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6.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7.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drawings/drawing8.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drawings/drawing9.xml" ContentType="application/vnd.openxmlformats-officedocument.drawing+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0.xml" ContentType="application/vnd.openxmlformats-officedocument.drawing+xml"/>
  <Override PartName="/xl/drawings/drawing11.xml" ContentType="application/vnd.openxmlformats-officedocument.drawing+xml"/>
  <Override PartName="/xl/charts/chart34.xml" ContentType="application/vnd.openxmlformats-officedocument.drawingml.chart+xml"/>
  <Override PartName="/xl/charts/chart35.xml" ContentType="application/vnd.openxmlformats-officedocument.drawingml.chart+xml"/>
  <Override PartName="/xl/drawings/drawing12.xml" ContentType="application/vnd.openxmlformats-officedocument.drawing+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drawings/drawing13.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codeName="EsteLivro" defaultThemeVersion="124226"/>
  <mc:AlternateContent xmlns:mc="http://schemas.openxmlformats.org/markup-compatibility/2006">
    <mc:Choice Requires="x15">
      <x15ac:absPath xmlns:x15ac="http://schemas.microsoft.com/office/spreadsheetml/2010/11/ac" url="C:\Users\16914\Desktop\c\1. ORSN\Perfis Locais de Saúde 2020\gerados\2020\A07_GeresCabreira\"/>
    </mc:Choice>
  </mc:AlternateContent>
  <xr:revisionPtr revIDLastSave="0" documentId="8_{BCEB38C6-F098-4A88-A366-5033738A8800}" xr6:coauthVersionLast="47" xr6:coauthVersionMax="47" xr10:uidLastSave="{00000000-0000-0000-0000-000000000000}"/>
  <bookViews>
    <workbookView xWindow="-120" yWindow="-120" windowWidth="29040" windowHeight="15840" tabRatio="773" xr2:uid="{00000000-000D-0000-FFFF-FFFF00000000}"/>
  </bookViews>
  <sheets>
    <sheet name="INTRO" sheetId="20" r:id="rId1"/>
    <sheet name="PeLS" sheetId="1" r:id="rId2"/>
    <sheet name="INDICE" sheetId="2" r:id="rId3"/>
    <sheet name="LIGA" sheetId="12" r:id="rId4"/>
    <sheet name="A01" sheetId="4" r:id="rId5"/>
    <sheet name="B01" sheetId="8" r:id="rId6"/>
    <sheet name="C01" sheetId="9" r:id="rId7"/>
    <sheet name="D01" sheetId="16" r:id="rId8"/>
    <sheet name="D02" sheetId="18" r:id="rId9"/>
    <sheet name="D03" sheetId="6" r:id="rId10"/>
    <sheet name="D04" sheetId="11" r:id="rId11"/>
    <sheet name="D05" sheetId="17" r:id="rId12"/>
    <sheet name="E01" sheetId="14" r:id="rId13"/>
    <sheet name="FTEC" sheetId="15" r:id="rId14"/>
    <sheet name="AUX" sheetId="5" state="hidden" r:id="rId15"/>
  </sheets>
  <definedNames>
    <definedName name="A50_G3">"A50_01,A50_26,A50_25,A50_G2,A50_22"</definedName>
    <definedName name="_xlnm.Print_Area" localSheetId="4">'A01'!$A$13:$O$167</definedName>
    <definedName name="_xlnm.Print_Area" localSheetId="5">'B01'!$A$13:$K$202</definedName>
    <definedName name="_xlnm.Print_Area" localSheetId="6">'C01'!$A$9:$O$67</definedName>
    <definedName name="_xlnm.Print_Area" localSheetId="7">'D01'!$B$1:$Q$132</definedName>
    <definedName name="_xlnm.Print_Area" localSheetId="8">'D02'!$A$16:$O$106</definedName>
    <definedName name="_xlnm.Print_Area" localSheetId="9">'D03'!$A$16:$O$184</definedName>
    <definedName name="_xlnm.Print_Area" localSheetId="10">'D04'!$A$16:$O$80</definedName>
    <definedName name="_xlnm.Print_Area" localSheetId="11">'D05'!$B$1:$T$129</definedName>
    <definedName name="_xlnm.Print_Area" localSheetId="12">'E01'!$A$7:$M$93</definedName>
    <definedName name="_xlnm.Print_Titles" localSheetId="4">'A01'!$1:$6</definedName>
    <definedName name="_xlnm.Print_Titles" localSheetId="5">'B01'!$1:$6</definedName>
    <definedName name="_xlnm.Print_Titles" localSheetId="6">'C01'!$1:$6</definedName>
    <definedName name="_xlnm.Print_Titles" localSheetId="7">'D01'!$1:$6</definedName>
    <definedName name="_xlnm.Print_Titles" localSheetId="8">'D02'!$1:$6</definedName>
    <definedName name="_xlnm.Print_Titles" localSheetId="9">'D03'!$1:$6</definedName>
    <definedName name="_xlnm.Print_Titles" localSheetId="10">'D04'!$1:$6</definedName>
    <definedName name="_xlnm.Print_Titles" localSheetId="11">'D05'!$1:$6</definedName>
    <definedName name="_xlnm.Print_Titles" localSheetId="12">'E01'!$1:$7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97" i="17" l="1"/>
  <c r="J54" i="17"/>
  <c r="B54" i="17"/>
  <c r="P73" i="16"/>
  <c r="P72" i="16"/>
  <c r="P71" i="16"/>
  <c r="P70" i="16"/>
  <c r="P69" i="16"/>
  <c r="P68" i="16"/>
  <c r="N70" i="16"/>
  <c r="N69" i="16"/>
  <c r="N68" i="16"/>
  <c r="N73" i="16"/>
  <c r="N72" i="16"/>
  <c r="N71" i="16"/>
  <c r="O68" i="16"/>
  <c r="Q68" i="16"/>
  <c r="O69" i="16"/>
  <c r="Q69" i="16"/>
  <c r="O70" i="16"/>
  <c r="Q70" i="16"/>
  <c r="O71" i="16"/>
  <c r="Q71" i="16"/>
  <c r="O72" i="16"/>
  <c r="Q72" i="16"/>
  <c r="O73" i="16"/>
  <c r="Q73" i="16"/>
  <c r="E56" i="8"/>
  <c r="E55" i="8"/>
  <c r="E54" i="8"/>
  <c r="E52" i="8"/>
  <c r="T94" i="17" l="1"/>
  <c r="T93" i="17"/>
  <c r="T92" i="17"/>
  <c r="S94" i="17"/>
  <c r="S93" i="17"/>
  <c r="S92" i="17"/>
  <c r="Q94" i="17"/>
  <c r="Q93" i="17"/>
  <c r="Q92" i="17"/>
  <c r="T86" i="17"/>
  <c r="T85" i="17"/>
  <c r="T84" i="17"/>
  <c r="S86" i="17"/>
  <c r="S85" i="17"/>
  <c r="S84" i="17"/>
  <c r="Q86" i="17"/>
  <c r="Q85" i="17"/>
  <c r="Q84" i="17"/>
  <c r="S32" i="17"/>
  <c r="Q32" i="17"/>
  <c r="S31" i="17"/>
  <c r="Q31" i="17"/>
  <c r="S30" i="17"/>
  <c r="Q30" i="17"/>
  <c r="S24" i="17"/>
  <c r="Q24" i="17"/>
  <c r="S23" i="17"/>
  <c r="Q23" i="17"/>
  <c r="S22" i="17"/>
  <c r="Q22" i="17"/>
  <c r="P22" i="17"/>
  <c r="R22" i="17"/>
  <c r="O22" i="17"/>
  <c r="N22" i="17"/>
  <c r="E546" i="5"/>
  <c r="F59" i="16" l="1"/>
  <c r="F58" i="16"/>
  <c r="F57" i="16"/>
  <c r="F52" i="16"/>
  <c r="F51" i="16"/>
  <c r="F50" i="16"/>
  <c r="N24" i="16"/>
  <c r="N23" i="16"/>
  <c r="N22" i="16"/>
  <c r="F24" i="16"/>
  <c r="F23" i="16"/>
  <c r="F22" i="16"/>
  <c r="P228" i="5"/>
  <c r="N17" i="9"/>
  <c r="N16" i="9"/>
  <c r="N15" i="9"/>
  <c r="F17" i="9"/>
  <c r="F16" i="9"/>
  <c r="F15" i="9"/>
  <c r="E193" i="8"/>
  <c r="E192" i="8"/>
  <c r="E191" i="8"/>
  <c r="E189" i="8"/>
  <c r="E188" i="8"/>
  <c r="E187" i="8"/>
  <c r="E185" i="8"/>
  <c r="E184" i="8"/>
  <c r="E183" i="8"/>
  <c r="E59" i="8"/>
  <c r="E60" i="8"/>
  <c r="E58" i="8"/>
  <c r="E51" i="8"/>
  <c r="E50" i="8"/>
  <c r="E49" i="8"/>
  <c r="E48" i="8"/>
  <c r="K140" i="4"/>
  <c r="J140" i="4"/>
  <c r="I140" i="4"/>
  <c r="H140" i="4"/>
  <c r="G140" i="4"/>
  <c r="F140" i="4"/>
  <c r="E140" i="4"/>
  <c r="D140" i="4"/>
  <c r="C140" i="4"/>
  <c r="F123" i="4"/>
  <c r="F122" i="4"/>
  <c r="F121" i="4"/>
  <c r="F115" i="4"/>
  <c r="F114" i="4"/>
  <c r="F113" i="4"/>
  <c r="F108" i="4"/>
  <c r="F107" i="4"/>
  <c r="F106" i="4"/>
  <c r="F79" i="4"/>
  <c r="F78" i="4"/>
  <c r="F77" i="4"/>
  <c r="F75" i="4"/>
  <c r="F74" i="4"/>
  <c r="F73" i="4"/>
  <c r="F71" i="4"/>
  <c r="F70" i="4"/>
  <c r="F69" i="4"/>
  <c r="AB93" i="5" l="1"/>
  <c r="AB92" i="5"/>
  <c r="AB86" i="5"/>
  <c r="AB85" i="5"/>
  <c r="AB82" i="5"/>
  <c r="AB81" i="5"/>
  <c r="AA92" i="5"/>
  <c r="AA86" i="5"/>
  <c r="AA85" i="5"/>
  <c r="AA81" i="5"/>
  <c r="AA82" i="5"/>
  <c r="Z94" i="5"/>
  <c r="Z93" i="5"/>
  <c r="Z92" i="5"/>
  <c r="Z87" i="5"/>
  <c r="Z86" i="5"/>
  <c r="Z85" i="5"/>
  <c r="Z83" i="5"/>
  <c r="Z82" i="5"/>
  <c r="Z81" i="5"/>
  <c r="V97" i="5"/>
  <c r="W97" i="5"/>
  <c r="X97" i="5"/>
  <c r="V90" i="5"/>
  <c r="W90" i="5"/>
  <c r="X90" i="5"/>
  <c r="AJ514" i="5" l="1"/>
  <c r="AI514" i="5"/>
  <c r="AH514" i="5"/>
  <c r="AG514" i="5"/>
  <c r="AF514" i="5"/>
  <c r="AE514" i="5" l="1"/>
  <c r="AD514" i="5" l="1"/>
  <c r="AE530" i="5"/>
  <c r="AC514" i="5"/>
  <c r="AB514" i="5"/>
  <c r="AA514" i="5"/>
  <c r="Z514" i="5"/>
  <c r="Y514" i="5"/>
  <c r="L514" i="5"/>
  <c r="B514" i="5"/>
  <c r="AW514" i="5"/>
  <c r="P94" i="17" l="1"/>
  <c r="P93" i="17"/>
  <c r="P92" i="17"/>
  <c r="N94" i="17"/>
  <c r="N93" i="17"/>
  <c r="N92" i="17"/>
  <c r="M92" i="17"/>
  <c r="M93" i="17"/>
  <c r="M94" i="17"/>
  <c r="H92" i="17"/>
  <c r="I92" i="17"/>
  <c r="J92" i="17"/>
  <c r="K92" i="17"/>
  <c r="L92" i="17"/>
  <c r="H93" i="17"/>
  <c r="I93" i="17"/>
  <c r="J93" i="17"/>
  <c r="K93" i="17"/>
  <c r="L93" i="17"/>
  <c r="H94" i="17"/>
  <c r="I94" i="17"/>
  <c r="J94" i="17"/>
  <c r="K94" i="17"/>
  <c r="L94" i="17"/>
  <c r="G94" i="17"/>
  <c r="G93" i="17"/>
  <c r="G92" i="17"/>
  <c r="E93" i="17"/>
  <c r="E92" i="17"/>
  <c r="E94" i="17"/>
  <c r="D94" i="17"/>
  <c r="D93" i="17"/>
  <c r="D92" i="17"/>
  <c r="C94" i="17"/>
  <c r="C93" i="17"/>
  <c r="C92" i="17"/>
  <c r="P86" i="17"/>
  <c r="P85" i="17"/>
  <c r="P84" i="17"/>
  <c r="N86" i="17"/>
  <c r="N85" i="17"/>
  <c r="N84" i="17"/>
  <c r="H84" i="17"/>
  <c r="I84" i="17"/>
  <c r="J84" i="17"/>
  <c r="K84" i="17"/>
  <c r="L84" i="17"/>
  <c r="M84" i="17"/>
  <c r="H85" i="17"/>
  <c r="I85" i="17"/>
  <c r="J85" i="17"/>
  <c r="K85" i="17"/>
  <c r="L85" i="17"/>
  <c r="M85" i="17"/>
  <c r="H86" i="17"/>
  <c r="I86" i="17"/>
  <c r="J86" i="17"/>
  <c r="K86" i="17"/>
  <c r="L86" i="17"/>
  <c r="M86" i="17"/>
  <c r="G86" i="17"/>
  <c r="G85" i="17"/>
  <c r="G84" i="17"/>
  <c r="E86" i="17"/>
  <c r="E85" i="17"/>
  <c r="E84" i="17"/>
  <c r="D84" i="17"/>
  <c r="D85" i="17"/>
  <c r="D86" i="17"/>
  <c r="C86" i="17"/>
  <c r="C85" i="17"/>
  <c r="C84" i="17"/>
  <c r="P30" i="17"/>
  <c r="P32" i="17"/>
  <c r="P31" i="17"/>
  <c r="N32" i="17"/>
  <c r="N31" i="17"/>
  <c r="N30" i="17"/>
  <c r="H30" i="17"/>
  <c r="I30" i="17"/>
  <c r="J30" i="17"/>
  <c r="K30" i="17"/>
  <c r="L30" i="17"/>
  <c r="M30" i="17"/>
  <c r="H31" i="17"/>
  <c r="I31" i="17"/>
  <c r="J31" i="17"/>
  <c r="K31" i="17"/>
  <c r="L31" i="17"/>
  <c r="M31" i="17"/>
  <c r="H32" i="17"/>
  <c r="I32" i="17"/>
  <c r="J32" i="17"/>
  <c r="K32" i="17"/>
  <c r="L32" i="17"/>
  <c r="M32" i="17"/>
  <c r="G32" i="17"/>
  <c r="G31" i="17"/>
  <c r="G30" i="17"/>
  <c r="E30" i="17"/>
  <c r="E32" i="17"/>
  <c r="E31" i="17"/>
  <c r="D30" i="17"/>
  <c r="D31" i="17"/>
  <c r="D32" i="17"/>
  <c r="C32" i="17"/>
  <c r="C31" i="17"/>
  <c r="C30" i="17"/>
  <c r="P24" i="17"/>
  <c r="P23" i="17"/>
  <c r="N24" i="17"/>
  <c r="N23" i="17"/>
  <c r="H22" i="17"/>
  <c r="I22" i="17"/>
  <c r="J22" i="17"/>
  <c r="K22" i="17"/>
  <c r="L22" i="17"/>
  <c r="M22" i="17"/>
  <c r="H23" i="17"/>
  <c r="I23" i="17"/>
  <c r="J23" i="17"/>
  <c r="K23" i="17"/>
  <c r="L23" i="17"/>
  <c r="M23" i="17"/>
  <c r="H24" i="17"/>
  <c r="I24" i="17"/>
  <c r="J24" i="17"/>
  <c r="K24" i="17"/>
  <c r="L24" i="17"/>
  <c r="M24" i="17"/>
  <c r="G24" i="17"/>
  <c r="G23" i="17"/>
  <c r="G22" i="17"/>
  <c r="E24" i="17"/>
  <c r="E23" i="17"/>
  <c r="E22" i="17"/>
  <c r="D24" i="17"/>
  <c r="D23" i="17"/>
  <c r="D22" i="17"/>
  <c r="C24" i="17"/>
  <c r="C23" i="17"/>
  <c r="C22" i="17"/>
  <c r="F70" i="16"/>
  <c r="G70" i="16"/>
  <c r="H70" i="16"/>
  <c r="I70" i="16"/>
  <c r="J70" i="16"/>
  <c r="K70" i="16"/>
  <c r="L70" i="16"/>
  <c r="M70" i="16"/>
  <c r="F71" i="16"/>
  <c r="G71" i="16"/>
  <c r="H71" i="16"/>
  <c r="I71" i="16"/>
  <c r="J71" i="16"/>
  <c r="K71" i="16"/>
  <c r="L71" i="16"/>
  <c r="M71" i="16"/>
  <c r="F72" i="16"/>
  <c r="G72" i="16"/>
  <c r="H72" i="16"/>
  <c r="I72" i="16"/>
  <c r="J72" i="16"/>
  <c r="K72" i="16"/>
  <c r="L72" i="16"/>
  <c r="M72" i="16"/>
  <c r="F73" i="16"/>
  <c r="G73" i="16"/>
  <c r="H73" i="16"/>
  <c r="I73" i="16"/>
  <c r="J73" i="16"/>
  <c r="K73" i="16"/>
  <c r="L73" i="16"/>
  <c r="M73" i="16"/>
  <c r="F69" i="16"/>
  <c r="G69" i="16"/>
  <c r="H69" i="16"/>
  <c r="I69" i="16"/>
  <c r="J69" i="16"/>
  <c r="K69" i="16"/>
  <c r="L69" i="16"/>
  <c r="M69" i="16"/>
  <c r="F68" i="16"/>
  <c r="G68" i="16"/>
  <c r="H68" i="16"/>
  <c r="I68" i="16"/>
  <c r="J68" i="16"/>
  <c r="K68" i="16"/>
  <c r="L68" i="16"/>
  <c r="M68" i="16"/>
  <c r="E73" i="16"/>
  <c r="E72" i="16"/>
  <c r="E71" i="16"/>
  <c r="E70" i="16"/>
  <c r="E69" i="16"/>
  <c r="E68" i="16"/>
  <c r="E59" i="16"/>
  <c r="D59" i="16"/>
  <c r="C59" i="16"/>
  <c r="E58" i="16"/>
  <c r="D58" i="16"/>
  <c r="C58" i="16"/>
  <c r="E57" i="16"/>
  <c r="D57" i="16"/>
  <c r="C57" i="16"/>
  <c r="E52" i="16"/>
  <c r="D52" i="16"/>
  <c r="C52" i="16"/>
  <c r="E51" i="16"/>
  <c r="D51" i="16"/>
  <c r="C51" i="16"/>
  <c r="E50" i="16"/>
  <c r="D50" i="16"/>
  <c r="C50" i="16"/>
  <c r="M24" i="16"/>
  <c r="L24" i="16"/>
  <c r="K24" i="16"/>
  <c r="M23" i="16"/>
  <c r="L23" i="16"/>
  <c r="K23" i="16"/>
  <c r="M22" i="16"/>
  <c r="L22" i="16"/>
  <c r="K22" i="16"/>
  <c r="E24" i="16"/>
  <c r="D24" i="16"/>
  <c r="C24" i="16"/>
  <c r="E23" i="16"/>
  <c r="D23" i="16"/>
  <c r="C23" i="16"/>
  <c r="E22" i="16"/>
  <c r="D22" i="16"/>
  <c r="C22" i="16"/>
  <c r="E17" i="9"/>
  <c r="D17" i="9"/>
  <c r="C17" i="9"/>
  <c r="E16" i="9"/>
  <c r="D16" i="9"/>
  <c r="C16" i="9"/>
  <c r="E15" i="9"/>
  <c r="D15" i="9"/>
  <c r="C15" i="9"/>
  <c r="M17" i="9"/>
  <c r="L17" i="9"/>
  <c r="K17" i="9"/>
  <c r="M16" i="9"/>
  <c r="L16" i="9"/>
  <c r="K16" i="9"/>
  <c r="M15" i="9"/>
  <c r="L15" i="9"/>
  <c r="K15" i="9"/>
  <c r="D193" i="8"/>
  <c r="C193" i="8"/>
  <c r="D192" i="8"/>
  <c r="C192" i="8"/>
  <c r="D191" i="8"/>
  <c r="C191" i="8"/>
  <c r="D189" i="8"/>
  <c r="C189" i="8"/>
  <c r="D188" i="8"/>
  <c r="C188" i="8"/>
  <c r="D187" i="8"/>
  <c r="C187" i="8"/>
  <c r="D185" i="8"/>
  <c r="C185" i="8"/>
  <c r="D184" i="8"/>
  <c r="C184" i="8"/>
  <c r="D183" i="8"/>
  <c r="C183" i="8"/>
  <c r="D60" i="8"/>
  <c r="C60" i="8"/>
  <c r="D59" i="8"/>
  <c r="C59" i="8"/>
  <c r="D58" i="8"/>
  <c r="C58" i="8"/>
  <c r="D56" i="8"/>
  <c r="C56" i="8"/>
  <c r="D55" i="8"/>
  <c r="C55" i="8"/>
  <c r="D54" i="8"/>
  <c r="C54" i="8"/>
  <c r="D52" i="8"/>
  <c r="C52" i="8"/>
  <c r="D51" i="8"/>
  <c r="C51" i="8"/>
  <c r="D50" i="8"/>
  <c r="C50" i="8"/>
  <c r="D49" i="8"/>
  <c r="C49" i="8"/>
  <c r="D48" i="8"/>
  <c r="C48" i="8"/>
  <c r="F170" i="8"/>
  <c r="F171" i="8"/>
  <c r="E171" i="8"/>
  <c r="E123" i="4"/>
  <c r="D123" i="4"/>
  <c r="C123" i="4"/>
  <c r="E122" i="4"/>
  <c r="D122" i="4"/>
  <c r="C122" i="4"/>
  <c r="E121" i="4"/>
  <c r="D121" i="4"/>
  <c r="C121" i="4"/>
  <c r="E115" i="4"/>
  <c r="D115" i="4"/>
  <c r="C115" i="4"/>
  <c r="E114" i="4"/>
  <c r="D114" i="4"/>
  <c r="C114" i="4"/>
  <c r="E113" i="4"/>
  <c r="D113" i="4"/>
  <c r="C113" i="4"/>
  <c r="E108" i="4"/>
  <c r="D108" i="4"/>
  <c r="C108" i="4"/>
  <c r="E107" i="4"/>
  <c r="D107" i="4"/>
  <c r="C107" i="4"/>
  <c r="E106" i="4"/>
  <c r="D106" i="4"/>
  <c r="C106" i="4"/>
  <c r="F172" i="8" l="1"/>
  <c r="BB514" i="5" l="1"/>
  <c r="BA514" i="5"/>
  <c r="AZ514" i="5"/>
  <c r="AY514" i="5"/>
  <c r="AX514" i="5"/>
  <c r="AV514" i="5"/>
  <c r="AU514" i="5"/>
  <c r="AT514" i="5"/>
  <c r="AS514" i="5"/>
  <c r="AR514" i="5"/>
  <c r="AQ514" i="5"/>
  <c r="AP514" i="5"/>
  <c r="AO514" i="5"/>
  <c r="AN514" i="5"/>
  <c r="AM514" i="5"/>
  <c r="AL514" i="5"/>
  <c r="AK514" i="5"/>
  <c r="B126" i="5"/>
  <c r="U90" i="5"/>
  <c r="U97" i="5"/>
  <c r="Q450" i="5" l="1"/>
  <c r="N563" i="5" l="1"/>
  <c r="M563" i="5"/>
  <c r="N545" i="5"/>
  <c r="M545" i="5"/>
  <c r="F544" i="5"/>
  <c r="K139" i="4" l="1"/>
  <c r="J139" i="4"/>
  <c r="I139" i="4"/>
  <c r="H139" i="4"/>
  <c r="G139" i="4"/>
  <c r="F139" i="4"/>
  <c r="E139" i="4"/>
  <c r="D139" i="4"/>
  <c r="C139" i="4"/>
  <c r="D7" i="20"/>
  <c r="D5" i="20"/>
  <c r="I61" i="14" l="1"/>
  <c r="I75" i="14"/>
  <c r="I74" i="14"/>
  <c r="I73" i="14"/>
  <c r="I72" i="14"/>
  <c r="I71" i="14"/>
  <c r="I70" i="14"/>
  <c r="I69" i="14"/>
  <c r="I68" i="14"/>
  <c r="I67" i="14"/>
  <c r="I66" i="14"/>
  <c r="I65" i="14"/>
  <c r="I64" i="14"/>
  <c r="I63" i="14"/>
  <c r="I62" i="14"/>
  <c r="I60" i="14"/>
  <c r="I59" i="14"/>
  <c r="I58" i="14"/>
  <c r="I57" i="14"/>
  <c r="BE516" i="5"/>
  <c r="BE515" i="5"/>
  <c r="BE514" i="5"/>
  <c r="BD516" i="5"/>
  <c r="BD515" i="5"/>
  <c r="BD514" i="5"/>
  <c r="BC516" i="5"/>
  <c r="BC515" i="5"/>
  <c r="BC514" i="5"/>
  <c r="AD516" i="5" l="1"/>
  <c r="AD515" i="5"/>
  <c r="AC516" i="5"/>
  <c r="AC515" i="5"/>
  <c r="AB516" i="5"/>
  <c r="AB515" i="5"/>
  <c r="AA516" i="5"/>
  <c r="AA515" i="5"/>
  <c r="Z516" i="5"/>
  <c r="Z515" i="5"/>
  <c r="Y516" i="5"/>
  <c r="Y515" i="5"/>
  <c r="S516" i="5"/>
  <c r="S515" i="5"/>
  <c r="S514" i="5"/>
  <c r="R516" i="5"/>
  <c r="R515" i="5"/>
  <c r="R514" i="5"/>
  <c r="G516" i="5"/>
  <c r="G515" i="5"/>
  <c r="G514" i="5"/>
  <c r="F516" i="5"/>
  <c r="F515" i="5"/>
  <c r="F514" i="5"/>
  <c r="E516" i="5"/>
  <c r="E515" i="5"/>
  <c r="E514" i="5"/>
  <c r="D516" i="5"/>
  <c r="D515" i="5"/>
  <c r="D514" i="5"/>
  <c r="C516" i="5"/>
  <c r="C515" i="5"/>
  <c r="C514" i="5"/>
  <c r="D128" i="5" l="1"/>
  <c r="C128" i="5"/>
  <c r="B128" i="5"/>
  <c r="B127" i="5"/>
  <c r="T97" i="5" l="1"/>
  <c r="T90" i="5"/>
  <c r="W582" i="5" l="1"/>
  <c r="X582" i="5"/>
  <c r="Y582" i="5"/>
  <c r="Z582" i="5"/>
  <c r="AA582" i="5"/>
  <c r="AB582" i="5"/>
  <c r="AC582" i="5"/>
  <c r="AD582" i="5"/>
  <c r="AE582" i="5"/>
  <c r="AF582" i="5"/>
  <c r="AG582" i="5"/>
  <c r="AH582" i="5"/>
  <c r="AI582" i="5"/>
  <c r="AJ582" i="5"/>
  <c r="AK582" i="5"/>
  <c r="AL582" i="5"/>
  <c r="AM582" i="5"/>
  <c r="AN582" i="5"/>
  <c r="W583" i="5"/>
  <c r="X583" i="5"/>
  <c r="Y583" i="5"/>
  <c r="Z583" i="5"/>
  <c r="AA583" i="5"/>
  <c r="AB583" i="5"/>
  <c r="AC583" i="5"/>
  <c r="AD583" i="5"/>
  <c r="AE583" i="5"/>
  <c r="AF583" i="5"/>
  <c r="AG583" i="5"/>
  <c r="AH583" i="5"/>
  <c r="AI583" i="5"/>
  <c r="AJ583" i="5"/>
  <c r="AK583" i="5"/>
  <c r="AL583" i="5"/>
  <c r="AM583" i="5"/>
  <c r="AN583" i="5"/>
  <c r="W584" i="5"/>
  <c r="X584" i="5"/>
  <c r="Y584" i="5"/>
  <c r="Z584" i="5"/>
  <c r="AA584" i="5"/>
  <c r="AB584" i="5"/>
  <c r="AC584" i="5"/>
  <c r="AD584" i="5"/>
  <c r="AE584" i="5"/>
  <c r="AF584" i="5"/>
  <c r="AG584" i="5"/>
  <c r="AH584" i="5"/>
  <c r="AI584" i="5"/>
  <c r="AJ584" i="5"/>
  <c r="AK584" i="5"/>
  <c r="AL584" i="5"/>
  <c r="AM584" i="5"/>
  <c r="AN584" i="5"/>
  <c r="W585" i="5"/>
  <c r="X585" i="5"/>
  <c r="Y585" i="5"/>
  <c r="Z585" i="5"/>
  <c r="AA585" i="5"/>
  <c r="AB585" i="5"/>
  <c r="AC585" i="5"/>
  <c r="AD585" i="5"/>
  <c r="AE585" i="5"/>
  <c r="AF585" i="5"/>
  <c r="AG585" i="5"/>
  <c r="AH585" i="5"/>
  <c r="AI585" i="5"/>
  <c r="AJ585" i="5"/>
  <c r="AK585" i="5"/>
  <c r="AL585" i="5"/>
  <c r="AM585" i="5"/>
  <c r="AN585" i="5"/>
  <c r="W586" i="5"/>
  <c r="X586" i="5"/>
  <c r="Y586" i="5"/>
  <c r="Z586" i="5"/>
  <c r="AA586" i="5"/>
  <c r="AB586" i="5"/>
  <c r="AC586" i="5"/>
  <c r="AD586" i="5"/>
  <c r="AE586" i="5"/>
  <c r="AF586" i="5"/>
  <c r="AG586" i="5"/>
  <c r="AH586" i="5"/>
  <c r="AI586" i="5"/>
  <c r="AJ586" i="5"/>
  <c r="AK586" i="5"/>
  <c r="AL586" i="5"/>
  <c r="AM586" i="5"/>
  <c r="AN586" i="5"/>
  <c r="W587" i="5"/>
  <c r="X587" i="5"/>
  <c r="Y587" i="5"/>
  <c r="Z587" i="5"/>
  <c r="AA587" i="5"/>
  <c r="AB587" i="5"/>
  <c r="AC587" i="5"/>
  <c r="AD587" i="5"/>
  <c r="AE587" i="5"/>
  <c r="AF587" i="5"/>
  <c r="AG587" i="5"/>
  <c r="AH587" i="5"/>
  <c r="AI587" i="5"/>
  <c r="AJ587" i="5"/>
  <c r="AK587" i="5"/>
  <c r="AL587" i="5"/>
  <c r="AM587" i="5"/>
  <c r="AN587" i="5"/>
  <c r="W588" i="5"/>
  <c r="X588" i="5"/>
  <c r="Y588" i="5"/>
  <c r="Z588" i="5"/>
  <c r="AA588" i="5"/>
  <c r="AB588" i="5"/>
  <c r="AC588" i="5"/>
  <c r="AD588" i="5"/>
  <c r="AE588" i="5"/>
  <c r="AF588" i="5"/>
  <c r="AG588" i="5"/>
  <c r="AH588" i="5"/>
  <c r="AI588" i="5"/>
  <c r="AJ588" i="5"/>
  <c r="AK588" i="5"/>
  <c r="AL588" i="5"/>
  <c r="AM588" i="5"/>
  <c r="AN588" i="5"/>
  <c r="W589" i="5"/>
  <c r="X589" i="5"/>
  <c r="Y589" i="5"/>
  <c r="Z589" i="5"/>
  <c r="AA589" i="5"/>
  <c r="AB589" i="5"/>
  <c r="AC589" i="5"/>
  <c r="AD589" i="5"/>
  <c r="AE589" i="5"/>
  <c r="AF589" i="5"/>
  <c r="AG589" i="5"/>
  <c r="AH589" i="5"/>
  <c r="AI589" i="5"/>
  <c r="AJ589" i="5"/>
  <c r="AK589" i="5"/>
  <c r="AL589" i="5"/>
  <c r="AM589" i="5"/>
  <c r="AN589" i="5"/>
  <c r="W590" i="5"/>
  <c r="X590" i="5"/>
  <c r="Y590" i="5"/>
  <c r="Z590" i="5"/>
  <c r="AA590" i="5"/>
  <c r="AB590" i="5"/>
  <c r="AC590" i="5"/>
  <c r="AD590" i="5"/>
  <c r="AE590" i="5"/>
  <c r="AF590" i="5"/>
  <c r="AG590" i="5"/>
  <c r="AH590" i="5"/>
  <c r="AI590" i="5"/>
  <c r="AJ590" i="5"/>
  <c r="AK590" i="5"/>
  <c r="AL590" i="5"/>
  <c r="AM590" i="5"/>
  <c r="AN590" i="5"/>
  <c r="W591" i="5"/>
  <c r="X591" i="5"/>
  <c r="Y591" i="5"/>
  <c r="Z591" i="5"/>
  <c r="AA591" i="5"/>
  <c r="AB591" i="5"/>
  <c r="AC591" i="5"/>
  <c r="AD591" i="5"/>
  <c r="AE591" i="5"/>
  <c r="AF591" i="5"/>
  <c r="AG591" i="5"/>
  <c r="AH591" i="5"/>
  <c r="AI591" i="5"/>
  <c r="AJ591" i="5"/>
  <c r="AK591" i="5"/>
  <c r="AL591" i="5"/>
  <c r="AM591" i="5"/>
  <c r="AN591" i="5"/>
  <c r="W592" i="5"/>
  <c r="X592" i="5"/>
  <c r="Y592" i="5"/>
  <c r="Z592" i="5"/>
  <c r="AA592" i="5"/>
  <c r="AB592" i="5"/>
  <c r="AC592" i="5"/>
  <c r="AD592" i="5"/>
  <c r="AE592" i="5"/>
  <c r="AF592" i="5"/>
  <c r="AG592" i="5"/>
  <c r="AH592" i="5"/>
  <c r="AI592" i="5"/>
  <c r="AJ592" i="5"/>
  <c r="AK592" i="5"/>
  <c r="AL592" i="5"/>
  <c r="AM592" i="5"/>
  <c r="AN592" i="5"/>
  <c r="W593" i="5"/>
  <c r="X593" i="5"/>
  <c r="Y593" i="5"/>
  <c r="Z593" i="5"/>
  <c r="AA593" i="5"/>
  <c r="AB593" i="5"/>
  <c r="AC593" i="5"/>
  <c r="AD593" i="5"/>
  <c r="AE593" i="5"/>
  <c r="AF593" i="5"/>
  <c r="AG593" i="5"/>
  <c r="AH593" i="5"/>
  <c r="AI593" i="5"/>
  <c r="AJ593" i="5"/>
  <c r="AK593" i="5"/>
  <c r="AL593" i="5"/>
  <c r="AM593" i="5"/>
  <c r="AN593" i="5"/>
  <c r="W594" i="5"/>
  <c r="X594" i="5"/>
  <c r="Y594" i="5"/>
  <c r="Z594" i="5"/>
  <c r="AA594" i="5"/>
  <c r="AB594" i="5"/>
  <c r="AC594" i="5"/>
  <c r="AD594" i="5"/>
  <c r="AE594" i="5"/>
  <c r="AF594" i="5"/>
  <c r="AG594" i="5"/>
  <c r="AH594" i="5"/>
  <c r="AI594" i="5"/>
  <c r="AJ594" i="5"/>
  <c r="AK594" i="5"/>
  <c r="AL594" i="5"/>
  <c r="AM594" i="5"/>
  <c r="AN594" i="5"/>
  <c r="X595" i="5"/>
  <c r="V583" i="5"/>
  <c r="V584" i="5"/>
  <c r="V585" i="5"/>
  <c r="V586" i="5"/>
  <c r="V587" i="5"/>
  <c r="V588" i="5"/>
  <c r="V589" i="5"/>
  <c r="V590" i="5"/>
  <c r="V591" i="5"/>
  <c r="V592" i="5"/>
  <c r="V593" i="5"/>
  <c r="V594" i="5"/>
  <c r="V582" i="5"/>
  <c r="L85" i="14" l="1"/>
  <c r="L84" i="14"/>
  <c r="L83" i="14"/>
  <c r="J85" i="14"/>
  <c r="J84" i="14"/>
  <c r="J83" i="14"/>
  <c r="L81" i="14"/>
  <c r="L80" i="14"/>
  <c r="L79" i="14"/>
  <c r="L78" i="14"/>
  <c r="L77" i="14"/>
  <c r="J81" i="14"/>
  <c r="J80" i="14"/>
  <c r="J79" i="14"/>
  <c r="J78" i="14"/>
  <c r="J77" i="14"/>
  <c r="L75" i="14"/>
  <c r="L74" i="14"/>
  <c r="L73" i="14"/>
  <c r="L72" i="14"/>
  <c r="L71" i="14"/>
  <c r="L70" i="14"/>
  <c r="L69" i="14"/>
  <c r="L68" i="14"/>
  <c r="L67" i="14"/>
  <c r="L66" i="14"/>
  <c r="L65" i="14"/>
  <c r="L64" i="14"/>
  <c r="J75" i="14"/>
  <c r="J74" i="14"/>
  <c r="J73" i="14"/>
  <c r="J72" i="14"/>
  <c r="J71" i="14"/>
  <c r="J70" i="14"/>
  <c r="J69" i="14"/>
  <c r="J68" i="14"/>
  <c r="J67" i="14"/>
  <c r="J66" i="14"/>
  <c r="J65" i="14"/>
  <c r="J64" i="14"/>
  <c r="AM516" i="5"/>
  <c r="H65" i="14" s="1"/>
  <c r="AM515" i="5"/>
  <c r="G65" i="14" s="1"/>
  <c r="AW516" i="5"/>
  <c r="H75" i="14" s="1"/>
  <c r="AW515" i="5"/>
  <c r="G75" i="14" s="1"/>
  <c r="AV516" i="5"/>
  <c r="H74" i="14" s="1"/>
  <c r="AV515" i="5"/>
  <c r="G74" i="14" s="1"/>
  <c r="AU516" i="5"/>
  <c r="H73" i="14" s="1"/>
  <c r="AU515" i="5"/>
  <c r="G73" i="14" s="1"/>
  <c r="AT516" i="5"/>
  <c r="H72" i="14" s="1"/>
  <c r="AT515" i="5"/>
  <c r="G72" i="14" s="1"/>
  <c r="AS516" i="5"/>
  <c r="H71" i="14" s="1"/>
  <c r="AS515" i="5"/>
  <c r="G71" i="14" s="1"/>
  <c r="AR516" i="5"/>
  <c r="H70" i="14" s="1"/>
  <c r="AR515" i="5"/>
  <c r="G70" i="14" s="1"/>
  <c r="AQ516" i="5"/>
  <c r="H69" i="14" s="1"/>
  <c r="AQ515" i="5"/>
  <c r="G69" i="14" s="1"/>
  <c r="AP516" i="5"/>
  <c r="H68" i="14" s="1"/>
  <c r="AP515" i="5"/>
  <c r="G68" i="14" s="1"/>
  <c r="AO516" i="5"/>
  <c r="H67" i="14" s="1"/>
  <c r="AO515" i="5"/>
  <c r="G67" i="14" s="1"/>
  <c r="AN516" i="5"/>
  <c r="H66" i="14" s="1"/>
  <c r="AN515" i="5"/>
  <c r="G66" i="14" s="1"/>
  <c r="AL516" i="5"/>
  <c r="H64" i="14" s="1"/>
  <c r="AL515" i="5"/>
  <c r="G64" i="14" s="1"/>
  <c r="AK516" i="5"/>
  <c r="AK515" i="5"/>
  <c r="AJ516" i="5"/>
  <c r="AJ515" i="5"/>
  <c r="AI516" i="5"/>
  <c r="AI515" i="5"/>
  <c r="AH516" i="5"/>
  <c r="AH515" i="5"/>
  <c r="AG516" i="5"/>
  <c r="AG515" i="5"/>
  <c r="AF516" i="5"/>
  <c r="AF515" i="5"/>
  <c r="AE516" i="5"/>
  <c r="AE515" i="5"/>
  <c r="BB516" i="5"/>
  <c r="H81" i="14" s="1"/>
  <c r="BA516" i="5"/>
  <c r="H80" i="14" s="1"/>
  <c r="AZ516" i="5"/>
  <c r="H79" i="14" s="1"/>
  <c r="AY516" i="5"/>
  <c r="H78" i="14" s="1"/>
  <c r="AX516" i="5"/>
  <c r="H77" i="14" s="1"/>
  <c r="BB515" i="5"/>
  <c r="G81" i="14" s="1"/>
  <c r="BA515" i="5"/>
  <c r="G80" i="14" s="1"/>
  <c r="AZ515" i="5"/>
  <c r="G79" i="14" s="1"/>
  <c r="AY515" i="5"/>
  <c r="G78" i="14" s="1"/>
  <c r="AX515" i="5"/>
  <c r="G77" i="14" s="1"/>
  <c r="I81" i="14"/>
  <c r="I80" i="14"/>
  <c r="I79" i="14"/>
  <c r="I78" i="14"/>
  <c r="I77" i="14"/>
  <c r="I85" i="14"/>
  <c r="H84" i="14"/>
  <c r="G83" i="14"/>
  <c r="BD532" i="5"/>
  <c r="BE529" i="5"/>
  <c r="BD529" i="5"/>
  <c r="BC529" i="5"/>
  <c r="BE528" i="5"/>
  <c r="BE534" i="5" s="1"/>
  <c r="BD528" i="5"/>
  <c r="BD534" i="5" s="1"/>
  <c r="BC528" i="5"/>
  <c r="BE527" i="5"/>
  <c r="BD527" i="5"/>
  <c r="BC527" i="5"/>
  <c r="BE526" i="5"/>
  <c r="BD526" i="5"/>
  <c r="BC526" i="5"/>
  <c r="BE525" i="5"/>
  <c r="BD525" i="5"/>
  <c r="BC525" i="5"/>
  <c r="BE522" i="5"/>
  <c r="BD522" i="5"/>
  <c r="BC522" i="5"/>
  <c r="BE521" i="5"/>
  <c r="BD521" i="5"/>
  <c r="BC521" i="5"/>
  <c r="BE520" i="5"/>
  <c r="BD520" i="5"/>
  <c r="BC520" i="5"/>
  <c r="BE519" i="5"/>
  <c r="BD519" i="5"/>
  <c r="BC519" i="5"/>
  <c r="BE518" i="5"/>
  <c r="BD518" i="5"/>
  <c r="BC518" i="5"/>
  <c r="BE530" i="5"/>
  <c r="BE535" i="5" l="1"/>
  <c r="BD538" i="5"/>
  <c r="BC538" i="5"/>
  <c r="BC531" i="5"/>
  <c r="BC537" i="5"/>
  <c r="BC534" i="5"/>
  <c r="BE531" i="5"/>
  <c r="G85" i="14"/>
  <c r="BE537" i="5"/>
  <c r="BC530" i="5"/>
  <c r="I83" i="14"/>
  <c r="BE532" i="5"/>
  <c r="H85" i="14"/>
  <c r="BD531" i="5"/>
  <c r="G84" i="14"/>
  <c r="BD536" i="5"/>
  <c r="BC532" i="5"/>
  <c r="H83" i="14"/>
  <c r="BC535" i="5"/>
  <c r="BE538" i="5"/>
  <c r="BD530" i="5"/>
  <c r="I84" i="14"/>
  <c r="BD535" i="5"/>
  <c r="BC536" i="5"/>
  <c r="BE536" i="5"/>
  <c r="BD537" i="5"/>
  <c r="O696" i="5"/>
  <c r="L696" i="5"/>
  <c r="O647" i="5"/>
  <c r="L647" i="5"/>
  <c r="AC696" i="5"/>
  <c r="Z696" i="5"/>
  <c r="AC647" i="5"/>
  <c r="Z647" i="5"/>
  <c r="V696" i="5"/>
  <c r="S696" i="5"/>
  <c r="V647" i="5"/>
  <c r="S647" i="5"/>
  <c r="L132" i="6" l="1"/>
  <c r="M132" i="6"/>
  <c r="N132" i="6"/>
  <c r="L133" i="6"/>
  <c r="M133" i="6"/>
  <c r="N133" i="6"/>
  <c r="L134" i="6"/>
  <c r="M134" i="6"/>
  <c r="N134" i="6"/>
  <c r="L135" i="6"/>
  <c r="M135" i="6"/>
  <c r="N135" i="6"/>
  <c r="L136" i="6"/>
  <c r="M136" i="6"/>
  <c r="N136" i="6"/>
  <c r="L137" i="6"/>
  <c r="M137" i="6"/>
  <c r="N137" i="6"/>
  <c r="L138" i="6"/>
  <c r="M138" i="6"/>
  <c r="N138" i="6"/>
  <c r="L139" i="6"/>
  <c r="M139" i="6"/>
  <c r="N139" i="6"/>
  <c r="L140" i="6"/>
  <c r="M140" i="6"/>
  <c r="N140" i="6"/>
  <c r="L141" i="6"/>
  <c r="M141" i="6"/>
  <c r="N141" i="6"/>
  <c r="L142" i="6"/>
  <c r="M142" i="6"/>
  <c r="N142" i="6"/>
  <c r="L143" i="6"/>
  <c r="M143" i="6"/>
  <c r="N143" i="6"/>
  <c r="L144" i="6"/>
  <c r="M144" i="6"/>
  <c r="N144" i="6"/>
  <c r="L145" i="6"/>
  <c r="M145" i="6"/>
  <c r="N145" i="6"/>
  <c r="L146" i="6"/>
  <c r="M146" i="6"/>
  <c r="N146" i="6"/>
  <c r="L147" i="6"/>
  <c r="M147" i="6"/>
  <c r="N147" i="6"/>
  <c r="L148" i="6"/>
  <c r="M148" i="6"/>
  <c r="N148" i="6"/>
  <c r="L149" i="6"/>
  <c r="M149" i="6"/>
  <c r="N149" i="6"/>
  <c r="L150" i="6"/>
  <c r="M150" i="6"/>
  <c r="N150" i="6"/>
  <c r="L151" i="6"/>
  <c r="M151" i="6"/>
  <c r="N151" i="6"/>
  <c r="L152" i="6"/>
  <c r="M152" i="6"/>
  <c r="N152" i="6"/>
  <c r="L153" i="6"/>
  <c r="M153" i="6"/>
  <c r="N153" i="6"/>
  <c r="L154" i="6"/>
  <c r="M154" i="6"/>
  <c r="N154" i="6"/>
  <c r="L155" i="6"/>
  <c r="M155" i="6"/>
  <c r="N155" i="6"/>
  <c r="L156" i="6"/>
  <c r="M156" i="6"/>
  <c r="N156" i="6"/>
  <c r="L157" i="6"/>
  <c r="M157" i="6"/>
  <c r="N157" i="6"/>
  <c r="L158" i="6"/>
  <c r="M158" i="6"/>
  <c r="N158" i="6"/>
  <c r="L159" i="6"/>
  <c r="M159" i="6"/>
  <c r="N159" i="6"/>
  <c r="L160" i="6"/>
  <c r="M160" i="6"/>
  <c r="N160" i="6"/>
  <c r="L161" i="6"/>
  <c r="M161" i="6"/>
  <c r="N161" i="6"/>
  <c r="L162" i="6"/>
  <c r="M162" i="6"/>
  <c r="N162" i="6"/>
  <c r="L163" i="6"/>
  <c r="M163" i="6"/>
  <c r="N163" i="6"/>
  <c r="L164" i="6"/>
  <c r="M164" i="6"/>
  <c r="N164" i="6"/>
  <c r="L165" i="6"/>
  <c r="M165" i="6"/>
  <c r="N165" i="6"/>
  <c r="L166" i="6"/>
  <c r="M166" i="6"/>
  <c r="N166" i="6"/>
  <c r="L167" i="6"/>
  <c r="M167" i="6"/>
  <c r="N167" i="6"/>
  <c r="L168" i="6"/>
  <c r="M168" i="6"/>
  <c r="N168" i="6"/>
  <c r="L169" i="6"/>
  <c r="M169" i="6"/>
  <c r="N169" i="6"/>
  <c r="L170" i="6"/>
  <c r="M170" i="6"/>
  <c r="N170" i="6"/>
  <c r="L171" i="6"/>
  <c r="M171" i="6"/>
  <c r="N171" i="6"/>
  <c r="L172" i="6"/>
  <c r="M172" i="6"/>
  <c r="N172" i="6"/>
  <c r="L173" i="6"/>
  <c r="M173" i="6"/>
  <c r="N173" i="6"/>
  <c r="L174" i="6"/>
  <c r="M174" i="6"/>
  <c r="N174" i="6"/>
  <c r="M131" i="6"/>
  <c r="N131" i="6"/>
  <c r="L131" i="6"/>
  <c r="H132" i="6"/>
  <c r="I132" i="6"/>
  <c r="J132" i="6"/>
  <c r="H133" i="6"/>
  <c r="I133" i="6"/>
  <c r="J133" i="6"/>
  <c r="H134" i="6"/>
  <c r="I134" i="6"/>
  <c r="J134" i="6"/>
  <c r="H135" i="6"/>
  <c r="I135" i="6"/>
  <c r="J135" i="6"/>
  <c r="H136" i="6"/>
  <c r="I136" i="6"/>
  <c r="J136" i="6"/>
  <c r="H137" i="6"/>
  <c r="I137" i="6"/>
  <c r="J137" i="6"/>
  <c r="H138" i="6"/>
  <c r="I138" i="6"/>
  <c r="J138" i="6"/>
  <c r="H139" i="6"/>
  <c r="I139" i="6"/>
  <c r="J139" i="6"/>
  <c r="H140" i="6"/>
  <c r="I140" i="6"/>
  <c r="J140" i="6"/>
  <c r="H141" i="6"/>
  <c r="I141" i="6"/>
  <c r="J141" i="6"/>
  <c r="H142" i="6"/>
  <c r="I142" i="6"/>
  <c r="J142" i="6"/>
  <c r="H143" i="6"/>
  <c r="I143" i="6"/>
  <c r="J143" i="6"/>
  <c r="H144" i="6"/>
  <c r="I144" i="6"/>
  <c r="J144" i="6"/>
  <c r="H145" i="6"/>
  <c r="I145" i="6"/>
  <c r="J145" i="6"/>
  <c r="H146" i="6"/>
  <c r="I146" i="6"/>
  <c r="J146" i="6"/>
  <c r="H147" i="6"/>
  <c r="I147" i="6"/>
  <c r="J147" i="6"/>
  <c r="H148" i="6"/>
  <c r="I148" i="6"/>
  <c r="J148" i="6"/>
  <c r="H149" i="6"/>
  <c r="I149" i="6"/>
  <c r="J149" i="6"/>
  <c r="H150" i="6"/>
  <c r="I150" i="6"/>
  <c r="J150" i="6"/>
  <c r="H151" i="6"/>
  <c r="I151" i="6"/>
  <c r="J151" i="6"/>
  <c r="H152" i="6"/>
  <c r="I152" i="6"/>
  <c r="J152" i="6"/>
  <c r="H153" i="6"/>
  <c r="I153" i="6"/>
  <c r="J153" i="6"/>
  <c r="H154" i="6"/>
  <c r="I154" i="6"/>
  <c r="J154" i="6"/>
  <c r="H155" i="6"/>
  <c r="I155" i="6"/>
  <c r="J155" i="6"/>
  <c r="H156" i="6"/>
  <c r="I156" i="6"/>
  <c r="J156" i="6"/>
  <c r="H157" i="6"/>
  <c r="I157" i="6"/>
  <c r="J157" i="6"/>
  <c r="H158" i="6"/>
  <c r="I158" i="6"/>
  <c r="J158" i="6"/>
  <c r="H159" i="6"/>
  <c r="I159" i="6"/>
  <c r="J159" i="6"/>
  <c r="H160" i="6"/>
  <c r="I160" i="6"/>
  <c r="J160" i="6"/>
  <c r="H161" i="6"/>
  <c r="I161" i="6"/>
  <c r="J161" i="6"/>
  <c r="H162" i="6"/>
  <c r="I162" i="6"/>
  <c r="J162" i="6"/>
  <c r="H163" i="6"/>
  <c r="I163" i="6"/>
  <c r="J163" i="6"/>
  <c r="H164" i="6"/>
  <c r="I164" i="6"/>
  <c r="J164" i="6"/>
  <c r="H165" i="6"/>
  <c r="I165" i="6"/>
  <c r="J165" i="6"/>
  <c r="H166" i="6"/>
  <c r="I166" i="6"/>
  <c r="J166" i="6"/>
  <c r="H167" i="6"/>
  <c r="I167" i="6"/>
  <c r="J167" i="6"/>
  <c r="H168" i="6"/>
  <c r="I168" i="6"/>
  <c r="J168" i="6"/>
  <c r="H169" i="6"/>
  <c r="I169" i="6"/>
  <c r="J169" i="6"/>
  <c r="H170" i="6"/>
  <c r="I170" i="6"/>
  <c r="J170" i="6"/>
  <c r="H171" i="6"/>
  <c r="I171" i="6"/>
  <c r="J171" i="6"/>
  <c r="H172" i="6"/>
  <c r="I172" i="6"/>
  <c r="J172" i="6"/>
  <c r="H173" i="6"/>
  <c r="I173" i="6"/>
  <c r="J173" i="6"/>
  <c r="H174" i="6"/>
  <c r="I174" i="6"/>
  <c r="J174" i="6"/>
  <c r="I131" i="6"/>
  <c r="J131" i="6"/>
  <c r="H131" i="6"/>
  <c r="D132" i="6"/>
  <c r="E132" i="6"/>
  <c r="F132" i="6"/>
  <c r="D133" i="6"/>
  <c r="E133" i="6"/>
  <c r="F133" i="6"/>
  <c r="D134" i="6"/>
  <c r="E134" i="6"/>
  <c r="F134" i="6"/>
  <c r="D135" i="6"/>
  <c r="E135" i="6"/>
  <c r="F135" i="6"/>
  <c r="D136" i="6"/>
  <c r="E136" i="6"/>
  <c r="F136" i="6"/>
  <c r="D137" i="6"/>
  <c r="E137" i="6"/>
  <c r="F137" i="6"/>
  <c r="D138" i="6"/>
  <c r="E138" i="6"/>
  <c r="F138" i="6"/>
  <c r="D139" i="6"/>
  <c r="E139" i="6"/>
  <c r="F139" i="6"/>
  <c r="D140" i="6"/>
  <c r="E140" i="6"/>
  <c r="F140" i="6"/>
  <c r="D141" i="6"/>
  <c r="E141" i="6"/>
  <c r="F141" i="6"/>
  <c r="D142" i="6"/>
  <c r="E142" i="6"/>
  <c r="F142" i="6"/>
  <c r="D143" i="6"/>
  <c r="E143" i="6"/>
  <c r="F143" i="6"/>
  <c r="D144" i="6"/>
  <c r="E144" i="6"/>
  <c r="F144" i="6"/>
  <c r="D145" i="6"/>
  <c r="E145" i="6"/>
  <c r="F145" i="6"/>
  <c r="D146" i="6"/>
  <c r="E146" i="6"/>
  <c r="F146" i="6"/>
  <c r="D147" i="6"/>
  <c r="E147" i="6"/>
  <c r="F147" i="6"/>
  <c r="D148" i="6"/>
  <c r="E148" i="6"/>
  <c r="F148" i="6"/>
  <c r="D149" i="6"/>
  <c r="E149" i="6"/>
  <c r="F149" i="6"/>
  <c r="D150" i="6"/>
  <c r="E150" i="6"/>
  <c r="F150" i="6"/>
  <c r="D151" i="6"/>
  <c r="E151" i="6"/>
  <c r="F151" i="6"/>
  <c r="D152" i="6"/>
  <c r="E152" i="6"/>
  <c r="F152" i="6"/>
  <c r="D153" i="6"/>
  <c r="E153" i="6"/>
  <c r="F153" i="6"/>
  <c r="D154" i="6"/>
  <c r="E154" i="6"/>
  <c r="F154" i="6"/>
  <c r="D155" i="6"/>
  <c r="E155" i="6"/>
  <c r="F155" i="6"/>
  <c r="D156" i="6"/>
  <c r="E156" i="6"/>
  <c r="F156" i="6"/>
  <c r="D157" i="6"/>
  <c r="E157" i="6"/>
  <c r="F157" i="6"/>
  <c r="D158" i="6"/>
  <c r="E158" i="6"/>
  <c r="F158" i="6"/>
  <c r="D159" i="6"/>
  <c r="E159" i="6"/>
  <c r="F159" i="6"/>
  <c r="D160" i="6"/>
  <c r="E160" i="6"/>
  <c r="F160" i="6"/>
  <c r="D161" i="6"/>
  <c r="E161" i="6"/>
  <c r="F161" i="6"/>
  <c r="D162" i="6"/>
  <c r="E162" i="6"/>
  <c r="F162" i="6"/>
  <c r="D163" i="6"/>
  <c r="E163" i="6"/>
  <c r="F163" i="6"/>
  <c r="D164" i="6"/>
  <c r="E164" i="6"/>
  <c r="F164" i="6"/>
  <c r="D165" i="6"/>
  <c r="E165" i="6"/>
  <c r="F165" i="6"/>
  <c r="D166" i="6"/>
  <c r="E166" i="6"/>
  <c r="F166" i="6"/>
  <c r="D167" i="6"/>
  <c r="E167" i="6"/>
  <c r="F167" i="6"/>
  <c r="D168" i="6"/>
  <c r="E168" i="6"/>
  <c r="F168" i="6"/>
  <c r="D169" i="6"/>
  <c r="E169" i="6"/>
  <c r="F169" i="6"/>
  <c r="D170" i="6"/>
  <c r="E170" i="6"/>
  <c r="F170" i="6"/>
  <c r="D171" i="6"/>
  <c r="E171" i="6"/>
  <c r="F171" i="6"/>
  <c r="D172" i="6"/>
  <c r="E172" i="6"/>
  <c r="F172" i="6"/>
  <c r="D173" i="6"/>
  <c r="E173" i="6"/>
  <c r="F173" i="6"/>
  <c r="D174" i="6"/>
  <c r="E174" i="6"/>
  <c r="F174" i="6"/>
  <c r="E131" i="6"/>
  <c r="F131" i="6"/>
  <c r="D131" i="6"/>
  <c r="L83" i="6"/>
  <c r="M83" i="6"/>
  <c r="N83" i="6"/>
  <c r="L84" i="6"/>
  <c r="M84" i="6"/>
  <c r="N84" i="6"/>
  <c r="L85" i="6"/>
  <c r="M85" i="6"/>
  <c r="N85" i="6"/>
  <c r="L86" i="6"/>
  <c r="M86" i="6"/>
  <c r="N86" i="6"/>
  <c r="L87" i="6"/>
  <c r="M87" i="6"/>
  <c r="N87" i="6"/>
  <c r="L88" i="6"/>
  <c r="M88" i="6"/>
  <c r="N88" i="6"/>
  <c r="L89" i="6"/>
  <c r="M89" i="6"/>
  <c r="N89" i="6"/>
  <c r="L90" i="6"/>
  <c r="M90" i="6"/>
  <c r="N90" i="6"/>
  <c r="L91" i="6"/>
  <c r="M91" i="6"/>
  <c r="N91" i="6"/>
  <c r="L92" i="6"/>
  <c r="M92" i="6"/>
  <c r="N92" i="6"/>
  <c r="L93" i="6"/>
  <c r="M93" i="6"/>
  <c r="N93" i="6"/>
  <c r="L94" i="6"/>
  <c r="M94" i="6"/>
  <c r="N94" i="6"/>
  <c r="L95" i="6"/>
  <c r="M95" i="6"/>
  <c r="N95" i="6"/>
  <c r="L96" i="6"/>
  <c r="M96" i="6"/>
  <c r="N96" i="6"/>
  <c r="L97" i="6"/>
  <c r="M97" i="6"/>
  <c r="N97" i="6"/>
  <c r="L98" i="6"/>
  <c r="M98" i="6"/>
  <c r="N98" i="6"/>
  <c r="L99" i="6"/>
  <c r="M99" i="6"/>
  <c r="N99" i="6"/>
  <c r="L100" i="6"/>
  <c r="M100" i="6"/>
  <c r="N100" i="6"/>
  <c r="L101" i="6"/>
  <c r="M101" i="6"/>
  <c r="N101" i="6"/>
  <c r="L102" i="6"/>
  <c r="M102" i="6"/>
  <c r="N102" i="6"/>
  <c r="L103" i="6"/>
  <c r="M103" i="6"/>
  <c r="N103" i="6"/>
  <c r="L104" i="6"/>
  <c r="M104" i="6"/>
  <c r="N104" i="6"/>
  <c r="L105" i="6"/>
  <c r="M105" i="6"/>
  <c r="N105" i="6"/>
  <c r="L106" i="6"/>
  <c r="M106" i="6"/>
  <c r="N106" i="6"/>
  <c r="L107" i="6"/>
  <c r="M107" i="6"/>
  <c r="N107" i="6"/>
  <c r="L108" i="6"/>
  <c r="M108" i="6"/>
  <c r="N108" i="6"/>
  <c r="L109" i="6"/>
  <c r="M109" i="6"/>
  <c r="N109" i="6"/>
  <c r="L110" i="6"/>
  <c r="M110" i="6"/>
  <c r="N110" i="6"/>
  <c r="L111" i="6"/>
  <c r="M111" i="6"/>
  <c r="N111" i="6"/>
  <c r="L112" i="6"/>
  <c r="M112" i="6"/>
  <c r="N112" i="6"/>
  <c r="L113" i="6"/>
  <c r="M113" i="6"/>
  <c r="N113" i="6"/>
  <c r="L114" i="6"/>
  <c r="M114" i="6"/>
  <c r="N114" i="6"/>
  <c r="L115" i="6"/>
  <c r="M115" i="6"/>
  <c r="N115" i="6"/>
  <c r="L116" i="6"/>
  <c r="M116" i="6"/>
  <c r="N116" i="6"/>
  <c r="L117" i="6"/>
  <c r="M117" i="6"/>
  <c r="N117" i="6"/>
  <c r="L118" i="6"/>
  <c r="M118" i="6"/>
  <c r="N118" i="6"/>
  <c r="L119" i="6"/>
  <c r="M119" i="6"/>
  <c r="N119" i="6"/>
  <c r="L120" i="6"/>
  <c r="M120" i="6"/>
  <c r="N120" i="6"/>
  <c r="L121" i="6"/>
  <c r="M121" i="6"/>
  <c r="N121" i="6"/>
  <c r="L122" i="6"/>
  <c r="M122" i="6"/>
  <c r="N122" i="6"/>
  <c r="M82" i="6"/>
  <c r="N82" i="6"/>
  <c r="L82" i="6"/>
  <c r="H83" i="6"/>
  <c r="I83" i="6"/>
  <c r="J83" i="6"/>
  <c r="H84" i="6"/>
  <c r="I84" i="6"/>
  <c r="J84" i="6"/>
  <c r="H85" i="6"/>
  <c r="I85" i="6"/>
  <c r="J85" i="6"/>
  <c r="H86" i="6"/>
  <c r="I86" i="6"/>
  <c r="J86" i="6"/>
  <c r="H87" i="6"/>
  <c r="I87" i="6"/>
  <c r="J87" i="6"/>
  <c r="H88" i="6"/>
  <c r="I88" i="6"/>
  <c r="J88" i="6"/>
  <c r="H89" i="6"/>
  <c r="I89" i="6"/>
  <c r="J89" i="6"/>
  <c r="H90" i="6"/>
  <c r="I90" i="6"/>
  <c r="J90" i="6"/>
  <c r="H91" i="6"/>
  <c r="I91" i="6"/>
  <c r="J91" i="6"/>
  <c r="H92" i="6"/>
  <c r="I92" i="6"/>
  <c r="J92" i="6"/>
  <c r="H93" i="6"/>
  <c r="I93" i="6"/>
  <c r="J93" i="6"/>
  <c r="H94" i="6"/>
  <c r="I94" i="6"/>
  <c r="J94" i="6"/>
  <c r="H95" i="6"/>
  <c r="I95" i="6"/>
  <c r="J95" i="6"/>
  <c r="H96" i="6"/>
  <c r="I96" i="6"/>
  <c r="J96" i="6"/>
  <c r="H97" i="6"/>
  <c r="I97" i="6"/>
  <c r="J97" i="6"/>
  <c r="H98" i="6"/>
  <c r="I98" i="6"/>
  <c r="J98" i="6"/>
  <c r="H99" i="6"/>
  <c r="I99" i="6"/>
  <c r="J99" i="6"/>
  <c r="H100" i="6"/>
  <c r="I100" i="6"/>
  <c r="J100" i="6"/>
  <c r="H101" i="6"/>
  <c r="I101" i="6"/>
  <c r="J101" i="6"/>
  <c r="H102" i="6"/>
  <c r="I102" i="6"/>
  <c r="J102" i="6"/>
  <c r="H103" i="6"/>
  <c r="I103" i="6"/>
  <c r="J103" i="6"/>
  <c r="H104" i="6"/>
  <c r="I104" i="6"/>
  <c r="J104" i="6"/>
  <c r="H105" i="6"/>
  <c r="I105" i="6"/>
  <c r="J105" i="6"/>
  <c r="H106" i="6"/>
  <c r="I106" i="6"/>
  <c r="J106" i="6"/>
  <c r="H107" i="6"/>
  <c r="I107" i="6"/>
  <c r="J107" i="6"/>
  <c r="H108" i="6"/>
  <c r="I108" i="6"/>
  <c r="J108" i="6"/>
  <c r="H109" i="6"/>
  <c r="I109" i="6"/>
  <c r="J109" i="6"/>
  <c r="H110" i="6"/>
  <c r="I110" i="6"/>
  <c r="J110" i="6"/>
  <c r="H111" i="6"/>
  <c r="I111" i="6"/>
  <c r="J111" i="6"/>
  <c r="H112" i="6"/>
  <c r="I112" i="6"/>
  <c r="J112" i="6"/>
  <c r="H113" i="6"/>
  <c r="I113" i="6"/>
  <c r="J113" i="6"/>
  <c r="H114" i="6"/>
  <c r="I114" i="6"/>
  <c r="J114" i="6"/>
  <c r="H115" i="6"/>
  <c r="I115" i="6"/>
  <c r="J115" i="6"/>
  <c r="H116" i="6"/>
  <c r="I116" i="6"/>
  <c r="J116" i="6"/>
  <c r="H117" i="6"/>
  <c r="I117" i="6"/>
  <c r="J117" i="6"/>
  <c r="H118" i="6"/>
  <c r="I118" i="6"/>
  <c r="J118" i="6"/>
  <c r="H119" i="6"/>
  <c r="I119" i="6"/>
  <c r="J119" i="6"/>
  <c r="H120" i="6"/>
  <c r="I120" i="6"/>
  <c r="J120" i="6"/>
  <c r="H121" i="6"/>
  <c r="I121" i="6"/>
  <c r="J121" i="6"/>
  <c r="H122" i="6"/>
  <c r="I122" i="6"/>
  <c r="J122" i="6"/>
  <c r="I82" i="6"/>
  <c r="J82" i="6"/>
  <c r="H82" i="6"/>
  <c r="D83" i="6"/>
  <c r="E83" i="6"/>
  <c r="F83" i="6"/>
  <c r="D84" i="6"/>
  <c r="E84" i="6"/>
  <c r="F84" i="6"/>
  <c r="D85" i="6"/>
  <c r="E85" i="6"/>
  <c r="F85" i="6"/>
  <c r="D86" i="6"/>
  <c r="E86" i="6"/>
  <c r="F86" i="6"/>
  <c r="D87" i="6"/>
  <c r="E87" i="6"/>
  <c r="F87" i="6"/>
  <c r="D88" i="6"/>
  <c r="E88" i="6"/>
  <c r="F88" i="6"/>
  <c r="D89" i="6"/>
  <c r="E89" i="6"/>
  <c r="F89" i="6"/>
  <c r="D90" i="6"/>
  <c r="E90" i="6"/>
  <c r="F90" i="6"/>
  <c r="D91" i="6"/>
  <c r="E91" i="6"/>
  <c r="F91" i="6"/>
  <c r="D92" i="6"/>
  <c r="E92" i="6"/>
  <c r="F92" i="6"/>
  <c r="D93" i="6"/>
  <c r="E93" i="6"/>
  <c r="F93" i="6"/>
  <c r="D94" i="6"/>
  <c r="E94" i="6"/>
  <c r="F94" i="6"/>
  <c r="D95" i="6"/>
  <c r="E95" i="6"/>
  <c r="F95" i="6"/>
  <c r="D96" i="6"/>
  <c r="E96" i="6"/>
  <c r="F96" i="6"/>
  <c r="D97" i="6"/>
  <c r="E97" i="6"/>
  <c r="F97" i="6"/>
  <c r="D98" i="6"/>
  <c r="E98" i="6"/>
  <c r="F98" i="6"/>
  <c r="D99" i="6"/>
  <c r="E99" i="6"/>
  <c r="F99" i="6"/>
  <c r="D100" i="6"/>
  <c r="E100" i="6"/>
  <c r="F100" i="6"/>
  <c r="D101" i="6"/>
  <c r="E101" i="6"/>
  <c r="F101" i="6"/>
  <c r="D102" i="6"/>
  <c r="E102" i="6"/>
  <c r="F102" i="6"/>
  <c r="D103" i="6"/>
  <c r="E103" i="6"/>
  <c r="F103" i="6"/>
  <c r="D104" i="6"/>
  <c r="E104" i="6"/>
  <c r="F104" i="6"/>
  <c r="D105" i="6"/>
  <c r="E105" i="6"/>
  <c r="F105" i="6"/>
  <c r="D106" i="6"/>
  <c r="E106" i="6"/>
  <c r="F106" i="6"/>
  <c r="D107" i="6"/>
  <c r="E107" i="6"/>
  <c r="F107" i="6"/>
  <c r="D108" i="6"/>
  <c r="E108" i="6"/>
  <c r="F108" i="6"/>
  <c r="D109" i="6"/>
  <c r="E109" i="6"/>
  <c r="F109" i="6"/>
  <c r="D110" i="6"/>
  <c r="E110" i="6"/>
  <c r="F110" i="6"/>
  <c r="D111" i="6"/>
  <c r="E111" i="6"/>
  <c r="F111" i="6"/>
  <c r="D112" i="6"/>
  <c r="E112" i="6"/>
  <c r="F112" i="6"/>
  <c r="D113" i="6"/>
  <c r="E113" i="6"/>
  <c r="F113" i="6"/>
  <c r="D114" i="6"/>
  <c r="E114" i="6"/>
  <c r="F114" i="6"/>
  <c r="D115" i="6"/>
  <c r="E115" i="6"/>
  <c r="F115" i="6"/>
  <c r="D116" i="6"/>
  <c r="E116" i="6"/>
  <c r="F116" i="6"/>
  <c r="D117" i="6"/>
  <c r="E117" i="6"/>
  <c r="F117" i="6"/>
  <c r="D118" i="6"/>
  <c r="E118" i="6"/>
  <c r="F118" i="6"/>
  <c r="D119" i="6"/>
  <c r="E119" i="6"/>
  <c r="F119" i="6"/>
  <c r="D120" i="6"/>
  <c r="E120" i="6"/>
  <c r="F120" i="6"/>
  <c r="D121" i="6"/>
  <c r="E121" i="6"/>
  <c r="F121" i="6"/>
  <c r="D122" i="6"/>
  <c r="E122" i="6"/>
  <c r="F122" i="6"/>
  <c r="E82" i="6"/>
  <c r="F82" i="6"/>
  <c r="D82" i="6"/>
  <c r="Z699" i="5"/>
  <c r="Q132" i="6" s="1"/>
  <c r="AA699" i="5"/>
  <c r="R132" i="6" s="1"/>
  <c r="AB699" i="5"/>
  <c r="S132" i="6" s="1"/>
  <c r="AC699" i="5"/>
  <c r="T132" i="6" s="1"/>
  <c r="AD699" i="5"/>
  <c r="U132" i="6" s="1"/>
  <c r="AE699" i="5"/>
  <c r="V132" i="6" s="1"/>
  <c r="Z700" i="5"/>
  <c r="Q133" i="6" s="1"/>
  <c r="AA700" i="5"/>
  <c r="R133" i="6" s="1"/>
  <c r="AB700" i="5"/>
  <c r="S133" i="6" s="1"/>
  <c r="AC700" i="5"/>
  <c r="T133" i="6" s="1"/>
  <c r="AD700" i="5"/>
  <c r="U133" i="6" s="1"/>
  <c r="AE700" i="5"/>
  <c r="V133" i="6" s="1"/>
  <c r="Z701" i="5"/>
  <c r="Q134" i="6" s="1"/>
  <c r="AA701" i="5"/>
  <c r="R134" i="6" s="1"/>
  <c r="AB701" i="5"/>
  <c r="S134" i="6" s="1"/>
  <c r="AC701" i="5"/>
  <c r="T134" i="6" s="1"/>
  <c r="AD701" i="5"/>
  <c r="U134" i="6" s="1"/>
  <c r="AE701" i="5"/>
  <c r="V134" i="6" s="1"/>
  <c r="Z702" i="5"/>
  <c r="Q135" i="6" s="1"/>
  <c r="AA702" i="5"/>
  <c r="R135" i="6" s="1"/>
  <c r="AB702" i="5"/>
  <c r="S135" i="6" s="1"/>
  <c r="AC702" i="5"/>
  <c r="T135" i="6" s="1"/>
  <c r="AD702" i="5"/>
  <c r="U135" i="6" s="1"/>
  <c r="AE702" i="5"/>
  <c r="V135" i="6" s="1"/>
  <c r="Z703" i="5"/>
  <c r="Q136" i="6" s="1"/>
  <c r="AA703" i="5"/>
  <c r="R136" i="6" s="1"/>
  <c r="AB703" i="5"/>
  <c r="S136" i="6" s="1"/>
  <c r="AC703" i="5"/>
  <c r="T136" i="6" s="1"/>
  <c r="AD703" i="5"/>
  <c r="U136" i="6" s="1"/>
  <c r="AE703" i="5"/>
  <c r="V136" i="6" s="1"/>
  <c r="Z704" i="5"/>
  <c r="Q137" i="6" s="1"/>
  <c r="AA704" i="5"/>
  <c r="R137" i="6" s="1"/>
  <c r="AB704" i="5"/>
  <c r="S137" i="6" s="1"/>
  <c r="AC704" i="5"/>
  <c r="T137" i="6" s="1"/>
  <c r="AD704" i="5"/>
  <c r="U137" i="6" s="1"/>
  <c r="AE704" i="5"/>
  <c r="V137" i="6" s="1"/>
  <c r="Z705" i="5"/>
  <c r="Q138" i="6" s="1"/>
  <c r="AA705" i="5"/>
  <c r="R138" i="6" s="1"/>
  <c r="AB705" i="5"/>
  <c r="S138" i="6" s="1"/>
  <c r="AC705" i="5"/>
  <c r="T138" i="6" s="1"/>
  <c r="AD705" i="5"/>
  <c r="U138" i="6" s="1"/>
  <c r="AE705" i="5"/>
  <c r="V138" i="6" s="1"/>
  <c r="Z706" i="5"/>
  <c r="Q139" i="6" s="1"/>
  <c r="AA706" i="5"/>
  <c r="R139" i="6" s="1"/>
  <c r="AB706" i="5"/>
  <c r="S139" i="6" s="1"/>
  <c r="AC706" i="5"/>
  <c r="T139" i="6" s="1"/>
  <c r="AD706" i="5"/>
  <c r="U139" i="6" s="1"/>
  <c r="AE706" i="5"/>
  <c r="V139" i="6" s="1"/>
  <c r="Z707" i="5"/>
  <c r="Q140" i="6" s="1"/>
  <c r="AA707" i="5"/>
  <c r="R140" i="6" s="1"/>
  <c r="AB707" i="5"/>
  <c r="S140" i="6" s="1"/>
  <c r="AC707" i="5"/>
  <c r="T140" i="6" s="1"/>
  <c r="AD707" i="5"/>
  <c r="U140" i="6" s="1"/>
  <c r="AE707" i="5"/>
  <c r="V140" i="6" s="1"/>
  <c r="Z708" i="5"/>
  <c r="Q141" i="6" s="1"/>
  <c r="AA708" i="5"/>
  <c r="R141" i="6" s="1"/>
  <c r="AB708" i="5"/>
  <c r="S141" i="6" s="1"/>
  <c r="AC708" i="5"/>
  <c r="T141" i="6" s="1"/>
  <c r="AD708" i="5"/>
  <c r="U141" i="6" s="1"/>
  <c r="AE708" i="5"/>
  <c r="V141" i="6" s="1"/>
  <c r="Z709" i="5"/>
  <c r="Q142" i="6" s="1"/>
  <c r="AA709" i="5"/>
  <c r="R142" i="6" s="1"/>
  <c r="AB709" i="5"/>
  <c r="S142" i="6" s="1"/>
  <c r="AC709" i="5"/>
  <c r="T142" i="6" s="1"/>
  <c r="AD709" i="5"/>
  <c r="U142" i="6" s="1"/>
  <c r="AE709" i="5"/>
  <c r="V142" i="6" s="1"/>
  <c r="Z710" i="5"/>
  <c r="Q143" i="6" s="1"/>
  <c r="AA710" i="5"/>
  <c r="R143" i="6" s="1"/>
  <c r="AB710" i="5"/>
  <c r="S143" i="6" s="1"/>
  <c r="AC710" i="5"/>
  <c r="T143" i="6" s="1"/>
  <c r="AD710" i="5"/>
  <c r="U143" i="6" s="1"/>
  <c r="AE710" i="5"/>
  <c r="V143" i="6" s="1"/>
  <c r="Z711" i="5"/>
  <c r="Q144" i="6" s="1"/>
  <c r="AA711" i="5"/>
  <c r="R144" i="6" s="1"/>
  <c r="AB711" i="5"/>
  <c r="S144" i="6" s="1"/>
  <c r="AC711" i="5"/>
  <c r="T144" i="6" s="1"/>
  <c r="AD711" i="5"/>
  <c r="U144" i="6" s="1"/>
  <c r="AE711" i="5"/>
  <c r="V144" i="6" s="1"/>
  <c r="Z712" i="5"/>
  <c r="Q145" i="6" s="1"/>
  <c r="AA712" i="5"/>
  <c r="R145" i="6" s="1"/>
  <c r="AB712" i="5"/>
  <c r="S145" i="6" s="1"/>
  <c r="AC712" i="5"/>
  <c r="T145" i="6" s="1"/>
  <c r="AD712" i="5"/>
  <c r="U145" i="6" s="1"/>
  <c r="AE712" i="5"/>
  <c r="V145" i="6" s="1"/>
  <c r="Z713" i="5"/>
  <c r="Q146" i="6" s="1"/>
  <c r="AA713" i="5"/>
  <c r="R146" i="6" s="1"/>
  <c r="AB713" i="5"/>
  <c r="S146" i="6" s="1"/>
  <c r="AC713" i="5"/>
  <c r="T146" i="6" s="1"/>
  <c r="AD713" i="5"/>
  <c r="U146" i="6" s="1"/>
  <c r="AE713" i="5"/>
  <c r="V146" i="6" s="1"/>
  <c r="Z714" i="5"/>
  <c r="Q147" i="6" s="1"/>
  <c r="AA714" i="5"/>
  <c r="R147" i="6" s="1"/>
  <c r="AB714" i="5"/>
  <c r="S147" i="6" s="1"/>
  <c r="AC714" i="5"/>
  <c r="T147" i="6" s="1"/>
  <c r="AD714" i="5"/>
  <c r="U147" i="6" s="1"/>
  <c r="AE714" i="5"/>
  <c r="V147" i="6" s="1"/>
  <c r="Z715" i="5"/>
  <c r="Q148" i="6" s="1"/>
  <c r="AA715" i="5"/>
  <c r="R148" i="6" s="1"/>
  <c r="AB715" i="5"/>
  <c r="S148" i="6" s="1"/>
  <c r="AC715" i="5"/>
  <c r="T148" i="6" s="1"/>
  <c r="AD715" i="5"/>
  <c r="U148" i="6" s="1"/>
  <c r="AE715" i="5"/>
  <c r="V148" i="6" s="1"/>
  <c r="Z716" i="5"/>
  <c r="AA716" i="5"/>
  <c r="AB716" i="5"/>
  <c r="AC716" i="5"/>
  <c r="AD716" i="5"/>
  <c r="AE716" i="5"/>
  <c r="Z717" i="5"/>
  <c r="Q149" i="6" s="1"/>
  <c r="AA717" i="5"/>
  <c r="R149" i="6" s="1"/>
  <c r="AB717" i="5"/>
  <c r="S149" i="6" s="1"/>
  <c r="AC717" i="5"/>
  <c r="T149" i="6" s="1"/>
  <c r="AD717" i="5"/>
  <c r="U149" i="6" s="1"/>
  <c r="AE717" i="5"/>
  <c r="V149" i="6" s="1"/>
  <c r="Z718" i="5"/>
  <c r="Q150" i="6" s="1"/>
  <c r="AA718" i="5"/>
  <c r="R150" i="6" s="1"/>
  <c r="AB718" i="5"/>
  <c r="S150" i="6" s="1"/>
  <c r="AC718" i="5"/>
  <c r="T150" i="6" s="1"/>
  <c r="AD718" i="5"/>
  <c r="U150" i="6" s="1"/>
  <c r="AE718" i="5"/>
  <c r="V150" i="6" s="1"/>
  <c r="Z719" i="5"/>
  <c r="Q151" i="6" s="1"/>
  <c r="AA719" i="5"/>
  <c r="R151" i="6" s="1"/>
  <c r="AB719" i="5"/>
  <c r="S151" i="6" s="1"/>
  <c r="AC719" i="5"/>
  <c r="T151" i="6" s="1"/>
  <c r="AD719" i="5"/>
  <c r="U151" i="6" s="1"/>
  <c r="AE719" i="5"/>
  <c r="V151" i="6" s="1"/>
  <c r="Z720" i="5"/>
  <c r="Q152" i="6" s="1"/>
  <c r="AA720" i="5"/>
  <c r="R152" i="6" s="1"/>
  <c r="AB720" i="5"/>
  <c r="S152" i="6" s="1"/>
  <c r="AC720" i="5"/>
  <c r="T152" i="6" s="1"/>
  <c r="AD720" i="5"/>
  <c r="U152" i="6" s="1"/>
  <c r="AE720" i="5"/>
  <c r="V152" i="6" s="1"/>
  <c r="Z721" i="5"/>
  <c r="Q153" i="6" s="1"/>
  <c r="AA721" i="5"/>
  <c r="R153" i="6" s="1"/>
  <c r="AB721" i="5"/>
  <c r="S153" i="6" s="1"/>
  <c r="AC721" i="5"/>
  <c r="T153" i="6" s="1"/>
  <c r="AD721" i="5"/>
  <c r="U153" i="6" s="1"/>
  <c r="AE721" i="5"/>
  <c r="V153" i="6" s="1"/>
  <c r="Z722" i="5"/>
  <c r="Q154" i="6" s="1"/>
  <c r="AA722" i="5"/>
  <c r="R154" i="6" s="1"/>
  <c r="AB722" i="5"/>
  <c r="S154" i="6" s="1"/>
  <c r="AC722" i="5"/>
  <c r="T154" i="6" s="1"/>
  <c r="AD722" i="5"/>
  <c r="U154" i="6" s="1"/>
  <c r="AE722" i="5"/>
  <c r="V154" i="6" s="1"/>
  <c r="Z723" i="5"/>
  <c r="Q155" i="6" s="1"/>
  <c r="AA723" i="5"/>
  <c r="R155" i="6" s="1"/>
  <c r="AB723" i="5"/>
  <c r="S155" i="6" s="1"/>
  <c r="AC723" i="5"/>
  <c r="T155" i="6" s="1"/>
  <c r="AD723" i="5"/>
  <c r="U155" i="6" s="1"/>
  <c r="AE723" i="5"/>
  <c r="V155" i="6" s="1"/>
  <c r="Z724" i="5"/>
  <c r="Q156" i="6" s="1"/>
  <c r="AA724" i="5"/>
  <c r="R156" i="6" s="1"/>
  <c r="AB724" i="5"/>
  <c r="S156" i="6" s="1"/>
  <c r="AC724" i="5"/>
  <c r="T156" i="6" s="1"/>
  <c r="AD724" i="5"/>
  <c r="U156" i="6" s="1"/>
  <c r="AE724" i="5"/>
  <c r="V156" i="6" s="1"/>
  <c r="Z725" i="5"/>
  <c r="Q157" i="6" s="1"/>
  <c r="AA725" i="5"/>
  <c r="R157" i="6" s="1"/>
  <c r="AB725" i="5"/>
  <c r="S157" i="6" s="1"/>
  <c r="AC725" i="5"/>
  <c r="T157" i="6" s="1"/>
  <c r="AD725" i="5"/>
  <c r="U157" i="6" s="1"/>
  <c r="AE725" i="5"/>
  <c r="V157" i="6" s="1"/>
  <c r="Z726" i="5"/>
  <c r="Q158" i="6" s="1"/>
  <c r="AA726" i="5"/>
  <c r="R158" i="6" s="1"/>
  <c r="AB726" i="5"/>
  <c r="S158" i="6" s="1"/>
  <c r="AC726" i="5"/>
  <c r="T158" i="6" s="1"/>
  <c r="AD726" i="5"/>
  <c r="U158" i="6" s="1"/>
  <c r="AE726" i="5"/>
  <c r="V158" i="6" s="1"/>
  <c r="Z727" i="5"/>
  <c r="Q159" i="6" s="1"/>
  <c r="AA727" i="5"/>
  <c r="R159" i="6" s="1"/>
  <c r="AB727" i="5"/>
  <c r="S159" i="6" s="1"/>
  <c r="AC727" i="5"/>
  <c r="T159" i="6" s="1"/>
  <c r="AD727" i="5"/>
  <c r="U159" i="6" s="1"/>
  <c r="AE727" i="5"/>
  <c r="V159" i="6" s="1"/>
  <c r="Z728" i="5"/>
  <c r="Q160" i="6" s="1"/>
  <c r="AA728" i="5"/>
  <c r="R160" i="6" s="1"/>
  <c r="AB728" i="5"/>
  <c r="S160" i="6" s="1"/>
  <c r="AC728" i="5"/>
  <c r="T160" i="6" s="1"/>
  <c r="AD728" i="5"/>
  <c r="U160" i="6" s="1"/>
  <c r="AE728" i="5"/>
  <c r="V160" i="6" s="1"/>
  <c r="Z729" i="5"/>
  <c r="Q161" i="6" s="1"/>
  <c r="AA729" i="5"/>
  <c r="R161" i="6" s="1"/>
  <c r="AB729" i="5"/>
  <c r="S161" i="6" s="1"/>
  <c r="AC729" i="5"/>
  <c r="T161" i="6" s="1"/>
  <c r="AD729" i="5"/>
  <c r="U161" i="6" s="1"/>
  <c r="AE729" i="5"/>
  <c r="V161" i="6" s="1"/>
  <c r="Z730" i="5"/>
  <c r="Q162" i="6" s="1"/>
  <c r="AA730" i="5"/>
  <c r="R162" i="6" s="1"/>
  <c r="AB730" i="5"/>
  <c r="S162" i="6" s="1"/>
  <c r="AC730" i="5"/>
  <c r="T162" i="6" s="1"/>
  <c r="AD730" i="5"/>
  <c r="U162" i="6" s="1"/>
  <c r="AE730" i="5"/>
  <c r="V162" i="6" s="1"/>
  <c r="Z731" i="5"/>
  <c r="Q163" i="6" s="1"/>
  <c r="AA731" i="5"/>
  <c r="R163" i="6" s="1"/>
  <c r="AB731" i="5"/>
  <c r="S163" i="6" s="1"/>
  <c r="AC731" i="5"/>
  <c r="T163" i="6" s="1"/>
  <c r="AD731" i="5"/>
  <c r="U163" i="6" s="1"/>
  <c r="AE731" i="5"/>
  <c r="V163" i="6" s="1"/>
  <c r="Z732" i="5"/>
  <c r="Q164" i="6" s="1"/>
  <c r="AA732" i="5"/>
  <c r="R164" i="6" s="1"/>
  <c r="AB732" i="5"/>
  <c r="S164" i="6" s="1"/>
  <c r="AC732" i="5"/>
  <c r="T164" i="6" s="1"/>
  <c r="AD732" i="5"/>
  <c r="U164" i="6" s="1"/>
  <c r="AE732" i="5"/>
  <c r="V164" i="6" s="1"/>
  <c r="Z733" i="5"/>
  <c r="Q165" i="6" s="1"/>
  <c r="AA733" i="5"/>
  <c r="R165" i="6" s="1"/>
  <c r="AB733" i="5"/>
  <c r="S165" i="6" s="1"/>
  <c r="AC733" i="5"/>
  <c r="T165" i="6" s="1"/>
  <c r="AD733" i="5"/>
  <c r="U165" i="6" s="1"/>
  <c r="AE733" i="5"/>
  <c r="V165" i="6" s="1"/>
  <c r="Z734" i="5"/>
  <c r="Q166" i="6" s="1"/>
  <c r="AA734" i="5"/>
  <c r="R166" i="6" s="1"/>
  <c r="AB734" i="5"/>
  <c r="S166" i="6" s="1"/>
  <c r="AC734" i="5"/>
  <c r="T166" i="6" s="1"/>
  <c r="AD734" i="5"/>
  <c r="U166" i="6" s="1"/>
  <c r="AE734" i="5"/>
  <c r="V166" i="6" s="1"/>
  <c r="Z735" i="5"/>
  <c r="Q167" i="6" s="1"/>
  <c r="AA735" i="5"/>
  <c r="R167" i="6" s="1"/>
  <c r="AB735" i="5"/>
  <c r="S167" i="6" s="1"/>
  <c r="AC735" i="5"/>
  <c r="T167" i="6" s="1"/>
  <c r="AD735" i="5"/>
  <c r="U167" i="6" s="1"/>
  <c r="AE735" i="5"/>
  <c r="V167" i="6" s="1"/>
  <c r="Z736" i="5"/>
  <c r="Q168" i="6" s="1"/>
  <c r="AA736" i="5"/>
  <c r="R168" i="6" s="1"/>
  <c r="AB736" i="5"/>
  <c r="S168" i="6" s="1"/>
  <c r="AC736" i="5"/>
  <c r="T168" i="6" s="1"/>
  <c r="AD736" i="5"/>
  <c r="U168" i="6" s="1"/>
  <c r="AE736" i="5"/>
  <c r="V168" i="6" s="1"/>
  <c r="Z737" i="5"/>
  <c r="Q169" i="6" s="1"/>
  <c r="AA737" i="5"/>
  <c r="R169" i="6" s="1"/>
  <c r="AB737" i="5"/>
  <c r="S169" i="6" s="1"/>
  <c r="AC737" i="5"/>
  <c r="T169" i="6" s="1"/>
  <c r="AD737" i="5"/>
  <c r="U169" i="6" s="1"/>
  <c r="AE737" i="5"/>
  <c r="V169" i="6" s="1"/>
  <c r="Z738" i="5"/>
  <c r="Q170" i="6" s="1"/>
  <c r="AA738" i="5"/>
  <c r="R170" i="6" s="1"/>
  <c r="AB738" i="5"/>
  <c r="S170" i="6" s="1"/>
  <c r="AC738" i="5"/>
  <c r="T170" i="6" s="1"/>
  <c r="AD738" i="5"/>
  <c r="U170" i="6" s="1"/>
  <c r="AE738" i="5"/>
  <c r="V170" i="6" s="1"/>
  <c r="Z739" i="5"/>
  <c r="Q171" i="6" s="1"/>
  <c r="AA739" i="5"/>
  <c r="R171" i="6" s="1"/>
  <c r="AB739" i="5"/>
  <c r="S171" i="6" s="1"/>
  <c r="AC739" i="5"/>
  <c r="T171" i="6" s="1"/>
  <c r="AD739" i="5"/>
  <c r="U171" i="6" s="1"/>
  <c r="AE739" i="5"/>
  <c r="V171" i="6" s="1"/>
  <c r="Z740" i="5"/>
  <c r="Q172" i="6" s="1"/>
  <c r="AA740" i="5"/>
  <c r="R172" i="6" s="1"/>
  <c r="AB740" i="5"/>
  <c r="S172" i="6" s="1"/>
  <c r="AC740" i="5"/>
  <c r="T172" i="6" s="1"/>
  <c r="AD740" i="5"/>
  <c r="U172" i="6" s="1"/>
  <c r="AE740" i="5"/>
  <c r="V172" i="6" s="1"/>
  <c r="Z741" i="5"/>
  <c r="Q173" i="6" s="1"/>
  <c r="AA741" i="5"/>
  <c r="R173" i="6" s="1"/>
  <c r="AB741" i="5"/>
  <c r="S173" i="6" s="1"/>
  <c r="AC741" i="5"/>
  <c r="T173" i="6" s="1"/>
  <c r="AD741" i="5"/>
  <c r="U173" i="6" s="1"/>
  <c r="AE741" i="5"/>
  <c r="V173" i="6" s="1"/>
  <c r="Z742" i="5"/>
  <c r="Q174" i="6" s="1"/>
  <c r="AA742" i="5"/>
  <c r="R174" i="6" s="1"/>
  <c r="AB742" i="5"/>
  <c r="S174" i="6" s="1"/>
  <c r="AC742" i="5"/>
  <c r="T174" i="6" s="1"/>
  <c r="AD742" i="5"/>
  <c r="U174" i="6" s="1"/>
  <c r="AE742" i="5"/>
  <c r="V174" i="6" s="1"/>
  <c r="AA698" i="5"/>
  <c r="R131" i="6" s="1"/>
  <c r="AB698" i="5"/>
  <c r="S131" i="6" s="1"/>
  <c r="AC698" i="5"/>
  <c r="T131" i="6" s="1"/>
  <c r="AD698" i="5"/>
  <c r="U131" i="6" s="1"/>
  <c r="AE698" i="5"/>
  <c r="V131" i="6" s="1"/>
  <c r="Z698" i="5"/>
  <c r="Q131" i="6" s="1"/>
  <c r="Z650" i="5"/>
  <c r="Q83" i="6" s="1"/>
  <c r="AA650" i="5"/>
  <c r="R83" i="6" s="1"/>
  <c r="AB650" i="5"/>
  <c r="S83" i="6" s="1"/>
  <c r="AC650" i="5"/>
  <c r="T83" i="6" s="1"/>
  <c r="AD650" i="5"/>
  <c r="U83" i="6" s="1"/>
  <c r="AE650" i="5"/>
  <c r="V83" i="6" s="1"/>
  <c r="Z651" i="5"/>
  <c r="Q84" i="6" s="1"/>
  <c r="AA651" i="5"/>
  <c r="R84" i="6" s="1"/>
  <c r="AB651" i="5"/>
  <c r="S84" i="6" s="1"/>
  <c r="AC651" i="5"/>
  <c r="T84" i="6" s="1"/>
  <c r="AD651" i="5"/>
  <c r="U84" i="6" s="1"/>
  <c r="AE651" i="5"/>
  <c r="V84" i="6" s="1"/>
  <c r="Z652" i="5"/>
  <c r="Q85" i="6" s="1"/>
  <c r="AA652" i="5"/>
  <c r="R85" i="6" s="1"/>
  <c r="AB652" i="5"/>
  <c r="S85" i="6" s="1"/>
  <c r="AC652" i="5"/>
  <c r="T85" i="6" s="1"/>
  <c r="AD652" i="5"/>
  <c r="U85" i="6" s="1"/>
  <c r="AE652" i="5"/>
  <c r="V85" i="6" s="1"/>
  <c r="Z653" i="5"/>
  <c r="Q86" i="6" s="1"/>
  <c r="AA653" i="5"/>
  <c r="R86" i="6" s="1"/>
  <c r="AB653" i="5"/>
  <c r="S86" i="6" s="1"/>
  <c r="AC653" i="5"/>
  <c r="T86" i="6" s="1"/>
  <c r="AD653" i="5"/>
  <c r="U86" i="6" s="1"/>
  <c r="AE653" i="5"/>
  <c r="V86" i="6" s="1"/>
  <c r="Z654" i="5"/>
  <c r="Q87" i="6" s="1"/>
  <c r="AA654" i="5"/>
  <c r="R87" i="6" s="1"/>
  <c r="AB654" i="5"/>
  <c r="S87" i="6" s="1"/>
  <c r="AC654" i="5"/>
  <c r="T87" i="6" s="1"/>
  <c r="AD654" i="5"/>
  <c r="U87" i="6" s="1"/>
  <c r="AE654" i="5"/>
  <c r="V87" i="6" s="1"/>
  <c r="Z655" i="5"/>
  <c r="Q88" i="6" s="1"/>
  <c r="AA655" i="5"/>
  <c r="R88" i="6" s="1"/>
  <c r="AB655" i="5"/>
  <c r="S88" i="6" s="1"/>
  <c r="AC655" i="5"/>
  <c r="T88" i="6" s="1"/>
  <c r="AD655" i="5"/>
  <c r="U88" i="6" s="1"/>
  <c r="AE655" i="5"/>
  <c r="V88" i="6" s="1"/>
  <c r="Z656" i="5"/>
  <c r="Q89" i="6" s="1"/>
  <c r="AA656" i="5"/>
  <c r="R89" i="6" s="1"/>
  <c r="AB656" i="5"/>
  <c r="S89" i="6" s="1"/>
  <c r="AC656" i="5"/>
  <c r="T89" i="6" s="1"/>
  <c r="AD656" i="5"/>
  <c r="U89" i="6" s="1"/>
  <c r="AE656" i="5"/>
  <c r="V89" i="6" s="1"/>
  <c r="Z657" i="5"/>
  <c r="Q90" i="6" s="1"/>
  <c r="AA657" i="5"/>
  <c r="R90" i="6" s="1"/>
  <c r="AB657" i="5"/>
  <c r="S90" i="6" s="1"/>
  <c r="AC657" i="5"/>
  <c r="T90" i="6" s="1"/>
  <c r="AD657" i="5"/>
  <c r="U90" i="6" s="1"/>
  <c r="AE657" i="5"/>
  <c r="V90" i="6" s="1"/>
  <c r="Z658" i="5"/>
  <c r="Q91" i="6" s="1"/>
  <c r="AA658" i="5"/>
  <c r="R91" i="6" s="1"/>
  <c r="AB658" i="5"/>
  <c r="S91" i="6" s="1"/>
  <c r="AC658" i="5"/>
  <c r="T91" i="6" s="1"/>
  <c r="AD658" i="5"/>
  <c r="U91" i="6" s="1"/>
  <c r="AE658" i="5"/>
  <c r="V91" i="6" s="1"/>
  <c r="Z659" i="5"/>
  <c r="Q92" i="6" s="1"/>
  <c r="AA659" i="5"/>
  <c r="R92" i="6" s="1"/>
  <c r="AB659" i="5"/>
  <c r="S92" i="6" s="1"/>
  <c r="AC659" i="5"/>
  <c r="T92" i="6" s="1"/>
  <c r="AD659" i="5"/>
  <c r="U92" i="6" s="1"/>
  <c r="AE659" i="5"/>
  <c r="V92" i="6" s="1"/>
  <c r="Z660" i="5"/>
  <c r="Q93" i="6" s="1"/>
  <c r="AA660" i="5"/>
  <c r="R93" i="6" s="1"/>
  <c r="AB660" i="5"/>
  <c r="S93" i="6" s="1"/>
  <c r="AC660" i="5"/>
  <c r="T93" i="6" s="1"/>
  <c r="AD660" i="5"/>
  <c r="U93" i="6" s="1"/>
  <c r="AE660" i="5"/>
  <c r="V93" i="6" s="1"/>
  <c r="Z661" i="5"/>
  <c r="Q94" i="6" s="1"/>
  <c r="AA661" i="5"/>
  <c r="R94" i="6" s="1"/>
  <c r="AB661" i="5"/>
  <c r="S94" i="6" s="1"/>
  <c r="AC661" i="5"/>
  <c r="T94" i="6" s="1"/>
  <c r="AD661" i="5"/>
  <c r="U94" i="6" s="1"/>
  <c r="AE661" i="5"/>
  <c r="V94" i="6" s="1"/>
  <c r="Z662" i="5"/>
  <c r="Q95" i="6" s="1"/>
  <c r="AA662" i="5"/>
  <c r="R95" i="6" s="1"/>
  <c r="AB662" i="5"/>
  <c r="S95" i="6" s="1"/>
  <c r="AC662" i="5"/>
  <c r="T95" i="6" s="1"/>
  <c r="AD662" i="5"/>
  <c r="U95" i="6" s="1"/>
  <c r="AE662" i="5"/>
  <c r="V95" i="6" s="1"/>
  <c r="Z663" i="5"/>
  <c r="AA663" i="5"/>
  <c r="AB663" i="5"/>
  <c r="AC663" i="5"/>
  <c r="AD663" i="5"/>
  <c r="AE663" i="5"/>
  <c r="Z664" i="5"/>
  <c r="AA664" i="5"/>
  <c r="AB664" i="5"/>
  <c r="AC664" i="5"/>
  <c r="AD664" i="5"/>
  <c r="AE664" i="5"/>
  <c r="Z665" i="5"/>
  <c r="AA665" i="5"/>
  <c r="AB665" i="5"/>
  <c r="AC665" i="5"/>
  <c r="AD665" i="5"/>
  <c r="AE665" i="5"/>
  <c r="Z666" i="5"/>
  <c r="AA666" i="5"/>
  <c r="AB666" i="5"/>
  <c r="AC666" i="5"/>
  <c r="AD666" i="5"/>
  <c r="AE666" i="5"/>
  <c r="Z667" i="5"/>
  <c r="Q96" i="6" s="1"/>
  <c r="AA667" i="5"/>
  <c r="R96" i="6" s="1"/>
  <c r="AB667" i="5"/>
  <c r="S96" i="6" s="1"/>
  <c r="AC667" i="5"/>
  <c r="T96" i="6" s="1"/>
  <c r="AD667" i="5"/>
  <c r="U96" i="6" s="1"/>
  <c r="AE667" i="5"/>
  <c r="V96" i="6" s="1"/>
  <c r="Z668" i="5"/>
  <c r="Q97" i="6" s="1"/>
  <c r="AA668" i="5"/>
  <c r="R97" i="6" s="1"/>
  <c r="AB668" i="5"/>
  <c r="S97" i="6" s="1"/>
  <c r="AC668" i="5"/>
  <c r="T97" i="6" s="1"/>
  <c r="AD668" i="5"/>
  <c r="U97" i="6" s="1"/>
  <c r="AE668" i="5"/>
  <c r="V97" i="6" s="1"/>
  <c r="Z669" i="5"/>
  <c r="Q98" i="6" s="1"/>
  <c r="AA669" i="5"/>
  <c r="R98" i="6" s="1"/>
  <c r="AB669" i="5"/>
  <c r="S98" i="6" s="1"/>
  <c r="AC669" i="5"/>
  <c r="T98" i="6" s="1"/>
  <c r="AD669" i="5"/>
  <c r="U98" i="6" s="1"/>
  <c r="AE669" i="5"/>
  <c r="V98" i="6" s="1"/>
  <c r="Z670" i="5"/>
  <c r="Q99" i="6" s="1"/>
  <c r="AA670" i="5"/>
  <c r="R99" i="6" s="1"/>
  <c r="AB670" i="5"/>
  <c r="S99" i="6" s="1"/>
  <c r="AC670" i="5"/>
  <c r="T99" i="6" s="1"/>
  <c r="AD670" i="5"/>
  <c r="U99" i="6" s="1"/>
  <c r="AE670" i="5"/>
  <c r="V99" i="6" s="1"/>
  <c r="Z671" i="5"/>
  <c r="Q100" i="6" s="1"/>
  <c r="AA671" i="5"/>
  <c r="R100" i="6" s="1"/>
  <c r="AB671" i="5"/>
  <c r="S100" i="6" s="1"/>
  <c r="AC671" i="5"/>
  <c r="T100" i="6" s="1"/>
  <c r="AD671" i="5"/>
  <c r="U100" i="6" s="1"/>
  <c r="AE671" i="5"/>
  <c r="V100" i="6" s="1"/>
  <c r="Z672" i="5"/>
  <c r="Q101" i="6" s="1"/>
  <c r="AA672" i="5"/>
  <c r="R101" i="6" s="1"/>
  <c r="AB672" i="5"/>
  <c r="S101" i="6" s="1"/>
  <c r="AC672" i="5"/>
  <c r="T101" i="6" s="1"/>
  <c r="AD672" i="5"/>
  <c r="U101" i="6" s="1"/>
  <c r="AE672" i="5"/>
  <c r="V101" i="6" s="1"/>
  <c r="Z673" i="5"/>
  <c r="Q102" i="6" s="1"/>
  <c r="AA673" i="5"/>
  <c r="R102" i="6" s="1"/>
  <c r="AB673" i="5"/>
  <c r="S102" i="6" s="1"/>
  <c r="AC673" i="5"/>
  <c r="T102" i="6" s="1"/>
  <c r="AD673" i="5"/>
  <c r="U102" i="6" s="1"/>
  <c r="AE673" i="5"/>
  <c r="V102" i="6" s="1"/>
  <c r="Z674" i="5"/>
  <c r="Q103" i="6" s="1"/>
  <c r="AA674" i="5"/>
  <c r="R103" i="6" s="1"/>
  <c r="AB674" i="5"/>
  <c r="S103" i="6" s="1"/>
  <c r="AC674" i="5"/>
  <c r="T103" i="6" s="1"/>
  <c r="AD674" i="5"/>
  <c r="U103" i="6" s="1"/>
  <c r="AE674" i="5"/>
  <c r="V103" i="6" s="1"/>
  <c r="Z675" i="5"/>
  <c r="Q104" i="6" s="1"/>
  <c r="AA675" i="5"/>
  <c r="R104" i="6" s="1"/>
  <c r="AB675" i="5"/>
  <c r="S104" i="6" s="1"/>
  <c r="AC675" i="5"/>
  <c r="T104" i="6" s="1"/>
  <c r="AD675" i="5"/>
  <c r="U104" i="6" s="1"/>
  <c r="AE675" i="5"/>
  <c r="V104" i="6" s="1"/>
  <c r="Z676" i="5"/>
  <c r="Q105" i="6" s="1"/>
  <c r="AA676" i="5"/>
  <c r="R105" i="6" s="1"/>
  <c r="AB676" i="5"/>
  <c r="S105" i="6" s="1"/>
  <c r="AC676" i="5"/>
  <c r="T105" i="6" s="1"/>
  <c r="AD676" i="5"/>
  <c r="U105" i="6" s="1"/>
  <c r="AE676" i="5"/>
  <c r="V105" i="6" s="1"/>
  <c r="Z677" i="5"/>
  <c r="Q106" i="6" s="1"/>
  <c r="AA677" i="5"/>
  <c r="R106" i="6" s="1"/>
  <c r="AB677" i="5"/>
  <c r="S106" i="6" s="1"/>
  <c r="AC677" i="5"/>
  <c r="T106" i="6" s="1"/>
  <c r="AD677" i="5"/>
  <c r="U106" i="6" s="1"/>
  <c r="AE677" i="5"/>
  <c r="V106" i="6" s="1"/>
  <c r="Z678" i="5"/>
  <c r="Q107" i="6" s="1"/>
  <c r="AA678" i="5"/>
  <c r="R107" i="6" s="1"/>
  <c r="AB678" i="5"/>
  <c r="S107" i="6" s="1"/>
  <c r="AC678" i="5"/>
  <c r="T107" i="6" s="1"/>
  <c r="AD678" i="5"/>
  <c r="U107" i="6" s="1"/>
  <c r="AE678" i="5"/>
  <c r="V107" i="6" s="1"/>
  <c r="Z679" i="5"/>
  <c r="Q108" i="6" s="1"/>
  <c r="AA679" i="5"/>
  <c r="R108" i="6" s="1"/>
  <c r="AB679" i="5"/>
  <c r="S108" i="6" s="1"/>
  <c r="AC679" i="5"/>
  <c r="T108" i="6" s="1"/>
  <c r="AD679" i="5"/>
  <c r="U108" i="6" s="1"/>
  <c r="AE679" i="5"/>
  <c r="V108" i="6" s="1"/>
  <c r="Z680" i="5"/>
  <c r="Q109" i="6" s="1"/>
  <c r="AA680" i="5"/>
  <c r="R109" i="6" s="1"/>
  <c r="AB680" i="5"/>
  <c r="S109" i="6" s="1"/>
  <c r="AC680" i="5"/>
  <c r="T109" i="6" s="1"/>
  <c r="AD680" i="5"/>
  <c r="U109" i="6" s="1"/>
  <c r="AE680" i="5"/>
  <c r="V109" i="6" s="1"/>
  <c r="Z681" i="5"/>
  <c r="Q110" i="6" s="1"/>
  <c r="AA681" i="5"/>
  <c r="R110" i="6" s="1"/>
  <c r="AB681" i="5"/>
  <c r="S110" i="6" s="1"/>
  <c r="AC681" i="5"/>
  <c r="T110" i="6" s="1"/>
  <c r="AD681" i="5"/>
  <c r="U110" i="6" s="1"/>
  <c r="AE681" i="5"/>
  <c r="V110" i="6" s="1"/>
  <c r="Z682" i="5"/>
  <c r="Q111" i="6" s="1"/>
  <c r="AA682" i="5"/>
  <c r="R111" i="6" s="1"/>
  <c r="AB682" i="5"/>
  <c r="S111" i="6" s="1"/>
  <c r="AC682" i="5"/>
  <c r="T111" i="6" s="1"/>
  <c r="AD682" i="5"/>
  <c r="U111" i="6" s="1"/>
  <c r="AE682" i="5"/>
  <c r="V111" i="6" s="1"/>
  <c r="Z683" i="5"/>
  <c r="Q112" i="6" s="1"/>
  <c r="AA683" i="5"/>
  <c r="R112" i="6" s="1"/>
  <c r="AB683" i="5"/>
  <c r="S112" i="6" s="1"/>
  <c r="AC683" i="5"/>
  <c r="T112" i="6" s="1"/>
  <c r="AD683" i="5"/>
  <c r="U112" i="6" s="1"/>
  <c r="AE683" i="5"/>
  <c r="V112" i="6" s="1"/>
  <c r="Z684" i="5"/>
  <c r="Q113" i="6" s="1"/>
  <c r="AA684" i="5"/>
  <c r="R113" i="6" s="1"/>
  <c r="AB684" i="5"/>
  <c r="S113" i="6" s="1"/>
  <c r="AC684" i="5"/>
  <c r="T113" i="6" s="1"/>
  <c r="AD684" i="5"/>
  <c r="U113" i="6" s="1"/>
  <c r="AE684" i="5"/>
  <c r="V113" i="6" s="1"/>
  <c r="Z685" i="5"/>
  <c r="Q114" i="6" s="1"/>
  <c r="AA685" i="5"/>
  <c r="R114" i="6" s="1"/>
  <c r="AB685" i="5"/>
  <c r="S114" i="6" s="1"/>
  <c r="AC685" i="5"/>
  <c r="T114" i="6" s="1"/>
  <c r="AD685" i="5"/>
  <c r="U114" i="6" s="1"/>
  <c r="AE685" i="5"/>
  <c r="V114" i="6" s="1"/>
  <c r="Z686" i="5"/>
  <c r="Q115" i="6" s="1"/>
  <c r="AA686" i="5"/>
  <c r="R115" i="6" s="1"/>
  <c r="AB686" i="5"/>
  <c r="S115" i="6" s="1"/>
  <c r="AC686" i="5"/>
  <c r="T115" i="6" s="1"/>
  <c r="AD686" i="5"/>
  <c r="U115" i="6" s="1"/>
  <c r="AE686" i="5"/>
  <c r="V115" i="6" s="1"/>
  <c r="Z687" i="5"/>
  <c r="Q116" i="6" s="1"/>
  <c r="AA687" i="5"/>
  <c r="R116" i="6" s="1"/>
  <c r="AB687" i="5"/>
  <c r="S116" i="6" s="1"/>
  <c r="AC687" i="5"/>
  <c r="T116" i="6" s="1"/>
  <c r="AD687" i="5"/>
  <c r="U116" i="6" s="1"/>
  <c r="AE687" i="5"/>
  <c r="V116" i="6" s="1"/>
  <c r="Z688" i="5"/>
  <c r="Q117" i="6" s="1"/>
  <c r="AA688" i="5"/>
  <c r="R117" i="6" s="1"/>
  <c r="AB688" i="5"/>
  <c r="S117" i="6" s="1"/>
  <c r="AC688" i="5"/>
  <c r="T117" i="6" s="1"/>
  <c r="AD688" i="5"/>
  <c r="U117" i="6" s="1"/>
  <c r="AE688" i="5"/>
  <c r="V117" i="6" s="1"/>
  <c r="Z689" i="5"/>
  <c r="Q118" i="6" s="1"/>
  <c r="AA689" i="5"/>
  <c r="R118" i="6" s="1"/>
  <c r="AB689" i="5"/>
  <c r="S118" i="6" s="1"/>
  <c r="AC689" i="5"/>
  <c r="T118" i="6" s="1"/>
  <c r="AD689" i="5"/>
  <c r="U118" i="6" s="1"/>
  <c r="AE689" i="5"/>
  <c r="V118" i="6" s="1"/>
  <c r="Z690" i="5"/>
  <c r="Q119" i="6" s="1"/>
  <c r="AA690" i="5"/>
  <c r="R119" i="6" s="1"/>
  <c r="AB690" i="5"/>
  <c r="S119" i="6" s="1"/>
  <c r="AC690" i="5"/>
  <c r="T119" i="6" s="1"/>
  <c r="AD690" i="5"/>
  <c r="U119" i="6" s="1"/>
  <c r="AE690" i="5"/>
  <c r="V119" i="6" s="1"/>
  <c r="Z691" i="5"/>
  <c r="Q120" i="6" s="1"/>
  <c r="AA691" i="5"/>
  <c r="R120" i="6" s="1"/>
  <c r="AB691" i="5"/>
  <c r="S120" i="6" s="1"/>
  <c r="AC691" i="5"/>
  <c r="T120" i="6" s="1"/>
  <c r="AD691" i="5"/>
  <c r="U120" i="6" s="1"/>
  <c r="AE691" i="5"/>
  <c r="V120" i="6" s="1"/>
  <c r="Z692" i="5"/>
  <c r="Q121" i="6" s="1"/>
  <c r="AA692" i="5"/>
  <c r="R121" i="6" s="1"/>
  <c r="AB692" i="5"/>
  <c r="S121" i="6" s="1"/>
  <c r="AC692" i="5"/>
  <c r="T121" i="6" s="1"/>
  <c r="AD692" i="5"/>
  <c r="U121" i="6" s="1"/>
  <c r="AE692" i="5"/>
  <c r="V121" i="6" s="1"/>
  <c r="Z693" i="5"/>
  <c r="Q122" i="6" s="1"/>
  <c r="AA693" i="5"/>
  <c r="R122" i="6" s="1"/>
  <c r="AB693" i="5"/>
  <c r="S122" i="6" s="1"/>
  <c r="AC693" i="5"/>
  <c r="T122" i="6" s="1"/>
  <c r="AD693" i="5"/>
  <c r="U122" i="6" s="1"/>
  <c r="AE693" i="5"/>
  <c r="V122" i="6" s="1"/>
  <c r="AA649" i="5"/>
  <c r="R82" i="6" s="1"/>
  <c r="AB649" i="5"/>
  <c r="S82" i="6" s="1"/>
  <c r="AC649" i="5"/>
  <c r="T82" i="6" s="1"/>
  <c r="AD649" i="5"/>
  <c r="U82" i="6" s="1"/>
  <c r="AE649" i="5"/>
  <c r="V82" i="6" s="1"/>
  <c r="Z649" i="5"/>
  <c r="Q82" i="6" s="1"/>
  <c r="Z601" i="5"/>
  <c r="AA601" i="5"/>
  <c r="R35" i="6" s="1"/>
  <c r="AB601" i="5"/>
  <c r="S35" i="6" s="1"/>
  <c r="AC601" i="5"/>
  <c r="T35" i="6" s="1"/>
  <c r="AD601" i="5"/>
  <c r="U35" i="6" s="1"/>
  <c r="AE601" i="5"/>
  <c r="V35" i="6" s="1"/>
  <c r="Z602" i="5"/>
  <c r="Q36" i="6" s="1"/>
  <c r="AA602" i="5"/>
  <c r="AB602" i="5"/>
  <c r="AC602" i="5"/>
  <c r="T36" i="6" s="1"/>
  <c r="AD602" i="5"/>
  <c r="U36" i="6" s="1"/>
  <c r="AE602" i="5"/>
  <c r="V36" i="6" s="1"/>
  <c r="Z603" i="5"/>
  <c r="Q37" i="6" s="1"/>
  <c r="AA603" i="5"/>
  <c r="R37" i="6" s="1"/>
  <c r="AB603" i="5"/>
  <c r="S37" i="6" s="1"/>
  <c r="AC603" i="5"/>
  <c r="T37" i="6" s="1"/>
  <c r="AD603" i="5"/>
  <c r="U37" i="6" s="1"/>
  <c r="AE603" i="5"/>
  <c r="V37" i="6" s="1"/>
  <c r="Z604" i="5"/>
  <c r="Q38" i="6" s="1"/>
  <c r="AA604" i="5"/>
  <c r="R38" i="6" s="1"/>
  <c r="AB604" i="5"/>
  <c r="S38" i="6" s="1"/>
  <c r="AC604" i="5"/>
  <c r="T38" i="6" s="1"/>
  <c r="AD604" i="5"/>
  <c r="U38" i="6" s="1"/>
  <c r="AE604" i="5"/>
  <c r="Z605" i="5"/>
  <c r="Q39" i="6" s="1"/>
  <c r="AA605" i="5"/>
  <c r="R39" i="6" s="1"/>
  <c r="AB605" i="5"/>
  <c r="S39" i="6" s="1"/>
  <c r="AC605" i="5"/>
  <c r="T39" i="6" s="1"/>
  <c r="AD605" i="5"/>
  <c r="U39" i="6" s="1"/>
  <c r="AE605" i="5"/>
  <c r="V39" i="6" s="1"/>
  <c r="Z606" i="5"/>
  <c r="Q40" i="6" s="1"/>
  <c r="AA606" i="5"/>
  <c r="R40" i="6" s="1"/>
  <c r="AB606" i="5"/>
  <c r="S40" i="6" s="1"/>
  <c r="AC606" i="5"/>
  <c r="T40" i="6" s="1"/>
  <c r="AD606" i="5"/>
  <c r="U40" i="6" s="1"/>
  <c r="AE606" i="5"/>
  <c r="V40" i="6" s="1"/>
  <c r="Z607" i="5"/>
  <c r="Q41" i="6" s="1"/>
  <c r="AA607" i="5"/>
  <c r="R41" i="6" s="1"/>
  <c r="AB607" i="5"/>
  <c r="S41" i="6" s="1"/>
  <c r="AC607" i="5"/>
  <c r="T41" i="6" s="1"/>
  <c r="AD607" i="5"/>
  <c r="U41" i="6" s="1"/>
  <c r="AE607" i="5"/>
  <c r="V41" i="6" s="1"/>
  <c r="Z608" i="5"/>
  <c r="Q42" i="6" s="1"/>
  <c r="AA608" i="5"/>
  <c r="R42" i="6" s="1"/>
  <c r="AB608" i="5"/>
  <c r="S42" i="6" s="1"/>
  <c r="AC608" i="5"/>
  <c r="T42" i="6" s="1"/>
  <c r="AD608" i="5"/>
  <c r="U42" i="6" s="1"/>
  <c r="AE608" i="5"/>
  <c r="V42" i="6" s="1"/>
  <c r="Z609" i="5"/>
  <c r="Q43" i="6" s="1"/>
  <c r="AA609" i="5"/>
  <c r="R43" i="6" s="1"/>
  <c r="AB609" i="5"/>
  <c r="S43" i="6" s="1"/>
  <c r="AC609" i="5"/>
  <c r="T43" i="6" s="1"/>
  <c r="AD609" i="5"/>
  <c r="U43" i="6" s="1"/>
  <c r="AE609" i="5"/>
  <c r="V43" i="6" s="1"/>
  <c r="Z610" i="5"/>
  <c r="Q44" i="6" s="1"/>
  <c r="AA610" i="5"/>
  <c r="R44" i="6" s="1"/>
  <c r="AB610" i="5"/>
  <c r="S44" i="6" s="1"/>
  <c r="AC610" i="5"/>
  <c r="T44" i="6" s="1"/>
  <c r="AD610" i="5"/>
  <c r="U44" i="6" s="1"/>
  <c r="AE610" i="5"/>
  <c r="V44" i="6" s="1"/>
  <c r="Z611" i="5"/>
  <c r="Q45" i="6" s="1"/>
  <c r="AA611" i="5"/>
  <c r="R45" i="6" s="1"/>
  <c r="AB611" i="5"/>
  <c r="S45" i="6" s="1"/>
  <c r="AC611" i="5"/>
  <c r="T45" i="6" s="1"/>
  <c r="AD611" i="5"/>
  <c r="U45" i="6" s="1"/>
  <c r="AE611" i="5"/>
  <c r="V45" i="6" s="1"/>
  <c r="Z612" i="5"/>
  <c r="Q46" i="6" s="1"/>
  <c r="AA612" i="5"/>
  <c r="R46" i="6" s="1"/>
  <c r="AB612" i="5"/>
  <c r="S46" i="6" s="1"/>
  <c r="AC612" i="5"/>
  <c r="T46" i="6" s="1"/>
  <c r="AD612" i="5"/>
  <c r="U46" i="6" s="1"/>
  <c r="AE612" i="5"/>
  <c r="V46" i="6" s="1"/>
  <c r="Z613" i="5"/>
  <c r="Q47" i="6" s="1"/>
  <c r="AA613" i="5"/>
  <c r="R47" i="6" s="1"/>
  <c r="AB613" i="5"/>
  <c r="S47" i="6" s="1"/>
  <c r="AC613" i="5"/>
  <c r="T47" i="6" s="1"/>
  <c r="AD613" i="5"/>
  <c r="U47" i="6" s="1"/>
  <c r="AE613" i="5"/>
  <c r="V47" i="6" s="1"/>
  <c r="Z614" i="5"/>
  <c r="AA614" i="5"/>
  <c r="AB614" i="5"/>
  <c r="AC614" i="5"/>
  <c r="AD614" i="5"/>
  <c r="AE614" i="5"/>
  <c r="Z615" i="5"/>
  <c r="AA615" i="5"/>
  <c r="AB615" i="5"/>
  <c r="AC615" i="5"/>
  <c r="AD615" i="5"/>
  <c r="AE615" i="5"/>
  <c r="Z616" i="5"/>
  <c r="AA616" i="5"/>
  <c r="AB616" i="5"/>
  <c r="AC616" i="5"/>
  <c r="AD616" i="5"/>
  <c r="AE616" i="5"/>
  <c r="Z617" i="5"/>
  <c r="AA617" i="5"/>
  <c r="AB617" i="5"/>
  <c r="AC617" i="5"/>
  <c r="AD617" i="5"/>
  <c r="AE617" i="5"/>
  <c r="Z618" i="5"/>
  <c r="AA618" i="5"/>
  <c r="AB618" i="5"/>
  <c r="AC618" i="5"/>
  <c r="AD618" i="5"/>
  <c r="AE618" i="5"/>
  <c r="Z619" i="5"/>
  <c r="Q48" i="6" s="1"/>
  <c r="AA619" i="5"/>
  <c r="R48" i="6" s="1"/>
  <c r="AB619" i="5"/>
  <c r="S48" i="6" s="1"/>
  <c r="AC619" i="5"/>
  <c r="T48" i="6" s="1"/>
  <c r="AD619" i="5"/>
  <c r="U48" i="6" s="1"/>
  <c r="AE619" i="5"/>
  <c r="V48" i="6" s="1"/>
  <c r="Z620" i="5"/>
  <c r="Q49" i="6" s="1"/>
  <c r="AA620" i="5"/>
  <c r="R49" i="6" s="1"/>
  <c r="AB620" i="5"/>
  <c r="S49" i="6" s="1"/>
  <c r="AC620" i="5"/>
  <c r="T49" i="6" s="1"/>
  <c r="AD620" i="5"/>
  <c r="U49" i="6" s="1"/>
  <c r="AE620" i="5"/>
  <c r="V49" i="6" s="1"/>
  <c r="Z621" i="5"/>
  <c r="Q50" i="6" s="1"/>
  <c r="AA621" i="5"/>
  <c r="R50" i="6" s="1"/>
  <c r="AB621" i="5"/>
  <c r="S50" i="6" s="1"/>
  <c r="AC621" i="5"/>
  <c r="T50" i="6" s="1"/>
  <c r="AD621" i="5"/>
  <c r="U50" i="6" s="1"/>
  <c r="AE621" i="5"/>
  <c r="V50" i="6" s="1"/>
  <c r="Z622" i="5"/>
  <c r="Q51" i="6" s="1"/>
  <c r="AA622" i="5"/>
  <c r="R51" i="6" s="1"/>
  <c r="AB622" i="5"/>
  <c r="S51" i="6" s="1"/>
  <c r="AC622" i="5"/>
  <c r="T51" i="6" s="1"/>
  <c r="AD622" i="5"/>
  <c r="U51" i="6" s="1"/>
  <c r="AE622" i="5"/>
  <c r="V51" i="6" s="1"/>
  <c r="Z623" i="5"/>
  <c r="Q52" i="6" s="1"/>
  <c r="AA623" i="5"/>
  <c r="R52" i="6" s="1"/>
  <c r="AB623" i="5"/>
  <c r="S52" i="6" s="1"/>
  <c r="AC623" i="5"/>
  <c r="T52" i="6" s="1"/>
  <c r="AD623" i="5"/>
  <c r="U52" i="6" s="1"/>
  <c r="AE623" i="5"/>
  <c r="V52" i="6" s="1"/>
  <c r="Z624" i="5"/>
  <c r="Q53" i="6" s="1"/>
  <c r="AA624" i="5"/>
  <c r="R53" i="6" s="1"/>
  <c r="AB624" i="5"/>
  <c r="S53" i="6" s="1"/>
  <c r="AC624" i="5"/>
  <c r="T53" i="6" s="1"/>
  <c r="AD624" i="5"/>
  <c r="U53" i="6" s="1"/>
  <c r="AE624" i="5"/>
  <c r="V53" i="6" s="1"/>
  <c r="Z625" i="5"/>
  <c r="Q54" i="6" s="1"/>
  <c r="AA625" i="5"/>
  <c r="R54" i="6" s="1"/>
  <c r="AB625" i="5"/>
  <c r="S54" i="6" s="1"/>
  <c r="AC625" i="5"/>
  <c r="T54" i="6" s="1"/>
  <c r="AD625" i="5"/>
  <c r="U54" i="6" s="1"/>
  <c r="AE625" i="5"/>
  <c r="V54" i="6" s="1"/>
  <c r="Z626" i="5"/>
  <c r="Q55" i="6" s="1"/>
  <c r="AA626" i="5"/>
  <c r="R55" i="6" s="1"/>
  <c r="AB626" i="5"/>
  <c r="S55" i="6" s="1"/>
  <c r="AC626" i="5"/>
  <c r="T55" i="6" s="1"/>
  <c r="AD626" i="5"/>
  <c r="U55" i="6" s="1"/>
  <c r="AE626" i="5"/>
  <c r="V55" i="6" s="1"/>
  <c r="Z627" i="5"/>
  <c r="Q56" i="6" s="1"/>
  <c r="AA627" i="5"/>
  <c r="R56" i="6" s="1"/>
  <c r="AB627" i="5"/>
  <c r="S56" i="6" s="1"/>
  <c r="AC627" i="5"/>
  <c r="T56" i="6" s="1"/>
  <c r="AD627" i="5"/>
  <c r="U56" i="6" s="1"/>
  <c r="AE627" i="5"/>
  <c r="V56" i="6" s="1"/>
  <c r="Z628" i="5"/>
  <c r="Q57" i="6" s="1"/>
  <c r="AA628" i="5"/>
  <c r="R57" i="6" s="1"/>
  <c r="AB628" i="5"/>
  <c r="S57" i="6" s="1"/>
  <c r="AC628" i="5"/>
  <c r="T57" i="6" s="1"/>
  <c r="AD628" i="5"/>
  <c r="U57" i="6" s="1"/>
  <c r="AE628" i="5"/>
  <c r="V57" i="6" s="1"/>
  <c r="Z629" i="5"/>
  <c r="Q58" i="6" s="1"/>
  <c r="AA629" i="5"/>
  <c r="R58" i="6" s="1"/>
  <c r="AB629" i="5"/>
  <c r="S58" i="6" s="1"/>
  <c r="AC629" i="5"/>
  <c r="T58" i="6" s="1"/>
  <c r="AD629" i="5"/>
  <c r="U58" i="6" s="1"/>
  <c r="AE629" i="5"/>
  <c r="V58" i="6" s="1"/>
  <c r="Z630" i="5"/>
  <c r="Q59" i="6" s="1"/>
  <c r="AA630" i="5"/>
  <c r="R59" i="6" s="1"/>
  <c r="AB630" i="5"/>
  <c r="S59" i="6" s="1"/>
  <c r="AC630" i="5"/>
  <c r="T59" i="6" s="1"/>
  <c r="AD630" i="5"/>
  <c r="U59" i="6" s="1"/>
  <c r="AE630" i="5"/>
  <c r="V59" i="6" s="1"/>
  <c r="Z631" i="5"/>
  <c r="Q60" i="6" s="1"/>
  <c r="AA631" i="5"/>
  <c r="R60" i="6" s="1"/>
  <c r="AB631" i="5"/>
  <c r="S60" i="6" s="1"/>
  <c r="AC631" i="5"/>
  <c r="T60" i="6" s="1"/>
  <c r="AD631" i="5"/>
  <c r="U60" i="6" s="1"/>
  <c r="AE631" i="5"/>
  <c r="V60" i="6" s="1"/>
  <c r="Z632" i="5"/>
  <c r="Q61" i="6" s="1"/>
  <c r="AA632" i="5"/>
  <c r="R61" i="6" s="1"/>
  <c r="AB632" i="5"/>
  <c r="S61" i="6" s="1"/>
  <c r="AC632" i="5"/>
  <c r="T61" i="6" s="1"/>
  <c r="AD632" i="5"/>
  <c r="U61" i="6" s="1"/>
  <c r="AE632" i="5"/>
  <c r="V61" i="6" s="1"/>
  <c r="Z633" i="5"/>
  <c r="Q62" i="6" s="1"/>
  <c r="AA633" i="5"/>
  <c r="R62" i="6" s="1"/>
  <c r="AB633" i="5"/>
  <c r="S62" i="6" s="1"/>
  <c r="AC633" i="5"/>
  <c r="T62" i="6" s="1"/>
  <c r="AD633" i="5"/>
  <c r="U62" i="6" s="1"/>
  <c r="AE633" i="5"/>
  <c r="V62" i="6" s="1"/>
  <c r="Z634" i="5"/>
  <c r="Q63" i="6" s="1"/>
  <c r="AA634" i="5"/>
  <c r="R63" i="6" s="1"/>
  <c r="AB634" i="5"/>
  <c r="S63" i="6" s="1"/>
  <c r="AC634" i="5"/>
  <c r="T63" i="6" s="1"/>
  <c r="AD634" i="5"/>
  <c r="U63" i="6" s="1"/>
  <c r="AE634" i="5"/>
  <c r="V63" i="6" s="1"/>
  <c r="Z635" i="5"/>
  <c r="Q64" i="6" s="1"/>
  <c r="AA635" i="5"/>
  <c r="R64" i="6" s="1"/>
  <c r="AB635" i="5"/>
  <c r="S64" i="6" s="1"/>
  <c r="AC635" i="5"/>
  <c r="T64" i="6" s="1"/>
  <c r="AD635" i="5"/>
  <c r="U64" i="6" s="1"/>
  <c r="AE635" i="5"/>
  <c r="V64" i="6" s="1"/>
  <c r="Z636" i="5"/>
  <c r="Q65" i="6" s="1"/>
  <c r="AA636" i="5"/>
  <c r="R65" i="6" s="1"/>
  <c r="AB636" i="5"/>
  <c r="S65" i="6" s="1"/>
  <c r="AC636" i="5"/>
  <c r="T65" i="6" s="1"/>
  <c r="AD636" i="5"/>
  <c r="U65" i="6" s="1"/>
  <c r="AE636" i="5"/>
  <c r="V65" i="6" s="1"/>
  <c r="Z637" i="5"/>
  <c r="Q66" i="6" s="1"/>
  <c r="AA637" i="5"/>
  <c r="R66" i="6" s="1"/>
  <c r="AB637" i="5"/>
  <c r="S66" i="6" s="1"/>
  <c r="AC637" i="5"/>
  <c r="T66" i="6" s="1"/>
  <c r="AD637" i="5"/>
  <c r="U66" i="6" s="1"/>
  <c r="AE637" i="5"/>
  <c r="V66" i="6" s="1"/>
  <c r="Z638" i="5"/>
  <c r="Q67" i="6" s="1"/>
  <c r="AA638" i="5"/>
  <c r="R67" i="6" s="1"/>
  <c r="AB638" i="5"/>
  <c r="S67" i="6" s="1"/>
  <c r="AC638" i="5"/>
  <c r="T67" i="6" s="1"/>
  <c r="AD638" i="5"/>
  <c r="U67" i="6" s="1"/>
  <c r="AE638" i="5"/>
  <c r="V67" i="6" s="1"/>
  <c r="Z639" i="5"/>
  <c r="Q68" i="6" s="1"/>
  <c r="AA639" i="5"/>
  <c r="R68" i="6" s="1"/>
  <c r="AB639" i="5"/>
  <c r="S68" i="6" s="1"/>
  <c r="AC639" i="5"/>
  <c r="T68" i="6" s="1"/>
  <c r="AD639" i="5"/>
  <c r="U68" i="6" s="1"/>
  <c r="AE639" i="5"/>
  <c r="V68" i="6" s="1"/>
  <c r="Z640" i="5"/>
  <c r="Q69" i="6" s="1"/>
  <c r="AA640" i="5"/>
  <c r="R69" i="6" s="1"/>
  <c r="AB640" i="5"/>
  <c r="S69" i="6" s="1"/>
  <c r="AC640" i="5"/>
  <c r="T69" i="6" s="1"/>
  <c r="AD640" i="5"/>
  <c r="U69" i="6" s="1"/>
  <c r="AE640" i="5"/>
  <c r="V69" i="6" s="1"/>
  <c r="Z641" i="5"/>
  <c r="Q70" i="6" s="1"/>
  <c r="AA641" i="5"/>
  <c r="R70" i="6" s="1"/>
  <c r="AB641" i="5"/>
  <c r="S70" i="6" s="1"/>
  <c r="AC641" i="5"/>
  <c r="T70" i="6" s="1"/>
  <c r="AD641" i="5"/>
  <c r="U70" i="6" s="1"/>
  <c r="AE641" i="5"/>
  <c r="V70" i="6" s="1"/>
  <c r="Z642" i="5"/>
  <c r="Q71" i="6" s="1"/>
  <c r="AA642" i="5"/>
  <c r="R71" i="6" s="1"/>
  <c r="AB642" i="5"/>
  <c r="S71" i="6" s="1"/>
  <c r="AC642" i="5"/>
  <c r="T71" i="6" s="1"/>
  <c r="AD642" i="5"/>
  <c r="U71" i="6" s="1"/>
  <c r="AE642" i="5"/>
  <c r="V71" i="6" s="1"/>
  <c r="Z643" i="5"/>
  <c r="Q72" i="6" s="1"/>
  <c r="AA643" i="5"/>
  <c r="R72" i="6" s="1"/>
  <c r="AB643" i="5"/>
  <c r="S72" i="6" s="1"/>
  <c r="AC643" i="5"/>
  <c r="T72" i="6" s="1"/>
  <c r="AD643" i="5"/>
  <c r="U72" i="6" s="1"/>
  <c r="AE643" i="5"/>
  <c r="V72" i="6" s="1"/>
  <c r="Z644" i="5"/>
  <c r="Q73" i="6" s="1"/>
  <c r="AA644" i="5"/>
  <c r="R73" i="6" s="1"/>
  <c r="AB644" i="5"/>
  <c r="S73" i="6" s="1"/>
  <c r="AC644" i="5"/>
  <c r="T73" i="6" s="1"/>
  <c r="AD644" i="5"/>
  <c r="U73" i="6" s="1"/>
  <c r="AE644" i="5"/>
  <c r="V73" i="6" s="1"/>
  <c r="AA600" i="5"/>
  <c r="R34" i="6" s="1"/>
  <c r="AB600" i="5"/>
  <c r="S34" i="6" s="1"/>
  <c r="AC600" i="5"/>
  <c r="T34" i="6" s="1"/>
  <c r="AD600" i="5"/>
  <c r="U34" i="6" s="1"/>
  <c r="AE600" i="5"/>
  <c r="V34" i="6" s="1"/>
  <c r="Z600" i="5"/>
  <c r="Q34" i="6" s="1"/>
  <c r="Q35" i="6"/>
  <c r="R36" i="6"/>
  <c r="S36" i="6"/>
  <c r="V38" i="6"/>
  <c r="L35" i="6"/>
  <c r="M35" i="6"/>
  <c r="N35" i="6"/>
  <c r="L36" i="6"/>
  <c r="M36" i="6"/>
  <c r="N36" i="6"/>
  <c r="L37" i="6"/>
  <c r="M37" i="6"/>
  <c r="N37" i="6"/>
  <c r="L38" i="6"/>
  <c r="M38" i="6"/>
  <c r="N38" i="6"/>
  <c r="L39" i="6"/>
  <c r="M39" i="6"/>
  <c r="N39" i="6"/>
  <c r="L40" i="6"/>
  <c r="M40" i="6"/>
  <c r="N40" i="6"/>
  <c r="L41" i="6"/>
  <c r="M41" i="6"/>
  <c r="N41" i="6"/>
  <c r="L42" i="6"/>
  <c r="M42" i="6"/>
  <c r="N42" i="6"/>
  <c r="L43" i="6"/>
  <c r="M43" i="6"/>
  <c r="N43" i="6"/>
  <c r="L44" i="6"/>
  <c r="M44" i="6"/>
  <c r="N44" i="6"/>
  <c r="L45" i="6"/>
  <c r="M45" i="6"/>
  <c r="N45" i="6"/>
  <c r="L46" i="6"/>
  <c r="M46" i="6"/>
  <c r="N46" i="6"/>
  <c r="L47" i="6"/>
  <c r="M47" i="6"/>
  <c r="N47" i="6"/>
  <c r="L48" i="6"/>
  <c r="M48" i="6"/>
  <c r="N48" i="6"/>
  <c r="L49" i="6"/>
  <c r="M49" i="6"/>
  <c r="N49" i="6"/>
  <c r="L50" i="6"/>
  <c r="M50" i="6"/>
  <c r="N50" i="6"/>
  <c r="L51" i="6"/>
  <c r="M51" i="6"/>
  <c r="N51" i="6"/>
  <c r="L52" i="6"/>
  <c r="M52" i="6"/>
  <c r="N52" i="6"/>
  <c r="L53" i="6"/>
  <c r="M53" i="6"/>
  <c r="N53" i="6"/>
  <c r="L54" i="6"/>
  <c r="M54" i="6"/>
  <c r="N54" i="6"/>
  <c r="L55" i="6"/>
  <c r="M55" i="6"/>
  <c r="N55" i="6"/>
  <c r="L56" i="6"/>
  <c r="M56" i="6"/>
  <c r="N56" i="6"/>
  <c r="L57" i="6"/>
  <c r="M57" i="6"/>
  <c r="N57" i="6"/>
  <c r="L58" i="6"/>
  <c r="M58" i="6"/>
  <c r="N58" i="6"/>
  <c r="L59" i="6"/>
  <c r="M59" i="6"/>
  <c r="N59" i="6"/>
  <c r="L60" i="6"/>
  <c r="M60" i="6"/>
  <c r="N60" i="6"/>
  <c r="L61" i="6"/>
  <c r="M61" i="6"/>
  <c r="N61" i="6"/>
  <c r="L62" i="6"/>
  <c r="M62" i="6"/>
  <c r="N62" i="6"/>
  <c r="L63" i="6"/>
  <c r="M63" i="6"/>
  <c r="N63" i="6"/>
  <c r="L64" i="6"/>
  <c r="M64" i="6"/>
  <c r="N64" i="6"/>
  <c r="L65" i="6"/>
  <c r="M65" i="6"/>
  <c r="N65" i="6"/>
  <c r="L66" i="6"/>
  <c r="M66" i="6"/>
  <c r="N66" i="6"/>
  <c r="L67" i="6"/>
  <c r="M67" i="6"/>
  <c r="N67" i="6"/>
  <c r="L68" i="6"/>
  <c r="M68" i="6"/>
  <c r="N68" i="6"/>
  <c r="L69" i="6"/>
  <c r="M69" i="6"/>
  <c r="N69" i="6"/>
  <c r="L70" i="6"/>
  <c r="M70" i="6"/>
  <c r="N70" i="6"/>
  <c r="L71" i="6"/>
  <c r="M71" i="6"/>
  <c r="N71" i="6"/>
  <c r="L72" i="6"/>
  <c r="M72" i="6"/>
  <c r="N72" i="6"/>
  <c r="L73" i="6"/>
  <c r="M73" i="6"/>
  <c r="N73" i="6"/>
  <c r="M34" i="6"/>
  <c r="N34" i="6"/>
  <c r="L34" i="6"/>
  <c r="H35" i="6"/>
  <c r="I35" i="6"/>
  <c r="J35" i="6"/>
  <c r="H36" i="6"/>
  <c r="I36" i="6"/>
  <c r="J36" i="6"/>
  <c r="H37" i="6"/>
  <c r="I37" i="6"/>
  <c r="J37" i="6"/>
  <c r="H38" i="6"/>
  <c r="I38" i="6"/>
  <c r="J38" i="6"/>
  <c r="H39" i="6"/>
  <c r="I39" i="6"/>
  <c r="J39" i="6"/>
  <c r="H40" i="6"/>
  <c r="I40" i="6"/>
  <c r="J40" i="6"/>
  <c r="H41" i="6"/>
  <c r="I41" i="6"/>
  <c r="J41" i="6"/>
  <c r="H42" i="6"/>
  <c r="I42" i="6"/>
  <c r="J42" i="6"/>
  <c r="H43" i="6"/>
  <c r="I43" i="6"/>
  <c r="J43" i="6"/>
  <c r="H44" i="6"/>
  <c r="I44" i="6"/>
  <c r="J44" i="6"/>
  <c r="H45" i="6"/>
  <c r="I45" i="6"/>
  <c r="J45" i="6"/>
  <c r="H46" i="6"/>
  <c r="I46" i="6"/>
  <c r="J46" i="6"/>
  <c r="H47" i="6"/>
  <c r="I47" i="6"/>
  <c r="J47" i="6"/>
  <c r="H48" i="6"/>
  <c r="I48" i="6"/>
  <c r="J48" i="6"/>
  <c r="H49" i="6"/>
  <c r="I49" i="6"/>
  <c r="J49" i="6"/>
  <c r="H50" i="6"/>
  <c r="I50" i="6"/>
  <c r="J50" i="6"/>
  <c r="H51" i="6"/>
  <c r="I51" i="6"/>
  <c r="J51" i="6"/>
  <c r="H52" i="6"/>
  <c r="I52" i="6"/>
  <c r="J52" i="6"/>
  <c r="H53" i="6"/>
  <c r="I53" i="6"/>
  <c r="J53" i="6"/>
  <c r="H54" i="6"/>
  <c r="I54" i="6"/>
  <c r="J54" i="6"/>
  <c r="H55" i="6"/>
  <c r="I55" i="6"/>
  <c r="J55" i="6"/>
  <c r="H56" i="6"/>
  <c r="I56" i="6"/>
  <c r="J56" i="6"/>
  <c r="H57" i="6"/>
  <c r="I57" i="6"/>
  <c r="J57" i="6"/>
  <c r="H58" i="6"/>
  <c r="I58" i="6"/>
  <c r="J58" i="6"/>
  <c r="H59" i="6"/>
  <c r="I59" i="6"/>
  <c r="J59" i="6"/>
  <c r="H60" i="6"/>
  <c r="I60" i="6"/>
  <c r="J60" i="6"/>
  <c r="H61" i="6"/>
  <c r="I61" i="6"/>
  <c r="J61" i="6"/>
  <c r="H62" i="6"/>
  <c r="I62" i="6"/>
  <c r="J62" i="6"/>
  <c r="H63" i="6"/>
  <c r="I63" i="6"/>
  <c r="J63" i="6"/>
  <c r="H64" i="6"/>
  <c r="I64" i="6"/>
  <c r="J64" i="6"/>
  <c r="H65" i="6"/>
  <c r="I65" i="6"/>
  <c r="J65" i="6"/>
  <c r="H66" i="6"/>
  <c r="I66" i="6"/>
  <c r="J66" i="6"/>
  <c r="H67" i="6"/>
  <c r="I67" i="6"/>
  <c r="J67" i="6"/>
  <c r="H68" i="6"/>
  <c r="I68" i="6"/>
  <c r="J68" i="6"/>
  <c r="H69" i="6"/>
  <c r="I69" i="6"/>
  <c r="J69" i="6"/>
  <c r="H70" i="6"/>
  <c r="I70" i="6"/>
  <c r="J70" i="6"/>
  <c r="H71" i="6"/>
  <c r="I71" i="6"/>
  <c r="J71" i="6"/>
  <c r="H72" i="6"/>
  <c r="I72" i="6"/>
  <c r="J72" i="6"/>
  <c r="H73" i="6"/>
  <c r="I73" i="6"/>
  <c r="J73" i="6"/>
  <c r="I34" i="6"/>
  <c r="J34" i="6"/>
  <c r="H34" i="6"/>
  <c r="D56" i="6"/>
  <c r="D36" i="6"/>
  <c r="D67" i="6"/>
  <c r="D35" i="6"/>
  <c r="E35" i="6"/>
  <c r="F35" i="6"/>
  <c r="E36" i="6"/>
  <c r="F36" i="6"/>
  <c r="D37" i="6"/>
  <c r="E37" i="6"/>
  <c r="F37" i="6"/>
  <c r="D38" i="6"/>
  <c r="E38" i="6"/>
  <c r="F38" i="6"/>
  <c r="D39" i="6"/>
  <c r="E39" i="6"/>
  <c r="F39" i="6"/>
  <c r="D40" i="6"/>
  <c r="E40" i="6"/>
  <c r="F40" i="6"/>
  <c r="D41" i="6"/>
  <c r="E41" i="6"/>
  <c r="F41" i="6"/>
  <c r="D42" i="6"/>
  <c r="E42" i="6"/>
  <c r="F42" i="6"/>
  <c r="D43" i="6"/>
  <c r="E43" i="6"/>
  <c r="F43" i="6"/>
  <c r="D44" i="6"/>
  <c r="E44" i="6"/>
  <c r="F44" i="6"/>
  <c r="D45" i="6"/>
  <c r="E45" i="6"/>
  <c r="F45" i="6"/>
  <c r="D46" i="6"/>
  <c r="E46" i="6"/>
  <c r="F46" i="6"/>
  <c r="D47" i="6"/>
  <c r="E47" i="6"/>
  <c r="F47" i="6"/>
  <c r="D48" i="6"/>
  <c r="E48" i="6"/>
  <c r="F48" i="6"/>
  <c r="D49" i="6"/>
  <c r="E49" i="6"/>
  <c r="F49" i="6"/>
  <c r="D50" i="6"/>
  <c r="E50" i="6"/>
  <c r="F50" i="6"/>
  <c r="D51" i="6"/>
  <c r="E51" i="6"/>
  <c r="F51" i="6"/>
  <c r="D52" i="6"/>
  <c r="E52" i="6"/>
  <c r="F52" i="6"/>
  <c r="D53" i="6"/>
  <c r="E53" i="6"/>
  <c r="F53" i="6"/>
  <c r="D54" i="6"/>
  <c r="E54" i="6"/>
  <c r="F54" i="6"/>
  <c r="D55" i="6"/>
  <c r="E55" i="6"/>
  <c r="F55" i="6"/>
  <c r="E56" i="6"/>
  <c r="F56" i="6"/>
  <c r="D57" i="6"/>
  <c r="E57" i="6"/>
  <c r="F57" i="6"/>
  <c r="D58" i="6"/>
  <c r="E58" i="6"/>
  <c r="F58" i="6"/>
  <c r="D59" i="6"/>
  <c r="E59" i="6"/>
  <c r="F59" i="6"/>
  <c r="D60" i="6"/>
  <c r="E60" i="6"/>
  <c r="F60" i="6"/>
  <c r="D61" i="6"/>
  <c r="E61" i="6"/>
  <c r="F61" i="6"/>
  <c r="D62" i="6"/>
  <c r="E62" i="6"/>
  <c r="F62" i="6"/>
  <c r="D63" i="6"/>
  <c r="E63" i="6"/>
  <c r="F63" i="6"/>
  <c r="D64" i="6"/>
  <c r="E64" i="6"/>
  <c r="F64" i="6"/>
  <c r="D65" i="6"/>
  <c r="E65" i="6"/>
  <c r="F65" i="6"/>
  <c r="D66" i="6"/>
  <c r="E66" i="6"/>
  <c r="F66" i="6"/>
  <c r="E67" i="6"/>
  <c r="F67" i="6"/>
  <c r="D68" i="6"/>
  <c r="E68" i="6"/>
  <c r="F68" i="6"/>
  <c r="D69" i="6"/>
  <c r="E69" i="6"/>
  <c r="F69" i="6"/>
  <c r="D70" i="6"/>
  <c r="E70" i="6"/>
  <c r="F70" i="6"/>
  <c r="D71" i="6"/>
  <c r="E71" i="6"/>
  <c r="F71" i="6"/>
  <c r="D72" i="6"/>
  <c r="E72" i="6"/>
  <c r="F72" i="6"/>
  <c r="D73" i="6"/>
  <c r="E73" i="6"/>
  <c r="F73" i="6"/>
  <c r="E34" i="6"/>
  <c r="F34" i="6"/>
  <c r="D34" i="6"/>
  <c r="AC598" i="5"/>
  <c r="Z598" i="5"/>
  <c r="V598" i="5"/>
  <c r="S598" i="5"/>
  <c r="O598" i="5"/>
  <c r="L598" i="5"/>
  <c r="H598" i="5"/>
  <c r="E598" i="5"/>
  <c r="E565" i="5" l="1"/>
  <c r="F565" i="5"/>
  <c r="G565" i="5"/>
  <c r="E566" i="5"/>
  <c r="F566" i="5"/>
  <c r="G566" i="5"/>
  <c r="E567" i="5"/>
  <c r="F567" i="5"/>
  <c r="G567" i="5"/>
  <c r="E568" i="5"/>
  <c r="F568" i="5"/>
  <c r="G568" i="5"/>
  <c r="E569" i="5"/>
  <c r="F569" i="5"/>
  <c r="G569" i="5"/>
  <c r="E570" i="5"/>
  <c r="F570" i="5"/>
  <c r="G570" i="5"/>
  <c r="E571" i="5"/>
  <c r="F571" i="5"/>
  <c r="G571" i="5"/>
  <c r="E572" i="5"/>
  <c r="F572" i="5"/>
  <c r="G572" i="5"/>
  <c r="E573" i="5"/>
  <c r="F573" i="5"/>
  <c r="G573" i="5"/>
  <c r="E574" i="5"/>
  <c r="F574" i="5"/>
  <c r="G574" i="5"/>
  <c r="E575" i="5"/>
  <c r="F575" i="5"/>
  <c r="G575" i="5"/>
  <c r="E576" i="5"/>
  <c r="F576" i="5"/>
  <c r="G576" i="5"/>
  <c r="G564" i="5"/>
  <c r="F564" i="5"/>
  <c r="E564" i="5"/>
  <c r="C595" i="5"/>
  <c r="W595" i="5" s="1"/>
  <c r="D595" i="5"/>
  <c r="E595" i="5"/>
  <c r="Y595" i="5" s="1"/>
  <c r="F595" i="5"/>
  <c r="Z595" i="5" s="1"/>
  <c r="G595" i="5"/>
  <c r="AA595" i="5" s="1"/>
  <c r="H595" i="5"/>
  <c r="AB595" i="5" s="1"/>
  <c r="I595" i="5"/>
  <c r="AC595" i="5" s="1"/>
  <c r="J595" i="5"/>
  <c r="AD595" i="5" s="1"/>
  <c r="K595" i="5"/>
  <c r="AE595" i="5" s="1"/>
  <c r="L595" i="5"/>
  <c r="AF595" i="5" s="1"/>
  <c r="M595" i="5"/>
  <c r="AG595" i="5" s="1"/>
  <c r="N595" i="5"/>
  <c r="AH595" i="5" s="1"/>
  <c r="O595" i="5"/>
  <c r="AI595" i="5" s="1"/>
  <c r="P595" i="5"/>
  <c r="AJ595" i="5" s="1"/>
  <c r="Q595" i="5"/>
  <c r="AK595" i="5" s="1"/>
  <c r="R595" i="5"/>
  <c r="AL595" i="5" s="1"/>
  <c r="S595" i="5"/>
  <c r="AM595" i="5" s="1"/>
  <c r="T595" i="5"/>
  <c r="AN595" i="5" s="1"/>
  <c r="B595" i="5"/>
  <c r="V595" i="5" s="1"/>
  <c r="D577" i="5"/>
  <c r="G577" i="5" s="1"/>
  <c r="H577" i="5" s="1"/>
  <c r="C577" i="5"/>
  <c r="F577" i="5" s="1"/>
  <c r="B577" i="5"/>
  <c r="E577" i="5" s="1"/>
  <c r="G562" i="5"/>
  <c r="F562" i="5"/>
  <c r="D562" i="5"/>
  <c r="C562" i="5"/>
  <c r="G544" i="5"/>
  <c r="D544" i="5"/>
  <c r="C544" i="5"/>
  <c r="F546" i="5"/>
  <c r="G546" i="5"/>
  <c r="F547" i="5"/>
  <c r="G547" i="5"/>
  <c r="F548" i="5"/>
  <c r="G548" i="5"/>
  <c r="F549" i="5"/>
  <c r="G549" i="5"/>
  <c r="F550" i="5"/>
  <c r="G550" i="5"/>
  <c r="F551" i="5"/>
  <c r="G551" i="5"/>
  <c r="F552" i="5"/>
  <c r="G552" i="5"/>
  <c r="F553" i="5"/>
  <c r="G553" i="5"/>
  <c r="F554" i="5"/>
  <c r="G554" i="5"/>
  <c r="F555" i="5"/>
  <c r="G555" i="5"/>
  <c r="H555" i="5" s="1"/>
  <c r="F556" i="5"/>
  <c r="G556" i="5"/>
  <c r="F557" i="5"/>
  <c r="G557" i="5"/>
  <c r="H557" i="5" s="1"/>
  <c r="F558" i="5"/>
  <c r="G558" i="5"/>
  <c r="E547" i="5"/>
  <c r="E548" i="5"/>
  <c r="E549" i="5"/>
  <c r="E550" i="5"/>
  <c r="E551" i="5"/>
  <c r="E552" i="5"/>
  <c r="E553" i="5"/>
  <c r="E554" i="5"/>
  <c r="E555" i="5"/>
  <c r="E556" i="5"/>
  <c r="E557" i="5"/>
  <c r="E558" i="5"/>
  <c r="D559" i="5"/>
  <c r="G559" i="5" s="1"/>
  <c r="C559" i="5"/>
  <c r="F559" i="5" s="1"/>
  <c r="B559" i="5"/>
  <c r="E559" i="5" s="1"/>
  <c r="A694" i="5"/>
  <c r="A645" i="5"/>
  <c r="F596" i="5"/>
  <c r="E596" i="5"/>
  <c r="D596" i="5"/>
  <c r="C596" i="5"/>
  <c r="B596" i="5"/>
  <c r="A596" i="5"/>
  <c r="D141" i="8"/>
  <c r="E141" i="8"/>
  <c r="F141" i="8"/>
  <c r="G141" i="8"/>
  <c r="H141" i="8"/>
  <c r="I141" i="8"/>
  <c r="J141" i="8"/>
  <c r="C141" i="8"/>
  <c r="B90" i="5"/>
  <c r="C90" i="5"/>
  <c r="D90" i="5"/>
  <c r="E90" i="5"/>
  <c r="F90" i="5"/>
  <c r="G90" i="5"/>
  <c r="H90" i="5"/>
  <c r="I90" i="5"/>
  <c r="J90" i="5"/>
  <c r="K90" i="5"/>
  <c r="L90" i="5"/>
  <c r="M90" i="5"/>
  <c r="N90" i="5"/>
  <c r="O90" i="5"/>
  <c r="P90" i="5"/>
  <c r="Q90" i="5"/>
  <c r="R90" i="5"/>
  <c r="S90" i="5"/>
  <c r="M516" i="5"/>
  <c r="M515" i="5"/>
  <c r="M514" i="5"/>
  <c r="H576" i="5" l="1"/>
  <c r="H572" i="5"/>
  <c r="H568" i="5"/>
  <c r="K568" i="5" s="1"/>
  <c r="H573" i="5"/>
  <c r="H569" i="5"/>
  <c r="H565" i="5"/>
  <c r="H574" i="5"/>
  <c r="H570" i="5"/>
  <c r="K569" i="5" s="1"/>
  <c r="H566" i="5"/>
  <c r="H564" i="5"/>
  <c r="H575" i="5"/>
  <c r="H571" i="5"/>
  <c r="K572" i="5" s="1"/>
  <c r="H567" i="5"/>
  <c r="H558" i="5"/>
  <c r="H553" i="5"/>
  <c r="H549" i="5"/>
  <c r="H547" i="5"/>
  <c r="H551" i="5"/>
  <c r="H559" i="5"/>
  <c r="H556" i="5"/>
  <c r="H552" i="5"/>
  <c r="H548" i="5"/>
  <c r="H554" i="5"/>
  <c r="H550" i="5"/>
  <c r="H546" i="5"/>
  <c r="K566" i="5" l="1"/>
  <c r="K567" i="5"/>
  <c r="K565" i="5"/>
  <c r="K577" i="5"/>
  <c r="K564" i="5"/>
  <c r="N564" i="5" s="1"/>
  <c r="K570" i="5"/>
  <c r="N570" i="5" s="1"/>
  <c r="K575" i="5"/>
  <c r="L575" i="5" s="1"/>
  <c r="K576" i="5"/>
  <c r="N576" i="5" s="1"/>
  <c r="K571" i="5"/>
  <c r="M571" i="5" s="1"/>
  <c r="K574" i="5"/>
  <c r="L574" i="5" s="1"/>
  <c r="K573" i="5"/>
  <c r="M573" i="5" s="1"/>
  <c r="K559" i="5"/>
  <c r="K557" i="5"/>
  <c r="K546" i="5"/>
  <c r="K551" i="5"/>
  <c r="L551" i="5" s="1"/>
  <c r="K556" i="5"/>
  <c r="K554" i="5"/>
  <c r="K552" i="5"/>
  <c r="K555" i="5"/>
  <c r="M555" i="5" s="1"/>
  <c r="K547" i="5"/>
  <c r="L547" i="5" s="1"/>
  <c r="K550" i="5"/>
  <c r="K549" i="5"/>
  <c r="K553" i="5"/>
  <c r="N553" i="5" s="1"/>
  <c r="K558" i="5"/>
  <c r="M558" i="5" s="1"/>
  <c r="K548" i="5"/>
  <c r="M577" i="5"/>
  <c r="L577" i="5"/>
  <c r="N577" i="5"/>
  <c r="M569" i="5"/>
  <c r="L569" i="5"/>
  <c r="N569" i="5"/>
  <c r="L570" i="5"/>
  <c r="L566" i="5"/>
  <c r="N566" i="5"/>
  <c r="M566" i="5"/>
  <c r="M575" i="5"/>
  <c r="L567" i="5"/>
  <c r="M567" i="5"/>
  <c r="N567" i="5"/>
  <c r="L576" i="5"/>
  <c r="M576" i="5"/>
  <c r="L572" i="5"/>
  <c r="N572" i="5"/>
  <c r="M572" i="5"/>
  <c r="L568" i="5"/>
  <c r="N568" i="5"/>
  <c r="M568" i="5"/>
  <c r="M565" i="5"/>
  <c r="L565" i="5"/>
  <c r="N565" i="5"/>
  <c r="L559" i="5"/>
  <c r="N559" i="5"/>
  <c r="M559" i="5"/>
  <c r="L555" i="5"/>
  <c r="N551" i="5"/>
  <c r="M551" i="5"/>
  <c r="M556" i="5"/>
  <c r="L556" i="5"/>
  <c r="N556" i="5"/>
  <c r="M552" i="5"/>
  <c r="L552" i="5"/>
  <c r="N552" i="5"/>
  <c r="N546" i="5"/>
  <c r="L546" i="5"/>
  <c r="M546" i="5"/>
  <c r="L557" i="5"/>
  <c r="N557" i="5"/>
  <c r="M557" i="5"/>
  <c r="L549" i="5"/>
  <c r="N549" i="5"/>
  <c r="M549" i="5"/>
  <c r="M554" i="5"/>
  <c r="L554" i="5"/>
  <c r="N554" i="5"/>
  <c r="M550" i="5"/>
  <c r="L550" i="5"/>
  <c r="N550" i="5"/>
  <c r="M548" i="5"/>
  <c r="L548" i="5"/>
  <c r="N548" i="5"/>
  <c r="N574" i="5" l="1"/>
  <c r="N571" i="5"/>
  <c r="M564" i="5"/>
  <c r="L571" i="5"/>
  <c r="N575" i="5"/>
  <c r="M570" i="5"/>
  <c r="L564" i="5"/>
  <c r="M574" i="5"/>
  <c r="N573" i="5"/>
  <c r="L573" i="5"/>
  <c r="M553" i="5"/>
  <c r="L553" i="5"/>
  <c r="N555" i="5"/>
  <c r="N558" i="5"/>
  <c r="L558" i="5"/>
  <c r="M547" i="5"/>
  <c r="N547" i="5"/>
  <c r="AY532" i="5"/>
  <c r="AX532" i="5"/>
  <c r="AW532" i="5"/>
  <c r="A532" i="5"/>
  <c r="AY531" i="5"/>
  <c r="AX531" i="5"/>
  <c r="AW531" i="5"/>
  <c r="AY530" i="5"/>
  <c r="AX530" i="5"/>
  <c r="AW530" i="5"/>
  <c r="A530" i="5" l="1"/>
  <c r="BB529" i="5"/>
  <c r="BA529" i="5"/>
  <c r="AZ529" i="5"/>
  <c r="AY529" i="5"/>
  <c r="AX529" i="5"/>
  <c r="AW529" i="5"/>
  <c r="AV529" i="5"/>
  <c r="AU529" i="5"/>
  <c r="AT529" i="5"/>
  <c r="AS529" i="5"/>
  <c r="AR529" i="5"/>
  <c r="AQ529" i="5"/>
  <c r="AP529" i="5"/>
  <c r="AO529" i="5"/>
  <c r="AN529" i="5"/>
  <c r="AM529" i="5"/>
  <c r="AL529" i="5"/>
  <c r="AK529" i="5"/>
  <c r="AJ529" i="5"/>
  <c r="AI529" i="5"/>
  <c r="AH529" i="5"/>
  <c r="AG529" i="5"/>
  <c r="AF529" i="5"/>
  <c r="AE529" i="5"/>
  <c r="AD529" i="5"/>
  <c r="AC529" i="5"/>
  <c r="AB529" i="5"/>
  <c r="AA529" i="5"/>
  <c r="Z529" i="5"/>
  <c r="Y529" i="5"/>
  <c r="V529" i="5"/>
  <c r="U529" i="5"/>
  <c r="T529" i="5"/>
  <c r="S529" i="5"/>
  <c r="R529" i="5"/>
  <c r="O529" i="5"/>
  <c r="N529" i="5"/>
  <c r="M529" i="5"/>
  <c r="L529" i="5"/>
  <c r="K529" i="5"/>
  <c r="J529" i="5"/>
  <c r="G529" i="5"/>
  <c r="F529" i="5"/>
  <c r="E529" i="5"/>
  <c r="D529" i="5"/>
  <c r="C529" i="5"/>
  <c r="BB528" i="5"/>
  <c r="BA528" i="5"/>
  <c r="AZ528" i="5"/>
  <c r="AY528" i="5"/>
  <c r="AX528" i="5"/>
  <c r="AW528" i="5"/>
  <c r="AV528" i="5"/>
  <c r="AU528" i="5"/>
  <c r="AT528" i="5"/>
  <c r="AS528" i="5"/>
  <c r="AR528" i="5"/>
  <c r="AQ528" i="5"/>
  <c r="AP528" i="5"/>
  <c r="AO528" i="5"/>
  <c r="AN528" i="5"/>
  <c r="AM528" i="5"/>
  <c r="AL528" i="5"/>
  <c r="AK528" i="5"/>
  <c r="AJ528" i="5"/>
  <c r="AI528" i="5"/>
  <c r="AH528" i="5"/>
  <c r="AG528" i="5"/>
  <c r="AF528" i="5"/>
  <c r="AE528" i="5"/>
  <c r="AD528" i="5"/>
  <c r="AC528" i="5"/>
  <c r="AB528" i="5"/>
  <c r="AA528" i="5"/>
  <c r="Z528" i="5"/>
  <c r="Y528" i="5"/>
  <c r="V528" i="5"/>
  <c r="U528" i="5"/>
  <c r="T528" i="5"/>
  <c r="S528" i="5"/>
  <c r="R528" i="5"/>
  <c r="O528" i="5"/>
  <c r="N528" i="5"/>
  <c r="M528" i="5"/>
  <c r="L528" i="5"/>
  <c r="K528" i="5"/>
  <c r="J528" i="5"/>
  <c r="G528" i="5"/>
  <c r="F528" i="5"/>
  <c r="E528" i="5"/>
  <c r="D528" i="5"/>
  <c r="C528" i="5"/>
  <c r="BB527" i="5"/>
  <c r="BA527" i="5"/>
  <c r="AZ527" i="5"/>
  <c r="AY527" i="5"/>
  <c r="AX527" i="5"/>
  <c r="AW527" i="5"/>
  <c r="AV527" i="5"/>
  <c r="AU527" i="5"/>
  <c r="AT527" i="5"/>
  <c r="AS527" i="5"/>
  <c r="AS535" i="5" s="1"/>
  <c r="AR527" i="5"/>
  <c r="AQ527" i="5"/>
  <c r="AP527" i="5"/>
  <c r="AO527" i="5"/>
  <c r="AN527" i="5"/>
  <c r="AM527" i="5"/>
  <c r="AL527" i="5"/>
  <c r="AK527" i="5"/>
  <c r="AK535" i="5" s="1"/>
  <c r="AJ527" i="5"/>
  <c r="AJ535" i="5" s="1"/>
  <c r="AI527" i="5"/>
  <c r="AH527" i="5"/>
  <c r="AG527" i="5"/>
  <c r="AF527" i="5"/>
  <c r="AE527" i="5"/>
  <c r="AD527" i="5"/>
  <c r="AC527" i="5"/>
  <c r="AB527" i="5"/>
  <c r="AB535" i="5" s="1"/>
  <c r="AA527" i="5"/>
  <c r="Z527" i="5"/>
  <c r="Y527" i="5"/>
  <c r="V527" i="5"/>
  <c r="U527" i="5"/>
  <c r="T527" i="5"/>
  <c r="S527" i="5"/>
  <c r="S535" i="5" s="1"/>
  <c r="R527" i="5"/>
  <c r="O527" i="5"/>
  <c r="N527" i="5"/>
  <c r="M527" i="5"/>
  <c r="L527" i="5"/>
  <c r="K527" i="5"/>
  <c r="J527" i="5"/>
  <c r="G527" i="5"/>
  <c r="F527" i="5"/>
  <c r="E527" i="5"/>
  <c r="D527" i="5"/>
  <c r="C527" i="5"/>
  <c r="BB526" i="5"/>
  <c r="BA526" i="5"/>
  <c r="AZ526" i="5"/>
  <c r="AY526" i="5"/>
  <c r="AY538" i="5" s="1"/>
  <c r="AX526" i="5"/>
  <c r="AW526" i="5"/>
  <c r="AV526" i="5"/>
  <c r="AU526" i="5"/>
  <c r="AU538" i="5" s="1"/>
  <c r="AT526" i="5"/>
  <c r="AT538" i="5" s="1"/>
  <c r="AS526" i="5"/>
  <c r="AR526" i="5"/>
  <c r="AQ526" i="5"/>
  <c r="AP526" i="5"/>
  <c r="AO526" i="5"/>
  <c r="AN526" i="5"/>
  <c r="AM526" i="5"/>
  <c r="AM538" i="5" s="1"/>
  <c r="AL526" i="5"/>
  <c r="AL538" i="5" s="1"/>
  <c r="AK526" i="5"/>
  <c r="AJ526" i="5"/>
  <c r="AI526" i="5"/>
  <c r="AI538" i="5" s="1"/>
  <c r="AH526" i="5"/>
  <c r="AG526" i="5"/>
  <c r="AF526" i="5"/>
  <c r="AE526" i="5"/>
  <c r="AD526" i="5"/>
  <c r="AD538" i="5" s="1"/>
  <c r="AC526" i="5"/>
  <c r="AB526" i="5"/>
  <c r="AA526" i="5"/>
  <c r="AA538" i="5" s="1"/>
  <c r="Z526" i="5"/>
  <c r="Y526" i="5"/>
  <c r="V526" i="5"/>
  <c r="U526" i="5"/>
  <c r="U538" i="5" s="1"/>
  <c r="T526" i="5"/>
  <c r="T538" i="5" s="1"/>
  <c r="S526" i="5"/>
  <c r="R526" i="5"/>
  <c r="O526" i="5"/>
  <c r="N526" i="5"/>
  <c r="N538" i="5" s="1"/>
  <c r="M526" i="5"/>
  <c r="L526" i="5"/>
  <c r="K526" i="5"/>
  <c r="K538" i="5" s="1"/>
  <c r="J526" i="5"/>
  <c r="J538" i="5" s="1"/>
  <c r="G526" i="5"/>
  <c r="F526" i="5"/>
  <c r="E526" i="5"/>
  <c r="E538" i="5" s="1"/>
  <c r="D526" i="5"/>
  <c r="D538" i="5" s="1"/>
  <c r="C526" i="5"/>
  <c r="BB525" i="5"/>
  <c r="BA525" i="5"/>
  <c r="AZ525" i="5"/>
  <c r="AY525" i="5"/>
  <c r="AX525" i="5"/>
  <c r="AW525" i="5"/>
  <c r="AV525" i="5"/>
  <c r="AU525" i="5"/>
  <c r="AT525" i="5"/>
  <c r="AS525" i="5"/>
  <c r="AR525" i="5"/>
  <c r="AQ525" i="5"/>
  <c r="AP525" i="5"/>
  <c r="AO525" i="5"/>
  <c r="AN525" i="5"/>
  <c r="AM525" i="5"/>
  <c r="AL525" i="5"/>
  <c r="AK525" i="5"/>
  <c r="AJ525" i="5"/>
  <c r="AI525" i="5"/>
  <c r="AH525" i="5"/>
  <c r="AG525" i="5"/>
  <c r="AF525" i="5"/>
  <c r="AE525" i="5"/>
  <c r="AD525" i="5"/>
  <c r="AC525" i="5"/>
  <c r="AB525" i="5"/>
  <c r="AA525" i="5"/>
  <c r="Z525" i="5"/>
  <c r="Y525" i="5"/>
  <c r="V525" i="5"/>
  <c r="U525" i="5"/>
  <c r="T525" i="5"/>
  <c r="S525" i="5"/>
  <c r="R525" i="5"/>
  <c r="O525" i="5"/>
  <c r="N525" i="5"/>
  <c r="M525" i="5"/>
  <c r="L525" i="5"/>
  <c r="K525" i="5"/>
  <c r="J525" i="5"/>
  <c r="G525" i="5"/>
  <c r="F525" i="5"/>
  <c r="E525" i="5"/>
  <c r="D525" i="5"/>
  <c r="C525" i="5"/>
  <c r="BB522" i="5"/>
  <c r="BA522" i="5"/>
  <c r="AZ522" i="5"/>
  <c r="AY522" i="5"/>
  <c r="AX522" i="5"/>
  <c r="AW522" i="5"/>
  <c r="AV522" i="5"/>
  <c r="AU522" i="5"/>
  <c r="AT522" i="5"/>
  <c r="AS522" i="5"/>
  <c r="AR522" i="5"/>
  <c r="AQ522" i="5"/>
  <c r="AP522" i="5"/>
  <c r="AO522" i="5"/>
  <c r="AN522" i="5"/>
  <c r="AM522" i="5"/>
  <c r="AL522" i="5"/>
  <c r="AK522" i="5"/>
  <c r="AJ522" i="5"/>
  <c r="AI522" i="5"/>
  <c r="AH522" i="5"/>
  <c r="AG522" i="5"/>
  <c r="AF522" i="5"/>
  <c r="AE522" i="5"/>
  <c r="AD522" i="5"/>
  <c r="AC522" i="5"/>
  <c r="AB522" i="5"/>
  <c r="AA522" i="5"/>
  <c r="Z522" i="5"/>
  <c r="Y522" i="5"/>
  <c r="V522" i="5"/>
  <c r="U522" i="5"/>
  <c r="T522" i="5"/>
  <c r="S522" i="5"/>
  <c r="R522" i="5"/>
  <c r="O522" i="5"/>
  <c r="N522" i="5"/>
  <c r="M522" i="5"/>
  <c r="L522" i="5"/>
  <c r="K522" i="5"/>
  <c r="J522" i="5"/>
  <c r="G522" i="5"/>
  <c r="F522" i="5"/>
  <c r="E522" i="5"/>
  <c r="D522" i="5"/>
  <c r="C522" i="5"/>
  <c r="BB521" i="5"/>
  <c r="BA521" i="5"/>
  <c r="AZ521" i="5"/>
  <c r="AY521" i="5"/>
  <c r="AX521" i="5"/>
  <c r="AW521" i="5"/>
  <c r="AV521" i="5"/>
  <c r="AU521" i="5"/>
  <c r="AT521" i="5"/>
  <c r="AS521" i="5"/>
  <c r="AR521" i="5"/>
  <c r="AQ521" i="5"/>
  <c r="AP521" i="5"/>
  <c r="AO521" i="5"/>
  <c r="AN521" i="5"/>
  <c r="AM521" i="5"/>
  <c r="AL521" i="5"/>
  <c r="AK521" i="5"/>
  <c r="AJ521" i="5"/>
  <c r="AI521" i="5"/>
  <c r="AH521" i="5"/>
  <c r="AG521" i="5"/>
  <c r="AF521" i="5"/>
  <c r="AE521" i="5"/>
  <c r="AD521" i="5"/>
  <c r="AC521" i="5"/>
  <c r="AB521" i="5"/>
  <c r="AA521" i="5"/>
  <c r="Z521" i="5"/>
  <c r="Y521" i="5"/>
  <c r="V521" i="5"/>
  <c r="U521" i="5"/>
  <c r="T521" i="5"/>
  <c r="S521" i="5"/>
  <c r="R521" i="5"/>
  <c r="O521" i="5"/>
  <c r="N521" i="5"/>
  <c r="M521" i="5"/>
  <c r="L521" i="5"/>
  <c r="K521" i="5"/>
  <c r="J521" i="5"/>
  <c r="G521" i="5"/>
  <c r="F521" i="5"/>
  <c r="E521" i="5"/>
  <c r="D521" i="5"/>
  <c r="C521" i="5"/>
  <c r="BB520" i="5"/>
  <c r="BA520" i="5"/>
  <c r="AZ520" i="5"/>
  <c r="AY520" i="5"/>
  <c r="AX520" i="5"/>
  <c r="AW520" i="5"/>
  <c r="AV520" i="5"/>
  <c r="AU520" i="5"/>
  <c r="AT520" i="5"/>
  <c r="AS520" i="5"/>
  <c r="AR520" i="5"/>
  <c r="AQ520" i="5"/>
  <c r="AP520" i="5"/>
  <c r="AO520" i="5"/>
  <c r="AN520" i="5"/>
  <c r="AM520" i="5"/>
  <c r="AL520" i="5"/>
  <c r="AK520" i="5"/>
  <c r="AJ520" i="5"/>
  <c r="AI520" i="5"/>
  <c r="AH520" i="5"/>
  <c r="AG520" i="5"/>
  <c r="AF520" i="5"/>
  <c r="AE520" i="5"/>
  <c r="AD520" i="5"/>
  <c r="AC520" i="5"/>
  <c r="AB520" i="5"/>
  <c r="AA520" i="5"/>
  <c r="Z520" i="5"/>
  <c r="Y520" i="5"/>
  <c r="V520" i="5"/>
  <c r="U520" i="5"/>
  <c r="T520" i="5"/>
  <c r="S520" i="5"/>
  <c r="R520" i="5"/>
  <c r="O520" i="5"/>
  <c r="N520" i="5"/>
  <c r="M520" i="5"/>
  <c r="L520" i="5"/>
  <c r="K520" i="5"/>
  <c r="J520" i="5"/>
  <c r="G520" i="5"/>
  <c r="F520" i="5"/>
  <c r="E520" i="5"/>
  <c r="D520" i="5"/>
  <c r="C520" i="5"/>
  <c r="BB519" i="5"/>
  <c r="BA519" i="5"/>
  <c r="AZ519" i="5"/>
  <c r="AY519" i="5"/>
  <c r="AX519" i="5"/>
  <c r="AW519" i="5"/>
  <c r="AV519" i="5"/>
  <c r="AU519" i="5"/>
  <c r="AT519" i="5"/>
  <c r="AS519" i="5"/>
  <c r="AR519" i="5"/>
  <c r="AQ519" i="5"/>
  <c r="AP519" i="5"/>
  <c r="AO519" i="5"/>
  <c r="AN519" i="5"/>
  <c r="AM519" i="5"/>
  <c r="AL519" i="5"/>
  <c r="AK519" i="5"/>
  <c r="AJ519" i="5"/>
  <c r="AI519" i="5"/>
  <c r="AH519" i="5"/>
  <c r="AG519" i="5"/>
  <c r="AF519" i="5"/>
  <c r="AE519" i="5"/>
  <c r="AD519" i="5"/>
  <c r="AC519" i="5"/>
  <c r="AB519" i="5"/>
  <c r="AA519" i="5"/>
  <c r="Z519" i="5"/>
  <c r="Y519" i="5"/>
  <c r="V519" i="5"/>
  <c r="U519" i="5"/>
  <c r="T519" i="5"/>
  <c r="S519" i="5"/>
  <c r="R519" i="5"/>
  <c r="O519" i="5"/>
  <c r="N519" i="5"/>
  <c r="M519" i="5"/>
  <c r="L519" i="5"/>
  <c r="K519" i="5"/>
  <c r="J519" i="5"/>
  <c r="G519" i="5"/>
  <c r="F519" i="5"/>
  <c r="E519" i="5"/>
  <c r="D519" i="5"/>
  <c r="C519" i="5"/>
  <c r="BB518" i="5"/>
  <c r="BA518" i="5"/>
  <c r="AZ518" i="5"/>
  <c r="AY518" i="5"/>
  <c r="AX518" i="5"/>
  <c r="AW518" i="5"/>
  <c r="AV518" i="5"/>
  <c r="AU518" i="5"/>
  <c r="AT518" i="5"/>
  <c r="AS518" i="5"/>
  <c r="AR518" i="5"/>
  <c r="AQ518" i="5"/>
  <c r="AP518" i="5"/>
  <c r="AO518" i="5"/>
  <c r="AN518" i="5"/>
  <c r="AM518" i="5"/>
  <c r="AL518" i="5"/>
  <c r="AK518" i="5"/>
  <c r="AJ518" i="5"/>
  <c r="AI518" i="5"/>
  <c r="AH518" i="5"/>
  <c r="AG518" i="5"/>
  <c r="AF518" i="5"/>
  <c r="AE518" i="5"/>
  <c r="AD518" i="5"/>
  <c r="AC518" i="5"/>
  <c r="AB518" i="5"/>
  <c r="AA518" i="5"/>
  <c r="Z518" i="5"/>
  <c r="Y518" i="5"/>
  <c r="V518" i="5"/>
  <c r="U518" i="5"/>
  <c r="T518" i="5"/>
  <c r="S518" i="5"/>
  <c r="R518" i="5"/>
  <c r="O518" i="5"/>
  <c r="N518" i="5"/>
  <c r="M518" i="5"/>
  <c r="L518" i="5"/>
  <c r="K518" i="5"/>
  <c r="J518" i="5"/>
  <c r="G518" i="5"/>
  <c r="F518" i="5"/>
  <c r="E518" i="5"/>
  <c r="D518" i="5"/>
  <c r="C518" i="5"/>
  <c r="BB532" i="5"/>
  <c r="BA532" i="5"/>
  <c r="AZ532" i="5"/>
  <c r="AV532" i="5"/>
  <c r="AQ532" i="5"/>
  <c r="AP532" i="5"/>
  <c r="AO532" i="5"/>
  <c r="AN532" i="5"/>
  <c r="AM532" i="5"/>
  <c r="AL532" i="5"/>
  <c r="AK532" i="5"/>
  <c r="AJ532" i="5"/>
  <c r="AI532" i="5"/>
  <c r="AH532" i="5"/>
  <c r="AG532" i="5"/>
  <c r="AF532" i="5"/>
  <c r="AE532" i="5"/>
  <c r="AD532" i="5"/>
  <c r="AC532" i="5"/>
  <c r="AB532" i="5"/>
  <c r="AA532" i="5"/>
  <c r="Z532" i="5"/>
  <c r="Y532" i="5"/>
  <c r="V516" i="5"/>
  <c r="V532" i="5" s="1"/>
  <c r="U516" i="5"/>
  <c r="U532" i="5" s="1"/>
  <c r="T516" i="5"/>
  <c r="T532" i="5" s="1"/>
  <c r="AR535" i="5" l="1"/>
  <c r="M535" i="5"/>
  <c r="AC535" i="5"/>
  <c r="BA535" i="5"/>
  <c r="O538" i="5"/>
  <c r="AE538" i="5"/>
  <c r="BB538" i="5"/>
  <c r="F538" i="5"/>
  <c r="R538" i="5"/>
  <c r="AB538" i="5"/>
  <c r="AJ538" i="5"/>
  <c r="AR538" i="5"/>
  <c r="AZ538" i="5"/>
  <c r="G538" i="5"/>
  <c r="S538" i="5"/>
  <c r="AC538" i="5"/>
  <c r="AK538" i="5"/>
  <c r="AS538" i="5"/>
  <c r="BA538" i="5"/>
  <c r="N535" i="5"/>
  <c r="Y535" i="5"/>
  <c r="AG535" i="5"/>
  <c r="AO535" i="5"/>
  <c r="AW535" i="5"/>
  <c r="Z535" i="5"/>
  <c r="AH535" i="5"/>
  <c r="AP535" i="5"/>
  <c r="AX535" i="5"/>
  <c r="AQ538" i="5"/>
  <c r="M538" i="5"/>
  <c r="AU532" i="5"/>
  <c r="O536" i="5"/>
  <c r="AG536" i="5"/>
  <c r="AI536" i="5"/>
  <c r="AO536" i="5"/>
  <c r="AQ536" i="5"/>
  <c r="AW536" i="5"/>
  <c r="AY536" i="5"/>
  <c r="N536" i="5"/>
  <c r="V536" i="5"/>
  <c r="AF536" i="5"/>
  <c r="AH536" i="5"/>
  <c r="AN536" i="5"/>
  <c r="AP536" i="5"/>
  <c r="AX536" i="5"/>
  <c r="AZ535" i="5"/>
  <c r="AV536" i="5"/>
  <c r="AA536" i="5"/>
  <c r="Z536" i="5"/>
  <c r="Y536" i="5"/>
  <c r="R535" i="5"/>
  <c r="M536" i="5"/>
  <c r="L536" i="5"/>
  <c r="J537" i="5"/>
  <c r="AL537" i="5"/>
  <c r="AL534" i="5"/>
  <c r="BB537" i="5"/>
  <c r="BB534" i="5"/>
  <c r="Z538" i="5"/>
  <c r="AP538" i="5"/>
  <c r="AE537" i="5"/>
  <c r="AE534" i="5"/>
  <c r="J535" i="5"/>
  <c r="G535" i="5" s="1"/>
  <c r="F535" i="5" s="1"/>
  <c r="E535" i="5" s="1"/>
  <c r="D535" i="5" s="1"/>
  <c r="C535" i="5" s="1"/>
  <c r="AD535" i="5"/>
  <c r="AT535" i="5"/>
  <c r="V537" i="5"/>
  <c r="V534" i="5"/>
  <c r="AV537" i="5"/>
  <c r="AV534" i="5"/>
  <c r="K535" i="5"/>
  <c r="U535" i="5"/>
  <c r="AE535" i="5"/>
  <c r="AM535" i="5"/>
  <c r="AU535" i="5"/>
  <c r="M537" i="5"/>
  <c r="M534" i="5"/>
  <c r="Y537" i="5"/>
  <c r="Y534" i="5"/>
  <c r="AG537" i="5"/>
  <c r="AG534" i="5"/>
  <c r="AO537" i="5"/>
  <c r="AO534" i="5"/>
  <c r="AW537" i="5"/>
  <c r="AW534" i="5"/>
  <c r="L535" i="5"/>
  <c r="N537" i="5"/>
  <c r="N534" i="5"/>
  <c r="Z537" i="5"/>
  <c r="Z534" i="5"/>
  <c r="AH537" i="5"/>
  <c r="AH534" i="5"/>
  <c r="AP537" i="5"/>
  <c r="AP534" i="5"/>
  <c r="AX537" i="5"/>
  <c r="AX534" i="5"/>
  <c r="R536" i="5"/>
  <c r="AB536" i="5"/>
  <c r="AJ536" i="5"/>
  <c r="AR536" i="5"/>
  <c r="AZ536" i="5"/>
  <c r="T537" i="5"/>
  <c r="T534" i="5"/>
  <c r="AT537" i="5"/>
  <c r="AT534" i="5"/>
  <c r="AX538" i="5"/>
  <c r="K537" i="5"/>
  <c r="K534" i="5"/>
  <c r="J534" i="5" s="1"/>
  <c r="G534" i="5" s="1"/>
  <c r="F534" i="5" s="1"/>
  <c r="E534" i="5" s="1"/>
  <c r="D534" i="5" s="1"/>
  <c r="C534" i="5" s="1"/>
  <c r="AM537" i="5"/>
  <c r="AM534" i="5"/>
  <c r="T535" i="5"/>
  <c r="BB535" i="5"/>
  <c r="AF537" i="5"/>
  <c r="AF534" i="5"/>
  <c r="AF535" i="5"/>
  <c r="AV535" i="5"/>
  <c r="O537" i="5"/>
  <c r="O534" i="5"/>
  <c r="AI537" i="5"/>
  <c r="AI534" i="5"/>
  <c r="AQ537" i="5"/>
  <c r="AQ534" i="5"/>
  <c r="G536" i="5"/>
  <c r="F536" i="5" s="1"/>
  <c r="E536" i="5" s="1"/>
  <c r="D536" i="5" s="1"/>
  <c r="C536" i="5" s="1"/>
  <c r="AC536" i="5"/>
  <c r="AK536" i="5"/>
  <c r="BA536" i="5"/>
  <c r="L538" i="5"/>
  <c r="V538" i="5"/>
  <c r="AF538" i="5"/>
  <c r="AN538" i="5"/>
  <c r="AV538" i="5"/>
  <c r="R537" i="5"/>
  <c r="R534" i="5"/>
  <c r="AB537" i="5"/>
  <c r="AB534" i="5"/>
  <c r="AJ537" i="5"/>
  <c r="AJ534" i="5"/>
  <c r="AR537" i="5"/>
  <c r="AR534" i="5"/>
  <c r="AZ537" i="5"/>
  <c r="AZ534" i="5"/>
  <c r="J536" i="5"/>
  <c r="T536" i="5"/>
  <c r="AD536" i="5"/>
  <c r="AL536" i="5"/>
  <c r="AT536" i="5"/>
  <c r="BB536" i="5"/>
  <c r="AD537" i="5"/>
  <c r="AD534" i="5"/>
  <c r="AH538" i="5"/>
  <c r="U537" i="5"/>
  <c r="U534" i="5"/>
  <c r="AU537" i="5"/>
  <c r="AU534" i="5"/>
  <c r="AL535" i="5"/>
  <c r="L537" i="5"/>
  <c r="L534" i="5"/>
  <c r="AN537" i="5"/>
  <c r="AN534" i="5"/>
  <c r="V535" i="5"/>
  <c r="AN535" i="5"/>
  <c r="AA537" i="5"/>
  <c r="AA534" i="5"/>
  <c r="AY537" i="5"/>
  <c r="AY534" i="5"/>
  <c r="S536" i="5"/>
  <c r="AS536" i="5"/>
  <c r="AT532" i="5"/>
  <c r="AS532" i="5" s="1"/>
  <c r="AR532" i="5" s="1"/>
  <c r="C538" i="5"/>
  <c r="Y538" i="5"/>
  <c r="AG538" i="5"/>
  <c r="AO538" i="5"/>
  <c r="AW538" i="5"/>
  <c r="O535" i="5"/>
  <c r="AA535" i="5"/>
  <c r="AI535" i="5"/>
  <c r="AQ535" i="5"/>
  <c r="AY535" i="5"/>
  <c r="G537" i="5"/>
  <c r="F537" i="5" s="1"/>
  <c r="E537" i="5" s="1"/>
  <c r="D537" i="5" s="1"/>
  <c r="C537" i="5" s="1"/>
  <c r="S537" i="5"/>
  <c r="S534" i="5"/>
  <c r="AC537" i="5"/>
  <c r="AC534" i="5"/>
  <c r="AK537" i="5"/>
  <c r="AK534" i="5"/>
  <c r="AS537" i="5"/>
  <c r="AS534" i="5"/>
  <c r="BA537" i="5"/>
  <c r="BA534" i="5"/>
  <c r="K536" i="5"/>
  <c r="U536" i="5"/>
  <c r="AE536" i="5"/>
  <c r="AM536" i="5"/>
  <c r="AU536" i="5"/>
  <c r="S532" i="5"/>
  <c r="R532" i="5"/>
  <c r="O516" i="5"/>
  <c r="N516" i="5"/>
  <c r="O532" i="5" l="1"/>
  <c r="N532" i="5" s="1"/>
  <c r="M532" i="5"/>
  <c r="L516" i="5"/>
  <c r="L532" i="5" s="1"/>
  <c r="K516" i="5"/>
  <c r="K532" i="5" s="1"/>
  <c r="J516" i="5"/>
  <c r="J532" i="5" s="1"/>
  <c r="G532" i="5"/>
  <c r="B516" i="5"/>
  <c r="BB531" i="5"/>
  <c r="BA531" i="5"/>
  <c r="AZ531" i="5"/>
  <c r="AV531" i="5"/>
  <c r="AQ531" i="5"/>
  <c r="AP531" i="5"/>
  <c r="AO531" i="5"/>
  <c r="AN531" i="5"/>
  <c r="AM531" i="5"/>
  <c r="AL531" i="5"/>
  <c r="AK531" i="5"/>
  <c r="AJ531" i="5"/>
  <c r="AI531" i="5"/>
  <c r="AH531" i="5"/>
  <c r="AG531" i="5"/>
  <c r="AF531" i="5"/>
  <c r="AE531" i="5"/>
  <c r="AD531" i="5"/>
  <c r="AC531" i="5"/>
  <c r="AB531" i="5"/>
  <c r="AA531" i="5"/>
  <c r="Z531" i="5"/>
  <c r="Y531" i="5"/>
  <c r="V515" i="5"/>
  <c r="U515" i="5"/>
  <c r="T515" i="5"/>
  <c r="S531" i="5"/>
  <c r="R531" i="5"/>
  <c r="O515" i="5"/>
  <c r="N515" i="5"/>
  <c r="M531" i="5"/>
  <c r="L515" i="5"/>
  <c r="L531" i="5" s="1"/>
  <c r="K515" i="5"/>
  <c r="J515" i="5"/>
  <c r="G531" i="5"/>
  <c r="B515" i="5"/>
  <c r="BB530" i="5"/>
  <c r="BA530" i="5"/>
  <c r="AZ530" i="5"/>
  <c r="AV530" i="5"/>
  <c r="AQ530" i="5"/>
  <c r="AP530" i="5"/>
  <c r="AO530" i="5"/>
  <c r="AN530" i="5"/>
  <c r="AM530" i="5"/>
  <c r="AL530" i="5"/>
  <c r="AK530" i="5"/>
  <c r="AJ530" i="5"/>
  <c r="AI530" i="5"/>
  <c r="AH530" i="5"/>
  <c r="AG530" i="5"/>
  <c r="AF530" i="5"/>
  <c r="AD530" i="5"/>
  <c r="AC530" i="5"/>
  <c r="AB530" i="5"/>
  <c r="AA530" i="5"/>
  <c r="Z530" i="5"/>
  <c r="Y530" i="5"/>
  <c r="V514" i="5"/>
  <c r="V530" i="5" s="1"/>
  <c r="U514" i="5"/>
  <c r="U530" i="5" s="1"/>
  <c r="T514" i="5"/>
  <c r="T530" i="5" s="1"/>
  <c r="S530" i="5"/>
  <c r="R530" i="5"/>
  <c r="O514" i="5"/>
  <c r="N514" i="5"/>
  <c r="N530" i="5" s="1"/>
  <c r="M530" i="5"/>
  <c r="L530" i="5"/>
  <c r="U531" i="5" l="1"/>
  <c r="G44" i="14"/>
  <c r="V531" i="5"/>
  <c r="G45" i="14"/>
  <c r="T531" i="5"/>
  <c r="G43" i="14"/>
  <c r="O530" i="5"/>
  <c r="K531" i="5"/>
  <c r="J531" i="5" s="1"/>
  <c r="AU531" i="5"/>
  <c r="AT531" i="5" s="1"/>
  <c r="AS531" i="5" s="1"/>
  <c r="AR531" i="5" s="1"/>
  <c r="F532" i="5"/>
  <c r="E532" i="5" s="1"/>
  <c r="D532" i="5" s="1"/>
  <c r="C532" i="5" s="1"/>
  <c r="AU530" i="5"/>
  <c r="AT530" i="5" s="1"/>
  <c r="AS530" i="5" s="1"/>
  <c r="AR530" i="5" s="1"/>
  <c r="O531" i="5"/>
  <c r="N531" i="5" s="1"/>
  <c r="F531" i="5"/>
  <c r="E531" i="5" s="1"/>
  <c r="D531" i="5" s="1"/>
  <c r="C531" i="5" s="1"/>
  <c r="G530" i="5"/>
  <c r="F530" i="5" s="1"/>
  <c r="E530" i="5" s="1"/>
  <c r="D530" i="5" s="1"/>
  <c r="C530" i="5" s="1"/>
  <c r="A514" i="5" l="1"/>
  <c r="A502" i="5"/>
  <c r="A501" i="5"/>
  <c r="A495" i="5" l="1"/>
  <c r="A494" i="5"/>
  <c r="A487" i="5"/>
  <c r="A486" i="5"/>
  <c r="A480" i="5"/>
  <c r="A479" i="5"/>
  <c r="AF473" i="5"/>
  <c r="AE473" i="5"/>
  <c r="AD473" i="5"/>
  <c r="AC473" i="5"/>
  <c r="AB473" i="5"/>
  <c r="AA473" i="5"/>
  <c r="Z473" i="5"/>
  <c r="Y473" i="5"/>
  <c r="X473" i="5"/>
  <c r="W473" i="5"/>
  <c r="V473" i="5"/>
  <c r="U473" i="5"/>
  <c r="T473" i="5"/>
  <c r="S473" i="5"/>
  <c r="AF472" i="5"/>
  <c r="AE472" i="5"/>
  <c r="AD472" i="5"/>
  <c r="AC472" i="5"/>
  <c r="AB472" i="5"/>
  <c r="AA472" i="5"/>
  <c r="Z472" i="5"/>
  <c r="Y472" i="5"/>
  <c r="X472" i="5"/>
  <c r="W472" i="5"/>
  <c r="V472" i="5"/>
  <c r="U472" i="5"/>
  <c r="T472" i="5"/>
  <c r="S472" i="5"/>
  <c r="Q471" i="5"/>
  <c r="Q470" i="5" l="1"/>
  <c r="Q469" i="5"/>
  <c r="Q468" i="5"/>
  <c r="Q467" i="5"/>
  <c r="Q466" i="5"/>
  <c r="Q465" i="5"/>
  <c r="Q464" i="5"/>
  <c r="Q463" i="5"/>
  <c r="Q462" i="5"/>
  <c r="Q461" i="5"/>
  <c r="Q460" i="5"/>
  <c r="Q459" i="5"/>
  <c r="Q458" i="5"/>
  <c r="Q457" i="5"/>
  <c r="Q456" i="5"/>
  <c r="Q455" i="5"/>
  <c r="Q454" i="5"/>
  <c r="Q453" i="5"/>
  <c r="Q452" i="5"/>
  <c r="Q451" i="5" l="1"/>
  <c r="A451" i="5" s="1"/>
  <c r="A450" i="5"/>
  <c r="A471" i="5" l="1"/>
  <c r="A468" i="5"/>
  <c r="A466" i="5"/>
  <c r="A462" i="5"/>
  <c r="A460" i="5"/>
  <c r="A458" i="5"/>
  <c r="A456" i="5"/>
  <c r="A454" i="5"/>
  <c r="A452" i="5"/>
  <c r="A467" i="5"/>
  <c r="A470" i="5"/>
  <c r="A465" i="5"/>
  <c r="A464" i="5"/>
  <c r="A463" i="5"/>
  <c r="A461" i="5"/>
  <c r="A459" i="5"/>
  <c r="A457" i="5"/>
  <c r="A455" i="5"/>
  <c r="A453" i="5"/>
  <c r="AF450" i="5" s="1"/>
  <c r="A469" i="5"/>
  <c r="AD448" i="5"/>
  <c r="AA448" i="5"/>
  <c r="X448" i="5"/>
  <c r="M448" i="5"/>
  <c r="J448" i="5"/>
  <c r="G448" i="5"/>
  <c r="O407" i="5"/>
  <c r="L407" i="5"/>
  <c r="H407" i="5"/>
  <c r="E407" i="5"/>
  <c r="A405" i="5"/>
  <c r="O369" i="5"/>
  <c r="L369" i="5"/>
  <c r="H369" i="5"/>
  <c r="E369" i="5"/>
  <c r="A367" i="5"/>
  <c r="O332" i="5"/>
  <c r="L332" i="5"/>
  <c r="H332" i="5"/>
  <c r="E332" i="5"/>
  <c r="F330" i="5"/>
  <c r="E330" i="5"/>
  <c r="D330" i="5"/>
  <c r="C330" i="5"/>
  <c r="B330" i="5"/>
  <c r="T450" i="5" l="1"/>
  <c r="AC450" i="5"/>
  <c r="U450" i="5"/>
  <c r="C23" i="11" s="1"/>
  <c r="Z450" i="5"/>
  <c r="AA450" i="5"/>
  <c r="S450" i="5"/>
  <c r="X450" i="5"/>
  <c r="Y450" i="5"/>
  <c r="AD450" i="5"/>
  <c r="V450" i="5"/>
  <c r="D23" i="11" s="1"/>
  <c r="AE450" i="5"/>
  <c r="W450" i="5"/>
  <c r="E23" i="11" s="1"/>
  <c r="AB450" i="5"/>
  <c r="W470" i="5"/>
  <c r="E43" i="11" s="1"/>
  <c r="W466" i="5"/>
  <c r="E39" i="11" s="1"/>
  <c r="V471" i="5"/>
  <c r="D44" i="11" s="1"/>
  <c r="X466" i="5"/>
  <c r="X454" i="5"/>
  <c r="X462" i="5"/>
  <c r="X458" i="5"/>
  <c r="X470" i="5"/>
  <c r="T458" i="5"/>
  <c r="U451" i="5"/>
  <c r="C24" i="11" s="1"/>
  <c r="AD464" i="5"/>
  <c r="AC469" i="5"/>
  <c r="Y466" i="5"/>
  <c r="AC456" i="5"/>
  <c r="AD468" i="5"/>
  <c r="AA464" i="5"/>
  <c r="Y453" i="5"/>
  <c r="AC460" i="5"/>
  <c r="AC452" i="5"/>
  <c r="Z471" i="5"/>
  <c r="AA469" i="5"/>
  <c r="Y463" i="5"/>
  <c r="AC464" i="5"/>
  <c r="W454" i="5"/>
  <c r="E27" i="11" s="1"/>
  <c r="S459" i="5"/>
  <c r="AA462" i="5"/>
  <c r="AC468" i="5"/>
  <c r="W458" i="5"/>
  <c r="E31" i="11" s="1"/>
  <c r="AB457" i="5"/>
  <c r="Y467" i="5"/>
  <c r="T466" i="5"/>
  <c r="AD460" i="5"/>
  <c r="Z467" i="5"/>
  <c r="Z453" i="5"/>
  <c r="AD452" i="5"/>
  <c r="W462" i="5"/>
  <c r="E35" i="11" s="1"/>
  <c r="Z461" i="5"/>
  <c r="AD456" i="5"/>
  <c r="S452" i="5"/>
  <c r="AA468" i="5"/>
  <c r="Y464" i="5"/>
  <c r="AB466" i="5"/>
  <c r="U465" i="5"/>
  <c r="C38" i="11" s="1"/>
  <c r="V461" i="5"/>
  <c r="D34" i="11" s="1"/>
  <c r="AE454" i="5"/>
  <c r="AF462" i="5"/>
  <c r="T451" i="5"/>
  <c r="S461" i="5"/>
  <c r="T452" i="5"/>
  <c r="Y457" i="5"/>
  <c r="Y451" i="5"/>
  <c r="Z463" i="5"/>
  <c r="U453" i="5"/>
  <c r="C26" i="11" s="1"/>
  <c r="AC465" i="5"/>
  <c r="AD457" i="5"/>
  <c r="AD465" i="5"/>
  <c r="W451" i="5"/>
  <c r="E24" i="11" s="1"/>
  <c r="W459" i="5"/>
  <c r="E32" i="11" s="1"/>
  <c r="W467" i="5"/>
  <c r="E40" i="11" s="1"/>
  <c r="X455" i="5"/>
  <c r="X463" i="5"/>
  <c r="X467" i="5"/>
  <c r="W471" i="5"/>
  <c r="E44" i="11" s="1"/>
  <c r="S454" i="5"/>
  <c r="AA456" i="5"/>
  <c r="T453" i="5"/>
  <c r="AA451" i="5"/>
  <c r="Z466" i="5"/>
  <c r="Z456" i="5"/>
  <c r="T468" i="5"/>
  <c r="U458" i="5"/>
  <c r="C31" i="11" s="1"/>
  <c r="U466" i="5"/>
  <c r="C39" i="11" s="1"/>
  <c r="V454" i="5"/>
  <c r="D27" i="11" s="1"/>
  <c r="V462" i="5"/>
  <c r="D35" i="11" s="1"/>
  <c r="V470" i="5"/>
  <c r="D43" i="11" s="1"/>
  <c r="AE451" i="5"/>
  <c r="AE459" i="5"/>
  <c r="AE463" i="5"/>
  <c r="AE467" i="5"/>
  <c r="AF451" i="5"/>
  <c r="AF455" i="5"/>
  <c r="AF463" i="5"/>
  <c r="AF467" i="5"/>
  <c r="AA471" i="5"/>
  <c r="AE471" i="5"/>
  <c r="AA454" i="5"/>
  <c r="AB458" i="5"/>
  <c r="S455" i="5"/>
  <c r="S463" i="5"/>
  <c r="AA460" i="5"/>
  <c r="AB465" i="5"/>
  <c r="T454" i="5"/>
  <c r="T462" i="5"/>
  <c r="AA455" i="5"/>
  <c r="Y459" i="5"/>
  <c r="S469" i="5"/>
  <c r="Y454" i="5"/>
  <c r="Z457" i="5"/>
  <c r="Z465" i="5"/>
  <c r="AB468" i="5"/>
  <c r="AC454" i="5"/>
  <c r="AC458" i="5"/>
  <c r="AC462" i="5"/>
  <c r="AC466" i="5"/>
  <c r="AC470" i="5"/>
  <c r="AD454" i="5"/>
  <c r="AD458" i="5"/>
  <c r="AD462" i="5"/>
  <c r="AD466" i="5"/>
  <c r="AD470" i="5"/>
  <c r="W452" i="5"/>
  <c r="E25" i="11" s="1"/>
  <c r="W456" i="5"/>
  <c r="E29" i="11" s="1"/>
  <c r="W460" i="5"/>
  <c r="E33" i="11" s="1"/>
  <c r="W464" i="5"/>
  <c r="E37" i="11" s="1"/>
  <c r="W468" i="5"/>
  <c r="E41" i="11" s="1"/>
  <c r="X452" i="5"/>
  <c r="X456" i="5"/>
  <c r="X460" i="5"/>
  <c r="X464" i="5"/>
  <c r="X468" i="5"/>
  <c r="T471" i="5"/>
  <c r="X471" i="5"/>
  <c r="S470" i="5"/>
  <c r="AA467" i="5"/>
  <c r="Z454" i="5"/>
  <c r="U457" i="5"/>
  <c r="C30" i="11" s="1"/>
  <c r="V453" i="5"/>
  <c r="D26" i="11" s="1"/>
  <c r="V469" i="5"/>
  <c r="D42" i="11" s="1"/>
  <c r="AE462" i="5"/>
  <c r="AF454" i="5"/>
  <c r="AF458" i="5"/>
  <c r="AF470" i="5"/>
  <c r="S453" i="5"/>
  <c r="AB461" i="5"/>
  <c r="Y470" i="5"/>
  <c r="Y465" i="5"/>
  <c r="Z455" i="5"/>
  <c r="AB467" i="5"/>
  <c r="AC457" i="5"/>
  <c r="AD453" i="5"/>
  <c r="AD461" i="5"/>
  <c r="AD469" i="5"/>
  <c r="W455" i="5"/>
  <c r="E28" i="11" s="1"/>
  <c r="W463" i="5"/>
  <c r="E36" i="11" s="1"/>
  <c r="X451" i="5"/>
  <c r="X459" i="5"/>
  <c r="S471" i="5"/>
  <c r="S451" i="5"/>
  <c r="AB456" i="5"/>
  <c r="S462" i="5"/>
  <c r="AB463" i="5"/>
  <c r="T461" i="5"/>
  <c r="Y458" i="5"/>
  <c r="Y452" i="5"/>
  <c r="Z464" i="5"/>
  <c r="U454" i="5"/>
  <c r="C27" i="11" s="1"/>
  <c r="U462" i="5"/>
  <c r="C35" i="11" s="1"/>
  <c r="U470" i="5"/>
  <c r="C43" i="11" s="1"/>
  <c r="V458" i="5"/>
  <c r="D31" i="11" s="1"/>
  <c r="V466" i="5"/>
  <c r="D39" i="11" s="1"/>
  <c r="AE455" i="5"/>
  <c r="AF459" i="5"/>
  <c r="AA458" i="5"/>
  <c r="AB460" i="5"/>
  <c r="S456" i="5"/>
  <c r="S464" i="5"/>
  <c r="AB452" i="5"/>
  <c r="Y468" i="5"/>
  <c r="T455" i="5"/>
  <c r="T463" i="5"/>
  <c r="AA459" i="5"/>
  <c r="Y460" i="5"/>
  <c r="Z470" i="5"/>
  <c r="Y456" i="5"/>
  <c r="Z458" i="5"/>
  <c r="AA466" i="5"/>
  <c r="T469" i="5"/>
  <c r="U455" i="5"/>
  <c r="C28" i="11" s="1"/>
  <c r="U459" i="5"/>
  <c r="C32" i="11" s="1"/>
  <c r="U463" i="5"/>
  <c r="C36" i="11" s="1"/>
  <c r="U467" i="5"/>
  <c r="C40" i="11" s="1"/>
  <c r="V451" i="5"/>
  <c r="D24" i="11" s="1"/>
  <c r="V455" i="5"/>
  <c r="D28" i="11" s="1"/>
  <c r="V459" i="5"/>
  <c r="D32" i="11" s="1"/>
  <c r="V463" i="5"/>
  <c r="D36" i="11" s="1"/>
  <c r="V467" i="5"/>
  <c r="D40" i="11" s="1"/>
  <c r="T467" i="5"/>
  <c r="AE452" i="5"/>
  <c r="AE456" i="5"/>
  <c r="AE460" i="5"/>
  <c r="AE464" i="5"/>
  <c r="AE468" i="5"/>
  <c r="AF452" i="5"/>
  <c r="AF456" i="5"/>
  <c r="AF460" i="5"/>
  <c r="AF464" i="5"/>
  <c r="AF468" i="5"/>
  <c r="AB471" i="5"/>
  <c r="AF471" i="5"/>
  <c r="S468" i="5"/>
  <c r="AB459" i="5"/>
  <c r="Y455" i="5"/>
  <c r="Z462" i="5"/>
  <c r="U461" i="5"/>
  <c r="C34" i="11" s="1"/>
  <c r="V457" i="5"/>
  <c r="D30" i="11" s="1"/>
  <c r="AC453" i="5"/>
  <c r="AE466" i="5"/>
  <c r="AD471" i="5"/>
  <c r="AB453" i="5"/>
  <c r="T460" i="5"/>
  <c r="AC461" i="5"/>
  <c r="AA461" i="5"/>
  <c r="AB462" i="5"/>
  <c r="S457" i="5"/>
  <c r="S465" i="5"/>
  <c r="AB454" i="5"/>
  <c r="S467" i="5"/>
  <c r="T456" i="5"/>
  <c r="T464" i="5"/>
  <c r="AA465" i="5"/>
  <c r="Y461" i="5"/>
  <c r="AA453" i="5"/>
  <c r="Z451" i="5"/>
  <c r="Z459" i="5"/>
  <c r="Y469" i="5"/>
  <c r="AB469" i="5"/>
  <c r="AC455" i="5"/>
  <c r="AC459" i="5"/>
  <c r="AC463" i="5"/>
  <c r="AC467" i="5"/>
  <c r="AD451" i="5"/>
  <c r="AD455" i="5"/>
  <c r="AD459" i="5"/>
  <c r="AD463" i="5"/>
  <c r="AD467" i="5"/>
  <c r="T470" i="5"/>
  <c r="W453" i="5"/>
  <c r="E26" i="11" s="1"/>
  <c r="W457" i="5"/>
  <c r="E30" i="11" s="1"/>
  <c r="W461" i="5"/>
  <c r="E34" i="11" s="1"/>
  <c r="W465" i="5"/>
  <c r="E38" i="11" s="1"/>
  <c r="W469" i="5"/>
  <c r="E42" i="11" s="1"/>
  <c r="X453" i="5"/>
  <c r="X457" i="5"/>
  <c r="X461" i="5"/>
  <c r="X465" i="5"/>
  <c r="X469" i="5"/>
  <c r="U471" i="5"/>
  <c r="C44" i="11" s="1"/>
  <c r="Y471" i="5"/>
  <c r="S460" i="5"/>
  <c r="T459" i="5"/>
  <c r="Z469" i="5"/>
  <c r="U452" i="5"/>
  <c r="C25" i="11" s="1"/>
  <c r="U469" i="5"/>
  <c r="C42" i="11" s="1"/>
  <c r="V465" i="5"/>
  <c r="D38" i="11" s="1"/>
  <c r="AE458" i="5"/>
  <c r="AE470" i="5"/>
  <c r="AF466" i="5"/>
  <c r="AA452" i="5"/>
  <c r="AA463" i="5"/>
  <c r="AB464" i="5"/>
  <c r="S458" i="5"/>
  <c r="S466" i="5"/>
  <c r="AB455" i="5"/>
  <c r="Z468" i="5"/>
  <c r="T457" i="5"/>
  <c r="T465" i="5"/>
  <c r="AB451" i="5"/>
  <c r="Y462" i="5"/>
  <c r="AA457" i="5"/>
  <c r="Z452" i="5"/>
  <c r="Z460" i="5"/>
  <c r="AA470" i="5"/>
  <c r="AB470" i="5"/>
  <c r="U456" i="5"/>
  <c r="C29" i="11" s="1"/>
  <c r="U460" i="5"/>
  <c r="C33" i="11" s="1"/>
  <c r="U464" i="5"/>
  <c r="C37" i="11" s="1"/>
  <c r="U468" i="5"/>
  <c r="C41" i="11" s="1"/>
  <c r="V452" i="5"/>
  <c r="D25" i="11" s="1"/>
  <c r="V456" i="5"/>
  <c r="D29" i="11" s="1"/>
  <c r="V460" i="5"/>
  <c r="D33" i="11" s="1"/>
  <c r="V464" i="5"/>
  <c r="D37" i="11" s="1"/>
  <c r="V468" i="5"/>
  <c r="D41" i="11" s="1"/>
  <c r="AC451" i="5"/>
  <c r="AE453" i="5"/>
  <c r="AE457" i="5"/>
  <c r="AE461" i="5"/>
  <c r="AE465" i="5"/>
  <c r="AE469" i="5"/>
  <c r="AF453" i="5"/>
  <c r="AF457" i="5"/>
  <c r="AF461" i="5"/>
  <c r="AF465" i="5"/>
  <c r="AF469" i="5"/>
  <c r="AC471" i="5"/>
  <c r="A330" i="5"/>
  <c r="A329" i="5"/>
  <c r="A328" i="5"/>
  <c r="A327" i="5"/>
  <c r="A326" i="5"/>
  <c r="A325" i="5"/>
  <c r="A324" i="5"/>
  <c r="A323" i="5"/>
  <c r="A322" i="5"/>
  <c r="A321" i="5"/>
  <c r="D308" i="5"/>
  <c r="C308" i="5"/>
  <c r="D296" i="5"/>
  <c r="C296" i="5"/>
  <c r="A293" i="5"/>
  <c r="A292" i="5"/>
  <c r="A287" i="5"/>
  <c r="A286" i="5"/>
  <c r="A281" i="5"/>
  <c r="A280" i="5"/>
  <c r="A275" i="5"/>
  <c r="A274" i="5"/>
  <c r="A269" i="5"/>
  <c r="A268" i="5"/>
  <c r="A263" i="5"/>
  <c r="A262" i="5"/>
  <c r="A257" i="5"/>
  <c r="A256" i="5"/>
  <c r="A251" i="5"/>
  <c r="A250" i="5"/>
  <c r="A245" i="5"/>
  <c r="A244" i="5"/>
  <c r="A239" i="5"/>
  <c r="A238" i="5"/>
  <c r="A233" i="5"/>
  <c r="P231" i="5"/>
  <c r="H696" i="5" l="1"/>
  <c r="H647" i="5"/>
  <c r="E647" i="5"/>
  <c r="E696" i="5"/>
  <c r="P230" i="5"/>
  <c r="P229" i="5"/>
  <c r="A228" i="5" s="1"/>
  <c r="AD226" i="5"/>
  <c r="AA226" i="5"/>
  <c r="X226" i="5"/>
  <c r="M226" i="5"/>
  <c r="J226" i="5"/>
  <c r="G226" i="5"/>
  <c r="A218" i="5"/>
  <c r="A217" i="5"/>
  <c r="A212" i="5"/>
  <c r="A211" i="5"/>
  <c r="A206" i="5"/>
  <c r="A188" i="5"/>
  <c r="A187" i="5"/>
  <c r="G182" i="5"/>
  <c r="G181" i="5"/>
  <c r="A181" i="5"/>
  <c r="G180" i="5"/>
  <c r="G179" i="5"/>
  <c r="A179" i="5"/>
  <c r="G178" i="5"/>
  <c r="G177" i="5"/>
  <c r="A229" i="5" l="1"/>
  <c r="A231" i="5"/>
  <c r="A230" i="5"/>
  <c r="S229" i="5" s="1"/>
  <c r="A173" i="5"/>
  <c r="A172" i="5"/>
  <c r="A167" i="5"/>
  <c r="A166" i="5"/>
  <c r="A161" i="5"/>
  <c r="A160" i="5"/>
  <c r="A155" i="5"/>
  <c r="A154" i="5"/>
  <c r="A149" i="5"/>
  <c r="A148" i="5"/>
  <c r="A143" i="5"/>
  <c r="A142" i="5"/>
  <c r="F137" i="5"/>
  <c r="F136" i="5"/>
  <c r="A136" i="5"/>
  <c r="F135" i="5"/>
  <c r="F134" i="5"/>
  <c r="A134" i="5"/>
  <c r="F133" i="5"/>
  <c r="F132" i="5"/>
  <c r="K514" i="5"/>
  <c r="K530" i="5" s="1"/>
  <c r="J514" i="5"/>
  <c r="A128" i="5"/>
  <c r="A127" i="5"/>
  <c r="A120" i="5"/>
  <c r="A119" i="5"/>
  <c r="A114" i="5"/>
  <c r="A113" i="5"/>
  <c r="A106" i="5"/>
  <c r="S228" i="5" l="1"/>
  <c r="U228" i="5"/>
  <c r="C45" i="9" s="1"/>
  <c r="AA228" i="5"/>
  <c r="T228" i="5"/>
  <c r="T230" i="5"/>
  <c r="AC229" i="5"/>
  <c r="AD230" i="5"/>
  <c r="AE231" i="5"/>
  <c r="Z230" i="5"/>
  <c r="U229" i="5"/>
  <c r="C46" i="9" s="1"/>
  <c r="S230" i="5"/>
  <c r="AF231" i="5"/>
  <c r="AC228" i="5"/>
  <c r="U231" i="5"/>
  <c r="C48" i="9" s="1"/>
  <c r="AB229" i="5"/>
  <c r="Z228" i="5"/>
  <c r="W231" i="5"/>
  <c r="E48" i="9" s="1"/>
  <c r="T229" i="5"/>
  <c r="Y228" i="5"/>
  <c r="U230" i="5"/>
  <c r="C47" i="9" s="1"/>
  <c r="AB228" i="5"/>
  <c r="AD231" i="5"/>
  <c r="AF230" i="5"/>
  <c r="AB230" i="5"/>
  <c r="T231" i="5"/>
  <c r="Z231" i="5"/>
  <c r="AC231" i="5"/>
  <c r="AA229" i="5"/>
  <c r="Z229" i="5"/>
  <c r="Y229" i="5"/>
  <c r="AE230" i="5"/>
  <c r="Y230" i="5"/>
  <c r="AA230" i="5"/>
  <c r="AC230" i="5"/>
  <c r="AA231" i="5"/>
  <c r="AB231" i="5"/>
  <c r="Y231" i="5"/>
  <c r="S231" i="5"/>
  <c r="V231" i="5"/>
  <c r="D48" i="9" s="1"/>
  <c r="X231" i="5"/>
  <c r="W230" i="5"/>
  <c r="E47" i="9" s="1"/>
  <c r="AD229" i="5"/>
  <c r="AD228" i="5"/>
  <c r="X230" i="5"/>
  <c r="V230" i="5"/>
  <c r="D47" i="9" s="1"/>
  <c r="AE229" i="5"/>
  <c r="X229" i="5"/>
  <c r="V229" i="5"/>
  <c r="D46" i="9" s="1"/>
  <c r="AE228" i="5"/>
  <c r="X228" i="5"/>
  <c r="V228" i="5"/>
  <c r="D45" i="9" s="1"/>
  <c r="AF229" i="5"/>
  <c r="W229" i="5"/>
  <c r="E46" i="9" s="1"/>
  <c r="AF228" i="5"/>
  <c r="W228" i="5"/>
  <c r="E45" i="9" s="1"/>
  <c r="J530" i="5"/>
  <c r="A105" i="5"/>
  <c r="A100" i="5"/>
  <c r="S97" i="5"/>
  <c r="R97" i="5"/>
  <c r="Q97" i="5"/>
  <c r="P97" i="5"/>
  <c r="O97" i="5"/>
  <c r="N97" i="5"/>
  <c r="M97" i="5"/>
  <c r="L97" i="5"/>
  <c r="K97" i="5"/>
  <c r="J97" i="5"/>
  <c r="I97" i="5"/>
  <c r="H97" i="5"/>
  <c r="G97" i="5"/>
  <c r="F97" i="5"/>
  <c r="E97" i="5"/>
  <c r="D97" i="5"/>
  <c r="C97" i="5"/>
  <c r="B97" i="5"/>
  <c r="A96" i="5"/>
  <c r="A95" i="5"/>
  <c r="A94" i="5" l="1"/>
  <c r="AA93" i="5" l="1"/>
  <c r="A93" i="5" l="1"/>
  <c r="A89" i="5"/>
  <c r="A88" i="5"/>
  <c r="A87" i="5"/>
  <c r="A86" i="5"/>
  <c r="A83" i="5"/>
  <c r="A82" i="5"/>
  <c r="A77" i="5"/>
  <c r="A76" i="5"/>
  <c r="A71" i="5"/>
  <c r="A70" i="5"/>
  <c r="A65" i="5"/>
  <c r="A64" i="5"/>
  <c r="A59" i="5"/>
  <c r="A58" i="5"/>
  <c r="A53" i="5"/>
  <c r="A52" i="5"/>
  <c r="A47" i="5"/>
  <c r="A46" i="5"/>
  <c r="G41" i="5"/>
  <c r="F41" i="5"/>
  <c r="E41" i="5"/>
  <c r="D41" i="5"/>
  <c r="C41" i="5"/>
  <c r="B41" i="5"/>
  <c r="H41" i="5" s="1"/>
  <c r="M40" i="5"/>
  <c r="L40" i="5"/>
  <c r="K40" i="5"/>
  <c r="J40" i="5"/>
  <c r="I40" i="5"/>
  <c r="H40" i="5"/>
  <c r="M39" i="5"/>
  <c r="L39" i="5"/>
  <c r="K39" i="5"/>
  <c r="J39" i="5"/>
  <c r="I39" i="5"/>
  <c r="H39" i="5"/>
  <c r="M38" i="5"/>
  <c r="L38" i="5"/>
  <c r="K38" i="5"/>
  <c r="J38" i="5"/>
  <c r="I38" i="5"/>
  <c r="H38" i="5"/>
  <c r="M37" i="5"/>
  <c r="L37" i="5"/>
  <c r="K37" i="5"/>
  <c r="J37" i="5"/>
  <c r="I37" i="5"/>
  <c r="H37" i="5"/>
  <c r="M36" i="5"/>
  <c r="L36" i="5"/>
  <c r="K36" i="5"/>
  <c r="J36" i="5"/>
  <c r="I36" i="5"/>
  <c r="H36" i="5"/>
  <c r="M35" i="5"/>
  <c r="L35" i="5"/>
  <c r="K35" i="5"/>
  <c r="J35" i="5"/>
  <c r="I35" i="5"/>
  <c r="H35" i="5"/>
  <c r="M34" i="5"/>
  <c r="L34" i="5"/>
  <c r="K34" i="5"/>
  <c r="J34" i="5"/>
  <c r="I34" i="5"/>
  <c r="H34" i="5"/>
  <c r="M33" i="5"/>
  <c r="L33" i="5"/>
  <c r="K33" i="5"/>
  <c r="J33" i="5"/>
  <c r="I33" i="5"/>
  <c r="H33" i="5"/>
  <c r="M32" i="5"/>
  <c r="L32" i="5"/>
  <c r="K32" i="5"/>
  <c r="J32" i="5"/>
  <c r="I32" i="5"/>
  <c r="H32" i="5"/>
  <c r="M31" i="5"/>
  <c r="L31" i="5"/>
  <c r="K31" i="5"/>
  <c r="J31" i="5"/>
  <c r="I31" i="5"/>
  <c r="H31" i="5"/>
  <c r="M30" i="5"/>
  <c r="L30" i="5"/>
  <c r="K30" i="5"/>
  <c r="J30" i="5"/>
  <c r="I30" i="5"/>
  <c r="H30" i="5"/>
  <c r="M29" i="5"/>
  <c r="L29" i="5"/>
  <c r="K29" i="5"/>
  <c r="J29" i="5"/>
  <c r="I29" i="5"/>
  <c r="H29" i="5"/>
  <c r="M28" i="5"/>
  <c r="L28" i="5"/>
  <c r="K28" i="5"/>
  <c r="J28" i="5"/>
  <c r="I28" i="5"/>
  <c r="H28" i="5"/>
  <c r="M27" i="5"/>
  <c r="L27" i="5"/>
  <c r="K27" i="5"/>
  <c r="J27" i="5"/>
  <c r="I27" i="5"/>
  <c r="H27" i="5"/>
  <c r="M26" i="5"/>
  <c r="L26" i="5"/>
  <c r="K26" i="5"/>
  <c r="J26" i="5"/>
  <c r="I26" i="5"/>
  <c r="H26" i="5"/>
  <c r="M25" i="5"/>
  <c r="L25" i="5"/>
  <c r="K25" i="5"/>
  <c r="J25" i="5"/>
  <c r="I25" i="5"/>
  <c r="H25" i="5"/>
  <c r="M24" i="5"/>
  <c r="L24" i="5"/>
  <c r="K24" i="5"/>
  <c r="J24" i="5"/>
  <c r="I24" i="5"/>
  <c r="H24" i="5"/>
  <c r="M23" i="5"/>
  <c r="L23" i="5"/>
  <c r="K23" i="5"/>
  <c r="J23" i="5"/>
  <c r="I23" i="5"/>
  <c r="H23" i="5"/>
  <c r="K22" i="5"/>
  <c r="J22" i="5"/>
  <c r="I22" i="5"/>
  <c r="H22" i="5"/>
  <c r="L20" i="5"/>
  <c r="H20" i="5"/>
  <c r="N20" i="5" s="1"/>
  <c r="F20" i="5"/>
  <c r="B20" i="5"/>
  <c r="A17" i="5"/>
  <c r="A16" i="5"/>
  <c r="A116" i="5" s="1"/>
  <c r="A11" i="5"/>
  <c r="A10" i="5"/>
  <c r="A5" i="5"/>
  <c r="P20" i="5" l="1"/>
  <c r="Q22" i="5" s="1"/>
  <c r="P22" i="5" s="1"/>
  <c r="O22" i="5"/>
  <c r="N22" i="5"/>
  <c r="C4" i="5"/>
  <c r="G4" i="5" l="1"/>
  <c r="D4" i="5"/>
  <c r="F4" i="5"/>
  <c r="C14" i="12"/>
  <c r="E4" i="5"/>
  <c r="D3" i="5"/>
  <c r="F3" i="5" s="1"/>
  <c r="B39" i="4" s="1"/>
  <c r="C3" i="5"/>
  <c r="A102" i="5" s="1"/>
  <c r="G2" i="5"/>
  <c r="E2" i="5"/>
  <c r="I2" i="5" s="1"/>
  <c r="C2" i="5"/>
  <c r="B1" i="5"/>
  <c r="H39" i="4" l="1"/>
  <c r="H3" i="5"/>
  <c r="F2" i="5"/>
  <c r="D6" i="5"/>
  <c r="C6" i="5"/>
  <c r="E3" i="5"/>
  <c r="D20" i="15"/>
  <c r="D17" i="15"/>
  <c r="D15" i="15" s="1"/>
  <c r="B4" i="15"/>
  <c r="C2" i="15"/>
  <c r="B64" i="8" l="1"/>
  <c r="F64" i="8"/>
  <c r="B65" i="16"/>
  <c r="B65" i="18"/>
  <c r="F44" i="8"/>
  <c r="B47" i="11"/>
  <c r="B51" i="9"/>
  <c r="L63" i="14"/>
  <c r="J63" i="14"/>
  <c r="H63" i="14"/>
  <c r="G63" i="14"/>
  <c r="L62" i="14"/>
  <c r="J62" i="14"/>
  <c r="H62" i="14"/>
  <c r="G62" i="14"/>
  <c r="L61" i="14"/>
  <c r="J61" i="14"/>
  <c r="H61" i="14"/>
  <c r="G61" i="14"/>
  <c r="L60" i="14"/>
  <c r="J60" i="14"/>
  <c r="H60" i="14"/>
  <c r="G60" i="14"/>
  <c r="L59" i="14"/>
  <c r="J59" i="14"/>
  <c r="H59" i="14"/>
  <c r="G59" i="14"/>
  <c r="L58" i="14"/>
  <c r="J58" i="14"/>
  <c r="H58" i="14"/>
  <c r="G58" i="14"/>
  <c r="L57" i="14"/>
  <c r="J57" i="14"/>
  <c r="H57" i="14"/>
  <c r="G57" i="14"/>
  <c r="L55" i="14"/>
  <c r="J55" i="14"/>
  <c r="I55" i="14"/>
  <c r="H55" i="14" l="1"/>
  <c r="G55" i="14"/>
  <c r="L54" i="14"/>
  <c r="J54" i="14"/>
  <c r="I54" i="14"/>
  <c r="H54" i="14"/>
  <c r="G54" i="14"/>
  <c r="L53" i="14"/>
  <c r="J53" i="14"/>
  <c r="I53" i="14"/>
  <c r="H53" i="14"/>
  <c r="G53" i="14"/>
  <c r="I52" i="14"/>
  <c r="H52" i="14"/>
  <c r="G52" i="14"/>
  <c r="L51" i="14"/>
  <c r="J51" i="14"/>
  <c r="I51" i="14"/>
  <c r="H51" i="14"/>
  <c r="G51" i="14"/>
  <c r="H50" i="14"/>
  <c r="L45" i="14"/>
  <c r="J45" i="14"/>
  <c r="I45" i="14"/>
  <c r="H45" i="14"/>
  <c r="L44" i="14"/>
  <c r="J44" i="14"/>
  <c r="I44" i="14" s="1"/>
  <c r="H44" i="14" s="1"/>
  <c r="L43" i="14"/>
  <c r="J43" i="14"/>
  <c r="I43" i="14" s="1"/>
  <c r="H43" i="14" s="1"/>
  <c r="L41" i="14"/>
  <c r="J41" i="14"/>
  <c r="I41" i="14"/>
  <c r="H41" i="14" l="1"/>
  <c r="G41" i="14"/>
  <c r="L40" i="14"/>
  <c r="J40" i="14"/>
  <c r="I40" i="14"/>
  <c r="H40" i="14"/>
  <c r="G40" i="14"/>
  <c r="H39" i="14"/>
  <c r="L34" i="14"/>
  <c r="J34" i="14"/>
  <c r="I34" i="14"/>
  <c r="H34" i="14" l="1"/>
  <c r="G34" i="14"/>
  <c r="L33" i="14"/>
  <c r="J33" i="14"/>
  <c r="I33" i="14" s="1"/>
  <c r="H33" i="14"/>
  <c r="G33" i="14"/>
  <c r="L32" i="14"/>
  <c r="J32" i="14"/>
  <c r="I32" i="14"/>
  <c r="H32" i="14"/>
  <c r="G32" i="14"/>
  <c r="L31" i="14"/>
  <c r="J31" i="14"/>
  <c r="I31" i="14"/>
  <c r="H31" i="14"/>
  <c r="G31" i="14"/>
  <c r="L30" i="14"/>
  <c r="J30" i="14"/>
  <c r="I30" i="14"/>
  <c r="H30" i="14"/>
  <c r="G30" i="14"/>
  <c r="L29" i="14"/>
  <c r="J29" i="14"/>
  <c r="I29" i="14"/>
  <c r="H29" i="14"/>
  <c r="G29" i="14"/>
  <c r="H28" i="14"/>
  <c r="L23" i="14"/>
  <c r="J23" i="14"/>
  <c r="I23" i="14"/>
  <c r="H23" i="14"/>
  <c r="G23" i="14"/>
  <c r="L22" i="14"/>
  <c r="J22" i="14"/>
  <c r="I22" i="14"/>
  <c r="H22" i="14"/>
  <c r="G22" i="14"/>
  <c r="L21" i="14"/>
  <c r="J21" i="14"/>
  <c r="I21" i="14"/>
  <c r="H21" i="14"/>
  <c r="G21" i="14"/>
  <c r="L20" i="14"/>
  <c r="J20" i="14"/>
  <c r="I20" i="14"/>
  <c r="H20" i="14"/>
  <c r="G20" i="14"/>
  <c r="L19" i="14"/>
  <c r="J19" i="14"/>
  <c r="I19" i="14"/>
  <c r="H19" i="14"/>
  <c r="G19" i="14"/>
  <c r="I18" i="14"/>
  <c r="H18" i="14"/>
  <c r="G18" i="14"/>
  <c r="H17" i="14"/>
  <c r="B6" i="14" l="1"/>
  <c r="G2" i="14"/>
  <c r="B2" i="14"/>
  <c r="B94" i="17" l="1"/>
  <c r="B93" i="17"/>
  <c r="B86" i="17"/>
  <c r="B85" i="17"/>
  <c r="B32" i="17"/>
  <c r="B31" i="17"/>
  <c r="B24" i="17"/>
  <c r="B23" i="17"/>
  <c r="O2" i="17"/>
  <c r="B2" i="17"/>
  <c r="C71" i="11"/>
  <c r="C70" i="11"/>
  <c r="C69" i="11"/>
  <c r="C68" i="11"/>
  <c r="C67" i="11"/>
  <c r="C66" i="11"/>
  <c r="C65" i="11"/>
  <c r="C64" i="11"/>
  <c r="C63" i="11"/>
  <c r="C62" i="11"/>
  <c r="C61" i="11"/>
  <c r="C60" i="11"/>
  <c r="C59" i="11"/>
  <c r="C58" i="11"/>
  <c r="C57" i="11"/>
  <c r="C56" i="11"/>
  <c r="C55" i="11"/>
  <c r="C54" i="11"/>
  <c r="C53" i="11"/>
  <c r="C52" i="11"/>
  <c r="C51" i="11"/>
  <c r="C50" i="11"/>
  <c r="I45" i="11"/>
  <c r="K44" i="11"/>
  <c r="J44" i="11" s="1"/>
  <c r="I44" i="11" s="1"/>
  <c r="H44" i="11" s="1"/>
  <c r="G44" i="11" s="1"/>
  <c r="F44" i="11" s="1"/>
  <c r="B44" i="11" l="1"/>
  <c r="K43" i="11"/>
  <c r="J43" i="11" s="1"/>
  <c r="I43" i="11" s="1"/>
  <c r="H43" i="11" s="1"/>
  <c r="G43" i="11" s="1"/>
  <c r="F43" i="11" s="1"/>
  <c r="B43" i="11"/>
  <c r="K42" i="11"/>
  <c r="J42" i="11" s="1"/>
  <c r="I42" i="11" s="1"/>
  <c r="H42" i="11" s="1"/>
  <c r="G42" i="11" s="1"/>
  <c r="F42" i="11" s="1"/>
  <c r="B42" i="11"/>
  <c r="K41" i="11"/>
  <c r="J41" i="11" s="1"/>
  <c r="I41" i="11" s="1"/>
  <c r="H41" i="11" s="1"/>
  <c r="G41" i="11" s="1"/>
  <c r="F41" i="11" s="1"/>
  <c r="B41" i="11"/>
  <c r="K40" i="11"/>
  <c r="J40" i="11" s="1"/>
  <c r="I40" i="11" s="1"/>
  <c r="H40" i="11" s="1"/>
  <c r="G40" i="11" s="1"/>
  <c r="F40" i="11" s="1"/>
  <c r="B40" i="11"/>
  <c r="K39" i="11"/>
  <c r="J39" i="11" s="1"/>
  <c r="I39" i="11" s="1"/>
  <c r="H39" i="11" s="1"/>
  <c r="G39" i="11" s="1"/>
  <c r="F39" i="11" s="1"/>
  <c r="B39" i="11"/>
  <c r="K38" i="11"/>
  <c r="J38" i="11" s="1"/>
  <c r="I38" i="11" s="1"/>
  <c r="H38" i="11" s="1"/>
  <c r="G38" i="11" s="1"/>
  <c r="F38" i="11" s="1"/>
  <c r="B38" i="11"/>
  <c r="K37" i="11"/>
  <c r="J37" i="11" s="1"/>
  <c r="I37" i="11" s="1"/>
  <c r="H37" i="11" s="1"/>
  <c r="G37" i="11" s="1"/>
  <c r="F37" i="11" s="1"/>
  <c r="B37" i="11"/>
  <c r="K36" i="11"/>
  <c r="J36" i="11" s="1"/>
  <c r="I36" i="11" s="1"/>
  <c r="H36" i="11" s="1"/>
  <c r="G36" i="11" s="1"/>
  <c r="F36" i="11" s="1"/>
  <c r="B36" i="11"/>
  <c r="K35" i="11"/>
  <c r="J35" i="11" s="1"/>
  <c r="I35" i="11" s="1"/>
  <c r="H35" i="11" s="1"/>
  <c r="G35" i="11" s="1"/>
  <c r="F35" i="11" s="1"/>
  <c r="B35" i="11"/>
  <c r="K34" i="11"/>
  <c r="J34" i="11" s="1"/>
  <c r="I34" i="11" s="1"/>
  <c r="H34" i="11" s="1"/>
  <c r="G34" i="11" s="1"/>
  <c r="F34" i="11" s="1"/>
  <c r="B34" i="11"/>
  <c r="K33" i="11"/>
  <c r="J33" i="11" s="1"/>
  <c r="I33" i="11" s="1"/>
  <c r="H33" i="11" s="1"/>
  <c r="G33" i="11" s="1"/>
  <c r="F33" i="11" s="1"/>
  <c r="B33" i="11"/>
  <c r="K32" i="11"/>
  <c r="J32" i="11" s="1"/>
  <c r="I32" i="11" s="1"/>
  <c r="H32" i="11" s="1"/>
  <c r="G32" i="11" s="1"/>
  <c r="F32" i="11" s="1"/>
  <c r="B32" i="11"/>
  <c r="K31" i="11"/>
  <c r="J31" i="11" s="1"/>
  <c r="I31" i="11" s="1"/>
  <c r="H31" i="11" s="1"/>
  <c r="G31" i="11" s="1"/>
  <c r="F31" i="11" s="1"/>
  <c r="B31" i="11"/>
  <c r="K30" i="11"/>
  <c r="J30" i="11" s="1"/>
  <c r="I30" i="11" s="1"/>
  <c r="H30" i="11" s="1"/>
  <c r="G30" i="11" s="1"/>
  <c r="F30" i="11" s="1"/>
  <c r="B30" i="11"/>
  <c r="K29" i="11"/>
  <c r="J29" i="11" s="1"/>
  <c r="I29" i="11" s="1"/>
  <c r="H29" i="11" s="1"/>
  <c r="G29" i="11" s="1"/>
  <c r="F29" i="11" s="1"/>
  <c r="B29" i="11"/>
  <c r="K28" i="11"/>
  <c r="J28" i="11" s="1"/>
  <c r="I28" i="11" s="1"/>
  <c r="H28" i="11" s="1"/>
  <c r="G28" i="11" s="1"/>
  <c r="F28" i="11" s="1"/>
  <c r="B28" i="11"/>
  <c r="K27" i="11"/>
  <c r="J27" i="11" s="1"/>
  <c r="I27" i="11" s="1"/>
  <c r="H27" i="11" s="1"/>
  <c r="G27" i="11" s="1"/>
  <c r="F27" i="11" s="1"/>
  <c r="B27" i="11"/>
  <c r="K26" i="11"/>
  <c r="J26" i="11" s="1"/>
  <c r="I26" i="11" s="1"/>
  <c r="H26" i="11" s="1"/>
  <c r="G26" i="11" s="1"/>
  <c r="F26" i="11" s="1"/>
  <c r="B26" i="11"/>
  <c r="K25" i="11"/>
  <c r="J25" i="11" s="1"/>
  <c r="I25" i="11" s="1"/>
  <c r="H25" i="11" s="1"/>
  <c r="G25" i="11" s="1"/>
  <c r="F25" i="11" s="1"/>
  <c r="B25" i="11"/>
  <c r="K24" i="11" l="1"/>
  <c r="J24" i="11" s="1"/>
  <c r="I24" i="11" s="1"/>
  <c r="H24" i="11" s="1"/>
  <c r="G24" i="11" s="1"/>
  <c r="F24" i="11" s="1"/>
  <c r="B24" i="11"/>
  <c r="K23" i="11"/>
  <c r="J23" i="11" s="1"/>
  <c r="I23" i="11" s="1"/>
  <c r="H23" i="11" s="1"/>
  <c r="G23" i="11" s="1"/>
  <c r="F23" i="11" s="1"/>
  <c r="B23" i="11"/>
  <c r="I21" i="11"/>
  <c r="F21" i="11"/>
  <c r="H2" i="11"/>
  <c r="B2" i="11"/>
  <c r="B175" i="6"/>
  <c r="L129" i="6" l="1"/>
  <c r="H129" i="6"/>
  <c r="B123" i="6"/>
  <c r="L80" i="6"/>
  <c r="H80" i="6"/>
  <c r="B74" i="6"/>
  <c r="L32" i="6" l="1"/>
  <c r="H32" i="6" l="1"/>
  <c r="H2" i="6"/>
  <c r="B2" i="6"/>
  <c r="G2" i="18" l="1"/>
  <c r="B2" i="18"/>
  <c r="B59" i="16"/>
  <c r="B58" i="16"/>
  <c r="B52" i="16"/>
  <c r="B51" i="16"/>
  <c r="H24" i="16"/>
  <c r="B24" i="16"/>
  <c r="H23" i="16"/>
  <c r="B23" i="16"/>
  <c r="J2" i="16"/>
  <c r="B2" i="16"/>
  <c r="C57" i="9"/>
  <c r="C56" i="9" s="1"/>
  <c r="C55" i="9"/>
  <c r="C54" i="9" s="1"/>
  <c r="I49" i="9"/>
  <c r="K48" i="9"/>
  <c r="J48" i="9" s="1"/>
  <c r="I48" i="9" s="1"/>
  <c r="H48" i="9" s="1"/>
  <c r="G48" i="9" s="1"/>
  <c r="F48" i="9" s="1"/>
  <c r="B48" i="9" s="1"/>
  <c r="K47" i="9"/>
  <c r="J47" i="9" s="1"/>
  <c r="I47" i="9" s="1"/>
  <c r="H47" i="9" s="1"/>
  <c r="G47" i="9" s="1"/>
  <c r="F47" i="9" s="1"/>
  <c r="B47" i="9"/>
  <c r="K46" i="9"/>
  <c r="J46" i="9" s="1"/>
  <c r="I46" i="9" s="1"/>
  <c r="H46" i="9" s="1"/>
  <c r="G46" i="9" s="1"/>
  <c r="F46" i="9" s="1"/>
  <c r="B46" i="9" s="1"/>
  <c r="K45" i="9"/>
  <c r="J45" i="9" s="1"/>
  <c r="I45" i="9" s="1"/>
  <c r="H45" i="9" s="1"/>
  <c r="G45" i="9" s="1"/>
  <c r="F45" i="9" s="1"/>
  <c r="B45" i="9"/>
  <c r="I43" i="9" l="1"/>
  <c r="F43" i="9"/>
  <c r="H17" i="9"/>
  <c r="B17" i="9"/>
  <c r="H16" i="9"/>
  <c r="B16" i="9"/>
  <c r="J2" i="9"/>
  <c r="B2" i="9"/>
  <c r="B193" i="8"/>
  <c r="B192" i="8"/>
  <c r="B189" i="8"/>
  <c r="B188" i="8"/>
  <c r="B185" i="8"/>
  <c r="B184" i="8"/>
  <c r="E172" i="8"/>
  <c r="D172" i="8"/>
  <c r="C172" i="8"/>
  <c r="B172" i="8" s="1"/>
  <c r="D171" i="8"/>
  <c r="C171" i="8"/>
  <c r="B171" i="8"/>
  <c r="E170" i="8"/>
  <c r="D170" i="8"/>
  <c r="C170" i="8"/>
  <c r="J157" i="8"/>
  <c r="I157" i="8"/>
  <c r="H157" i="8"/>
  <c r="G157" i="8"/>
  <c r="F157" i="8"/>
  <c r="E157" i="8"/>
  <c r="D157" i="8"/>
  <c r="C157" i="8"/>
  <c r="B157" i="8"/>
  <c r="J156" i="8"/>
  <c r="I156" i="8"/>
  <c r="H156" i="8"/>
  <c r="G156" i="8"/>
  <c r="F156" i="8"/>
  <c r="E156" i="8"/>
  <c r="D156" i="8"/>
  <c r="C156" i="8"/>
  <c r="B156" i="8"/>
  <c r="J155" i="8"/>
  <c r="I155" i="8"/>
  <c r="H155" i="8"/>
  <c r="G155" i="8"/>
  <c r="F155" i="8"/>
  <c r="E155" i="8"/>
  <c r="D155" i="8"/>
  <c r="C155" i="8"/>
  <c r="B155" i="8"/>
  <c r="J154" i="8"/>
  <c r="I154" i="8"/>
  <c r="H154" i="8"/>
  <c r="G154" i="8"/>
  <c r="F154" i="8"/>
  <c r="E154" i="8"/>
  <c r="D154" i="8"/>
  <c r="C154" i="8"/>
  <c r="B154" i="8"/>
  <c r="J153" i="8"/>
  <c r="I153" i="8"/>
  <c r="H153" i="8"/>
  <c r="G153" i="8"/>
  <c r="F153" i="8"/>
  <c r="E153" i="8"/>
  <c r="D153" i="8"/>
  <c r="C153" i="8"/>
  <c r="B153" i="8"/>
  <c r="J152" i="8"/>
  <c r="I152" i="8"/>
  <c r="H152" i="8"/>
  <c r="G152" i="8"/>
  <c r="F152" i="8"/>
  <c r="E152" i="8"/>
  <c r="D152" i="8"/>
  <c r="C152" i="8"/>
  <c r="B152" i="8"/>
  <c r="J151" i="8"/>
  <c r="I151" i="8"/>
  <c r="H151" i="8"/>
  <c r="G151" i="8"/>
  <c r="F151" i="8"/>
  <c r="E151" i="8"/>
  <c r="D151" i="8"/>
  <c r="C151" i="8"/>
  <c r="B151" i="8"/>
  <c r="J150" i="8"/>
  <c r="I150" i="8"/>
  <c r="H150" i="8"/>
  <c r="G150" i="8"/>
  <c r="F150" i="8"/>
  <c r="E150" i="8"/>
  <c r="D150" i="8"/>
  <c r="C150" i="8"/>
  <c r="B150" i="8"/>
  <c r="J149" i="8"/>
  <c r="I149" i="8"/>
  <c r="H149" i="8"/>
  <c r="G149" i="8"/>
  <c r="F149" i="8"/>
  <c r="E149" i="8"/>
  <c r="D149" i="8"/>
  <c r="C149" i="8"/>
  <c r="B149" i="8"/>
  <c r="J148" i="8"/>
  <c r="I148" i="8"/>
  <c r="H148" i="8"/>
  <c r="G148" i="8"/>
  <c r="F148" i="8"/>
  <c r="E148" i="8"/>
  <c r="D148" i="8"/>
  <c r="C148" i="8"/>
  <c r="B148" i="8"/>
  <c r="J147" i="8"/>
  <c r="I147" i="8"/>
  <c r="H147" i="8"/>
  <c r="G147" i="8"/>
  <c r="F147" i="8"/>
  <c r="E147" i="8"/>
  <c r="D147" i="8"/>
  <c r="C147" i="8"/>
  <c r="B147" i="8"/>
  <c r="J146" i="8"/>
  <c r="I146" i="8"/>
  <c r="H146" i="8"/>
  <c r="G146" i="8"/>
  <c r="F146" i="8"/>
  <c r="E146" i="8"/>
  <c r="D146" i="8"/>
  <c r="C146" i="8"/>
  <c r="B146" i="8"/>
  <c r="J145" i="8"/>
  <c r="I145" i="8"/>
  <c r="H145" i="8"/>
  <c r="G145" i="8"/>
  <c r="F145" i="8"/>
  <c r="E145" i="8"/>
  <c r="D145" i="8"/>
  <c r="C145" i="8"/>
  <c r="B145" i="8"/>
  <c r="J144" i="8"/>
  <c r="I144" i="8"/>
  <c r="H144" i="8"/>
  <c r="G144" i="8"/>
  <c r="F144" i="8"/>
  <c r="E144" i="8"/>
  <c r="D144" i="8"/>
  <c r="C144" i="8"/>
  <c r="B144" i="8"/>
  <c r="J143" i="8"/>
  <c r="I143" i="8"/>
  <c r="H143" i="8"/>
  <c r="G143" i="8"/>
  <c r="F143" i="8"/>
  <c r="E143" i="8"/>
  <c r="D143" i="8"/>
  <c r="C143" i="8"/>
  <c r="B143" i="8"/>
  <c r="J142" i="8"/>
  <c r="I142" i="8"/>
  <c r="H142" i="8"/>
  <c r="G142" i="8"/>
  <c r="F142" i="8"/>
  <c r="E142" i="8"/>
  <c r="D142" i="8"/>
  <c r="C142" i="8"/>
  <c r="B142" i="8"/>
  <c r="B141" i="8" l="1"/>
  <c r="J140" i="8"/>
  <c r="I140" i="8"/>
  <c r="H140" i="8"/>
  <c r="G140" i="8"/>
  <c r="F140" i="8"/>
  <c r="E140" i="8"/>
  <c r="D140" i="8"/>
  <c r="C140" i="8"/>
  <c r="I112" i="8"/>
  <c r="H112" i="8"/>
  <c r="G112" i="8"/>
  <c r="F112" i="8"/>
  <c r="E112" i="8"/>
  <c r="D112" i="8"/>
  <c r="C112" i="8"/>
  <c r="B112" i="8"/>
  <c r="I111" i="8"/>
  <c r="H111" i="8"/>
  <c r="G111" i="8"/>
  <c r="F111" i="8"/>
  <c r="E111" i="8"/>
  <c r="D111" i="8"/>
  <c r="C111" i="8"/>
  <c r="B111" i="8"/>
  <c r="I110" i="8"/>
  <c r="H110" i="8"/>
  <c r="G110" i="8"/>
  <c r="F110" i="8"/>
  <c r="E110" i="8"/>
  <c r="D110" i="8"/>
  <c r="C110" i="8"/>
  <c r="E95" i="8"/>
  <c r="D95" i="8"/>
  <c r="C95" i="8"/>
  <c r="B95" i="8"/>
  <c r="E94" i="8"/>
  <c r="D94" i="8"/>
  <c r="C94" i="8"/>
  <c r="B94" i="8"/>
  <c r="E93" i="8"/>
  <c r="D93" i="8"/>
  <c r="C93" i="8"/>
  <c r="E91" i="8"/>
  <c r="D91" i="8"/>
  <c r="C91" i="8"/>
  <c r="B91" i="8"/>
  <c r="E90" i="8"/>
  <c r="D90" i="8"/>
  <c r="C90" i="8"/>
  <c r="B90" i="8"/>
  <c r="E89" i="8"/>
  <c r="D89" i="8"/>
  <c r="C89" i="8"/>
  <c r="B60" i="8"/>
  <c r="B59" i="8"/>
  <c r="B56" i="8"/>
  <c r="B55" i="8"/>
  <c r="B50" i="8"/>
  <c r="B49" i="8"/>
  <c r="F37" i="8"/>
  <c r="E37" i="8"/>
  <c r="D37" i="8"/>
  <c r="C37" i="8"/>
  <c r="B37" i="8"/>
  <c r="F36" i="8"/>
  <c r="E36" i="8"/>
  <c r="D36" i="8"/>
  <c r="C36" i="8"/>
  <c r="B36" i="8"/>
  <c r="F35" i="8"/>
  <c r="E35" i="8"/>
  <c r="D35" i="8"/>
  <c r="C35" i="8"/>
  <c r="B35" i="8"/>
  <c r="F34" i="8"/>
  <c r="E34" i="8"/>
  <c r="D34" i="8"/>
  <c r="C34" i="8"/>
  <c r="B34" i="8"/>
  <c r="F33" i="8"/>
  <c r="E33" i="8"/>
  <c r="D33" i="8"/>
  <c r="C33" i="8"/>
  <c r="B33" i="8"/>
  <c r="F32" i="8"/>
  <c r="E32" i="8"/>
  <c r="D32" i="8"/>
  <c r="C32" i="8"/>
  <c r="B32" i="8"/>
  <c r="F31" i="8"/>
  <c r="E31" i="8"/>
  <c r="D31" i="8"/>
  <c r="C31" i="8"/>
  <c r="B31" i="8"/>
  <c r="F30" i="8"/>
  <c r="E30" i="8"/>
  <c r="D30" i="8"/>
  <c r="C30" i="8"/>
  <c r="B30" i="8"/>
  <c r="F29" i="8"/>
  <c r="E29" i="8"/>
  <c r="D29" i="8"/>
  <c r="C29" i="8"/>
  <c r="B29" i="8"/>
  <c r="F28" i="8"/>
  <c r="E28" i="8"/>
  <c r="D28" i="8"/>
  <c r="C28" i="8"/>
  <c r="B28" i="8"/>
  <c r="F27" i="8"/>
  <c r="E27" i="8"/>
  <c r="D27" i="8"/>
  <c r="C27" i="8"/>
  <c r="B27" i="8"/>
  <c r="F26" i="8"/>
  <c r="E26" i="8"/>
  <c r="D26" i="8"/>
  <c r="C26" i="8"/>
  <c r="B26" i="8"/>
  <c r="F25" i="8"/>
  <c r="E25" i="8"/>
  <c r="D25" i="8"/>
  <c r="C25" i="8"/>
  <c r="B25" i="8"/>
  <c r="F24" i="8"/>
  <c r="E24" i="8"/>
  <c r="D24" i="8"/>
  <c r="C24" i="8"/>
  <c r="B24" i="8"/>
  <c r="F23" i="8"/>
  <c r="E23" i="8"/>
  <c r="D23" i="8"/>
  <c r="C23" i="8"/>
  <c r="B23" i="8"/>
  <c r="F22" i="8"/>
  <c r="E22" i="8"/>
  <c r="D22" i="8"/>
  <c r="C22" i="8"/>
  <c r="B22" i="8"/>
  <c r="F21" i="8"/>
  <c r="E21" i="8"/>
  <c r="D21" i="8"/>
  <c r="C21" i="8"/>
  <c r="B21" i="8"/>
  <c r="F20" i="8"/>
  <c r="E20" i="8"/>
  <c r="D20" i="8"/>
  <c r="C20" i="8"/>
  <c r="H2" i="8"/>
  <c r="B2" i="8"/>
  <c r="K138" i="4"/>
  <c r="J138" i="4"/>
  <c r="I138" i="4"/>
  <c r="H138" i="4"/>
  <c r="G138" i="4"/>
  <c r="F138" i="4"/>
  <c r="E138" i="4"/>
  <c r="D138" i="4"/>
  <c r="C138" i="4" l="1"/>
  <c r="I136" i="4"/>
  <c r="F136" i="4"/>
  <c r="B123" i="4"/>
  <c r="B122" i="4"/>
  <c r="B115" i="4"/>
  <c r="B114" i="4"/>
  <c r="B108" i="4"/>
  <c r="B107" i="4"/>
  <c r="E79" i="4" l="1"/>
  <c r="D79" i="4"/>
  <c r="C79" i="4"/>
  <c r="B79" i="4"/>
  <c r="E78" i="4"/>
  <c r="D78" i="4"/>
  <c r="C78" i="4"/>
  <c r="B78" i="4"/>
  <c r="E77" i="4"/>
  <c r="D77" i="4"/>
  <c r="C77" i="4"/>
  <c r="E75" i="4"/>
  <c r="D75" i="4"/>
  <c r="C75" i="4"/>
  <c r="B75" i="4"/>
  <c r="E74" i="4"/>
  <c r="D74" i="4"/>
  <c r="C74" i="4"/>
  <c r="B74" i="4"/>
  <c r="E73" i="4"/>
  <c r="D73" i="4"/>
  <c r="C73" i="4"/>
  <c r="E71" i="4"/>
  <c r="D71" i="4"/>
  <c r="C71" i="4"/>
  <c r="B71" i="4"/>
  <c r="E70" i="4"/>
  <c r="D70" i="4"/>
  <c r="C70" i="4"/>
  <c r="B70" i="4"/>
  <c r="E69" i="4"/>
  <c r="D69" i="4"/>
  <c r="C69" i="4"/>
  <c r="G32" i="4" l="1"/>
  <c r="E32" i="4"/>
  <c r="C32" i="4"/>
  <c r="B32" i="4"/>
  <c r="G31" i="4"/>
  <c r="E31" i="4"/>
  <c r="C31" i="4"/>
  <c r="B31" i="4"/>
  <c r="G30" i="4"/>
  <c r="E30" i="4"/>
  <c r="C30" i="4"/>
  <c r="N22" i="4"/>
  <c r="M22" i="4"/>
  <c r="L22" i="4"/>
  <c r="K22" i="4"/>
  <c r="J22" i="4"/>
  <c r="I22" i="4"/>
  <c r="H22" i="4"/>
  <c r="G22" i="4"/>
  <c r="F22" i="4"/>
  <c r="E22" i="4"/>
  <c r="D22" i="4"/>
  <c r="C22" i="4"/>
  <c r="B22" i="4"/>
  <c r="N21" i="4"/>
  <c r="M21" i="4"/>
  <c r="L21" i="4"/>
  <c r="K21" i="4"/>
  <c r="J21" i="4"/>
  <c r="I21" i="4"/>
  <c r="H21" i="4"/>
  <c r="G21" i="4"/>
  <c r="F21" i="4"/>
  <c r="E21" i="4"/>
  <c r="D21" i="4"/>
  <c r="C21" i="4"/>
  <c r="B21" i="4"/>
  <c r="N20" i="4"/>
  <c r="M20" i="4"/>
  <c r="L20" i="4"/>
  <c r="K20" i="4"/>
  <c r="J20" i="4"/>
  <c r="I20" i="4"/>
  <c r="H20" i="4"/>
  <c r="G20" i="4"/>
  <c r="F20" i="4"/>
  <c r="E20" i="4"/>
  <c r="D20" i="4"/>
  <c r="C20" i="4"/>
  <c r="I2" i="4"/>
  <c r="B2" i="4"/>
  <c r="B4" i="12"/>
  <c r="C2" i="12"/>
  <c r="C45" i="2"/>
  <c r="B4" i="2"/>
  <c r="C2" i="2"/>
  <c r="C5" i="1"/>
  <c r="C3" i="1"/>
  <c r="L30" i="4" l="1"/>
  <c r="N30" i="4" s="1"/>
  <c r="L32" i="4"/>
  <c r="N32" i="4" s="1"/>
  <c r="I31" i="4"/>
  <c r="K31" i="4" s="1"/>
  <c r="L31" i="4"/>
  <c r="N31" i="4" s="1"/>
  <c r="I30" i="4"/>
  <c r="K30" i="4" s="1"/>
  <c r="I32" i="4"/>
  <c r="K32" i="4" s="1"/>
  <c r="I50" i="14"/>
  <c r="I39" i="14"/>
  <c r="I28" i="14"/>
  <c r="I17" i="14"/>
  <c r="M41" i="5" l="1"/>
  <c r="Q24" i="5" s="1"/>
  <c r="L41" i="5"/>
  <c r="P24" i="5" s="1"/>
  <c r="K41" i="5"/>
  <c r="O34" i="5" s="1"/>
  <c r="J41" i="5"/>
  <c r="N36" i="5" s="1"/>
  <c r="Q30" i="5"/>
  <c r="Q26" i="5"/>
  <c r="Q37" i="5"/>
  <c r="Q33" i="5"/>
  <c r="Q40" i="5"/>
  <c r="P40" i="5"/>
  <c r="Q25" i="5"/>
  <c r="Q32" i="5"/>
  <c r="I41" i="5"/>
  <c r="P38" i="5" l="1"/>
  <c r="P32" i="5"/>
  <c r="P26" i="5"/>
  <c r="P36" i="5"/>
  <c r="P28" i="5"/>
  <c r="P25" i="5"/>
  <c r="O23" i="5"/>
  <c r="N32" i="5"/>
  <c r="P41" i="5"/>
  <c r="P35" i="5"/>
  <c r="P31" i="5"/>
  <c r="P30" i="5"/>
  <c r="P34" i="5"/>
  <c r="N24" i="5"/>
  <c r="O27" i="5"/>
  <c r="N27" i="5"/>
  <c r="Q36" i="5"/>
  <c r="Q38" i="5"/>
  <c r="Q29" i="5"/>
  <c r="O39" i="5"/>
  <c r="Q31" i="5"/>
  <c r="Q35" i="5"/>
  <c r="Q41" i="5"/>
  <c r="Q28" i="5"/>
  <c r="Q23" i="5"/>
  <c r="Q27" i="5"/>
  <c r="Q34" i="5"/>
  <c r="N28" i="5"/>
  <c r="P29" i="5"/>
  <c r="O41" i="5"/>
  <c r="O28" i="5"/>
  <c r="O32" i="5"/>
  <c r="P23" i="5"/>
  <c r="P33" i="5"/>
  <c r="P27" i="5"/>
  <c r="P37" i="5"/>
  <c r="O31" i="5"/>
  <c r="P39" i="5"/>
  <c r="N41" i="5"/>
  <c r="N23" i="5"/>
  <c r="N39" i="5"/>
  <c r="O24" i="5"/>
  <c r="N40" i="5"/>
  <c r="N35" i="5"/>
  <c r="O40" i="5"/>
  <c r="O35" i="5"/>
  <c r="Q39" i="5"/>
  <c r="N31" i="5"/>
  <c r="N38" i="5"/>
  <c r="N25" i="5"/>
  <c r="N29" i="5"/>
  <c r="N33" i="5"/>
  <c r="N37" i="5"/>
  <c r="N26" i="5"/>
  <c r="N30" i="5"/>
  <c r="N34" i="5"/>
  <c r="O36" i="5"/>
  <c r="O38" i="5"/>
  <c r="O25" i="5"/>
  <c r="O29" i="5"/>
  <c r="O33" i="5"/>
  <c r="O37" i="5"/>
  <c r="O26" i="5"/>
  <c r="O30" i="5"/>
</calcChain>
</file>

<file path=xl/sharedStrings.xml><?xml version="1.0" encoding="utf-8"?>
<sst xmlns="http://schemas.openxmlformats.org/spreadsheetml/2006/main" count="2404" uniqueCount="851">
  <si>
    <t>ENTRAR</t>
  </si>
  <si>
    <r>
      <t xml:space="preserve">O perfil de saúde constitui-se como um </t>
    </r>
    <r>
      <rPr>
        <b/>
        <sz val="11"/>
        <color theme="8" tint="-0.249977111117893"/>
        <rFont val="Arial"/>
        <family val="2"/>
      </rPr>
      <t>instrumento de apoio à tomada de decisão</t>
    </r>
    <r>
      <rPr>
        <sz val="10"/>
        <color theme="8" tint="-0.249977111117893"/>
        <rFont val="Arial"/>
        <family val="2"/>
      </rPr>
      <t xml:space="preserve"> técnica, politico/estratégica e organizacional, sendo uma ferramenta virada para a ação, no sentido da </t>
    </r>
    <r>
      <rPr>
        <b/>
        <sz val="11"/>
        <color theme="8" tint="-0.249977111117893"/>
        <rFont val="Arial"/>
        <family val="2"/>
      </rPr>
      <t>melhoria da saúde das populações</t>
    </r>
    <r>
      <rPr>
        <sz val="10"/>
        <color theme="8" tint="-0.249977111117893"/>
        <rFont val="Arial"/>
        <family val="2"/>
      </rPr>
      <t xml:space="preserve"> e </t>
    </r>
    <r>
      <rPr>
        <b/>
        <sz val="11"/>
        <color theme="8" tint="-0.249977111117893"/>
        <rFont val="Arial"/>
        <family val="2"/>
      </rPr>
      <t>redução das desigualdades em saúde</t>
    </r>
    <r>
      <rPr>
        <sz val="10"/>
        <color theme="8" tint="-0.249977111117893"/>
        <rFont val="Arial"/>
        <family val="2"/>
      </rPr>
      <t>. Baseia-se na melhor evidência disponível e assenta em critérios de qualidade que lhe conferem rigor e robustez.</t>
    </r>
  </si>
  <si>
    <t>Os indicadores que o integram são criteriosamente escolhidos de modo a refletir os problemas de saúde pública considerados mais pertinentes à data, sendo, portanto, a sua seleção e construção um processo vivo, dinâmico, participado e consensualizado.</t>
  </si>
  <si>
    <r>
      <t xml:space="preserve">No âmbito dos Observatórios Regionais de Saúde, e numa ótica de partilha, criação de sinergias, rentabilização dos recursos e da massa crítica existentes, e de alinhamento entre as cinco Administrações Regionais de Saúde (ARS) na consecução de objetivos comuns, os Diretores dos Departamentos de Saúde Pública, com o apoio dos Conselhos Diretivos das respetivas ARS, consensualizaram, em 2012, a criação de um Grupo de Trabalho Estratégico e de um Grupo de Trabalho Operativo, com profissionais dos Departamentos de Saúde Pública, de diferentes disciplinas do saber, com o </t>
    </r>
    <r>
      <rPr>
        <b/>
        <sz val="11"/>
        <color theme="8" tint="-0.249977111117893"/>
        <rFont val="Arial"/>
        <family val="2"/>
      </rPr>
      <t>objetivo de elaborar documentos e ferramentas de apoio à decisão em saúde totalmente harmonizados</t>
    </r>
    <r>
      <rPr>
        <sz val="10"/>
        <color theme="8" tint="-0.249977111117893"/>
        <rFont val="Arial"/>
        <family val="2"/>
      </rPr>
      <t>.</t>
    </r>
  </si>
  <si>
    <t>O trabalho que a seguir se divulga, assente nesta metodologia simultaneamente histórica e inovadora, é o resultado desta concertação e esforço coletivo, num espírito de Missão, de Desígnio e Unidade Nacional, que, simbolicamente, se representam através do Mapa de Portugal com as cinco ARS agregadas como um todo, embora mantendo a sua identidade institucional, refletida na cor atribuída a cada uma.*</t>
  </si>
  <si>
    <t>* Cada ARS é representada por uma cor que reproduz, fielmente, uma das cores do respectivo Logótipo.</t>
  </si>
  <si>
    <r>
      <t xml:space="preserve">Maria Neto, </t>
    </r>
    <r>
      <rPr>
        <sz val="8"/>
        <color rgb="FF31869B"/>
        <rFont val="Arial"/>
        <family val="2"/>
      </rPr>
      <t>Diretora do Departamento de Saúde Pública da ARS Norte, I.P.</t>
    </r>
  </si>
  <si>
    <r>
      <t xml:space="preserve">João Pedro Pimentel, </t>
    </r>
    <r>
      <rPr>
        <sz val="8"/>
        <color rgb="FF31869B"/>
        <rFont val="Arial"/>
        <family val="2"/>
      </rPr>
      <t xml:space="preserve"> Diretor do Departamento de Saúde Pública da ARS Centro, I.P.</t>
    </r>
  </si>
  <si>
    <r>
      <t xml:space="preserve">António Carlos da Silva, </t>
    </r>
    <r>
      <rPr>
        <sz val="8"/>
        <color rgb="FF31869B"/>
        <rFont val="Arial"/>
        <family val="2"/>
      </rPr>
      <t xml:space="preserve"> Diretor do Departamento de Saúde Pública da ARS LVT, I.P.</t>
    </r>
  </si>
  <si>
    <r>
      <t xml:space="preserve">Leonor Murjal, </t>
    </r>
    <r>
      <rPr>
        <sz val="8"/>
        <color rgb="FF31869B"/>
        <rFont val="Arial"/>
        <family val="2"/>
      </rPr>
      <t xml:space="preserve"> Diretora do Departamento de Saúde Pública e Planeamento da ARS Alentejo, I.P.</t>
    </r>
  </si>
  <si>
    <r>
      <t xml:space="preserve">Ana Cristina Guerreiro, </t>
    </r>
    <r>
      <rPr>
        <sz val="8"/>
        <color rgb="FF31869B"/>
        <rFont val="Arial"/>
        <family val="2"/>
      </rPr>
      <t xml:space="preserve"> Diretora do Departamento de Saúde Pública e Planeamento da ARS Algarve, I.P.</t>
    </r>
  </si>
  <si>
    <t>Índice</t>
  </si>
  <si>
    <t>Aspetos a destacar</t>
  </si>
  <si>
    <t>Ligações</t>
  </si>
  <si>
    <t>Os Perfis Locais de Saúde foram desenvolvidos no âmbito dos Observatórios Regionais de Saúde dos Departamentos de Saúde Pública das cinco Administrações Regionais de Saúde de Portugal Continental, tendo como base a infra-estrutura tecnológica e o Modelo criados pela ARS Norte, I.P..</t>
  </si>
  <si>
    <t>Pode aceder aos restantes Perfis Locais de Saúde em versão interativa, ao Perfil de Saúde da Região e a outra informação de saúde no portal da ARS:</t>
  </si>
  <si>
    <t>e-mail:</t>
  </si>
  <si>
    <t>Voltar</t>
  </si>
  <si>
    <t>Capa</t>
  </si>
  <si>
    <t>Ficha Técnica</t>
  </si>
  <si>
    <t>QUEM SOMOS?</t>
  </si>
  <si>
    <t>entrar</t>
  </si>
  <si>
    <t>População Residente</t>
  </si>
  <si>
    <t>Pirâmides Etárias</t>
  </si>
  <si>
    <t>Índices Demográficos</t>
  </si>
  <si>
    <t>Natalidade</t>
  </si>
  <si>
    <t>Esperança de Vida</t>
  </si>
  <si>
    <t>COMO VIVEMOS?</t>
  </si>
  <si>
    <t>Educação</t>
  </si>
  <si>
    <t>Situação Perante o Emprego</t>
  </si>
  <si>
    <t>Suporte Social</t>
  </si>
  <si>
    <t>Economia</t>
  </si>
  <si>
    <t>Ambiente - Saneamento Básico</t>
  </si>
  <si>
    <t>Segurança</t>
  </si>
  <si>
    <t>QUE ESCOLHAS FAZEMOS?</t>
  </si>
  <si>
    <t>Nascimentos em Mulheres em Idade de Risco</t>
  </si>
  <si>
    <t>Determinantes de Saúde - Registo nos Cuidados de Saúde Primários</t>
  </si>
  <si>
    <t>QUE SAÚDE TEMOS?</t>
  </si>
  <si>
    <t>Nascimentos Pré-Termo e Baixo Peso à Nascença</t>
  </si>
  <si>
    <t>Mortalidade</t>
  </si>
  <si>
    <t>Óbitos e Taxa Bruta de Mortalidade</t>
  </si>
  <si>
    <t>Mortalidade Infantil e Componentes</t>
  </si>
  <si>
    <t>Mortalidade Proporcional</t>
  </si>
  <si>
    <t>Taxa de Mortalidade Padronizada pela idade (TMP), &lt;75 anos</t>
  </si>
  <si>
    <t>Morbilidade - Registo nos Cuidados de Saúde Primários</t>
  </si>
  <si>
    <t>VIH /sida</t>
  </si>
  <si>
    <t>Tuberculose</t>
  </si>
  <si>
    <t>Quadro Resumo</t>
  </si>
  <si>
    <t>DOCUMENTOS LOCAIS</t>
  </si>
  <si>
    <t>POPULAÇÃO RESIDENTE (ESTIMATIVAS 2020), POR SEXO E POR GRUPO ETÁRIO</t>
  </si>
  <si>
    <t>Local de Residência</t>
  </si>
  <si>
    <t>Total</t>
  </si>
  <si>
    <t>0 a 14 anos</t>
  </si>
  <si>
    <t>15 a 64 anos</t>
  </si>
  <si>
    <t>65 e + anos</t>
  </si>
  <si>
    <t>HM</t>
  </si>
  <si>
    <t>H</t>
  </si>
  <si>
    <t>M</t>
  </si>
  <si>
    <t>Continente</t>
  </si>
  <si>
    <t>HM - Homens e Mulheres  |  H - Homens  | M - Mulheres</t>
  </si>
  <si>
    <r>
      <rPr>
        <i/>
        <sz val="7"/>
        <color theme="1" tint="0.499984740745262"/>
        <rFont val="Arial"/>
        <family val="2"/>
      </rPr>
      <t>Fonte</t>
    </r>
    <r>
      <rPr>
        <sz val="7"/>
        <color theme="1" tint="0.499984740745262"/>
        <rFont val="Arial"/>
        <family val="2"/>
      </rPr>
      <t>: Observatórios Regionais de Saúde (dados: INE, IP)</t>
    </r>
  </si>
  <si>
    <t>EVOLUÇÃO DA POPULAÇÃO RESIDENTE ENTRE OS RECENSEAMENTOS DE 1991, 2001, 2011</t>
  </si>
  <si>
    <t>Crescimento Populacional</t>
  </si>
  <si>
    <t>de 1991 a 2001</t>
  </si>
  <si>
    <t>de 2001 a 2011</t>
  </si>
  <si>
    <t>Número</t>
  </si>
  <si>
    <t>%</t>
  </si>
  <si>
    <t>Topo</t>
  </si>
  <si>
    <t>ÍNDICES DEMOGRÁFICOS (1991, 2001, 2011 E 2020)</t>
  </si>
  <si>
    <t>EVOLUÇÃO DO ÍNDICE DE ENVELHECIMENTO, 1991-2020</t>
  </si>
  <si>
    <t>Índice de Envelhecimento</t>
  </si>
  <si>
    <t>Índice de Dependência de Jovens</t>
  </si>
  <si>
    <t>Índice de Dependência de Idosos</t>
  </si>
  <si>
    <t>EVOLUÇÃO DO ÍNDICE DE DEPENDÊNCIA DE JOVENS, 1991-2020</t>
  </si>
  <si>
    <t>EVOLUÇÃO DO ÍNDICE DE DEPENDÊNCIA DE IDOSOS, 1991-2020</t>
  </si>
  <si>
    <t>EVOLUÇÃO DO NÚMERO DE NADOS VIVOS (2002, 2007, 2012, 2020)</t>
  </si>
  <si>
    <t>EVOLUÇÃO DA TAXA BRUTA DE NATALIDADE (/1000 HABITANTES), 1996-2020</t>
  </si>
  <si>
    <t>EVOLUÇÃO DA TAXA BRUTA DE NATALIDADE (/1000 HABITANTES) (2002, 2007, 2012, 2020)</t>
  </si>
  <si>
    <t>EVOLUÇÃO DO ÍNDICE SINTÉTICO DE FECUNDIDADE (ISF) (2002, 2007, 2012, 2020)</t>
  </si>
  <si>
    <t>EVOLUÇÃO DO ÍNDICE SINTÉTICO DE FECUNDIDADE (ISF), 1996-2020</t>
  </si>
  <si>
    <t>O Índice Sintético de Fecundidade (ISF) é o número médio de crianças vivas nascidas por mulher em idade fértil (dos 15 aos 49 anos de idade), admitindo que as mulheres estariam submetidas às taxas de fecundidade observadas no momento. O número de 2,1 crianças por mulher é considerado o nível mínimo para assegurar a substituição de gerações, nos países mais desenvolvidos.</t>
  </si>
  <si>
    <t>ESPERANÇA DE VIDA À NASCENÇA, TRIÉNIOS 1996-1998, 2005-2007 E 2018-2020</t>
  </si>
  <si>
    <t>Esperança de vida</t>
  </si>
  <si>
    <t>Triénio 1996-1998</t>
  </si>
  <si>
    <r>
      <t>Fonte</t>
    </r>
    <r>
      <rPr>
        <sz val="7"/>
        <color theme="1" tint="0.499984740745262"/>
        <rFont val="Arial"/>
        <family val="2"/>
      </rPr>
      <t>: Observatórios Regionais de Saúde (dados: INE, IP)</t>
    </r>
  </si>
  <si>
    <t>Triénio 2005-2007</t>
  </si>
  <si>
    <t>Triénio 2018-2020</t>
  </si>
  <si>
    <t>OBSERVAÇÃO: Os valores da esperança de vida para o Continente e Região, não correspondem exatamente aos produzidos pelo INE, obtidos pela nova metodologia, implementada em 2007, que utiliza tábuas completas oficiais de mortalidade. Os resultados aqui apresentados foram calculados pelo Departamento de Saúde Pública da ARS Norte, no âmbito do Observatórios Regionais de Saúde, com base em tábuas abreviadas de mortalidade.</t>
  </si>
  <si>
    <t>EVOLUÇÃO DA ESPERANÇA DE VIDA À NASCENÇA PARA O SEXO MASCULINO, TRIÉNIOS 1996-1998 A 2018-2020</t>
  </si>
  <si>
    <t>EVOLUÇÃO DA ESPERANÇA DE VIDA À NASCENÇA PARA O SEXO FEMININO, TRIÉNIOS 1996-1998 A 2018-2020</t>
  </si>
  <si>
    <t>TAXA DE ABANDONO ESCOLAR (%) E TAXA DE ANALFABETISMO (%), CENSOS 2001 E 2011</t>
  </si>
  <si>
    <t>DISTRIBUIÇÃO (%) DA POPULAÇÃO RESIDENTE POR NÍVEL DE ESCOLARIDADE MAIS ELEVADO COMPLETO (CENSOS 2001 E 2011)</t>
  </si>
  <si>
    <t>Taxa de abandono escolar (%)</t>
  </si>
  <si>
    <t xml:space="preserve"> Taxa de analfabetismo (%)</t>
  </si>
  <si>
    <t>NÚMERO DE DESEMPREGADOS INSCRITOS NO INSTITUTO DE EMPREGO E FORMAÇÃO PROFISSIONAL (IEFP), VARIAÇÃO HOMÓLOGA E DESEMPREGADOS INSCRITOS POR 1000 HABITANTES DA POPULAÇÃO ATIVA (15+ ANOS)</t>
  </si>
  <si>
    <t>Número de desempregados inscritos no IEFP</t>
  </si>
  <si>
    <t>Homens</t>
  </si>
  <si>
    <t>Mulheres</t>
  </si>
  <si>
    <t>Variação homóloga* do nº de desempregados inscritos no IEFP</t>
  </si>
  <si>
    <t>Desempregados inscritos no IEFP / 1000 habitantes (15+ anos)</t>
  </si>
  <si>
    <r>
      <rPr>
        <i/>
        <sz val="7"/>
        <color theme="1" tint="0.499984740745262"/>
        <rFont val="Arial"/>
        <family val="2"/>
      </rPr>
      <t>Fonte</t>
    </r>
    <r>
      <rPr>
        <sz val="7"/>
        <color theme="1" tint="0.499984740745262"/>
        <rFont val="Arial"/>
        <family val="2"/>
      </rPr>
      <t>: Observatórios Regionais de Saúde (dados: IEFP, IP)</t>
    </r>
  </si>
  <si>
    <t xml:space="preserve">* É a variação do número médio de desempregados inscritos nos Centros de Emprego face ao mês homólogo do ano anterior </t>
  </si>
  <si>
    <t>DISTRIBUIÇÃO (%) DA POPULAÇÃO EMPREGADA POR SETOR DE ATIVIDADE ECONÓMICA (CENSOS 2001 E 2011)</t>
  </si>
  <si>
    <t>Setor Primário</t>
  </si>
  <si>
    <t>Setor Secundário</t>
  </si>
  <si>
    <t>Setor Terciário</t>
  </si>
  <si>
    <t>Censos 2001</t>
  </si>
  <si>
    <t>Censos 2011</t>
  </si>
  <si>
    <t>INDICADORES DE SUPORTE SOCIAL, 2020</t>
  </si>
  <si>
    <t>Rendimento Social de Inserção [a.]</t>
  </si>
  <si>
    <t>Pensionistas da Segurança Social  [a.]</t>
  </si>
  <si>
    <t>Subsídios de Desemprego da Segurança Social  [b.]</t>
  </si>
  <si>
    <t>Número de beneficiários</t>
  </si>
  <si>
    <r>
      <t>Proporção da população (</t>
    </r>
    <r>
      <rPr>
        <sz val="9"/>
        <color theme="1" tint="0.249977111117893"/>
        <rFont val="Calibri"/>
        <family val="2"/>
      </rPr>
      <t>‰,</t>
    </r>
    <r>
      <rPr>
        <sz val="9"/>
        <color theme="1" tint="0.249977111117893"/>
        <rFont val="Arial"/>
        <family val="2"/>
      </rPr>
      <t xml:space="preserve"> 15+ anos)</t>
    </r>
  </si>
  <si>
    <t>Número de pensionistas</t>
  </si>
  <si>
    <t>Proporção da população (‰, 15+ anos)</t>
  </si>
  <si>
    <t>Valor médio anual (€)</t>
  </si>
  <si>
    <r>
      <rPr>
        <i/>
        <sz val="7"/>
        <color theme="1" tint="0.499984740745262"/>
        <rFont val="Arial"/>
        <family val="2"/>
      </rPr>
      <t>Fonte</t>
    </r>
    <r>
      <rPr>
        <sz val="7"/>
        <color theme="1" tint="0.499984740745262"/>
        <rFont val="Arial"/>
        <family val="2"/>
      </rPr>
      <t>: Observatórios Regionais de Saúde (dados: a. INE, IP; b. PORDATA)</t>
    </r>
  </si>
  <si>
    <t>EVOLUÇÃO DOS BENEFICIÁRIOS DO RENDIMENTO SOCIAL DE INSERÇÃO DA SEGURANÇA SOCIAL POR 1000 HABITANTES DA POPULAÇÃO ATIVA (15+ ANOS), 2007-2020</t>
  </si>
  <si>
    <t>EVOLUÇÃO DOS PENSIONISTAS DA SEGURANÇA SOCIAL /1000 HABITANTES DA POPULAÇÃO ATIVA (15+ ANOS), 2004-2020</t>
  </si>
  <si>
    <r>
      <t xml:space="preserve">GANHO MÉDIO MENSAL DE TRABALHADORES POR CONTA DE OUTREM E PODER DE COMPRA </t>
    </r>
    <r>
      <rPr>
        <i/>
        <sz val="8"/>
        <color rgb="FFFF6600"/>
        <rFont val="Arial"/>
        <family val="2"/>
      </rPr>
      <t>PER CAPITA</t>
    </r>
  </si>
  <si>
    <t>Ganho médio mensal de trabalhadores por conta de outrem (€) [a.]</t>
  </si>
  <si>
    <r>
      <t xml:space="preserve">Poder de Compra </t>
    </r>
    <r>
      <rPr>
        <b/>
        <i/>
        <sz val="10"/>
        <color indexed="9"/>
        <rFont val="Arial"/>
        <family val="2"/>
      </rPr>
      <t>per capita</t>
    </r>
    <r>
      <rPr>
        <b/>
        <sz val="10"/>
        <color indexed="9"/>
        <rFont val="Arial"/>
        <family val="2"/>
      </rPr>
      <t xml:space="preserve"> [b.]</t>
    </r>
  </si>
  <si>
    <t>a. Até 2012, valor para a NUTS II (2001). A partir de 2013, valor para a NUTS II (2013).</t>
  </si>
  <si>
    <t>b. Até 2002, valor para a NUTS II (2001). A partir de 2004, valor para a NUTS II (2013).</t>
  </si>
  <si>
    <t>Ambiente - Saneamento Básico e Resíduos</t>
  </si>
  <si>
    <t>INDICADORES ABASTECIMENTO DE ÁGUA, ÁGUAS RESIDUAIS E RESÍDUOS</t>
  </si>
  <si>
    <t>Proporção de Alojamentos (%) servidos por</t>
  </si>
  <si>
    <t xml:space="preserve">Resíduos urbanos </t>
  </si>
  <si>
    <t>abastecimento de água, 2019</t>
  </si>
  <si>
    <t>drenagem de águas residuais, 2019</t>
  </si>
  <si>
    <t>recolhidos por habitante            (kg/ hab.), 2020</t>
  </si>
  <si>
    <t xml:space="preserve"> recolhidos seletivamente por habitante            (kg/ hab.), 2020</t>
  </si>
  <si>
    <t>Fonte: Observatórios Regionais de Saúde (dados: INE, IP)</t>
  </si>
  <si>
    <t>INDICADORES DE CRIMINALIDADE (2007, 2012, 2020)</t>
  </si>
  <si>
    <t>EVOLUÇÃO DA TAXA DE CRIMINALIDADE (/1000 HABITANTES), 1998-2020</t>
  </si>
  <si>
    <t>Taxa de Criminalidade (/1000 habitantes)</t>
  </si>
  <si>
    <t>Taxa de crimes contra a integridade física (/1000 habitantes)</t>
  </si>
  <si>
    <t>Taxa de condução com alcoolemia superior a 1,2 (/1000 habitantes)</t>
  </si>
  <si>
    <r>
      <rPr>
        <i/>
        <sz val="7"/>
        <color theme="1" tint="0.499984740745262"/>
        <rFont val="Arial"/>
        <family val="2"/>
      </rPr>
      <t>Fonte</t>
    </r>
    <r>
      <rPr>
        <sz val="7"/>
        <color theme="1" tint="0.499984740745262"/>
        <rFont val="Arial"/>
        <family val="2"/>
      </rPr>
      <t>: Observatórios Regionais de Saúde (dados: INE, iP)</t>
    </r>
  </si>
  <si>
    <t>EVOLUÇÃO DA PROPORÇÃO (%) DE NASCIMENTOS EM MULHERES COM IDADE INFERIOR A 20 ANOS (06-08, 09-11, 12-14, 18-20) (MÉDIA ANUAL POR TRIÉNIO)</t>
  </si>
  <si>
    <t>EVOLUÇÃO DA PROPORÇÃO (%) DE NASCIMENTOS EM MULHERES COM IDADE IGUAL OU SUPERIOR A 35 ANOS (06-08, 09-11, 12-14, 18-20)  (MÉDIA ANUAL POR TRIÉNIO)</t>
  </si>
  <si>
    <t>06-08</t>
  </si>
  <si>
    <t>09-11</t>
  </si>
  <si>
    <t>12-14</t>
  </si>
  <si>
    <t>18-20</t>
  </si>
  <si>
    <t>EVOLUÇÃO DA PROPORÇÃO (%) DE NASCIMENTOS EM MULHERES COM IDADE INFERIOR A 20 ANOS, 1996-2020 (MÉDIA ANUAL POR TRIÉNIOS)</t>
  </si>
  <si>
    <t>EVOLUÇÃO DA PROPORÇÃO (%) DE NASCIMENTOS EM MULHERES COM IDADE SUPERIOR OU IGUAL A 35 ANOS, 1996-2020 (MÉDIA ANUAL POR TRIÉNIOS)</t>
  </si>
  <si>
    <t>PROPORÇÃO DE INSCRITOS (%) POR DIAGNÓSTICO ATIVO, DEZEMBRO 2021 (ORDEM DECRESCENTE)</t>
  </si>
  <si>
    <r>
      <t>Diagnóstico ativo (</t>
    </r>
    <r>
      <rPr>
        <b/>
        <sz val="8"/>
        <color theme="0"/>
        <rFont val="Arial"/>
        <family val="2"/>
      </rPr>
      <t>ICPC-2</t>
    </r>
    <r>
      <rPr>
        <b/>
        <sz val="9"/>
        <color theme="0"/>
        <rFont val="Arial"/>
        <family val="2"/>
      </rPr>
      <t>)</t>
    </r>
  </si>
  <si>
    <r>
      <rPr>
        <i/>
        <sz val="7"/>
        <color theme="1" tint="0.499984740745262"/>
        <rFont val="Arial"/>
        <family val="2"/>
      </rPr>
      <t>Fonte</t>
    </r>
    <r>
      <rPr>
        <sz val="7"/>
        <color theme="1" tint="0.499984740745262"/>
        <rFont val="Arial"/>
        <family val="2"/>
      </rPr>
      <t>: Observatórios Regionais de Saúde (dados: SIARS)</t>
    </r>
  </si>
  <si>
    <t>EVOLUÇÃO DA PROPORÇÃO (%) DE NASCIMENTOS PRÉ-TERMO (06-08, 09-11, 12-14, 18-20) (MÉDIA ANUAL POR TRIÉNIOS)</t>
  </si>
  <si>
    <t>EVOLUÇÃO DA PROPORÇÃO (%) DE CRIANÇAS COM BAIXO PESO À NASCENÇA (06-08, 09-11, 12-14, 18-20) (MÉDIA ANUAL POR TRIÉNIOS)</t>
  </si>
  <si>
    <t>EVOLUÇÃO DA PROPORÇÃO (%) DE NASCIMENTOS PRÉ-TERMO, 2000-2020 (MÉDIA ANUAL POR TRIÉNIOS)</t>
  </si>
  <si>
    <t>EVOLUÇÃO DA PROPORÇÃO (%) DE CRIANÇAS COM BAIXO PESO À NASCENÇA, 1996-2020 (MÉDIA ANUAL POR TRIÉNIOS)</t>
  </si>
  <si>
    <t>EVOLUÇÃO DO NÚMERO DE ÓBITOS (2002, 2007, 2012, 2020)</t>
  </si>
  <si>
    <t>EVOLUÇÃO DA TAXA BRUTA DE MORTALIDADE (/1000 HABITANTES), 1996-2020</t>
  </si>
  <si>
    <t>EVOLUÇÃO DA TAXA BRUTA DE MORTALIDADE (/1000 HABITANTES) (2002, 2007, 2012, 2020)</t>
  </si>
  <si>
    <t>Indicador</t>
  </si>
  <si>
    <t>07-09</t>
  </si>
  <si>
    <t>08-10</t>
  </si>
  <si>
    <t>10-12</t>
  </si>
  <si>
    <t>11-13</t>
  </si>
  <si>
    <t>13-15</t>
  </si>
  <si>
    <t>14-16</t>
  </si>
  <si>
    <t>15-17</t>
  </si>
  <si>
    <t>16-18</t>
  </si>
  <si>
    <t>17-19</t>
  </si>
  <si>
    <r>
      <t>Taxa de mortalidade infantil</t>
    </r>
    <r>
      <rPr>
        <sz val="10"/>
        <color theme="1" tint="0.499984740745262"/>
        <rFont val="Arial"/>
        <family val="2"/>
      </rPr>
      <t xml:space="preserve"> </t>
    </r>
    <r>
      <rPr>
        <sz val="8"/>
        <color theme="1" tint="0.499984740745262"/>
        <rFont val="Arial"/>
        <family val="2"/>
      </rPr>
      <t>(/1000 nv)</t>
    </r>
  </si>
  <si>
    <r>
      <t xml:space="preserve">Taxa de mortalidade neonatal </t>
    </r>
    <r>
      <rPr>
        <sz val="8"/>
        <color theme="1" tint="0.499984740745262"/>
        <rFont val="Arial"/>
        <family val="2"/>
      </rPr>
      <t>(/1000 nv)</t>
    </r>
  </si>
  <si>
    <r>
      <t xml:space="preserve">Taxa de mortalidade neonatal precoce </t>
    </r>
    <r>
      <rPr>
        <sz val="8"/>
        <color theme="1" tint="0.499984740745262"/>
        <rFont val="Arial"/>
        <family val="2"/>
      </rPr>
      <t>(/1000 nv)</t>
    </r>
  </si>
  <si>
    <r>
      <t xml:space="preserve">Taxa de mortalidade pós-neonatal </t>
    </r>
    <r>
      <rPr>
        <sz val="8"/>
        <color theme="1" tint="0.499984740745262"/>
        <rFont val="Arial"/>
        <family val="2"/>
      </rPr>
      <t>(/1000 nv)</t>
    </r>
  </si>
  <si>
    <r>
      <t>Taxa de mortalidade fetal tardia</t>
    </r>
    <r>
      <rPr>
        <sz val="8"/>
        <color theme="1" tint="0.499984740745262"/>
        <rFont val="Arial"/>
        <family val="2"/>
      </rPr>
      <t xml:space="preserve"> (/1000 nv + fm)</t>
    </r>
  </si>
  <si>
    <r>
      <t xml:space="preserve">Taxa de mortalidade perinatal </t>
    </r>
    <r>
      <rPr>
        <sz val="8"/>
        <color theme="1" tint="0.499984740745262"/>
        <rFont val="Arial"/>
        <family val="2"/>
      </rPr>
      <t>(/1000 nv + fm)</t>
    </r>
  </si>
  <si>
    <t>nv - vados vivos  ;  fm - fetos mortos</t>
  </si>
  <si>
    <t>EVOLUÇÃO DA TAXA DE MORTALIDADE INFANTIL (/1000 NADOS VIVOS), 1996-2020 (MÉDIA ANUAL POR TRIÉNIOS)</t>
  </si>
  <si>
    <t>EVOLUÇÃO DA TAXA DE MORTALIDADE NEONATAL (/1000 NADOS VIVOS), 1996-2020 (MÉDIA ANUAL POR TRIÉNIOS)</t>
  </si>
  <si>
    <t>EVOLUÇÃO DA TAXA DE MORTALIDADE NEONATAL PRECOCE (/1000 NADOS VIVOS), 1996-2020 (MÉDIA ANUAL POR TRIÉNIOS)</t>
  </si>
  <si>
    <t>EVOLUÇÃO DA TAXA DE MORTALIDADE PÓS-NEONATAL (/1000 NADOS VIVOS), 1996-2020 (MÉDIA ANUAL POR TRIÉNIOS)</t>
  </si>
  <si>
    <t>EVOLUÇÃO DA TAXA DE MORTALIDADE FETAL TARDIA (/1000 (NV+FM 28+ SEM)), 1996-2020 (MÉDIA ANUAL POR TRIÉNIOS)</t>
  </si>
  <si>
    <t>EVOLUÇÃO DA TAXA DE MORTALIDADE PERINATAL (/1000 (NV+FM 28+ SEM)), 1996-2020 (MÉDIA ANUAL POR TRIÉNIOS)</t>
  </si>
  <si>
    <t>MORTALIDADE PROPORCIONAL POR GRANDES GRUPOS DE CAUSAS DE MORTE NO TRIÉNIO 2017-2019, PARA TODAS AS IDADES E AMBOS OS SEXOS</t>
  </si>
  <si>
    <t>SSA - Sinais, Sintomas e Achados</t>
  </si>
  <si>
    <r>
      <t>Fonte</t>
    </r>
    <r>
      <rPr>
        <sz val="7"/>
        <color theme="1" tint="0.499984740745262"/>
        <rFont val="Arial"/>
        <family val="2"/>
      </rPr>
      <t>:   “Estudo da mortalidade geral e evitável nas regiões de saúde”, DSP da ARS Centro
(dados: Instituto Nacional de Estatística , I.P. – Portugal)</t>
    </r>
  </si>
  <si>
    <t>MORTALIDADE PROPORCIONAL POR GRANDES GRUPOS DE CAUSAS DE MORTE NO TRIÉNIO 2017-2019, PARA AS IDADES INFERIORES A 75 ANOS E AMBOS OS SEXOS</t>
  </si>
  <si>
    <r>
      <rPr>
        <b/>
        <sz val="9"/>
        <color theme="1" tint="0.14999847407452621"/>
        <rFont val="Arial"/>
        <family val="2"/>
      </rPr>
      <t>Nota</t>
    </r>
    <r>
      <rPr>
        <sz val="9"/>
        <color theme="1" tint="0.14999847407452621"/>
        <rFont val="Arial"/>
        <family val="2"/>
      </rPr>
      <t>: Os dados de mortalidade apresentados resultam do trabalho de investigação  “Estudar a mortalidade geral e evitável nas regiões de saúde, por comparação com o Continente” desenvolvido pelo Departamento de Saúde Pública da ARS Centro.</t>
    </r>
  </si>
  <si>
    <t>A probabilidade de morrer aumenta com a idade, pelo que se usa a taxa de mortalidade padronizada pela idade (TMP) para retirar (ou atenuar) esse efeito e obter um valor único que permita a comparação de diferentes populações com estruturas etárias distintas.  Foram calculadas as TMP médias anuais por triénios usando a população padrão europeia de 2013 com grupos etários quinquenais. Foi ainda realizado um teste de hipóteses para verificar se o valor esperado das TMP é estatisticamente diferente de um valor de referência. Este teste foi realizado a dois níveis: no primeiro, comparam-se os valores esperados das TMP das ARS com o valor observado no Continente; no segundo, comparam-se os valores esperados das TMP dos ACES/ULS com o valor observado na respetiva ARS.</t>
  </si>
  <si>
    <t>Para a visualização e identificação mais rápida das diferenças testadas foi utilizada uma sinalética próxima dos semáforos, cujo significado se explica a seguir:</t>
  </si>
  <si>
    <r>
      <t xml:space="preserve">A TMP é inferior </t>
    </r>
    <r>
      <rPr>
        <b/>
        <sz val="9"/>
        <color theme="1"/>
        <rFont val="Arial"/>
        <family val="2"/>
      </rPr>
      <t>com</t>
    </r>
    <r>
      <rPr>
        <sz val="9"/>
        <color theme="1"/>
        <rFont val="Arial"/>
        <family val="2"/>
      </rPr>
      <t xml:space="preserve"> significância estatística</t>
    </r>
  </si>
  <si>
    <t>A TMP é inferior sem significância estatística</t>
  </si>
  <si>
    <t>A TMP é superior sem significância estatística</t>
  </si>
  <si>
    <r>
      <t xml:space="preserve">A TMP é superior </t>
    </r>
    <r>
      <rPr>
        <b/>
        <sz val="9"/>
        <color theme="1"/>
        <rFont val="Arial"/>
        <family val="2"/>
      </rPr>
      <t>com</t>
    </r>
    <r>
      <rPr>
        <sz val="9"/>
        <color theme="1"/>
        <rFont val="Arial"/>
        <family val="2"/>
      </rPr>
      <t xml:space="preserve"> significância estatística</t>
    </r>
  </si>
  <si>
    <t>EVOLUÇÃO DA TAXA DE MORTALIDADE PADRONIZADA (/100000 HABITANTES) NOS TRIÉNIOS 2015-2017, 2016-2018 E 2017-2019 (MÉDIA ANUAL), NA POPULAÇÃO COM IDADE INFERIOR A 75 ANOS E AMBOS OS SEXOS</t>
  </si>
  <si>
    <t>Grandes grupos de causas de morte</t>
  </si>
  <si>
    <t>C1_T20</t>
  </si>
  <si>
    <t>C1_T21</t>
  </si>
  <si>
    <t>C1_T22</t>
  </si>
  <si>
    <t>C2_T20</t>
  </si>
  <si>
    <t>C2_T21</t>
  </si>
  <si>
    <t>C2_T22</t>
  </si>
  <si>
    <t>Todas as causas de morte</t>
  </si>
  <si>
    <t>Algumas doenças infecciosas e parasitárias</t>
  </si>
  <si>
    <t>VIH/sida</t>
  </si>
  <si>
    <t>Tumores malignos</t>
  </si>
  <si>
    <t>Tumor maligno do lábio, cavidade bucal e faringe</t>
  </si>
  <si>
    <t>Tumor maligno do esófago</t>
  </si>
  <si>
    <t>Tumor maligno do estômago</t>
  </si>
  <si>
    <t>Tumor maligno do cólon</t>
  </si>
  <si>
    <t>TM da junção rectossigmoideia, recto, ânus e canal anal</t>
  </si>
  <si>
    <t>Tumor maligno do fígado e vias biliares intra-hepáticas</t>
  </si>
  <si>
    <t>Tumor maligno do pâncreas</t>
  </si>
  <si>
    <t>Tumor maligno laringe, traqueia, brônquios e pulmões</t>
  </si>
  <si>
    <t>Melanoma maligno da pele</t>
  </si>
  <si>
    <t>Tumor maligno do rim, excepto pelve renal</t>
  </si>
  <si>
    <t>Tumor maligno da bexiga</t>
  </si>
  <si>
    <t>Tumor maligno do tecido linfático e hematopoético</t>
  </si>
  <si>
    <t>Doenças do sangue e órgãos hematopoéticos</t>
  </si>
  <si>
    <t>Doenças endócrinas, nutricionais e metabólicas</t>
  </si>
  <si>
    <t>Diabetes mellitus</t>
  </si>
  <si>
    <t>Doenças do sistema nervoso e dos órgãos dos sentidos</t>
  </si>
  <si>
    <t>Doenças do aparelho circulatório</t>
  </si>
  <si>
    <t>Doenças isquémicas do coração</t>
  </si>
  <si>
    <t>Outras doenças cardíacas</t>
  </si>
  <si>
    <t>Doenças cerebrovasculares</t>
  </si>
  <si>
    <t>Doenças do aparelho respiratório</t>
  </si>
  <si>
    <t>Pneumonia</t>
  </si>
  <si>
    <t>Doenças crónicas das vias aéreas inferiores</t>
  </si>
  <si>
    <t>Doenças do aparelho digestivo</t>
  </si>
  <si>
    <t>Doenças crónicas do fígado (inclui cirrose)</t>
  </si>
  <si>
    <t>Doenças do sistema osteomuscular/ tecido conjuntivo</t>
  </si>
  <si>
    <t>Doenças do aparelho geniturinário</t>
  </si>
  <si>
    <t>Doenças do rim e ureter</t>
  </si>
  <si>
    <t>Algumas afecções originadas no período perinatal</t>
  </si>
  <si>
    <t>Sintomas, sinais e achados anormais não classificados</t>
  </si>
  <si>
    <t>Causas externas</t>
  </si>
  <si>
    <t>Acidentes de transporte</t>
  </si>
  <si>
    <t>Quedas acidentais</t>
  </si>
  <si>
    <t>Suicídios e lesões autoprovocadas voluntariamente</t>
  </si>
  <si>
    <t>Lesões (ignora-se se foram acidentais ou intenc. Infligidas)</t>
  </si>
  <si>
    <t>EVOLUÇÃO DA TAXA DE MORTALIDADE PADRONIZADA (/100000 HABITANTES) NOS TRIÉNIOS 2015-2017, 2016-2018 E 2017-2019 (MÉDIA ANUAL), NA POPULAÇÃO COM IDADE INFERIOR A 75 ANOS E SEXO MASCULINO</t>
  </si>
  <si>
    <t>C1_T09</t>
  </si>
  <si>
    <t>C1_T10</t>
  </si>
  <si>
    <t>C1_T11</t>
  </si>
  <si>
    <t>C2_T09</t>
  </si>
  <si>
    <t>C2_T10</t>
  </si>
  <si>
    <t>C2_T11</t>
  </si>
  <si>
    <t>Tumor maligno da próstata</t>
  </si>
  <si>
    <t>EVOLUÇÃO DA TAXA DE MORTALIDADE PADRONIZADA (/100000 HABITANTES) NOS TRIÉNIOS 2015-2017, 2016-2018 E 2017-2019 (MÉDIA ANUAL), NA POPULAÇÃO COM IDADE INFERIOR A 75 ANOS E SEXO FEMININO</t>
  </si>
  <si>
    <t>Tumor maligno da mama</t>
  </si>
  <si>
    <t>Tumor maligno do colo do útero</t>
  </si>
  <si>
    <t>Tumor maligno de outras partes do útero</t>
  </si>
  <si>
    <t>Tumor maligno do ovário</t>
  </si>
  <si>
    <r>
      <rPr>
        <b/>
        <sz val="9"/>
        <color theme="1" tint="0.14999847407452621"/>
        <rFont val="Arial"/>
        <family val="2"/>
      </rPr>
      <t>Nota</t>
    </r>
    <r>
      <rPr>
        <sz val="9"/>
        <color theme="1" tint="0.14999847407452621"/>
        <rFont val="Arial"/>
        <family val="2"/>
      </rPr>
      <t>: 
1) Os dados de mortalidade apresentados resultam do trabalho de investigação “Estudo da mortalidade geral e evitável nas regiões de saúde”, desenvolvido pelo Departamento de Saúde Pública da ARS Centro.
2) A lista de causas de morte foi atualizada em relação aos anteriores PeLS. Foram selecionadas 45 causas de morte da lista sucinta europeia.
3) Os valores da TMP apresentados não podem ser comparados com os valores das anteriores edições dos PeLS porque a população padrão utilizada é diferente (população padrão europeia de 2013).</t>
    </r>
  </si>
  <si>
    <t>--- : Não aplicável</t>
  </si>
  <si>
    <t>VIH / sida</t>
  </si>
  <si>
    <t>2012</t>
  </si>
  <si>
    <t>2015</t>
  </si>
  <si>
    <t>Casos declarados até 30/06/2017</t>
  </si>
  <si>
    <r>
      <rPr>
        <i/>
        <sz val="7"/>
        <color theme="1" tint="0.499984740745262"/>
        <rFont val="Arial"/>
        <family val="2"/>
      </rPr>
      <t>Fonte</t>
    </r>
    <r>
      <rPr>
        <sz val="7"/>
        <color theme="1" tint="0.499984740745262"/>
        <rFont val="Arial"/>
        <family val="2"/>
      </rPr>
      <t>: Observatórios Regionais de Saúde (dados: DDI-URVE/INSA, IP)</t>
    </r>
  </si>
  <si>
    <t>EVOLUÇÃO DA TAXA DE INCIDÊNCIA (/100000 HABITANTES) DA INFEÇÃO VIH (IAG+CRS+PA+SIDA), 2006-2019</t>
  </si>
  <si>
    <t>Casos declarados até 30/06/2017. IAG - Infecção Aguda; CRS - Complexo Relacionado com Sida; PA - Portadores Assintomáticos; sida - síndrome de imunodefeciência adquirida</t>
  </si>
  <si>
    <t>EVOLUÇÃO DA TAXA DE INCIDÊNCIA (/100000 HABITANTES) DE SIDA , 2000-2019</t>
  </si>
  <si>
    <t>EVOLUÇÃO DA TAXA DE INCIDÊNCIA (/100000 HABITANTES) DA INFEÇÃO VIH (CRS+PA+SIDA), 2000-2019</t>
  </si>
  <si>
    <t>Legenda</t>
  </si>
  <si>
    <r>
      <rPr>
        <sz val="8"/>
        <color theme="1" tint="0.34998626667073579"/>
        <rFont val="Calibri"/>
        <family val="2"/>
      </rPr>
      <t xml:space="preserve">≤ </t>
    </r>
    <r>
      <rPr>
        <sz val="8"/>
        <color theme="1" tint="0.34998626667073579"/>
        <rFont val="Arial"/>
        <family val="2"/>
      </rPr>
      <t>2,0</t>
    </r>
  </si>
  <si>
    <t>≤ 5,0</t>
  </si>
  <si>
    <t>2,1 - 4,0</t>
  </si>
  <si>
    <t>5,1 - 10,0</t>
  </si>
  <si>
    <t>4,1 - 8,0</t>
  </si>
  <si>
    <t>10,1 - 20,0</t>
  </si>
  <si>
    <t>&gt; 8,0</t>
  </si>
  <si>
    <t>&gt; 20,0</t>
  </si>
  <si>
    <t>EVOLUÇÃO DA TAXA DE NOTIFICAÇÃO (/100000 HABITANTES) DE TUBERCULOSE, 2006-2020</t>
  </si>
  <si>
    <r>
      <rPr>
        <i/>
        <sz val="7"/>
        <color theme="1" tint="0.499984740745262"/>
        <rFont val="Arial"/>
        <family val="2"/>
      </rPr>
      <t>Fonte</t>
    </r>
    <r>
      <rPr>
        <sz val="7"/>
        <color theme="1" tint="0.499984740745262"/>
        <rFont val="Arial"/>
        <family val="2"/>
      </rPr>
      <t>: Observatórios Regionais de Saúde (dados: SVIG-TB, DGS)</t>
    </r>
  </si>
  <si>
    <t>EVOLUÇÃO DA TAXA DE INCIDÊNCIA (/100000 HABITANTES) DE TUBERCULOSE, 2006-2020</t>
  </si>
  <si>
    <t>EVOLUÇÃO DA TAXA DE INCIDÊNCIA (/100000 HABITANTES) DE TUBERCULOSE, 2000-2020</t>
  </si>
  <si>
    <t>≤ 20,0</t>
  </si>
  <si>
    <t>20,1 - 30,0</t>
  </si>
  <si>
    <t>30,1 - 40,0</t>
  </si>
  <si>
    <t>&gt; 40,0</t>
  </si>
  <si>
    <r>
      <t xml:space="preserve">NOTA: </t>
    </r>
    <r>
      <rPr>
        <sz val="9"/>
        <color theme="1" tint="0.34998626667073579"/>
        <rFont val="Arial"/>
        <family val="2"/>
      </rPr>
      <t>O intervalo de valores usado nos mapas tem em consideração o valor do indicador em todos os ACES e ULS do Continente.</t>
    </r>
  </si>
  <si>
    <t>Os gráficos em baixo mostram, para cada indicador, como a área de influência do ACeS/ULS se compara com o Continente, a área de influência da respetiva ARS e a dos restantes ACES/ULS do Continente.</t>
  </si>
  <si>
    <t>Pior valor ACES/ULS do Continente</t>
  </si>
  <si>
    <t>Melhor valor
ACES/ULS do
Continente</t>
  </si>
  <si>
    <t>Sexo</t>
  </si>
  <si>
    <t>Período</t>
  </si>
  <si>
    <t>Unidade</t>
  </si>
  <si>
    <t>Pior valor</t>
  </si>
  <si>
    <t>Melhor valor</t>
  </si>
  <si>
    <t>População residente</t>
  </si>
  <si>
    <t>Nº</t>
  </si>
  <si>
    <t>NA</t>
  </si>
  <si>
    <t>Índice de envelhecimento</t>
  </si>
  <si>
    <t>/100</t>
  </si>
  <si>
    <t>Taxa bruta de natalidade</t>
  </si>
  <si>
    <t>‰</t>
  </si>
  <si>
    <t>Índice Sintético de Fecundidade (ISF)</t>
  </si>
  <si>
    <t xml:space="preserve">Esperança de vida à nascença </t>
  </si>
  <si>
    <t>Desempregados inscritos no IEFP por 1000 habitantes em idade ativa (15+ anos)</t>
  </si>
  <si>
    <t>Beneficiários do subsídio de desemprego da SS por 1000 habitantes em idade ativa (15+ anos)</t>
  </si>
  <si>
    <t>Taxa de criminalidade</t>
  </si>
  <si>
    <t>População residente sem nível de escolaridade completo</t>
  </si>
  <si>
    <t xml:space="preserve"> Resíduos urbanos recolhidos seletivamente por habitante </t>
  </si>
  <si>
    <t>(kg/ hab.)</t>
  </si>
  <si>
    <t>Nascimentos em mulheres com idade &lt; 20 anos</t>
  </si>
  <si>
    <t>Nascimentos em mulheres com idade ≥ 35 anos</t>
  </si>
  <si>
    <r>
      <t xml:space="preserve">Proporção de inscritos (%) com diagnóstico ativo </t>
    </r>
    <r>
      <rPr>
        <sz val="8"/>
        <color theme="1" tint="0.34998626667073579"/>
        <rFont val="Arial"/>
        <family val="2"/>
      </rPr>
      <t>(Determinantes de Saúde - registo nos Cuidados de Saúde Primários)</t>
    </r>
  </si>
  <si>
    <r>
      <t xml:space="preserve">Abuso do tabaco </t>
    </r>
    <r>
      <rPr>
        <sz val="7"/>
        <color theme="1" tint="0.34998626667073579"/>
        <rFont val="Arial"/>
        <family val="2"/>
      </rPr>
      <t>(P17)</t>
    </r>
  </si>
  <si>
    <r>
      <t xml:space="preserve">Excesso de peso </t>
    </r>
    <r>
      <rPr>
        <sz val="7"/>
        <color theme="1" tint="0.34998626667073579"/>
        <rFont val="Arial"/>
        <family val="2"/>
      </rPr>
      <t>(T83)</t>
    </r>
  </si>
  <si>
    <r>
      <t xml:space="preserve">Abuso crónico do álcool </t>
    </r>
    <r>
      <rPr>
        <sz val="7"/>
        <color theme="1" tint="0.34998626667073579"/>
        <rFont val="Arial"/>
        <family val="2"/>
      </rPr>
      <t>(P15)</t>
    </r>
  </si>
  <si>
    <t>Crianças com baixo peso à nascença</t>
  </si>
  <si>
    <t>Taxa bruta de mortalidade</t>
  </si>
  <si>
    <t>Taxa de mortalidade infantil</t>
  </si>
  <si>
    <t>Taxa de mortalidade neonatal</t>
  </si>
  <si>
    <t>Taxa de mortalidade perinatal</t>
  </si>
  <si>
    <r>
      <t>Taxa de mortalidade padronizada</t>
    </r>
    <r>
      <rPr>
        <sz val="9"/>
        <color theme="1" tint="0.34998626667073579"/>
        <rFont val="Arial"/>
        <family val="2"/>
      </rPr>
      <t xml:space="preserve"> pela idade (</t>
    </r>
    <r>
      <rPr>
        <b/>
        <sz val="9"/>
        <color theme="1" tint="0.34998626667073579"/>
        <rFont val="Arial"/>
        <family val="2"/>
      </rPr>
      <t>TMP</t>
    </r>
    <r>
      <rPr>
        <sz val="9"/>
        <color theme="1" tint="0.34998626667073579"/>
        <rFont val="Arial"/>
        <family val="2"/>
      </rPr>
      <t>) prematura (&lt;75 anos)</t>
    </r>
    <r>
      <rPr>
        <sz val="9"/>
        <color theme="3" tint="0.39997558519241921"/>
        <rFont val="Arial"/>
        <family val="2"/>
      </rPr>
      <t xml:space="preserve"> *</t>
    </r>
  </si>
  <si>
    <t>/100000 hab</t>
  </si>
  <si>
    <t>Tumor maligno da mama (feminina)</t>
  </si>
  <si>
    <t>Doença isquémica do coração</t>
  </si>
  <si>
    <r>
      <t>Proporção de inscritos (%) com diagnóstico ativo</t>
    </r>
    <r>
      <rPr>
        <sz val="8"/>
        <color theme="1" tint="0.34998626667073579"/>
        <rFont val="Arial"/>
        <family val="2"/>
      </rPr>
      <t xml:space="preserve"> (Morbilidade - registo nos Cuidados de Saúde Primários)</t>
    </r>
  </si>
  <si>
    <t>Hipertensão (K86 ou K87)</t>
  </si>
  <si>
    <t>Alteração no metabolismo dos lípidos (T93)</t>
  </si>
  <si>
    <t>Perturbações depressivas (P76)</t>
  </si>
  <si>
    <t>Diabetes (T89 ou T90)</t>
  </si>
  <si>
    <t>Obesidade (T82)</t>
  </si>
  <si>
    <t>Taxa de incidência de sida</t>
  </si>
  <si>
    <t>Taxa de incidência da infeção VIH</t>
  </si>
  <si>
    <t>Taxa de incidência de tuberculose</t>
  </si>
  <si>
    <t>NA - Não aplicável</t>
  </si>
  <si>
    <t>Lista de Siglas e Acrónimos</t>
  </si>
  <si>
    <t>Meta Informação</t>
  </si>
  <si>
    <t>FICHA TÉCNICA</t>
  </si>
  <si>
    <t>Título</t>
  </si>
  <si>
    <t>Grupo Estratégico</t>
  </si>
  <si>
    <t>Grupo Operativo</t>
  </si>
  <si>
    <r>
      <t xml:space="preserve">Ana Cristina Guerreiro </t>
    </r>
    <r>
      <rPr>
        <i/>
        <sz val="8"/>
        <color rgb="FF808080"/>
        <rFont val="Arial"/>
        <family val="2"/>
      </rPr>
      <t>(ARS Algarve)</t>
    </r>
  </si>
  <si>
    <r>
      <t xml:space="preserve">Alexandra Monteiro </t>
    </r>
    <r>
      <rPr>
        <i/>
        <sz val="8"/>
        <color rgb="FF808080"/>
        <rFont val="Arial"/>
        <family val="2"/>
      </rPr>
      <t>(ARS Algarve)</t>
    </r>
  </si>
  <si>
    <r>
      <t xml:space="preserve">Ana Dinis </t>
    </r>
    <r>
      <rPr>
        <i/>
        <sz val="8"/>
        <color rgb="FF808080"/>
        <rFont val="Arial"/>
        <family val="2"/>
      </rPr>
      <t>(ARS Lisboa e Vale do Tejo)</t>
    </r>
  </si>
  <si>
    <r>
      <t xml:space="preserve">António Carlos da Silva </t>
    </r>
    <r>
      <rPr>
        <i/>
        <sz val="8"/>
        <color rgb="FF808080"/>
        <rFont val="Arial"/>
        <family val="2"/>
      </rPr>
      <t>(ARS Lisboa e Vale do Tejo)</t>
    </r>
  </si>
  <si>
    <r>
      <t xml:space="preserve">Carla Rascôa </t>
    </r>
    <r>
      <rPr>
        <i/>
        <sz val="8"/>
        <color rgb="FF808080"/>
        <rFont val="Arial"/>
        <family val="2"/>
      </rPr>
      <t>(ARS Lisboa e Vale do Tejo)</t>
    </r>
  </si>
  <si>
    <r>
      <t xml:space="preserve">Carlos Matos </t>
    </r>
    <r>
      <rPr>
        <i/>
        <sz val="8"/>
        <color rgb="FF808080"/>
        <rFont val="Arial"/>
        <family val="2"/>
      </rPr>
      <t>(ARS Norte)</t>
    </r>
  </si>
  <si>
    <r>
      <t xml:space="preserve">Carolina Teixeira </t>
    </r>
    <r>
      <rPr>
        <i/>
        <sz val="8"/>
        <color rgb="FF808080"/>
        <rFont val="Arial"/>
        <family val="2"/>
      </rPr>
      <t>(ARS Norte)</t>
    </r>
  </si>
  <si>
    <r>
      <t xml:space="preserve">Duarte Tavares </t>
    </r>
    <r>
      <rPr>
        <i/>
        <sz val="8"/>
        <color rgb="FF808080"/>
        <rFont val="Arial"/>
        <family val="2"/>
      </rPr>
      <t>(ARS Lisboa e Vale do Tejo)</t>
    </r>
  </si>
  <si>
    <r>
      <t xml:space="preserve">Emília Matias </t>
    </r>
    <r>
      <rPr>
        <i/>
        <sz val="8"/>
        <color rgb="FF808080"/>
        <rFont val="Arial"/>
        <family val="2"/>
      </rPr>
      <t>(ARS Algarve)</t>
    </r>
  </si>
  <si>
    <r>
      <t xml:space="preserve">Eugénio Cordeiro </t>
    </r>
    <r>
      <rPr>
        <i/>
        <sz val="8"/>
        <color rgb="FF808080"/>
        <rFont val="Arial"/>
        <family val="2"/>
      </rPr>
      <t>(ARS Centro)</t>
    </r>
  </si>
  <si>
    <r>
      <t xml:space="preserve">Graça Lima </t>
    </r>
    <r>
      <rPr>
        <i/>
        <sz val="8"/>
        <color rgb="FF808080"/>
        <rFont val="Arial"/>
        <family val="2"/>
      </rPr>
      <t>(ARS Norte)</t>
    </r>
  </si>
  <si>
    <r>
      <t xml:space="preserve">João Pedro Pimentel </t>
    </r>
    <r>
      <rPr>
        <i/>
        <sz val="8"/>
        <color rgb="FF808080"/>
        <rFont val="Arial"/>
        <family val="2"/>
      </rPr>
      <t>(ARS Centro)</t>
    </r>
  </si>
  <si>
    <r>
      <t xml:space="preserve">Joaquim Bodião </t>
    </r>
    <r>
      <rPr>
        <i/>
        <sz val="8"/>
        <color rgb="FF808080"/>
        <rFont val="Arial"/>
        <family val="2"/>
      </rPr>
      <t>(ARS Algarve)</t>
    </r>
  </si>
  <si>
    <r>
      <t xml:space="preserve">Ivo Cruz </t>
    </r>
    <r>
      <rPr>
        <i/>
        <sz val="8"/>
        <color rgb="FF808080"/>
        <rFont val="Arial"/>
        <family val="2"/>
      </rPr>
      <t>(ARS Norte)</t>
    </r>
  </si>
  <si>
    <r>
      <t xml:space="preserve">Leonor Murjal </t>
    </r>
    <r>
      <rPr>
        <i/>
        <sz val="8"/>
        <color rgb="FF808080"/>
        <rFont val="Arial"/>
        <family val="2"/>
      </rPr>
      <t>(ARS Alentejo)</t>
    </r>
  </si>
  <si>
    <r>
      <t xml:space="preserve">João Valente </t>
    </r>
    <r>
      <rPr>
        <i/>
        <sz val="8"/>
        <color rgb="FF808080"/>
        <rFont val="Arial"/>
        <family val="2"/>
      </rPr>
      <t>(ARS Lisboa e Vale do Tejo)</t>
    </r>
  </si>
  <si>
    <r>
      <t xml:space="preserve">Manuela Felício </t>
    </r>
    <r>
      <rPr>
        <i/>
        <sz val="8"/>
        <color rgb="FF808080"/>
        <rFont val="Arial"/>
        <family val="2"/>
      </rPr>
      <t>(ARS Norte)</t>
    </r>
  </si>
  <si>
    <r>
      <t xml:space="preserve">Maria Neto </t>
    </r>
    <r>
      <rPr>
        <i/>
        <sz val="8"/>
        <color rgb="FF808080"/>
        <rFont val="Arial"/>
        <family val="2"/>
      </rPr>
      <t>(ARS Norte)</t>
    </r>
  </si>
  <si>
    <r>
      <t xml:space="preserve">Lígia Carvalho </t>
    </r>
    <r>
      <rPr>
        <i/>
        <sz val="8"/>
        <color rgb="FF808080"/>
        <rFont val="Arial"/>
        <family val="2"/>
      </rPr>
      <t>(ARS Centro)</t>
    </r>
  </si>
  <si>
    <r>
      <t xml:space="preserve">Paula Valente </t>
    </r>
    <r>
      <rPr>
        <i/>
        <sz val="8"/>
        <color rgb="FF808080"/>
        <rFont val="Arial"/>
        <family val="2"/>
      </rPr>
      <t>(ARS Alentejo)</t>
    </r>
  </si>
  <si>
    <r>
      <t xml:space="preserve">Nélia Guerreiro </t>
    </r>
    <r>
      <rPr>
        <i/>
        <sz val="8"/>
        <color rgb="FF808080"/>
        <rFont val="Arial"/>
        <family val="2"/>
      </rPr>
      <t>(ARS Algarve)</t>
    </r>
  </si>
  <si>
    <r>
      <t xml:space="preserve">Nuno Nereu </t>
    </r>
    <r>
      <rPr>
        <i/>
        <sz val="8"/>
        <color rgb="FF808080"/>
        <rFont val="Arial"/>
        <family val="2"/>
      </rPr>
      <t>(ARS Algarve)</t>
    </r>
  </si>
  <si>
    <r>
      <t xml:space="preserve">Nuno Silva </t>
    </r>
    <r>
      <rPr>
        <i/>
        <sz val="8"/>
        <color rgb="FF808080"/>
        <rFont val="Arial"/>
        <family val="2"/>
      </rPr>
      <t>(ARS Alentejo)</t>
    </r>
  </si>
  <si>
    <r>
      <t xml:space="preserve">Pedro Ferreira </t>
    </r>
    <r>
      <rPr>
        <i/>
        <sz val="8"/>
        <color rgb="FF808080"/>
        <rFont val="Arial"/>
        <family val="2"/>
      </rPr>
      <t>(ARS Alentejo)</t>
    </r>
  </si>
  <si>
    <r>
      <t xml:space="preserve">Sandra Lourenço </t>
    </r>
    <r>
      <rPr>
        <i/>
        <sz val="8"/>
        <color rgb="FF808080"/>
        <rFont val="Arial"/>
        <family val="2"/>
      </rPr>
      <t>(ARS Centro)</t>
    </r>
  </si>
  <si>
    <t>E-mail de contacto</t>
  </si>
  <si>
    <t>LISTA DE SIGLAS E ACRÓNIMOS</t>
  </si>
  <si>
    <t>ACeS</t>
  </si>
  <si>
    <t>Agrupamento de Centros de Saúde</t>
  </si>
  <si>
    <t>ARS, I.P.</t>
  </si>
  <si>
    <t>Administração Regional de Saúde, Instituto Público</t>
  </si>
  <si>
    <t>CRS</t>
  </si>
  <si>
    <t>Complexo Relacionado com Sida</t>
  </si>
  <si>
    <t>CSP</t>
  </si>
  <si>
    <t>Cuidados de Saúde Primários</t>
  </si>
  <si>
    <t>CT</t>
  </si>
  <si>
    <t>DDI-URVE</t>
  </si>
  <si>
    <t>Departamento de Doenças Infeciosas - Unidade de Referência e Vigilância Epidemiológica</t>
  </si>
  <si>
    <t xml:space="preserve"> INSA, I.P.</t>
  </si>
  <si>
    <t>Instituto Nacional de Saúde Dr. Ricardo Jorge, Instituto Público</t>
  </si>
  <si>
    <t>DGS</t>
  </si>
  <si>
    <t>Direcção-Geral da Saúde</t>
  </si>
  <si>
    <t>DPOC</t>
  </si>
  <si>
    <t>Doença Pulmonar Obstrutiva Crónica</t>
  </si>
  <si>
    <t>DSP</t>
  </si>
  <si>
    <t>Departamento de Saúde Pública</t>
  </si>
  <si>
    <t>FM</t>
  </si>
  <si>
    <t>Fetos Mortos</t>
  </si>
  <si>
    <t>Homens e Mulheres</t>
  </si>
  <si>
    <t>hab</t>
  </si>
  <si>
    <t>Habitantes</t>
  </si>
  <si>
    <t>ICPC-2</t>
  </si>
  <si>
    <t>Classificação Internacional de Cuidados Primários, 2.ª Edição - Diagnóstico Ativo (Morbilidade)</t>
  </si>
  <si>
    <t>IEFP, I.P.</t>
  </si>
  <si>
    <t>Instituto de Emprego e Formação Profissional, Instituto Público</t>
  </si>
  <si>
    <t>INE, I.P.</t>
  </si>
  <si>
    <t>Instituto Nacional de Estatística, Instituto Público</t>
  </si>
  <si>
    <t>ISF</t>
  </si>
  <si>
    <t>Índice Sintético de Fecundidade</t>
  </si>
  <si>
    <t>NUTS</t>
  </si>
  <si>
    <t>Nomenclatura de Unidades Territoriais para Fins Estatísticos</t>
  </si>
  <si>
    <t>NV</t>
  </si>
  <si>
    <t>Nados Vivos</t>
  </si>
  <si>
    <t>PA</t>
  </si>
  <si>
    <t>Portadores Assintomáticos</t>
  </si>
  <si>
    <t>PeLS</t>
  </si>
  <si>
    <t>Perfil Local de Saúde</t>
  </si>
  <si>
    <t>PORDATA</t>
  </si>
  <si>
    <t>Base de Dados Portugal Contemporâneo</t>
  </si>
  <si>
    <t>PSR</t>
  </si>
  <si>
    <t xml:space="preserve">Perfil de Saúde da Região </t>
  </si>
  <si>
    <t>RSI</t>
  </si>
  <si>
    <t>Rendimento Social de Inserção</t>
  </si>
  <si>
    <t>Sem</t>
  </si>
  <si>
    <t>Semanas</t>
  </si>
  <si>
    <t>SIARS</t>
  </si>
  <si>
    <t>Sistema de Informação das ARS</t>
  </si>
  <si>
    <t>Sida</t>
  </si>
  <si>
    <t>Síndrome de Imunodeficiência Adquirida</t>
  </si>
  <si>
    <t>SS</t>
  </si>
  <si>
    <t>Segurança Social</t>
  </si>
  <si>
    <t>SSA</t>
  </si>
  <si>
    <t>Sinais, Sintomas e Achados</t>
  </si>
  <si>
    <t>SVIG-TB</t>
  </si>
  <si>
    <t>Sistema de Informação Intrínseco do Programa Nacional de Luta contra a Tuberculose</t>
  </si>
  <si>
    <t>TB</t>
  </si>
  <si>
    <t>TMP</t>
  </si>
  <si>
    <t>Taxa de mortalidade padronizada pela idade</t>
  </si>
  <si>
    <t>ULS</t>
  </si>
  <si>
    <t>Unidade Local de Saúde</t>
  </si>
  <si>
    <t>VIH</t>
  </si>
  <si>
    <t>Vírus da Imunodeficiência Humana</t>
  </si>
  <si>
    <t>META INFORMAÇÃO</t>
  </si>
  <si>
    <t>Designação</t>
  </si>
  <si>
    <t>Cálculo</t>
  </si>
  <si>
    <t>(Número de pessoas com 65 ou mais anos /Número de pessoas com menos de 15 anos) x 100</t>
  </si>
  <si>
    <t>Índice de dependência de idosos</t>
  </si>
  <si>
    <t>(Número de pessoas com 65 ou mais anos / Número de pessoas com idades compreendidas entre os 15 e os 64 anos ) x 100</t>
  </si>
  <si>
    <t>Índice de dependência de jovens</t>
  </si>
  <si>
    <t>(Número de pessoas com menos de 15 anos / Número de pessoas com idades compreendidas entre os 15 e os 64 anos ) x 100</t>
  </si>
  <si>
    <t>(Número de nados-vivos / População residente estimada para o meio do ano) x 1000</t>
  </si>
  <si>
    <t>Índice sintético de fecundidade (ISF)</t>
  </si>
  <si>
    <t>Número médio de crianças vivas nascidas por mulher em idade fértil (dos 15 aos 49 anos de idade), admitindo que as mulheres estariam submetidas às taxas de fecundidade observadas no momento. Valor resultante da soma das taxas de fecundidade por idades, ano a ano ou grupos quinquenais, entre os 15 e os 49 anos, observadas num determinado período (habitualmente um ano civil). Nota: O número de 2,1 crianças por mulher é considerado o nível mínimo para assegurar a substituição de gerações, nos países mais desenvolvidos.</t>
  </si>
  <si>
    <t>Esperança de vida à nascença</t>
  </si>
  <si>
    <t>Número médio de anos que uma pessoa à nascença pode esperar viver, mantendo-se as taxas de mortalidade por idades observadas no momento.</t>
  </si>
  <si>
    <t>Variação homóloga do nº de desempregados inscritos no IEFP</t>
  </si>
  <si>
    <t>Variação percentual observada face ao período (mês ou trimestre) equivalente do ano anterior.</t>
  </si>
  <si>
    <t>Desempregados inscritos no IEFP /1000 habitantes da população ativa (15+ anos)</t>
  </si>
  <si>
    <t>(Nº de desempregados inscritos no IEFP / População média ativa) x 1000</t>
  </si>
  <si>
    <t>Percentagem de população empregada por sector de actividade económica</t>
  </si>
  <si>
    <t>(Nº de indivíduos empregados em determinado setor de atividade económica / Nº total de indivíduos empregados, numa determinada área geográfica e num determinado período de tempo) x 100</t>
  </si>
  <si>
    <t>Número de beneficiários do rendimento social de inserção da segurança social</t>
  </si>
  <si>
    <t>Nº de pessoas que recebem a prestação denominada Rendimento Social de Inserção, incluída no subsistema de solidariedade e num programa de inserção, de modo a lhes conferir e aos seus agregados familiares, apoios adaptados à sua situação pessoal, que contribuam para a satisfação das suas necessidades essenciais e que favoreçam a progressiva inserção laboral, social e comunitária.</t>
  </si>
  <si>
    <t>Beneficiários do rendimento social de inserção da segurança social /1000 habitantes da população ativa (15+ anos)</t>
  </si>
  <si>
    <t>(Nº de beneficiários do rendimento social de inserção da Segurança Social / População média ativa) x 1000</t>
  </si>
  <si>
    <t>Número de pensionistas da segurança social</t>
  </si>
  <si>
    <t>Nº de titulares de uma prestação pecuniária nas eventualidades de: invalidez, velhice, doença profissional ou morte.</t>
  </si>
  <si>
    <t>Pensionistas da segurança social /1000 habitantes da população ativa (15+ anos)</t>
  </si>
  <si>
    <t>(Nº de pensionistas da Segurança Social / População estimada ativa) x 1000</t>
  </si>
  <si>
    <t>Número de beneficiários de subsídios de desemprego da segurança social</t>
  </si>
  <si>
    <t>Nº total de beneficiários a quem foi concedido subsídio de desemprego e social de desemprego.</t>
  </si>
  <si>
    <t>Beneficiários de subsídios de desemprego da segurança social /1000 habitantes da população ativa (+15 anos)</t>
  </si>
  <si>
    <t>(Nº de beneficiários de subsídio de desemprego da Segurança Social / População média ativa) x 1000</t>
  </si>
  <si>
    <t>(Nº total de crimes / População média residente) x 1000</t>
  </si>
  <si>
    <t>Taxa de crimes contra a integridade física</t>
  </si>
  <si>
    <t>(Nº total de crimes contra a integridade física / População média residente) x 1000</t>
  </si>
  <si>
    <t>Taxa de condução com alcoolémia superior a 1,2</t>
  </si>
  <si>
    <t>(Nº total de crimes por condução de veículo com taxa de alcoolemia superior a 1,2 g/l / População média residente) x 1000</t>
  </si>
  <si>
    <t>Percentagem de população por nível de escolaridade mais elevado completo</t>
  </si>
  <si>
    <t>(Nº de indivíduos residentes, por cada um dos níveis de escolaridade mais elevada, completada / População média residente) x 100</t>
  </si>
  <si>
    <t>Taxa de abandono escolar</t>
  </si>
  <si>
    <t>(População residente com idade entre 10 e 15 anos que abandonou a escola sem concluir o 9º ano / População residente com idade entre 10 e 15 anos) x 100</t>
  </si>
  <si>
    <t>Ganho médio mensal dos trabalhadores por conta de outrem</t>
  </si>
  <si>
    <t>(Valor global em euros, de montantes em dinheiro e em géneros a pagar pelos empregadores aos seus trabalhadores, como contrapartida do trabalho prestado / Nº de trabalhadores por conta de outrém)</t>
  </si>
  <si>
    <t>Poder de Compra per capita</t>
  </si>
  <si>
    <t xml:space="preserve">Pretende traduzir o poder de compra manifestado quotidianamente, em termos per-capita, nos diferentes municípios ou regiões, tendo por referência o valor nacional. </t>
  </si>
  <si>
    <t>Proporção de alojamentos servidos por abastecimento de água (%)</t>
  </si>
  <si>
    <t>(Nº total de alojamentos servidos por abastecimento de água / Nº total de alojamentos familiares clássicos) x 100</t>
  </si>
  <si>
    <t>Proporção de alojamentos servidos por drenagem de águas residuais (%)</t>
  </si>
  <si>
    <t>(Nº total de alojamentos servidos por drenagem de águas residuais / Nº total de alojamentos familiares clássicos) x 100</t>
  </si>
  <si>
    <t>Resíduos urbanos recolhidos por habitante (kg/hab.)</t>
  </si>
  <si>
    <t>Resíduos urbanos recolhidos / População média anual residente</t>
  </si>
  <si>
    <t>Resíduos urbanos recolhidos seletivamente por habitante (kg/hab.)</t>
  </si>
  <si>
    <t>Resíduos urbanos recolhidos seletivamente / População média anual residente</t>
  </si>
  <si>
    <t>Proporção (%) de nascimentos em mulheres com idade inferior a 20 anos</t>
  </si>
  <si>
    <t xml:space="preserve">(Nº de nados vivos em mulheres com idade &lt; 20 anos / Nº total de nados vivos) x 100 </t>
  </si>
  <si>
    <t>Proporção (%) de nascimentos em mulheres com idade superior ou igual a 35 anos</t>
  </si>
  <si>
    <t xml:space="preserve">(Nº de nados vivos em mulheres com idade ≥ 35 anos / Nº total de nados vivos) x 100 </t>
  </si>
  <si>
    <t>Determinantes nos CSP (tabaco, álcool, abuso de drogas, excesso de peso)</t>
  </si>
  <si>
    <t>Nº de utentes com diagnóstico ativo na lista de problemas, de acordo com a classificação ICPC-2 / Nº total de utentes com inscrição activa no ACeS(Região) na data de referência do indicador) x 100</t>
  </si>
  <si>
    <t>Proporção (%) de nascimentos pré-termo</t>
  </si>
  <si>
    <t>(Nº de nados vivos de gestações com menos de 37 semanas / Nº total de nados vivos, numa determinada área geográfica e num determinado período de tempo) x 100</t>
  </si>
  <si>
    <t>Proporção (%) de crianças com baixo peso à nascença</t>
  </si>
  <si>
    <t>(Nº de nados vivos com peso ao nascer inferior a 2.500 gramas / Nº total de nados vivos, numa determinada área geográfica e num determinado período de tempo) x 100</t>
  </si>
  <si>
    <t>(Nº total de óbitos / População média residente numa determinada área geográfica, num determinado período de tempo) x 1000</t>
  </si>
  <si>
    <t>(Nº total de óbitos de crianças com menos de um ano de idade / Nº de nados vivos) x 1000</t>
  </si>
  <si>
    <t>(Nº de óbitos de crianças com menos de 28 dias de idade / Nº de nados vivos ) x 1000</t>
  </si>
  <si>
    <t>Taxa de mortalidade neonatal precoce</t>
  </si>
  <si>
    <t>(Nº de óbitos de crianças com menos de 7 dias de vida / Nº de nados vivos ) x 1000</t>
  </si>
  <si>
    <t>Taxa de mortalidade pós neonatal</t>
  </si>
  <si>
    <t>(Nº de óbitos de crianças com mais de 28 dias e menos de um ano de idade / Nº de nados vivos ) x 1000</t>
  </si>
  <si>
    <t>Taxa de mortalidade fetal tardia</t>
  </si>
  <si>
    <t>(Nº de fetos mortos com mais de 28 semanas / Nº de nados vivos e fetos mortos de 28 ou mais semanas numa determinada área geográfica e num determinado período de tempo) x 1000</t>
  </si>
  <si>
    <t>(Nº de fetos mortos de 28 ou mais semanas de gestação e nº de óbitos de nados vivos com menos de 7 dias de idade / Nº de nados vivos e fetos mortos de 28 ou mais semanas, numa determinada área geográfica e num determinado período de tempo) x 1000</t>
  </si>
  <si>
    <t>Mortalidade proporcional por causa de morte</t>
  </si>
  <si>
    <t>(Nº de óbitos por determinada causas/ Nº de óbitos por todas as causas, numa determinada área geográfica e num determinado período de tempo) x 100</t>
  </si>
  <si>
    <t>Mortalidade proporcional por causa de morte para as idades &lt; 75 anos</t>
  </si>
  <si>
    <t>(Nº de óbitos por grandes causas de morte em indivíduos com menos de 75 anos / Nº total de óbitos em indivíduos com menos de 75 anos, numa determinada área geográfica e num determinado período de tempo ) x 100</t>
  </si>
  <si>
    <t>Mortalidade proporcional por causa de morte por ciclo de vida</t>
  </si>
  <si>
    <t>(Nº de óbitos por grandes causas de morte por fases do ciclo de vida / Nº total de óbitos, numa determinada área geográfica e num determinado período de tempo ) x 100</t>
  </si>
  <si>
    <t>Taxa de mortalidade padronizada pela idade, todas as idades (TMP)</t>
  </si>
  <si>
    <t>Taxas obtidas pelo método direto de padronização, que consiste na aplicação das taxas de mortalidade específicas por grupo etário a uma população padrão, obtendo-se assim as taxas de mortalidade esperadas na população padrão. Este valor permite a comparação de mortalidade por causa de morte entre diferentes regiões, retirando o efeito que a variável idade tem sobre a mortalidade, num determinado período de tempo.</t>
  </si>
  <si>
    <t>Taxa de mortalidade padronizada por causas de morte, &lt;75 anos</t>
  </si>
  <si>
    <t>Taxas obtidas pelo método direto de padronização, que consiste na aplicação das taxas de mortalidade específicas por grupo etário a uma população com idade inferior a 75 anos.</t>
  </si>
  <si>
    <t>Número de AVPP</t>
  </si>
  <si>
    <t>Soma dos produtos dos óbitos ocorridos em cada grupo etário (até aos 70 anos) e a diferença entre os 70 anos e a idade média de cada grupo etário.</t>
  </si>
  <si>
    <t>Taxa de AVPP</t>
  </si>
  <si>
    <t>(Nº de AVPP / População residente com menos de 70 anos) x 100 000</t>
  </si>
  <si>
    <t>Morbilidade nos CSP</t>
  </si>
  <si>
    <t>(Nº de utentes com diagnóstico ativo na lista de problemas, de acordo com a classificação ICPC-2 / Nº total de utentes com inscrição ativa no ACeS ou Região na data de referência do indicador) x 100</t>
  </si>
  <si>
    <t xml:space="preserve">(Nº de novos casos confirmados de sida / População média residente) x 100 000 </t>
  </si>
  <si>
    <t>Taxa de incidência da infecção VIH</t>
  </si>
  <si>
    <t xml:space="preserve">(Nº de novos casos de infeção por VIH / População média residente) x 100 000 </t>
  </si>
  <si>
    <t>Taxa de notificação de tuberculose</t>
  </si>
  <si>
    <t xml:space="preserve">(Nº de casos notificados de tuberculose (todas as formas) / População média residente) x 100 000 </t>
  </si>
  <si>
    <t xml:space="preserve">(Nº de novos casos confirmados de tuberculose (todas as formas) / População média residente) x 100 000 </t>
  </si>
  <si>
    <t>Perfil Local de Saúde 2020</t>
  </si>
  <si>
    <t>DA</t>
  </si>
  <si>
    <t>Total_HM</t>
  </si>
  <si>
    <t>Total_H</t>
  </si>
  <si>
    <t>Total_M</t>
  </si>
  <si>
    <t>00-14_HM</t>
  </si>
  <si>
    <t>00-14_H</t>
  </si>
  <si>
    <t>00-14_M</t>
  </si>
  <si>
    <t>15-64_HM</t>
  </si>
  <si>
    <t>15-64_H</t>
  </si>
  <si>
    <t>15-64_M</t>
  </si>
  <si>
    <t>65+_HM</t>
  </si>
  <si>
    <t>65+_H</t>
  </si>
  <si>
    <t>65+_M</t>
  </si>
  <si>
    <t>PIRÂMIDES ETÁRIAS</t>
  </si>
  <si>
    <t xml:space="preserve"> Homens</t>
  </si>
  <si>
    <t xml:space="preserve"> Mulheres</t>
  </si>
  <si>
    <t xml:space="preserve">00 - 04 </t>
  </si>
  <si>
    <t>05 - 09</t>
  </si>
  <si>
    <t>10 - 14</t>
  </si>
  <si>
    <t xml:space="preserve">15 - 19 </t>
  </si>
  <si>
    <t xml:space="preserve">20 - 24 </t>
  </si>
  <si>
    <t xml:space="preserve">25 - 29 </t>
  </si>
  <si>
    <t xml:space="preserve">30 - 34 </t>
  </si>
  <si>
    <t xml:space="preserve">35 - 39 </t>
  </si>
  <si>
    <t xml:space="preserve">40 - 44 </t>
  </si>
  <si>
    <t xml:space="preserve">45 - 49 </t>
  </si>
  <si>
    <t xml:space="preserve">50 - 54 </t>
  </si>
  <si>
    <t xml:space="preserve">55 - 59 </t>
  </si>
  <si>
    <t xml:space="preserve">60 - 64 </t>
  </si>
  <si>
    <t xml:space="preserve">65 - 69 </t>
  </si>
  <si>
    <t xml:space="preserve">70 - 74 </t>
  </si>
  <si>
    <t xml:space="preserve">75 - 79 </t>
  </si>
  <si>
    <t xml:space="preserve">80 - 84 </t>
  </si>
  <si>
    <t>85+</t>
  </si>
  <si>
    <t>EVOLUÇÃO DO NÚMERO DE NADOS VIVOS, 1996-2020</t>
  </si>
  <si>
    <t>EVOLUÇÃO DA ESPERANÇA DE VIDA À NASCENÇA, 1996-1998 a 2014-2020</t>
  </si>
  <si>
    <t>96-98</t>
  </si>
  <si>
    <t>97-99</t>
  </si>
  <si>
    <t>98-00</t>
  </si>
  <si>
    <t>99-01</t>
  </si>
  <si>
    <t>00-02</t>
  </si>
  <si>
    <t>01-03</t>
  </si>
  <si>
    <t>02-04</t>
  </si>
  <si>
    <t>03-05</t>
  </si>
  <si>
    <t>04-06</t>
  </si>
  <si>
    <t>05-07</t>
  </si>
  <si>
    <t>Var. (Ult-1º)</t>
  </si>
  <si>
    <t>dif. (1º)</t>
  </si>
  <si>
    <t>dif. (Ult)</t>
  </si>
  <si>
    <t>Diferença</t>
  </si>
  <si>
    <t>VARIAÇÃO HOMÓLOGA (MENSAL) DO NÚMERO DE DESEMPREGADOS INSCRITOS NO INSTITUTO DE EMPREGO E FORMAÇÃO PROFISSIONAL (IEFP) NA ARS E NO ACeS/ULS</t>
  </si>
  <si>
    <t>DESEMPREGADOS INSCRITOS NO IEFP POR 1000 HABITANTES EM IDADE ACTIVA (15+ ANOS), DEZEMBRO DE 2020</t>
  </si>
  <si>
    <t>Ambos (‰)</t>
  </si>
  <si>
    <t>Homens (‰)</t>
  </si>
  <si>
    <t>Mulheres (‰)</t>
  </si>
  <si>
    <t>VBA</t>
  </si>
  <si>
    <t>DISTRIBUIÇÃO (%) DA POPULAÇÃO EMPREGADA POR SECTOR DE ACTIVIDADE ECONÓMICA (CENSOS 2001 E 2011)</t>
  </si>
  <si>
    <t>INDICADORES DE SUPORTE SOCIAL</t>
  </si>
  <si>
    <t>RSI(Nº), 2020</t>
  </si>
  <si>
    <r>
      <t>RSI(</t>
    </r>
    <r>
      <rPr>
        <b/>
        <sz val="10"/>
        <color theme="1"/>
        <rFont val="Calibri"/>
        <family val="2"/>
      </rPr>
      <t>‰</t>
    </r>
    <r>
      <rPr>
        <b/>
        <sz val="10"/>
        <color theme="1"/>
        <rFont val="Arial"/>
        <family val="2"/>
      </rPr>
      <t>), 2020</t>
    </r>
  </si>
  <si>
    <t>Pens, 2020</t>
  </si>
  <si>
    <t>‰Pens, 2020</t>
  </si>
  <si>
    <t>VM€, 2020</t>
  </si>
  <si>
    <t>SubDes, 2020</t>
  </si>
  <si>
    <t>‰SubDes, 2020</t>
  </si>
  <si>
    <t>EVOLUÇÃO DA TAXA DE CRIMINALIDADE (/1000 HABITANTES) , 1998-2020</t>
  </si>
  <si>
    <t>EVOLUÇÃO DA TAXA DE CRIMES CONTRA A INTEGRIDADE FÍSICA (/1000 HABITANTES) , 1998-2020</t>
  </si>
  <si>
    <t>EVOLUÇÃO DA TAXA DE CONDUÇÃO COM ALCOOLÉMIA SUPERIOR A 1,2 (/1000 HABITANTES) , 1998-2020</t>
  </si>
  <si>
    <t>DISTRIBUIÇÃO (%) DA POPULAÇÃO RESIDENTE POR NÍVEL DE ESCOLARIDADE COMPLETO (CENSOS 2001 E 2011)</t>
  </si>
  <si>
    <t>Nenhum</t>
  </si>
  <si>
    <t>Básico</t>
  </si>
  <si>
    <t>Secundário</t>
  </si>
  <si>
    <t>Superior</t>
  </si>
  <si>
    <t>INDICADORES</t>
  </si>
  <si>
    <t>Taxa de abandono escolar (%), 2001</t>
  </si>
  <si>
    <t xml:space="preserve"> Taxa de abandono escolar (%), 2011</t>
  </si>
  <si>
    <t>Taxa de analfabetismo (%), 2001</t>
  </si>
  <si>
    <t>Taxa de analfabetismo (%), 2011</t>
  </si>
  <si>
    <t>GMM, 2005</t>
  </si>
  <si>
    <t>GMM, 2008</t>
  </si>
  <si>
    <t>GMM, 2011</t>
  </si>
  <si>
    <t>GMM, 2019</t>
  </si>
  <si>
    <t>PCpc, 1993</t>
  </si>
  <si>
    <t>PCpc, 2000</t>
  </si>
  <si>
    <t>PCpc, 2007</t>
  </si>
  <si>
    <t>PCpc, 2019</t>
  </si>
  <si>
    <t>EVOLUÇÃO DA PROPORÇÃO (%) DE NASCIMENTOS EM MULHERES COM IDADE INFERIOR A 20 ANOS, 1996-2020(MÉDIA ANUAL POR TRIÉNIOS)</t>
  </si>
  <si>
    <t>Determinantes nos CSP</t>
  </si>
  <si>
    <t>Proporção de consultas médicas presenciais que deram origem a pelo menos uma codificação ICPC-2</t>
  </si>
  <si>
    <t>PROPORÇÃO DE INSCRITOS (%) POR DIAGNÓSTICO ATIVO, DEZEMBRO 2021</t>
  </si>
  <si>
    <t>Diagnóstico</t>
  </si>
  <si>
    <t>ICPC2</t>
  </si>
  <si>
    <t>Abuso crónico do álcool (P15)</t>
  </si>
  <si>
    <t>P15</t>
  </si>
  <si>
    <t>Abuso do tabaco (P17)</t>
  </si>
  <si>
    <t>P17</t>
  </si>
  <si>
    <t>Abuso de drogas (P19)</t>
  </si>
  <si>
    <t>P19</t>
  </si>
  <si>
    <t>Excesso de peso (T83)</t>
  </si>
  <si>
    <t>T83</t>
  </si>
  <si>
    <t>Dados Continente</t>
  </si>
  <si>
    <t>EVOLUÇÃO DO NÚMERO DE ÓBITOS, 1996-2020</t>
  </si>
  <si>
    <t>EVOLUÇÃO DA TAXA DE MORTALIDADE PERINATAL (/1000 (NV+FM 28+ SEM)), 1996-2019 (MÉDIA ANUAL POR TRIÉNIOS)</t>
  </si>
  <si>
    <t>MORTALIDADE PROPORCIONAL NO TRIÉNIO 2017-2019, PARA TODAS AS IDADES E AMBOS OS SEXOS</t>
  </si>
  <si>
    <t>Doenças infeciosas</t>
  </si>
  <si>
    <t>Doenças endócrinas</t>
  </si>
  <si>
    <t>Doenças ap circulatório</t>
  </si>
  <si>
    <t>Doenças ap respiratório</t>
  </si>
  <si>
    <t>Doenças ap digestivo</t>
  </si>
  <si>
    <t>SSA não classificados</t>
  </si>
  <si>
    <t>Outras causas</t>
  </si>
  <si>
    <t>MORTALIDADE PROPORCIONAL NO TRIÉNIO 2017-2019, PARA AS IDADES INFERIORES A 75 ANOS E AMBOS OS SEXOS</t>
  </si>
  <si>
    <t>2015-2017, 2016-2018, 2017-2019</t>
  </si>
  <si>
    <t>NÃO É UTILIZADA</t>
  </si>
  <si>
    <t>MORTALIDADE PROPORCIONAL NO TRIÉNIO 2017-2019 POR CICLO DE VIDA PARA OS GRANDES GRUPOS DE CAUSAS DE MORTE, AMBOS OS SEXOS</t>
  </si>
  <si>
    <t>5-24</t>
  </si>
  <si>
    <t>25-44</t>
  </si>
  <si>
    <t>45-64</t>
  </si>
  <si>
    <t>65-74</t>
  </si>
  <si>
    <t>75+</t>
  </si>
  <si>
    <t>MortACeS</t>
  </si>
  <si>
    <t>MORTALIDADE PADRONIZADA NOS TRIÉNIOS DE 2009-2011 E 2017-2019, PARA &lt;75 ANOS E AMBOS OS SEXOS</t>
  </si>
  <si>
    <t>Todas as causas</t>
  </si>
  <si>
    <t xml:space="preserve">Sintomas, sinais e achados anormais não classificados </t>
  </si>
  <si>
    <t>Algumas doenças infeciosas e parasitárias</t>
  </si>
  <si>
    <t>Tumor maligno do lábio, cavidade oral e faringe</t>
  </si>
  <si>
    <t>Tumor maligno do aparelho digestivo e peritoneu</t>
  </si>
  <si>
    <t>Tumor maligno do esôfago</t>
  </si>
  <si>
    <t>Tumor maligno do cólon e reto</t>
  </si>
  <si>
    <t>Tumor maligno do aparelho respiratório</t>
  </si>
  <si>
    <t>Tumor maligno da traqueia, brônquios e pulmão</t>
  </si>
  <si>
    <t>Tumor maligno dos ossos, pele e mama</t>
  </si>
  <si>
    <t>Tumor maligno dos órgãos geniturinários</t>
  </si>
  <si>
    <t>Tumor maligno de outras localizações e de localizações não esp.</t>
  </si>
  <si>
    <t>Tumor maligno do tecido linfático e orgão hematopoéticos</t>
  </si>
  <si>
    <t>Diabetes Mellitus</t>
  </si>
  <si>
    <t>Doença pulmonar obstrutiva crónica (DPOC)</t>
  </si>
  <si>
    <t>Doença crónica do fígado e cirrose</t>
  </si>
  <si>
    <t>Causas externas de mortalidade</t>
  </si>
  <si>
    <t>Acidentes de veículos a motor</t>
  </si>
  <si>
    <t>Lesões autoprovocadas intencionalmente (suicídios)</t>
  </si>
  <si>
    <t>MORTALIDADE PADRONIZADA NOS TRIÉNIOS DE 2009-2011 E 2017-2019, PARA &lt;75 ANOS E SEXO MASCULINO</t>
  </si>
  <si>
    <t>MORTALIDADE PADRONIZADA NOS TRIÉNIOS DE 2009-2011 E 2017-2019, PARA &lt;75 ANOS E SEXO FEMININO</t>
  </si>
  <si>
    <t>ATÉ AQUI</t>
  </si>
  <si>
    <t>Neoplasia maligna do estômago (D74)</t>
  </si>
  <si>
    <t>D74</t>
  </si>
  <si>
    <t>Neoplasia maligna do cólon e reto (D75)</t>
  </si>
  <si>
    <t>D75</t>
  </si>
  <si>
    <t>Doenças dos dentes e gengivas (7 anos) (D82)</t>
  </si>
  <si>
    <t>D82</t>
  </si>
  <si>
    <t>Doença cardíaca isquémica (K74 ou K76)</t>
  </si>
  <si>
    <t>K74 ou K76</t>
  </si>
  <si>
    <t>Enfarte agudo do miocárdio (K75)</t>
  </si>
  <si>
    <t>K75</t>
  </si>
  <si>
    <t>K86 ou K87</t>
  </si>
  <si>
    <t>Trombose / acidente vascular cerebral (K90)</t>
  </si>
  <si>
    <t>K90</t>
  </si>
  <si>
    <t>Osteoartrose da anca (L89)</t>
  </si>
  <si>
    <t>L89</t>
  </si>
  <si>
    <t>Osteoartrose do joelho (L90)</t>
  </si>
  <si>
    <t>L90</t>
  </si>
  <si>
    <t>Osteoporose (L95)</t>
  </si>
  <si>
    <t>L95</t>
  </si>
  <si>
    <t>Demência (P70)</t>
  </si>
  <si>
    <t>P70</t>
  </si>
  <si>
    <t>P76</t>
  </si>
  <si>
    <t>Bronquite crónica (R79)</t>
  </si>
  <si>
    <t>R79</t>
  </si>
  <si>
    <t>Neoplasia maligna do brônquio / pulmão (R84)</t>
  </si>
  <si>
    <t>R84</t>
  </si>
  <si>
    <t>DPOC (R95)</t>
  </si>
  <si>
    <t>R95</t>
  </si>
  <si>
    <t>Asma (R96)</t>
  </si>
  <si>
    <t>R96</t>
  </si>
  <si>
    <t>T82</t>
  </si>
  <si>
    <t>T89 ou T90</t>
  </si>
  <si>
    <t>Alterações do metabolismo dos lípidos (T93)</t>
  </si>
  <si>
    <t>T93</t>
  </si>
  <si>
    <t>Neoplasia maligna do colo do útero (X75)</t>
  </si>
  <si>
    <t>X75</t>
  </si>
  <si>
    <t>Neoplasia maligna da mama feminina (X76)</t>
  </si>
  <si>
    <t>X76</t>
  </si>
  <si>
    <t>Neoplasia maligna da próstata (Y77)</t>
  </si>
  <si>
    <t>Y77</t>
  </si>
  <si>
    <t>Diabetes - insulino dependente (T89)</t>
  </si>
  <si>
    <t>T89</t>
  </si>
  <si>
    <t>Diabetes - não insulino dependente (T90)</t>
  </si>
  <si>
    <t>T90</t>
  </si>
  <si>
    <t>EVOLUÇÃO DA TAXA DE INCIDÊNCIA  (/100000 HABITANTES) DE SIDA, 2000-2019</t>
  </si>
  <si>
    <t>Desiganações do ACeS/ULS para mapa</t>
  </si>
  <si>
    <t>EVOLUÇÃO DA TAXA DE INCIDÊNCIA (/100000 HABITANTES) DA INFECÇÃO VIH (CRS+PA+SIDA), 2000-2019</t>
  </si>
  <si>
    <t>EVOLUÇÃO DA TAXA DE INCIDÊNCIA  (/100000 HABITANTES) DE TUBERCULOSE, 2000-2020</t>
  </si>
  <si>
    <t>EVOLUÇÃO DA TAXA DE NOTIFICAÇÃO  (/100000 HABITANTES) DE TUBERCULOSE, 2000-2020</t>
  </si>
  <si>
    <t>TABELA RESUMO</t>
  </si>
  <si>
    <t>ATUALIZAÇÃO 2021</t>
  </si>
  <si>
    <t>Taxa de mortalidade padronizada pela idade (TMP) prematura (&lt;75 anos) *</t>
  </si>
  <si>
    <t>Índce de Envelhecimento</t>
  </si>
  <si>
    <t>Taxa Bruta de Natalidade</t>
  </si>
  <si>
    <t>EV - Homens</t>
  </si>
  <si>
    <t>EV - Mulheres</t>
  </si>
  <si>
    <t>Desempregados (H)</t>
  </si>
  <si>
    <t>Desempregados (M)</t>
  </si>
  <si>
    <t>Sem Escola, 2011</t>
  </si>
  <si>
    <t>RU RECOLHIDOS_SELETIV</t>
  </si>
  <si>
    <t>%Nasc. Mulh &lt;20 anos</t>
  </si>
  <si>
    <t>%Nasc. Mulh &gt;=35 anos</t>
  </si>
  <si>
    <t>%Nascimentos Pré-Termo</t>
  </si>
  <si>
    <t>Crian Baixo Peso Nasc.</t>
  </si>
  <si>
    <t>Taxa Bruta Mortalidade</t>
  </si>
  <si>
    <t>Mortalidade Infantil</t>
  </si>
  <si>
    <t>Mortalidade Neonatal</t>
  </si>
  <si>
    <t>Mortalidade Perinatal</t>
  </si>
  <si>
    <t>TMLTBP_H</t>
  </si>
  <si>
    <t>TMLTBP_M</t>
  </si>
  <si>
    <t>TMEstom_H</t>
  </si>
  <si>
    <t>TMEstom_M</t>
  </si>
  <si>
    <t>TMMama</t>
  </si>
  <si>
    <t>TMColon_H</t>
  </si>
  <si>
    <t>TMColon_M</t>
  </si>
  <si>
    <t>DIC_H</t>
  </si>
  <si>
    <t>DIC_M</t>
  </si>
  <si>
    <t>Dcere_H</t>
  </si>
  <si>
    <t>Dcere_M</t>
  </si>
  <si>
    <t>Pneum_H</t>
  </si>
  <si>
    <t>Pneum_M</t>
  </si>
  <si>
    <t>DCFC_H</t>
  </si>
  <si>
    <t>DCFC_M</t>
  </si>
  <si>
    <t>ATransp_H</t>
  </si>
  <si>
    <t>ATransp_M</t>
  </si>
  <si>
    <t>Suicídio_H</t>
  </si>
  <si>
    <t>Suicídio_M</t>
  </si>
  <si>
    <t>Min</t>
  </si>
  <si>
    <t>Max</t>
  </si>
  <si>
    <t>Mediana</t>
  </si>
  <si>
    <t>Q1</t>
  </si>
  <si>
    <t>Q3</t>
  </si>
  <si>
    <t>Região Norte</t>
  </si>
  <si>
    <t>bottom</t>
  </si>
  <si>
    <t>2Q Box</t>
  </si>
  <si>
    <t>3Q Box</t>
  </si>
  <si>
    <t>bar1</t>
  </si>
  <si>
    <t>bar2</t>
  </si>
  <si>
    <t>Tranformação de Variáveis</t>
  </si>
  <si>
    <t>Pior</t>
  </si>
  <si>
    <t>Melhor</t>
  </si>
  <si>
    <t>Ordem</t>
  </si>
  <si>
    <t>Doenças do sangue</t>
  </si>
  <si>
    <t>D. sistema nervoso</t>
  </si>
  <si>
    <t>D. sistema osteomuscular</t>
  </si>
  <si>
    <t>Doenças ap geniturinário</t>
  </si>
  <si>
    <t>Afecções no período perinatal</t>
  </si>
  <si>
    <t>MORTALIDADE PROPORCIONAL POR GRUPO ETÁRIO NO TRIÉNIO 2017-2019 POR CICLO DE VIDA PARA OS GRANDES GRUPOS DE CAUSAS DE MORTE, AMBOS OS SEXOS</t>
  </si>
  <si>
    <t>&lt;1</t>
  </si>
  <si>
    <t>1-4</t>
  </si>
  <si>
    <t>5-9</t>
  </si>
  <si>
    <t>10-14</t>
  </si>
  <si>
    <t>15-19</t>
  </si>
  <si>
    <t>20-24</t>
  </si>
  <si>
    <t>25-29</t>
  </si>
  <si>
    <t>30-34</t>
  </si>
  <si>
    <t>35-39</t>
  </si>
  <si>
    <t>40-44</t>
  </si>
  <si>
    <t>45-49</t>
  </si>
  <si>
    <t>50-54</t>
  </si>
  <si>
    <t>55-59</t>
  </si>
  <si>
    <t>60-64</t>
  </si>
  <si>
    <t>65-69</t>
  </si>
  <si>
    <t>70-74</t>
  </si>
  <si>
    <t>75-79</t>
  </si>
  <si>
    <t>80-84</t>
  </si>
  <si>
    <t>MORTALIDADE PADRONIZADA NOS TRIÉNIOS DE 2015-2017, 2016-2018 E 2017-2019, PARA &lt;75 ANOS E AMBOS OS SEXOS</t>
  </si>
  <si>
    <t>Lim Inf</t>
  </si>
  <si>
    <t>Lim Sup</t>
  </si>
  <si>
    <t>Dif</t>
  </si>
  <si>
    <t>Tumor maligno da junção rectossigmoideia, recto, ânus e canal anal</t>
  </si>
  <si>
    <t>Tumor maligno do fígado e das vias biliares intra-hepáticas</t>
  </si>
  <si>
    <t>Tumor maligno da laringe, da traqueia, dos brônquios e dos pulmões</t>
  </si>
  <si>
    <t>MORTALIDADE PADRONIZADA NOS TRIÉNIOS DE 2015-2017, 2016-2018 E 2017-2019, PARA &lt;75 ANOS E SEXO MASCULINO</t>
  </si>
  <si>
    <t>MORTALIDADE PADRONIZADA NOS TRIÉNIOS DE 2015-2017, 2016-2018 E 2017-2019, PARA &lt;75 ANOS E SEXO FEMININO</t>
  </si>
  <si>
    <t>TxInc sida, 2019</t>
  </si>
  <si>
    <t>TxInc VIH, 2019</t>
  </si>
  <si>
    <t>TxInc Tub, 2019</t>
  </si>
  <si>
    <t>Tx Criminalidade, 2020</t>
  </si>
  <si>
    <t>EVOLUÇÃO DA TAXA DE INCIDÊNCIA (/100000 HABITANTES) DE SIDA, 2006-2019</t>
  </si>
  <si>
    <t>ARS Norte</t>
  </si>
  <si>
    <t>ACES Gerês/Cabreira</t>
  </si>
  <si>
    <t>Amares</t>
  </si>
  <si>
    <t>Póvoa de Lanhoso</t>
  </si>
  <si>
    <t>Terras de Bouro</t>
  </si>
  <si>
    <t>Vieira do Minho</t>
  </si>
  <si>
    <t>Vila Verde</t>
  </si>
  <si>
    <t>http://www.arsnorte.min-saude.pt</t>
  </si>
  <si>
    <t>directora.dsp@arsnorte.min-saude.pt</t>
  </si>
  <si>
    <t>Carlos Nunes</t>
  </si>
  <si>
    <t>Maria Neto</t>
  </si>
  <si>
    <t>DOCUMENTOS REGIONAIS E NACIONAIS</t>
  </si>
  <si>
    <t>Plano Regional de Saúde do Norte, 2014-2016</t>
  </si>
  <si>
    <t>Plano Regional de Saúde do Norte, 2009-2010</t>
  </si>
  <si>
    <t>Avaliação</t>
  </si>
  <si>
    <t>Perfil de Saúde da Região Norte</t>
  </si>
  <si>
    <t>Medir para Mudar, 2005</t>
  </si>
  <si>
    <t>Análise dos Internamentos Hospitalares na Região Norte, 2007</t>
  </si>
  <si>
    <t>Aplicação (2009)</t>
  </si>
  <si>
    <t>Edição 2009 (PDF 2,4MB)</t>
  </si>
  <si>
    <t>Edição 2008 (PDF 14,8MB)</t>
  </si>
  <si>
    <t>Mortalidade Evitável: uma análise evolutiva na região Norte de Portugal, 1989-2010</t>
  </si>
  <si>
    <t>Carga da Doença atribuível a fatores de risco na região Norte de Portugal, 2004</t>
  </si>
  <si>
    <t>Carga Global da Doença na região Norte de Portugal, 2004</t>
  </si>
  <si>
    <t>Relatório - fevereiro de 2013</t>
  </si>
  <si>
    <t>Relatório - abril de 2011</t>
  </si>
  <si>
    <t>Relatório - abril de 2014</t>
  </si>
  <si>
    <t>Plano Nacional de Saúde (2012-2016)</t>
  </si>
  <si>
    <t>Plano Nacional de Saúde: Revisão e Extensão a 2020</t>
  </si>
  <si>
    <r>
      <t xml:space="preserve">FERRAMENTAS </t>
    </r>
    <r>
      <rPr>
        <b/>
        <i/>
        <sz val="11"/>
        <color rgb="FF008080"/>
        <rFont val="Arial"/>
        <family val="2"/>
      </rPr>
      <t>WEB</t>
    </r>
  </si>
  <si>
    <t>mort@lidades</t>
  </si>
  <si>
    <t>webmort@lidades</t>
  </si>
  <si>
    <t>mort@lidades.infantil</t>
  </si>
  <si>
    <t>mort@lidades.Evita</t>
  </si>
  <si>
    <t>Aplicação (Excel 2007)</t>
  </si>
  <si>
    <t>Documento de Apoio ao Utilizador</t>
  </si>
  <si>
    <t>morbilid@des</t>
  </si>
  <si>
    <t>mort@lidades.hospitalar</t>
  </si>
  <si>
    <t>Aplicação 2013 (Excel 2007)</t>
  </si>
  <si>
    <t>Aplicação 2008</t>
  </si>
  <si>
    <t>Aplicação 2007</t>
  </si>
  <si>
    <t>mort@lidades.csp</t>
  </si>
  <si>
    <t>85,5</t>
  </si>
  <si>
    <t>43,0</t>
  </si>
  <si>
    <r>
      <t xml:space="preserve">Marcelo Vieira </t>
    </r>
    <r>
      <rPr>
        <i/>
        <sz val="8"/>
        <color rgb="FF808080"/>
        <rFont val="Arial"/>
        <family val="2"/>
      </rPr>
      <t>(ARS Norte)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</si>
</sst>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000000"/>
    <numFmt numFmtId="167" formatCode="[$-816]mmm/yy;@"/>
  </numFmts>
  <fonts count="143" x14ac:knownFonts="1">
    <font>
      <sz val="11"/>
      <color theme="1"/>
      <name val="Calibri"/>
      <family val="2"/>
      <scheme val="minor"/>
    </font>
    <font>
      <u/>
      <sz val="11"/>
      <color theme="10"/>
      <name val="Calibri"/>
      <family val="2"/>
    </font>
    <font>
      <sz val="9"/>
      <name val="Arial"/>
      <family val="2"/>
    </font>
    <font>
      <sz val="10"/>
      <color theme="1" tint="0.14999847407452621"/>
      <name val="Arial"/>
      <family val="2"/>
    </font>
    <font>
      <sz val="8"/>
      <color theme="0" tint="-0.499984740745262"/>
      <name val="Arial"/>
      <family val="2"/>
    </font>
    <font>
      <b/>
      <sz val="12"/>
      <color theme="3" tint="0.39997558519241921"/>
      <name val="Arial"/>
      <family val="2"/>
    </font>
    <font>
      <sz val="11"/>
      <color theme="1"/>
      <name val="Arial"/>
      <family val="2"/>
    </font>
    <font>
      <sz val="10"/>
      <color theme="1"/>
      <name val="Arial"/>
      <family val="2"/>
    </font>
    <font>
      <b/>
      <sz val="10"/>
      <color theme="1"/>
      <name val="Arial"/>
      <family val="2"/>
    </font>
    <font>
      <b/>
      <sz val="12"/>
      <color theme="1"/>
      <name val="Arial"/>
      <family val="2"/>
    </font>
    <font>
      <u/>
      <sz val="11"/>
      <color rgb="FF008080"/>
      <name val="Arial"/>
      <family val="2"/>
    </font>
    <font>
      <b/>
      <sz val="12"/>
      <color indexed="21"/>
      <name val="Arial"/>
      <family val="2"/>
    </font>
    <font>
      <sz val="10"/>
      <color indexed="21"/>
      <name val="Arial"/>
      <family val="2"/>
    </font>
    <font>
      <b/>
      <sz val="11"/>
      <color indexed="9"/>
      <name val="Arial"/>
      <family val="2"/>
    </font>
    <font>
      <sz val="11"/>
      <color theme="1" tint="4.9989318521683403E-2"/>
      <name val="Arial"/>
      <family val="2"/>
    </font>
    <font>
      <sz val="10"/>
      <color theme="1" tint="4.9989318521683403E-2"/>
      <name val="Arial"/>
      <family val="2"/>
    </font>
    <font>
      <b/>
      <sz val="11"/>
      <color rgb="FF008080"/>
      <name val="Arial"/>
      <family val="2"/>
    </font>
    <font>
      <b/>
      <sz val="10"/>
      <color rgb="FF008080"/>
      <name val="Arial"/>
      <family val="2"/>
    </font>
    <font>
      <sz val="7"/>
      <color theme="1" tint="0.499984740745262"/>
      <name val="Arial"/>
      <family val="2"/>
    </font>
    <font>
      <b/>
      <sz val="10"/>
      <color indexed="9"/>
      <name val="Arial"/>
      <family val="2"/>
    </font>
    <font>
      <sz val="10"/>
      <color theme="0"/>
      <name val="Arial"/>
      <family val="2"/>
    </font>
    <font>
      <sz val="10"/>
      <color theme="1" tint="0.249977111117893"/>
      <name val="Arial"/>
      <family val="2"/>
    </font>
    <font>
      <sz val="11"/>
      <name val="Arial"/>
      <family val="2"/>
    </font>
    <font>
      <sz val="9"/>
      <color theme="1" tint="4.9989318521683403E-2"/>
      <name val="Arial"/>
      <family val="2"/>
    </font>
    <font>
      <sz val="10"/>
      <color theme="1" tint="0.34998626667073579"/>
      <name val="Arial"/>
      <family val="2"/>
    </font>
    <font>
      <u/>
      <sz val="9"/>
      <color rgb="FF008080"/>
      <name val="Arial"/>
      <family val="2"/>
    </font>
    <font>
      <b/>
      <sz val="12"/>
      <color theme="0"/>
      <name val="Arial"/>
      <family val="2"/>
    </font>
    <font>
      <u/>
      <sz val="10"/>
      <color rgb="FF008080"/>
      <name val="Arial"/>
      <family val="2"/>
    </font>
    <font>
      <b/>
      <sz val="11"/>
      <color indexed="21"/>
      <name val="Arial"/>
      <family val="2"/>
    </font>
    <font>
      <sz val="8"/>
      <color indexed="21"/>
      <name val="Arial"/>
      <family val="2"/>
    </font>
    <font>
      <sz val="10"/>
      <color indexed="9"/>
      <name val="Arial"/>
      <family val="2"/>
    </font>
    <font>
      <b/>
      <sz val="9"/>
      <color rgb="FF008080"/>
      <name val="Arial"/>
      <family val="2"/>
    </font>
    <font>
      <b/>
      <u/>
      <sz val="10"/>
      <color theme="1" tint="0.499984740745262"/>
      <name val="Arial"/>
      <family val="2"/>
    </font>
    <font>
      <b/>
      <sz val="9"/>
      <color indexed="9"/>
      <name val="Arial"/>
      <family val="2"/>
    </font>
    <font>
      <b/>
      <sz val="10"/>
      <color theme="0"/>
      <name val="Arial"/>
      <family val="2"/>
    </font>
    <font>
      <sz val="10"/>
      <name val="Arial"/>
      <family val="2"/>
    </font>
    <font>
      <b/>
      <sz val="10"/>
      <color theme="1" tint="0.249977111117893"/>
      <name val="Arial"/>
      <family val="2"/>
    </font>
    <font>
      <b/>
      <sz val="10"/>
      <color theme="1" tint="4.9989318521683403E-2"/>
      <name val="Arial"/>
      <family val="2"/>
    </font>
    <font>
      <b/>
      <sz val="9"/>
      <color theme="0"/>
      <name val="Arial"/>
      <family val="2"/>
    </font>
    <font>
      <sz val="9"/>
      <color theme="1"/>
      <name val="Arial"/>
      <family val="2"/>
    </font>
    <font>
      <sz val="8"/>
      <color theme="1" tint="0.499984740745262"/>
      <name val="Arial"/>
      <family val="2"/>
    </font>
    <font>
      <sz val="8"/>
      <color theme="1" tint="0.34998626667073579"/>
      <name val="Arial"/>
      <family val="2"/>
    </font>
    <font>
      <b/>
      <sz val="11"/>
      <color rgb="FFFF6600"/>
      <name val="Arial"/>
      <family val="2"/>
    </font>
    <font>
      <sz val="9"/>
      <color theme="1" tint="0.249977111117893"/>
      <name val="Arial"/>
      <family val="2"/>
    </font>
    <font>
      <b/>
      <sz val="10"/>
      <color rgb="FFFF6600"/>
      <name val="Arial"/>
      <family val="2"/>
    </font>
    <font>
      <u/>
      <sz val="9"/>
      <color rgb="FFFF6600"/>
      <name val="Arial"/>
      <family val="2"/>
    </font>
    <font>
      <u/>
      <sz val="10"/>
      <color rgb="FFFF6600"/>
      <name val="Arial"/>
      <family val="2"/>
    </font>
    <font>
      <sz val="8"/>
      <color rgb="FFFF6600"/>
      <name val="Arial"/>
      <family val="2"/>
    </font>
    <font>
      <u/>
      <sz val="10"/>
      <color theme="1" tint="0.499984740745262"/>
      <name val="Arial"/>
      <family val="2"/>
    </font>
    <font>
      <sz val="8"/>
      <color theme="3" tint="0.39997558519241921"/>
      <name val="Arial"/>
      <family val="2"/>
    </font>
    <font>
      <b/>
      <sz val="10"/>
      <color theme="3" tint="0.39997558519241921"/>
      <name val="Arial"/>
      <family val="2"/>
    </font>
    <font>
      <b/>
      <sz val="11"/>
      <color theme="7" tint="-0.249977111117893"/>
      <name val="Arial"/>
      <family val="2"/>
    </font>
    <font>
      <u/>
      <sz val="9"/>
      <color theme="7" tint="-0.249977111117893"/>
      <name val="Arial"/>
      <family val="2"/>
    </font>
    <font>
      <b/>
      <sz val="11"/>
      <color theme="3" tint="0.39997558519241921"/>
      <name val="Arial"/>
      <family val="2"/>
    </font>
    <font>
      <u/>
      <sz val="9"/>
      <color theme="3" tint="0.39997558519241921"/>
      <name val="Arial"/>
      <family val="2"/>
    </font>
    <font>
      <u/>
      <sz val="10"/>
      <color theme="3" tint="0.39997558519241921"/>
      <name val="Arial"/>
      <family val="2"/>
    </font>
    <font>
      <sz val="9"/>
      <color theme="3" tint="0.39997558519241921"/>
      <name val="Arial"/>
      <family val="2"/>
    </font>
    <font>
      <sz val="11"/>
      <color theme="1" tint="0.34998626667073579"/>
      <name val="Arial"/>
      <family val="2"/>
    </font>
    <font>
      <b/>
      <sz val="10"/>
      <color theme="1" tint="0.14999847407452621"/>
      <name val="Arial"/>
      <family val="2"/>
    </font>
    <font>
      <b/>
      <sz val="8"/>
      <color theme="0"/>
      <name val="Arial"/>
      <family val="2"/>
    </font>
    <font>
      <b/>
      <sz val="11"/>
      <color theme="1" tint="0.34998626667073579"/>
      <name val="Arial"/>
      <family val="2"/>
    </font>
    <font>
      <sz val="9"/>
      <color theme="1" tint="0.34998626667073579"/>
      <name val="Arial"/>
      <family val="2"/>
    </font>
    <font>
      <b/>
      <sz val="10"/>
      <color theme="1" tint="0.34998626667073579"/>
      <name val="Arial"/>
      <family val="2"/>
    </font>
    <font>
      <b/>
      <sz val="10"/>
      <color theme="7" tint="-0.249977111117893"/>
      <name val="Arial"/>
      <family val="2"/>
    </font>
    <font>
      <sz val="11"/>
      <color theme="7" tint="-0.249977111117893"/>
      <name val="Arial"/>
      <family val="2"/>
    </font>
    <font>
      <b/>
      <sz val="18"/>
      <color theme="0"/>
      <name val="Arial"/>
      <family val="2"/>
    </font>
    <font>
      <u/>
      <sz val="9"/>
      <color theme="1" tint="0.499984740745262"/>
      <name val="Arial"/>
      <family val="2"/>
    </font>
    <font>
      <u/>
      <sz val="10"/>
      <color theme="7" tint="-0.249977111117893"/>
      <name val="Arial"/>
      <family val="2"/>
    </font>
    <font>
      <u/>
      <sz val="9"/>
      <color theme="1" tint="0.34998626667073579"/>
      <name val="Arial"/>
      <family val="2"/>
    </font>
    <font>
      <sz val="10"/>
      <color rgb="FF008080"/>
      <name val="Arial"/>
      <family val="2"/>
    </font>
    <font>
      <sz val="11"/>
      <color rgb="FF009999"/>
      <name val="Arial"/>
      <family val="2"/>
    </font>
    <font>
      <b/>
      <sz val="14"/>
      <color theme="0"/>
      <name val="Arial"/>
      <family val="2"/>
    </font>
    <font>
      <b/>
      <sz val="16"/>
      <color theme="1" tint="0.34998626667073579"/>
      <name val="Arial"/>
      <family val="2"/>
    </font>
    <font>
      <b/>
      <sz val="28"/>
      <color rgb="FF008080"/>
      <name val="Arial"/>
      <family val="2"/>
    </font>
    <font>
      <sz val="11"/>
      <color theme="1" tint="0.14999847407452621"/>
      <name val="Arial"/>
      <family val="2"/>
    </font>
    <font>
      <b/>
      <sz val="13"/>
      <color theme="1" tint="0.34998626667073579"/>
      <name val="Arial"/>
      <family val="2"/>
    </font>
    <font>
      <sz val="8"/>
      <color theme="7" tint="-0.249977111117893"/>
      <name val="Arial"/>
      <family val="2"/>
    </font>
    <font>
      <b/>
      <sz val="11"/>
      <color theme="1" tint="0.249977111117893"/>
      <name val="Arial"/>
      <family val="2"/>
    </font>
    <font>
      <i/>
      <sz val="11"/>
      <color theme="1" tint="0.249977111117893"/>
      <name val="Arial"/>
      <family val="2"/>
    </font>
    <font>
      <i/>
      <sz val="10"/>
      <color theme="1" tint="0.249977111117893"/>
      <name val="Arial"/>
      <family val="2"/>
    </font>
    <font>
      <u/>
      <sz val="10"/>
      <color theme="1" tint="0.249977111117893"/>
      <name val="Arial"/>
      <family val="2"/>
    </font>
    <font>
      <b/>
      <sz val="10"/>
      <color rgb="FF009999"/>
      <name val="Arial"/>
      <family val="2"/>
    </font>
    <font>
      <sz val="10"/>
      <color rgb="FFFF0000"/>
      <name val="Arial"/>
      <family val="2"/>
    </font>
    <font>
      <b/>
      <sz val="9"/>
      <color theme="1" tint="0.34998626667073579"/>
      <name val="Arial"/>
      <family val="2"/>
    </font>
    <font>
      <b/>
      <sz val="8"/>
      <color theme="1" tint="0.34998626667073579"/>
      <name val="Arial"/>
      <family val="2"/>
    </font>
    <font>
      <sz val="7"/>
      <color theme="1" tint="0.34998626667073579"/>
      <name val="Arial"/>
      <family val="2"/>
    </font>
    <font>
      <sz val="8"/>
      <color theme="1"/>
      <name val="Arial"/>
      <family val="2"/>
    </font>
    <font>
      <sz val="9"/>
      <color theme="0"/>
      <name val="Arial"/>
      <family val="2"/>
    </font>
    <font>
      <sz val="8"/>
      <color theme="0"/>
      <name val="Arial"/>
      <family val="2"/>
    </font>
    <font>
      <sz val="9"/>
      <color theme="1" tint="0.14999847407452621"/>
      <name val="Arial"/>
      <family val="2"/>
    </font>
    <font>
      <b/>
      <sz val="9"/>
      <color theme="1"/>
      <name val="Arial"/>
      <family val="2"/>
    </font>
    <font>
      <sz val="8"/>
      <color rgb="FFFF0000"/>
      <name val="Arial"/>
      <family val="2"/>
    </font>
    <font>
      <sz val="9"/>
      <color rgb="FFFF0000"/>
      <name val="Arial"/>
      <family val="2"/>
    </font>
    <font>
      <sz val="9"/>
      <color theme="1" tint="0.249977111117893"/>
      <name val="Calibri"/>
      <family val="2"/>
    </font>
    <font>
      <b/>
      <sz val="10"/>
      <color rgb="FFFF0000"/>
      <name val="Arial"/>
      <family val="2"/>
    </font>
    <font>
      <i/>
      <sz val="8"/>
      <color rgb="FFFF6600"/>
      <name val="Arial"/>
      <family val="2"/>
    </font>
    <font>
      <b/>
      <i/>
      <sz val="10"/>
      <color indexed="9"/>
      <name val="Arial"/>
      <family val="2"/>
    </font>
    <font>
      <sz val="8"/>
      <color theme="1" tint="0.249977111117893"/>
      <name val="Arial"/>
      <family val="2"/>
    </font>
    <font>
      <sz val="9"/>
      <color theme="7" tint="-0.249977111117893"/>
      <name val="Arial"/>
      <family val="2"/>
    </font>
    <font>
      <b/>
      <sz val="9"/>
      <color theme="7" tint="-0.249977111117893"/>
      <name val="Arial"/>
      <family val="2"/>
    </font>
    <font>
      <b/>
      <sz val="10"/>
      <name val="Arial"/>
      <family val="2"/>
    </font>
    <font>
      <b/>
      <sz val="9"/>
      <color theme="3" tint="0.39997558519241921"/>
      <name val="Arial"/>
      <family val="2"/>
    </font>
    <font>
      <sz val="10"/>
      <color theme="3" tint="0.39997558519241921"/>
      <name val="Arial"/>
      <family val="2"/>
    </font>
    <font>
      <sz val="8"/>
      <color theme="1" tint="0.34998626667073579"/>
      <name val="Calibri"/>
      <family val="2"/>
    </font>
    <font>
      <sz val="8.5"/>
      <color theme="1" tint="0.249977111117893"/>
      <name val="Arial"/>
      <family val="2"/>
    </font>
    <font>
      <b/>
      <sz val="10"/>
      <color theme="1"/>
      <name val="Calibri"/>
      <family val="2"/>
    </font>
    <font>
      <sz val="8"/>
      <color rgb="FF008080"/>
      <name val="Arial"/>
      <family val="2"/>
    </font>
    <font>
      <i/>
      <sz val="7"/>
      <color theme="1" tint="0.499984740745262"/>
      <name val="Arial"/>
      <family val="2"/>
    </font>
    <font>
      <sz val="10"/>
      <color theme="1" tint="0.499984740745262"/>
      <name val="Arial"/>
      <family val="2"/>
    </font>
    <font>
      <b/>
      <sz val="11"/>
      <color rgb="FFB4BD63"/>
      <name val="Arial"/>
      <family val="2"/>
    </font>
    <font>
      <u/>
      <sz val="9"/>
      <color rgb="FFB4BD63"/>
      <name val="Arial"/>
      <family val="2"/>
    </font>
    <font>
      <u/>
      <sz val="10"/>
      <color rgb="FFB4BD63"/>
      <name val="Arial"/>
      <family val="2"/>
    </font>
    <font>
      <sz val="9"/>
      <color theme="1"/>
      <name val="Calibri"/>
      <family val="2"/>
      <scheme val="minor"/>
    </font>
    <font>
      <b/>
      <sz val="18"/>
      <color theme="0" tint="-4.9989318521683403E-2"/>
      <name val="Arial"/>
      <family val="2"/>
    </font>
    <font>
      <sz val="10"/>
      <color theme="8" tint="-0.249977111117893"/>
      <name val="Arial"/>
      <family val="2"/>
    </font>
    <font>
      <b/>
      <sz val="11"/>
      <color theme="8" tint="-0.249977111117893"/>
      <name val="Arial"/>
      <family val="2"/>
    </font>
    <font>
      <sz val="8"/>
      <color theme="8" tint="-0.249977111117893"/>
      <name val="Arial"/>
      <family val="2"/>
    </font>
    <font>
      <b/>
      <sz val="9"/>
      <color theme="1" tint="0.14999847407452621"/>
      <name val="Arial"/>
      <family val="2"/>
    </font>
    <font>
      <b/>
      <sz val="12"/>
      <color theme="1" tint="0.249977111117893"/>
      <name val="Arial"/>
      <family val="2"/>
    </font>
    <font>
      <b/>
      <u/>
      <sz val="13"/>
      <color theme="1" tint="0.499984740745262"/>
      <name val="Arial"/>
      <family val="2"/>
    </font>
    <font>
      <sz val="10"/>
      <color rgb="FF31869B"/>
      <name val="Arial"/>
      <family val="2"/>
    </font>
    <font>
      <sz val="8"/>
      <color rgb="FF31869B"/>
      <name val="Arial"/>
      <family val="2"/>
    </font>
    <font>
      <i/>
      <sz val="10"/>
      <color rgb="FF404040"/>
      <name val="Arial"/>
      <family val="2"/>
    </font>
    <font>
      <i/>
      <sz val="8"/>
      <color rgb="FF808080"/>
      <name val="Arial"/>
      <family val="2"/>
    </font>
    <font>
      <sz val="12"/>
      <name val="Arial"/>
      <family val="2"/>
    </font>
    <font>
      <b/>
      <u/>
      <sz val="10"/>
      <color theme="8" tint="-0.249977111117893"/>
      <name val="Arial"/>
      <family val="2"/>
    </font>
    <font>
      <b/>
      <u/>
      <sz val="10"/>
      <color theme="5"/>
      <name val="Arial"/>
      <family val="2"/>
    </font>
    <font>
      <u/>
      <sz val="10"/>
      <color theme="8" tint="-0.249977111117893"/>
      <name val="Arial"/>
      <family val="2"/>
    </font>
    <font>
      <sz val="10"/>
      <color theme="9"/>
      <name val="Arial"/>
      <family val="2"/>
    </font>
    <font>
      <b/>
      <sz val="10"/>
      <color theme="8" tint="-0.249977111117893"/>
      <name val="Arial"/>
      <family val="2"/>
    </font>
    <font>
      <b/>
      <u/>
      <sz val="11"/>
      <color rgb="FF008080"/>
      <name val="Arial"/>
      <family val="2"/>
    </font>
    <font>
      <sz val="9"/>
      <color theme="8" tint="-0.249977111117893"/>
      <name val="Arial"/>
      <family val="2"/>
    </font>
    <font>
      <b/>
      <u/>
      <sz val="10"/>
      <color theme="4" tint="-0.499984740745262"/>
      <name val="Arial"/>
      <family val="2"/>
    </font>
    <font>
      <b/>
      <u/>
      <sz val="10"/>
      <color rgb="FF333333"/>
      <name val="Arial"/>
      <family val="2"/>
    </font>
    <font>
      <b/>
      <i/>
      <sz val="11"/>
      <color rgb="FF008080"/>
      <name val="Arial"/>
      <family val="2"/>
    </font>
    <font>
      <b/>
      <sz val="10"/>
      <color theme="4" tint="-0.249977111117893"/>
      <name val="Arial"/>
      <family val="2"/>
    </font>
    <font>
      <b/>
      <sz val="10"/>
      <color theme="9" tint="-0.249977111117893"/>
      <name val="Arial"/>
      <family val="2"/>
    </font>
    <font>
      <u/>
      <sz val="10"/>
      <color theme="4" tint="-0.249977111117893"/>
      <name val="Arial"/>
      <family val="2"/>
    </font>
    <font>
      <u/>
      <sz val="10"/>
      <color theme="3" tint="-0.249977111117893"/>
      <name val="Arial"/>
      <family val="2"/>
    </font>
    <font>
      <u/>
      <sz val="10"/>
      <color theme="9" tint="-0.249977111117893"/>
      <name val="Arial"/>
      <family val="2"/>
    </font>
    <font>
      <b/>
      <sz val="12"/>
      <color rgb="FF008080"/>
      <name val="Arial"/>
      <family val="2"/>
    </font>
    <font>
      <sz val="11"/>
      <color theme="8" tint="-0.249977111117893"/>
      <name val="Arial"/>
      <family val="2"/>
    </font>
    <font>
      <u/>
      <sz val="10"/>
      <color theme="4" tint="-0.499984740745262"/>
      <name val="Arial"/>
      <family val="2"/>
    </font>
  </fonts>
  <fills count="31">
    <fill>
      <patternFill patternType="none"/>
    </fill>
    <fill>
      <patternFill patternType="gray125"/>
    </fill>
    <fill>
      <patternFill patternType="solid">
        <fgColor theme="0"/>
        <bgColor indexed="64"/>
      </patternFill>
    </fill>
    <fill>
      <patternFill patternType="solid">
        <fgColor rgb="FF008080"/>
        <bgColor indexed="64"/>
      </patternFill>
    </fill>
    <fill>
      <patternFill patternType="solid">
        <fgColor indexed="9"/>
        <bgColor indexed="64"/>
      </patternFill>
    </fill>
    <fill>
      <patternFill patternType="solid">
        <fgColor indexed="21"/>
        <bgColor indexed="64"/>
      </patternFill>
    </fill>
    <fill>
      <patternFill patternType="solid">
        <fgColor theme="6" tint="0.79998168889431442"/>
        <bgColor indexed="64"/>
      </patternFill>
    </fill>
    <fill>
      <patternFill patternType="solid">
        <fgColor rgb="FFFF0000"/>
        <bgColor indexed="64"/>
      </patternFill>
    </fill>
    <fill>
      <patternFill patternType="solid">
        <fgColor theme="4" tint="0.79998168889431442"/>
        <bgColor indexed="64"/>
      </patternFill>
    </fill>
    <fill>
      <patternFill patternType="solid">
        <fgColor theme="3" tint="0.39997558519241921"/>
        <bgColor indexed="64"/>
      </patternFill>
    </fill>
    <fill>
      <patternFill patternType="solid">
        <fgColor rgb="FFFF6600"/>
        <bgColor indexed="64"/>
      </patternFill>
    </fill>
    <fill>
      <patternFill patternType="solid">
        <fgColor theme="9" tint="0.79998168889431442"/>
        <bgColor indexed="64"/>
      </patternFill>
    </fill>
    <fill>
      <patternFill patternType="solid">
        <fgColor theme="7" tint="-0.249977111117893"/>
        <bgColor indexed="64"/>
      </patternFill>
    </fill>
    <fill>
      <patternFill patternType="solid">
        <fgColor rgb="FF009999"/>
        <bgColor indexed="64"/>
      </patternFill>
    </fill>
    <fill>
      <patternFill patternType="solid">
        <fgColor rgb="FF9179A7"/>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EBE7EF"/>
        <bgColor indexed="64"/>
      </patternFill>
    </fill>
    <fill>
      <patternFill patternType="solid">
        <fgColor rgb="FFCCFFCC"/>
        <bgColor indexed="64"/>
      </patternFill>
    </fill>
    <fill>
      <patternFill patternType="solid">
        <fgColor rgb="FFFFC000"/>
        <bgColor indexed="64"/>
      </patternFill>
    </fill>
    <fill>
      <patternFill patternType="solid">
        <fgColor theme="3" tint="0.59999389629810485"/>
        <bgColor indexed="64"/>
      </patternFill>
    </fill>
    <fill>
      <patternFill patternType="solid">
        <fgColor theme="4" tint="-0.249977111117893"/>
        <bgColor indexed="64"/>
      </patternFill>
    </fill>
    <fill>
      <patternFill patternType="solid">
        <fgColor rgb="FFB4BD63"/>
        <bgColor indexed="64"/>
      </patternFill>
    </fill>
    <fill>
      <patternFill patternType="solid">
        <fgColor rgb="FFDEE0B6"/>
        <bgColor indexed="64"/>
      </patternFill>
    </fill>
    <fill>
      <patternFill patternType="solid">
        <fgColor rgb="FFFFFF00"/>
        <bgColor indexed="64"/>
      </patternFill>
    </fill>
    <fill>
      <patternFill patternType="solid">
        <fgColor rgb="FFFFFFFF"/>
        <bgColor rgb="FF000000"/>
      </patternFill>
    </fill>
    <fill>
      <patternFill patternType="solid">
        <fgColor rgb="FFF2F2F2"/>
        <bgColor rgb="FF000000"/>
      </patternFill>
    </fill>
    <fill>
      <patternFill patternType="solid">
        <fgColor rgb="FFFFFF99"/>
        <bgColor indexed="64"/>
      </patternFill>
    </fill>
    <fill>
      <patternFill patternType="solid">
        <fgColor rgb="FF33CCCC"/>
        <bgColor indexed="64"/>
      </patternFill>
    </fill>
    <fill>
      <patternFill patternType="solid">
        <fgColor theme="6" tint="0.59999389629810485"/>
        <bgColor indexed="64"/>
      </patternFill>
    </fill>
  </fills>
  <borders count="79">
    <border>
      <left/>
      <right/>
      <top/>
      <bottom/>
      <diagonal/>
    </border>
    <border>
      <left style="thick">
        <color rgb="FF008080"/>
      </left>
      <right/>
      <top style="thick">
        <color rgb="FF008080"/>
      </top>
      <bottom/>
      <diagonal/>
    </border>
    <border>
      <left/>
      <right/>
      <top style="thick">
        <color rgb="FF008080"/>
      </top>
      <bottom/>
      <diagonal/>
    </border>
    <border>
      <left/>
      <right style="thick">
        <color rgb="FF008080"/>
      </right>
      <top style="thick">
        <color rgb="FF008080"/>
      </top>
      <bottom/>
      <diagonal/>
    </border>
    <border>
      <left style="thick">
        <color rgb="FF008080"/>
      </left>
      <right/>
      <top/>
      <bottom/>
      <diagonal/>
    </border>
    <border>
      <left/>
      <right style="thick">
        <color rgb="FF008080"/>
      </right>
      <top/>
      <bottom/>
      <diagonal/>
    </border>
    <border>
      <left style="thick">
        <color rgb="FF008080"/>
      </left>
      <right/>
      <top/>
      <bottom style="thick">
        <color rgb="FF008080"/>
      </bottom>
      <diagonal/>
    </border>
    <border>
      <left/>
      <right/>
      <top/>
      <bottom style="thick">
        <color rgb="FF008080"/>
      </bottom>
      <diagonal/>
    </border>
    <border>
      <left/>
      <right style="thick">
        <color rgb="FF008080"/>
      </right>
      <top/>
      <bottom style="thick">
        <color rgb="FF008080"/>
      </bottom>
      <diagonal/>
    </border>
    <border>
      <left/>
      <right/>
      <top style="thin">
        <color indexed="55"/>
      </top>
      <bottom/>
      <diagonal/>
    </border>
    <border>
      <left/>
      <right/>
      <top/>
      <bottom style="medium">
        <color indexed="21"/>
      </bottom>
      <diagonal/>
    </border>
    <border>
      <left/>
      <right/>
      <top/>
      <bottom style="thick">
        <color theme="3" tint="0.39994506668294322"/>
      </bottom>
      <diagonal/>
    </border>
    <border>
      <left/>
      <right/>
      <top/>
      <bottom style="medium">
        <color theme="3" tint="0.39994506668294322"/>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right/>
      <top style="thin">
        <color theme="0" tint="-0.24994659260841701"/>
      </top>
      <bottom style="thin">
        <color theme="0" tint="-0.24994659260841701"/>
      </bottom>
      <diagonal/>
    </border>
    <border>
      <left/>
      <right/>
      <top/>
      <bottom style="thick">
        <color rgb="FFFF6600"/>
      </bottom>
      <diagonal/>
    </border>
    <border>
      <left/>
      <right/>
      <top/>
      <bottom style="medium">
        <color rgb="FFFF6600"/>
      </bottom>
      <diagonal/>
    </border>
    <border>
      <left/>
      <right/>
      <top/>
      <bottom style="thick">
        <color theme="7" tint="-0.24994659260841701"/>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right style="thick">
        <color theme="0"/>
      </right>
      <top/>
      <bottom/>
      <diagonal/>
    </border>
    <border>
      <left style="thick">
        <color theme="0"/>
      </left>
      <right style="thick">
        <color theme="0"/>
      </right>
      <top/>
      <bottom/>
      <diagonal/>
    </border>
    <border>
      <left style="thick">
        <color theme="0"/>
      </left>
      <right/>
      <top/>
      <bottom/>
      <diagonal/>
    </border>
    <border>
      <left/>
      <right/>
      <top/>
      <bottom style="thin">
        <color theme="0" tint="-0.24994659260841701"/>
      </bottom>
      <diagonal/>
    </border>
    <border>
      <left/>
      <right/>
      <top style="medium">
        <color rgb="FF008080"/>
      </top>
      <bottom/>
      <diagonal/>
    </border>
    <border>
      <left/>
      <right/>
      <top style="medium">
        <color rgb="FFFF6600"/>
      </top>
      <bottom/>
      <diagonal/>
    </border>
    <border>
      <left/>
      <right/>
      <top style="medium">
        <color theme="7" tint="-0.24994659260841701"/>
      </top>
      <bottom/>
      <diagonal/>
    </border>
    <border>
      <left/>
      <right/>
      <top style="medium">
        <color theme="3" tint="0.39994506668294322"/>
      </top>
      <bottom/>
      <diagonal/>
    </border>
    <border>
      <left/>
      <right/>
      <top/>
      <bottom style="medium">
        <color theme="7" tint="-0.2499465926084170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3743705557422"/>
      </right>
      <top style="thin">
        <color theme="0" tint="-0.14996795556505021"/>
      </top>
      <bottom style="thin">
        <color theme="0" tint="-0.14996795556505021"/>
      </bottom>
      <diagonal/>
    </border>
    <border>
      <left style="thin">
        <color theme="0" tint="-0.24994659260841701"/>
      </left>
      <right style="thin">
        <color theme="0" tint="-0.24994659260841701"/>
      </right>
      <top/>
      <bottom style="thin">
        <color theme="0" tint="-4.9989318521683403E-2"/>
      </bottom>
      <diagonal/>
    </border>
    <border>
      <left style="double">
        <color theme="0" tint="-0.24994659260841701"/>
      </left>
      <right style="thin">
        <color theme="0" tint="-0.24994659260841701"/>
      </right>
      <top style="thin">
        <color theme="0" tint="-0.24994659260841701"/>
      </top>
      <bottom style="thin">
        <color theme="0" tint="-0.24994659260841701"/>
      </bottom>
      <diagonal/>
    </border>
    <border>
      <left style="double">
        <color theme="0" tint="-0.24994659260841701"/>
      </left>
      <right style="thin">
        <color theme="0" tint="-0.24994659260841701"/>
      </right>
      <top style="thin">
        <color theme="0" tint="-0.24994659260841701"/>
      </top>
      <bottom/>
      <diagonal/>
    </border>
    <border>
      <left style="double">
        <color theme="0" tint="-0.24994659260841701"/>
      </left>
      <right style="thin">
        <color theme="0" tint="-0.24994659260841701"/>
      </right>
      <top/>
      <bottom/>
      <diagonal/>
    </border>
    <border>
      <left style="double">
        <color theme="0" tint="-0.24994659260841701"/>
      </left>
      <right style="thin">
        <color theme="0" tint="-0.24994659260841701"/>
      </right>
      <top/>
      <bottom style="thin">
        <color theme="0" tint="-0.24994659260841701"/>
      </bottom>
      <diagonal/>
    </border>
    <border>
      <left style="double">
        <color theme="0" tint="-0.24994659260841701"/>
      </left>
      <right/>
      <top style="thin">
        <color theme="0" tint="-0.24994659260841701"/>
      </top>
      <bottom style="thin">
        <color theme="0" tint="-0.24994659260841701"/>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14996795556505021"/>
      </right>
      <top/>
      <bottom/>
      <diagonal/>
    </border>
    <border>
      <left style="thin">
        <color theme="0" tint="-0.14993743705557422"/>
      </left>
      <right/>
      <top style="thin">
        <color theme="0" tint="-0.14993743705557422"/>
      </top>
      <bottom style="thin">
        <color theme="0" tint="-0.14993743705557422"/>
      </bottom>
      <diagonal/>
    </border>
    <border>
      <left/>
      <right/>
      <top style="thin">
        <color theme="0" tint="-0.14993743705557422"/>
      </top>
      <bottom style="thin">
        <color theme="0" tint="-0.14993743705557422"/>
      </bottom>
      <diagonal/>
    </border>
    <border>
      <left/>
      <right style="thin">
        <color theme="0" tint="-0.14993743705557422"/>
      </right>
      <top style="thin">
        <color theme="0" tint="-0.14993743705557422"/>
      </top>
      <bottom style="thin">
        <color theme="0" tint="-0.14993743705557422"/>
      </bottom>
      <diagonal/>
    </border>
    <border>
      <left style="thin">
        <color theme="0" tint="-0.14996795556505021"/>
      </left>
      <right/>
      <top style="thin">
        <color theme="0" tint="-0.14993743705557422"/>
      </top>
      <bottom/>
      <diagonal/>
    </border>
    <border>
      <left/>
      <right/>
      <top style="thin">
        <color theme="0" tint="-0.14993743705557422"/>
      </top>
      <bottom/>
      <diagonal/>
    </border>
    <border>
      <left/>
      <right style="thin">
        <color theme="0" tint="-0.14996795556505021"/>
      </right>
      <top style="thin">
        <color theme="0" tint="-0.14993743705557422"/>
      </top>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6795556505021"/>
      </right>
      <top/>
      <bottom style="thin">
        <color theme="0" tint="-0.14993743705557422"/>
      </bottom>
      <diagonal/>
    </border>
    <border>
      <left style="thin">
        <color theme="0" tint="-0.14993743705557422"/>
      </left>
      <right/>
      <top/>
      <bottom/>
      <diagonal/>
    </border>
    <border>
      <left/>
      <right style="thin">
        <color theme="0" tint="-0.14993743705557422"/>
      </right>
      <top style="thin">
        <color theme="0" tint="-0.149937437055574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style="thin">
        <color theme="0" tint="-0.14996795556505021"/>
      </top>
      <bottom/>
      <diagonal/>
    </border>
    <border>
      <left style="thin">
        <color theme="0" tint="-0.14993743705557422"/>
      </left>
      <right/>
      <top style="thin">
        <color theme="0" tint="-0.14993743705557422"/>
      </top>
      <bottom style="thin">
        <color theme="0" tint="-0.14990691854609822"/>
      </bottom>
      <diagonal/>
    </border>
    <border>
      <left/>
      <right/>
      <top style="thin">
        <color theme="0" tint="-0.14993743705557422"/>
      </top>
      <bottom style="thin">
        <color theme="0" tint="-0.14990691854609822"/>
      </bottom>
      <diagonal/>
    </border>
    <border>
      <left/>
      <right style="thin">
        <color theme="0" tint="-0.14990691854609822"/>
      </right>
      <top style="thin">
        <color theme="0" tint="-0.14993743705557422"/>
      </top>
      <bottom style="thin">
        <color theme="0" tint="-0.14990691854609822"/>
      </bottom>
      <diagonal/>
    </border>
    <border>
      <left style="thin">
        <color theme="0" tint="-0.14993743705557422"/>
      </left>
      <right/>
      <top/>
      <bottom style="thin">
        <color theme="0" tint="-0.14996795556505021"/>
      </bottom>
      <diagonal/>
    </border>
    <border>
      <left/>
      <right/>
      <top/>
      <bottom style="thick">
        <color rgb="FFB4BD63"/>
      </bottom>
      <diagonal/>
    </border>
    <border>
      <left/>
      <right/>
      <top style="medium">
        <color rgb="FFB4BD63"/>
      </top>
      <bottom/>
      <diagonal/>
    </border>
    <border>
      <left/>
      <right style="double">
        <color theme="0" tint="-0.24994659260841701"/>
      </right>
      <top style="thin">
        <color theme="0" tint="-0.24994659260841701"/>
      </top>
      <bottom style="thin">
        <color theme="0" tint="-0.24994659260841701"/>
      </bottom>
      <diagonal/>
    </border>
  </borders>
  <cellStyleXfs count="2">
    <xf numFmtId="0" fontId="0" fillId="0" borderId="0"/>
    <xf numFmtId="0" fontId="1" fillId="0" borderId="0" applyNumberFormat="0" applyFill="0" applyBorder="0" applyAlignment="0" applyProtection="0">
      <alignment vertical="top"/>
      <protection locked="0"/>
    </xf>
  </cellStyleXfs>
  <cellXfs count="921">
    <xf numFmtId="0" fontId="0" fillId="0" borderId="0" xfId="0"/>
    <xf numFmtId="0" fontId="2" fillId="2" borderId="0" xfId="0" applyFont="1" applyFill="1" applyAlignment="1">
      <alignment horizontal="center" vertical="center"/>
    </xf>
    <xf numFmtId="0" fontId="3" fillId="4" borderId="0" xfId="0" applyFont="1" applyFill="1"/>
    <xf numFmtId="0" fontId="3" fillId="4" borderId="0" xfId="0" applyFont="1" applyFill="1" applyAlignment="1">
      <alignment horizontal="right"/>
    </xf>
    <xf numFmtId="0" fontId="4" fillId="4" borderId="0" xfId="0" applyFont="1" applyFill="1" applyAlignment="1">
      <alignment horizontal="right"/>
    </xf>
    <xf numFmtId="0" fontId="6" fillId="0" borderId="0" xfId="0" applyFont="1"/>
    <xf numFmtId="0" fontId="7" fillId="0" borderId="0" xfId="0" applyFont="1" applyAlignment="1">
      <alignment wrapText="1" shrinkToFit="1"/>
    </xf>
    <xf numFmtId="0" fontId="7" fillId="0" borderId="0" xfId="0" applyFont="1"/>
    <xf numFmtId="0" fontId="8" fillId="0" borderId="0" xfId="0" applyFont="1"/>
    <xf numFmtId="165" fontId="7" fillId="0" borderId="0" xfId="0" applyNumberFormat="1" applyFont="1"/>
    <xf numFmtId="165" fontId="7" fillId="17" borderId="0" xfId="0" applyNumberFormat="1" applyFont="1" applyFill="1"/>
    <xf numFmtId="0" fontId="7" fillId="17" borderId="0" xfId="0" applyFont="1" applyFill="1"/>
    <xf numFmtId="17" fontId="7" fillId="0" borderId="0" xfId="0" applyNumberFormat="1" applyFont="1" applyAlignment="1">
      <alignment horizontal="center"/>
    </xf>
    <xf numFmtId="165" fontId="8" fillId="0" borderId="0" xfId="0" applyNumberFormat="1" applyFont="1"/>
    <xf numFmtId="0" fontId="7" fillId="0" borderId="0" xfId="0" applyFont="1" applyAlignment="1">
      <alignment horizontal="left"/>
    </xf>
    <xf numFmtId="49" fontId="7" fillId="0" borderId="0" xfId="0" applyNumberFormat="1" applyFont="1"/>
    <xf numFmtId="0" fontId="6" fillId="2" borderId="0" xfId="0" applyFont="1" applyFill="1"/>
    <xf numFmtId="0" fontId="6" fillId="2" borderId="7" xfId="0" applyFont="1" applyFill="1" applyBorder="1"/>
    <xf numFmtId="0" fontId="10" fillId="2" borderId="0" xfId="1" applyFont="1" applyFill="1" applyAlignment="1" applyProtection="1"/>
    <xf numFmtId="0" fontId="6" fillId="4" borderId="0" xfId="0" applyFont="1" applyFill="1"/>
    <xf numFmtId="164" fontId="6" fillId="0" borderId="0" xfId="0" applyNumberFormat="1" applyFont="1"/>
    <xf numFmtId="0" fontId="14" fillId="2" borderId="0" xfId="0" applyFont="1" applyFill="1"/>
    <xf numFmtId="0" fontId="18" fillId="2" borderId="0" xfId="0" applyFont="1" applyFill="1" applyAlignment="1">
      <alignment horizontal="right"/>
    </xf>
    <xf numFmtId="0" fontId="12" fillId="2" borderId="0" xfId="0" applyFont="1" applyFill="1"/>
    <xf numFmtId="0" fontId="12" fillId="2" borderId="0" xfId="0" applyFont="1" applyFill="1" applyAlignment="1">
      <alignment horizontal="left"/>
    </xf>
    <xf numFmtId="3" fontId="15" fillId="2" borderId="0" xfId="0" applyNumberFormat="1" applyFont="1" applyFill="1" applyAlignment="1">
      <alignment horizontal="right" vertical="center"/>
    </xf>
    <xf numFmtId="3" fontId="17" fillId="2" borderId="0" xfId="0" applyNumberFormat="1" applyFont="1" applyFill="1" applyAlignment="1">
      <alignment horizontal="right" vertical="center"/>
    </xf>
    <xf numFmtId="0" fontId="22" fillId="2" borderId="0" xfId="0" applyFont="1" applyFill="1" applyAlignment="1">
      <alignment horizontal="left"/>
    </xf>
    <xf numFmtId="0" fontId="25" fillId="2" borderId="0" xfId="1" applyFont="1" applyFill="1" applyAlignment="1" applyProtection="1"/>
    <xf numFmtId="2" fontId="21" fillId="6" borderId="20" xfId="0" applyNumberFormat="1" applyFont="1" applyFill="1" applyBorder="1" applyAlignment="1">
      <alignment horizontal="center" vertical="center"/>
    </xf>
    <xf numFmtId="2" fontId="21" fillId="6" borderId="23" xfId="0" applyNumberFormat="1" applyFont="1" applyFill="1" applyBorder="1" applyAlignment="1">
      <alignment horizontal="center" vertical="center"/>
    </xf>
    <xf numFmtId="2" fontId="21" fillId="6" borderId="21" xfId="0" applyNumberFormat="1" applyFont="1" applyFill="1" applyBorder="1" applyAlignment="1">
      <alignment horizontal="center" vertical="center"/>
    </xf>
    <xf numFmtId="0" fontId="15" fillId="4" borderId="22" xfId="0" applyFont="1" applyFill="1" applyBorder="1" applyAlignment="1">
      <alignment vertical="center"/>
    </xf>
    <xf numFmtId="3" fontId="23" fillId="4" borderId="28" xfId="0" applyNumberFormat="1" applyFont="1" applyFill="1" applyBorder="1" applyAlignment="1">
      <alignment horizontal="right" vertical="center"/>
    </xf>
    <xf numFmtId="3" fontId="23" fillId="4" borderId="29" xfId="0" applyNumberFormat="1" applyFont="1" applyFill="1" applyBorder="1" applyAlignment="1">
      <alignment horizontal="right" vertical="center"/>
    </xf>
    <xf numFmtId="3" fontId="23" fillId="4" borderId="30" xfId="0" applyNumberFormat="1" applyFont="1" applyFill="1" applyBorder="1" applyAlignment="1">
      <alignment horizontal="right" vertical="center"/>
    </xf>
    <xf numFmtId="3" fontId="23" fillId="6" borderId="14" xfId="0" applyNumberFormat="1" applyFont="1" applyFill="1" applyBorder="1" applyAlignment="1">
      <alignment horizontal="right" vertical="center"/>
    </xf>
    <xf numFmtId="3" fontId="23" fillId="6" borderId="0" xfId="0" applyNumberFormat="1" applyFont="1" applyFill="1" applyAlignment="1">
      <alignment horizontal="right" vertical="center"/>
    </xf>
    <xf numFmtId="3" fontId="23" fillId="6" borderId="15" xfId="0" applyNumberFormat="1" applyFont="1" applyFill="1" applyBorder="1" applyAlignment="1">
      <alignment horizontal="right" vertical="center"/>
    </xf>
    <xf numFmtId="3" fontId="31" fillId="4" borderId="16" xfId="0" applyNumberFormat="1" applyFont="1" applyFill="1" applyBorder="1" applyAlignment="1">
      <alignment horizontal="right" vertical="center"/>
    </xf>
    <xf numFmtId="3" fontId="31" fillId="4" borderId="34" xfId="0" applyNumberFormat="1" applyFont="1" applyFill="1" applyBorder="1" applyAlignment="1">
      <alignment horizontal="right" vertical="center"/>
    </xf>
    <xf numFmtId="3" fontId="31" fillId="4" borderId="17" xfId="0" applyNumberFormat="1" applyFont="1" applyFill="1" applyBorder="1" applyAlignment="1">
      <alignment horizontal="right" vertical="center"/>
    </xf>
    <xf numFmtId="0" fontId="32" fillId="2" borderId="0" xfId="1" applyFont="1" applyFill="1" applyAlignment="1" applyProtection="1"/>
    <xf numFmtId="0" fontId="20" fillId="3" borderId="20" xfId="0" applyFont="1" applyFill="1" applyBorder="1" applyAlignment="1">
      <alignment horizontal="left" vertical="center"/>
    </xf>
    <xf numFmtId="0" fontId="34" fillId="3" borderId="13" xfId="0" applyFont="1" applyFill="1" applyBorder="1" applyAlignment="1">
      <alignment horizontal="center" vertical="center"/>
    </xf>
    <xf numFmtId="0" fontId="34" fillId="3" borderId="21" xfId="0" applyFont="1" applyFill="1" applyBorder="1" applyAlignment="1">
      <alignment horizontal="center" vertical="center"/>
    </xf>
    <xf numFmtId="0" fontId="36" fillId="2" borderId="14" xfId="0" applyFont="1" applyFill="1" applyBorder="1" applyAlignment="1">
      <alignment horizontal="left" vertical="center" indent="1"/>
    </xf>
    <xf numFmtId="165" fontId="15" fillId="2" borderId="18" xfId="0" applyNumberFormat="1" applyFont="1" applyFill="1" applyBorder="1" applyAlignment="1">
      <alignment horizontal="right" vertical="center" indent="1"/>
    </xf>
    <xf numFmtId="165" fontId="15" fillId="2" borderId="14" xfId="0" applyNumberFormat="1" applyFont="1" applyFill="1" applyBorder="1" applyAlignment="1">
      <alignment horizontal="right" vertical="center" indent="1"/>
    </xf>
    <xf numFmtId="165" fontId="15" fillId="2" borderId="15" xfId="0" applyNumberFormat="1" applyFont="1" applyFill="1" applyBorder="1" applyAlignment="1">
      <alignment horizontal="right" vertical="center" indent="1"/>
    </xf>
    <xf numFmtId="0" fontId="36" fillId="2" borderId="16" xfId="0" applyFont="1" applyFill="1" applyBorder="1" applyAlignment="1">
      <alignment horizontal="left" vertical="center" indent="1"/>
    </xf>
    <xf numFmtId="165" fontId="15" fillId="2" borderId="16" xfId="0" applyNumberFormat="1" applyFont="1" applyFill="1" applyBorder="1" applyAlignment="1">
      <alignment horizontal="right" vertical="center" indent="1"/>
    </xf>
    <xf numFmtId="165" fontId="15" fillId="2" borderId="17" xfId="0" applyNumberFormat="1" applyFont="1" applyFill="1" applyBorder="1" applyAlignment="1">
      <alignment horizontal="right" vertical="center" indent="1"/>
    </xf>
    <xf numFmtId="0" fontId="15" fillId="2" borderId="14" xfId="0" applyFont="1" applyFill="1" applyBorder="1" applyAlignment="1">
      <alignment horizontal="left" vertical="center" indent="1"/>
    </xf>
    <xf numFmtId="0" fontId="15" fillId="2" borderId="14" xfId="0" applyFont="1" applyFill="1" applyBorder="1" applyAlignment="1">
      <alignment horizontal="left" vertical="center" wrapText="1" indent="1"/>
    </xf>
    <xf numFmtId="0" fontId="29" fillId="2" borderId="0" xfId="0" applyFont="1" applyFill="1"/>
    <xf numFmtId="0" fontId="13" fillId="2" borderId="0" xfId="0" applyFont="1" applyFill="1" applyAlignment="1">
      <alignment vertical="center"/>
    </xf>
    <xf numFmtId="0" fontId="33" fillId="5" borderId="28" xfId="0" applyFont="1" applyFill="1" applyBorder="1" applyAlignment="1">
      <alignment horizontal="center" vertical="center"/>
    </xf>
    <xf numFmtId="0" fontId="33" fillId="5" borderId="30" xfId="0" applyFont="1" applyFill="1" applyBorder="1" applyAlignment="1">
      <alignment horizontal="center" vertical="center"/>
    </xf>
    <xf numFmtId="0" fontId="33" fillId="5" borderId="29" xfId="0" applyFont="1" applyFill="1" applyBorder="1" applyAlignment="1">
      <alignment horizontal="center" vertical="center"/>
    </xf>
    <xf numFmtId="0" fontId="38" fillId="3" borderId="29" xfId="0" applyFont="1" applyFill="1" applyBorder="1" applyAlignment="1">
      <alignment horizontal="center" vertical="center" wrapText="1" shrinkToFit="1"/>
    </xf>
    <xf numFmtId="0" fontId="39" fillId="0" borderId="0" xfId="0" applyFont="1"/>
    <xf numFmtId="0" fontId="8" fillId="0" borderId="0" xfId="0" applyFont="1" applyAlignment="1">
      <alignment horizontal="center"/>
    </xf>
    <xf numFmtId="0" fontId="8" fillId="0" borderId="0" xfId="0" applyFont="1" applyAlignment="1">
      <alignment horizontal="left"/>
    </xf>
    <xf numFmtId="164" fontId="15" fillId="2" borderId="14" xfId="0" applyNumberFormat="1" applyFont="1" applyFill="1" applyBorder="1" applyAlignment="1">
      <alignment horizontal="right" vertical="center" indent="1"/>
    </xf>
    <xf numFmtId="164" fontId="15" fillId="2" borderId="0" xfId="0" applyNumberFormat="1" applyFont="1" applyFill="1" applyAlignment="1">
      <alignment horizontal="right" vertical="center" indent="1"/>
    </xf>
    <xf numFmtId="164" fontId="17" fillId="2" borderId="14" xfId="0" applyNumberFormat="1" applyFont="1" applyFill="1" applyBorder="1" applyAlignment="1">
      <alignment horizontal="right" vertical="center" indent="1"/>
    </xf>
    <xf numFmtId="164" fontId="17" fillId="2" borderId="0" xfId="0" applyNumberFormat="1" applyFont="1" applyFill="1" applyAlignment="1">
      <alignment horizontal="right" vertical="center" indent="1"/>
    </xf>
    <xf numFmtId="164" fontId="17" fillId="2" borderId="16" xfId="0" applyNumberFormat="1" applyFont="1" applyFill="1" applyBorder="1" applyAlignment="1">
      <alignment horizontal="right" vertical="center" indent="1"/>
    </xf>
    <xf numFmtId="164" fontId="17" fillId="2" borderId="34" xfId="0" applyNumberFormat="1" applyFont="1" applyFill="1" applyBorder="1" applyAlignment="1">
      <alignment horizontal="right" vertical="center" indent="1"/>
    </xf>
    <xf numFmtId="164" fontId="15" fillId="2" borderId="15" xfId="0" applyNumberFormat="1" applyFont="1" applyFill="1" applyBorder="1" applyAlignment="1">
      <alignment horizontal="right" vertical="center" indent="1"/>
    </xf>
    <xf numFmtId="0" fontId="30" fillId="5" borderId="28" xfId="0" applyFont="1" applyFill="1" applyBorder="1" applyAlignment="1">
      <alignment horizontal="left" vertical="center" indent="1"/>
    </xf>
    <xf numFmtId="2" fontId="21" fillId="6" borderId="13" xfId="0" applyNumberFormat="1" applyFont="1" applyFill="1" applyBorder="1" applyAlignment="1">
      <alignment horizontal="center" vertical="center"/>
    </xf>
    <xf numFmtId="164" fontId="23" fillId="4" borderId="22" xfId="0" applyNumberFormat="1" applyFont="1" applyFill="1" applyBorder="1" applyAlignment="1">
      <alignment horizontal="center" vertical="center"/>
    </xf>
    <xf numFmtId="164" fontId="23" fillId="6" borderId="18" xfId="0" applyNumberFormat="1" applyFont="1" applyFill="1" applyBorder="1" applyAlignment="1">
      <alignment horizontal="center" vertical="center"/>
    </xf>
    <xf numFmtId="164" fontId="31" fillId="4" borderId="19" xfId="0" applyNumberFormat="1" applyFont="1" applyFill="1" applyBorder="1" applyAlignment="1">
      <alignment horizontal="center" vertical="center"/>
    </xf>
    <xf numFmtId="164" fontId="17" fillId="2" borderId="15" xfId="0" applyNumberFormat="1" applyFont="1" applyFill="1" applyBorder="1" applyAlignment="1">
      <alignment horizontal="right" vertical="center" indent="1"/>
    </xf>
    <xf numFmtId="164" fontId="17" fillId="2" borderId="17" xfId="0" applyNumberFormat="1" applyFont="1" applyFill="1" applyBorder="1" applyAlignment="1">
      <alignment horizontal="right" vertical="center" indent="1"/>
    </xf>
    <xf numFmtId="1" fontId="7" fillId="0" borderId="0" xfId="0" applyNumberFormat="1" applyFont="1"/>
    <xf numFmtId="1" fontId="7" fillId="17" borderId="0" xfId="0" applyNumberFormat="1" applyFont="1" applyFill="1"/>
    <xf numFmtId="0" fontId="34" fillId="2" borderId="0" xfId="0" applyFont="1" applyFill="1" applyAlignment="1">
      <alignment horizontal="center" vertical="center"/>
    </xf>
    <xf numFmtId="0" fontId="15" fillId="2" borderId="0" xfId="0" applyFont="1" applyFill="1" applyAlignment="1">
      <alignment horizontal="right" indent="1"/>
    </xf>
    <xf numFmtId="0" fontId="17" fillId="2" borderId="0" xfId="0" applyFont="1" applyFill="1" applyAlignment="1">
      <alignment horizontal="right" indent="1"/>
    </xf>
    <xf numFmtId="165" fontId="15" fillId="2" borderId="0" xfId="0" applyNumberFormat="1" applyFont="1" applyFill="1" applyAlignment="1">
      <alignment horizontal="right" indent="1"/>
    </xf>
    <xf numFmtId="165" fontId="17" fillId="2" borderId="0" xfId="0" applyNumberFormat="1" applyFont="1" applyFill="1" applyAlignment="1">
      <alignment horizontal="right" indent="1"/>
    </xf>
    <xf numFmtId="165" fontId="15" fillId="6" borderId="18" xfId="0" applyNumberFormat="1" applyFont="1" applyFill="1" applyBorder="1" applyAlignment="1">
      <alignment horizontal="right" vertical="center" indent="1"/>
    </xf>
    <xf numFmtId="165" fontId="17" fillId="2" borderId="19" xfId="0" applyNumberFormat="1" applyFont="1" applyFill="1" applyBorder="1" applyAlignment="1">
      <alignment horizontal="right" vertical="center" indent="1"/>
    </xf>
    <xf numFmtId="0" fontId="35" fillId="2" borderId="0" xfId="0" applyFont="1" applyFill="1" applyAlignment="1">
      <alignment horizontal="left" vertical="center" indent="1"/>
    </xf>
    <xf numFmtId="165" fontId="15" fillId="2" borderId="0" xfId="0" applyNumberFormat="1" applyFont="1" applyFill="1" applyAlignment="1">
      <alignment horizontal="right" vertical="center" indent="1"/>
    </xf>
    <xf numFmtId="2" fontId="7" fillId="0" borderId="0" xfId="0" applyNumberFormat="1" applyFont="1"/>
    <xf numFmtId="2" fontId="7" fillId="17" borderId="0" xfId="0" applyNumberFormat="1" applyFont="1" applyFill="1"/>
    <xf numFmtId="2" fontId="15" fillId="2" borderId="18" xfId="0" applyNumberFormat="1" applyFont="1" applyFill="1" applyBorder="1" applyAlignment="1">
      <alignment horizontal="right" vertical="center" indent="1"/>
    </xf>
    <xf numFmtId="2" fontId="15" fillId="6" borderId="18" xfId="0" applyNumberFormat="1" applyFont="1" applyFill="1" applyBorder="1" applyAlignment="1">
      <alignment horizontal="right" vertical="center" indent="1"/>
    </xf>
    <xf numFmtId="2" fontId="17" fillId="2" borderId="19" xfId="0" applyNumberFormat="1" applyFont="1" applyFill="1" applyBorder="1" applyAlignment="1">
      <alignment horizontal="right" vertical="center" indent="1"/>
    </xf>
    <xf numFmtId="49" fontId="8" fillId="0" borderId="0" xfId="0" applyNumberFormat="1" applyFont="1" applyAlignment="1">
      <alignment horizontal="center"/>
    </xf>
    <xf numFmtId="166" fontId="7" fillId="0" borderId="0" xfId="0" applyNumberFormat="1" applyFont="1"/>
    <xf numFmtId="0" fontId="6" fillId="2" borderId="24" xfId="0" applyFont="1" applyFill="1" applyBorder="1"/>
    <xf numFmtId="0" fontId="18" fillId="2" borderId="0" xfId="0" applyFont="1" applyFill="1" applyAlignment="1">
      <alignment horizontal="right" indent="1"/>
    </xf>
    <xf numFmtId="0" fontId="45" fillId="2" borderId="0" xfId="1" applyFont="1" applyFill="1" applyAlignment="1" applyProtection="1"/>
    <xf numFmtId="0" fontId="48" fillId="0" borderId="0" xfId="1" applyFont="1" applyAlignment="1" applyProtection="1"/>
    <xf numFmtId="0" fontId="20" fillId="9" borderId="20" xfId="0" applyFont="1" applyFill="1" applyBorder="1" applyAlignment="1">
      <alignment horizontal="left" vertical="center"/>
    </xf>
    <xf numFmtId="0" fontId="34" fillId="9" borderId="13" xfId="0" applyFont="1" applyFill="1" applyBorder="1" applyAlignment="1">
      <alignment horizontal="center" vertical="center"/>
    </xf>
    <xf numFmtId="165" fontId="15" fillId="8" borderId="18" xfId="0" applyNumberFormat="1" applyFont="1" applyFill="1" applyBorder="1" applyAlignment="1">
      <alignment horizontal="right" vertical="center" indent="1"/>
    </xf>
    <xf numFmtId="165" fontId="50" fillId="2" borderId="19" xfId="0" applyNumberFormat="1" applyFont="1" applyFill="1" applyBorder="1" applyAlignment="1">
      <alignment horizontal="right" vertical="center" indent="1"/>
    </xf>
    <xf numFmtId="0" fontId="48" fillId="2" borderId="0" xfId="1" applyFont="1" applyFill="1" applyAlignment="1" applyProtection="1"/>
    <xf numFmtId="0" fontId="6" fillId="2" borderId="26" xfId="0" applyFont="1" applyFill="1" applyBorder="1"/>
    <xf numFmtId="0" fontId="52" fillId="2" borderId="0" xfId="1" applyFont="1" applyFill="1" applyAlignment="1" applyProtection="1"/>
    <xf numFmtId="164" fontId="15" fillId="4" borderId="22" xfId="0" applyNumberFormat="1" applyFont="1" applyFill="1" applyBorder="1" applyAlignment="1">
      <alignment horizontal="right" vertical="center" indent="3"/>
    </xf>
    <xf numFmtId="164" fontId="44" fillId="4" borderId="19" xfId="0" applyNumberFormat="1" applyFont="1" applyFill="1" applyBorder="1" applyAlignment="1">
      <alignment horizontal="right" vertical="center" indent="3"/>
    </xf>
    <xf numFmtId="0" fontId="15" fillId="11" borderId="18" xfId="0" applyFont="1" applyFill="1" applyBorder="1" applyAlignment="1">
      <alignment horizontal="left" vertical="center"/>
    </xf>
    <xf numFmtId="164" fontId="15" fillId="11" borderId="18" xfId="0" applyNumberFormat="1" applyFont="1" applyFill="1" applyBorder="1" applyAlignment="1">
      <alignment horizontal="right" vertical="center" indent="3"/>
    </xf>
    <xf numFmtId="0" fontId="43" fillId="11" borderId="20" xfId="0" applyFont="1" applyFill="1" applyBorder="1" applyAlignment="1">
      <alignment horizontal="center" vertical="center"/>
    </xf>
    <xf numFmtId="164" fontId="44" fillId="4" borderId="18" xfId="0" applyNumberFormat="1" applyFont="1" applyFill="1" applyBorder="1" applyAlignment="1">
      <alignment horizontal="right" vertical="center" indent="3"/>
    </xf>
    <xf numFmtId="164" fontId="15" fillId="4" borderId="18" xfId="0" applyNumberFormat="1" applyFont="1" applyFill="1" applyBorder="1" applyAlignment="1">
      <alignment horizontal="right" vertical="center" indent="3"/>
    </xf>
    <xf numFmtId="0" fontId="6" fillId="2" borderId="11" xfId="0" applyFont="1" applyFill="1" applyBorder="1"/>
    <xf numFmtId="0" fontId="6" fillId="2" borderId="0" xfId="0" applyFont="1" applyFill="1" applyAlignment="1">
      <alignment vertical="center"/>
    </xf>
    <xf numFmtId="0" fontId="6" fillId="0" borderId="0" xfId="0" applyFont="1" applyAlignment="1">
      <alignment vertical="center"/>
    </xf>
    <xf numFmtId="0" fontId="54" fillId="2" borderId="0" xfId="1" applyFont="1" applyFill="1" applyAlignment="1" applyProtection="1"/>
    <xf numFmtId="0" fontId="49" fillId="2" borderId="0" xfId="0" applyFont="1" applyFill="1"/>
    <xf numFmtId="165" fontId="35" fillId="2" borderId="18" xfId="0" applyNumberFormat="1" applyFont="1" applyFill="1" applyBorder="1" applyAlignment="1">
      <alignment horizontal="right" vertical="center" indent="1"/>
    </xf>
    <xf numFmtId="165" fontId="35" fillId="2" borderId="15" xfId="0" applyNumberFormat="1" applyFont="1" applyFill="1" applyBorder="1" applyAlignment="1">
      <alignment horizontal="right" vertical="center" indent="1"/>
    </xf>
    <xf numFmtId="165" fontId="35" fillId="8" borderId="18" xfId="0" applyNumberFormat="1" applyFont="1" applyFill="1" applyBorder="1" applyAlignment="1">
      <alignment horizontal="right" vertical="center" indent="1"/>
    </xf>
    <xf numFmtId="165" fontId="35" fillId="8" borderId="15" xfId="0" applyNumberFormat="1" applyFont="1" applyFill="1" applyBorder="1" applyAlignment="1">
      <alignment horizontal="right" vertical="center" indent="1"/>
    </xf>
    <xf numFmtId="165" fontId="35" fillId="8" borderId="19" xfId="0" applyNumberFormat="1" applyFont="1" applyFill="1" applyBorder="1" applyAlignment="1">
      <alignment horizontal="right" vertical="center" indent="1"/>
    </xf>
    <xf numFmtId="0" fontId="56" fillId="4" borderId="0" xfId="0" applyFont="1" applyFill="1" applyAlignment="1">
      <alignment vertical="center" wrapText="1" shrinkToFit="1"/>
    </xf>
    <xf numFmtId="0" fontId="22" fillId="2" borderId="0" xfId="0" applyFont="1" applyFill="1" applyAlignment="1">
      <alignment horizontal="center" vertical="center"/>
    </xf>
    <xf numFmtId="0" fontId="48" fillId="4" borderId="0" xfId="1" applyFont="1" applyFill="1" applyAlignment="1" applyProtection="1"/>
    <xf numFmtId="165" fontId="6" fillId="0" borderId="0" xfId="0" applyNumberFormat="1" applyFont="1"/>
    <xf numFmtId="0" fontId="7" fillId="2" borderId="0" xfId="0" applyFont="1" applyFill="1"/>
    <xf numFmtId="165" fontId="22" fillId="2" borderId="0" xfId="0" applyNumberFormat="1" applyFont="1" applyFill="1" applyAlignment="1">
      <alignment horizontal="right" indent="1"/>
    </xf>
    <xf numFmtId="0" fontId="41" fillId="6" borderId="13" xfId="0" applyFont="1" applyFill="1" applyBorder="1" applyAlignment="1">
      <alignment horizontal="center" vertical="center"/>
    </xf>
    <xf numFmtId="0" fontId="41" fillId="6" borderId="13" xfId="0" applyFont="1" applyFill="1" applyBorder="1" applyAlignment="1">
      <alignment horizontal="center" vertical="center" wrapText="1" shrinkToFit="1"/>
    </xf>
    <xf numFmtId="0" fontId="41" fillId="11" borderId="13" xfId="0" applyFont="1" applyFill="1" applyBorder="1" applyAlignment="1">
      <alignment horizontal="center" vertical="center"/>
    </xf>
    <xf numFmtId="0" fontId="41" fillId="8" borderId="13" xfId="0" applyFont="1" applyFill="1" applyBorder="1" applyAlignment="1">
      <alignment horizontal="center" vertical="center"/>
    </xf>
    <xf numFmtId="0" fontId="41" fillId="8" borderId="13" xfId="0" applyFont="1" applyFill="1" applyBorder="1" applyAlignment="1">
      <alignment horizontal="center" vertical="center" wrapText="1" shrinkToFit="1"/>
    </xf>
    <xf numFmtId="0" fontId="62" fillId="6" borderId="13" xfId="0" applyFont="1" applyFill="1" applyBorder="1" applyAlignment="1">
      <alignment horizontal="center" vertical="center"/>
    </xf>
    <xf numFmtId="0" fontId="62" fillId="11" borderId="13" xfId="0" applyFont="1" applyFill="1" applyBorder="1" applyAlignment="1">
      <alignment horizontal="center" vertical="center"/>
    </xf>
    <xf numFmtId="0" fontId="62" fillId="8" borderId="13" xfId="0" applyFont="1" applyFill="1" applyBorder="1" applyAlignment="1">
      <alignment horizontal="center" vertical="center"/>
    </xf>
    <xf numFmtId="0" fontId="57" fillId="2" borderId="0" xfId="0" applyFont="1" applyFill="1"/>
    <xf numFmtId="0" fontId="57" fillId="0" borderId="0" xfId="0" applyFont="1"/>
    <xf numFmtId="0" fontId="64" fillId="2" borderId="0" xfId="0" applyFont="1" applyFill="1"/>
    <xf numFmtId="0" fontId="66" fillId="2" borderId="0" xfId="1" applyFont="1" applyFill="1" applyAlignment="1" applyProtection="1">
      <alignment horizontal="right"/>
    </xf>
    <xf numFmtId="0" fontId="55" fillId="2" borderId="0" xfId="1" applyFont="1" applyFill="1" applyAlignment="1" applyProtection="1">
      <alignment horizontal="right"/>
    </xf>
    <xf numFmtId="0" fontId="67" fillId="2" borderId="0" xfId="1" applyFont="1" applyFill="1" applyAlignment="1" applyProtection="1">
      <alignment horizontal="right"/>
    </xf>
    <xf numFmtId="0" fontId="46" fillId="2" borderId="0" xfId="1" applyFont="1" applyFill="1" applyAlignment="1" applyProtection="1">
      <alignment horizontal="right"/>
    </xf>
    <xf numFmtId="0" fontId="27" fillId="2" borderId="0" xfId="1" applyFont="1" applyFill="1" applyAlignment="1" applyProtection="1">
      <alignment horizontal="right"/>
    </xf>
    <xf numFmtId="49" fontId="35" fillId="0" borderId="0" xfId="0" applyNumberFormat="1" applyFont="1" applyAlignment="1">
      <alignment horizontal="left" shrinkToFit="1" readingOrder="2"/>
    </xf>
    <xf numFmtId="0" fontId="6" fillId="2" borderId="1" xfId="0" applyFont="1" applyFill="1" applyBorder="1"/>
    <xf numFmtId="0" fontId="6" fillId="2" borderId="2" xfId="0" applyFont="1" applyFill="1" applyBorder="1"/>
    <xf numFmtId="0" fontId="6" fillId="2" borderId="3" xfId="0" applyFont="1" applyFill="1" applyBorder="1"/>
    <xf numFmtId="0" fontId="6" fillId="2" borderId="4" xfId="0" applyFont="1" applyFill="1" applyBorder="1"/>
    <xf numFmtId="0" fontId="6" fillId="2" borderId="5" xfId="0" applyFont="1" applyFill="1" applyBorder="1"/>
    <xf numFmtId="0" fontId="70" fillId="2" borderId="0" xfId="0" applyFont="1" applyFill="1"/>
    <xf numFmtId="0" fontId="70" fillId="2" borderId="4" xfId="0" applyFont="1" applyFill="1" applyBorder="1"/>
    <xf numFmtId="0" fontId="70" fillId="2" borderId="5" xfId="0" applyFont="1" applyFill="1" applyBorder="1"/>
    <xf numFmtId="0" fontId="70" fillId="0" borderId="0" xfId="0" applyFont="1"/>
    <xf numFmtId="0" fontId="6" fillId="2" borderId="6" xfId="0" applyFont="1" applyFill="1" applyBorder="1"/>
    <xf numFmtId="0" fontId="6" fillId="2" borderId="8" xfId="0" applyFont="1" applyFill="1" applyBorder="1"/>
    <xf numFmtId="0" fontId="72" fillId="2" borderId="0" xfId="0" applyFont="1" applyFill="1"/>
    <xf numFmtId="0" fontId="73" fillId="2" borderId="0" xfId="0" applyFont="1" applyFill="1" applyAlignment="1">
      <alignment vertical="center"/>
    </xf>
    <xf numFmtId="0" fontId="43" fillId="11" borderId="20" xfId="0" applyFont="1" applyFill="1" applyBorder="1" applyAlignment="1">
      <alignment horizontal="center" vertical="center" wrapText="1" shrinkToFit="1"/>
    </xf>
    <xf numFmtId="165" fontId="35" fillId="15" borderId="18" xfId="0" applyNumberFormat="1" applyFont="1" applyFill="1" applyBorder="1" applyAlignment="1">
      <alignment horizontal="right" vertical="center" indent="1"/>
    </xf>
    <xf numFmtId="165" fontId="35" fillId="15" borderId="15" xfId="0" applyNumberFormat="1" applyFont="1" applyFill="1" applyBorder="1" applyAlignment="1">
      <alignment horizontal="right" vertical="center" indent="1"/>
    </xf>
    <xf numFmtId="0" fontId="20" fillId="12" borderId="28" xfId="0" applyFont="1" applyFill="1" applyBorder="1" applyAlignment="1">
      <alignment vertical="center"/>
    </xf>
    <xf numFmtId="165" fontId="63" fillId="2" borderId="19" xfId="0" applyNumberFormat="1" applyFont="1" applyFill="1" applyBorder="1" applyAlignment="1">
      <alignment horizontal="right" vertical="center" indent="1"/>
    </xf>
    <xf numFmtId="165" fontId="63" fillId="2" borderId="17" xfId="0" applyNumberFormat="1" applyFont="1" applyFill="1" applyBorder="1" applyAlignment="1">
      <alignment horizontal="right" vertical="center" indent="1"/>
    </xf>
    <xf numFmtId="0" fontId="66" fillId="2" borderId="0" xfId="1" applyFont="1" applyFill="1" applyAlignment="1" applyProtection="1"/>
    <xf numFmtId="0" fontId="34" fillId="9" borderId="28" xfId="0" applyFont="1" applyFill="1" applyBorder="1" applyAlignment="1">
      <alignment vertical="center"/>
    </xf>
    <xf numFmtId="0" fontId="34" fillId="9" borderId="29" xfId="0" applyFont="1" applyFill="1" applyBorder="1" applyAlignment="1">
      <alignment vertical="center"/>
    </xf>
    <xf numFmtId="0" fontId="34" fillId="9" borderId="30" xfId="0" applyFont="1" applyFill="1" applyBorder="1" applyAlignment="1">
      <alignment vertical="center"/>
    </xf>
    <xf numFmtId="49" fontId="34" fillId="9" borderId="22" xfId="0" applyNumberFormat="1" applyFont="1" applyFill="1" applyBorder="1" applyAlignment="1">
      <alignment horizontal="center" vertical="center" wrapText="1" shrinkToFit="1"/>
    </xf>
    <xf numFmtId="16" fontId="34" fillId="9" borderId="22" xfId="0" applyNumberFormat="1" applyFont="1" applyFill="1" applyBorder="1" applyAlignment="1">
      <alignment horizontal="center" vertical="center" wrapText="1" shrinkToFit="1"/>
    </xf>
    <xf numFmtId="165" fontId="63" fillId="2" borderId="18" xfId="0" applyNumberFormat="1" applyFont="1" applyFill="1" applyBorder="1" applyAlignment="1">
      <alignment horizontal="right" vertical="center" indent="1"/>
    </xf>
    <xf numFmtId="0" fontId="34" fillId="2" borderId="18" xfId="0" applyFont="1" applyFill="1" applyBorder="1" applyAlignment="1">
      <alignment horizontal="center" vertical="center" wrapText="1" shrinkToFit="1"/>
    </xf>
    <xf numFmtId="0" fontId="76" fillId="2" borderId="0" xfId="0" applyFont="1" applyFill="1"/>
    <xf numFmtId="0" fontId="20" fillId="9" borderId="28" xfId="0" applyFont="1" applyFill="1" applyBorder="1" applyAlignment="1">
      <alignment vertical="center"/>
    </xf>
    <xf numFmtId="165" fontId="50" fillId="2" borderId="17" xfId="0" applyNumberFormat="1" applyFont="1" applyFill="1" applyBorder="1" applyAlignment="1">
      <alignment horizontal="right" vertical="center" indent="1"/>
    </xf>
    <xf numFmtId="0" fontId="6" fillId="16" borderId="0" xfId="0" applyFont="1" applyFill="1"/>
    <xf numFmtId="0" fontId="77" fillId="2" borderId="0" xfId="0" applyFont="1" applyFill="1"/>
    <xf numFmtId="0" fontId="78" fillId="2" borderId="0" xfId="0" applyFont="1" applyFill="1"/>
    <xf numFmtId="0" fontId="6" fillId="2" borderId="0" xfId="0" applyFont="1" applyFill="1" applyAlignment="1">
      <alignment horizontal="left" indent="4"/>
    </xf>
    <xf numFmtId="0" fontId="77" fillId="2" borderId="0" xfId="0" applyFont="1" applyFill="1" applyAlignment="1">
      <alignment horizontal="right"/>
    </xf>
    <xf numFmtId="0" fontId="7" fillId="16" borderId="0" xfId="0" applyFont="1" applyFill="1"/>
    <xf numFmtId="0" fontId="21" fillId="16" borderId="0" xfId="0" applyFont="1" applyFill="1"/>
    <xf numFmtId="0" fontId="21" fillId="16" borderId="0" xfId="0" applyFont="1" applyFill="1" applyAlignment="1">
      <alignment horizontal="left" indent="1"/>
    </xf>
    <xf numFmtId="0" fontId="36" fillId="2" borderId="0" xfId="0" applyFont="1" applyFill="1" applyAlignment="1">
      <alignment horizontal="right"/>
    </xf>
    <xf numFmtId="0" fontId="7" fillId="0" borderId="0" xfId="0" applyFont="1" applyAlignment="1">
      <alignment horizontal="center"/>
    </xf>
    <xf numFmtId="0" fontId="34" fillId="3" borderId="0" xfId="0" applyFont="1" applyFill="1"/>
    <xf numFmtId="0" fontId="34" fillId="10" borderId="0" xfId="0" applyFont="1" applyFill="1"/>
    <xf numFmtId="3" fontId="15" fillId="4" borderId="22" xfId="0" applyNumberFormat="1" applyFont="1" applyFill="1" applyBorder="1" applyAlignment="1">
      <alignment horizontal="right" vertical="center" indent="3"/>
    </xf>
    <xf numFmtId="3" fontId="15" fillId="4" borderId="28" xfId="0" applyNumberFormat="1" applyFont="1" applyFill="1" applyBorder="1" applyAlignment="1">
      <alignment horizontal="right" vertical="center" indent="1"/>
    </xf>
    <xf numFmtId="3" fontId="15" fillId="11" borderId="18" xfId="0" applyNumberFormat="1" applyFont="1" applyFill="1" applyBorder="1" applyAlignment="1">
      <alignment horizontal="right" vertical="center" indent="3"/>
    </xf>
    <xf numFmtId="3" fontId="44" fillId="4" borderId="19" xfId="0" applyNumberFormat="1" applyFont="1" applyFill="1" applyBorder="1" applyAlignment="1">
      <alignment horizontal="right" vertical="center" indent="3"/>
    </xf>
    <xf numFmtId="3" fontId="15" fillId="11" borderId="14" xfId="0" applyNumberFormat="1" applyFont="1" applyFill="1" applyBorder="1" applyAlignment="1">
      <alignment horizontal="right" vertical="center" indent="1"/>
    </xf>
    <xf numFmtId="3" fontId="44" fillId="4" borderId="16" xfId="0" applyNumberFormat="1" applyFont="1" applyFill="1" applyBorder="1" applyAlignment="1">
      <alignment horizontal="right" vertical="center" indent="1"/>
    </xf>
    <xf numFmtId="0" fontId="34" fillId="12" borderId="0" xfId="0" applyFont="1" applyFill="1"/>
    <xf numFmtId="0" fontId="34" fillId="9" borderId="0" xfId="0" applyFont="1" applyFill="1"/>
    <xf numFmtId="3" fontId="15" fillId="4" borderId="22" xfId="0" applyNumberFormat="1" applyFont="1" applyFill="1" applyBorder="1" applyAlignment="1">
      <alignment horizontal="right" vertical="center" indent="2"/>
    </xf>
    <xf numFmtId="3" fontId="15" fillId="11" borderId="18" xfId="0" applyNumberFormat="1" applyFont="1" applyFill="1" applyBorder="1" applyAlignment="1">
      <alignment horizontal="right" vertical="center" indent="2"/>
    </xf>
    <xf numFmtId="3" fontId="44" fillId="4" borderId="19" xfId="0" applyNumberFormat="1" applyFont="1" applyFill="1" applyBorder="1" applyAlignment="1">
      <alignment horizontal="right" vertical="center" indent="2"/>
    </xf>
    <xf numFmtId="164" fontId="15" fillId="4" borderId="22" xfId="0" applyNumberFormat="1" applyFont="1" applyFill="1" applyBorder="1" applyAlignment="1">
      <alignment horizontal="right" vertical="center" indent="2"/>
    </xf>
    <xf numFmtId="164" fontId="15" fillId="11" borderId="18" xfId="0" applyNumberFormat="1" applyFont="1" applyFill="1" applyBorder="1" applyAlignment="1">
      <alignment horizontal="right" vertical="center" indent="2"/>
    </xf>
    <xf numFmtId="164" fontId="44" fillId="4" borderId="19" xfId="0" applyNumberFormat="1" applyFont="1" applyFill="1" applyBorder="1" applyAlignment="1">
      <alignment horizontal="right" vertical="center" indent="2"/>
    </xf>
    <xf numFmtId="164" fontId="15" fillId="2" borderId="0" xfId="0" applyNumberFormat="1" applyFont="1" applyFill="1" applyAlignment="1">
      <alignment horizontal="right" vertical="center" indent="2"/>
    </xf>
    <xf numFmtId="3" fontId="15" fillId="2" borderId="0" xfId="0" applyNumberFormat="1" applyFont="1" applyFill="1" applyAlignment="1">
      <alignment horizontal="right" vertical="center" indent="3"/>
    </xf>
    <xf numFmtId="3" fontId="15" fillId="2" borderId="0" xfId="0" applyNumberFormat="1" applyFont="1" applyFill="1" applyAlignment="1">
      <alignment horizontal="right" vertical="center" indent="2"/>
    </xf>
    <xf numFmtId="164" fontId="15" fillId="2" borderId="0" xfId="0" applyNumberFormat="1" applyFont="1" applyFill="1" applyAlignment="1">
      <alignment horizontal="right" vertical="center" indent="3"/>
    </xf>
    <xf numFmtId="164" fontId="44" fillId="2" borderId="0" xfId="0" applyNumberFormat="1" applyFont="1" applyFill="1" applyAlignment="1">
      <alignment horizontal="right" vertical="center" indent="2"/>
    </xf>
    <xf numFmtId="3" fontId="44" fillId="2" borderId="0" xfId="0" applyNumberFormat="1" applyFont="1" applyFill="1" applyAlignment="1">
      <alignment horizontal="right" vertical="center" indent="3"/>
    </xf>
    <xf numFmtId="3" fontId="44" fillId="2" borderId="0" xfId="0" applyNumberFormat="1" applyFont="1" applyFill="1" applyAlignment="1">
      <alignment horizontal="right" vertical="center" indent="2"/>
    </xf>
    <xf numFmtId="164" fontId="44" fillId="2" borderId="0" xfId="0" applyNumberFormat="1" applyFont="1" applyFill="1" applyAlignment="1">
      <alignment horizontal="right" vertical="center" indent="3"/>
    </xf>
    <xf numFmtId="0" fontId="38" fillId="10" borderId="13" xfId="0" applyFont="1" applyFill="1" applyBorder="1" applyAlignment="1">
      <alignment horizontal="center" vertical="center" wrapText="1" shrinkToFit="1"/>
    </xf>
    <xf numFmtId="164" fontId="15" fillId="2" borderId="18" xfId="0" applyNumberFormat="1" applyFont="1" applyFill="1" applyBorder="1" applyAlignment="1">
      <alignment horizontal="right" vertical="center" indent="3"/>
    </xf>
    <xf numFmtId="0" fontId="15" fillId="2" borderId="22" xfId="0" applyFont="1" applyFill="1" applyBorder="1" applyAlignment="1">
      <alignment horizontal="left" vertical="center" indent="1"/>
    </xf>
    <xf numFmtId="0" fontId="15" fillId="2" borderId="18" xfId="0" applyFont="1" applyFill="1" applyBorder="1" applyAlignment="1">
      <alignment horizontal="left" vertical="center" indent="1"/>
    </xf>
    <xf numFmtId="0" fontId="18" fillId="2" borderId="29" xfId="0" applyFont="1" applyFill="1" applyBorder="1"/>
    <xf numFmtId="164" fontId="15" fillId="2" borderId="22" xfId="0" applyNumberFormat="1" applyFont="1" applyFill="1" applyBorder="1" applyAlignment="1">
      <alignment horizontal="right" vertical="center" indent="2"/>
    </xf>
    <xf numFmtId="164" fontId="15" fillId="2" borderId="18" xfId="0" applyNumberFormat="1" applyFont="1" applyFill="1" applyBorder="1" applyAlignment="1">
      <alignment horizontal="right" vertical="center" indent="2"/>
    </xf>
    <xf numFmtId="164" fontId="44" fillId="2" borderId="19" xfId="0" applyNumberFormat="1" applyFont="1" applyFill="1" applyBorder="1" applyAlignment="1">
      <alignment horizontal="right" vertical="center" indent="2"/>
    </xf>
    <xf numFmtId="165" fontId="7" fillId="0" borderId="0" xfId="0" applyNumberFormat="1" applyFont="1" applyAlignment="1">
      <alignment horizontal="right"/>
    </xf>
    <xf numFmtId="165" fontId="7" fillId="0" borderId="0" xfId="0" applyNumberFormat="1" applyFont="1" applyAlignment="1">
      <alignment horizontal="right" wrapText="1" shrinkToFit="1"/>
    </xf>
    <xf numFmtId="0" fontId="82" fillId="0" borderId="0" xfId="0" applyFont="1"/>
    <xf numFmtId="1" fontId="7" fillId="0" borderId="0" xfId="0" applyNumberFormat="1" applyFont="1" applyAlignment="1">
      <alignment horizontal="right"/>
    </xf>
    <xf numFmtId="0" fontId="44" fillId="2" borderId="0" xfId="0" applyFont="1" applyFill="1" applyAlignment="1">
      <alignment horizontal="left" indent="1"/>
    </xf>
    <xf numFmtId="0" fontId="17" fillId="2" borderId="0" xfId="0" applyFont="1" applyFill="1" applyAlignment="1">
      <alignment horizontal="left" indent="1"/>
    </xf>
    <xf numFmtId="0" fontId="50" fillId="2" borderId="0" xfId="0" applyFont="1" applyFill="1" applyAlignment="1">
      <alignment horizontal="left" indent="1"/>
    </xf>
    <xf numFmtId="0" fontId="6" fillId="9" borderId="0" xfId="0" applyFont="1" applyFill="1" applyAlignment="1">
      <alignment horizontal="center"/>
    </xf>
    <xf numFmtId="0" fontId="63" fillId="2" borderId="0" xfId="0" applyFont="1" applyFill="1" applyAlignment="1">
      <alignment horizontal="left" indent="1"/>
    </xf>
    <xf numFmtId="0" fontId="41" fillId="8" borderId="13" xfId="0" applyFont="1" applyFill="1" applyBorder="1" applyAlignment="1">
      <alignment horizontal="center" vertical="center" wrapText="1"/>
    </xf>
    <xf numFmtId="0" fontId="84" fillId="6" borderId="13" xfId="0" applyFont="1" applyFill="1" applyBorder="1" applyAlignment="1">
      <alignment horizontal="center" vertical="center"/>
    </xf>
    <xf numFmtId="0" fontId="84" fillId="6" borderId="13" xfId="0" applyFont="1" applyFill="1" applyBorder="1" applyAlignment="1">
      <alignment horizontal="center" vertical="center" wrapText="1"/>
    </xf>
    <xf numFmtId="0" fontId="61" fillId="2" borderId="13" xfId="0" applyFont="1" applyFill="1" applyBorder="1" applyAlignment="1">
      <alignment horizontal="left" vertical="center" indent="1"/>
    </xf>
    <xf numFmtId="165" fontId="61" fillId="2" borderId="13" xfId="0" applyNumberFormat="1" applyFont="1" applyFill="1" applyBorder="1" applyAlignment="1">
      <alignment horizontal="right" vertical="center" indent="2"/>
    </xf>
    <xf numFmtId="165" fontId="0" fillId="0" borderId="0" xfId="0" applyNumberFormat="1"/>
    <xf numFmtId="0" fontId="61" fillId="2" borderId="13" xfId="0" applyFont="1" applyFill="1" applyBorder="1" applyAlignment="1">
      <alignment horizontal="left" vertical="center" wrapText="1" indent="1" shrinkToFit="1"/>
    </xf>
    <xf numFmtId="3" fontId="61" fillId="2" borderId="13" xfId="0" applyNumberFormat="1" applyFont="1" applyFill="1" applyBorder="1" applyAlignment="1">
      <alignment horizontal="right" vertical="center"/>
    </xf>
    <xf numFmtId="0" fontId="84" fillId="11" borderId="13" xfId="0" applyFont="1" applyFill="1" applyBorder="1" applyAlignment="1">
      <alignment horizontal="center" vertical="center"/>
    </xf>
    <xf numFmtId="0" fontId="84" fillId="11" borderId="13" xfId="0" applyFont="1" applyFill="1" applyBorder="1" applyAlignment="1">
      <alignment horizontal="center" vertical="center" wrapText="1"/>
    </xf>
    <xf numFmtId="0" fontId="62" fillId="18" borderId="13" xfId="0" applyFont="1" applyFill="1" applyBorder="1" applyAlignment="1">
      <alignment horizontal="center" vertical="center"/>
    </xf>
    <xf numFmtId="0" fontId="41" fillId="18" borderId="13" xfId="0" applyFont="1" applyFill="1" applyBorder="1" applyAlignment="1">
      <alignment horizontal="center" vertical="center"/>
    </xf>
    <xf numFmtId="0" fontId="84" fillId="18" borderId="13" xfId="0" applyFont="1" applyFill="1" applyBorder="1" applyAlignment="1">
      <alignment horizontal="center" vertical="center"/>
    </xf>
    <xf numFmtId="0" fontId="84" fillId="18" borderId="13" xfId="0" applyFont="1" applyFill="1" applyBorder="1" applyAlignment="1">
      <alignment horizontal="center" vertical="center" wrapText="1"/>
    </xf>
    <xf numFmtId="0" fontId="84" fillId="8" borderId="13" xfId="0" applyFont="1" applyFill="1" applyBorder="1" applyAlignment="1">
      <alignment horizontal="center" vertical="center"/>
    </xf>
    <xf numFmtId="0" fontId="84" fillId="8" borderId="20" xfId="0" applyFont="1" applyFill="1" applyBorder="1" applyAlignment="1">
      <alignment horizontal="center" vertical="center" wrapText="1"/>
    </xf>
    <xf numFmtId="0" fontId="61" fillId="2" borderId="20" xfId="0" applyFont="1" applyFill="1" applyBorder="1" applyAlignment="1">
      <alignment horizontal="left" vertical="center" wrapText="1" indent="1" shrinkToFit="1"/>
    </xf>
    <xf numFmtId="0" fontId="61" fillId="2" borderId="13" xfId="0" applyFont="1" applyFill="1" applyBorder="1" applyAlignment="1">
      <alignment horizontal="left" vertical="center" wrapText="1" indent="1"/>
    </xf>
    <xf numFmtId="164" fontId="61" fillId="2" borderId="13" xfId="0" applyNumberFormat="1" applyFont="1" applyFill="1" applyBorder="1" applyAlignment="1">
      <alignment horizontal="right" vertical="center" indent="2"/>
    </xf>
    <xf numFmtId="164" fontId="61" fillId="2" borderId="20" xfId="0" applyNumberFormat="1" applyFont="1" applyFill="1" applyBorder="1" applyAlignment="1">
      <alignment horizontal="right" vertical="center" indent="2"/>
    </xf>
    <xf numFmtId="165" fontId="61" fillId="2" borderId="20" xfId="0" applyNumberFormat="1" applyFont="1" applyFill="1" applyBorder="1" applyAlignment="1">
      <alignment horizontal="right" vertical="center" indent="2"/>
    </xf>
    <xf numFmtId="0" fontId="7" fillId="6" borderId="0" xfId="0" applyFont="1" applyFill="1"/>
    <xf numFmtId="165" fontId="7" fillId="6" borderId="0" xfId="0" applyNumberFormat="1" applyFont="1" applyFill="1"/>
    <xf numFmtId="0" fontId="6" fillId="2" borderId="29" xfId="0" applyFont="1" applyFill="1" applyBorder="1"/>
    <xf numFmtId="0" fontId="6" fillId="2" borderId="34" xfId="0" applyFont="1" applyFill="1" applyBorder="1"/>
    <xf numFmtId="0" fontId="84" fillId="6" borderId="23" xfId="0" applyFont="1" applyFill="1" applyBorder="1" applyAlignment="1">
      <alignment horizontal="center" vertical="center" wrapText="1"/>
    </xf>
    <xf numFmtId="165" fontId="41" fillId="2" borderId="15" xfId="0" applyNumberFormat="1" applyFont="1" applyFill="1" applyBorder="1" applyAlignment="1">
      <alignment horizontal="left" vertical="center"/>
    </xf>
    <xf numFmtId="3" fontId="41" fillId="2" borderId="28" xfId="0" applyNumberFormat="1" applyFont="1" applyFill="1" applyBorder="1" applyAlignment="1">
      <alignment vertical="center"/>
    </xf>
    <xf numFmtId="165" fontId="41" fillId="2" borderId="14" xfId="0" applyNumberFormat="1" applyFont="1" applyFill="1" applyBorder="1" applyAlignment="1">
      <alignment vertical="center"/>
    </xf>
    <xf numFmtId="165" fontId="41" fillId="2" borderId="16" xfId="0" applyNumberFormat="1" applyFont="1" applyFill="1" applyBorder="1" applyAlignment="1">
      <alignment vertical="center"/>
    </xf>
    <xf numFmtId="0" fontId="86" fillId="2" borderId="30" xfId="0" applyFont="1" applyFill="1" applyBorder="1" applyAlignment="1">
      <alignment horizontal="left"/>
    </xf>
    <xf numFmtId="165" fontId="61" fillId="2" borderId="13" xfId="0" applyNumberFormat="1" applyFont="1" applyFill="1" applyBorder="1" applyAlignment="1">
      <alignment horizontal="right" vertical="center" indent="1"/>
    </xf>
    <xf numFmtId="0" fontId="6" fillId="13" borderId="0" xfId="0" applyFont="1" applyFill="1" applyAlignment="1">
      <alignment horizontal="center"/>
    </xf>
    <xf numFmtId="0" fontId="6" fillId="12" borderId="0" xfId="0" applyFont="1" applyFill="1" applyAlignment="1">
      <alignment horizontal="center"/>
    </xf>
    <xf numFmtId="0" fontId="6" fillId="10" borderId="0" xfId="0" applyFont="1" applyFill="1" applyAlignment="1">
      <alignment horizontal="center"/>
    </xf>
    <xf numFmtId="0" fontId="6" fillId="13" borderId="0" xfId="0" applyFont="1" applyFill="1"/>
    <xf numFmtId="0" fontId="84" fillId="11" borderId="23" xfId="0" applyFont="1" applyFill="1" applyBorder="1" applyAlignment="1">
      <alignment horizontal="center" vertical="center" wrapText="1"/>
    </xf>
    <xf numFmtId="0" fontId="84" fillId="18" borderId="23" xfId="0" applyFont="1" applyFill="1" applyBorder="1" applyAlignment="1">
      <alignment horizontal="center" vertical="center" wrapText="1"/>
    </xf>
    <xf numFmtId="0" fontId="84" fillId="8" borderId="23" xfId="0" applyFont="1" applyFill="1" applyBorder="1" applyAlignment="1">
      <alignment horizontal="center" vertical="center" wrapText="1"/>
    </xf>
    <xf numFmtId="0" fontId="85" fillId="18" borderId="20" xfId="0" applyFont="1" applyFill="1" applyBorder="1" applyAlignment="1">
      <alignment horizontal="right" wrapText="1"/>
    </xf>
    <xf numFmtId="0" fontId="85" fillId="6" borderId="20" xfId="0" applyFont="1" applyFill="1" applyBorder="1" applyAlignment="1">
      <alignment horizontal="right" wrapText="1"/>
    </xf>
    <xf numFmtId="0" fontId="85" fillId="11" borderId="20" xfId="0" applyFont="1" applyFill="1" applyBorder="1" applyAlignment="1">
      <alignment horizontal="right" wrapText="1"/>
    </xf>
    <xf numFmtId="0" fontId="85" fillId="8" borderId="20" xfId="0" applyFont="1" applyFill="1" applyBorder="1" applyAlignment="1">
      <alignment horizontal="right" wrapText="1"/>
    </xf>
    <xf numFmtId="0" fontId="85" fillId="6" borderId="21" xfId="0" applyFont="1" applyFill="1" applyBorder="1" applyAlignment="1">
      <alignment horizontal="left" wrapText="1"/>
    </xf>
    <xf numFmtId="0" fontId="85" fillId="11" borderId="21" xfId="0" applyFont="1" applyFill="1" applyBorder="1" applyAlignment="1">
      <alignment horizontal="left" wrapText="1"/>
    </xf>
    <xf numFmtId="0" fontId="85" fillId="18" borderId="21" xfId="0" applyFont="1" applyFill="1" applyBorder="1" applyAlignment="1">
      <alignment horizontal="left" wrapText="1"/>
    </xf>
    <xf numFmtId="0" fontId="85" fillId="8" borderId="21" xfId="0" applyFont="1" applyFill="1" applyBorder="1" applyAlignment="1">
      <alignment horizontal="left" wrapText="1"/>
    </xf>
    <xf numFmtId="0" fontId="6" fillId="10" borderId="0" xfId="0" applyFont="1" applyFill="1"/>
    <xf numFmtId="0" fontId="6" fillId="12" borderId="0" xfId="0" applyFont="1" applyFill="1"/>
    <xf numFmtId="0" fontId="6" fillId="9" borderId="0" xfId="0" applyFont="1" applyFill="1"/>
    <xf numFmtId="2" fontId="7" fillId="6" borderId="0" xfId="0" applyNumberFormat="1" applyFont="1" applyFill="1"/>
    <xf numFmtId="2" fontId="41" fillId="2" borderId="14" xfId="0" applyNumberFormat="1" applyFont="1" applyFill="1" applyBorder="1" applyAlignment="1">
      <alignment vertical="center"/>
    </xf>
    <xf numFmtId="2" fontId="61" fillId="2" borderId="13" xfId="0" applyNumberFormat="1" applyFont="1" applyFill="1" applyBorder="1" applyAlignment="1">
      <alignment horizontal="right" vertical="center" indent="1"/>
    </xf>
    <xf numFmtId="165" fontId="7" fillId="0" borderId="0" xfId="0" applyNumberFormat="1" applyFont="1" applyAlignment="1">
      <alignment wrapText="1" shrinkToFit="1"/>
    </xf>
    <xf numFmtId="16" fontId="8" fillId="0" borderId="0" xfId="0" quotePrefix="1" applyNumberFormat="1" applyFont="1" applyAlignment="1">
      <alignment horizontal="center"/>
    </xf>
    <xf numFmtId="0" fontId="8" fillId="0" borderId="0" xfId="0" quotePrefix="1" applyFont="1" applyAlignment="1">
      <alignment horizontal="center"/>
    </xf>
    <xf numFmtId="0" fontId="34" fillId="14" borderId="0" xfId="0" applyFont="1" applyFill="1"/>
    <xf numFmtId="0" fontId="7" fillId="0" borderId="0" xfId="0" applyFont="1" applyAlignment="1">
      <alignment vertical="center"/>
    </xf>
    <xf numFmtId="0" fontId="87" fillId="13" borderId="0" xfId="0" applyFont="1" applyFill="1" applyAlignment="1">
      <alignment wrapText="1"/>
    </xf>
    <xf numFmtId="0" fontId="87" fillId="13" borderId="0" xfId="0" applyFont="1" applyFill="1"/>
    <xf numFmtId="0" fontId="88" fillId="13" borderId="0" xfId="0" applyFont="1" applyFill="1" applyAlignment="1">
      <alignment wrapText="1"/>
    </xf>
    <xf numFmtId="0" fontId="88" fillId="10" borderId="0" xfId="0" applyFont="1" applyFill="1" applyAlignment="1">
      <alignment wrapText="1" shrinkToFit="1"/>
    </xf>
    <xf numFmtId="164" fontId="61" fillId="2" borderId="13" xfId="0" applyNumberFormat="1" applyFont="1" applyFill="1" applyBorder="1" applyAlignment="1">
      <alignment horizontal="right" vertical="center" indent="1"/>
    </xf>
    <xf numFmtId="49" fontId="34" fillId="12" borderId="22" xfId="0" quotePrefix="1" applyNumberFormat="1" applyFont="1" applyFill="1" applyBorder="1" applyAlignment="1">
      <alignment horizontal="center" vertical="center" wrapText="1" shrinkToFit="1"/>
    </xf>
    <xf numFmtId="0" fontId="7" fillId="0" borderId="0" xfId="0" applyFont="1" applyAlignment="1">
      <alignment horizontal="center" wrapText="1" shrinkToFit="1"/>
    </xf>
    <xf numFmtId="0" fontId="35" fillId="0" borderId="0" xfId="0" applyFont="1"/>
    <xf numFmtId="165" fontId="7" fillId="17" borderId="0" xfId="0" applyNumberFormat="1" applyFont="1" applyFill="1" applyAlignment="1">
      <alignment horizontal="right" shrinkToFit="1"/>
    </xf>
    <xf numFmtId="165" fontId="7" fillId="16" borderId="0" xfId="0" applyNumberFormat="1" applyFont="1" applyFill="1"/>
    <xf numFmtId="0" fontId="88" fillId="10" borderId="0" xfId="0" applyFont="1" applyFill="1" applyAlignment="1">
      <alignment wrapText="1"/>
    </xf>
    <xf numFmtId="165" fontId="41" fillId="2" borderId="17" xfId="0" applyNumberFormat="1" applyFont="1" applyFill="1" applyBorder="1" applyAlignment="1">
      <alignment horizontal="left" vertical="center"/>
    </xf>
    <xf numFmtId="0" fontId="41" fillId="8" borderId="13" xfId="0" quotePrefix="1" applyFont="1" applyFill="1" applyBorder="1" applyAlignment="1">
      <alignment horizontal="center" vertical="center" wrapText="1"/>
    </xf>
    <xf numFmtId="0" fontId="41" fillId="15" borderId="13" xfId="0" applyFont="1" applyFill="1" applyBorder="1" applyAlignment="1">
      <alignment horizontal="center" vertical="center" wrapText="1" shrinkToFit="1"/>
    </xf>
    <xf numFmtId="0" fontId="41" fillId="15" borderId="13" xfId="0" quotePrefix="1" applyFont="1" applyFill="1" applyBorder="1" applyAlignment="1">
      <alignment horizontal="center" vertical="center" wrapText="1" shrinkToFit="1"/>
    </xf>
    <xf numFmtId="0" fontId="41" fillId="8" borderId="13" xfId="0" quotePrefix="1" applyFont="1" applyFill="1" applyBorder="1" applyAlignment="1">
      <alignment horizontal="center" vertical="center"/>
    </xf>
    <xf numFmtId="0" fontId="88" fillId="12" borderId="0" xfId="0" applyFont="1" applyFill="1" applyAlignment="1">
      <alignment wrapText="1"/>
    </xf>
    <xf numFmtId="0" fontId="88" fillId="9" borderId="0" xfId="0" applyFont="1" applyFill="1" applyAlignment="1">
      <alignment wrapText="1"/>
    </xf>
    <xf numFmtId="165" fontId="35" fillId="2" borderId="40" xfId="0" applyNumberFormat="1" applyFont="1" applyFill="1" applyBorder="1" applyAlignment="1">
      <alignment horizontal="right" vertical="center" wrapText="1" indent="1" shrinkToFit="1"/>
    </xf>
    <xf numFmtId="0" fontId="58" fillId="8" borderId="40" xfId="0" applyFont="1" applyFill="1" applyBorder="1" applyAlignment="1">
      <alignment vertical="center"/>
    </xf>
    <xf numFmtId="165" fontId="3" fillId="8" borderId="40" xfId="0" applyNumberFormat="1" applyFont="1" applyFill="1" applyBorder="1" applyAlignment="1">
      <alignment horizontal="right" vertical="center" indent="1"/>
    </xf>
    <xf numFmtId="164" fontId="15" fillId="11" borderId="19" xfId="0" applyNumberFormat="1" applyFont="1" applyFill="1" applyBorder="1" applyAlignment="1">
      <alignment horizontal="right" vertical="center" indent="3"/>
    </xf>
    <xf numFmtId="3" fontId="44" fillId="4" borderId="18" xfId="0" applyNumberFormat="1" applyFont="1" applyFill="1" applyBorder="1" applyAlignment="1">
      <alignment horizontal="right" vertical="center" indent="3"/>
    </xf>
    <xf numFmtId="0" fontId="40" fillId="4" borderId="0" xfId="1" applyFont="1" applyFill="1" applyAlignment="1" applyProtection="1">
      <alignment horizontal="left"/>
    </xf>
    <xf numFmtId="0" fontId="57" fillId="8" borderId="20" xfId="0" applyFont="1" applyFill="1" applyBorder="1" applyAlignment="1">
      <alignment horizontal="left" indent="1"/>
    </xf>
    <xf numFmtId="0" fontId="6" fillId="8" borderId="23" xfId="0" applyFont="1" applyFill="1" applyBorder="1"/>
    <xf numFmtId="0" fontId="39" fillId="8" borderId="21" xfId="0" applyFont="1" applyFill="1" applyBorder="1"/>
    <xf numFmtId="0" fontId="6" fillId="3" borderId="27" xfId="0" applyFont="1" applyFill="1" applyBorder="1"/>
    <xf numFmtId="0" fontId="6" fillId="19" borderId="27" xfId="0" applyFont="1" applyFill="1" applyBorder="1"/>
    <xf numFmtId="0" fontId="6" fillId="20" borderId="27" xfId="0" applyFont="1" applyFill="1" applyBorder="1"/>
    <xf numFmtId="0" fontId="6" fillId="7" borderId="27" xfId="0" applyFont="1" applyFill="1" applyBorder="1"/>
    <xf numFmtId="0" fontId="15" fillId="11" borderId="18" xfId="0" applyFont="1" applyFill="1" applyBorder="1" applyAlignment="1">
      <alignment horizontal="left" vertical="center" wrapText="1" indent="1"/>
    </xf>
    <xf numFmtId="0" fontId="15" fillId="4" borderId="18" xfId="0" applyFont="1" applyFill="1" applyBorder="1" applyAlignment="1">
      <alignment horizontal="left" vertical="center" wrapText="1" indent="1"/>
    </xf>
    <xf numFmtId="0" fontId="15" fillId="2" borderId="18" xfId="0" applyFont="1" applyFill="1" applyBorder="1" applyAlignment="1">
      <alignment horizontal="left" vertical="center" wrapText="1" indent="1"/>
    </xf>
    <xf numFmtId="0" fontId="15" fillId="11" borderId="19" xfId="0" applyFont="1" applyFill="1" applyBorder="1" applyAlignment="1">
      <alignment horizontal="left" vertical="center" wrapText="1" indent="1"/>
    </xf>
    <xf numFmtId="164" fontId="15" fillId="4" borderId="28" xfId="0" applyNumberFormat="1" applyFont="1" applyFill="1" applyBorder="1" applyAlignment="1">
      <alignment horizontal="center" vertical="center"/>
    </xf>
    <xf numFmtId="164" fontId="15" fillId="11" borderId="14" xfId="0" applyNumberFormat="1" applyFont="1" applyFill="1" applyBorder="1" applyAlignment="1">
      <alignment horizontal="center" vertical="center"/>
    </xf>
    <xf numFmtId="164" fontId="44" fillId="4" borderId="14" xfId="0" applyNumberFormat="1" applyFont="1" applyFill="1" applyBorder="1" applyAlignment="1">
      <alignment horizontal="center" vertical="center"/>
    </xf>
    <xf numFmtId="164" fontId="15" fillId="4" borderId="14" xfId="0" applyNumberFormat="1" applyFont="1" applyFill="1" applyBorder="1" applyAlignment="1">
      <alignment horizontal="center" vertical="center"/>
    </xf>
    <xf numFmtId="164" fontId="15" fillId="2" borderId="14" xfId="0" applyNumberFormat="1" applyFont="1" applyFill="1" applyBorder="1" applyAlignment="1">
      <alignment horizontal="center" vertical="center"/>
    </xf>
    <xf numFmtId="164" fontId="15" fillId="11" borderId="16" xfId="0" applyNumberFormat="1" applyFont="1" applyFill="1" applyBorder="1" applyAlignment="1">
      <alignment horizontal="center" vertical="center"/>
    </xf>
    <xf numFmtId="2" fontId="41" fillId="2" borderId="15" xfId="0" applyNumberFormat="1" applyFont="1" applyFill="1" applyBorder="1" applyAlignment="1">
      <alignment horizontal="left" vertical="center"/>
    </xf>
    <xf numFmtId="0" fontId="9" fillId="8" borderId="0" xfId="0" applyFont="1" applyFill="1"/>
    <xf numFmtId="0" fontId="7" fillId="8" borderId="0" xfId="0" applyFont="1" applyFill="1"/>
    <xf numFmtId="165" fontId="7" fillId="8" borderId="0" xfId="0" applyNumberFormat="1" applyFont="1" applyFill="1"/>
    <xf numFmtId="1" fontId="7" fillId="8" borderId="0" xfId="0" applyNumberFormat="1" applyFont="1" applyFill="1"/>
    <xf numFmtId="2" fontId="7" fillId="8" borderId="0" xfId="0" applyNumberFormat="1" applyFont="1" applyFill="1"/>
    <xf numFmtId="0" fontId="30" fillId="10" borderId="13" xfId="0" applyFont="1" applyFill="1" applyBorder="1" applyAlignment="1">
      <alignment horizontal="center" vertical="center"/>
    </xf>
    <xf numFmtId="0" fontId="37" fillId="11" borderId="23" xfId="0" applyFont="1" applyFill="1" applyBorder="1" applyAlignment="1">
      <alignment horizontal="left" vertical="center"/>
    </xf>
    <xf numFmtId="0" fontId="37" fillId="11" borderId="21" xfId="0" applyFont="1" applyFill="1" applyBorder="1" applyAlignment="1">
      <alignment horizontal="left" vertical="center"/>
    </xf>
    <xf numFmtId="165" fontId="40" fillId="0" borderId="0" xfId="0" applyNumberFormat="1" applyFont="1"/>
    <xf numFmtId="17" fontId="38" fillId="10" borderId="13" xfId="0" applyNumberFormat="1" applyFont="1" applyFill="1" applyBorder="1" applyAlignment="1">
      <alignment horizontal="center" vertical="center" wrapText="1" shrinkToFit="1"/>
    </xf>
    <xf numFmtId="0" fontId="41" fillId="2" borderId="0" xfId="0" applyFont="1" applyFill="1" applyAlignment="1">
      <alignment wrapText="1" shrinkToFit="1"/>
    </xf>
    <xf numFmtId="0" fontId="43" fillId="2" borderId="18" xfId="0" applyFont="1" applyFill="1" applyBorder="1" applyAlignment="1">
      <alignment horizontal="left" vertical="center" indent="2"/>
    </xf>
    <xf numFmtId="0" fontId="43" fillId="2" borderId="19" xfId="0" applyFont="1" applyFill="1" applyBorder="1" applyAlignment="1">
      <alignment horizontal="left" vertical="center" wrapText="1" indent="2"/>
    </xf>
    <xf numFmtId="3" fontId="15" fillId="2" borderId="22" xfId="0" applyNumberFormat="1" applyFont="1" applyFill="1" applyBorder="1" applyAlignment="1">
      <alignment horizontal="right" vertical="center" indent="2"/>
    </xf>
    <xf numFmtId="3" fontId="15" fillId="2" borderId="18" xfId="0" applyNumberFormat="1" applyFont="1" applyFill="1" applyBorder="1" applyAlignment="1">
      <alignment horizontal="right" vertical="center" indent="2"/>
    </xf>
    <xf numFmtId="3" fontId="44" fillId="2" borderId="42" xfId="0" applyNumberFormat="1" applyFont="1" applyFill="1" applyBorder="1" applyAlignment="1">
      <alignment horizontal="right" vertical="center" indent="2"/>
    </xf>
    <xf numFmtId="3" fontId="43" fillId="2" borderId="18" xfId="0" applyNumberFormat="1" applyFont="1" applyFill="1" applyBorder="1" applyAlignment="1">
      <alignment horizontal="right" vertical="center" indent="2"/>
    </xf>
    <xf numFmtId="3" fontId="43" fillId="2" borderId="19" xfId="0" applyNumberFormat="1" applyFont="1" applyFill="1" applyBorder="1" applyAlignment="1">
      <alignment horizontal="right" vertical="center" indent="2"/>
    </xf>
    <xf numFmtId="0" fontId="30" fillId="2" borderId="0" xfId="0" applyFont="1" applyFill="1" applyAlignment="1">
      <alignment vertical="center"/>
    </xf>
    <xf numFmtId="0" fontId="43" fillId="11" borderId="13" xfId="0" applyFont="1" applyFill="1" applyBorder="1" applyAlignment="1">
      <alignment horizontal="center" vertical="center"/>
    </xf>
    <xf numFmtId="0" fontId="43" fillId="11" borderId="13" xfId="0" applyFont="1" applyFill="1" applyBorder="1" applyAlignment="1">
      <alignment horizontal="center" vertical="center" wrapText="1" shrinkToFit="1"/>
    </xf>
    <xf numFmtId="0" fontId="94" fillId="0" borderId="0" xfId="0" applyFont="1" applyAlignment="1">
      <alignment horizontal="center"/>
    </xf>
    <xf numFmtId="165" fontId="7" fillId="17" borderId="0" xfId="0" applyNumberFormat="1" applyFont="1" applyFill="1" applyAlignment="1">
      <alignment wrapText="1" shrinkToFit="1"/>
    </xf>
    <xf numFmtId="0" fontId="15" fillId="2" borderId="22" xfId="0" applyFont="1" applyFill="1" applyBorder="1" applyAlignment="1">
      <alignment horizontal="left" vertical="center"/>
    </xf>
    <xf numFmtId="164" fontId="44" fillId="2" borderId="18" xfId="0" applyNumberFormat="1" applyFont="1" applyFill="1" applyBorder="1" applyAlignment="1">
      <alignment horizontal="right" vertical="center" indent="2"/>
    </xf>
    <xf numFmtId="0" fontId="15" fillId="11" borderId="18" xfId="0" applyFont="1" applyFill="1" applyBorder="1" applyAlignment="1">
      <alignment horizontal="left" vertical="center" indent="1"/>
    </xf>
    <xf numFmtId="164" fontId="15" fillId="11" borderId="19" xfId="0" applyNumberFormat="1" applyFont="1" applyFill="1" applyBorder="1" applyAlignment="1">
      <alignment horizontal="right" vertical="center" indent="2"/>
    </xf>
    <xf numFmtId="0" fontId="43" fillId="11" borderId="43" xfId="0" applyFont="1" applyFill="1" applyBorder="1" applyAlignment="1">
      <alignment horizontal="center" vertical="center" wrapText="1" shrinkToFit="1"/>
    </xf>
    <xf numFmtId="164" fontId="15" fillId="4" borderId="44" xfId="0" applyNumberFormat="1" applyFont="1" applyFill="1" applyBorder="1" applyAlignment="1">
      <alignment horizontal="right" vertical="center" indent="3"/>
    </xf>
    <xf numFmtId="164" fontId="15" fillId="11" borderId="45" xfId="0" applyNumberFormat="1" applyFont="1" applyFill="1" applyBorder="1" applyAlignment="1">
      <alignment horizontal="right" vertical="center" indent="3"/>
    </xf>
    <xf numFmtId="0" fontId="43" fillId="2" borderId="0" xfId="0" applyFont="1" applyFill="1" applyAlignment="1">
      <alignment vertical="center" wrapText="1" shrinkToFit="1"/>
    </xf>
    <xf numFmtId="0" fontId="41" fillId="2" borderId="0" xfId="0" applyFont="1" applyFill="1"/>
    <xf numFmtId="16" fontId="34" fillId="12" borderId="22" xfId="0" quotePrefix="1" applyNumberFormat="1" applyFont="1" applyFill="1" applyBorder="1" applyAlignment="1">
      <alignment horizontal="center" vertical="center"/>
    </xf>
    <xf numFmtId="0" fontId="34" fillId="12" borderId="22" xfId="0" quotePrefix="1" applyFont="1" applyFill="1" applyBorder="1" applyAlignment="1">
      <alignment horizontal="center" vertical="center"/>
    </xf>
    <xf numFmtId="0" fontId="15" fillId="2" borderId="14" xfId="0" applyFont="1" applyFill="1" applyBorder="1" applyAlignment="1">
      <alignment horizontal="left" vertical="center"/>
    </xf>
    <xf numFmtId="0" fontId="15" fillId="15" borderId="14" xfId="0" applyFont="1" applyFill="1" applyBorder="1" applyAlignment="1">
      <alignment horizontal="left" vertical="center"/>
    </xf>
    <xf numFmtId="0" fontId="15" fillId="15" borderId="16" xfId="0" applyFont="1" applyFill="1" applyBorder="1" applyAlignment="1">
      <alignment horizontal="left" vertical="center"/>
    </xf>
    <xf numFmtId="165" fontId="35" fillId="15" borderId="19" xfId="0" applyNumberFormat="1" applyFont="1" applyFill="1" applyBorder="1" applyAlignment="1">
      <alignment horizontal="right" vertical="center" indent="1"/>
    </xf>
    <xf numFmtId="0" fontId="46" fillId="2" borderId="0" xfId="1" applyFont="1" applyFill="1" applyAlignment="1" applyProtection="1"/>
    <xf numFmtId="0" fontId="99" fillId="2" borderId="0" xfId="0" applyFont="1" applyFill="1" applyAlignment="1">
      <alignment horizontal="center"/>
    </xf>
    <xf numFmtId="0" fontId="12" fillId="2" borderId="56" xfId="0" applyFont="1" applyFill="1" applyBorder="1" applyAlignment="1">
      <alignment horizontal="left"/>
    </xf>
    <xf numFmtId="0" fontId="12" fillId="2" borderId="57" xfId="0" applyFont="1" applyFill="1" applyBorder="1" applyAlignment="1">
      <alignment horizontal="left"/>
    </xf>
    <xf numFmtId="0" fontId="12" fillId="2" borderId="48" xfId="0" applyFont="1" applyFill="1" applyBorder="1"/>
    <xf numFmtId="0" fontId="12" fillId="2" borderId="49" xfId="0" applyFont="1" applyFill="1" applyBorder="1"/>
    <xf numFmtId="0" fontId="12" fillId="2" borderId="50" xfId="0" applyFont="1" applyFill="1" applyBorder="1"/>
    <xf numFmtId="0" fontId="12" fillId="2" borderId="51" xfId="0" applyFont="1" applyFill="1" applyBorder="1"/>
    <xf numFmtId="0" fontId="12" fillId="2" borderId="52" xfId="0" applyFont="1" applyFill="1" applyBorder="1"/>
    <xf numFmtId="0" fontId="6" fillId="2" borderId="53" xfId="0" applyFont="1" applyFill="1" applyBorder="1"/>
    <xf numFmtId="0" fontId="6" fillId="2" borderId="54" xfId="0" applyFont="1" applyFill="1" applyBorder="1"/>
    <xf numFmtId="0" fontId="6" fillId="2" borderId="55" xfId="0" applyFont="1" applyFill="1" applyBorder="1"/>
    <xf numFmtId="0" fontId="97" fillId="15" borderId="22" xfId="0" applyFont="1" applyFill="1" applyBorder="1" applyAlignment="1">
      <alignment horizontal="center" vertical="center" wrapText="1" shrinkToFit="1"/>
    </xf>
    <xf numFmtId="165" fontId="82" fillId="0" borderId="0" xfId="0" applyNumberFormat="1" applyFont="1"/>
    <xf numFmtId="49" fontId="34" fillId="9" borderId="22" xfId="0" quotePrefix="1" applyNumberFormat="1" applyFont="1" applyFill="1" applyBorder="1" applyAlignment="1">
      <alignment horizontal="center" vertical="center" wrapText="1" shrinkToFit="1"/>
    </xf>
    <xf numFmtId="165" fontId="7" fillId="8" borderId="0" xfId="0" applyNumberFormat="1" applyFont="1" applyFill="1" applyAlignment="1">
      <alignment horizontal="right" shrinkToFit="1"/>
    </xf>
    <xf numFmtId="0" fontId="15" fillId="8" borderId="14" xfId="0" applyFont="1" applyFill="1" applyBorder="1" applyAlignment="1">
      <alignment horizontal="left" vertical="center"/>
    </xf>
    <xf numFmtId="0" fontId="15" fillId="8" borderId="16" xfId="0" applyFont="1" applyFill="1" applyBorder="1" applyAlignment="1">
      <alignment horizontal="left" vertical="center"/>
    </xf>
    <xf numFmtId="0" fontId="97" fillId="8" borderId="13" xfId="0" applyFont="1" applyFill="1" applyBorder="1" applyAlignment="1">
      <alignment horizontal="center" vertical="center" wrapText="1" shrinkToFit="1"/>
    </xf>
    <xf numFmtId="165" fontId="100" fillId="2" borderId="18" xfId="0" applyNumberFormat="1" applyFont="1" applyFill="1" applyBorder="1" applyAlignment="1">
      <alignment horizontal="right" vertical="center" indent="1"/>
    </xf>
    <xf numFmtId="165" fontId="100" fillId="8" borderId="18" xfId="0" applyNumberFormat="1" applyFont="1" applyFill="1" applyBorder="1" applyAlignment="1">
      <alignment horizontal="right" vertical="center" indent="1"/>
    </xf>
    <xf numFmtId="165" fontId="100" fillId="8" borderId="19" xfId="0" applyNumberFormat="1" applyFont="1" applyFill="1" applyBorder="1" applyAlignment="1">
      <alignment horizontal="right" vertical="center" indent="1"/>
    </xf>
    <xf numFmtId="0" fontId="99" fillId="2" borderId="0" xfId="0" applyFont="1" applyFill="1"/>
    <xf numFmtId="0" fontId="101" fillId="2" borderId="0" xfId="0" applyFont="1" applyFill="1" applyAlignment="1">
      <alignment horizontal="center"/>
    </xf>
    <xf numFmtId="0" fontId="12" fillId="2" borderId="0" xfId="0" applyFont="1" applyFill="1" applyAlignment="1">
      <alignment wrapText="1"/>
    </xf>
    <xf numFmtId="0" fontId="101" fillId="2" borderId="0" xfId="0" applyFont="1" applyFill="1"/>
    <xf numFmtId="165" fontId="102" fillId="0" borderId="0" xfId="0" applyNumberFormat="1" applyFont="1"/>
    <xf numFmtId="0" fontId="22" fillId="8" borderId="0" xfId="0" applyFont="1" applyFill="1"/>
    <xf numFmtId="0" fontId="6" fillId="21" borderId="0" xfId="0" applyFont="1" applyFill="1"/>
    <xf numFmtId="0" fontId="12" fillId="9" borderId="0" xfId="0" applyFont="1" applyFill="1" applyAlignment="1">
      <alignment horizontal="left"/>
    </xf>
    <xf numFmtId="0" fontId="12" fillId="22" borderId="0" xfId="0" applyFont="1" applyFill="1" applyAlignment="1">
      <alignment horizontal="left"/>
    </xf>
    <xf numFmtId="0" fontId="84" fillId="6" borderId="13" xfId="0" applyFont="1" applyFill="1" applyBorder="1" applyAlignment="1">
      <alignment horizontal="center" vertical="center" wrapText="1" shrinkToFit="1"/>
    </xf>
    <xf numFmtId="0" fontId="84" fillId="8" borderId="13" xfId="0" applyFont="1" applyFill="1" applyBorder="1" applyAlignment="1">
      <alignment horizontal="center" vertical="center" wrapText="1" shrinkToFit="1"/>
    </xf>
    <xf numFmtId="0" fontId="84" fillId="18" borderId="13" xfId="0" applyFont="1" applyFill="1" applyBorder="1" applyAlignment="1">
      <alignment horizontal="center" vertical="center" wrapText="1" shrinkToFit="1"/>
    </xf>
    <xf numFmtId="0" fontId="84" fillId="11" borderId="13" xfId="0" applyFont="1" applyFill="1" applyBorder="1" applyAlignment="1">
      <alignment horizontal="center" vertical="center" wrapText="1" shrinkToFit="1"/>
    </xf>
    <xf numFmtId="17" fontId="41" fillId="8" borderId="13" xfId="0" applyNumberFormat="1" applyFont="1" applyFill="1" applyBorder="1" applyAlignment="1">
      <alignment horizontal="center" vertical="center"/>
    </xf>
    <xf numFmtId="165" fontId="7" fillId="0" borderId="0" xfId="0" quotePrefix="1" applyNumberFormat="1" applyFont="1"/>
    <xf numFmtId="165" fontId="100" fillId="15" borderId="18" xfId="0" applyNumberFormat="1" applyFont="1" applyFill="1" applyBorder="1" applyAlignment="1">
      <alignment horizontal="right" vertical="center" indent="1"/>
    </xf>
    <xf numFmtId="165" fontId="100" fillId="15" borderId="19" xfId="0" applyNumberFormat="1" applyFont="1" applyFill="1" applyBorder="1" applyAlignment="1">
      <alignment horizontal="right" vertical="center" indent="1"/>
    </xf>
    <xf numFmtId="164" fontId="15" fillId="4" borderId="28" xfId="0" applyNumberFormat="1" applyFont="1" applyFill="1" applyBorder="1" applyAlignment="1">
      <alignment horizontal="right" vertical="center" indent="3"/>
    </xf>
    <xf numFmtId="164" fontId="15" fillId="11" borderId="14" xfId="0" applyNumberFormat="1" applyFont="1" applyFill="1" applyBorder="1" applyAlignment="1">
      <alignment horizontal="right" vertical="center" indent="3"/>
    </xf>
    <xf numFmtId="164" fontId="44" fillId="4" borderId="16" xfId="0" applyNumberFormat="1" applyFont="1" applyFill="1" applyBorder="1" applyAlignment="1">
      <alignment horizontal="right" vertical="center" indent="3"/>
    </xf>
    <xf numFmtId="0" fontId="33" fillId="2" borderId="14" xfId="0" applyFont="1" applyFill="1" applyBorder="1" applyAlignment="1">
      <alignment vertical="center"/>
    </xf>
    <xf numFmtId="0" fontId="92" fillId="2" borderId="14" xfId="0" applyFont="1" applyFill="1" applyBorder="1" applyAlignment="1">
      <alignment horizontal="center" vertical="center" wrapText="1" shrinkToFit="1"/>
    </xf>
    <xf numFmtId="3" fontId="15" fillId="2" borderId="14" xfId="0" applyNumberFormat="1" applyFont="1" applyFill="1" applyBorder="1" applyAlignment="1">
      <alignment horizontal="right" vertical="center" indent="2"/>
    </xf>
    <xf numFmtId="3" fontId="44" fillId="2" borderId="14" xfId="0" applyNumberFormat="1" applyFont="1" applyFill="1" applyBorder="1" applyAlignment="1">
      <alignment horizontal="right" vertical="center" indent="2"/>
    </xf>
    <xf numFmtId="0" fontId="104" fillId="11" borderId="13" xfId="0" applyFont="1" applyFill="1" applyBorder="1" applyAlignment="1">
      <alignment horizontal="center" vertical="center" wrapText="1" shrinkToFit="1"/>
    </xf>
    <xf numFmtId="165" fontId="35" fillId="11" borderId="0" xfId="0" applyNumberFormat="1" applyFont="1" applyFill="1"/>
    <xf numFmtId="165" fontId="82" fillId="11" borderId="0" xfId="0" applyNumberFormat="1" applyFont="1" applyFill="1"/>
    <xf numFmtId="165" fontId="44" fillId="4" borderId="45" xfId="0" applyNumberFormat="1" applyFont="1" applyFill="1" applyBorder="1" applyAlignment="1">
      <alignment horizontal="right" vertical="center" indent="3"/>
    </xf>
    <xf numFmtId="165" fontId="44" fillId="4" borderId="18" xfId="0" applyNumberFormat="1" applyFont="1" applyFill="1" applyBorder="1" applyAlignment="1">
      <alignment horizontal="right" vertical="center" indent="3"/>
    </xf>
    <xf numFmtId="165" fontId="15" fillId="11" borderId="45" xfId="0" applyNumberFormat="1" applyFont="1" applyFill="1" applyBorder="1" applyAlignment="1">
      <alignment horizontal="right" vertical="center" indent="3"/>
    </xf>
    <xf numFmtId="165" fontId="15" fillId="11" borderId="18" xfId="0" applyNumberFormat="1" applyFont="1" applyFill="1" applyBorder="1" applyAlignment="1">
      <alignment horizontal="right" vertical="center" indent="3"/>
    </xf>
    <xf numFmtId="165" fontId="15" fillId="4" borderId="45" xfId="0" applyNumberFormat="1" applyFont="1" applyFill="1" applyBorder="1" applyAlignment="1">
      <alignment horizontal="right" vertical="center" indent="3"/>
    </xf>
    <xf numFmtId="165" fontId="15" fillId="4" borderId="18" xfId="0" applyNumberFormat="1" applyFont="1" applyFill="1" applyBorder="1" applyAlignment="1">
      <alignment horizontal="right" vertical="center" indent="3"/>
    </xf>
    <xf numFmtId="165" fontId="15" fillId="2" borderId="45" xfId="0" applyNumberFormat="1" applyFont="1" applyFill="1" applyBorder="1" applyAlignment="1">
      <alignment horizontal="right" vertical="center" indent="3"/>
    </xf>
    <xf numFmtId="165" fontId="15" fillId="2" borderId="18" xfId="0" applyNumberFormat="1" applyFont="1" applyFill="1" applyBorder="1" applyAlignment="1">
      <alignment horizontal="right" vertical="center" indent="3"/>
    </xf>
    <xf numFmtId="165" fontId="15" fillId="11" borderId="46" xfId="0" applyNumberFormat="1" applyFont="1" applyFill="1" applyBorder="1" applyAlignment="1">
      <alignment horizontal="right" vertical="center" indent="3"/>
    </xf>
    <xf numFmtId="165" fontId="15" fillId="11" borderId="19" xfId="0" applyNumberFormat="1" applyFont="1" applyFill="1" applyBorder="1" applyAlignment="1">
      <alignment horizontal="right" vertical="center" indent="3"/>
    </xf>
    <xf numFmtId="0" fontId="37" fillId="11" borderId="20" xfId="0" applyFont="1" applyFill="1" applyBorder="1" applyAlignment="1">
      <alignment horizontal="left" vertical="center"/>
    </xf>
    <xf numFmtId="0" fontId="40" fillId="2" borderId="0" xfId="0" applyFont="1" applyFill="1"/>
    <xf numFmtId="0" fontId="91" fillId="2" borderId="14" xfId="0" applyFont="1" applyFill="1" applyBorder="1" applyAlignment="1">
      <alignment wrapText="1" shrinkToFit="1"/>
    </xf>
    <xf numFmtId="0" fontId="91" fillId="2" borderId="0" xfId="0" applyFont="1" applyFill="1" applyAlignment="1">
      <alignment wrapText="1" shrinkToFit="1"/>
    </xf>
    <xf numFmtId="0" fontId="18" fillId="2" borderId="0" xfId="0" applyFont="1" applyFill="1"/>
    <xf numFmtId="0" fontId="41" fillId="2" borderId="29" xfId="0" applyFont="1" applyFill="1" applyBorder="1"/>
    <xf numFmtId="0" fontId="40" fillId="2" borderId="0" xfId="0" quotePrefix="1" applyFont="1" applyFill="1"/>
    <xf numFmtId="0" fontId="4" fillId="2" borderId="29" xfId="0" applyFont="1" applyFill="1" applyBorder="1"/>
    <xf numFmtId="0" fontId="108" fillId="2" borderId="0" xfId="0" applyFont="1" applyFill="1" applyAlignment="1">
      <alignment horizontal="center" vertical="center"/>
    </xf>
    <xf numFmtId="0" fontId="110" fillId="2" borderId="0" xfId="1" applyFont="1" applyFill="1" applyAlignment="1" applyProtection="1"/>
    <xf numFmtId="0" fontId="111" fillId="2" borderId="0" xfId="1" applyFont="1" applyFill="1" applyAlignment="1" applyProtection="1">
      <alignment horizontal="right"/>
    </xf>
    <xf numFmtId="0" fontId="36" fillId="2" borderId="0" xfId="0" applyFont="1" applyFill="1" applyAlignment="1">
      <alignment horizontal="right" wrapText="1"/>
    </xf>
    <xf numFmtId="0" fontId="86" fillId="2" borderId="0" xfId="0" applyFont="1" applyFill="1" applyAlignment="1">
      <alignment vertical="top" wrapText="1"/>
    </xf>
    <xf numFmtId="0" fontId="112" fillId="2" borderId="0" xfId="0" applyFont="1" applyFill="1" applyAlignment="1">
      <alignment horizontal="justify" vertical="justify" wrapText="1"/>
    </xf>
    <xf numFmtId="0" fontId="6" fillId="3" borderId="0" xfId="0" applyFont="1" applyFill="1"/>
    <xf numFmtId="0" fontId="73" fillId="3" borderId="0" xfId="0" applyFont="1" applyFill="1" applyAlignment="1">
      <alignment vertical="center"/>
    </xf>
    <xf numFmtId="0" fontId="112" fillId="2" borderId="0" xfId="0" applyFont="1" applyFill="1" applyAlignment="1">
      <alignment vertical="justify" wrapText="1"/>
    </xf>
    <xf numFmtId="0" fontId="3" fillId="2" borderId="0" xfId="0" applyFont="1" applyFill="1" applyAlignment="1">
      <alignment horizontal="justify" vertical="top" wrapText="1" shrinkToFit="1"/>
    </xf>
    <xf numFmtId="0" fontId="7" fillId="2" borderId="0" xfId="0" applyFont="1" applyFill="1" applyAlignment="1">
      <alignment horizontal="left" indent="1"/>
    </xf>
    <xf numFmtId="0" fontId="116" fillId="2" borderId="0" xfId="0" applyFont="1" applyFill="1" applyAlignment="1">
      <alignment horizontal="justify" vertical="justify" wrapText="1"/>
    </xf>
    <xf numFmtId="3" fontId="15" fillId="2" borderId="18" xfId="0" applyNumberFormat="1" applyFont="1" applyFill="1" applyBorder="1" applyAlignment="1">
      <alignment horizontal="right" vertical="center" indent="1"/>
    </xf>
    <xf numFmtId="3" fontId="15" fillId="8" borderId="18" xfId="0" applyNumberFormat="1" applyFont="1" applyFill="1" applyBorder="1" applyAlignment="1">
      <alignment horizontal="right" vertical="center" indent="1"/>
    </xf>
    <xf numFmtId="3" fontId="50" fillId="2" borderId="19" xfId="0" applyNumberFormat="1" applyFont="1" applyFill="1" applyBorder="1" applyAlignment="1">
      <alignment horizontal="right" vertical="center" indent="1"/>
    </xf>
    <xf numFmtId="3" fontId="15" fillId="6" borderId="18" xfId="0" applyNumberFormat="1" applyFont="1" applyFill="1" applyBorder="1" applyAlignment="1">
      <alignment horizontal="right" vertical="center" indent="1"/>
    </xf>
    <xf numFmtId="3" fontId="17" fillId="2" borderId="19" xfId="0" applyNumberFormat="1" applyFont="1" applyFill="1" applyBorder="1" applyAlignment="1">
      <alignment horizontal="right" vertical="center" indent="1"/>
    </xf>
    <xf numFmtId="0" fontId="7" fillId="0" borderId="0" xfId="0" quotePrefix="1" applyFont="1"/>
    <xf numFmtId="49" fontId="38" fillId="9" borderId="40" xfId="0" quotePrefix="1" applyNumberFormat="1" applyFont="1" applyFill="1" applyBorder="1" applyAlignment="1">
      <alignment horizontal="center" vertical="center" wrapText="1" shrinkToFit="1"/>
    </xf>
    <xf numFmtId="49" fontId="8" fillId="0" borderId="0" xfId="0" quotePrefix="1" applyNumberFormat="1" applyFont="1" applyAlignment="1">
      <alignment horizontal="center"/>
    </xf>
    <xf numFmtId="1" fontId="7" fillId="16" borderId="0" xfId="0" applyNumberFormat="1" applyFont="1" applyFill="1"/>
    <xf numFmtId="0" fontId="43" fillId="2" borderId="0" xfId="0" applyFont="1" applyFill="1" applyAlignment="1">
      <alignment horizontal="center" vertical="center" wrapText="1" shrinkToFit="1"/>
    </xf>
    <xf numFmtId="165" fontId="7" fillId="25" borderId="0" xfId="0" applyNumberFormat="1" applyFont="1" applyFill="1"/>
    <xf numFmtId="0" fontId="7" fillId="25" borderId="0" xfId="0" applyFont="1" applyFill="1"/>
    <xf numFmtId="0" fontId="41" fillId="2" borderId="0" xfId="0" applyFont="1" applyFill="1" applyAlignment="1">
      <alignment horizontal="left" vertical="center"/>
    </xf>
    <xf numFmtId="1" fontId="35" fillId="0" borderId="0" xfId="0" applyNumberFormat="1" applyFont="1"/>
    <xf numFmtId="0" fontId="89" fillId="2" borderId="40" xfId="0" applyFont="1" applyFill="1" applyBorder="1" applyAlignment="1">
      <alignment horizontal="left" vertical="center" indent="1"/>
    </xf>
    <xf numFmtId="165" fontId="3" fillId="2" borderId="40" xfId="0" applyNumberFormat="1" applyFont="1" applyFill="1" applyBorder="1" applyAlignment="1">
      <alignment horizontal="right" vertical="center" indent="1"/>
    </xf>
    <xf numFmtId="0" fontId="35" fillId="2" borderId="14" xfId="0" applyFont="1" applyFill="1" applyBorder="1" applyAlignment="1">
      <alignment horizontal="left" vertical="center"/>
    </xf>
    <xf numFmtId="0" fontId="35" fillId="15" borderId="14" xfId="0" applyFont="1" applyFill="1" applyBorder="1" applyAlignment="1">
      <alignment horizontal="left" vertical="center"/>
    </xf>
    <xf numFmtId="0" fontId="35" fillId="8" borderId="14" xfId="0" applyFont="1" applyFill="1" applyBorder="1" applyAlignment="1">
      <alignment horizontal="left" vertical="center"/>
    </xf>
    <xf numFmtId="0" fontId="50" fillId="2" borderId="16" xfId="0" applyFont="1" applyFill="1" applyBorder="1" applyAlignment="1">
      <alignment horizontal="left" vertical="center"/>
    </xf>
    <xf numFmtId="0" fontId="15" fillId="4" borderId="22" xfId="0" applyFont="1" applyFill="1" applyBorder="1" applyAlignment="1">
      <alignment horizontal="left" vertical="center"/>
    </xf>
    <xf numFmtId="0" fontId="15" fillId="6" borderId="18" xfId="0" applyFont="1" applyFill="1" applyBorder="1" applyAlignment="1">
      <alignment horizontal="left" vertical="center"/>
    </xf>
    <xf numFmtId="0" fontId="35" fillId="6" borderId="14" xfId="0" applyFont="1" applyFill="1" applyBorder="1" applyAlignment="1">
      <alignment horizontal="left" vertical="center"/>
    </xf>
    <xf numFmtId="0" fontId="88" fillId="0" borderId="0" xfId="0" applyFont="1"/>
    <xf numFmtId="1" fontId="88" fillId="0" borderId="0" xfId="0" applyNumberFormat="1" applyFont="1"/>
    <xf numFmtId="0" fontId="88" fillId="2" borderId="0" xfId="0" applyFont="1" applyFill="1"/>
    <xf numFmtId="0" fontId="94" fillId="0" borderId="0" xfId="0" applyFont="1"/>
    <xf numFmtId="0" fontId="34" fillId="3" borderId="20" xfId="0" applyFont="1" applyFill="1" applyBorder="1" applyAlignment="1">
      <alignment horizontal="center" vertical="center"/>
    </xf>
    <xf numFmtId="0" fontId="34" fillId="3" borderId="23" xfId="0" applyFont="1" applyFill="1" applyBorder="1" applyAlignment="1">
      <alignment horizontal="center" vertical="center"/>
    </xf>
    <xf numFmtId="0" fontId="41" fillId="2" borderId="0" xfId="0" applyFont="1" applyFill="1" applyAlignment="1">
      <alignment horizontal="left"/>
    </xf>
    <xf numFmtId="0" fontId="41" fillId="2" borderId="29" xfId="0" applyFont="1" applyFill="1" applyBorder="1" applyAlignment="1">
      <alignment horizontal="left"/>
    </xf>
    <xf numFmtId="0" fontId="113" fillId="2" borderId="0" xfId="0" applyFont="1" applyFill="1"/>
    <xf numFmtId="0" fontId="119" fillId="2" borderId="0" xfId="1" applyFont="1" applyFill="1" applyBorder="1" applyAlignment="1" applyProtection="1">
      <alignment horizontal="right" vertical="center" wrapText="1"/>
    </xf>
    <xf numFmtId="165" fontId="15" fillId="2" borderId="34" xfId="0" applyNumberFormat="1" applyFont="1" applyFill="1" applyBorder="1" applyAlignment="1">
      <alignment horizontal="right" vertical="center" indent="1"/>
    </xf>
    <xf numFmtId="0" fontId="36" fillId="6" borderId="14" xfId="0" applyFont="1" applyFill="1" applyBorder="1" applyAlignment="1">
      <alignment horizontal="left" vertical="center" indent="1"/>
    </xf>
    <xf numFmtId="165" fontId="15" fillId="6" borderId="14" xfId="0" applyNumberFormat="1" applyFont="1" applyFill="1" applyBorder="1" applyAlignment="1">
      <alignment horizontal="right" vertical="center" indent="1"/>
    </xf>
    <xf numFmtId="165" fontId="15" fillId="6" borderId="0" xfId="0" applyNumberFormat="1" applyFont="1" applyFill="1" applyAlignment="1">
      <alignment horizontal="right" vertical="center" indent="1"/>
    </xf>
    <xf numFmtId="165" fontId="15" fillId="6" borderId="15" xfId="0" applyNumberFormat="1" applyFont="1" applyFill="1" applyBorder="1" applyAlignment="1">
      <alignment horizontal="right" vertical="center" indent="1"/>
    </xf>
    <xf numFmtId="49" fontId="34" fillId="9" borderId="13" xfId="0" applyNumberFormat="1" applyFont="1" applyFill="1" applyBorder="1" applyAlignment="1">
      <alignment horizontal="center" vertical="center"/>
    </xf>
    <xf numFmtId="0" fontId="34" fillId="9" borderId="20" xfId="0" applyFont="1" applyFill="1" applyBorder="1" applyAlignment="1">
      <alignment horizontal="center" vertical="center"/>
    </xf>
    <xf numFmtId="0" fontId="34" fillId="9" borderId="21" xfId="0" applyFont="1" applyFill="1" applyBorder="1" applyAlignment="1">
      <alignment horizontal="center" vertical="center"/>
    </xf>
    <xf numFmtId="0" fontId="91" fillId="25" borderId="0" xfId="0" applyFont="1" applyFill="1" applyAlignment="1">
      <alignment wrapText="1"/>
    </xf>
    <xf numFmtId="0" fontId="91" fillId="25" borderId="0" xfId="0" applyFont="1" applyFill="1" applyAlignment="1">
      <alignment horizontal="center"/>
    </xf>
    <xf numFmtId="165" fontId="7" fillId="0" borderId="0" xfId="0" applyNumberFormat="1" applyFont="1" applyAlignment="1">
      <alignment wrapText="1"/>
    </xf>
    <xf numFmtId="0" fontId="82" fillId="25" borderId="0" xfId="0" applyFont="1" applyFill="1"/>
    <xf numFmtId="165" fontId="82" fillId="25" borderId="0" xfId="0" applyNumberFormat="1" applyFont="1" applyFill="1"/>
    <xf numFmtId="0" fontId="41" fillId="11" borderId="13" xfId="0" applyFont="1" applyFill="1" applyBorder="1" applyAlignment="1">
      <alignment horizontal="center" vertical="center" wrapText="1"/>
    </xf>
    <xf numFmtId="17" fontId="41" fillId="15" borderId="13" xfId="0" quotePrefix="1" applyNumberFormat="1" applyFont="1" applyFill="1" applyBorder="1" applyAlignment="1">
      <alignment horizontal="center" vertical="center" wrapText="1" shrinkToFit="1"/>
    </xf>
    <xf numFmtId="0" fontId="88" fillId="22" borderId="0" xfId="0" applyFont="1" applyFill="1" applyAlignment="1">
      <alignment wrapText="1"/>
    </xf>
    <xf numFmtId="0" fontId="88" fillId="22" borderId="0" xfId="0" applyFont="1" applyFill="1" applyAlignment="1">
      <alignment horizontal="left" wrapText="1" shrinkToFit="1"/>
    </xf>
    <xf numFmtId="0" fontId="88" fillId="22" borderId="0" xfId="0" applyFont="1" applyFill="1" applyAlignment="1">
      <alignment horizontal="center"/>
    </xf>
    <xf numFmtId="17" fontId="8" fillId="0" borderId="0" xfId="0" quotePrefix="1" applyNumberFormat="1" applyFont="1"/>
    <xf numFmtId="0" fontId="8" fillId="0" borderId="0" xfId="0" quotePrefix="1" applyFont="1"/>
    <xf numFmtId="0" fontId="7" fillId="0" borderId="0" xfId="0" quotePrefix="1" applyFont="1" applyAlignment="1">
      <alignment horizontal="center"/>
    </xf>
    <xf numFmtId="1" fontId="7" fillId="25" borderId="0" xfId="0" applyNumberFormat="1" applyFont="1" applyFill="1"/>
    <xf numFmtId="0" fontId="53" fillId="2" borderId="12" xfId="0" applyFont="1" applyFill="1" applyBorder="1"/>
    <xf numFmtId="0" fontId="53" fillId="2" borderId="11" xfId="0" applyFont="1" applyFill="1" applyBorder="1"/>
    <xf numFmtId="0" fontId="26" fillId="9" borderId="0" xfId="1" applyFont="1" applyFill="1" applyAlignment="1" applyProtection="1">
      <alignment vertical="center"/>
    </xf>
    <xf numFmtId="0" fontId="18" fillId="2" borderId="29" xfId="0" applyFont="1" applyFill="1" applyBorder="1" applyAlignment="1">
      <alignment vertical="center"/>
    </xf>
    <xf numFmtId="0" fontId="122" fillId="27" borderId="0" xfId="0" applyFont="1" applyFill="1" applyAlignment="1">
      <alignment horizontal="left" indent="1"/>
    </xf>
    <xf numFmtId="0" fontId="122" fillId="27" borderId="0" xfId="0" applyFont="1" applyFill="1" applyAlignment="1">
      <alignment horizontal="left"/>
    </xf>
    <xf numFmtId="0" fontId="18" fillId="2" borderId="0" xfId="0" applyFont="1" applyFill="1" applyAlignment="1">
      <alignment vertical="center"/>
    </xf>
    <xf numFmtId="0" fontId="17" fillId="4" borderId="19" xfId="0" applyFont="1" applyFill="1" applyBorder="1" applyAlignment="1">
      <alignment horizontal="left" vertical="center" shrinkToFit="1"/>
    </xf>
    <xf numFmtId="0" fontId="17" fillId="2" borderId="14" xfId="0" applyFont="1" applyFill="1" applyBorder="1" applyAlignment="1">
      <alignment horizontal="left" vertical="center" indent="1" shrinkToFit="1"/>
    </xf>
    <xf numFmtId="0" fontId="17" fillId="2" borderId="16" xfId="0" applyFont="1" applyFill="1" applyBorder="1" applyAlignment="1">
      <alignment horizontal="left" vertical="center" indent="1" shrinkToFit="1"/>
    </xf>
    <xf numFmtId="0" fontId="17" fillId="2" borderId="16" xfId="0" applyFont="1" applyFill="1" applyBorder="1" applyAlignment="1">
      <alignment horizontal="left" vertical="center" shrinkToFit="1"/>
    </xf>
    <xf numFmtId="0" fontId="44" fillId="2" borderId="18" xfId="0" applyFont="1" applyFill="1" applyBorder="1" applyAlignment="1">
      <alignment horizontal="left" vertical="center" indent="1" shrinkToFit="1"/>
    </xf>
    <xf numFmtId="0" fontId="44" fillId="2" borderId="42" xfId="0" applyFont="1" applyFill="1" applyBorder="1" applyAlignment="1">
      <alignment horizontal="left" vertical="center" indent="1" shrinkToFit="1"/>
    </xf>
    <xf numFmtId="0" fontId="44" fillId="2" borderId="19" xfId="0" applyFont="1" applyFill="1" applyBorder="1" applyAlignment="1">
      <alignment horizontal="left" vertical="center" indent="1" shrinkToFit="1"/>
    </xf>
    <xf numFmtId="0" fontId="44" fillId="2" borderId="19" xfId="0" applyFont="1" applyFill="1" applyBorder="1" applyAlignment="1">
      <alignment horizontal="left" vertical="center" indent="1"/>
    </xf>
    <xf numFmtId="0" fontId="44" fillId="4" borderId="18" xfId="0" applyFont="1" applyFill="1" applyBorder="1" applyAlignment="1">
      <alignment horizontal="left" vertical="center" indent="1" shrinkToFit="1"/>
    </xf>
    <xf numFmtId="0" fontId="44" fillId="4" borderId="19" xfId="0" applyFont="1" applyFill="1" applyBorder="1" applyAlignment="1">
      <alignment horizontal="left" vertical="center" shrinkToFit="1"/>
    </xf>
    <xf numFmtId="0" fontId="63" fillId="2" borderId="16" xfId="0" applyFont="1" applyFill="1" applyBorder="1" applyAlignment="1">
      <alignment horizontal="left" vertical="center" shrinkToFit="1"/>
    </xf>
    <xf numFmtId="0" fontId="50" fillId="2" borderId="16" xfId="0" applyFont="1" applyFill="1" applyBorder="1" applyAlignment="1">
      <alignment horizontal="left" vertical="center" shrinkToFit="1"/>
    </xf>
    <xf numFmtId="165" fontId="7" fillId="19" borderId="0" xfId="0" applyNumberFormat="1" applyFont="1" applyFill="1"/>
    <xf numFmtId="2" fontId="7" fillId="19" borderId="0" xfId="0" applyNumberFormat="1" applyFont="1" applyFill="1"/>
    <xf numFmtId="165" fontId="7" fillId="28" borderId="0" xfId="0" applyNumberFormat="1" applyFont="1" applyFill="1"/>
    <xf numFmtId="0" fontId="27" fillId="2" borderId="0" xfId="1" applyFont="1" applyFill="1" applyAlignment="1" applyProtection="1">
      <alignment horizontal="left" indent="1"/>
    </xf>
    <xf numFmtId="165" fontId="35" fillId="8" borderId="14" xfId="0" applyNumberFormat="1" applyFont="1" applyFill="1" applyBorder="1" applyAlignment="1">
      <alignment horizontal="right" vertical="center" indent="1"/>
    </xf>
    <xf numFmtId="165" fontId="124" fillId="19" borderId="0" xfId="0" applyNumberFormat="1" applyFont="1" applyFill="1"/>
    <xf numFmtId="0" fontId="125" fillId="2" borderId="0" xfId="1" applyFont="1" applyFill="1" applyAlignment="1" applyProtection="1">
      <alignment horizontal="left" vertical="top" wrapText="1" indent="1" shrinkToFit="1"/>
    </xf>
    <xf numFmtId="0" fontId="126" fillId="2" borderId="0" xfId="1" applyFont="1" applyFill="1" applyAlignment="1" applyProtection="1">
      <alignment horizontal="left" vertical="top" wrapText="1" indent="1" shrinkToFit="1"/>
    </xf>
    <xf numFmtId="0" fontId="127" fillId="2" borderId="0" xfId="1" applyFont="1" applyFill="1" applyAlignment="1" applyProtection="1">
      <alignment horizontal="left" indent="1"/>
    </xf>
    <xf numFmtId="0" fontId="128" fillId="2" borderId="0" xfId="0" applyFont="1" applyFill="1" applyAlignment="1">
      <alignment horizontal="left" indent="1"/>
    </xf>
    <xf numFmtId="0" fontId="129" fillId="2" borderId="0" xfId="0" applyFont="1" applyFill="1" applyAlignment="1">
      <alignment horizontal="left" vertical="top" wrapText="1" indent="1" shrinkToFit="1"/>
    </xf>
    <xf numFmtId="0" fontId="130" fillId="2" borderId="0" xfId="1" applyFont="1" applyFill="1" applyAlignment="1" applyProtection="1">
      <alignment vertical="center" wrapText="1" shrinkToFit="1"/>
    </xf>
    <xf numFmtId="0" fontId="131" fillId="2" borderId="0" xfId="0" applyFont="1" applyFill="1" applyAlignment="1">
      <alignment vertical="center" wrapText="1" shrinkToFit="1"/>
    </xf>
    <xf numFmtId="0" fontId="132" fillId="2" borderId="0" xfId="1" applyFont="1" applyFill="1" applyAlignment="1" applyProtection="1">
      <alignment vertical="center" wrapText="1" shrinkToFit="1"/>
    </xf>
    <xf numFmtId="0" fontId="115" fillId="0" borderId="0" xfId="0" applyFont="1"/>
    <xf numFmtId="0" fontId="140" fillId="2" borderId="0" xfId="0" applyFont="1" applyFill="1"/>
    <xf numFmtId="0" fontId="141" fillId="2" borderId="0" xfId="0" applyFont="1" applyFill="1"/>
    <xf numFmtId="0" fontId="97" fillId="15" borderId="28" xfId="0" applyFont="1" applyFill="1" applyBorder="1" applyAlignment="1">
      <alignment horizontal="center" vertical="center" wrapText="1" shrinkToFit="1"/>
    </xf>
    <xf numFmtId="165" fontId="35" fillId="2" borderId="14" xfId="0" applyNumberFormat="1" applyFont="1" applyFill="1" applyBorder="1" applyAlignment="1">
      <alignment horizontal="right" vertical="center" indent="1"/>
    </xf>
    <xf numFmtId="165" fontId="35" fillId="15" borderId="14" xfId="0" applyNumberFormat="1" applyFont="1" applyFill="1" applyBorder="1" applyAlignment="1">
      <alignment horizontal="right" vertical="center" indent="1"/>
    </xf>
    <xf numFmtId="165" fontId="35" fillId="15" borderId="16" xfId="0" applyNumberFormat="1" applyFont="1" applyFill="1" applyBorder="1" applyAlignment="1">
      <alignment horizontal="right" vertical="center" indent="1"/>
    </xf>
    <xf numFmtId="165" fontId="35" fillId="2" borderId="0" xfId="0" applyNumberFormat="1" applyFont="1" applyFill="1" applyAlignment="1">
      <alignment horizontal="right" vertical="center" indent="1"/>
    </xf>
    <xf numFmtId="0" fontId="97" fillId="2" borderId="14" xfId="0" applyFont="1" applyFill="1" applyBorder="1" applyAlignment="1">
      <alignment horizontal="center" vertical="center" wrapText="1" shrinkToFit="1"/>
    </xf>
    <xf numFmtId="0" fontId="97" fillId="2" borderId="0" xfId="0" applyFont="1" applyFill="1" applyAlignment="1">
      <alignment horizontal="center" vertical="center" wrapText="1" shrinkToFit="1"/>
    </xf>
    <xf numFmtId="0" fontId="97" fillId="8" borderId="20" xfId="0" applyFont="1" applyFill="1" applyBorder="1" applyAlignment="1">
      <alignment horizontal="center" vertical="center" wrapText="1" shrinkToFit="1"/>
    </xf>
    <xf numFmtId="165" fontId="35" fillId="8" borderId="16" xfId="0" applyNumberFormat="1" applyFont="1" applyFill="1" applyBorder="1" applyAlignment="1">
      <alignment horizontal="right" vertical="center" indent="1"/>
    </xf>
    <xf numFmtId="0" fontId="120" fillId="26" borderId="0" xfId="0" applyFont="1" applyFill="1" applyAlignment="1">
      <alignment horizontal="left" vertical="center" wrapText="1"/>
    </xf>
    <xf numFmtId="0" fontId="65" fillId="3" borderId="0" xfId="0" applyFont="1" applyFill="1" applyAlignment="1">
      <alignment horizontal="right"/>
    </xf>
    <xf numFmtId="0" fontId="118" fillId="2" borderId="0" xfId="0" applyFont="1" applyFill="1" applyAlignment="1">
      <alignment horizontal="right" vertical="center"/>
    </xf>
    <xf numFmtId="0" fontId="114" fillId="2" borderId="0" xfId="0" applyFont="1" applyFill="1" applyAlignment="1">
      <alignment horizontal="justify" vertical="top" wrapText="1" shrinkToFit="1"/>
    </xf>
    <xf numFmtId="0" fontId="6" fillId="2" borderId="35" xfId="0" applyFont="1" applyFill="1" applyBorder="1" applyAlignment="1">
      <alignment horizontal="center"/>
    </xf>
    <xf numFmtId="0" fontId="27" fillId="2" borderId="0" xfId="1" applyFont="1" applyFill="1" applyBorder="1" applyAlignment="1" applyProtection="1">
      <alignment horizontal="center"/>
    </xf>
    <xf numFmtId="0" fontId="69" fillId="2" borderId="0" xfId="0" applyFont="1" applyFill="1" applyAlignment="1">
      <alignment horizontal="justify" wrapText="1" shrinkToFit="1"/>
    </xf>
    <xf numFmtId="0" fontId="27" fillId="2" borderId="0" xfId="1" applyFont="1" applyFill="1" applyBorder="1" applyAlignment="1" applyProtection="1">
      <alignment horizontal="center" wrapText="1" shrinkToFit="1"/>
    </xf>
    <xf numFmtId="0" fontId="69" fillId="2" borderId="0" xfId="0" applyFont="1" applyFill="1" applyAlignment="1">
      <alignment horizontal="center" wrapText="1" shrinkToFit="1"/>
    </xf>
    <xf numFmtId="0" fontId="71" fillId="3" borderId="0" xfId="0" applyFont="1" applyFill="1" applyAlignment="1">
      <alignment horizontal="center" vertical="center" wrapText="1" shrinkToFit="1"/>
    </xf>
    <xf numFmtId="0" fontId="68" fillId="2" borderId="0" xfId="1" applyFont="1" applyFill="1" applyAlignment="1" applyProtection="1">
      <alignment horizontal="left"/>
    </xf>
    <xf numFmtId="0" fontId="6" fillId="2" borderId="0" xfId="0" applyFont="1" applyFill="1"/>
    <xf numFmtId="0" fontId="27" fillId="2" borderId="0" xfId="1" applyFont="1" applyFill="1" applyBorder="1" applyAlignment="1" applyProtection="1">
      <alignment horizontal="left" wrapText="1" shrinkToFit="1"/>
    </xf>
    <xf numFmtId="0" fontId="69" fillId="2" borderId="0" xfId="0" applyFont="1" applyFill="1" applyAlignment="1">
      <alignment horizontal="left" wrapText="1" shrinkToFit="1"/>
    </xf>
    <xf numFmtId="0" fontId="17" fillId="2" borderId="0" xfId="1" applyFont="1" applyFill="1" applyBorder="1" applyAlignment="1" applyProtection="1">
      <alignment horizontal="right" wrapText="1" indent="1" shrinkToFit="1"/>
    </xf>
    <xf numFmtId="0" fontId="65" fillId="3" borderId="0" xfId="0" applyFont="1" applyFill="1" applyAlignment="1">
      <alignment horizontal="right" vertical="center"/>
    </xf>
    <xf numFmtId="0" fontId="60" fillId="2" borderId="0" xfId="0" applyFont="1" applyFill="1" applyAlignment="1">
      <alignment horizontal="left"/>
    </xf>
    <xf numFmtId="0" fontId="22" fillId="11" borderId="0" xfId="0" applyFont="1" applyFill="1" applyAlignment="1">
      <alignment horizontal="center"/>
    </xf>
    <xf numFmtId="0" fontId="22" fillId="15" borderId="0" xfId="0" applyFont="1" applyFill="1" applyAlignment="1">
      <alignment horizontal="center"/>
    </xf>
    <xf numFmtId="0" fontId="46" fillId="2" borderId="0" xfId="1" applyFont="1" applyFill="1" applyAlignment="1" applyProtection="1">
      <alignment horizontal="left" indent="1"/>
    </xf>
    <xf numFmtId="0" fontId="42" fillId="2" borderId="0" xfId="0" applyFont="1" applyFill="1" applyAlignment="1">
      <alignment horizontal="left"/>
    </xf>
    <xf numFmtId="0" fontId="51" fillId="2" borderId="0" xfId="0" applyFont="1" applyFill="1" applyAlignment="1">
      <alignment horizontal="left"/>
    </xf>
    <xf numFmtId="0" fontId="16" fillId="2" borderId="0" xfId="0" applyFont="1" applyFill="1" applyAlignment="1">
      <alignment horizontal="left"/>
    </xf>
    <xf numFmtId="0" fontId="25" fillId="2" borderId="0" xfId="1" applyFont="1" applyFill="1" applyAlignment="1" applyProtection="1">
      <alignment horizontal="left"/>
    </xf>
    <xf numFmtId="0" fontId="6" fillId="6" borderId="0" xfId="0" applyFont="1" applyFill="1" applyAlignment="1">
      <alignment horizontal="center"/>
    </xf>
    <xf numFmtId="0" fontId="75" fillId="2" borderId="0" xfId="0" applyFont="1" applyFill="1" applyAlignment="1">
      <alignment horizontal="center"/>
    </xf>
    <xf numFmtId="0" fontId="53" fillId="2" borderId="0" xfId="0" applyFont="1" applyFill="1" applyAlignment="1">
      <alignment horizontal="left"/>
    </xf>
    <xf numFmtId="0" fontId="27" fillId="2" borderId="0" xfId="1" applyFont="1" applyFill="1" applyAlignment="1" applyProtection="1">
      <alignment horizontal="left" indent="1"/>
    </xf>
    <xf numFmtId="0" fontId="67" fillId="2" borderId="0" xfId="1" applyFont="1" applyFill="1" applyAlignment="1" applyProtection="1">
      <alignment horizontal="left" indent="1"/>
    </xf>
    <xf numFmtId="0" fontId="50" fillId="0" borderId="0" xfId="0" applyFont="1" applyAlignment="1">
      <alignment horizontal="left" indent="1"/>
    </xf>
    <xf numFmtId="0" fontId="55" fillId="2" borderId="0" xfId="1" applyFont="1" applyFill="1" applyAlignment="1" applyProtection="1">
      <alignment horizontal="left" indent="2"/>
    </xf>
    <xf numFmtId="0" fontId="22" fillId="8" borderId="0" xfId="0" applyFont="1" applyFill="1" applyAlignment="1">
      <alignment horizontal="center"/>
    </xf>
    <xf numFmtId="0" fontId="55" fillId="2" borderId="0" xfId="1" applyFont="1" applyFill="1" applyAlignment="1" applyProtection="1">
      <alignment horizontal="left" indent="1"/>
    </xf>
    <xf numFmtId="0" fontId="109" fillId="2" borderId="0" xfId="0" applyFont="1" applyFill="1" applyAlignment="1">
      <alignment horizontal="left"/>
    </xf>
    <xf numFmtId="0" fontId="22" fillId="24" borderId="0" xfId="0" applyFont="1" applyFill="1" applyAlignment="1">
      <alignment horizontal="center"/>
    </xf>
    <xf numFmtId="0" fontId="16" fillId="2" borderId="0" xfId="0" applyFont="1" applyFill="1" applyAlignment="1">
      <alignment horizontal="left" indent="1"/>
    </xf>
    <xf numFmtId="0" fontId="6" fillId="13" borderId="0" xfId="0" applyFont="1" applyFill="1" applyAlignment="1">
      <alignment horizontal="center"/>
    </xf>
    <xf numFmtId="0" fontId="74" fillId="2" borderId="0" xfId="0" applyFont="1" applyFill="1" applyAlignment="1">
      <alignment horizontal="left"/>
    </xf>
    <xf numFmtId="0" fontId="6" fillId="29" borderId="0" xfId="0" applyFont="1" applyFill="1" applyAlignment="1">
      <alignment horizontal="center"/>
    </xf>
    <xf numFmtId="0" fontId="125" fillId="2" borderId="0" xfId="1" applyFont="1" applyFill="1" applyAlignment="1" applyProtection="1">
      <alignment horizontal="left" vertical="top" wrapText="1" indent="1" shrinkToFit="1"/>
    </xf>
    <xf numFmtId="0" fontId="125" fillId="2" borderId="0" xfId="1" applyFont="1" applyFill="1" applyAlignment="1" applyProtection="1">
      <alignment horizontal="left" vertical="top" wrapText="1" shrinkToFit="1"/>
    </xf>
    <xf numFmtId="0" fontId="132" fillId="2" borderId="0" xfId="1" applyFont="1" applyFill="1" applyAlignment="1" applyProtection="1">
      <alignment horizontal="left" vertical="top" wrapText="1" indent="1" shrinkToFit="1"/>
    </xf>
    <xf numFmtId="0" fontId="133" fillId="2" borderId="0" xfId="1" applyFont="1" applyFill="1" applyAlignment="1" applyProtection="1">
      <alignment horizontal="left" vertical="center" wrapText="1" indent="1" shrinkToFit="1"/>
    </xf>
    <xf numFmtId="0" fontId="6" fillId="30" borderId="0" xfId="0" applyFont="1" applyFill="1" applyAlignment="1">
      <alignment horizontal="center"/>
    </xf>
    <xf numFmtId="0" fontId="135" fillId="0" borderId="0" xfId="0" applyFont="1" applyAlignment="1">
      <alignment horizontal="left" vertical="center"/>
    </xf>
    <xf numFmtId="0" fontId="136" fillId="0" borderId="0" xfId="0" applyFont="1" applyAlignment="1">
      <alignment horizontal="left"/>
    </xf>
    <xf numFmtId="0" fontId="129" fillId="0" borderId="0" xfId="0" applyFont="1" applyAlignment="1">
      <alignment horizontal="left"/>
    </xf>
    <xf numFmtId="0" fontId="137" fillId="2" borderId="0" xfId="1" applyFont="1" applyFill="1" applyAlignment="1" applyProtection="1">
      <alignment horizontal="left" indent="3"/>
    </xf>
    <xf numFmtId="0" fontId="138" fillId="2" borderId="0" xfId="1" applyFont="1" applyFill="1" applyAlignment="1" applyProtection="1">
      <alignment horizontal="left"/>
    </xf>
    <xf numFmtId="0" fontId="139" fillId="2" borderId="0" xfId="1" applyFont="1" applyFill="1" applyAlignment="1" applyProtection="1">
      <alignment horizontal="left"/>
    </xf>
    <xf numFmtId="0" fontId="127" fillId="2" borderId="0" xfId="1" applyFont="1" applyFill="1" applyAlignment="1" applyProtection="1">
      <alignment horizontal="left"/>
    </xf>
    <xf numFmtId="0" fontId="139" fillId="2" borderId="0" xfId="1" applyFont="1" applyFill="1" applyAlignment="1" applyProtection="1">
      <alignment horizontal="left" indent="3"/>
    </xf>
    <xf numFmtId="0" fontId="27" fillId="2" borderId="0" xfId="1" applyFont="1" applyFill="1" applyAlignment="1" applyProtection="1">
      <alignment horizontal="left" wrapText="1" indent="3" shrinkToFit="1"/>
    </xf>
    <xf numFmtId="0" fontId="142" fillId="2" borderId="0" xfId="1" applyFont="1" applyFill="1" applyAlignment="1" applyProtection="1">
      <alignment horizontal="left" wrapText="1" indent="3" shrinkToFit="1"/>
    </xf>
    <xf numFmtId="0" fontId="34" fillId="3" borderId="20" xfId="0" applyFont="1" applyFill="1" applyBorder="1" applyAlignment="1">
      <alignment horizontal="center" vertical="center"/>
    </xf>
    <xf numFmtId="0" fontId="34" fillId="3" borderId="23" xfId="0" applyFont="1" applyFill="1" applyBorder="1" applyAlignment="1">
      <alignment horizontal="center" vertical="center"/>
    </xf>
    <xf numFmtId="0" fontId="34" fillId="3" borderId="21" xfId="0" applyFont="1" applyFill="1" applyBorder="1" applyAlignment="1">
      <alignment horizontal="center" vertical="center"/>
    </xf>
    <xf numFmtId="0" fontId="37" fillId="6" borderId="14" xfId="0" applyFont="1" applyFill="1" applyBorder="1" applyAlignment="1">
      <alignment horizontal="left" vertical="center"/>
    </xf>
    <xf numFmtId="0" fontId="37" fillId="6" borderId="0" xfId="0" applyFont="1" applyFill="1" applyAlignment="1">
      <alignment horizontal="left" vertical="center"/>
    </xf>
    <xf numFmtId="0" fontId="37" fillId="6" borderId="15" xfId="0" applyFont="1" applyFill="1" applyBorder="1" applyAlignment="1">
      <alignment horizontal="left" vertical="center"/>
    </xf>
    <xf numFmtId="0" fontId="29" fillId="2" borderId="0" xfId="0" applyFont="1" applyFill="1" applyAlignment="1">
      <alignment horizontal="left" wrapText="1" shrinkToFit="1"/>
    </xf>
    <xf numFmtId="0" fontId="29" fillId="2" borderId="0" xfId="0" applyFont="1" applyFill="1" applyAlignment="1">
      <alignment horizontal="left"/>
    </xf>
    <xf numFmtId="0" fontId="28" fillId="2" borderId="10" xfId="0" applyFont="1" applyFill="1" applyBorder="1" applyAlignment="1">
      <alignment horizontal="left"/>
    </xf>
    <xf numFmtId="0" fontId="20" fillId="3" borderId="22" xfId="0" applyFont="1" applyFill="1" applyBorder="1" applyAlignment="1">
      <alignment horizontal="left" vertical="center" indent="1"/>
    </xf>
    <xf numFmtId="0" fontId="20" fillId="3" borderId="19" xfId="0" applyFont="1" applyFill="1" applyBorder="1" applyAlignment="1">
      <alignment horizontal="left" vertical="center" indent="1"/>
    </xf>
    <xf numFmtId="0" fontId="18" fillId="2" borderId="29" xfId="0" applyFont="1" applyFill="1" applyBorder="1" applyAlignment="1">
      <alignment horizontal="right"/>
    </xf>
    <xf numFmtId="0" fontId="18" fillId="2" borderId="0" xfId="0" applyFont="1" applyFill="1" applyAlignment="1">
      <alignment horizontal="right"/>
    </xf>
    <xf numFmtId="0" fontId="16" fillId="2" borderId="7" xfId="0" applyFont="1" applyFill="1" applyBorder="1" applyAlignment="1">
      <alignment horizontal="right"/>
    </xf>
    <xf numFmtId="2" fontId="19" fillId="5" borderId="13" xfId="0" applyNumberFormat="1" applyFont="1" applyFill="1" applyBorder="1" applyAlignment="1">
      <alignment horizontal="center" vertical="center"/>
    </xf>
    <xf numFmtId="0" fontId="26" fillId="3" borderId="0" xfId="1" applyFont="1" applyFill="1" applyAlignment="1" applyProtection="1">
      <alignment horizontal="left" vertical="center" indent="1"/>
    </xf>
    <xf numFmtId="0" fontId="16" fillId="2" borderId="10" xfId="0" applyFont="1" applyFill="1" applyBorder="1" applyAlignment="1">
      <alignment horizontal="left"/>
    </xf>
    <xf numFmtId="2" fontId="30" fillId="5" borderId="13" xfId="0" applyNumberFormat="1" applyFont="1" applyFill="1" applyBorder="1" applyAlignment="1">
      <alignment horizontal="center" vertical="center"/>
    </xf>
    <xf numFmtId="0" fontId="27" fillId="2" borderId="0" xfId="1" applyFont="1" applyFill="1" applyAlignment="1" applyProtection="1">
      <alignment horizontal="left" indent="2"/>
    </xf>
    <xf numFmtId="0" fontId="24" fillId="2" borderId="7" xfId="0" applyFont="1" applyFill="1" applyBorder="1" applyAlignment="1">
      <alignment horizontal="left"/>
    </xf>
    <xf numFmtId="0" fontId="40" fillId="2" borderId="0" xfId="0" applyFont="1" applyFill="1" applyAlignment="1">
      <alignment horizontal="left"/>
    </xf>
    <xf numFmtId="2" fontId="30" fillId="5" borderId="15" xfId="0" applyNumberFormat="1" applyFont="1" applyFill="1" applyBorder="1" applyAlignment="1">
      <alignment horizontal="center" vertical="center"/>
    </xf>
    <xf numFmtId="2" fontId="30" fillId="5" borderId="17" xfId="0" applyNumberFormat="1" applyFont="1" applyFill="1" applyBorder="1" applyAlignment="1">
      <alignment horizontal="center" vertical="center"/>
    </xf>
    <xf numFmtId="2" fontId="19" fillId="5" borderId="28" xfId="0" applyNumberFormat="1" applyFont="1" applyFill="1" applyBorder="1" applyAlignment="1">
      <alignment horizontal="center" vertical="center"/>
    </xf>
    <xf numFmtId="2" fontId="19" fillId="5" borderId="29" xfId="0" applyNumberFormat="1" applyFont="1" applyFill="1" applyBorder="1" applyAlignment="1">
      <alignment horizontal="center" vertical="center"/>
    </xf>
    <xf numFmtId="2" fontId="19" fillId="5" borderId="30" xfId="0" applyNumberFormat="1" applyFont="1" applyFill="1" applyBorder="1" applyAlignment="1">
      <alignment horizontal="center" vertical="center"/>
    </xf>
    <xf numFmtId="2" fontId="19" fillId="5" borderId="16" xfId="0" applyNumberFormat="1" applyFont="1" applyFill="1" applyBorder="1" applyAlignment="1">
      <alignment horizontal="center" vertical="center"/>
    </xf>
    <xf numFmtId="2" fontId="19" fillId="5" borderId="34" xfId="0" applyNumberFormat="1" applyFont="1" applyFill="1" applyBorder="1" applyAlignment="1">
      <alignment horizontal="center" vertical="center"/>
    </xf>
    <xf numFmtId="2" fontId="19" fillId="5" borderId="17" xfId="0" applyNumberFormat="1" applyFont="1" applyFill="1" applyBorder="1" applyAlignment="1">
      <alignment horizontal="center" vertical="center"/>
    </xf>
    <xf numFmtId="2" fontId="19" fillId="5" borderId="20" xfId="0" applyNumberFormat="1" applyFont="1" applyFill="1" applyBorder="1" applyAlignment="1">
      <alignment horizontal="center" vertical="center"/>
    </xf>
    <xf numFmtId="2" fontId="19" fillId="5" borderId="23" xfId="0" applyNumberFormat="1" applyFont="1" applyFill="1" applyBorder="1" applyAlignment="1">
      <alignment horizontal="center" vertical="center"/>
    </xf>
    <xf numFmtId="2" fontId="19" fillId="5" borderId="21" xfId="0" applyNumberFormat="1" applyFont="1" applyFill="1" applyBorder="1" applyAlignment="1">
      <alignment horizontal="center" vertical="center"/>
    </xf>
    <xf numFmtId="2" fontId="21" fillId="6" borderId="13" xfId="0" applyNumberFormat="1" applyFont="1" applyFill="1" applyBorder="1" applyAlignment="1">
      <alignment horizontal="center" vertical="center"/>
    </xf>
    <xf numFmtId="1" fontId="21" fillId="6" borderId="13" xfId="0" applyNumberFormat="1" applyFont="1" applyFill="1" applyBorder="1" applyAlignment="1">
      <alignment horizontal="center" vertical="center"/>
    </xf>
    <xf numFmtId="3" fontId="23" fillId="4" borderId="28" xfId="0" applyNumberFormat="1" applyFont="1" applyFill="1" applyBorder="1" applyAlignment="1">
      <alignment horizontal="center" vertical="center"/>
    </xf>
    <xf numFmtId="3" fontId="23" fillId="4" borderId="30" xfId="0" applyNumberFormat="1" applyFont="1" applyFill="1" applyBorder="1" applyAlignment="1">
      <alignment horizontal="center" vertical="center"/>
    </xf>
    <xf numFmtId="3" fontId="23" fillId="4" borderId="22" xfId="0" applyNumberFormat="1" applyFont="1" applyFill="1" applyBorder="1" applyAlignment="1">
      <alignment horizontal="right" vertical="center" indent="3"/>
    </xf>
    <xf numFmtId="3" fontId="23" fillId="6" borderId="14" xfId="0" applyNumberFormat="1" applyFont="1" applyFill="1" applyBorder="1" applyAlignment="1">
      <alignment horizontal="center" vertical="center"/>
    </xf>
    <xf numFmtId="3" fontId="23" fillId="6" borderId="15" xfId="0" applyNumberFormat="1" applyFont="1" applyFill="1" applyBorder="1" applyAlignment="1">
      <alignment horizontal="center" vertical="center"/>
    </xf>
    <xf numFmtId="3" fontId="23" fillId="6" borderId="14" xfId="0" applyNumberFormat="1" applyFont="1" applyFill="1" applyBorder="1" applyAlignment="1">
      <alignment horizontal="right" vertical="center" indent="3"/>
    </xf>
    <xf numFmtId="3" fontId="23" fillId="6" borderId="15" xfId="0" applyNumberFormat="1" applyFont="1" applyFill="1" applyBorder="1" applyAlignment="1">
      <alignment horizontal="right" vertical="center" indent="3"/>
    </xf>
    <xf numFmtId="3" fontId="31" fillId="4" borderId="16" xfId="0" applyNumberFormat="1" applyFont="1" applyFill="1" applyBorder="1" applyAlignment="1">
      <alignment horizontal="right" vertical="center" indent="3"/>
    </xf>
    <xf numFmtId="3" fontId="31" fillId="4" borderId="17" xfId="0" applyNumberFormat="1" applyFont="1" applyFill="1" applyBorder="1" applyAlignment="1">
      <alignment horizontal="right" vertical="center" indent="3"/>
    </xf>
    <xf numFmtId="0" fontId="13" fillId="2" borderId="0" xfId="0" applyFont="1" applyFill="1" applyAlignment="1">
      <alignment horizontal="center" vertical="center"/>
    </xf>
    <xf numFmtId="0" fontId="107" fillId="2" borderId="14" xfId="0" applyFont="1" applyFill="1" applyBorder="1" applyAlignment="1">
      <alignment horizontal="left" wrapText="1" shrinkToFit="1"/>
    </xf>
    <xf numFmtId="0" fontId="107" fillId="2" borderId="0" xfId="0" applyFont="1" applyFill="1" applyAlignment="1">
      <alignment horizontal="left" wrapText="1" shrinkToFit="1"/>
    </xf>
    <xf numFmtId="0" fontId="18" fillId="2" borderId="0" xfId="0" applyFont="1" applyFill="1" applyAlignment="1">
      <alignment horizontal="right" vertical="center"/>
    </xf>
    <xf numFmtId="3" fontId="31" fillId="4" borderId="16" xfId="0" applyNumberFormat="1" applyFont="1" applyFill="1" applyBorder="1" applyAlignment="1">
      <alignment horizontal="center" vertical="center"/>
    </xf>
    <xf numFmtId="3" fontId="31" fillId="4" borderId="17" xfId="0" applyNumberFormat="1" applyFont="1" applyFill="1" applyBorder="1" applyAlignment="1">
      <alignment horizontal="center" vertical="center"/>
    </xf>
    <xf numFmtId="0" fontId="12" fillId="2" borderId="0" xfId="0" applyFont="1" applyFill="1" applyAlignment="1">
      <alignment horizontal="center"/>
    </xf>
    <xf numFmtId="0" fontId="11" fillId="2" borderId="10" xfId="0" applyFont="1" applyFill="1" applyBorder="1" applyAlignment="1">
      <alignment horizontal="left"/>
    </xf>
    <xf numFmtId="0" fontId="18" fillId="2" borderId="0" xfId="0" applyFont="1" applyFill="1" applyAlignment="1">
      <alignment horizontal="right" vertical="top"/>
    </xf>
    <xf numFmtId="0" fontId="18" fillId="2" borderId="29" xfId="0" applyFont="1" applyFill="1" applyBorder="1" applyAlignment="1">
      <alignment horizontal="right" vertical="center"/>
    </xf>
    <xf numFmtId="0" fontId="41" fillId="2" borderId="0" xfId="0" applyFont="1" applyFill="1" applyAlignment="1">
      <alignment horizontal="left" vertical="top" wrapText="1" shrinkToFit="1"/>
    </xf>
    <xf numFmtId="0" fontId="106" fillId="2" borderId="0" xfId="0" applyFont="1" applyFill="1" applyAlignment="1">
      <alignment horizontal="justify" wrapText="1" shrinkToFit="1"/>
    </xf>
    <xf numFmtId="0" fontId="18" fillId="2" borderId="9" xfId="0" applyFont="1" applyFill="1" applyBorder="1" applyAlignment="1">
      <alignment horizontal="left"/>
    </xf>
    <xf numFmtId="0" fontId="37" fillId="11" borderId="20" xfId="0" applyFont="1" applyFill="1" applyBorder="1" applyAlignment="1">
      <alignment horizontal="left" vertical="center"/>
    </xf>
    <xf numFmtId="0" fontId="37" fillId="11" borderId="23" xfId="0" applyFont="1" applyFill="1" applyBorder="1" applyAlignment="1">
      <alignment horizontal="left" vertical="center"/>
    </xf>
    <xf numFmtId="0" fontId="37" fillId="11" borderId="21" xfId="0" applyFont="1" applyFill="1" applyBorder="1" applyAlignment="1">
      <alignment horizontal="left" vertical="center"/>
    </xf>
    <xf numFmtId="0" fontId="42" fillId="2" borderId="25" xfId="0" applyFont="1" applyFill="1" applyBorder="1" applyAlignment="1">
      <alignment horizontal="left"/>
    </xf>
    <xf numFmtId="0" fontId="47" fillId="2" borderId="0" xfId="0" applyFont="1" applyFill="1" applyAlignment="1">
      <alignment horizontal="left"/>
    </xf>
    <xf numFmtId="0" fontId="47" fillId="2" borderId="0" xfId="0" applyFont="1" applyFill="1" applyAlignment="1">
      <alignment horizontal="left" wrapText="1" indent="3" shrinkToFit="1"/>
    </xf>
    <xf numFmtId="0" fontId="37" fillId="11" borderId="13" xfId="0" applyFont="1" applyFill="1" applyBorder="1" applyAlignment="1">
      <alignment horizontal="left" vertical="center"/>
    </xf>
    <xf numFmtId="0" fontId="24" fillId="2" borderId="24" xfId="0" applyFont="1" applyFill="1" applyBorder="1" applyAlignment="1">
      <alignment horizontal="left"/>
    </xf>
    <xf numFmtId="0" fontId="26" fillId="10" borderId="0" xfId="1" applyFont="1" applyFill="1" applyAlignment="1" applyProtection="1">
      <alignment horizontal="left" vertical="center" indent="1"/>
    </xf>
    <xf numFmtId="0" fontId="46" fillId="2" borderId="0" xfId="1" applyFont="1" applyFill="1" applyAlignment="1" applyProtection="1">
      <alignment horizontal="left" indent="2"/>
    </xf>
    <xf numFmtId="0" fontId="47" fillId="2" borderId="0" xfId="0" applyFont="1" applyFill="1" applyAlignment="1">
      <alignment horizontal="left" wrapText="1" shrinkToFit="1"/>
    </xf>
    <xf numFmtId="0" fontId="42" fillId="2" borderId="24" xfId="0" applyFont="1" applyFill="1" applyBorder="1" applyAlignment="1">
      <alignment horizontal="right"/>
    </xf>
    <xf numFmtId="0" fontId="30" fillId="10" borderId="28" xfId="0" applyFont="1" applyFill="1" applyBorder="1" applyAlignment="1">
      <alignment horizontal="center" vertical="center"/>
    </xf>
    <xf numFmtId="0" fontId="30" fillId="10" borderId="16" xfId="0" applyFont="1" applyFill="1" applyBorder="1" applyAlignment="1">
      <alignment horizontal="center" vertical="center"/>
    </xf>
    <xf numFmtId="0" fontId="38" fillId="10" borderId="20" xfId="0" applyFont="1" applyFill="1" applyBorder="1" applyAlignment="1">
      <alignment horizontal="center" vertical="center" wrapText="1" shrinkToFit="1"/>
    </xf>
    <xf numFmtId="0" fontId="38" fillId="10" borderId="21" xfId="0" applyFont="1" applyFill="1" applyBorder="1" applyAlignment="1">
      <alignment horizontal="center" vertical="center" wrapText="1" shrinkToFit="1"/>
    </xf>
    <xf numFmtId="0" fontId="6" fillId="2" borderId="36" xfId="0" applyFont="1" applyFill="1" applyBorder="1" applyAlignment="1">
      <alignment horizontal="center"/>
    </xf>
    <xf numFmtId="0" fontId="33" fillId="10" borderId="20" xfId="0" applyFont="1" applyFill="1" applyBorder="1" applyAlignment="1">
      <alignment horizontal="center" vertical="center" wrapText="1" shrinkToFit="1"/>
    </xf>
    <xf numFmtId="0" fontId="33" fillId="10" borderId="23" xfId="0" applyFont="1" applyFill="1" applyBorder="1" applyAlignment="1">
      <alignment horizontal="center" vertical="center" wrapText="1" shrinkToFit="1"/>
    </xf>
    <xf numFmtId="0" fontId="33" fillId="10" borderId="78" xfId="0" applyFont="1" applyFill="1" applyBorder="1" applyAlignment="1">
      <alignment horizontal="center" vertical="center" wrapText="1" shrinkToFit="1"/>
    </xf>
    <xf numFmtId="0" fontId="19" fillId="10" borderId="47" xfId="0" applyFont="1" applyFill="1" applyBorder="1" applyAlignment="1">
      <alignment horizontal="center" vertical="center"/>
    </xf>
    <xf numFmtId="0" fontId="19" fillId="10" borderId="23" xfId="0" applyFont="1" applyFill="1" applyBorder="1" applyAlignment="1">
      <alignment horizontal="center" vertical="center"/>
    </xf>
    <xf numFmtId="0" fontId="19" fillId="10" borderId="21" xfId="0" applyFont="1" applyFill="1" applyBorder="1" applyAlignment="1">
      <alignment horizontal="center" vertical="center"/>
    </xf>
    <xf numFmtId="0" fontId="97" fillId="11" borderId="13" xfId="0" applyFont="1" applyFill="1" applyBorder="1" applyAlignment="1">
      <alignment horizontal="center" vertical="center" wrapText="1" shrinkToFit="1"/>
    </xf>
    <xf numFmtId="0" fontId="97" fillId="11" borderId="22" xfId="0" applyFont="1" applyFill="1" applyBorder="1" applyAlignment="1">
      <alignment horizontal="center" vertical="center" wrapText="1" shrinkToFit="1"/>
    </xf>
    <xf numFmtId="0" fontId="97" fillId="11" borderId="19" xfId="0" applyFont="1" applyFill="1" applyBorder="1" applyAlignment="1">
      <alignment horizontal="center" vertical="center" wrapText="1" shrinkToFit="1"/>
    </xf>
    <xf numFmtId="0" fontId="30" fillId="10" borderId="13" xfId="0" applyFont="1" applyFill="1" applyBorder="1" applyAlignment="1">
      <alignment horizontal="center" vertical="center"/>
    </xf>
    <xf numFmtId="0" fontId="43" fillId="2" borderId="0" xfId="0" applyFont="1" applyFill="1" applyAlignment="1">
      <alignment horizontal="center" vertical="center" wrapText="1" shrinkToFit="1"/>
    </xf>
    <xf numFmtId="0" fontId="33" fillId="10" borderId="21" xfId="0" applyFont="1" applyFill="1" applyBorder="1" applyAlignment="1">
      <alignment horizontal="center" vertical="center" wrapText="1" shrinkToFit="1"/>
    </xf>
    <xf numFmtId="0" fontId="33" fillId="10" borderId="13" xfId="0" applyFont="1" applyFill="1" applyBorder="1" applyAlignment="1">
      <alignment horizontal="center" vertical="center"/>
    </xf>
    <xf numFmtId="0" fontId="41" fillId="2" borderId="0" xfId="0" applyFont="1" applyFill="1" applyAlignment="1">
      <alignment horizontal="left" wrapText="1" indent="3" shrinkToFit="1"/>
    </xf>
    <xf numFmtId="0" fontId="43" fillId="2" borderId="0" xfId="0" applyFont="1" applyFill="1" applyAlignment="1">
      <alignment horizontal="center" vertical="center"/>
    </xf>
    <xf numFmtId="0" fontId="41" fillId="2" borderId="0" xfId="0" applyFont="1" applyFill="1" applyAlignment="1">
      <alignment horizontal="left"/>
    </xf>
    <xf numFmtId="0" fontId="33" fillId="10" borderId="20" xfId="0" applyFont="1" applyFill="1" applyBorder="1" applyAlignment="1">
      <alignment horizontal="center" vertical="center" wrapText="1"/>
    </xf>
    <xf numFmtId="0" fontId="33" fillId="10" borderId="21" xfId="0" applyFont="1" applyFill="1" applyBorder="1" applyAlignment="1">
      <alignment horizontal="center" vertical="center" wrapText="1"/>
    </xf>
    <xf numFmtId="0" fontId="51" fillId="2" borderId="39" xfId="0" applyFont="1" applyFill="1" applyBorder="1" applyAlignment="1">
      <alignment horizontal="left"/>
    </xf>
    <xf numFmtId="0" fontId="76" fillId="2" borderId="0" xfId="0" applyFont="1" applyFill="1" applyAlignment="1">
      <alignment horizontal="left" wrapText="1" shrinkToFit="1"/>
    </xf>
    <xf numFmtId="0" fontId="20" fillId="12" borderId="28" xfId="0" applyFont="1" applyFill="1" applyBorder="1" applyAlignment="1">
      <alignment horizontal="left" vertical="center" wrapText="1" shrinkToFit="1"/>
    </xf>
    <xf numFmtId="0" fontId="20" fillId="12" borderId="29" xfId="0" applyFont="1" applyFill="1" applyBorder="1" applyAlignment="1">
      <alignment horizontal="left" vertical="center" wrapText="1" shrinkToFit="1"/>
    </xf>
    <xf numFmtId="0" fontId="20" fillId="12" borderId="30" xfId="0" applyFont="1" applyFill="1" applyBorder="1" applyAlignment="1">
      <alignment horizontal="left" vertical="center" wrapText="1" shrinkToFit="1"/>
    </xf>
    <xf numFmtId="165" fontId="35" fillId="2" borderId="14" xfId="0" applyNumberFormat="1" applyFont="1" applyFill="1" applyBorder="1" applyAlignment="1">
      <alignment horizontal="left" vertical="center"/>
    </xf>
    <xf numFmtId="165" fontId="35" fillId="2" borderId="0" xfId="0" applyNumberFormat="1" applyFont="1" applyFill="1" applyAlignment="1">
      <alignment horizontal="left" vertical="center"/>
    </xf>
    <xf numFmtId="165" fontId="35" fillId="2" borderId="15" xfId="0" applyNumberFormat="1" applyFont="1" applyFill="1" applyBorder="1" applyAlignment="1">
      <alignment horizontal="left" vertical="center"/>
    </xf>
    <xf numFmtId="165" fontId="35" fillId="15" borderId="14" xfId="0" applyNumberFormat="1" applyFont="1" applyFill="1" applyBorder="1" applyAlignment="1">
      <alignment horizontal="left" vertical="center"/>
    </xf>
    <xf numFmtId="165" fontId="35" fillId="15" borderId="0" xfId="0" applyNumberFormat="1" applyFont="1" applyFill="1" applyAlignment="1">
      <alignment horizontal="left" vertical="center"/>
    </xf>
    <xf numFmtId="165" fontId="35" fillId="15" borderId="15" xfId="0" applyNumberFormat="1" applyFont="1" applyFill="1" applyBorder="1" applyAlignment="1">
      <alignment horizontal="left" vertical="center"/>
    </xf>
    <xf numFmtId="165" fontId="63" fillId="2" borderId="16" xfId="0" applyNumberFormat="1" applyFont="1" applyFill="1" applyBorder="1" applyAlignment="1">
      <alignment horizontal="left" vertical="center" shrinkToFit="1"/>
    </xf>
    <xf numFmtId="165" fontId="63" fillId="2" borderId="34" xfId="0" applyNumberFormat="1" applyFont="1" applyFill="1" applyBorder="1" applyAlignment="1">
      <alignment horizontal="left" vertical="center" shrinkToFit="1"/>
    </xf>
    <xf numFmtId="165" fontId="63" fillId="2" borderId="17" xfId="0" applyNumberFormat="1" applyFont="1" applyFill="1" applyBorder="1" applyAlignment="1">
      <alignment horizontal="left" vertical="center" shrinkToFit="1"/>
    </xf>
    <xf numFmtId="0" fontId="24" fillId="2" borderId="26" xfId="0" applyFont="1" applyFill="1" applyBorder="1" applyAlignment="1">
      <alignment horizontal="left"/>
    </xf>
    <xf numFmtId="0" fontId="51" fillId="2" borderId="26" xfId="0" applyFont="1" applyFill="1" applyBorder="1" applyAlignment="1">
      <alignment horizontal="right"/>
    </xf>
    <xf numFmtId="0" fontId="26" fillId="12" borderId="0" xfId="1" applyFont="1" applyFill="1" applyAlignment="1" applyProtection="1">
      <alignment horizontal="left" vertical="center" indent="1"/>
    </xf>
    <xf numFmtId="0" fontId="67" fillId="2" borderId="0" xfId="1" applyFont="1" applyFill="1" applyAlignment="1" applyProtection="1">
      <alignment horizontal="left" indent="2"/>
    </xf>
    <xf numFmtId="0" fontId="6" fillId="2" borderId="37" xfId="0" applyFont="1" applyFill="1" applyBorder="1" applyAlignment="1">
      <alignment horizontal="center"/>
    </xf>
    <xf numFmtId="0" fontId="87" fillId="12" borderId="20" xfId="0" applyFont="1" applyFill="1" applyBorder="1" applyAlignment="1">
      <alignment horizontal="center" vertical="center" wrapText="1" shrinkToFit="1"/>
    </xf>
    <xf numFmtId="0" fontId="87" fillId="12" borderId="23" xfId="0" applyFont="1" applyFill="1" applyBorder="1" applyAlignment="1">
      <alignment horizontal="center" vertical="center" wrapText="1" shrinkToFit="1"/>
    </xf>
    <xf numFmtId="0" fontId="87" fillId="12" borderId="21" xfId="0" applyFont="1" applyFill="1" applyBorder="1" applyAlignment="1">
      <alignment horizontal="center" vertical="center" wrapText="1" shrinkToFit="1"/>
    </xf>
    <xf numFmtId="0" fontId="87" fillId="2" borderId="14" xfId="0" applyFont="1" applyFill="1" applyBorder="1" applyAlignment="1">
      <alignment horizontal="center" vertical="center" wrapText="1" shrinkToFit="1"/>
    </xf>
    <xf numFmtId="0" fontId="87" fillId="2" borderId="0" xfId="0" applyFont="1" applyFill="1" applyAlignment="1">
      <alignment horizontal="center" vertical="center" wrapText="1" shrinkToFit="1"/>
    </xf>
    <xf numFmtId="0" fontId="98" fillId="2" borderId="61" xfId="0" applyFont="1" applyFill="1" applyBorder="1" applyAlignment="1">
      <alignment horizontal="center" vertical="center"/>
    </xf>
    <xf numFmtId="0" fontId="98" fillId="2" borderId="62" xfId="0" applyFont="1" applyFill="1" applyBorder="1" applyAlignment="1">
      <alignment horizontal="center" vertical="center"/>
    </xf>
    <xf numFmtId="0" fontId="98" fillId="2" borderId="63" xfId="0" applyFont="1" applyFill="1" applyBorder="1" applyAlignment="1">
      <alignment horizontal="center" vertical="center"/>
    </xf>
    <xf numFmtId="0" fontId="98" fillId="2" borderId="51" xfId="0" applyFont="1" applyFill="1" applyBorder="1" applyAlignment="1">
      <alignment horizontal="center" vertical="center"/>
    </xf>
    <xf numFmtId="0" fontId="98" fillId="2" borderId="0" xfId="0" applyFont="1" applyFill="1" applyAlignment="1">
      <alignment horizontal="center" vertical="center"/>
    </xf>
    <xf numFmtId="0" fontId="98" fillId="2" borderId="52" xfId="0" applyFont="1" applyFill="1" applyBorder="1" applyAlignment="1">
      <alignment horizontal="center" vertical="center"/>
    </xf>
    <xf numFmtId="0" fontId="98" fillId="2" borderId="64" xfId="0" applyFont="1" applyFill="1" applyBorder="1" applyAlignment="1">
      <alignment horizontal="center" vertical="center"/>
    </xf>
    <xf numFmtId="0" fontId="98" fillId="2" borderId="65" xfId="0" applyFont="1" applyFill="1" applyBorder="1" applyAlignment="1">
      <alignment horizontal="center" vertical="center"/>
    </xf>
    <xf numFmtId="0" fontId="98" fillId="2" borderId="66" xfId="0" applyFont="1" applyFill="1" applyBorder="1" applyAlignment="1">
      <alignment horizontal="center" vertical="center"/>
    </xf>
    <xf numFmtId="0" fontId="12" fillId="15" borderId="58" xfId="0" applyFont="1" applyFill="1" applyBorder="1" applyAlignment="1">
      <alignment horizontal="center"/>
    </xf>
    <xf numFmtId="0" fontId="12" fillId="15" borderId="59" xfId="0" applyFont="1" applyFill="1" applyBorder="1" applyAlignment="1">
      <alignment horizontal="center"/>
    </xf>
    <xf numFmtId="0" fontId="12" fillId="15" borderId="60" xfId="0" applyFont="1" applyFill="1" applyBorder="1" applyAlignment="1">
      <alignment horizontal="center"/>
    </xf>
    <xf numFmtId="0" fontId="38" fillId="12" borderId="22" xfId="0" applyFont="1" applyFill="1" applyBorder="1" applyAlignment="1">
      <alignment horizontal="center" vertical="center"/>
    </xf>
    <xf numFmtId="0" fontId="38" fillId="12" borderId="18" xfId="0" applyFont="1" applyFill="1" applyBorder="1" applyAlignment="1">
      <alignment horizontal="center" vertical="center"/>
    </xf>
    <xf numFmtId="0" fontId="99" fillId="2" borderId="0" xfId="0" applyFont="1" applyFill="1" applyAlignment="1">
      <alignment horizontal="center"/>
    </xf>
    <xf numFmtId="0" fontId="53" fillId="2" borderId="11" xfId="0" applyFont="1" applyFill="1" applyBorder="1" applyAlignment="1">
      <alignment horizontal="center"/>
    </xf>
    <xf numFmtId="0" fontId="49" fillId="2" borderId="0" xfId="0" applyFont="1" applyFill="1" applyAlignment="1">
      <alignment horizontal="left" wrapText="1" shrinkToFit="1"/>
    </xf>
    <xf numFmtId="0" fontId="49" fillId="2" borderId="0" xfId="0" applyFont="1" applyFill="1" applyAlignment="1">
      <alignment horizontal="left" vertical="center" wrapText="1" shrinkToFit="1"/>
    </xf>
    <xf numFmtId="0" fontId="20" fillId="9" borderId="28" xfId="0" applyFont="1" applyFill="1" applyBorder="1" applyAlignment="1">
      <alignment horizontal="left" vertical="center"/>
    </xf>
    <xf numFmtId="0" fontId="20" fillId="9" borderId="29" xfId="0" applyFont="1" applyFill="1" applyBorder="1" applyAlignment="1">
      <alignment horizontal="left" vertical="center"/>
    </xf>
    <xf numFmtId="0" fontId="20" fillId="9" borderId="30" xfId="0" applyFont="1" applyFill="1" applyBorder="1" applyAlignment="1">
      <alignment horizontal="left" vertical="center"/>
    </xf>
    <xf numFmtId="0" fontId="35" fillId="2" borderId="14" xfId="0" applyFont="1" applyFill="1" applyBorder="1" applyAlignment="1">
      <alignment horizontal="left" vertical="center"/>
    </xf>
    <xf numFmtId="0" fontId="35" fillId="2" borderId="0" xfId="0" applyFont="1" applyFill="1" applyAlignment="1">
      <alignment horizontal="left" vertical="center"/>
    </xf>
    <xf numFmtId="0" fontId="35" fillId="2" borderId="15" xfId="0" applyFont="1" applyFill="1" applyBorder="1" applyAlignment="1">
      <alignment horizontal="left" vertical="center"/>
    </xf>
    <xf numFmtId="0" fontId="35" fillId="8" borderId="14" xfId="0" applyFont="1" applyFill="1" applyBorder="1" applyAlignment="1">
      <alignment horizontal="left" vertical="center"/>
    </xf>
    <xf numFmtId="0" fontId="35" fillId="8" borderId="0" xfId="0" applyFont="1" applyFill="1" applyAlignment="1">
      <alignment horizontal="left" vertical="center"/>
    </xf>
    <xf numFmtId="0" fontId="35" fillId="8" borderId="15" xfId="0" applyFont="1" applyFill="1" applyBorder="1" applyAlignment="1">
      <alignment horizontal="left" vertical="center"/>
    </xf>
    <xf numFmtId="0" fontId="50" fillId="2" borderId="16" xfId="0" applyFont="1" applyFill="1" applyBorder="1" applyAlignment="1">
      <alignment horizontal="left" vertical="center" shrinkToFit="1"/>
    </xf>
    <xf numFmtId="0" fontId="50" fillId="2" borderId="34" xfId="0" applyFont="1" applyFill="1" applyBorder="1" applyAlignment="1">
      <alignment horizontal="left" vertical="center" shrinkToFit="1"/>
    </xf>
    <xf numFmtId="0" fontId="50" fillId="2" borderId="17" xfId="0" applyFont="1" applyFill="1" applyBorder="1" applyAlignment="1">
      <alignment horizontal="left" vertical="center" shrinkToFit="1"/>
    </xf>
    <xf numFmtId="0" fontId="55" fillId="2" borderId="0" xfId="1" applyFont="1" applyFill="1" applyAlignment="1" applyProtection="1">
      <alignment horizontal="left" vertical="center" indent="1"/>
    </xf>
    <xf numFmtId="0" fontId="24" fillId="2" borderId="11" xfId="0" applyFont="1" applyFill="1" applyBorder="1" applyAlignment="1">
      <alignment horizontal="left"/>
    </xf>
    <xf numFmtId="0" fontId="6" fillId="2" borderId="38" xfId="0" applyFont="1" applyFill="1" applyBorder="1" applyAlignment="1">
      <alignment horizontal="center"/>
    </xf>
    <xf numFmtId="0" fontId="49" fillId="2" borderId="0" xfId="0" applyFont="1" applyFill="1" applyAlignment="1">
      <alignment horizontal="left"/>
    </xf>
    <xf numFmtId="0" fontId="35" fillId="2" borderId="14" xfId="0" applyFont="1" applyFill="1" applyBorder="1" applyAlignment="1">
      <alignment horizontal="left" vertical="center" indent="1"/>
    </xf>
    <xf numFmtId="0" fontId="35" fillId="2" borderId="0" xfId="0" applyFont="1" applyFill="1" applyAlignment="1">
      <alignment horizontal="left" vertical="center" indent="1"/>
    </xf>
    <xf numFmtId="0" fontId="35" fillId="2" borderId="15" xfId="0" applyFont="1" applyFill="1" applyBorder="1" applyAlignment="1">
      <alignment horizontal="left" vertical="center" indent="1"/>
    </xf>
    <xf numFmtId="0" fontId="35" fillId="8" borderId="14" xfId="0" applyFont="1" applyFill="1" applyBorder="1" applyAlignment="1">
      <alignment horizontal="left" vertical="center" indent="1"/>
    </xf>
    <xf numFmtId="0" fontId="35" fillId="8" borderId="0" xfId="0" applyFont="1" applyFill="1" applyAlignment="1">
      <alignment horizontal="left" vertical="center" indent="1"/>
    </xf>
    <xf numFmtId="0" fontId="35" fillId="8" borderId="15" xfId="0" applyFont="1" applyFill="1" applyBorder="1" applyAlignment="1">
      <alignment horizontal="left" vertical="center" indent="1"/>
    </xf>
    <xf numFmtId="0" fontId="35" fillId="8" borderId="16" xfId="0" applyFont="1" applyFill="1" applyBorder="1" applyAlignment="1">
      <alignment horizontal="left" vertical="center" indent="1"/>
    </xf>
    <xf numFmtId="0" fontId="35" fillId="8" borderId="34" xfId="0" applyFont="1" applyFill="1" applyBorder="1" applyAlignment="1">
      <alignment horizontal="left" vertical="center" indent="1"/>
    </xf>
    <xf numFmtId="0" fontId="35" fillId="8" borderId="17" xfId="0" applyFont="1" applyFill="1" applyBorder="1" applyAlignment="1">
      <alignment horizontal="left" vertical="center" indent="1"/>
    </xf>
    <xf numFmtId="0" fontId="50" fillId="2" borderId="0" xfId="1" applyFont="1" applyFill="1" applyAlignment="1" applyProtection="1">
      <alignment horizontal="left" vertical="center" indent="1"/>
    </xf>
    <xf numFmtId="0" fontId="55" fillId="2" borderId="0" xfId="1" applyFont="1" applyFill="1" applyAlignment="1" applyProtection="1">
      <alignment horizontal="left" vertical="center" indent="2"/>
    </xf>
    <xf numFmtId="0" fontId="53" fillId="2" borderId="12" xfId="0" applyFont="1" applyFill="1" applyBorder="1" applyAlignment="1">
      <alignment horizontal="left"/>
    </xf>
    <xf numFmtId="0" fontId="40" fillId="2" borderId="0" xfId="0" applyFont="1" applyFill="1" applyAlignment="1">
      <alignment horizontal="right"/>
    </xf>
    <xf numFmtId="0" fontId="89" fillId="2" borderId="0" xfId="0" applyFont="1" applyFill="1" applyAlignment="1">
      <alignment horizontal="left" vertical="center" wrapText="1"/>
    </xf>
    <xf numFmtId="0" fontId="107" fillId="2" borderId="0" xfId="0" applyFont="1" applyFill="1" applyAlignment="1">
      <alignment horizontal="right" vertical="center" wrapText="1"/>
    </xf>
    <xf numFmtId="0" fontId="53" fillId="2" borderId="11" xfId="0" applyFont="1" applyFill="1" applyBorder="1" applyAlignment="1">
      <alignment horizontal="right"/>
    </xf>
    <xf numFmtId="0" fontId="26" fillId="9" borderId="0" xfId="1" applyFont="1" applyFill="1" applyAlignment="1" applyProtection="1">
      <alignment horizontal="left" vertical="center" indent="1"/>
    </xf>
    <xf numFmtId="0" fontId="49" fillId="4" borderId="0" xfId="0" applyFont="1" applyFill="1" applyAlignment="1">
      <alignment horizontal="left" vertical="center" wrapText="1" shrinkToFit="1"/>
    </xf>
    <xf numFmtId="0" fontId="19" fillId="9" borderId="41" xfId="0" applyFont="1" applyFill="1" applyBorder="1" applyAlignment="1">
      <alignment horizontal="center" vertical="center" wrapText="1" shrinkToFit="1"/>
    </xf>
    <xf numFmtId="49" fontId="19" fillId="9" borderId="40" xfId="0" applyNumberFormat="1" applyFont="1" applyFill="1" applyBorder="1" applyAlignment="1">
      <alignment horizontal="center" vertical="center" wrapText="1" shrinkToFit="1"/>
    </xf>
    <xf numFmtId="0" fontId="19" fillId="9" borderId="40" xfId="0" applyFont="1" applyFill="1" applyBorder="1" applyAlignment="1">
      <alignment horizontal="center" vertical="center" wrapText="1" shrinkToFit="1"/>
    </xf>
    <xf numFmtId="0" fontId="7" fillId="4" borderId="0" xfId="0" applyFont="1" applyFill="1" applyAlignment="1">
      <alignment horizontal="justify" vertical="top" wrapText="1" shrinkToFit="1"/>
    </xf>
    <xf numFmtId="0" fontId="39" fillId="4" borderId="0" xfId="0" applyFont="1" applyFill="1" applyAlignment="1">
      <alignment horizontal="left" indent="1"/>
    </xf>
    <xf numFmtId="0" fontId="6" fillId="4" borderId="38" xfId="0" applyFont="1" applyFill="1" applyBorder="1" applyAlignment="1">
      <alignment horizontal="center"/>
    </xf>
    <xf numFmtId="0" fontId="40" fillId="4" borderId="0" xfId="1" applyFont="1" applyFill="1" applyAlignment="1" applyProtection="1">
      <alignment horizontal="left"/>
    </xf>
    <xf numFmtId="0" fontId="39" fillId="2" borderId="0" xfId="0" applyFont="1" applyFill="1" applyAlignment="1">
      <alignment horizontal="left"/>
    </xf>
    <xf numFmtId="0" fontId="89" fillId="4" borderId="0" xfId="0" applyFont="1" applyFill="1" applyAlignment="1">
      <alignment horizontal="left" wrapText="1"/>
    </xf>
    <xf numFmtId="0" fontId="5" fillId="2" borderId="11" xfId="0" applyFont="1" applyFill="1" applyBorder="1" applyAlignment="1">
      <alignment horizontal="right"/>
    </xf>
    <xf numFmtId="0" fontId="12" fillId="2" borderId="71" xfId="0" applyFont="1" applyFill="1" applyBorder="1" applyAlignment="1">
      <alignment horizontal="center"/>
    </xf>
    <xf numFmtId="0" fontId="12" fillId="2" borderId="49" xfId="0" applyFont="1" applyFill="1" applyBorder="1" applyAlignment="1">
      <alignment horizontal="center"/>
    </xf>
    <xf numFmtId="0" fontId="12" fillId="2" borderId="50" xfId="0" applyFont="1" applyFill="1" applyBorder="1" applyAlignment="1">
      <alignment horizontal="center"/>
    </xf>
    <xf numFmtId="0" fontId="12" fillId="2" borderId="67" xfId="0" applyFont="1" applyFill="1" applyBorder="1" applyAlignment="1">
      <alignment horizontal="center"/>
    </xf>
    <xf numFmtId="0" fontId="12" fillId="2" borderId="52" xfId="0" applyFont="1" applyFill="1" applyBorder="1" applyAlignment="1">
      <alignment horizontal="center"/>
    </xf>
    <xf numFmtId="0" fontId="101" fillId="2" borderId="54" xfId="0" applyFont="1" applyFill="1" applyBorder="1" applyAlignment="1">
      <alignment horizontal="center"/>
    </xf>
    <xf numFmtId="0" fontId="87" fillId="9" borderId="20" xfId="0" applyFont="1" applyFill="1" applyBorder="1" applyAlignment="1">
      <alignment horizontal="center" vertical="center" wrapText="1" shrinkToFit="1"/>
    </xf>
    <xf numFmtId="0" fontId="87" fillId="9" borderId="23" xfId="0" applyFont="1" applyFill="1" applyBorder="1" applyAlignment="1">
      <alignment horizontal="center" vertical="center" wrapText="1" shrinkToFit="1"/>
    </xf>
    <xf numFmtId="0" fontId="87" fillId="9" borderId="21" xfId="0" applyFont="1" applyFill="1" applyBorder="1" applyAlignment="1">
      <alignment horizontal="center" vertical="center" wrapText="1" shrinkToFit="1"/>
    </xf>
    <xf numFmtId="0" fontId="56" fillId="2" borderId="61" xfId="0" applyFont="1" applyFill="1" applyBorder="1" applyAlignment="1">
      <alignment horizontal="center"/>
    </xf>
    <xf numFmtId="0" fontId="56" fillId="2" borderId="62" xfId="0" applyFont="1" applyFill="1" applyBorder="1" applyAlignment="1">
      <alignment horizontal="center"/>
    </xf>
    <xf numFmtId="0" fontId="56" fillId="2" borderId="68" xfId="0" applyFont="1" applyFill="1" applyBorder="1" applyAlignment="1">
      <alignment horizontal="center"/>
    </xf>
    <xf numFmtId="0" fontId="38" fillId="9" borderId="22" xfId="0" applyFont="1" applyFill="1" applyBorder="1" applyAlignment="1">
      <alignment horizontal="center" vertical="center"/>
    </xf>
    <xf numFmtId="0" fontId="38" fillId="9" borderId="19" xfId="0" applyFont="1" applyFill="1" applyBorder="1" applyAlignment="1">
      <alignment horizontal="center" vertical="center"/>
    </xf>
    <xf numFmtId="0" fontId="56" fillId="2" borderId="51" xfId="0" applyFont="1" applyFill="1" applyBorder="1" applyAlignment="1">
      <alignment horizontal="center"/>
    </xf>
    <xf numFmtId="0" fontId="56" fillId="2" borderId="0" xfId="0" applyFont="1" applyFill="1" applyAlignment="1">
      <alignment horizontal="center"/>
    </xf>
    <xf numFmtId="0" fontId="56" fillId="2" borderId="69" xfId="0" applyFont="1" applyFill="1" applyBorder="1" applyAlignment="1">
      <alignment horizontal="center"/>
    </xf>
    <xf numFmtId="0" fontId="18" fillId="2" borderId="49" xfId="0" applyFont="1" applyFill="1" applyBorder="1" applyAlignment="1">
      <alignment horizontal="right" vertical="center"/>
    </xf>
    <xf numFmtId="0" fontId="12" fillId="8" borderId="72" xfId="0" applyFont="1" applyFill="1" applyBorder="1" applyAlignment="1">
      <alignment horizontal="center"/>
    </xf>
    <xf numFmtId="0" fontId="12" fillId="8" borderId="73" xfId="0" applyFont="1" applyFill="1" applyBorder="1" applyAlignment="1">
      <alignment horizontal="center"/>
    </xf>
    <xf numFmtId="0" fontId="12" fillId="8" borderId="74" xfId="0" applyFont="1" applyFill="1" applyBorder="1" applyAlignment="1">
      <alignment horizontal="center"/>
    </xf>
    <xf numFmtId="0" fontId="12" fillId="2" borderId="75" xfId="0" applyFont="1" applyFill="1" applyBorder="1" applyAlignment="1">
      <alignment horizontal="center"/>
    </xf>
    <xf numFmtId="0" fontId="12" fillId="2" borderId="54" xfId="0" applyFont="1" applyFill="1" applyBorder="1" applyAlignment="1">
      <alignment horizontal="center"/>
    </xf>
    <xf numFmtId="0" fontId="12" fillId="2" borderId="55" xfId="0" applyFont="1" applyFill="1" applyBorder="1" applyAlignment="1">
      <alignment horizontal="center"/>
    </xf>
    <xf numFmtId="0" fontId="56" fillId="2" borderId="64" xfId="0" applyFont="1" applyFill="1" applyBorder="1" applyAlignment="1">
      <alignment horizontal="center"/>
    </xf>
    <xf numFmtId="0" fontId="56" fillId="2" borderId="65" xfId="0" applyFont="1" applyFill="1" applyBorder="1" applyAlignment="1">
      <alignment horizontal="center"/>
    </xf>
    <xf numFmtId="0" fontId="56" fillId="2" borderId="70" xfId="0" applyFont="1" applyFill="1" applyBorder="1" applyAlignment="1">
      <alignment horizontal="center"/>
    </xf>
    <xf numFmtId="0" fontId="34" fillId="9" borderId="20" xfId="0" applyFont="1" applyFill="1" applyBorder="1" applyAlignment="1">
      <alignment horizontal="center" vertical="center"/>
    </xf>
    <xf numFmtId="0" fontId="34" fillId="9" borderId="21" xfId="0" applyFont="1" applyFill="1" applyBorder="1" applyAlignment="1">
      <alignment horizontal="center" vertical="center"/>
    </xf>
    <xf numFmtId="165" fontId="35" fillId="2" borderId="28" xfId="0" applyNumberFormat="1" applyFont="1" applyFill="1" applyBorder="1" applyAlignment="1">
      <alignment horizontal="center" vertical="center"/>
    </xf>
    <xf numFmtId="165" fontId="35" fillId="2" borderId="30" xfId="0" applyNumberFormat="1" applyFont="1" applyFill="1" applyBorder="1" applyAlignment="1">
      <alignment horizontal="center" vertical="center"/>
    </xf>
    <xf numFmtId="165" fontId="35" fillId="8" borderId="14" xfId="0" applyNumberFormat="1" applyFont="1" applyFill="1" applyBorder="1" applyAlignment="1">
      <alignment horizontal="center" vertical="center"/>
    </xf>
    <xf numFmtId="165" fontId="35" fillId="8" borderId="15" xfId="0" applyNumberFormat="1" applyFont="1" applyFill="1" applyBorder="1" applyAlignment="1">
      <alignment horizontal="center" vertical="center"/>
    </xf>
    <xf numFmtId="165" fontId="50" fillId="2" borderId="16" xfId="0" applyNumberFormat="1" applyFont="1" applyFill="1" applyBorder="1" applyAlignment="1">
      <alignment horizontal="center" vertical="center"/>
    </xf>
    <xf numFmtId="165" fontId="50" fillId="2" borderId="17" xfId="0" applyNumberFormat="1" applyFont="1" applyFill="1" applyBorder="1" applyAlignment="1">
      <alignment horizontal="center" vertical="center"/>
    </xf>
    <xf numFmtId="0" fontId="34" fillId="9" borderId="23" xfId="0" applyFont="1" applyFill="1" applyBorder="1" applyAlignment="1">
      <alignment horizontal="center" vertical="center"/>
    </xf>
    <xf numFmtId="165" fontId="35" fillId="2" borderId="28" xfId="0" applyNumberFormat="1" applyFont="1" applyFill="1" applyBorder="1" applyAlignment="1">
      <alignment horizontal="right" vertical="center" indent="1"/>
    </xf>
    <xf numFmtId="165" fontId="35" fillId="2" borderId="30" xfId="0" applyNumberFormat="1" applyFont="1" applyFill="1" applyBorder="1" applyAlignment="1">
      <alignment horizontal="right" vertical="center" indent="1"/>
    </xf>
    <xf numFmtId="165" fontId="35" fillId="8" borderId="14" xfId="0" applyNumberFormat="1" applyFont="1" applyFill="1" applyBorder="1" applyAlignment="1">
      <alignment horizontal="right" vertical="center" indent="1"/>
    </xf>
    <xf numFmtId="165" fontId="35" fillId="8" borderId="15" xfId="0" applyNumberFormat="1" applyFont="1" applyFill="1" applyBorder="1" applyAlignment="1">
      <alignment horizontal="right" vertical="center" indent="1"/>
    </xf>
    <xf numFmtId="165" fontId="50" fillId="2" borderId="16" xfId="0" applyNumberFormat="1" applyFont="1" applyFill="1" applyBorder="1" applyAlignment="1">
      <alignment horizontal="right" vertical="center" indent="1"/>
    </xf>
    <xf numFmtId="165" fontId="50" fillId="2" borderId="17" xfId="0" applyNumberFormat="1" applyFont="1" applyFill="1" applyBorder="1" applyAlignment="1">
      <alignment horizontal="right" vertical="center" indent="1"/>
    </xf>
    <xf numFmtId="0" fontId="4" fillId="2" borderId="29" xfId="0" applyFont="1" applyFill="1" applyBorder="1" applyAlignment="1">
      <alignment horizontal="left"/>
    </xf>
    <xf numFmtId="0" fontId="4" fillId="2" borderId="29" xfId="0" applyFont="1" applyFill="1" applyBorder="1" applyAlignment="1">
      <alignment horizontal="left" wrapText="1" shrinkToFit="1"/>
    </xf>
    <xf numFmtId="0" fontId="49" fillId="2" borderId="0" xfId="0" applyFont="1" applyFill="1" applyAlignment="1">
      <alignment horizontal="center" vertical="center" wrapText="1" shrinkToFit="1"/>
    </xf>
    <xf numFmtId="0" fontId="41" fillId="2" borderId="0" xfId="0" applyFont="1" applyFill="1" applyAlignment="1">
      <alignment horizontal="left" vertical="top"/>
    </xf>
    <xf numFmtId="0" fontId="83" fillId="2" borderId="0" xfId="0" applyFont="1" applyFill="1" applyAlignment="1">
      <alignment horizontal="left" vertical="center" wrapText="1" shrinkToFit="1"/>
    </xf>
    <xf numFmtId="0" fontId="41" fillId="2" borderId="29" xfId="0" applyFont="1" applyFill="1" applyBorder="1" applyAlignment="1">
      <alignment horizontal="left"/>
    </xf>
    <xf numFmtId="0" fontId="41" fillId="2" borderId="0" xfId="0" applyFont="1" applyFill="1" applyAlignment="1">
      <alignment horizontal="left" vertical="center"/>
    </xf>
    <xf numFmtId="0" fontId="41" fillId="8" borderId="22" xfId="0" applyFont="1" applyFill="1" applyBorder="1" applyAlignment="1">
      <alignment horizontal="center" vertical="center" wrapText="1"/>
    </xf>
    <xf numFmtId="0" fontId="41" fillId="8" borderId="19" xfId="0" applyFont="1" applyFill="1" applyBorder="1" applyAlignment="1">
      <alignment horizontal="center" vertical="center" wrapText="1"/>
    </xf>
    <xf numFmtId="0" fontId="41" fillId="8" borderId="22" xfId="0" quotePrefix="1" applyFont="1" applyFill="1" applyBorder="1" applyAlignment="1">
      <alignment horizontal="center" vertical="center" wrapText="1"/>
    </xf>
    <xf numFmtId="0" fontId="41" fillId="6" borderId="22" xfId="0" quotePrefix="1" applyFont="1" applyFill="1" applyBorder="1" applyAlignment="1">
      <alignment horizontal="center" vertical="center" wrapText="1"/>
    </xf>
    <xf numFmtId="0" fontId="41" fillId="6" borderId="19" xfId="0" applyFont="1" applyFill="1" applyBorder="1" applyAlignment="1">
      <alignment horizontal="center" vertical="center" wrapText="1"/>
    </xf>
    <xf numFmtId="0" fontId="41" fillId="6" borderId="22" xfId="0" applyFont="1" applyFill="1" applyBorder="1" applyAlignment="1">
      <alignment horizontal="center" vertical="center"/>
    </xf>
    <xf numFmtId="0" fontId="41" fillId="6" borderId="19" xfId="0" applyFont="1" applyFill="1" applyBorder="1" applyAlignment="1">
      <alignment horizontal="center" vertical="center"/>
    </xf>
    <xf numFmtId="0" fontId="44" fillId="2" borderId="0" xfId="0" applyFont="1" applyFill="1" applyAlignment="1">
      <alignment horizontal="left" indent="1"/>
    </xf>
    <xf numFmtId="0" fontId="61" fillId="2" borderId="22" xfId="0" applyFont="1" applyFill="1" applyBorder="1" applyAlignment="1">
      <alignment horizontal="left" vertical="center" wrapText="1" indent="1"/>
    </xf>
    <xf numFmtId="0" fontId="61" fillId="2" borderId="19" xfId="0" applyFont="1" applyFill="1" applyBorder="1" applyAlignment="1">
      <alignment horizontal="left" vertical="center" wrapText="1" indent="1"/>
    </xf>
    <xf numFmtId="0" fontId="41" fillId="11" borderId="22" xfId="0" applyFont="1" applyFill="1" applyBorder="1" applyAlignment="1">
      <alignment horizontal="center" vertical="center" wrapText="1" shrinkToFit="1"/>
    </xf>
    <xf numFmtId="0" fontId="41" fillId="11" borderId="19" xfId="0" applyFont="1" applyFill="1" applyBorder="1" applyAlignment="1">
      <alignment horizontal="center" vertical="center" wrapText="1" shrinkToFit="1"/>
    </xf>
    <xf numFmtId="0" fontId="6" fillId="10" borderId="0" xfId="0" applyFont="1" applyFill="1" applyAlignment="1">
      <alignment horizontal="center"/>
    </xf>
    <xf numFmtId="0" fontId="6" fillId="10" borderId="22" xfId="0" applyFont="1" applyFill="1" applyBorder="1" applyAlignment="1">
      <alignment horizontal="center"/>
    </xf>
    <xf numFmtId="0" fontId="6" fillId="10" borderId="18" xfId="0" applyFont="1" applyFill="1" applyBorder="1" applyAlignment="1">
      <alignment horizontal="center"/>
    </xf>
    <xf numFmtId="0" fontId="6" fillId="10" borderId="19" xfId="0" applyFont="1" applyFill="1" applyBorder="1" applyAlignment="1">
      <alignment horizontal="center"/>
    </xf>
    <xf numFmtId="0" fontId="61" fillId="2" borderId="22" xfId="0" applyFont="1" applyFill="1" applyBorder="1" applyAlignment="1">
      <alignment horizontal="left" vertical="center" wrapText="1" indent="1" shrinkToFit="1"/>
    </xf>
    <xf numFmtId="0" fontId="61" fillId="2" borderId="19" xfId="0" applyFont="1" applyFill="1" applyBorder="1" applyAlignment="1">
      <alignment horizontal="left" vertical="center" wrapText="1" indent="1" shrinkToFit="1"/>
    </xf>
    <xf numFmtId="0" fontId="6" fillId="12" borderId="22" xfId="0" applyFont="1" applyFill="1" applyBorder="1" applyAlignment="1">
      <alignment horizontal="center"/>
    </xf>
    <xf numFmtId="0" fontId="6" fillId="12" borderId="18" xfId="0" applyFont="1" applyFill="1" applyBorder="1" applyAlignment="1">
      <alignment horizontal="center"/>
    </xf>
    <xf numFmtId="0" fontId="6" fillId="12" borderId="19" xfId="0" applyFont="1" applyFill="1" applyBorder="1" applyAlignment="1">
      <alignment horizontal="center"/>
    </xf>
    <xf numFmtId="0" fontId="6" fillId="9" borderId="22" xfId="0" applyFont="1" applyFill="1" applyBorder="1" applyAlignment="1">
      <alignment horizontal="center"/>
    </xf>
    <xf numFmtId="0" fontId="6" fillId="9" borderId="18" xfId="0" applyFont="1" applyFill="1" applyBorder="1" applyAlignment="1">
      <alignment horizontal="center"/>
    </xf>
    <xf numFmtId="0" fontId="6" fillId="9" borderId="19" xfId="0" applyFont="1" applyFill="1" applyBorder="1" applyAlignment="1">
      <alignment horizontal="center"/>
    </xf>
    <xf numFmtId="0" fontId="57" fillId="8" borderId="20" xfId="0" applyFont="1" applyFill="1" applyBorder="1" applyAlignment="1">
      <alignment horizontal="left" indent="1"/>
    </xf>
    <xf numFmtId="0" fontId="57" fillId="8" borderId="23" xfId="0" applyFont="1" applyFill="1" applyBorder="1" applyAlignment="1">
      <alignment horizontal="left" indent="1"/>
    </xf>
    <xf numFmtId="0" fontId="62" fillId="15" borderId="20" xfId="0" applyFont="1" applyFill="1" applyBorder="1" applyAlignment="1">
      <alignment horizontal="left"/>
    </xf>
    <xf numFmtId="0" fontId="62" fillId="15" borderId="23" xfId="0" applyFont="1" applyFill="1" applyBorder="1" applyAlignment="1">
      <alignment horizontal="left"/>
    </xf>
    <xf numFmtId="0" fontId="62" fillId="15" borderId="21" xfId="0" applyFont="1" applyFill="1" applyBorder="1" applyAlignment="1">
      <alignment horizontal="left"/>
    </xf>
    <xf numFmtId="0" fontId="18" fillId="2" borderId="0" xfId="0" applyFont="1" applyFill="1" applyAlignment="1">
      <alignment horizontal="left"/>
    </xf>
    <xf numFmtId="0" fontId="6" fillId="2" borderId="77" xfId="0" applyFont="1" applyFill="1" applyBorder="1" applyAlignment="1">
      <alignment horizontal="center"/>
    </xf>
    <xf numFmtId="0" fontId="86" fillId="2" borderId="0" xfId="0" applyFont="1" applyFill="1" applyAlignment="1">
      <alignment horizontal="right" vertical="center" wrapText="1" indent="3" shrinkToFit="1"/>
    </xf>
    <xf numFmtId="0" fontId="86" fillId="2" borderId="0" xfId="0" applyFont="1" applyFill="1" applyAlignment="1">
      <alignment horizontal="left" vertical="center" wrapText="1" shrinkToFit="1"/>
    </xf>
    <xf numFmtId="0" fontId="62" fillId="8" borderId="20" xfId="0" applyFont="1" applyFill="1" applyBorder="1" applyAlignment="1">
      <alignment horizontal="left"/>
    </xf>
    <xf numFmtId="0" fontId="62" fillId="8" borderId="23" xfId="0" applyFont="1" applyFill="1" applyBorder="1" applyAlignment="1">
      <alignment horizontal="left"/>
    </xf>
    <xf numFmtId="0" fontId="62" fillId="8" borderId="21" xfId="0" applyFont="1" applyFill="1" applyBorder="1" applyAlignment="1">
      <alignment horizontal="left"/>
    </xf>
    <xf numFmtId="0" fontId="83" fillId="8" borderId="20" xfId="0" applyFont="1" applyFill="1" applyBorder="1" applyAlignment="1">
      <alignment horizontal="left"/>
    </xf>
    <xf numFmtId="0" fontId="109" fillId="2" borderId="76" xfId="0" applyFont="1" applyFill="1" applyBorder="1" applyAlignment="1">
      <alignment horizontal="right"/>
    </xf>
    <xf numFmtId="0" fontId="24" fillId="2" borderId="76" xfId="0" applyFont="1" applyFill="1" applyBorder="1" applyAlignment="1">
      <alignment horizontal="left"/>
    </xf>
    <xf numFmtId="0" fontId="26" fillId="23" borderId="0" xfId="1" applyFont="1" applyFill="1" applyAlignment="1" applyProtection="1">
      <alignment horizontal="left" vertical="center"/>
    </xf>
    <xf numFmtId="0" fontId="50" fillId="2" borderId="0" xfId="0" applyFont="1" applyFill="1" applyAlignment="1">
      <alignment horizontal="left" indent="1"/>
    </xf>
    <xf numFmtId="0" fontId="6" fillId="9" borderId="0" xfId="0" applyFont="1" applyFill="1" applyAlignment="1">
      <alignment horizontal="center"/>
    </xf>
    <xf numFmtId="0" fontId="7" fillId="2" borderId="0" xfId="0" applyFont="1" applyFill="1" applyAlignment="1">
      <alignment horizontal="left" wrapText="1" shrinkToFit="1"/>
    </xf>
    <xf numFmtId="0" fontId="17" fillId="2" borderId="0" xfId="0" applyFont="1" applyFill="1" applyAlignment="1">
      <alignment horizontal="left" indent="1"/>
    </xf>
    <xf numFmtId="17" fontId="41" fillId="11" borderId="22" xfId="0" applyNumberFormat="1" applyFont="1" applyFill="1" applyBorder="1" applyAlignment="1">
      <alignment horizontal="center" vertical="center"/>
    </xf>
    <xf numFmtId="17" fontId="41" fillId="11" borderId="19" xfId="0" applyNumberFormat="1" applyFont="1" applyFill="1" applyBorder="1" applyAlignment="1">
      <alignment horizontal="center" vertical="center"/>
    </xf>
    <xf numFmtId="0" fontId="6" fillId="13" borderId="22" xfId="0" applyFont="1" applyFill="1" applyBorder="1" applyAlignment="1">
      <alignment horizontal="center"/>
    </xf>
    <xf numFmtId="0" fontId="6" fillId="13" borderId="18" xfId="0" applyFont="1" applyFill="1" applyBorder="1" applyAlignment="1">
      <alignment horizontal="center"/>
    </xf>
    <xf numFmtId="0" fontId="6" fillId="13" borderId="19" xfId="0" applyFont="1" applyFill="1" applyBorder="1" applyAlignment="1">
      <alignment horizontal="center"/>
    </xf>
    <xf numFmtId="0" fontId="63" fillId="2" borderId="0" xfId="0" applyFont="1" applyFill="1" applyAlignment="1">
      <alignment horizontal="left" indent="1"/>
    </xf>
    <xf numFmtId="0" fontId="6" fillId="12" borderId="0" xfId="0" applyFont="1" applyFill="1" applyAlignment="1">
      <alignment horizontal="center"/>
    </xf>
    <xf numFmtId="0" fontId="122" fillId="27" borderId="0" xfId="0" applyFont="1" applyFill="1" applyAlignment="1">
      <alignment horizontal="left"/>
    </xf>
    <xf numFmtId="0" fontId="21" fillId="2" borderId="0" xfId="0" applyFont="1" applyFill="1" applyAlignment="1">
      <alignment horizontal="left" vertical="center" wrapText="1" shrinkToFit="1"/>
    </xf>
    <xf numFmtId="0" fontId="36" fillId="2" borderId="0" xfId="0" applyFont="1" applyFill="1" applyAlignment="1">
      <alignment horizontal="right" vertical="center" wrapText="1" indent="1" shrinkToFit="1"/>
    </xf>
    <xf numFmtId="0" fontId="7" fillId="2" borderId="0" xfId="0" applyFont="1" applyFill="1" applyAlignment="1">
      <alignment horizontal="left" indent="1"/>
    </xf>
    <xf numFmtId="0" fontId="6" fillId="2" borderId="0" xfId="0" applyFont="1" applyFill="1" applyAlignment="1">
      <alignment horizontal="left" indent="1"/>
    </xf>
    <xf numFmtId="0" fontId="34" fillId="13" borderId="32" xfId="0" applyFont="1" applyFill="1" applyBorder="1" applyAlignment="1">
      <alignment horizontal="left" vertical="center" indent="1"/>
    </xf>
    <xf numFmtId="0" fontId="34" fillId="13" borderId="33" xfId="0" applyFont="1" applyFill="1" applyBorder="1" applyAlignment="1">
      <alignment horizontal="left" vertical="center" indent="1"/>
    </xf>
    <xf numFmtId="0" fontId="21" fillId="2" borderId="0" xfId="0" applyFont="1" applyFill="1" applyAlignment="1">
      <alignment horizontal="left" vertical="center" wrapText="1" indent="1" shrinkToFit="1"/>
    </xf>
    <xf numFmtId="0" fontId="44" fillId="2" borderId="0" xfId="0" applyFont="1" applyFill="1" applyAlignment="1">
      <alignment horizontal="left"/>
    </xf>
    <xf numFmtId="0" fontId="80" fillId="16" borderId="0" xfId="1" applyFont="1" applyFill="1" applyAlignment="1" applyProtection="1">
      <alignment horizontal="left" indent="1"/>
    </xf>
    <xf numFmtId="0" fontId="36" fillId="16" borderId="0" xfId="0" applyFont="1" applyFill="1" applyAlignment="1">
      <alignment horizontal="left" indent="1"/>
    </xf>
    <xf numFmtId="0" fontId="79" fillId="16" borderId="0" xfId="0" applyFont="1" applyFill="1" applyAlignment="1">
      <alignment horizontal="left" indent="1"/>
    </xf>
    <xf numFmtId="0" fontId="122" fillId="27" borderId="0" xfId="0" applyFont="1" applyFill="1" applyAlignment="1">
      <alignment horizontal="left" indent="1"/>
    </xf>
    <xf numFmtId="0" fontId="34" fillId="13" borderId="0" xfId="0" applyFont="1" applyFill="1" applyAlignment="1">
      <alignment horizontal="right" vertical="center" indent="1"/>
    </xf>
    <xf numFmtId="0" fontId="34" fillId="13" borderId="31" xfId="0" applyFont="1" applyFill="1" applyBorder="1" applyAlignment="1">
      <alignment horizontal="right" vertical="center" indent="1"/>
    </xf>
    <xf numFmtId="0" fontId="77" fillId="2" borderId="0" xfId="0" applyFont="1" applyFill="1" applyAlignment="1">
      <alignment horizontal="left"/>
    </xf>
    <xf numFmtId="0" fontId="6" fillId="17" borderId="0" xfId="0" applyFont="1" applyFill="1" applyAlignment="1">
      <alignment horizontal="center"/>
    </xf>
    <xf numFmtId="0" fontId="66" fillId="2" borderId="0" xfId="1" applyFont="1" applyFill="1" applyAlignment="1" applyProtection="1">
      <alignment horizontal="left"/>
    </xf>
    <xf numFmtId="0" fontId="7" fillId="2" borderId="0" xfId="0" applyFont="1" applyFill="1" applyAlignment="1">
      <alignment horizontal="left" wrapText="1" indent="1"/>
    </xf>
    <xf numFmtId="0" fontId="36" fillId="16" borderId="0" xfId="0" applyFont="1" applyFill="1" applyAlignment="1">
      <alignment horizontal="left" indent="4"/>
    </xf>
    <xf numFmtId="0" fontId="79" fillId="16" borderId="0" xfId="0" applyFont="1" applyFill="1" applyAlignment="1">
      <alignment horizontal="left" indent="4"/>
    </xf>
    <xf numFmtId="0" fontId="21" fillId="16" borderId="0" xfId="0" applyFont="1" applyFill="1" applyAlignment="1">
      <alignment horizontal="left" indent="4"/>
    </xf>
    <xf numFmtId="0" fontId="77" fillId="2" borderId="0" xfId="0" applyFont="1" applyFill="1" applyAlignment="1">
      <alignment horizontal="right" vertical="center" wrapText="1" indent="1" shrinkToFit="1"/>
    </xf>
    <xf numFmtId="0" fontId="34" fillId="10" borderId="0" xfId="0" applyFont="1" applyFill="1" applyAlignment="1">
      <alignment horizontal="right" vertical="center" indent="1"/>
    </xf>
    <xf numFmtId="0" fontId="34" fillId="10" borderId="31" xfId="0" applyFont="1" applyFill="1" applyBorder="1" applyAlignment="1">
      <alignment horizontal="right" vertical="center" indent="1"/>
    </xf>
    <xf numFmtId="0" fontId="34" fillId="10" borderId="32" xfId="0" applyFont="1" applyFill="1" applyBorder="1" applyAlignment="1">
      <alignment horizontal="left" vertical="center" indent="1"/>
    </xf>
    <xf numFmtId="0" fontId="34" fillId="10" borderId="33" xfId="0" applyFont="1" applyFill="1" applyBorder="1" applyAlignment="1">
      <alignment horizontal="left" vertical="center" indent="1"/>
    </xf>
    <xf numFmtId="0" fontId="81" fillId="2" borderId="0" xfId="0" applyFont="1" applyFill="1" applyAlignment="1">
      <alignment horizontal="left"/>
    </xf>
    <xf numFmtId="0" fontId="66" fillId="2" borderId="0" xfId="1" applyFont="1" applyFill="1" applyAlignment="1" applyProtection="1">
      <alignment horizontal="right"/>
    </xf>
    <xf numFmtId="0" fontId="36" fillId="16" borderId="0" xfId="0" applyFont="1" applyFill="1" applyAlignment="1">
      <alignment horizontal="left"/>
    </xf>
    <xf numFmtId="0" fontId="63" fillId="2" borderId="0" xfId="0" applyFont="1" applyFill="1" applyAlignment="1">
      <alignment horizontal="left"/>
    </xf>
    <xf numFmtId="0" fontId="34" fillId="12" borderId="0" xfId="0" applyFont="1" applyFill="1" applyAlignment="1">
      <alignment horizontal="right" vertical="center" indent="1"/>
    </xf>
    <xf numFmtId="0" fontId="34" fillId="12" borderId="31" xfId="0" applyFont="1" applyFill="1" applyBorder="1" applyAlignment="1">
      <alignment horizontal="right" vertical="center" indent="1"/>
    </xf>
    <xf numFmtId="0" fontId="34" fillId="12" borderId="32" xfId="0" applyFont="1" applyFill="1" applyBorder="1" applyAlignment="1">
      <alignment horizontal="left" vertical="center" indent="1"/>
    </xf>
    <xf numFmtId="0" fontId="34" fillId="12" borderId="33" xfId="0" applyFont="1" applyFill="1" applyBorder="1" applyAlignment="1">
      <alignment horizontal="left" vertical="center" indent="1"/>
    </xf>
    <xf numFmtId="0" fontId="50" fillId="2" borderId="0" xfId="0" applyFont="1" applyFill="1" applyAlignment="1">
      <alignment horizontal="left"/>
    </xf>
    <xf numFmtId="0" fontId="34" fillId="9" borderId="0" xfId="0" applyFont="1" applyFill="1" applyAlignment="1">
      <alignment horizontal="right" vertical="center" indent="1"/>
    </xf>
    <xf numFmtId="0" fontId="34" fillId="9" borderId="31" xfId="0" applyFont="1" applyFill="1" applyBorder="1" applyAlignment="1">
      <alignment horizontal="right" vertical="center" indent="1"/>
    </xf>
    <xf numFmtId="0" fontId="34" fillId="9" borderId="32" xfId="0" applyFont="1" applyFill="1" applyBorder="1" applyAlignment="1">
      <alignment horizontal="left" vertical="center" indent="1"/>
    </xf>
    <xf numFmtId="0" fontId="34" fillId="9" borderId="33" xfId="0" applyFont="1" applyFill="1" applyBorder="1" applyAlignment="1">
      <alignment horizontal="left" vertical="center" indent="1"/>
    </xf>
    <xf numFmtId="167" fontId="36" fillId="2" borderId="0" xfId="0" applyNumberFormat="1" applyFont="1" applyFill="1" applyAlignment="1">
      <alignment horizontal="right" vertical="center" wrapText="1" indent="1" shrinkToFit="1"/>
    </xf>
    <xf numFmtId="167" fontId="21" fillId="2" borderId="0" xfId="0" applyNumberFormat="1" applyFont="1" applyFill="1" applyAlignment="1">
      <alignment horizontal="left" vertical="center" wrapText="1" indent="1" shrinkToFit="1"/>
    </xf>
    <xf numFmtId="0" fontId="7" fillId="0" borderId="0" xfId="0" applyFont="1" applyAlignment="1">
      <alignment horizontal="center" wrapText="1" shrinkToFit="1"/>
    </xf>
    <xf numFmtId="0" fontId="0" fillId="0" borderId="0" xfId="0"/>
    <xf numFmtId="0" fontId="7" fillId="0" borderId="0" xfId="0" applyFont="1" applyAlignment="1">
      <alignment horizontal="center"/>
    </xf>
  </cellXfs>
  <cellStyles count="2">
    <cellStyle name="Hiperligação" xfId="1" builtinId="8"/>
    <cellStyle name="Normal" xfId="0" builtinId="0"/>
  </cellStyles>
  <dxfs count="8">
    <dxf>
      <font>
        <color theme="0"/>
      </font>
      <fill>
        <patternFill>
          <bgColor rgb="FF008080"/>
        </patternFill>
      </fill>
    </dxf>
    <dxf>
      <font>
        <color theme="1" tint="0.14996795556505021"/>
      </font>
      <fill>
        <patternFill>
          <bgColor rgb="FFCCFFCC"/>
        </patternFill>
      </fill>
    </dxf>
    <dxf>
      <font>
        <color theme="1" tint="0.14996795556505021"/>
      </font>
      <fill>
        <patternFill>
          <bgColor rgb="FFFFC000"/>
        </patternFill>
      </fill>
    </dxf>
    <dxf>
      <font>
        <color theme="0"/>
      </font>
      <fill>
        <patternFill>
          <bgColor rgb="FFFF0000"/>
        </patternFill>
      </fill>
    </dxf>
    <dxf>
      <font>
        <color theme="0"/>
      </font>
      <fill>
        <patternFill>
          <bgColor rgb="FF008080"/>
        </patternFill>
      </fill>
    </dxf>
    <dxf>
      <font>
        <color theme="1" tint="0.14996795556505021"/>
      </font>
      <fill>
        <patternFill>
          <bgColor rgb="FFCCFFCC"/>
        </patternFill>
      </fill>
    </dxf>
    <dxf>
      <font>
        <color theme="1" tint="0.14996795556505021"/>
      </font>
      <fill>
        <patternFill>
          <bgColor rgb="FFFFC000"/>
        </patternFill>
      </fill>
    </dxf>
    <dxf>
      <font>
        <color theme="0"/>
      </font>
      <fill>
        <patternFill>
          <bgColor rgb="FFFF0000"/>
        </patternFill>
      </fill>
    </dxf>
  </dxfs>
  <tableStyles count="0" defaultTableStyle="TableStyleMedium9" defaultPivotStyle="PivotStyleLight16"/>
  <colors>
    <mruColors>
      <color rgb="FFCCFFCC"/>
      <color rgb="FFFFFF99"/>
      <color rgb="FFB4BD63"/>
      <color rgb="FF008080"/>
      <color rgb="FFDEE0B6"/>
      <color rgb="FFFF6600"/>
      <color rgb="FF17375E"/>
      <color rgb="FFE46C0A"/>
      <color rgb="FFFAC090"/>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40462962962972"/>
          <c:y val="3.5679629629630012E-2"/>
          <c:w val="0.85272500000004281"/>
          <c:h val="0.70536651234567904"/>
        </c:manualLayout>
      </c:layout>
      <c:lineChart>
        <c:grouping val="standard"/>
        <c:varyColors val="0"/>
        <c:ser>
          <c:idx val="0"/>
          <c:order val="0"/>
          <c:tx>
            <c:strRef>
              <c:f>AUX!$A$69</c:f>
              <c:strCache>
                <c:ptCount val="1"/>
                <c:pt idx="0">
                  <c:v>Continente</c:v>
                </c:pt>
              </c:strCache>
            </c:strRef>
          </c:tx>
          <c:spPr>
            <a:ln w="12700">
              <a:solidFill>
                <a:srgbClr val="FF0000"/>
              </a:solidFill>
            </a:ln>
          </c:spPr>
          <c:marker>
            <c:symbol val="none"/>
          </c:marker>
          <c:cat>
            <c:numRef>
              <c:f>AUX!$B$68:$Z$68</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AUX!$B$69:$Z$69</c:f>
              <c:numCache>
                <c:formatCode>0.0</c:formatCode>
                <c:ptCount val="25"/>
                <c:pt idx="0">
                  <c:v>10.821126059730386</c:v>
                </c:pt>
                <c:pt idx="1">
                  <c:v>11.042744601820905</c:v>
                </c:pt>
                <c:pt idx="2">
                  <c:v>11.041624559345594</c:v>
                </c:pt>
                <c:pt idx="3">
                  <c:v>11.236130496118188</c:v>
                </c:pt>
                <c:pt idx="4">
                  <c:v>11.556765735318571</c:v>
                </c:pt>
                <c:pt idx="5">
                  <c:v>10.783038429112857</c:v>
                </c:pt>
                <c:pt idx="6">
                  <c:v>10.898670928677733</c:v>
                </c:pt>
                <c:pt idx="7">
                  <c:v>10.663047809664718</c:v>
                </c:pt>
                <c:pt idx="8">
                  <c:v>10.346899410558548</c:v>
                </c:pt>
                <c:pt idx="9">
                  <c:v>10.340910585069862</c:v>
                </c:pt>
                <c:pt idx="10">
                  <c:v>9.9543378083745289</c:v>
                </c:pt>
                <c:pt idx="11">
                  <c:v>9.6590035416180218</c:v>
                </c:pt>
                <c:pt idx="12">
                  <c:v>9.8590047955866638</c:v>
                </c:pt>
                <c:pt idx="13">
                  <c:v>9.3803064680297972</c:v>
                </c:pt>
                <c:pt idx="14">
                  <c:v>9.5569792875117994</c:v>
                </c:pt>
                <c:pt idx="15">
                  <c:v>9.1293892811910133</c:v>
                </c:pt>
                <c:pt idx="16">
                  <c:v>8.527352357854511</c:v>
                </c:pt>
                <c:pt idx="17">
                  <c:v>7.9020077056789138</c:v>
                </c:pt>
                <c:pt idx="18">
                  <c:v>7.9149676645291613</c:v>
                </c:pt>
                <c:pt idx="19">
                  <c:v>8.2492584703892753</c:v>
                </c:pt>
                <c:pt idx="20">
                  <c:v>8.4489677968159906</c:v>
                </c:pt>
                <c:pt idx="21">
                  <c:v>8.3638524246065913</c:v>
                </c:pt>
                <c:pt idx="22">
                  <c:v>8.4657023230866919</c:v>
                </c:pt>
                <c:pt idx="23">
                  <c:v>8.4332527950676983</c:v>
                </c:pt>
                <c:pt idx="24">
                  <c:v>8.2207084775883992</c:v>
                </c:pt>
              </c:numCache>
            </c:numRef>
          </c:val>
          <c:smooth val="0"/>
          <c:extLst>
            <c:ext xmlns:c16="http://schemas.microsoft.com/office/drawing/2014/chart" uri="{C3380CC4-5D6E-409C-BE32-E72D297353CC}">
              <c16:uniqueId val="{00000000-1488-44A8-8874-C12F39440767}"/>
            </c:ext>
          </c:extLst>
        </c:ser>
        <c:ser>
          <c:idx val="1"/>
          <c:order val="1"/>
          <c:tx>
            <c:strRef>
              <c:f>AUX!$A$70</c:f>
              <c:strCache>
                <c:ptCount val="1"/>
                <c:pt idx="0">
                  <c:v>ARS Norte</c:v>
                </c:pt>
              </c:strCache>
            </c:strRef>
          </c:tx>
          <c:spPr>
            <a:ln w="12700">
              <a:solidFill>
                <a:schemeClr val="tx2">
                  <a:lumMod val="75000"/>
                </a:schemeClr>
              </a:solidFill>
            </a:ln>
          </c:spPr>
          <c:marker>
            <c:symbol val="none"/>
          </c:marker>
          <c:cat>
            <c:numRef>
              <c:f>AUX!$B$68:$Z$68</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AUX!$B$70:$Z$70</c:f>
              <c:numCache>
                <c:formatCode>0.0</c:formatCode>
                <c:ptCount val="25"/>
                <c:pt idx="0">
                  <c:v>12.05065482489098</c:v>
                </c:pt>
                <c:pt idx="1">
                  <c:v>12.187132916109896</c:v>
                </c:pt>
                <c:pt idx="2">
                  <c:v>12.022990170750612</c:v>
                </c:pt>
                <c:pt idx="3">
                  <c:v>12.014058981761702</c:v>
                </c:pt>
                <c:pt idx="4">
                  <c:v>12.157428930032786</c:v>
                </c:pt>
                <c:pt idx="5">
                  <c:v>11.254789597425146</c:v>
                </c:pt>
                <c:pt idx="6">
                  <c:v>11.265963058328891</c:v>
                </c:pt>
                <c:pt idx="7">
                  <c:v>10.762191355003102</c:v>
                </c:pt>
                <c:pt idx="8">
                  <c:v>10.236067226741151</c:v>
                </c:pt>
                <c:pt idx="9">
                  <c:v>10.04642295502644</c:v>
                </c:pt>
                <c:pt idx="10">
                  <c:v>9.6591124966216277</c:v>
                </c:pt>
                <c:pt idx="11">
                  <c:v>9.1752350280134394</c:v>
                </c:pt>
                <c:pt idx="12">
                  <c:v>9.3285368016776538</c:v>
                </c:pt>
                <c:pt idx="13">
                  <c:v>8.8387972384938145</c:v>
                </c:pt>
                <c:pt idx="14">
                  <c:v>8.93811083387431</c:v>
                </c:pt>
                <c:pt idx="15">
                  <c:v>8.5467962139313673</c:v>
                </c:pt>
                <c:pt idx="16">
                  <c:v>7.8156317540288791</c:v>
                </c:pt>
                <c:pt idx="17">
                  <c:v>7.3025623932427521</c:v>
                </c:pt>
                <c:pt idx="18">
                  <c:v>7.1728258311083435</c:v>
                </c:pt>
                <c:pt idx="19">
                  <c:v>7.5464498240955047</c:v>
                </c:pt>
                <c:pt idx="20">
                  <c:v>7.8147561327786583</c:v>
                </c:pt>
                <c:pt idx="21">
                  <c:v>7.6952673028789045</c:v>
                </c:pt>
                <c:pt idx="22">
                  <c:v>7.7058151675040119</c:v>
                </c:pt>
                <c:pt idx="23">
                  <c:v>7.6351701648115311</c:v>
                </c:pt>
                <c:pt idx="24">
                  <c:v>7.5336810503218921</c:v>
                </c:pt>
              </c:numCache>
            </c:numRef>
          </c:val>
          <c:smooth val="0"/>
          <c:extLst>
            <c:ext xmlns:c16="http://schemas.microsoft.com/office/drawing/2014/chart" uri="{C3380CC4-5D6E-409C-BE32-E72D297353CC}">
              <c16:uniqueId val="{00000001-1488-44A8-8874-C12F39440767}"/>
            </c:ext>
          </c:extLst>
        </c:ser>
        <c:ser>
          <c:idx val="2"/>
          <c:order val="2"/>
          <c:tx>
            <c:strRef>
              <c:f>AUX!$A$71</c:f>
              <c:strCache>
                <c:ptCount val="1"/>
                <c:pt idx="0">
                  <c:v>ACES Gerês/Cabreira</c:v>
                </c:pt>
              </c:strCache>
            </c:strRef>
          </c:tx>
          <c:spPr>
            <a:ln w="25400">
              <a:solidFill>
                <a:srgbClr val="008080"/>
              </a:solidFill>
            </a:ln>
          </c:spPr>
          <c:marker>
            <c:symbol val="none"/>
          </c:marker>
          <c:cat>
            <c:numRef>
              <c:f>AUX!$B$68:$Z$68</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AUX!$B$71:$Z$71</c:f>
              <c:numCache>
                <c:formatCode>0.0</c:formatCode>
                <c:ptCount val="25"/>
                <c:pt idx="0">
                  <c:v>13.105336799767263</c:v>
                </c:pt>
                <c:pt idx="1">
                  <c:v>12.392851552789313</c:v>
                </c:pt>
                <c:pt idx="2">
                  <c:v>12.81339857741008</c:v>
                </c:pt>
                <c:pt idx="3">
                  <c:v>12.697108692179548</c:v>
                </c:pt>
                <c:pt idx="4">
                  <c:v>12.299821761432439</c:v>
                </c:pt>
                <c:pt idx="5">
                  <c:v>11.942614115556518</c:v>
                </c:pt>
                <c:pt idx="6">
                  <c:v>12.041745918261816</c:v>
                </c:pt>
                <c:pt idx="7">
                  <c:v>11.500862564692353</c:v>
                </c:pt>
                <c:pt idx="8">
                  <c:v>10.889553312501405</c:v>
                </c:pt>
                <c:pt idx="9">
                  <c:v>10.750703432751829</c:v>
                </c:pt>
                <c:pt idx="10">
                  <c:v>9.9987377607876358</c:v>
                </c:pt>
                <c:pt idx="11">
                  <c:v>9.1395955819267201</c:v>
                </c:pt>
                <c:pt idx="12">
                  <c:v>8.9426474585485192</c:v>
                </c:pt>
                <c:pt idx="13">
                  <c:v>8.9890911737678678</c:v>
                </c:pt>
                <c:pt idx="14">
                  <c:v>8.6391311502386046</c:v>
                </c:pt>
                <c:pt idx="15">
                  <c:v>7.7655644032402416</c:v>
                </c:pt>
                <c:pt idx="16">
                  <c:v>7.7316143776695494</c:v>
                </c:pt>
                <c:pt idx="17">
                  <c:v>6.9219222001890328</c:v>
                </c:pt>
                <c:pt idx="18">
                  <c:v>6.4139316562020765</c:v>
                </c:pt>
                <c:pt idx="19">
                  <c:v>6.807951987996999</c:v>
                </c:pt>
                <c:pt idx="20">
                  <c:v>6.7115994562754873</c:v>
                </c:pt>
                <c:pt idx="21">
                  <c:v>7.0378390699794844</c:v>
                </c:pt>
                <c:pt idx="22">
                  <c:v>6.9781741397636763</c:v>
                </c:pt>
                <c:pt idx="23">
                  <c:v>7.4569150713706023</c:v>
                </c:pt>
                <c:pt idx="24">
                  <c:v>7.3905872792026202</c:v>
                </c:pt>
              </c:numCache>
            </c:numRef>
          </c:val>
          <c:smooth val="0"/>
          <c:extLst>
            <c:ext xmlns:c16="http://schemas.microsoft.com/office/drawing/2014/chart" uri="{C3380CC4-5D6E-409C-BE32-E72D297353CC}">
              <c16:uniqueId val="{00000002-1488-44A8-8874-C12F39440767}"/>
            </c:ext>
          </c:extLst>
        </c:ser>
        <c:dLbls>
          <c:showLegendKey val="0"/>
          <c:showVal val="0"/>
          <c:showCatName val="0"/>
          <c:showSerName val="0"/>
          <c:showPercent val="0"/>
          <c:showBubbleSize val="0"/>
        </c:dLbls>
        <c:smooth val="0"/>
        <c:axId val="675655760"/>
        <c:axId val="675654192"/>
      </c:lineChart>
      <c:catAx>
        <c:axId val="675655760"/>
        <c:scaling>
          <c:orientation val="minMax"/>
        </c:scaling>
        <c:delete val="0"/>
        <c:axPos val="b"/>
        <c:numFmt formatCode="General" sourceLinked="1"/>
        <c:majorTickMark val="out"/>
        <c:minorTickMark val="none"/>
        <c:tickLblPos val="nextTo"/>
        <c:txPr>
          <a:bodyPr/>
          <a:lstStyle/>
          <a:p>
            <a:pPr>
              <a:defRPr lang="en-US" sz="800">
                <a:latin typeface="Arial" pitchFamily="34" charset="0"/>
                <a:cs typeface="Arial" pitchFamily="34" charset="0"/>
              </a:defRPr>
            </a:pPr>
            <a:endParaRPr lang="pt-PT"/>
          </a:p>
        </c:txPr>
        <c:crossAx val="675654192"/>
        <c:crosses val="autoZero"/>
        <c:auto val="1"/>
        <c:lblAlgn val="ctr"/>
        <c:lblOffset val="100"/>
        <c:tickLblSkip val="1"/>
        <c:tickMarkSkip val="1"/>
        <c:noMultiLvlLbl val="0"/>
      </c:catAx>
      <c:valAx>
        <c:axId val="675654192"/>
        <c:scaling>
          <c:orientation val="minMax"/>
        </c:scaling>
        <c:delete val="0"/>
        <c:axPos val="l"/>
        <c:majorGridlines>
          <c:spPr>
            <a:ln w="3175">
              <a:solidFill>
                <a:schemeClr val="bg1">
                  <a:lumMod val="95000"/>
                </a:schemeClr>
              </a:solidFill>
            </a:ln>
          </c:spPr>
        </c:majorGridlines>
        <c:title>
          <c:tx>
            <c:rich>
              <a:bodyPr rot="-5400000" vert="horz"/>
              <a:lstStyle/>
              <a:p>
                <a:pPr>
                  <a:defRPr lang="en-US" sz="900" b="0">
                    <a:latin typeface="Arial" pitchFamily="34" charset="0"/>
                    <a:cs typeface="Arial" pitchFamily="34" charset="0"/>
                  </a:defRPr>
                </a:pPr>
                <a:r>
                  <a:rPr lang="en-US" sz="900" b="0">
                    <a:latin typeface="Arial" pitchFamily="34" charset="0"/>
                    <a:cs typeface="Arial" pitchFamily="34" charset="0"/>
                  </a:rPr>
                  <a:t>Taxa bruta de natalidade (/1000 hab)</a:t>
                </a:r>
              </a:p>
            </c:rich>
          </c:tx>
          <c:layout>
            <c:manualLayout>
              <c:xMode val="edge"/>
              <c:yMode val="edge"/>
              <c:x val="5.2175536881419234E-3"/>
              <c:y val="1.1797839506172863E-2"/>
            </c:manualLayout>
          </c:layout>
          <c:overlay val="0"/>
        </c:title>
        <c:numFmt formatCode="0" sourceLinked="0"/>
        <c:majorTickMark val="out"/>
        <c:minorTickMark val="none"/>
        <c:tickLblPos val="nextTo"/>
        <c:spPr>
          <a:ln>
            <a:solidFill>
              <a:schemeClr val="bg1">
                <a:lumMod val="85000"/>
              </a:schemeClr>
            </a:solidFill>
          </a:ln>
        </c:spPr>
        <c:txPr>
          <a:bodyPr/>
          <a:lstStyle/>
          <a:p>
            <a:pPr>
              <a:defRPr lang="en-US" sz="900">
                <a:latin typeface="Arial" pitchFamily="34" charset="0"/>
                <a:cs typeface="Arial" pitchFamily="34" charset="0"/>
              </a:defRPr>
            </a:pPr>
            <a:endParaRPr lang="pt-PT"/>
          </a:p>
        </c:txPr>
        <c:crossAx val="675655760"/>
        <c:crosses val="autoZero"/>
        <c:crossBetween val="between"/>
      </c:valAx>
    </c:plotArea>
    <c:legend>
      <c:legendPos val="b"/>
      <c:layout>
        <c:manualLayout>
          <c:xMode val="edge"/>
          <c:yMode val="edge"/>
          <c:x val="1.6211251167133525E-2"/>
          <c:y val="0.89670023148151112"/>
          <c:w val="0.96757749766573364"/>
          <c:h val="8.3701003086421227E-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w="3175">
      <a:solidFill>
        <a:schemeClr val="bg1">
          <a:lumMod val="85000"/>
        </a:schemeClr>
      </a:solidFill>
    </a:ln>
  </c:spPr>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5427966101694918E-2"/>
          <c:y val="3.3968026723932183E-2"/>
          <c:w val="0.82810569679853774"/>
          <c:h val="0.74672142857146884"/>
        </c:manualLayout>
      </c:layout>
      <c:barChart>
        <c:barDir val="bar"/>
        <c:grouping val="clustered"/>
        <c:varyColors val="0"/>
        <c:ser>
          <c:idx val="3"/>
          <c:order val="0"/>
          <c:tx>
            <c:strRef>
              <c:f>AUX!$K$22</c:f>
              <c:strCache>
                <c:ptCount val="1"/>
                <c:pt idx="0">
                  <c:v>Mulheres (2020)</c:v>
                </c:pt>
              </c:strCache>
            </c:strRef>
          </c:tx>
          <c:spPr>
            <a:solidFill>
              <a:srgbClr val="008080"/>
            </a:solidFill>
            <a:ln w="15875">
              <a:solidFill>
                <a:srgbClr val="008080"/>
              </a:solidFill>
            </a:ln>
          </c:spPr>
          <c:invertIfNegative val="0"/>
          <c:cat>
            <c:strRef>
              <c:f>AUX!$A$23:$A$40</c:f>
              <c:strCache>
                <c:ptCount val="18"/>
                <c:pt idx="0">
                  <c:v>00 - 04 </c:v>
                </c:pt>
                <c:pt idx="1">
                  <c:v>05 - 09</c:v>
                </c:pt>
                <c:pt idx="2">
                  <c:v>10 - 14</c:v>
                </c:pt>
                <c:pt idx="3">
                  <c:v>15 - 19 </c:v>
                </c:pt>
                <c:pt idx="4">
                  <c:v>20 - 24 </c:v>
                </c:pt>
                <c:pt idx="5">
                  <c:v>25 - 29 </c:v>
                </c:pt>
                <c:pt idx="6">
                  <c:v>30 - 34 </c:v>
                </c:pt>
                <c:pt idx="7">
                  <c:v>35 - 39 </c:v>
                </c:pt>
                <c:pt idx="8">
                  <c:v>40 - 44 </c:v>
                </c:pt>
                <c:pt idx="9">
                  <c:v>45 - 49 </c:v>
                </c:pt>
                <c:pt idx="10">
                  <c:v>50 - 54 </c:v>
                </c:pt>
                <c:pt idx="11">
                  <c:v>55 - 59 </c:v>
                </c:pt>
                <c:pt idx="12">
                  <c:v>60 - 64 </c:v>
                </c:pt>
                <c:pt idx="13">
                  <c:v>65 - 69 </c:v>
                </c:pt>
                <c:pt idx="14">
                  <c:v>70 - 74 </c:v>
                </c:pt>
                <c:pt idx="15">
                  <c:v>75 - 79 </c:v>
                </c:pt>
                <c:pt idx="16">
                  <c:v>80 - 84 </c:v>
                </c:pt>
                <c:pt idx="17">
                  <c:v>85+</c:v>
                </c:pt>
              </c:strCache>
            </c:strRef>
          </c:cat>
          <c:val>
            <c:numRef>
              <c:f>AUX!$K$23:$K$40</c:f>
              <c:numCache>
                <c:formatCode>General</c:formatCode>
                <c:ptCount val="18"/>
                <c:pt idx="0">
                  <c:v>1813</c:v>
                </c:pt>
                <c:pt idx="1">
                  <c:v>1858</c:v>
                </c:pt>
                <c:pt idx="2">
                  <c:v>2362</c:v>
                </c:pt>
                <c:pt idx="3">
                  <c:v>2887</c:v>
                </c:pt>
                <c:pt idx="4">
                  <c:v>3176</c:v>
                </c:pt>
                <c:pt idx="5">
                  <c:v>3311</c:v>
                </c:pt>
                <c:pt idx="6">
                  <c:v>3087</c:v>
                </c:pt>
                <c:pt idx="7">
                  <c:v>3529</c:v>
                </c:pt>
                <c:pt idx="8">
                  <c:v>3936</c:v>
                </c:pt>
                <c:pt idx="9">
                  <c:v>4323</c:v>
                </c:pt>
                <c:pt idx="10">
                  <c:v>4082</c:v>
                </c:pt>
                <c:pt idx="11">
                  <c:v>4188</c:v>
                </c:pt>
                <c:pt idx="12">
                  <c:v>3671</c:v>
                </c:pt>
                <c:pt idx="13">
                  <c:v>3064</c:v>
                </c:pt>
                <c:pt idx="14">
                  <c:v>2581</c:v>
                </c:pt>
                <c:pt idx="15">
                  <c:v>2278</c:v>
                </c:pt>
                <c:pt idx="16">
                  <c:v>2030</c:v>
                </c:pt>
                <c:pt idx="17">
                  <c:v>2325</c:v>
                </c:pt>
              </c:numCache>
            </c:numRef>
          </c:val>
          <c:extLst>
            <c:ext xmlns:c16="http://schemas.microsoft.com/office/drawing/2014/chart" uri="{C3380CC4-5D6E-409C-BE32-E72D297353CC}">
              <c16:uniqueId val="{00000000-AC4E-4239-9448-B3CDBA99A810}"/>
            </c:ext>
          </c:extLst>
        </c:ser>
        <c:ser>
          <c:idx val="1"/>
          <c:order val="1"/>
          <c:tx>
            <c:strRef>
              <c:f>AUX!$J$22</c:f>
              <c:strCache>
                <c:ptCount val="1"/>
                <c:pt idx="0">
                  <c:v>Homens (2020)</c:v>
                </c:pt>
              </c:strCache>
            </c:strRef>
          </c:tx>
          <c:spPr>
            <a:solidFill>
              <a:schemeClr val="accent3">
                <a:lumMod val="40000"/>
                <a:lumOff val="60000"/>
              </a:schemeClr>
            </a:solidFill>
            <a:ln w="12700">
              <a:solidFill>
                <a:schemeClr val="accent3">
                  <a:lumMod val="20000"/>
                  <a:lumOff val="80000"/>
                </a:schemeClr>
              </a:solidFill>
            </a:ln>
          </c:spPr>
          <c:invertIfNegative val="0"/>
          <c:cat>
            <c:strRef>
              <c:f>AUX!$A$23:$A$40</c:f>
              <c:strCache>
                <c:ptCount val="18"/>
                <c:pt idx="0">
                  <c:v>00 - 04 </c:v>
                </c:pt>
                <c:pt idx="1">
                  <c:v>05 - 09</c:v>
                </c:pt>
                <c:pt idx="2">
                  <c:v>10 - 14</c:v>
                </c:pt>
                <c:pt idx="3">
                  <c:v>15 - 19 </c:v>
                </c:pt>
                <c:pt idx="4">
                  <c:v>20 - 24 </c:v>
                </c:pt>
                <c:pt idx="5">
                  <c:v>25 - 29 </c:v>
                </c:pt>
                <c:pt idx="6">
                  <c:v>30 - 34 </c:v>
                </c:pt>
                <c:pt idx="7">
                  <c:v>35 - 39 </c:v>
                </c:pt>
                <c:pt idx="8">
                  <c:v>40 - 44 </c:v>
                </c:pt>
                <c:pt idx="9">
                  <c:v>45 - 49 </c:v>
                </c:pt>
                <c:pt idx="10">
                  <c:v>50 - 54 </c:v>
                </c:pt>
                <c:pt idx="11">
                  <c:v>55 - 59 </c:v>
                </c:pt>
                <c:pt idx="12">
                  <c:v>60 - 64 </c:v>
                </c:pt>
                <c:pt idx="13">
                  <c:v>65 - 69 </c:v>
                </c:pt>
                <c:pt idx="14">
                  <c:v>70 - 74 </c:v>
                </c:pt>
                <c:pt idx="15">
                  <c:v>75 - 79 </c:v>
                </c:pt>
                <c:pt idx="16">
                  <c:v>80 - 84 </c:v>
                </c:pt>
                <c:pt idx="17">
                  <c:v>85+</c:v>
                </c:pt>
              </c:strCache>
            </c:strRef>
          </c:cat>
          <c:val>
            <c:numRef>
              <c:f>AUX!$J$23:$J$40</c:f>
              <c:numCache>
                <c:formatCode>General</c:formatCode>
                <c:ptCount val="18"/>
                <c:pt idx="0">
                  <c:v>-1936</c:v>
                </c:pt>
                <c:pt idx="1">
                  <c:v>-2049</c:v>
                </c:pt>
                <c:pt idx="2">
                  <c:v>-2536</c:v>
                </c:pt>
                <c:pt idx="3">
                  <c:v>-3116</c:v>
                </c:pt>
                <c:pt idx="4">
                  <c:v>-3365</c:v>
                </c:pt>
                <c:pt idx="5">
                  <c:v>-3242</c:v>
                </c:pt>
                <c:pt idx="6">
                  <c:v>-3143</c:v>
                </c:pt>
                <c:pt idx="7">
                  <c:v>-3312</c:v>
                </c:pt>
                <c:pt idx="8">
                  <c:v>-3503</c:v>
                </c:pt>
                <c:pt idx="9">
                  <c:v>-3841</c:v>
                </c:pt>
                <c:pt idx="10">
                  <c:v>-3637</c:v>
                </c:pt>
                <c:pt idx="11">
                  <c:v>-3764</c:v>
                </c:pt>
                <c:pt idx="12">
                  <c:v>-3437</c:v>
                </c:pt>
                <c:pt idx="13">
                  <c:v>-2681</c:v>
                </c:pt>
                <c:pt idx="14">
                  <c:v>-2122</c:v>
                </c:pt>
                <c:pt idx="15">
                  <c:v>-1720</c:v>
                </c:pt>
                <c:pt idx="16">
                  <c:v>-1305</c:v>
                </c:pt>
                <c:pt idx="17">
                  <c:v>-1233</c:v>
                </c:pt>
              </c:numCache>
            </c:numRef>
          </c:val>
          <c:extLst>
            <c:ext xmlns:c16="http://schemas.microsoft.com/office/drawing/2014/chart" uri="{C3380CC4-5D6E-409C-BE32-E72D297353CC}">
              <c16:uniqueId val="{00000001-AC4E-4239-9448-B3CDBA99A810}"/>
            </c:ext>
          </c:extLst>
        </c:ser>
        <c:ser>
          <c:idx val="0"/>
          <c:order val="2"/>
          <c:tx>
            <c:strRef>
              <c:f>AUX!$I$22</c:f>
              <c:strCache>
                <c:ptCount val="1"/>
                <c:pt idx="0">
                  <c:v>Mulheres (1991)</c:v>
                </c:pt>
              </c:strCache>
            </c:strRef>
          </c:tx>
          <c:spPr>
            <a:noFill/>
            <a:ln w="25400">
              <a:solidFill>
                <a:schemeClr val="accent2">
                  <a:lumMod val="60000"/>
                  <a:lumOff val="40000"/>
                </a:schemeClr>
              </a:solidFill>
            </a:ln>
          </c:spPr>
          <c:invertIfNegative val="0"/>
          <c:cat>
            <c:strRef>
              <c:f>AUX!$A$23:$A$40</c:f>
              <c:strCache>
                <c:ptCount val="18"/>
                <c:pt idx="0">
                  <c:v>00 - 04 </c:v>
                </c:pt>
                <c:pt idx="1">
                  <c:v>05 - 09</c:v>
                </c:pt>
                <c:pt idx="2">
                  <c:v>10 - 14</c:v>
                </c:pt>
                <c:pt idx="3">
                  <c:v>15 - 19 </c:v>
                </c:pt>
                <c:pt idx="4">
                  <c:v>20 - 24 </c:v>
                </c:pt>
                <c:pt idx="5">
                  <c:v>25 - 29 </c:v>
                </c:pt>
                <c:pt idx="6">
                  <c:v>30 - 34 </c:v>
                </c:pt>
                <c:pt idx="7">
                  <c:v>35 - 39 </c:v>
                </c:pt>
                <c:pt idx="8">
                  <c:v>40 - 44 </c:v>
                </c:pt>
                <c:pt idx="9">
                  <c:v>45 - 49 </c:v>
                </c:pt>
                <c:pt idx="10">
                  <c:v>50 - 54 </c:v>
                </c:pt>
                <c:pt idx="11">
                  <c:v>55 - 59 </c:v>
                </c:pt>
                <c:pt idx="12">
                  <c:v>60 - 64 </c:v>
                </c:pt>
                <c:pt idx="13">
                  <c:v>65 - 69 </c:v>
                </c:pt>
                <c:pt idx="14">
                  <c:v>70 - 74 </c:v>
                </c:pt>
                <c:pt idx="15">
                  <c:v>75 - 79 </c:v>
                </c:pt>
                <c:pt idx="16">
                  <c:v>80 - 84 </c:v>
                </c:pt>
                <c:pt idx="17">
                  <c:v>85+</c:v>
                </c:pt>
              </c:strCache>
            </c:strRef>
          </c:cat>
          <c:val>
            <c:numRef>
              <c:f>AUX!$I$23:$I$40</c:f>
              <c:numCache>
                <c:formatCode>General</c:formatCode>
                <c:ptCount val="18"/>
                <c:pt idx="0">
                  <c:v>3575</c:v>
                </c:pt>
                <c:pt idx="1">
                  <c:v>4363</c:v>
                </c:pt>
                <c:pt idx="2">
                  <c:v>4923</c:v>
                </c:pt>
                <c:pt idx="3">
                  <c:v>5370</c:v>
                </c:pt>
                <c:pt idx="4">
                  <c:v>4562</c:v>
                </c:pt>
                <c:pt idx="5">
                  <c:v>3971</c:v>
                </c:pt>
                <c:pt idx="6">
                  <c:v>3759</c:v>
                </c:pt>
                <c:pt idx="7">
                  <c:v>3036</c:v>
                </c:pt>
                <c:pt idx="8">
                  <c:v>2746</c:v>
                </c:pt>
                <c:pt idx="9">
                  <c:v>2612</c:v>
                </c:pt>
                <c:pt idx="10">
                  <c:v>2632</c:v>
                </c:pt>
                <c:pt idx="11">
                  <c:v>3025</c:v>
                </c:pt>
                <c:pt idx="12">
                  <c:v>2862</c:v>
                </c:pt>
                <c:pt idx="13">
                  <c:v>2760</c:v>
                </c:pt>
                <c:pt idx="14">
                  <c:v>2264</c:v>
                </c:pt>
                <c:pt idx="15">
                  <c:v>1775</c:v>
                </c:pt>
                <c:pt idx="16">
                  <c:v>1170</c:v>
                </c:pt>
                <c:pt idx="17">
                  <c:v>815</c:v>
                </c:pt>
              </c:numCache>
            </c:numRef>
          </c:val>
          <c:extLst>
            <c:ext xmlns:c16="http://schemas.microsoft.com/office/drawing/2014/chart" uri="{C3380CC4-5D6E-409C-BE32-E72D297353CC}">
              <c16:uniqueId val="{00000002-AC4E-4239-9448-B3CDBA99A810}"/>
            </c:ext>
          </c:extLst>
        </c:ser>
        <c:ser>
          <c:idx val="2"/>
          <c:order val="3"/>
          <c:tx>
            <c:strRef>
              <c:f>AUX!$H$22</c:f>
              <c:strCache>
                <c:ptCount val="1"/>
                <c:pt idx="0">
                  <c:v>Homens (1991)</c:v>
                </c:pt>
              </c:strCache>
            </c:strRef>
          </c:tx>
          <c:spPr>
            <a:noFill/>
            <a:ln w="25400">
              <a:solidFill>
                <a:schemeClr val="tx2">
                  <a:lumMod val="60000"/>
                  <a:lumOff val="40000"/>
                </a:schemeClr>
              </a:solidFill>
            </a:ln>
          </c:spPr>
          <c:invertIfNegative val="0"/>
          <c:cat>
            <c:strRef>
              <c:f>AUX!$A$23:$A$40</c:f>
              <c:strCache>
                <c:ptCount val="18"/>
                <c:pt idx="0">
                  <c:v>00 - 04 </c:v>
                </c:pt>
                <c:pt idx="1">
                  <c:v>05 - 09</c:v>
                </c:pt>
                <c:pt idx="2">
                  <c:v>10 - 14</c:v>
                </c:pt>
                <c:pt idx="3">
                  <c:v>15 - 19 </c:v>
                </c:pt>
                <c:pt idx="4">
                  <c:v>20 - 24 </c:v>
                </c:pt>
                <c:pt idx="5">
                  <c:v>25 - 29 </c:v>
                </c:pt>
                <c:pt idx="6">
                  <c:v>30 - 34 </c:v>
                </c:pt>
                <c:pt idx="7">
                  <c:v>35 - 39 </c:v>
                </c:pt>
                <c:pt idx="8">
                  <c:v>40 - 44 </c:v>
                </c:pt>
                <c:pt idx="9">
                  <c:v>45 - 49 </c:v>
                </c:pt>
                <c:pt idx="10">
                  <c:v>50 - 54 </c:v>
                </c:pt>
                <c:pt idx="11">
                  <c:v>55 - 59 </c:v>
                </c:pt>
                <c:pt idx="12">
                  <c:v>60 - 64 </c:v>
                </c:pt>
                <c:pt idx="13">
                  <c:v>65 - 69 </c:v>
                </c:pt>
                <c:pt idx="14">
                  <c:v>70 - 74 </c:v>
                </c:pt>
                <c:pt idx="15">
                  <c:v>75 - 79 </c:v>
                </c:pt>
                <c:pt idx="16">
                  <c:v>80 - 84 </c:v>
                </c:pt>
                <c:pt idx="17">
                  <c:v>85+</c:v>
                </c:pt>
              </c:strCache>
            </c:strRef>
          </c:cat>
          <c:val>
            <c:numRef>
              <c:f>AUX!$H$23:$H$40</c:f>
              <c:numCache>
                <c:formatCode>General</c:formatCode>
                <c:ptCount val="18"/>
                <c:pt idx="0">
                  <c:v>-3914</c:v>
                </c:pt>
                <c:pt idx="1">
                  <c:v>-4632</c:v>
                </c:pt>
                <c:pt idx="2">
                  <c:v>-5128</c:v>
                </c:pt>
                <c:pt idx="3">
                  <c:v>-5378</c:v>
                </c:pt>
                <c:pt idx="4">
                  <c:v>-4501</c:v>
                </c:pt>
                <c:pt idx="5">
                  <c:v>-3700</c:v>
                </c:pt>
                <c:pt idx="6">
                  <c:v>-3454</c:v>
                </c:pt>
                <c:pt idx="7">
                  <c:v>-2861</c:v>
                </c:pt>
                <c:pt idx="8">
                  <c:v>-2463</c:v>
                </c:pt>
                <c:pt idx="9">
                  <c:v>-2224</c:v>
                </c:pt>
                <c:pt idx="10">
                  <c:v>-2159</c:v>
                </c:pt>
                <c:pt idx="11">
                  <c:v>-2521</c:v>
                </c:pt>
                <c:pt idx="12">
                  <c:v>-2412</c:v>
                </c:pt>
                <c:pt idx="13">
                  <c:v>-2299</c:v>
                </c:pt>
                <c:pt idx="14">
                  <c:v>-1797</c:v>
                </c:pt>
                <c:pt idx="15">
                  <c:v>-1222</c:v>
                </c:pt>
                <c:pt idx="16">
                  <c:v>-711</c:v>
                </c:pt>
                <c:pt idx="17">
                  <c:v>-387</c:v>
                </c:pt>
              </c:numCache>
            </c:numRef>
          </c:val>
          <c:extLst>
            <c:ext xmlns:c16="http://schemas.microsoft.com/office/drawing/2014/chart" uri="{C3380CC4-5D6E-409C-BE32-E72D297353CC}">
              <c16:uniqueId val="{00000003-AC4E-4239-9448-B3CDBA99A810}"/>
            </c:ext>
          </c:extLst>
        </c:ser>
        <c:dLbls>
          <c:showLegendKey val="0"/>
          <c:showVal val="0"/>
          <c:showCatName val="0"/>
          <c:showSerName val="0"/>
          <c:showPercent val="0"/>
          <c:showBubbleSize val="0"/>
        </c:dLbls>
        <c:gapWidth val="0"/>
        <c:overlap val="100"/>
        <c:axId val="675654584"/>
        <c:axId val="675653408"/>
      </c:barChart>
      <c:catAx>
        <c:axId val="675654584"/>
        <c:scaling>
          <c:orientation val="minMax"/>
        </c:scaling>
        <c:delete val="0"/>
        <c:axPos val="l"/>
        <c:numFmt formatCode="General" sourceLinked="1"/>
        <c:majorTickMark val="none"/>
        <c:minorTickMark val="none"/>
        <c:tickLblPos val="high"/>
        <c:txPr>
          <a:bodyPr rot="0" vert="horz"/>
          <a:lstStyle/>
          <a:p>
            <a:pPr>
              <a:defRPr lang="en-US" sz="800" b="0" i="0" u="none" strike="noStrike" baseline="0">
                <a:solidFill>
                  <a:srgbClr val="333333"/>
                </a:solidFill>
                <a:latin typeface="Arial" pitchFamily="34" charset="0"/>
                <a:ea typeface="Calibri"/>
                <a:cs typeface="Arial" pitchFamily="34" charset="0"/>
              </a:defRPr>
            </a:pPr>
            <a:endParaRPr lang="pt-PT"/>
          </a:p>
        </c:txPr>
        <c:crossAx val="675653408"/>
        <c:crosses val="autoZero"/>
        <c:auto val="1"/>
        <c:lblAlgn val="ctr"/>
        <c:lblOffset val="0"/>
        <c:tickLblSkip val="1"/>
        <c:noMultiLvlLbl val="0"/>
      </c:catAx>
      <c:valAx>
        <c:axId val="675653408"/>
        <c:scaling>
          <c:orientation val="minMax"/>
        </c:scaling>
        <c:delete val="0"/>
        <c:axPos val="b"/>
        <c:majorGridlines>
          <c:spPr>
            <a:ln w="3175">
              <a:solidFill>
                <a:schemeClr val="bg1">
                  <a:lumMod val="95000"/>
                </a:schemeClr>
              </a:solidFill>
            </a:ln>
          </c:spPr>
        </c:majorGridlines>
        <c:title>
          <c:tx>
            <c:rich>
              <a:bodyPr/>
              <a:lstStyle/>
              <a:p>
                <a:pPr>
                  <a:defRPr lang="en-US" sz="900">
                    <a:latin typeface="Arial" pitchFamily="34" charset="0"/>
                    <a:cs typeface="Arial" pitchFamily="34" charset="0"/>
                  </a:defRPr>
                </a:pPr>
                <a:r>
                  <a:rPr lang="en-US" sz="900">
                    <a:latin typeface="Arial" pitchFamily="34" charset="0"/>
                    <a:cs typeface="Arial" pitchFamily="34" charset="0"/>
                  </a:rPr>
                  <a:t>Nº</a:t>
                </a:r>
              </a:p>
            </c:rich>
          </c:tx>
          <c:layout>
            <c:manualLayout>
              <c:xMode val="edge"/>
              <c:yMode val="edge"/>
              <c:x val="0.8590480859010271"/>
              <c:y val="0.84558800151153868"/>
            </c:manualLayout>
          </c:layout>
          <c:overlay val="0"/>
        </c:title>
        <c:numFmt formatCode="#,##0;[Black]#,##0" sourceLinked="0"/>
        <c:majorTickMark val="out"/>
        <c:minorTickMark val="none"/>
        <c:tickLblPos val="nextTo"/>
        <c:txPr>
          <a:bodyPr rot="0" vert="horz"/>
          <a:lstStyle/>
          <a:p>
            <a:pPr>
              <a:defRPr lang="en-US" sz="800" b="0" i="0" u="none" strike="noStrike" baseline="0">
                <a:solidFill>
                  <a:srgbClr val="000000"/>
                </a:solidFill>
                <a:latin typeface="Arial" pitchFamily="34" charset="0"/>
                <a:ea typeface="Calibri"/>
                <a:cs typeface="Arial" pitchFamily="34" charset="0"/>
              </a:defRPr>
            </a:pPr>
            <a:endParaRPr lang="pt-PT"/>
          </a:p>
        </c:txPr>
        <c:crossAx val="675654584"/>
        <c:crosses val="autoZero"/>
        <c:crossBetween val="between"/>
      </c:valAx>
    </c:plotArea>
    <c:legend>
      <c:legendPos val="b"/>
      <c:layout>
        <c:manualLayout>
          <c:xMode val="edge"/>
          <c:yMode val="edge"/>
          <c:x val="0.18034780578898241"/>
          <c:y val="0.87019689092164754"/>
          <c:w val="0.59206685499058376"/>
          <c:h val="0.10241377063706136"/>
        </c:manualLayout>
      </c:layout>
      <c:overlay val="0"/>
      <c:spPr>
        <a:noFill/>
        <a:ln w="6350">
          <a:solidFill>
            <a:schemeClr val="bg1">
              <a:lumMod val="95000"/>
            </a:schemeClr>
          </a:solidFill>
        </a:ln>
      </c:spPr>
      <c:txPr>
        <a:bodyPr/>
        <a:lstStyle/>
        <a:p>
          <a:pPr>
            <a:defRPr lang="en-US" sz="900" b="0" i="0" u="none" strike="noStrike" baseline="0">
              <a:solidFill>
                <a:srgbClr val="000000"/>
              </a:solidFill>
              <a:latin typeface="Arial" pitchFamily="34" charset="0"/>
              <a:ea typeface="Calibri"/>
              <a:cs typeface="Arial" pitchFamily="34" charset="0"/>
            </a:defRPr>
          </a:pPr>
          <a:endParaRPr lang="pt-PT"/>
        </a:p>
      </c:txPr>
    </c:legend>
    <c:plotVisOnly val="1"/>
    <c:dispBlanksAs val="gap"/>
    <c:showDLblsOverMax val="0"/>
  </c:chart>
  <c:spPr>
    <a:ln>
      <a:solidFill>
        <a:schemeClr val="bg1">
          <a:lumMod val="85000"/>
        </a:schemeClr>
      </a:solidFill>
    </a:ln>
  </c:spPr>
  <c:txPr>
    <a:bodyPr/>
    <a:lstStyle/>
    <a:p>
      <a:pPr>
        <a:defRPr sz="1000" b="0" i="0" u="none" strike="noStrike" baseline="0">
          <a:solidFill>
            <a:srgbClr val="000000"/>
          </a:solidFill>
          <a:latin typeface="Calibri"/>
          <a:ea typeface="Calibri"/>
          <a:cs typeface="Calibri"/>
        </a:defRPr>
      </a:pPr>
      <a:endParaRPr lang="pt-PT"/>
    </a:p>
  </c:txPr>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3536723163841932E-2"/>
          <c:y val="3.3968026723932183E-2"/>
          <c:w val="0.83999693973634648"/>
          <c:h val="0.75008121693121765"/>
        </c:manualLayout>
      </c:layout>
      <c:barChart>
        <c:barDir val="bar"/>
        <c:grouping val="clustered"/>
        <c:varyColors val="0"/>
        <c:ser>
          <c:idx val="1"/>
          <c:order val="0"/>
          <c:tx>
            <c:strRef>
              <c:f>AUX!$O$22</c:f>
              <c:strCache>
                <c:ptCount val="1"/>
                <c:pt idx="0">
                  <c:v>Mulheres (ACES Gerês/Cabreira)</c:v>
                </c:pt>
              </c:strCache>
            </c:strRef>
          </c:tx>
          <c:spPr>
            <a:solidFill>
              <a:srgbClr val="008080"/>
            </a:solidFill>
            <a:ln>
              <a:solidFill>
                <a:srgbClr val="008080"/>
              </a:solidFill>
            </a:ln>
          </c:spPr>
          <c:invertIfNegative val="0"/>
          <c:cat>
            <c:strRef>
              <c:f>AUX!$A$23:$A$40</c:f>
              <c:strCache>
                <c:ptCount val="18"/>
                <c:pt idx="0">
                  <c:v>00 - 04 </c:v>
                </c:pt>
                <c:pt idx="1">
                  <c:v>05 - 09</c:v>
                </c:pt>
                <c:pt idx="2">
                  <c:v>10 - 14</c:v>
                </c:pt>
                <c:pt idx="3">
                  <c:v>15 - 19 </c:v>
                </c:pt>
                <c:pt idx="4">
                  <c:v>20 - 24 </c:v>
                </c:pt>
                <c:pt idx="5">
                  <c:v>25 - 29 </c:v>
                </c:pt>
                <c:pt idx="6">
                  <c:v>30 - 34 </c:v>
                </c:pt>
                <c:pt idx="7">
                  <c:v>35 - 39 </c:v>
                </c:pt>
                <c:pt idx="8">
                  <c:v>40 - 44 </c:v>
                </c:pt>
                <c:pt idx="9">
                  <c:v>45 - 49 </c:v>
                </c:pt>
                <c:pt idx="10">
                  <c:v>50 - 54 </c:v>
                </c:pt>
                <c:pt idx="11">
                  <c:v>55 - 59 </c:v>
                </c:pt>
                <c:pt idx="12">
                  <c:v>60 - 64 </c:v>
                </c:pt>
                <c:pt idx="13">
                  <c:v>65 - 69 </c:v>
                </c:pt>
                <c:pt idx="14">
                  <c:v>70 - 74 </c:v>
                </c:pt>
                <c:pt idx="15">
                  <c:v>75 - 79 </c:v>
                </c:pt>
                <c:pt idx="16">
                  <c:v>80 - 84 </c:v>
                </c:pt>
                <c:pt idx="17">
                  <c:v>85+</c:v>
                </c:pt>
              </c:strCache>
            </c:strRef>
          </c:cat>
          <c:val>
            <c:numRef>
              <c:f>AUX!$O$23:$O$40</c:f>
              <c:numCache>
                <c:formatCode>0.0</c:formatCode>
                <c:ptCount val="18"/>
                <c:pt idx="0">
                  <c:v>3.3265444670739988</c:v>
                </c:pt>
                <c:pt idx="1">
                  <c:v>3.4091117594172582</c:v>
                </c:pt>
                <c:pt idx="2">
                  <c:v>4.3338654336617672</c:v>
                </c:pt>
                <c:pt idx="3">
                  <c:v>5.2971505109997983</c:v>
                </c:pt>
                <c:pt idx="4">
                  <c:v>5.8274160107153996</c:v>
                </c:pt>
                <c:pt idx="5">
                  <c:v>6.0751178877451784</c:v>
                </c:pt>
                <c:pt idx="6">
                  <c:v>5.6641162547476194</c:v>
                </c:pt>
                <c:pt idx="7">
                  <c:v>6.4751105484303046</c:v>
                </c:pt>
                <c:pt idx="8">
                  <c:v>7.2218858369571208</c:v>
                </c:pt>
                <c:pt idx="9">
                  <c:v>7.9319645511091537</c:v>
                </c:pt>
                <c:pt idx="10">
                  <c:v>7.489770829893029</c:v>
                </c:pt>
                <c:pt idx="11">
                  <c:v>7.684262674079374</c:v>
                </c:pt>
                <c:pt idx="12">
                  <c:v>6.7356562264912574</c:v>
                </c:pt>
                <c:pt idx="13">
                  <c:v>5.6219151942166201</c:v>
                </c:pt>
                <c:pt idx="14">
                  <c:v>4.7356929230656322</c:v>
                </c:pt>
                <c:pt idx="15">
                  <c:v>4.1797398212876828</c:v>
                </c:pt>
                <c:pt idx="16">
                  <c:v>3.7247022990403846</c:v>
                </c:pt>
                <c:pt idx="17">
                  <c:v>4.2659767710684209</c:v>
                </c:pt>
              </c:numCache>
            </c:numRef>
          </c:val>
          <c:extLst>
            <c:ext xmlns:c16="http://schemas.microsoft.com/office/drawing/2014/chart" uri="{C3380CC4-5D6E-409C-BE32-E72D297353CC}">
              <c16:uniqueId val="{00000000-4F39-424E-AABD-F1F98CC227B2}"/>
            </c:ext>
          </c:extLst>
        </c:ser>
        <c:ser>
          <c:idx val="0"/>
          <c:order val="1"/>
          <c:tx>
            <c:strRef>
              <c:f>AUX!$N$22</c:f>
              <c:strCache>
                <c:ptCount val="1"/>
                <c:pt idx="0">
                  <c:v>Homens (ACES Gerês/Cabreira)</c:v>
                </c:pt>
              </c:strCache>
            </c:strRef>
          </c:tx>
          <c:spPr>
            <a:solidFill>
              <a:schemeClr val="accent3">
                <a:lumMod val="40000"/>
                <a:lumOff val="60000"/>
              </a:schemeClr>
            </a:solidFill>
            <a:ln>
              <a:solidFill>
                <a:schemeClr val="accent3">
                  <a:lumMod val="20000"/>
                  <a:lumOff val="80000"/>
                </a:schemeClr>
              </a:solidFill>
            </a:ln>
          </c:spPr>
          <c:invertIfNegative val="0"/>
          <c:cat>
            <c:strRef>
              <c:f>AUX!$A$23:$A$40</c:f>
              <c:strCache>
                <c:ptCount val="18"/>
                <c:pt idx="0">
                  <c:v>00 - 04 </c:v>
                </c:pt>
                <c:pt idx="1">
                  <c:v>05 - 09</c:v>
                </c:pt>
                <c:pt idx="2">
                  <c:v>10 - 14</c:v>
                </c:pt>
                <c:pt idx="3">
                  <c:v>15 - 19 </c:v>
                </c:pt>
                <c:pt idx="4">
                  <c:v>20 - 24 </c:v>
                </c:pt>
                <c:pt idx="5">
                  <c:v>25 - 29 </c:v>
                </c:pt>
                <c:pt idx="6">
                  <c:v>30 - 34 </c:v>
                </c:pt>
                <c:pt idx="7">
                  <c:v>35 - 39 </c:v>
                </c:pt>
                <c:pt idx="8">
                  <c:v>40 - 44 </c:v>
                </c:pt>
                <c:pt idx="9">
                  <c:v>45 - 49 </c:v>
                </c:pt>
                <c:pt idx="10">
                  <c:v>50 - 54 </c:v>
                </c:pt>
                <c:pt idx="11">
                  <c:v>55 - 59 </c:v>
                </c:pt>
                <c:pt idx="12">
                  <c:v>60 - 64 </c:v>
                </c:pt>
                <c:pt idx="13">
                  <c:v>65 - 69 </c:v>
                </c:pt>
                <c:pt idx="14">
                  <c:v>70 - 74 </c:v>
                </c:pt>
                <c:pt idx="15">
                  <c:v>75 - 79 </c:v>
                </c:pt>
                <c:pt idx="16">
                  <c:v>80 - 84 </c:v>
                </c:pt>
                <c:pt idx="17">
                  <c:v>85+</c:v>
                </c:pt>
              </c:strCache>
            </c:strRef>
          </c:cat>
          <c:val>
            <c:numRef>
              <c:f>AUX!$N$23:$N$40</c:f>
              <c:numCache>
                <c:formatCode>0.0</c:formatCode>
                <c:ptCount val="18"/>
                <c:pt idx="0">
                  <c:v>-3.8764967362140079</c:v>
                </c:pt>
                <c:pt idx="1">
                  <c:v>-4.1027592006727804</c:v>
                </c:pt>
                <c:pt idx="2">
                  <c:v>-5.0778903528092592</c:v>
                </c:pt>
                <c:pt idx="3">
                  <c:v>-6.2392375155180009</c:v>
                </c:pt>
                <c:pt idx="4">
                  <c:v>-6.7378158664050298</c:v>
                </c:pt>
                <c:pt idx="5">
                  <c:v>-6.4915301750030032</c:v>
                </c:pt>
                <c:pt idx="6">
                  <c:v>-6.293300228264787</c:v>
                </c:pt>
                <c:pt idx="7">
                  <c:v>-6.6316927636057832</c:v>
                </c:pt>
                <c:pt idx="8">
                  <c:v>-7.0141363982219378</c:v>
                </c:pt>
                <c:pt idx="9">
                  <c:v>-7.6909214689039285</c:v>
                </c:pt>
                <c:pt idx="10">
                  <c:v>-7.2824476392615436</c:v>
                </c:pt>
                <c:pt idx="11">
                  <c:v>-7.5367426214408715</c:v>
                </c:pt>
                <c:pt idx="12">
                  <c:v>-6.8819831003964609</c:v>
                </c:pt>
                <c:pt idx="13">
                  <c:v>-5.3682271434864441</c:v>
                </c:pt>
                <c:pt idx="14">
                  <c:v>-4.2489287573585361</c:v>
                </c:pt>
                <c:pt idx="15">
                  <c:v>-3.4439950342397183</c:v>
                </c:pt>
                <c:pt idx="16">
                  <c:v>-2.6130311160946698</c:v>
                </c:pt>
                <c:pt idx="17">
                  <c:v>-2.4688638821032396</c:v>
                </c:pt>
              </c:numCache>
            </c:numRef>
          </c:val>
          <c:extLst>
            <c:ext xmlns:c16="http://schemas.microsoft.com/office/drawing/2014/chart" uri="{C3380CC4-5D6E-409C-BE32-E72D297353CC}">
              <c16:uniqueId val="{00000001-4F39-424E-AABD-F1F98CC227B2}"/>
            </c:ext>
          </c:extLst>
        </c:ser>
        <c:ser>
          <c:idx val="3"/>
          <c:order val="2"/>
          <c:tx>
            <c:strRef>
              <c:f>AUX!$Q$22</c:f>
              <c:strCache>
                <c:ptCount val="1"/>
                <c:pt idx="0">
                  <c:v>Mulheres (ARS Norte)</c:v>
                </c:pt>
              </c:strCache>
            </c:strRef>
          </c:tx>
          <c:spPr>
            <a:noFill/>
            <a:ln w="19050">
              <a:solidFill>
                <a:schemeClr val="accent2">
                  <a:lumMod val="60000"/>
                  <a:lumOff val="40000"/>
                </a:schemeClr>
              </a:solidFill>
            </a:ln>
          </c:spPr>
          <c:invertIfNegative val="0"/>
          <c:cat>
            <c:strRef>
              <c:f>AUX!$A$23:$A$40</c:f>
              <c:strCache>
                <c:ptCount val="18"/>
                <c:pt idx="0">
                  <c:v>00 - 04 </c:v>
                </c:pt>
                <c:pt idx="1">
                  <c:v>05 - 09</c:v>
                </c:pt>
                <c:pt idx="2">
                  <c:v>10 - 14</c:v>
                </c:pt>
                <c:pt idx="3">
                  <c:v>15 - 19 </c:v>
                </c:pt>
                <c:pt idx="4">
                  <c:v>20 - 24 </c:v>
                </c:pt>
                <c:pt idx="5">
                  <c:v>25 - 29 </c:v>
                </c:pt>
                <c:pt idx="6">
                  <c:v>30 - 34 </c:v>
                </c:pt>
                <c:pt idx="7">
                  <c:v>35 - 39 </c:v>
                </c:pt>
                <c:pt idx="8">
                  <c:v>40 - 44 </c:v>
                </c:pt>
                <c:pt idx="9">
                  <c:v>45 - 49 </c:v>
                </c:pt>
                <c:pt idx="10">
                  <c:v>50 - 54 </c:v>
                </c:pt>
                <c:pt idx="11">
                  <c:v>55 - 59 </c:v>
                </c:pt>
                <c:pt idx="12">
                  <c:v>60 - 64 </c:v>
                </c:pt>
                <c:pt idx="13">
                  <c:v>65 - 69 </c:v>
                </c:pt>
                <c:pt idx="14">
                  <c:v>70 - 74 </c:v>
                </c:pt>
                <c:pt idx="15">
                  <c:v>75 - 79 </c:v>
                </c:pt>
                <c:pt idx="16">
                  <c:v>80 - 84 </c:v>
                </c:pt>
                <c:pt idx="17">
                  <c:v>85+</c:v>
                </c:pt>
              </c:strCache>
            </c:strRef>
          </c:cat>
          <c:val>
            <c:numRef>
              <c:f>AUX!$Q$23:$Q$40</c:f>
              <c:numCache>
                <c:formatCode>General</c:formatCode>
                <c:ptCount val="18"/>
                <c:pt idx="0">
                  <c:v>3.5847500131637804</c:v>
                </c:pt>
                <c:pt idx="1">
                  <c:v>3.6534144186741653</c:v>
                </c:pt>
                <c:pt idx="2">
                  <c:v>4.3088377100021864</c:v>
                </c:pt>
                <c:pt idx="3">
                  <c:v>4.8872462382170871</c:v>
                </c:pt>
                <c:pt idx="4">
                  <c:v>5.3359848821296501</c:v>
                </c:pt>
                <c:pt idx="5">
                  <c:v>5.2693947692721732</c:v>
                </c:pt>
                <c:pt idx="6">
                  <c:v>5.4005007023342175</c:v>
                </c:pt>
                <c:pt idx="7">
                  <c:v>6.2345259097767798</c:v>
                </c:pt>
                <c:pt idx="8">
                  <c:v>7.2917237318758685</c:v>
                </c:pt>
                <c:pt idx="9">
                  <c:v>7.9770912991933134</c:v>
                </c:pt>
                <c:pt idx="10">
                  <c:v>7.7115818396210107</c:v>
                </c:pt>
                <c:pt idx="11">
                  <c:v>7.886726601314038</c:v>
                </c:pt>
                <c:pt idx="12">
                  <c:v>7.0646684668690254</c:v>
                </c:pt>
                <c:pt idx="13">
                  <c:v>6.3934486391842391</c:v>
                </c:pt>
                <c:pt idx="14">
                  <c:v>5.4322001490299492</c:v>
                </c:pt>
                <c:pt idx="15">
                  <c:v>4.3611205222537031</c:v>
                </c:pt>
                <c:pt idx="16">
                  <c:v>3.552891005494748</c:v>
                </c:pt>
                <c:pt idx="17">
                  <c:v>3.6538931015940674</c:v>
                </c:pt>
              </c:numCache>
            </c:numRef>
          </c:val>
          <c:extLst>
            <c:ext xmlns:c16="http://schemas.microsoft.com/office/drawing/2014/chart" uri="{C3380CC4-5D6E-409C-BE32-E72D297353CC}">
              <c16:uniqueId val="{00000002-4F39-424E-AABD-F1F98CC227B2}"/>
            </c:ext>
          </c:extLst>
        </c:ser>
        <c:ser>
          <c:idx val="2"/>
          <c:order val="3"/>
          <c:tx>
            <c:strRef>
              <c:f>AUX!$P$22</c:f>
              <c:strCache>
                <c:ptCount val="1"/>
                <c:pt idx="0">
                  <c:v>Homens (ARS Norte)</c:v>
                </c:pt>
              </c:strCache>
            </c:strRef>
          </c:tx>
          <c:spPr>
            <a:noFill/>
            <a:ln w="19050">
              <a:solidFill>
                <a:schemeClr val="tx2">
                  <a:lumMod val="60000"/>
                  <a:lumOff val="40000"/>
                </a:schemeClr>
              </a:solidFill>
            </a:ln>
          </c:spPr>
          <c:invertIfNegative val="0"/>
          <c:cat>
            <c:strRef>
              <c:f>AUX!$A$23:$A$40</c:f>
              <c:strCache>
                <c:ptCount val="18"/>
                <c:pt idx="0">
                  <c:v>00 - 04 </c:v>
                </c:pt>
                <c:pt idx="1">
                  <c:v>05 - 09</c:v>
                </c:pt>
                <c:pt idx="2">
                  <c:v>10 - 14</c:v>
                </c:pt>
                <c:pt idx="3">
                  <c:v>15 - 19 </c:v>
                </c:pt>
                <c:pt idx="4">
                  <c:v>20 - 24 </c:v>
                </c:pt>
                <c:pt idx="5">
                  <c:v>25 - 29 </c:v>
                </c:pt>
                <c:pt idx="6">
                  <c:v>30 - 34 </c:v>
                </c:pt>
                <c:pt idx="7">
                  <c:v>35 - 39 </c:v>
                </c:pt>
                <c:pt idx="8">
                  <c:v>40 - 44 </c:v>
                </c:pt>
                <c:pt idx="9">
                  <c:v>45 - 49 </c:v>
                </c:pt>
                <c:pt idx="10">
                  <c:v>50 - 54 </c:v>
                </c:pt>
                <c:pt idx="11">
                  <c:v>55 - 59 </c:v>
                </c:pt>
                <c:pt idx="12">
                  <c:v>60 - 64 </c:v>
                </c:pt>
                <c:pt idx="13">
                  <c:v>65 - 69 </c:v>
                </c:pt>
                <c:pt idx="14">
                  <c:v>70 - 74 </c:v>
                </c:pt>
                <c:pt idx="15">
                  <c:v>75 - 79 </c:v>
                </c:pt>
                <c:pt idx="16">
                  <c:v>80 - 84 </c:v>
                </c:pt>
                <c:pt idx="17">
                  <c:v>85+</c:v>
                </c:pt>
              </c:strCache>
            </c:strRef>
          </c:cat>
          <c:val>
            <c:numRef>
              <c:f>AUX!$P$23:$P$40</c:f>
              <c:numCache>
                <c:formatCode>General</c:formatCode>
                <c:ptCount val="18"/>
                <c:pt idx="0">
                  <c:v>-4.2099259908369611</c:v>
                </c:pt>
                <c:pt idx="1">
                  <c:v>-4.309283530341852</c:v>
                </c:pt>
                <c:pt idx="2">
                  <c:v>-4.9563874574947375</c:v>
                </c:pt>
                <c:pt idx="3">
                  <c:v>-5.648020707325669</c:v>
                </c:pt>
                <c:pt idx="4">
                  <c:v>-6.1971958432948844</c:v>
                </c:pt>
                <c:pt idx="5">
                  <c:v>-5.9325797479687958</c:v>
                </c:pt>
                <c:pt idx="6">
                  <c:v>-5.8638807661900998</c:v>
                </c:pt>
                <c:pt idx="7">
                  <c:v>-6.4581805366378697</c:v>
                </c:pt>
                <c:pt idx="8">
                  <c:v>-7.3584705725470769</c:v>
                </c:pt>
                <c:pt idx="9">
                  <c:v>-7.854067646470515</c:v>
                </c:pt>
                <c:pt idx="10">
                  <c:v>-7.5368259879794648</c:v>
                </c:pt>
                <c:pt idx="11">
                  <c:v>-7.6754145751378751</c:v>
                </c:pt>
                <c:pt idx="12">
                  <c:v>-6.8932344004495798</c:v>
                </c:pt>
                <c:pt idx="13">
                  <c:v>-6.0305085391524669</c:v>
                </c:pt>
                <c:pt idx="14">
                  <c:v>-4.9562683951346358</c:v>
                </c:pt>
                <c:pt idx="15">
                  <c:v>-3.5343661596197626</c:v>
                </c:pt>
                <c:pt idx="16">
                  <c:v>-2.5659724537323672</c:v>
                </c:pt>
                <c:pt idx="17">
                  <c:v>-2.0194166896853898</c:v>
                </c:pt>
              </c:numCache>
            </c:numRef>
          </c:val>
          <c:extLst>
            <c:ext xmlns:c16="http://schemas.microsoft.com/office/drawing/2014/chart" uri="{C3380CC4-5D6E-409C-BE32-E72D297353CC}">
              <c16:uniqueId val="{00000003-4F39-424E-AABD-F1F98CC227B2}"/>
            </c:ext>
          </c:extLst>
        </c:ser>
        <c:dLbls>
          <c:showLegendKey val="0"/>
          <c:showVal val="0"/>
          <c:showCatName val="0"/>
          <c:showSerName val="0"/>
          <c:showPercent val="0"/>
          <c:showBubbleSize val="0"/>
        </c:dLbls>
        <c:gapWidth val="0"/>
        <c:overlap val="100"/>
        <c:axId val="675656152"/>
        <c:axId val="675652624"/>
      </c:barChart>
      <c:catAx>
        <c:axId val="675656152"/>
        <c:scaling>
          <c:orientation val="minMax"/>
        </c:scaling>
        <c:delete val="0"/>
        <c:axPos val="l"/>
        <c:numFmt formatCode="General" sourceLinked="1"/>
        <c:majorTickMark val="none"/>
        <c:minorTickMark val="none"/>
        <c:tickLblPos val="high"/>
        <c:txPr>
          <a:bodyPr rot="0" vert="horz"/>
          <a:lstStyle/>
          <a:p>
            <a:pPr>
              <a:defRPr lang="en-US" sz="800" b="0" i="0" u="none" strike="noStrike" baseline="0">
                <a:solidFill>
                  <a:srgbClr val="333333"/>
                </a:solidFill>
                <a:latin typeface="Arial" pitchFamily="34" charset="0"/>
                <a:ea typeface="Calibri"/>
                <a:cs typeface="Arial" pitchFamily="34" charset="0"/>
              </a:defRPr>
            </a:pPr>
            <a:endParaRPr lang="pt-PT"/>
          </a:p>
        </c:txPr>
        <c:crossAx val="675652624"/>
        <c:crosses val="autoZero"/>
        <c:auto val="1"/>
        <c:lblAlgn val="ctr"/>
        <c:lblOffset val="0"/>
        <c:tickLblSkip val="1"/>
        <c:noMultiLvlLbl val="0"/>
      </c:catAx>
      <c:valAx>
        <c:axId val="675652624"/>
        <c:scaling>
          <c:orientation val="minMax"/>
        </c:scaling>
        <c:delete val="0"/>
        <c:axPos val="b"/>
        <c:majorGridlines>
          <c:spPr>
            <a:ln w="3175">
              <a:solidFill>
                <a:schemeClr val="bg1">
                  <a:lumMod val="95000"/>
                </a:schemeClr>
              </a:solidFill>
            </a:ln>
          </c:spPr>
        </c:majorGridlines>
        <c:title>
          <c:tx>
            <c:rich>
              <a:bodyPr/>
              <a:lstStyle/>
              <a:p>
                <a:pPr>
                  <a:defRPr lang="en-US" sz="900">
                    <a:latin typeface="Arial" pitchFamily="34" charset="0"/>
                    <a:cs typeface="Arial" pitchFamily="34" charset="0"/>
                  </a:defRPr>
                </a:pPr>
                <a:r>
                  <a:rPr lang="en-US" sz="900">
                    <a:latin typeface="Arial" pitchFamily="34" charset="0"/>
                    <a:cs typeface="Arial" pitchFamily="34" charset="0"/>
                  </a:rPr>
                  <a:t>%</a:t>
                </a:r>
              </a:p>
            </c:rich>
          </c:tx>
          <c:layout>
            <c:manualLayout>
              <c:xMode val="edge"/>
              <c:yMode val="edge"/>
              <c:x val="0.92133099906629257"/>
              <c:y val="0.80592106120427964"/>
            </c:manualLayout>
          </c:layout>
          <c:overlay val="0"/>
        </c:title>
        <c:numFmt formatCode="#,##0;[Black]#,##0" sourceLinked="0"/>
        <c:majorTickMark val="out"/>
        <c:minorTickMark val="none"/>
        <c:tickLblPos val="nextTo"/>
        <c:txPr>
          <a:bodyPr rot="0" vert="horz"/>
          <a:lstStyle/>
          <a:p>
            <a:pPr>
              <a:defRPr lang="en-US" sz="800" b="0" i="0" u="none" strike="noStrike" baseline="0">
                <a:solidFill>
                  <a:srgbClr val="000000"/>
                </a:solidFill>
                <a:latin typeface="Arial" pitchFamily="34" charset="0"/>
                <a:ea typeface="Calibri"/>
                <a:cs typeface="Arial" pitchFamily="34" charset="0"/>
              </a:defRPr>
            </a:pPr>
            <a:endParaRPr lang="pt-PT"/>
          </a:p>
        </c:txPr>
        <c:crossAx val="675656152"/>
        <c:crosses val="autoZero"/>
        <c:crossBetween val="between"/>
      </c:valAx>
    </c:plotArea>
    <c:legend>
      <c:legendPos val="b"/>
      <c:layout>
        <c:manualLayout>
          <c:xMode val="edge"/>
          <c:yMode val="edge"/>
          <c:x val="2.155767419962341E-2"/>
          <c:y val="0.87653492063492067"/>
          <c:w val="0.95482109227877421"/>
          <c:h val="0.10330634920634922"/>
        </c:manualLayout>
      </c:layout>
      <c:overlay val="0"/>
      <c:spPr>
        <a:noFill/>
        <a:ln w="6350">
          <a:solidFill>
            <a:schemeClr val="bg1">
              <a:lumMod val="95000"/>
            </a:schemeClr>
          </a:solidFill>
        </a:ln>
      </c:spPr>
      <c:txPr>
        <a:bodyPr/>
        <a:lstStyle/>
        <a:p>
          <a:pPr>
            <a:defRPr lang="en-US" sz="900" b="0" i="0" u="none" strike="noStrike" baseline="0">
              <a:solidFill>
                <a:srgbClr val="000000"/>
              </a:solidFill>
              <a:latin typeface="Arial" pitchFamily="34" charset="0"/>
              <a:ea typeface="Calibri"/>
              <a:cs typeface="Arial" pitchFamily="34" charset="0"/>
            </a:defRPr>
          </a:pPr>
          <a:endParaRPr lang="pt-PT"/>
        </a:p>
      </c:txPr>
    </c:legend>
    <c:plotVisOnly val="1"/>
    <c:dispBlanksAs val="gap"/>
    <c:showDLblsOverMax val="0"/>
  </c:chart>
  <c:spPr>
    <a:ln>
      <a:solidFill>
        <a:schemeClr val="bg1">
          <a:lumMod val="85000"/>
        </a:schemeClr>
      </a:solidFill>
    </a:ln>
  </c:spPr>
  <c:txPr>
    <a:bodyPr/>
    <a:lstStyle/>
    <a:p>
      <a:pPr>
        <a:defRPr sz="1000" b="0" i="0" u="none" strike="noStrike" baseline="0">
          <a:solidFill>
            <a:srgbClr val="000000"/>
          </a:solidFill>
          <a:latin typeface="Calibri"/>
          <a:ea typeface="Calibri"/>
          <a:cs typeface="Calibri"/>
        </a:defRPr>
      </a:pPr>
      <a:endParaRPr lang="pt-PT"/>
    </a:p>
  </c:txPr>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134920634920746E-2"/>
          <c:y val="4.6260498687663965E-2"/>
          <c:w val="0.89111344537815129"/>
          <c:h val="0.74588452380952375"/>
        </c:manualLayout>
      </c:layout>
      <c:lineChart>
        <c:grouping val="standard"/>
        <c:varyColors val="0"/>
        <c:ser>
          <c:idx val="1"/>
          <c:order val="0"/>
          <c:tx>
            <c:strRef>
              <c:f>AUX!$A$45</c:f>
              <c:strCache>
                <c:ptCount val="1"/>
                <c:pt idx="0">
                  <c:v>Continente</c:v>
                </c:pt>
              </c:strCache>
            </c:strRef>
          </c:tx>
          <c:spPr>
            <a:ln w="12700">
              <a:solidFill>
                <a:srgbClr val="FF0000"/>
              </a:solidFill>
            </a:ln>
          </c:spPr>
          <c:marker>
            <c:symbol val="none"/>
          </c:marker>
          <c:cat>
            <c:numRef>
              <c:f>AUX!$B$44:$AE$44</c:f>
              <c:numCache>
                <c:formatCode>General</c:formatCod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numCache>
            </c:numRef>
          </c:cat>
          <c:val>
            <c:numRef>
              <c:f>AUX!$B$45:$AE$45</c:f>
              <c:numCache>
                <c:formatCode>0.0</c:formatCode>
                <c:ptCount val="30"/>
                <c:pt idx="0">
                  <c:v>73.597977157125527</c:v>
                </c:pt>
                <c:pt idx="1">
                  <c:v>77.284539674184856</c:v>
                </c:pt>
                <c:pt idx="2">
                  <c:v>80.568010481125015</c:v>
                </c:pt>
                <c:pt idx="3">
                  <c:v>84.076061920958352</c:v>
                </c:pt>
                <c:pt idx="4">
                  <c:v>87.75498854493469</c:v>
                </c:pt>
                <c:pt idx="5">
                  <c:v>90.989876907166035</c:v>
                </c:pt>
                <c:pt idx="6">
                  <c:v>94.343876363695102</c:v>
                </c:pt>
                <c:pt idx="7">
                  <c:v>97.128660275331896</c:v>
                </c:pt>
                <c:pt idx="8">
                  <c:v>99.367415115350013</c:v>
                </c:pt>
                <c:pt idx="9">
                  <c:v>102.8110964232486</c:v>
                </c:pt>
                <c:pt idx="10">
                  <c:v>104.84773387015626</c:v>
                </c:pt>
                <c:pt idx="11">
                  <c:v>106.26824043953185</c:v>
                </c:pt>
                <c:pt idx="12">
                  <c:v>107.92667323363257</c:v>
                </c:pt>
                <c:pt idx="13">
                  <c:v>110.08942895739293</c:v>
                </c:pt>
                <c:pt idx="14">
                  <c:v>111.83811659706224</c:v>
                </c:pt>
                <c:pt idx="15">
                  <c:v>114.07329162785871</c:v>
                </c:pt>
                <c:pt idx="16">
                  <c:v>116.41342468725142</c:v>
                </c:pt>
                <c:pt idx="17">
                  <c:v>119.07374424797987</c:v>
                </c:pt>
                <c:pt idx="18">
                  <c:v>122.0226789826834</c:v>
                </c:pt>
                <c:pt idx="19">
                  <c:v>126.72327632495308</c:v>
                </c:pt>
                <c:pt idx="20">
                  <c:v>130.48516699754603</c:v>
                </c:pt>
                <c:pt idx="21">
                  <c:v>133.98202652317022</c:v>
                </c:pt>
                <c:pt idx="22">
                  <c:v>138.9483058518293</c:v>
                </c:pt>
                <c:pt idx="23">
                  <c:v>144.26143788994824</c:v>
                </c:pt>
                <c:pt idx="24">
                  <c:v>149.55397538022214</c:v>
                </c:pt>
                <c:pt idx="25">
                  <c:v>153.85104087526918</c:v>
                </c:pt>
                <c:pt idx="26">
                  <c:v>158.32504775014928</c:v>
                </c:pt>
                <c:pt idx="27">
                  <c:v>162.24864770951234</c:v>
                </c:pt>
                <c:pt idx="28">
                  <c:v>165.94224588286474</c:v>
                </c:pt>
                <c:pt idx="29">
                  <c:v>169.62382573987333</c:v>
                </c:pt>
              </c:numCache>
            </c:numRef>
          </c:val>
          <c:smooth val="0"/>
          <c:extLst>
            <c:ext xmlns:c16="http://schemas.microsoft.com/office/drawing/2014/chart" uri="{C3380CC4-5D6E-409C-BE32-E72D297353CC}">
              <c16:uniqueId val="{00000000-191F-49C4-866C-86D0853EF5FD}"/>
            </c:ext>
          </c:extLst>
        </c:ser>
        <c:ser>
          <c:idx val="2"/>
          <c:order val="1"/>
          <c:tx>
            <c:strRef>
              <c:f>AUX!$A$46</c:f>
              <c:strCache>
                <c:ptCount val="1"/>
                <c:pt idx="0">
                  <c:v>ARS Norte</c:v>
                </c:pt>
              </c:strCache>
            </c:strRef>
          </c:tx>
          <c:spPr>
            <a:ln w="12700">
              <a:solidFill>
                <a:schemeClr val="tx2"/>
              </a:solidFill>
            </a:ln>
          </c:spPr>
          <c:marker>
            <c:symbol val="none"/>
          </c:marker>
          <c:cat>
            <c:numRef>
              <c:f>AUX!$B$44:$AE$44</c:f>
              <c:numCache>
                <c:formatCode>General</c:formatCod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numCache>
            </c:numRef>
          </c:cat>
          <c:val>
            <c:numRef>
              <c:f>AUX!$B$46:$AE$46</c:f>
              <c:numCache>
                <c:formatCode>0.0</c:formatCode>
                <c:ptCount val="30"/>
                <c:pt idx="0">
                  <c:v>54.49448974917572</c:v>
                </c:pt>
                <c:pt idx="1">
                  <c:v>57.144300134451719</c:v>
                </c:pt>
                <c:pt idx="2">
                  <c:v>59.649749771603148</c:v>
                </c:pt>
                <c:pt idx="3">
                  <c:v>62.239417013497004</c:v>
                </c:pt>
                <c:pt idx="4">
                  <c:v>65.049873098827078</c:v>
                </c:pt>
                <c:pt idx="5">
                  <c:v>67.574495025360477</c:v>
                </c:pt>
                <c:pt idx="6">
                  <c:v>70.37209468363919</c:v>
                </c:pt>
                <c:pt idx="7">
                  <c:v>72.89514056484893</c:v>
                </c:pt>
                <c:pt idx="8">
                  <c:v>75.156540972765896</c:v>
                </c:pt>
                <c:pt idx="9">
                  <c:v>77.886102261099381</c:v>
                </c:pt>
                <c:pt idx="10">
                  <c:v>80.434752417648724</c:v>
                </c:pt>
                <c:pt idx="11">
                  <c:v>82.659416999919145</c:v>
                </c:pt>
                <c:pt idx="12">
                  <c:v>85.050571731698682</c:v>
                </c:pt>
                <c:pt idx="13">
                  <c:v>87.759577102156811</c:v>
                </c:pt>
                <c:pt idx="14">
                  <c:v>90.22549354949048</c:v>
                </c:pt>
                <c:pt idx="15">
                  <c:v>93.103878596211217</c:v>
                </c:pt>
                <c:pt idx="16">
                  <c:v>96.293717296767085</c:v>
                </c:pt>
                <c:pt idx="17">
                  <c:v>99.979502841418608</c:v>
                </c:pt>
                <c:pt idx="18">
                  <c:v>103.90419570433988</c:v>
                </c:pt>
                <c:pt idx="19">
                  <c:v>109.24130184793945</c:v>
                </c:pt>
                <c:pt idx="20">
                  <c:v>113.90591332183652</c:v>
                </c:pt>
                <c:pt idx="21">
                  <c:v>118.62399108755062</c:v>
                </c:pt>
                <c:pt idx="22">
                  <c:v>125.00192279589906</c:v>
                </c:pt>
                <c:pt idx="23">
                  <c:v>131.9746996626225</c:v>
                </c:pt>
                <c:pt idx="24">
                  <c:v>139.26973521354967</c:v>
                </c:pt>
                <c:pt idx="25">
                  <c:v>146.13474330118572</c:v>
                </c:pt>
                <c:pt idx="26">
                  <c:v>153.08310072334203</c:v>
                </c:pt>
                <c:pt idx="27">
                  <c:v>159.32661168727302</c:v>
                </c:pt>
                <c:pt idx="28">
                  <c:v>165.55210935993136</c:v>
                </c:pt>
                <c:pt idx="29">
                  <c:v>171.55530099399274</c:v>
                </c:pt>
              </c:numCache>
            </c:numRef>
          </c:val>
          <c:smooth val="0"/>
          <c:extLst>
            <c:ext xmlns:c16="http://schemas.microsoft.com/office/drawing/2014/chart" uri="{C3380CC4-5D6E-409C-BE32-E72D297353CC}">
              <c16:uniqueId val="{00000001-191F-49C4-866C-86D0853EF5FD}"/>
            </c:ext>
          </c:extLst>
        </c:ser>
        <c:ser>
          <c:idx val="3"/>
          <c:order val="2"/>
          <c:tx>
            <c:strRef>
              <c:f>AUX!$A$47</c:f>
              <c:strCache>
                <c:ptCount val="1"/>
                <c:pt idx="0">
                  <c:v>ACES Gerês/Cabreira</c:v>
                </c:pt>
              </c:strCache>
            </c:strRef>
          </c:tx>
          <c:spPr>
            <a:ln w="25400">
              <a:solidFill>
                <a:srgbClr val="008080"/>
              </a:solidFill>
            </a:ln>
          </c:spPr>
          <c:marker>
            <c:symbol val="none"/>
          </c:marker>
          <c:cat>
            <c:numRef>
              <c:f>AUX!$B$44:$AE$44</c:f>
              <c:numCache>
                <c:formatCode>General</c:formatCod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numCache>
            </c:numRef>
          </c:cat>
          <c:val>
            <c:numRef>
              <c:f>AUX!$B$47:$AE$47</c:f>
              <c:numCache>
                <c:formatCode>0.0</c:formatCode>
                <c:ptCount val="30"/>
                <c:pt idx="0">
                  <c:v>57.282833992839642</c:v>
                </c:pt>
                <c:pt idx="1">
                  <c:v>59.765366176871801</c:v>
                </c:pt>
                <c:pt idx="2">
                  <c:v>62.470023980815348</c:v>
                </c:pt>
                <c:pt idx="3">
                  <c:v>64.439082246124897</c:v>
                </c:pt>
                <c:pt idx="4">
                  <c:v>67.205474850953067</c:v>
                </c:pt>
                <c:pt idx="5">
                  <c:v>69.588935183196597</c:v>
                </c:pt>
                <c:pt idx="6">
                  <c:v>72.686448886149506</c:v>
                </c:pt>
                <c:pt idx="7">
                  <c:v>75.25286581254214</c:v>
                </c:pt>
                <c:pt idx="8">
                  <c:v>77.668925105292075</c:v>
                </c:pt>
                <c:pt idx="9">
                  <c:v>80.984704077362963</c:v>
                </c:pt>
                <c:pt idx="10">
                  <c:v>83.963203565840018</c:v>
                </c:pt>
                <c:pt idx="11">
                  <c:v>85.667689946277818</c:v>
                </c:pt>
                <c:pt idx="12">
                  <c:v>87.919365048449137</c:v>
                </c:pt>
                <c:pt idx="13">
                  <c:v>90.15428740975176</c:v>
                </c:pt>
                <c:pt idx="14">
                  <c:v>91.607026675341572</c:v>
                </c:pt>
                <c:pt idx="15">
                  <c:v>94.150318471337584</c:v>
                </c:pt>
                <c:pt idx="16">
                  <c:v>96.721140834807954</c:v>
                </c:pt>
                <c:pt idx="17">
                  <c:v>100.04815666969876</c:v>
                </c:pt>
                <c:pt idx="18">
                  <c:v>103.34537888742884</c:v>
                </c:pt>
                <c:pt idx="19">
                  <c:v>109.25422191998186</c:v>
                </c:pt>
                <c:pt idx="20">
                  <c:v>113.74121779859485</c:v>
                </c:pt>
                <c:pt idx="21">
                  <c:v>117.55251911153917</c:v>
                </c:pt>
                <c:pt idx="22">
                  <c:v>123.79553833656189</c:v>
                </c:pt>
                <c:pt idx="23">
                  <c:v>130.39656182848211</c:v>
                </c:pt>
                <c:pt idx="24">
                  <c:v>136.38577032327879</c:v>
                </c:pt>
                <c:pt idx="25">
                  <c:v>143.89762391595573</c:v>
                </c:pt>
                <c:pt idx="26">
                  <c:v>151.37191775810345</c:v>
                </c:pt>
                <c:pt idx="27">
                  <c:v>157.74967820095404</c:v>
                </c:pt>
                <c:pt idx="28">
                  <c:v>164.03780601177564</c:v>
                </c:pt>
                <c:pt idx="29">
                  <c:v>169.97769635176039</c:v>
                </c:pt>
              </c:numCache>
            </c:numRef>
          </c:val>
          <c:smooth val="0"/>
          <c:extLst>
            <c:ext xmlns:c16="http://schemas.microsoft.com/office/drawing/2014/chart" uri="{C3380CC4-5D6E-409C-BE32-E72D297353CC}">
              <c16:uniqueId val="{00000002-191F-49C4-866C-86D0853EF5FD}"/>
            </c:ext>
          </c:extLst>
        </c:ser>
        <c:dLbls>
          <c:showLegendKey val="0"/>
          <c:showVal val="0"/>
          <c:showCatName val="0"/>
          <c:showSerName val="0"/>
          <c:showPercent val="0"/>
          <c:showBubbleSize val="0"/>
        </c:dLbls>
        <c:smooth val="0"/>
        <c:axId val="748097592"/>
        <c:axId val="748097984"/>
      </c:lineChart>
      <c:catAx>
        <c:axId val="748097592"/>
        <c:scaling>
          <c:orientation val="minMax"/>
        </c:scaling>
        <c:delete val="0"/>
        <c:axPos val="b"/>
        <c:numFmt formatCode="General" sourceLinked="1"/>
        <c:majorTickMark val="out"/>
        <c:minorTickMark val="none"/>
        <c:tickLblPos val="nextTo"/>
        <c:txPr>
          <a:bodyPr/>
          <a:lstStyle/>
          <a:p>
            <a:pPr>
              <a:defRPr lang="en-US" sz="800">
                <a:latin typeface="Arial" pitchFamily="34" charset="0"/>
                <a:cs typeface="Arial" pitchFamily="34" charset="0"/>
              </a:defRPr>
            </a:pPr>
            <a:endParaRPr lang="pt-PT"/>
          </a:p>
        </c:txPr>
        <c:crossAx val="748097984"/>
        <c:crosses val="autoZero"/>
        <c:auto val="1"/>
        <c:lblAlgn val="ctr"/>
        <c:lblOffset val="100"/>
        <c:tickLblSkip val="1"/>
        <c:tickMarkSkip val="1"/>
        <c:noMultiLvlLbl val="0"/>
      </c:catAx>
      <c:valAx>
        <c:axId val="748097984"/>
        <c:scaling>
          <c:orientation val="minMax"/>
        </c:scaling>
        <c:delete val="0"/>
        <c:axPos val="l"/>
        <c:majorGridlines>
          <c:spPr>
            <a:ln w="3175">
              <a:solidFill>
                <a:schemeClr val="bg1">
                  <a:lumMod val="95000"/>
                </a:schemeClr>
              </a:solidFill>
            </a:ln>
          </c:spPr>
        </c:majorGridlines>
        <c:numFmt formatCode="0" sourceLinked="0"/>
        <c:majorTickMark val="out"/>
        <c:minorTickMark val="none"/>
        <c:tickLblPos val="nextTo"/>
        <c:txPr>
          <a:bodyPr/>
          <a:lstStyle/>
          <a:p>
            <a:pPr>
              <a:defRPr lang="en-US" sz="900">
                <a:latin typeface="Arial" pitchFamily="34" charset="0"/>
                <a:cs typeface="Arial" pitchFamily="34" charset="0"/>
              </a:defRPr>
            </a:pPr>
            <a:endParaRPr lang="pt-PT"/>
          </a:p>
        </c:txPr>
        <c:crossAx val="748097592"/>
        <c:crosses val="autoZero"/>
        <c:crossBetween val="between"/>
      </c:valAx>
    </c:plotArea>
    <c:legend>
      <c:legendPos val="b"/>
      <c:layout>
        <c:manualLayout>
          <c:xMode val="edge"/>
          <c:yMode val="edge"/>
          <c:x val="1.4246498599439775E-2"/>
          <c:y val="0.92349344506743858"/>
          <c:w val="0.97150676937441638"/>
          <c:h val="5.938559404212878E-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134920634920746E-2"/>
          <c:y val="4.6260498687663965E-2"/>
          <c:w val="0.89111344537815129"/>
          <c:h val="0.74588452380952375"/>
        </c:manualLayout>
      </c:layout>
      <c:lineChart>
        <c:grouping val="standard"/>
        <c:varyColors val="0"/>
        <c:ser>
          <c:idx val="1"/>
          <c:order val="0"/>
          <c:tx>
            <c:strRef>
              <c:f>AUX!$A$51</c:f>
              <c:strCache>
                <c:ptCount val="1"/>
                <c:pt idx="0">
                  <c:v>Continente</c:v>
                </c:pt>
              </c:strCache>
            </c:strRef>
          </c:tx>
          <c:spPr>
            <a:ln w="12700">
              <a:solidFill>
                <a:srgbClr val="FF0000"/>
              </a:solidFill>
            </a:ln>
          </c:spPr>
          <c:marker>
            <c:symbol val="none"/>
          </c:marker>
          <c:cat>
            <c:numRef>
              <c:f>AUX!$B$50:$AE$50</c:f>
              <c:numCache>
                <c:formatCode>General</c:formatCod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numCache>
            </c:numRef>
          </c:cat>
          <c:val>
            <c:numRef>
              <c:f>AUX!$B$51:$AE$51</c:f>
              <c:numCache>
                <c:formatCode>0.0</c:formatCode>
                <c:ptCount val="30"/>
                <c:pt idx="0">
                  <c:v>28.536817399626358</c:v>
                </c:pt>
                <c:pt idx="1">
                  <c:v>27.640010416919242</c:v>
                </c:pt>
                <c:pt idx="2">
                  <c:v>26.967640887492212</c:v>
                </c:pt>
                <c:pt idx="3">
                  <c:v>26.283184696165769</c:v>
                </c:pt>
                <c:pt idx="4">
                  <c:v>25.635041762761851</c:v>
                </c:pt>
                <c:pt idx="5">
                  <c:v>25.128952446632113</c:v>
                </c:pt>
                <c:pt idx="6">
                  <c:v>24.677512970461901</c:v>
                </c:pt>
                <c:pt idx="7">
                  <c:v>24.344458823769827</c:v>
                </c:pt>
                <c:pt idx="8">
                  <c:v>24.096354492361453</c:v>
                </c:pt>
                <c:pt idx="9">
                  <c:v>23.764988413887199</c:v>
                </c:pt>
                <c:pt idx="10">
                  <c:v>23.700558061275899</c:v>
                </c:pt>
                <c:pt idx="11">
                  <c:v>23.703865870197514</c:v>
                </c:pt>
                <c:pt idx="12">
                  <c:v>23.676990277986803</c:v>
                </c:pt>
                <c:pt idx="13">
                  <c:v>23.632804135511616</c:v>
                </c:pt>
                <c:pt idx="14">
                  <c:v>23.544357063862702</c:v>
                </c:pt>
                <c:pt idx="15">
                  <c:v>23.356119837933598</c:v>
                </c:pt>
                <c:pt idx="16">
                  <c:v>23.146136091416036</c:v>
                </c:pt>
                <c:pt idx="17">
                  <c:v>23.001501028815206</c:v>
                </c:pt>
                <c:pt idx="18">
                  <c:v>22.868282465069253</c:v>
                </c:pt>
                <c:pt idx="19">
                  <c:v>22.64146287627803</c:v>
                </c:pt>
                <c:pt idx="20">
                  <c:v>22.470303037639859</c:v>
                </c:pt>
                <c:pt idx="21">
                  <c:v>22.356048909791866</c:v>
                </c:pt>
                <c:pt idx="22">
                  <c:v>22.192859852783236</c:v>
                </c:pt>
                <c:pt idx="23">
                  <c:v>21.930766044672428</c:v>
                </c:pt>
                <c:pt idx="24">
                  <c:v>21.639696356468576</c:v>
                </c:pt>
                <c:pt idx="25">
                  <c:v>21.545791908236406</c:v>
                </c:pt>
                <c:pt idx="26">
                  <c:v>21.403638637914803</c:v>
                </c:pt>
                <c:pt idx="27">
                  <c:v>21.270115446939759</c:v>
                </c:pt>
                <c:pt idx="28">
                  <c:v>21.148658495789395</c:v>
                </c:pt>
                <c:pt idx="29">
                  <c:v>20.988006953583458</c:v>
                </c:pt>
              </c:numCache>
            </c:numRef>
          </c:val>
          <c:smooth val="0"/>
          <c:extLst>
            <c:ext xmlns:c16="http://schemas.microsoft.com/office/drawing/2014/chart" uri="{C3380CC4-5D6E-409C-BE32-E72D297353CC}">
              <c16:uniqueId val="{00000000-2D61-4342-B981-15793164F2D4}"/>
            </c:ext>
          </c:extLst>
        </c:ser>
        <c:ser>
          <c:idx val="2"/>
          <c:order val="1"/>
          <c:tx>
            <c:strRef>
              <c:f>AUX!$A$52</c:f>
              <c:strCache>
                <c:ptCount val="1"/>
                <c:pt idx="0">
                  <c:v>ARS Norte</c:v>
                </c:pt>
              </c:strCache>
            </c:strRef>
          </c:tx>
          <c:spPr>
            <a:ln w="12700">
              <a:solidFill>
                <a:schemeClr val="tx2"/>
              </a:solidFill>
            </a:ln>
          </c:spPr>
          <c:marker>
            <c:symbol val="none"/>
          </c:marker>
          <c:cat>
            <c:numRef>
              <c:f>AUX!$B$50:$AE$50</c:f>
              <c:numCache>
                <c:formatCode>General</c:formatCod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numCache>
            </c:numRef>
          </c:cat>
          <c:val>
            <c:numRef>
              <c:f>AUX!$B$52:$AE$52</c:f>
              <c:numCache>
                <c:formatCode>0.0</c:formatCode>
                <c:ptCount val="30"/>
                <c:pt idx="0">
                  <c:v>32.072125168429437</c:v>
                </c:pt>
                <c:pt idx="1">
                  <c:v>31.055546488682779</c:v>
                </c:pt>
                <c:pt idx="2">
                  <c:v>30.255449946653297</c:v>
                </c:pt>
                <c:pt idx="3">
                  <c:v>29.458189933879815</c:v>
                </c:pt>
                <c:pt idx="4">
                  <c:v>28.679747325210165</c:v>
                </c:pt>
                <c:pt idx="5">
                  <c:v>28.01390429568346</c:v>
                </c:pt>
                <c:pt idx="6">
                  <c:v>27.391983702571938</c:v>
                </c:pt>
                <c:pt idx="7">
                  <c:v>26.86058046349568</c:v>
                </c:pt>
                <c:pt idx="8">
                  <c:v>26.403353607018044</c:v>
                </c:pt>
                <c:pt idx="9">
                  <c:v>26.065945789919791</c:v>
                </c:pt>
                <c:pt idx="10">
                  <c:v>25.730241163811929</c:v>
                </c:pt>
                <c:pt idx="11">
                  <c:v>25.469406504805541</c:v>
                </c:pt>
                <c:pt idx="12">
                  <c:v>25.164918270626551</c:v>
                </c:pt>
                <c:pt idx="13">
                  <c:v>24.849963284156114</c:v>
                </c:pt>
                <c:pt idx="14">
                  <c:v>24.486851368830937</c:v>
                </c:pt>
                <c:pt idx="15">
                  <c:v>24.014114885928723</c:v>
                </c:pt>
                <c:pt idx="16">
                  <c:v>23.526367916262199</c:v>
                </c:pt>
                <c:pt idx="17">
                  <c:v>23.101819388580946</c:v>
                </c:pt>
                <c:pt idx="18">
                  <c:v>22.719419399736747</c:v>
                </c:pt>
                <c:pt idx="19">
                  <c:v>22.322944123688281</c:v>
                </c:pt>
                <c:pt idx="20">
                  <c:v>21.884474955796836</c:v>
                </c:pt>
                <c:pt idx="21">
                  <c:v>21.489251196911226</c:v>
                </c:pt>
                <c:pt idx="22">
                  <c:v>21.08105697944492</c:v>
                </c:pt>
                <c:pt idx="23">
                  <c:v>20.61840956445106</c:v>
                </c:pt>
                <c:pt idx="24">
                  <c:v>20.137026481679683</c:v>
                </c:pt>
                <c:pt idx="25">
                  <c:v>19.854032456371382</c:v>
                </c:pt>
                <c:pt idx="26">
                  <c:v>19.523823077360962</c:v>
                </c:pt>
                <c:pt idx="27">
                  <c:v>19.233672481271771</c:v>
                </c:pt>
                <c:pt idx="28">
                  <c:v>19.023817888658655</c:v>
                </c:pt>
                <c:pt idx="29">
                  <c:v>18.825139523224721</c:v>
                </c:pt>
              </c:numCache>
            </c:numRef>
          </c:val>
          <c:smooth val="0"/>
          <c:extLst>
            <c:ext xmlns:c16="http://schemas.microsoft.com/office/drawing/2014/chart" uri="{C3380CC4-5D6E-409C-BE32-E72D297353CC}">
              <c16:uniqueId val="{00000001-2D61-4342-B981-15793164F2D4}"/>
            </c:ext>
          </c:extLst>
        </c:ser>
        <c:ser>
          <c:idx val="3"/>
          <c:order val="2"/>
          <c:tx>
            <c:strRef>
              <c:f>AUX!$A$53</c:f>
              <c:strCache>
                <c:ptCount val="1"/>
                <c:pt idx="0">
                  <c:v>ACES Gerês/Cabreira</c:v>
                </c:pt>
              </c:strCache>
            </c:strRef>
          </c:tx>
          <c:spPr>
            <a:ln w="25400">
              <a:solidFill>
                <a:srgbClr val="008080"/>
              </a:solidFill>
            </a:ln>
          </c:spPr>
          <c:marker>
            <c:symbol val="none"/>
          </c:marker>
          <c:cat>
            <c:numRef>
              <c:f>AUX!$B$50:$AE$50</c:f>
              <c:numCache>
                <c:formatCode>General</c:formatCod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numCache>
            </c:numRef>
          </c:cat>
          <c:val>
            <c:numRef>
              <c:f>AUX!$B$53:$AE$53</c:f>
              <c:numCache>
                <c:formatCode>0.0</c:formatCode>
                <c:ptCount val="30"/>
                <c:pt idx="0">
                  <c:v>40.054039367226181</c:v>
                </c:pt>
                <c:pt idx="1">
                  <c:v>38.452430909417899</c:v>
                </c:pt>
                <c:pt idx="2">
                  <c:v>37.263195520076252</c:v>
                </c:pt>
                <c:pt idx="3">
                  <c:v>36.093233349078886</c:v>
                </c:pt>
                <c:pt idx="4">
                  <c:v>34.872110218005595</c:v>
                </c:pt>
                <c:pt idx="5">
                  <c:v>33.767495830009423</c:v>
                </c:pt>
                <c:pt idx="6">
                  <c:v>32.648661080047717</c:v>
                </c:pt>
                <c:pt idx="7">
                  <c:v>31.655116474321577</c:v>
                </c:pt>
                <c:pt idx="8">
                  <c:v>30.750172445345381</c:v>
                </c:pt>
                <c:pt idx="9">
                  <c:v>29.991912543923256</c:v>
                </c:pt>
                <c:pt idx="10">
                  <c:v>29.173987023946214</c:v>
                </c:pt>
                <c:pt idx="11">
                  <c:v>28.715462383956364</c:v>
                </c:pt>
                <c:pt idx="12">
                  <c:v>28.253243269270456</c:v>
                </c:pt>
                <c:pt idx="13">
                  <c:v>27.82333516785911</c:v>
                </c:pt>
                <c:pt idx="14">
                  <c:v>27.481535478014496</c:v>
                </c:pt>
                <c:pt idx="15">
                  <c:v>26.981879176176204</c:v>
                </c:pt>
                <c:pt idx="16">
                  <c:v>26.385608349354573</c:v>
                </c:pt>
                <c:pt idx="17">
                  <c:v>25.694644943974705</c:v>
                </c:pt>
                <c:pt idx="18">
                  <c:v>25.170546161160956</c:v>
                </c:pt>
                <c:pt idx="19">
                  <c:v>24.458397438562933</c:v>
                </c:pt>
                <c:pt idx="20">
                  <c:v>23.621829447072166</c:v>
                </c:pt>
                <c:pt idx="21">
                  <c:v>23.049281314168375</c:v>
                </c:pt>
                <c:pt idx="22">
                  <c:v>22.287059216756727</c:v>
                </c:pt>
                <c:pt idx="23">
                  <c:v>21.468413179930941</c:v>
                </c:pt>
                <c:pt idx="24">
                  <c:v>20.704913671180318</c:v>
                </c:pt>
                <c:pt idx="25">
                  <c:v>20</c:v>
                </c:pt>
                <c:pt idx="26">
                  <c:v>19.327148796560795</c:v>
                </c:pt>
                <c:pt idx="27">
                  <c:v>18.683774951546962</c:v>
                </c:pt>
                <c:pt idx="28">
                  <c:v>18.267761109538636</c:v>
                </c:pt>
                <c:pt idx="29">
                  <c:v>17.794472005669736</c:v>
                </c:pt>
              </c:numCache>
            </c:numRef>
          </c:val>
          <c:smooth val="0"/>
          <c:extLst>
            <c:ext xmlns:c16="http://schemas.microsoft.com/office/drawing/2014/chart" uri="{C3380CC4-5D6E-409C-BE32-E72D297353CC}">
              <c16:uniqueId val="{00000002-2D61-4342-B981-15793164F2D4}"/>
            </c:ext>
          </c:extLst>
        </c:ser>
        <c:dLbls>
          <c:showLegendKey val="0"/>
          <c:showVal val="0"/>
          <c:showCatName val="0"/>
          <c:showSerName val="0"/>
          <c:showPercent val="0"/>
          <c:showBubbleSize val="0"/>
        </c:dLbls>
        <c:smooth val="0"/>
        <c:axId val="748098376"/>
        <c:axId val="748099944"/>
      </c:lineChart>
      <c:catAx>
        <c:axId val="748098376"/>
        <c:scaling>
          <c:orientation val="minMax"/>
        </c:scaling>
        <c:delete val="0"/>
        <c:axPos val="b"/>
        <c:numFmt formatCode="General" sourceLinked="1"/>
        <c:majorTickMark val="out"/>
        <c:minorTickMark val="none"/>
        <c:tickLblPos val="nextTo"/>
        <c:txPr>
          <a:bodyPr/>
          <a:lstStyle/>
          <a:p>
            <a:pPr>
              <a:defRPr lang="en-US" sz="800">
                <a:latin typeface="Arial" pitchFamily="34" charset="0"/>
                <a:cs typeface="Arial" pitchFamily="34" charset="0"/>
              </a:defRPr>
            </a:pPr>
            <a:endParaRPr lang="pt-PT"/>
          </a:p>
        </c:txPr>
        <c:crossAx val="748099944"/>
        <c:crosses val="autoZero"/>
        <c:auto val="1"/>
        <c:lblAlgn val="ctr"/>
        <c:lblOffset val="100"/>
        <c:tickLblSkip val="1"/>
        <c:tickMarkSkip val="1"/>
        <c:noMultiLvlLbl val="0"/>
      </c:catAx>
      <c:valAx>
        <c:axId val="748099944"/>
        <c:scaling>
          <c:orientation val="minMax"/>
        </c:scaling>
        <c:delete val="0"/>
        <c:axPos val="l"/>
        <c:majorGridlines>
          <c:spPr>
            <a:ln w="3175">
              <a:solidFill>
                <a:schemeClr val="bg1">
                  <a:lumMod val="95000"/>
                </a:schemeClr>
              </a:solidFill>
            </a:ln>
          </c:spPr>
        </c:majorGridlines>
        <c:numFmt formatCode="0" sourceLinked="0"/>
        <c:majorTickMark val="out"/>
        <c:minorTickMark val="none"/>
        <c:tickLblPos val="nextTo"/>
        <c:txPr>
          <a:bodyPr/>
          <a:lstStyle/>
          <a:p>
            <a:pPr>
              <a:defRPr lang="en-US" sz="900">
                <a:latin typeface="Arial" pitchFamily="34" charset="0"/>
                <a:cs typeface="Arial" pitchFamily="34" charset="0"/>
              </a:defRPr>
            </a:pPr>
            <a:endParaRPr lang="pt-PT"/>
          </a:p>
        </c:txPr>
        <c:crossAx val="748098376"/>
        <c:crosses val="autoZero"/>
        <c:crossBetween val="between"/>
      </c:valAx>
    </c:plotArea>
    <c:legend>
      <c:legendPos val="b"/>
      <c:layout>
        <c:manualLayout>
          <c:xMode val="edge"/>
          <c:yMode val="edge"/>
          <c:x val="1.4246498599439775E-2"/>
          <c:y val="0.92349344506743858"/>
          <c:w val="0.97150676937441638"/>
          <c:h val="5.9385594042128828E-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134920634920746E-2"/>
          <c:y val="4.6260498687663965E-2"/>
          <c:w val="0.89111344537815129"/>
          <c:h val="0.74588452380952375"/>
        </c:manualLayout>
      </c:layout>
      <c:lineChart>
        <c:grouping val="standard"/>
        <c:varyColors val="0"/>
        <c:ser>
          <c:idx val="1"/>
          <c:order val="0"/>
          <c:tx>
            <c:strRef>
              <c:f>AUX!$A$57</c:f>
              <c:strCache>
                <c:ptCount val="1"/>
                <c:pt idx="0">
                  <c:v>Continente</c:v>
                </c:pt>
              </c:strCache>
            </c:strRef>
          </c:tx>
          <c:spPr>
            <a:ln w="12700">
              <a:solidFill>
                <a:srgbClr val="FF0000"/>
              </a:solidFill>
            </a:ln>
          </c:spPr>
          <c:marker>
            <c:symbol val="none"/>
          </c:marker>
          <c:cat>
            <c:numRef>
              <c:f>AUX!$B$56:$AE$56</c:f>
              <c:numCache>
                <c:formatCode>General</c:formatCod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numCache>
            </c:numRef>
          </c:cat>
          <c:val>
            <c:numRef>
              <c:f>AUX!$B$57:$AE$57</c:f>
              <c:numCache>
                <c:formatCode>0.0</c:formatCode>
                <c:ptCount val="30"/>
                <c:pt idx="0">
                  <c:v>21.002520351147631</c:v>
                </c:pt>
                <c:pt idx="1">
                  <c:v>21.361454816612781</c:v>
                </c:pt>
                <c:pt idx="2">
                  <c:v>21.727291736746885</c:v>
                </c:pt>
                <c:pt idx="3">
                  <c:v>22.09786663994818</c:v>
                </c:pt>
                <c:pt idx="4">
                  <c:v>22.496027962400884</c:v>
                </c:pt>
                <c:pt idx="5">
                  <c:v>22.864802899250847</c:v>
                </c:pt>
                <c:pt idx="6">
                  <c:v>23.281722326487397</c:v>
                </c:pt>
                <c:pt idx="7">
                  <c:v>23.645446706807451</c:v>
                </c:pt>
                <c:pt idx="8">
                  <c:v>23.943924596091094</c:v>
                </c:pt>
                <c:pt idx="9">
                  <c:v>24.433045153175424</c:v>
                </c:pt>
                <c:pt idx="10">
                  <c:v>24.849498041828422</c:v>
                </c:pt>
                <c:pt idx="11">
                  <c:v>25.189681176405625</c:v>
                </c:pt>
                <c:pt idx="12">
                  <c:v>25.553787928881768</c:v>
                </c:pt>
                <c:pt idx="13">
                  <c:v>26.017219119403883</c:v>
                </c:pt>
                <c:pt idx="14">
                  <c:v>26.331565505111428</c:v>
                </c:pt>
                <c:pt idx="15">
                  <c:v>26.643094695678155</c:v>
                </c:pt>
                <c:pt idx="16">
                  <c:v>26.945209706789331</c:v>
                </c:pt>
                <c:pt idx="17">
                  <c:v>27.388748508247879</c:v>
                </c:pt>
                <c:pt idx="18">
                  <c:v>27.904490901204731</c:v>
                </c:pt>
                <c:pt idx="19">
                  <c:v>28.692003564717481</c:v>
                </c:pt>
                <c:pt idx="20">
                  <c:v>29.320412443519029</c:v>
                </c:pt>
                <c:pt idx="21">
                  <c:v>29.953087379850245</c:v>
                </c:pt>
                <c:pt idx="22">
                  <c:v>30.836602785513083</c:v>
                </c:pt>
                <c:pt idx="23">
                  <c:v>31.637638436324973</c:v>
                </c:pt>
                <c:pt idx="24">
                  <c:v>32.363026161307843</c:v>
                </c:pt>
                <c:pt idx="25">
                  <c:v>33.148425115641231</c:v>
                </c:pt>
                <c:pt idx="26">
                  <c:v>33.887321093748021</c:v>
                </c:pt>
                <c:pt idx="27">
                  <c:v>34.510474678911855</c:v>
                </c:pt>
                <c:pt idx="28">
                  <c:v>35.094558882010197</c:v>
                </c:pt>
                <c:pt idx="29">
                  <c:v>35.600660341218898</c:v>
                </c:pt>
              </c:numCache>
            </c:numRef>
          </c:val>
          <c:smooth val="0"/>
          <c:extLst>
            <c:ext xmlns:c16="http://schemas.microsoft.com/office/drawing/2014/chart" uri="{C3380CC4-5D6E-409C-BE32-E72D297353CC}">
              <c16:uniqueId val="{00000000-CBFD-4CD7-954C-F196DDAE3902}"/>
            </c:ext>
          </c:extLst>
        </c:ser>
        <c:ser>
          <c:idx val="2"/>
          <c:order val="1"/>
          <c:tx>
            <c:strRef>
              <c:f>AUX!$A$58</c:f>
              <c:strCache>
                <c:ptCount val="1"/>
                <c:pt idx="0">
                  <c:v>ARS Norte</c:v>
                </c:pt>
              </c:strCache>
            </c:strRef>
          </c:tx>
          <c:spPr>
            <a:ln w="12700">
              <a:solidFill>
                <a:schemeClr val="tx2"/>
              </a:solidFill>
            </a:ln>
          </c:spPr>
          <c:marker>
            <c:symbol val="none"/>
          </c:marker>
          <c:cat>
            <c:numRef>
              <c:f>AUX!$B$56:$AE$56</c:f>
              <c:numCache>
                <c:formatCode>General</c:formatCod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numCache>
            </c:numRef>
          </c:cat>
          <c:val>
            <c:numRef>
              <c:f>AUX!$B$58:$AE$58</c:f>
              <c:numCache>
                <c:formatCode>0.0</c:formatCode>
                <c:ptCount val="30"/>
                <c:pt idx="0">
                  <c:v>17.47754096225259</c:v>
                </c:pt>
                <c:pt idx="1">
                  <c:v>17.74647469388707</c:v>
                </c:pt>
                <c:pt idx="2">
                  <c:v>18.047300185451327</c:v>
                </c:pt>
                <c:pt idx="3">
                  <c:v>18.334605677575453</c:v>
                </c:pt>
                <c:pt idx="4">
                  <c:v>18.656139240113468</c:v>
                </c:pt>
                <c:pt idx="5">
                  <c:v>18.930254364695863</c:v>
                </c:pt>
                <c:pt idx="6">
                  <c:v>19.276312706900942</c:v>
                </c:pt>
                <c:pt idx="7">
                  <c:v>19.580057885399526</c:v>
                </c:pt>
                <c:pt idx="8">
                  <c:v>19.843847271842776</c:v>
                </c:pt>
                <c:pt idx="9">
                  <c:v>20.30174919325966</c:v>
                </c:pt>
                <c:pt idx="10">
                  <c:v>20.69605577657606</c:v>
                </c:pt>
                <c:pt idx="11">
                  <c:v>21.052862930211745</c:v>
                </c:pt>
                <c:pt idx="12">
                  <c:v>21.402906864982583</c:v>
                </c:pt>
                <c:pt idx="13">
                  <c:v>21.808222688216645</c:v>
                </c:pt>
                <c:pt idx="14">
                  <c:v>22.093382502257878</c:v>
                </c:pt>
                <c:pt idx="15">
                  <c:v>22.35807236934977</c:v>
                </c:pt>
                <c:pt idx="16">
                  <c:v>22.654414211482838</c:v>
                </c:pt>
                <c:pt idx="17">
                  <c:v>23.097084172025681</c:v>
                </c:pt>
                <c:pt idx="18">
                  <c:v>23.606429995992233</c:v>
                </c:pt>
                <c:pt idx="19">
                  <c:v>24.385874771505179</c:v>
                </c:pt>
                <c:pt idx="20">
                  <c:v>24.927711074088968</c:v>
                </c:pt>
                <c:pt idx="21">
                  <c:v>25.491407424605338</c:v>
                </c:pt>
                <c:pt idx="22">
                  <c:v>26.35172657000523</c:v>
                </c:pt>
                <c:pt idx="23">
                  <c:v>27.211084097893718</c:v>
                </c:pt>
                <c:pt idx="24">
                  <c:v>28.044783460917667</c:v>
                </c:pt>
                <c:pt idx="25">
                  <c:v>29.01363936505242</c:v>
                </c:pt>
                <c:pt idx="26">
                  <c:v>29.887673746563575</c:v>
                </c:pt>
                <c:pt idx="27">
                  <c:v>30.644358667437764</c:v>
                </c:pt>
                <c:pt idx="28">
                  <c:v>31.494331795466362</c:v>
                </c:pt>
                <c:pt idx="29">
                  <c:v>32.295524771607262</c:v>
                </c:pt>
              </c:numCache>
            </c:numRef>
          </c:val>
          <c:smooth val="0"/>
          <c:extLst>
            <c:ext xmlns:c16="http://schemas.microsoft.com/office/drawing/2014/chart" uri="{C3380CC4-5D6E-409C-BE32-E72D297353CC}">
              <c16:uniqueId val="{00000001-CBFD-4CD7-954C-F196DDAE3902}"/>
            </c:ext>
          </c:extLst>
        </c:ser>
        <c:ser>
          <c:idx val="3"/>
          <c:order val="2"/>
          <c:tx>
            <c:strRef>
              <c:f>AUX!$A$59</c:f>
              <c:strCache>
                <c:ptCount val="1"/>
                <c:pt idx="0">
                  <c:v>ACES Gerês/Cabreira</c:v>
                </c:pt>
              </c:strCache>
            </c:strRef>
          </c:tx>
          <c:spPr>
            <a:ln w="25400">
              <a:solidFill>
                <a:srgbClr val="008080"/>
              </a:solidFill>
            </a:ln>
          </c:spPr>
          <c:marker>
            <c:symbol val="none"/>
          </c:marker>
          <c:cat>
            <c:numRef>
              <c:f>AUX!$B$56:$AE$56</c:f>
              <c:numCache>
                <c:formatCode>General</c:formatCod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numCache>
            </c:numRef>
          </c:cat>
          <c:val>
            <c:numRef>
              <c:f>AUX!$B$59:$AE$59</c:f>
              <c:numCache>
                <c:formatCode>0.0</c:formatCode>
                <c:ptCount val="30"/>
                <c:pt idx="0">
                  <c:v>22.944088878154812</c:v>
                </c:pt>
                <c:pt idx="1">
                  <c:v>22.981236136922249</c:v>
                </c:pt>
                <c:pt idx="2">
                  <c:v>23.278327177409746</c:v>
                </c:pt>
                <c:pt idx="3">
                  <c:v>23.258148323098723</c:v>
                </c:pt>
                <c:pt idx="4">
                  <c:v>23.435967262558382</c:v>
                </c:pt>
                <c:pt idx="5">
                  <c:v>23.498440786133877</c:v>
                </c:pt>
                <c:pt idx="6">
                  <c:v>23.731152347961075</c:v>
                </c:pt>
                <c:pt idx="7">
                  <c:v>23.821382323225137</c:v>
                </c:pt>
                <c:pt idx="8">
                  <c:v>23.883328406323464</c:v>
                </c:pt>
                <c:pt idx="9">
                  <c:v>24.28886162083775</c:v>
                </c:pt>
                <c:pt idx="10">
                  <c:v>24.49541411318771</c:v>
                </c:pt>
                <c:pt idx="11">
                  <c:v>24.599873281727778</c:v>
                </c:pt>
                <c:pt idx="12">
                  <c:v>24.840072087936278</c:v>
                </c:pt>
                <c:pt idx="13">
                  <c:v>25.083929554210236</c:v>
                </c:pt>
                <c:pt idx="14">
                  <c:v>25.175017536138199</c:v>
                </c:pt>
                <c:pt idx="15">
                  <c:v>25.403525173921409</c:v>
                </c:pt>
                <c:pt idx="16">
                  <c:v>25.520461411700087</c:v>
                </c:pt>
                <c:pt idx="17">
                  <c:v>25.707018629270639</c:v>
                </c:pt>
                <c:pt idx="18">
                  <c:v>26.012596298286962</c:v>
                </c:pt>
                <c:pt idx="19">
                  <c:v>26.721831815598705</c:v>
                </c:pt>
                <c:pt idx="20">
                  <c:v>26.867756479406964</c:v>
                </c:pt>
                <c:pt idx="21">
                  <c:v>27.095010821910204</c:v>
                </c:pt>
                <c:pt idx="22">
                  <c:v>27.59038493677232</c:v>
                </c:pt>
                <c:pt idx="23">
                  <c:v>27.994072665762655</c:v>
                </c:pt>
                <c:pt idx="24">
                  <c:v>28.238556005209137</c:v>
                </c:pt>
                <c:pt idx="25">
                  <c:v>28.779524783191146</c:v>
                </c:pt>
                <c:pt idx="26">
                  <c:v>29.255875781316288</c:v>
                </c:pt>
                <c:pt idx="27">
                  <c:v>29.473594861855783</c:v>
                </c:pt>
                <c:pt idx="28">
                  <c:v>29.966034531559583</c:v>
                </c:pt>
                <c:pt idx="29">
                  <c:v>30.246633593196314</c:v>
                </c:pt>
              </c:numCache>
            </c:numRef>
          </c:val>
          <c:smooth val="0"/>
          <c:extLst>
            <c:ext xmlns:c16="http://schemas.microsoft.com/office/drawing/2014/chart" uri="{C3380CC4-5D6E-409C-BE32-E72D297353CC}">
              <c16:uniqueId val="{00000002-CBFD-4CD7-954C-F196DDAE3902}"/>
            </c:ext>
          </c:extLst>
        </c:ser>
        <c:dLbls>
          <c:showLegendKey val="0"/>
          <c:showVal val="0"/>
          <c:showCatName val="0"/>
          <c:showSerName val="0"/>
          <c:showPercent val="0"/>
          <c:showBubbleSize val="0"/>
        </c:dLbls>
        <c:smooth val="0"/>
        <c:axId val="748099160"/>
        <c:axId val="748099552"/>
      </c:lineChart>
      <c:catAx>
        <c:axId val="748099160"/>
        <c:scaling>
          <c:orientation val="minMax"/>
        </c:scaling>
        <c:delete val="0"/>
        <c:axPos val="b"/>
        <c:numFmt formatCode="General" sourceLinked="1"/>
        <c:majorTickMark val="out"/>
        <c:minorTickMark val="none"/>
        <c:tickLblPos val="nextTo"/>
        <c:txPr>
          <a:bodyPr/>
          <a:lstStyle/>
          <a:p>
            <a:pPr>
              <a:defRPr lang="en-US" sz="800">
                <a:latin typeface="Arial" pitchFamily="34" charset="0"/>
                <a:cs typeface="Arial" pitchFamily="34" charset="0"/>
              </a:defRPr>
            </a:pPr>
            <a:endParaRPr lang="pt-PT"/>
          </a:p>
        </c:txPr>
        <c:crossAx val="748099552"/>
        <c:crosses val="autoZero"/>
        <c:auto val="1"/>
        <c:lblAlgn val="ctr"/>
        <c:lblOffset val="100"/>
        <c:tickLblSkip val="1"/>
        <c:tickMarkSkip val="1"/>
        <c:noMultiLvlLbl val="0"/>
      </c:catAx>
      <c:valAx>
        <c:axId val="748099552"/>
        <c:scaling>
          <c:orientation val="minMax"/>
        </c:scaling>
        <c:delete val="0"/>
        <c:axPos val="l"/>
        <c:majorGridlines>
          <c:spPr>
            <a:ln w="3175">
              <a:solidFill>
                <a:schemeClr val="bg1">
                  <a:lumMod val="95000"/>
                </a:schemeClr>
              </a:solidFill>
            </a:ln>
          </c:spPr>
        </c:majorGridlines>
        <c:numFmt formatCode="0" sourceLinked="0"/>
        <c:majorTickMark val="out"/>
        <c:minorTickMark val="none"/>
        <c:tickLblPos val="nextTo"/>
        <c:txPr>
          <a:bodyPr/>
          <a:lstStyle/>
          <a:p>
            <a:pPr>
              <a:defRPr lang="en-US" sz="900">
                <a:latin typeface="Arial" pitchFamily="34" charset="0"/>
                <a:cs typeface="Arial" pitchFamily="34" charset="0"/>
              </a:defRPr>
            </a:pPr>
            <a:endParaRPr lang="pt-PT"/>
          </a:p>
        </c:txPr>
        <c:crossAx val="748099160"/>
        <c:crosses val="autoZero"/>
        <c:crossBetween val="between"/>
      </c:valAx>
    </c:plotArea>
    <c:legend>
      <c:legendPos val="b"/>
      <c:layout>
        <c:manualLayout>
          <c:xMode val="edge"/>
          <c:yMode val="edge"/>
          <c:x val="1.4246498599439775E-2"/>
          <c:y val="0.92349344506743858"/>
          <c:w val="0.97150676937441638"/>
          <c:h val="5.9385594042128828E-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4382532956685491E-2"/>
          <c:y val="0.14249305555555591"/>
          <c:w val="0.90302142184557765"/>
          <c:h val="0.58126021241830061"/>
        </c:manualLayout>
      </c:layout>
      <c:lineChart>
        <c:grouping val="standard"/>
        <c:varyColors val="0"/>
        <c:ser>
          <c:idx val="0"/>
          <c:order val="0"/>
          <c:tx>
            <c:strRef>
              <c:f>AUX!$A$75</c:f>
              <c:strCache>
                <c:ptCount val="1"/>
                <c:pt idx="0">
                  <c:v>Continente</c:v>
                </c:pt>
              </c:strCache>
            </c:strRef>
          </c:tx>
          <c:spPr>
            <a:ln w="12700">
              <a:solidFill>
                <a:srgbClr val="FF0000"/>
              </a:solidFill>
            </a:ln>
          </c:spPr>
          <c:marker>
            <c:symbol val="none"/>
          </c:marker>
          <c:cat>
            <c:numRef>
              <c:f>AUX!$B$74:$Z$74</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AUX!$B$75:$Z$75</c:f>
              <c:numCache>
                <c:formatCode>0.00</c:formatCode>
                <c:ptCount val="25"/>
                <c:pt idx="0">
                  <c:v>1.43273764133683</c:v>
                </c:pt>
                <c:pt idx="1">
                  <c:v>1.4611013039185572</c:v>
                </c:pt>
                <c:pt idx="2">
                  <c:v>1.4637021530801475</c:v>
                </c:pt>
                <c:pt idx="3">
                  <c:v>1.4938896550464988</c:v>
                </c:pt>
                <c:pt idx="4">
                  <c:v>1.5426097879157423</c:v>
                </c:pt>
                <c:pt idx="5">
                  <c:v>1.4442204917011185</c:v>
                </c:pt>
                <c:pt idx="6">
                  <c:v>1.4624444371409304</c:v>
                </c:pt>
                <c:pt idx="7">
                  <c:v>1.4351019148859052</c:v>
                </c:pt>
                <c:pt idx="8">
                  <c:v>1.402336090443824</c:v>
                </c:pt>
                <c:pt idx="9">
                  <c:v>1.4135648144842672</c:v>
                </c:pt>
                <c:pt idx="10">
                  <c:v>1.3742621168427569</c:v>
                </c:pt>
                <c:pt idx="11">
                  <c:v>1.3502316877831153</c:v>
                </c:pt>
                <c:pt idx="12">
                  <c:v>1.3827809255730685</c:v>
                </c:pt>
                <c:pt idx="13">
                  <c:v>1.347474588283234</c:v>
                </c:pt>
                <c:pt idx="14">
                  <c:v>1.3942369399420746</c:v>
                </c:pt>
                <c:pt idx="15">
                  <c:v>1.3498754066360792</c:v>
                </c:pt>
                <c:pt idx="16">
                  <c:v>1.2877062357186866</c:v>
                </c:pt>
                <c:pt idx="17">
                  <c:v>1.2146584946263963</c:v>
                </c:pt>
                <c:pt idx="18">
                  <c:v>1.2345630246972301</c:v>
                </c:pt>
                <c:pt idx="19">
                  <c:v>1.3092241618587122</c:v>
                </c:pt>
                <c:pt idx="20">
                  <c:v>1.3671414567907798</c:v>
                </c:pt>
                <c:pt idx="21">
                  <c:v>1.383630075554515</c:v>
                </c:pt>
                <c:pt idx="22">
                  <c:v>1.4219744272208115</c:v>
                </c:pt>
                <c:pt idx="23">
                  <c:v>1.4345395695246417</c:v>
                </c:pt>
                <c:pt idx="24">
                  <c:v>1.4122579083390987</c:v>
                </c:pt>
              </c:numCache>
            </c:numRef>
          </c:val>
          <c:smooth val="0"/>
          <c:extLst>
            <c:ext xmlns:c16="http://schemas.microsoft.com/office/drawing/2014/chart" uri="{C3380CC4-5D6E-409C-BE32-E72D297353CC}">
              <c16:uniqueId val="{00000000-BED4-467D-B215-82DCDCDF0C8B}"/>
            </c:ext>
          </c:extLst>
        </c:ser>
        <c:ser>
          <c:idx val="1"/>
          <c:order val="1"/>
          <c:tx>
            <c:strRef>
              <c:f>AUX!$A$76</c:f>
              <c:strCache>
                <c:ptCount val="1"/>
                <c:pt idx="0">
                  <c:v>ARS Norte</c:v>
                </c:pt>
              </c:strCache>
            </c:strRef>
          </c:tx>
          <c:spPr>
            <a:ln w="12700">
              <a:solidFill>
                <a:schemeClr val="tx2">
                  <a:lumMod val="75000"/>
                </a:schemeClr>
              </a:solidFill>
            </a:ln>
          </c:spPr>
          <c:marker>
            <c:symbol val="none"/>
          </c:marker>
          <c:cat>
            <c:numRef>
              <c:f>AUX!$B$74:$Z$74</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AUX!$B$76:$Z$76</c:f>
              <c:numCache>
                <c:formatCode>0.00</c:formatCode>
                <c:ptCount val="25"/>
                <c:pt idx="0">
                  <c:v>1.4738936506175579</c:v>
                </c:pt>
                <c:pt idx="1">
                  <c:v>1.4959761428427871</c:v>
                </c:pt>
                <c:pt idx="2">
                  <c:v>1.4836573850909303</c:v>
                </c:pt>
                <c:pt idx="3">
                  <c:v>1.4930689609983925</c:v>
                </c:pt>
                <c:pt idx="4">
                  <c:v>1.5249221613034079</c:v>
                </c:pt>
                <c:pt idx="5">
                  <c:v>1.4246013613914714</c:v>
                </c:pt>
                <c:pt idx="6">
                  <c:v>1.4364476900073118</c:v>
                </c:pt>
                <c:pt idx="7">
                  <c:v>1.3832869757168544</c:v>
                </c:pt>
                <c:pt idx="8">
                  <c:v>1.3307376143310266</c:v>
                </c:pt>
                <c:pt idx="9">
                  <c:v>1.3218643495549218</c:v>
                </c:pt>
                <c:pt idx="10">
                  <c:v>1.289589299078298</c:v>
                </c:pt>
                <c:pt idx="11">
                  <c:v>1.2438942364953052</c:v>
                </c:pt>
                <c:pt idx="12">
                  <c:v>1.2727578744619028</c:v>
                </c:pt>
                <c:pt idx="13">
                  <c:v>1.2390919213834664</c:v>
                </c:pt>
                <c:pt idx="14">
                  <c:v>1.2771491577019922</c:v>
                </c:pt>
                <c:pt idx="15">
                  <c:v>1.2388233862801816</c:v>
                </c:pt>
                <c:pt idx="16">
                  <c:v>1.1561259584842396</c:v>
                </c:pt>
                <c:pt idx="17">
                  <c:v>1.0951043476310052</c:v>
                </c:pt>
                <c:pt idx="18">
                  <c:v>1.0913691919913704</c:v>
                </c:pt>
                <c:pt idx="19">
                  <c:v>1.1677338974685594</c:v>
                </c:pt>
                <c:pt idx="20">
                  <c:v>1.2323100711131947</c:v>
                </c:pt>
                <c:pt idx="21">
                  <c:v>1.2385260679711054</c:v>
                </c:pt>
                <c:pt idx="22">
                  <c:v>1.252793537307517</c:v>
                </c:pt>
                <c:pt idx="23">
                  <c:v>1.2549486654609863</c:v>
                </c:pt>
                <c:pt idx="24">
                  <c:v>1.252750400751685</c:v>
                </c:pt>
              </c:numCache>
            </c:numRef>
          </c:val>
          <c:smooth val="0"/>
          <c:extLst>
            <c:ext xmlns:c16="http://schemas.microsoft.com/office/drawing/2014/chart" uri="{C3380CC4-5D6E-409C-BE32-E72D297353CC}">
              <c16:uniqueId val="{00000001-BED4-467D-B215-82DCDCDF0C8B}"/>
            </c:ext>
          </c:extLst>
        </c:ser>
        <c:ser>
          <c:idx val="2"/>
          <c:order val="2"/>
          <c:tx>
            <c:strRef>
              <c:f>AUX!$A$77</c:f>
              <c:strCache>
                <c:ptCount val="1"/>
                <c:pt idx="0">
                  <c:v>ACES Gerês/Cabreira</c:v>
                </c:pt>
              </c:strCache>
            </c:strRef>
          </c:tx>
          <c:spPr>
            <a:ln w="25400">
              <a:solidFill>
                <a:srgbClr val="008080"/>
              </a:solidFill>
            </a:ln>
          </c:spPr>
          <c:marker>
            <c:symbol val="none"/>
          </c:marker>
          <c:cat>
            <c:numRef>
              <c:f>AUX!$B$74:$Z$74</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AUX!$B$77:$Z$77</c:f>
              <c:numCache>
                <c:formatCode>0.00</c:formatCode>
                <c:ptCount val="25"/>
                <c:pt idx="0">
                  <c:v>1.6756717198969608</c:v>
                </c:pt>
                <c:pt idx="1">
                  <c:v>1.5880134534314665</c:v>
                </c:pt>
                <c:pt idx="2">
                  <c:v>1.6527057935500507</c:v>
                </c:pt>
                <c:pt idx="3">
                  <c:v>1.6426766760790803</c:v>
                </c:pt>
                <c:pt idx="4">
                  <c:v>1.5972161834159031</c:v>
                </c:pt>
                <c:pt idx="5">
                  <c:v>1.5580157951334341</c:v>
                </c:pt>
                <c:pt idx="6">
                  <c:v>1.5641909587037817</c:v>
                </c:pt>
                <c:pt idx="7">
                  <c:v>1.4983361603299989</c:v>
                </c:pt>
                <c:pt idx="8">
                  <c:v>1.4265934381669141</c:v>
                </c:pt>
                <c:pt idx="9">
                  <c:v>1.4165444322215959</c:v>
                </c:pt>
                <c:pt idx="10">
                  <c:v>1.3300429014132034</c:v>
                </c:pt>
                <c:pt idx="11">
                  <c:v>1.2326429229026312</c:v>
                </c:pt>
                <c:pt idx="12">
                  <c:v>1.2139211639920655</c:v>
                </c:pt>
                <c:pt idx="13">
                  <c:v>1.2457009409115773</c:v>
                </c:pt>
                <c:pt idx="14">
                  <c:v>1.2223140816303986</c:v>
                </c:pt>
                <c:pt idx="15">
                  <c:v>1.1117344205392092</c:v>
                </c:pt>
                <c:pt idx="16">
                  <c:v>1.1282295182983451</c:v>
                </c:pt>
                <c:pt idx="17">
                  <c:v>1.0260035360838342</c:v>
                </c:pt>
                <c:pt idx="18">
                  <c:v>0.95435441022131429</c:v>
                </c:pt>
                <c:pt idx="19">
                  <c:v>1.0294419568969935</c:v>
                </c:pt>
                <c:pt idx="20">
                  <c:v>1.0321810737040717</c:v>
                </c:pt>
                <c:pt idx="21">
                  <c:v>1.0962425844713855</c:v>
                </c:pt>
                <c:pt idx="22">
                  <c:v>1.0911498938354862</c:v>
                </c:pt>
                <c:pt idx="23">
                  <c:v>1.1684667192950642</c:v>
                </c:pt>
                <c:pt idx="24">
                  <c:v>1.1632045170563206</c:v>
                </c:pt>
              </c:numCache>
            </c:numRef>
          </c:val>
          <c:smooth val="0"/>
          <c:extLst>
            <c:ext xmlns:c16="http://schemas.microsoft.com/office/drawing/2014/chart" uri="{C3380CC4-5D6E-409C-BE32-E72D297353CC}">
              <c16:uniqueId val="{00000002-BED4-467D-B215-82DCDCDF0C8B}"/>
            </c:ext>
          </c:extLst>
        </c:ser>
        <c:dLbls>
          <c:showLegendKey val="0"/>
          <c:showVal val="0"/>
          <c:showCatName val="0"/>
          <c:showSerName val="0"/>
          <c:showPercent val="0"/>
          <c:showBubbleSize val="0"/>
        </c:dLbls>
        <c:smooth val="0"/>
        <c:axId val="462082568"/>
        <c:axId val="462083744"/>
      </c:lineChart>
      <c:catAx>
        <c:axId val="462082568"/>
        <c:scaling>
          <c:orientation val="minMax"/>
        </c:scaling>
        <c:delete val="0"/>
        <c:axPos val="b"/>
        <c:numFmt formatCode="General" sourceLinked="1"/>
        <c:majorTickMark val="out"/>
        <c:minorTickMark val="none"/>
        <c:tickLblPos val="nextTo"/>
        <c:txPr>
          <a:bodyPr/>
          <a:lstStyle/>
          <a:p>
            <a:pPr>
              <a:defRPr lang="en-US" sz="800">
                <a:latin typeface="Arial" pitchFamily="34" charset="0"/>
                <a:cs typeface="Arial" pitchFamily="34" charset="0"/>
              </a:defRPr>
            </a:pPr>
            <a:endParaRPr lang="pt-PT"/>
          </a:p>
        </c:txPr>
        <c:crossAx val="462083744"/>
        <c:crosses val="autoZero"/>
        <c:auto val="1"/>
        <c:lblAlgn val="ctr"/>
        <c:lblOffset val="100"/>
        <c:tickLblSkip val="1"/>
        <c:tickMarkSkip val="1"/>
        <c:noMultiLvlLbl val="0"/>
      </c:catAx>
      <c:valAx>
        <c:axId val="462083744"/>
        <c:scaling>
          <c:orientation val="minMax"/>
          <c:max val="2"/>
          <c:min val="0"/>
        </c:scaling>
        <c:delete val="0"/>
        <c:axPos val="l"/>
        <c:majorGridlines>
          <c:spPr>
            <a:ln w="3175">
              <a:solidFill>
                <a:schemeClr val="bg1">
                  <a:lumMod val="95000"/>
                </a:schemeClr>
              </a:solidFill>
            </a:ln>
          </c:spPr>
        </c:majorGridlines>
        <c:title>
          <c:tx>
            <c:rich>
              <a:bodyPr rot="0" vert="horz"/>
              <a:lstStyle/>
              <a:p>
                <a:pPr>
                  <a:defRPr lang="en-US" sz="900" b="0">
                    <a:latin typeface="Arial" pitchFamily="34" charset="0"/>
                    <a:cs typeface="Arial" pitchFamily="34" charset="0"/>
                  </a:defRPr>
                </a:pPr>
                <a:r>
                  <a:rPr lang="en-US" sz="900" b="0">
                    <a:latin typeface="Arial" pitchFamily="34" charset="0"/>
                    <a:cs typeface="Arial" pitchFamily="34" charset="0"/>
                  </a:rPr>
                  <a:t>ISF</a:t>
                </a:r>
              </a:p>
            </c:rich>
          </c:tx>
          <c:layout>
            <c:manualLayout>
              <c:xMode val="edge"/>
              <c:yMode val="edge"/>
              <c:x val="5.2175536881419234E-3"/>
              <c:y val="1.1797839506172863E-2"/>
            </c:manualLayout>
          </c:layout>
          <c:overlay val="0"/>
        </c:title>
        <c:numFmt formatCode="0.0" sourceLinked="0"/>
        <c:majorTickMark val="out"/>
        <c:minorTickMark val="none"/>
        <c:tickLblPos val="nextTo"/>
        <c:spPr>
          <a:ln>
            <a:solidFill>
              <a:schemeClr val="bg1">
                <a:lumMod val="85000"/>
              </a:schemeClr>
            </a:solidFill>
          </a:ln>
        </c:spPr>
        <c:txPr>
          <a:bodyPr/>
          <a:lstStyle/>
          <a:p>
            <a:pPr>
              <a:defRPr lang="en-US" sz="900">
                <a:latin typeface="Arial" pitchFamily="34" charset="0"/>
                <a:cs typeface="Arial" pitchFamily="34" charset="0"/>
              </a:defRPr>
            </a:pPr>
            <a:endParaRPr lang="pt-PT"/>
          </a:p>
        </c:txPr>
        <c:crossAx val="462082568"/>
        <c:crosses val="autoZero"/>
        <c:crossBetween val="between"/>
        <c:majorUnit val="0.5"/>
        <c:minorUnit val="0.1"/>
      </c:valAx>
    </c:plotArea>
    <c:legend>
      <c:legendPos val="b"/>
      <c:layout>
        <c:manualLayout>
          <c:xMode val="edge"/>
          <c:yMode val="edge"/>
          <c:x val="1.6211251167133525E-2"/>
          <c:y val="0.89670023148151135"/>
          <c:w val="0.96757749766573364"/>
          <c:h val="8.3701003086421227E-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w="3175">
      <a:solidFill>
        <a:schemeClr val="bg1">
          <a:lumMod val="85000"/>
        </a:schemeClr>
      </a:solidFill>
    </a:ln>
  </c:spPr>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54645191409899"/>
          <c:y val="5.527854938271605E-2"/>
          <c:w val="0.86458309990660087"/>
          <c:h val="0.68576774691358033"/>
        </c:manualLayout>
      </c:layout>
      <c:lineChart>
        <c:grouping val="standard"/>
        <c:varyColors val="0"/>
        <c:ser>
          <c:idx val="0"/>
          <c:order val="0"/>
          <c:tx>
            <c:strRef>
              <c:f>AUX!$A$85</c:f>
              <c:strCache>
                <c:ptCount val="1"/>
                <c:pt idx="0">
                  <c:v>Continente</c:v>
                </c:pt>
              </c:strCache>
            </c:strRef>
          </c:tx>
          <c:spPr>
            <a:ln w="12700">
              <a:solidFill>
                <a:srgbClr val="FF0000"/>
              </a:solidFill>
            </a:ln>
          </c:spPr>
          <c:marker>
            <c:symbol val="none"/>
          </c:marker>
          <c:cat>
            <c:strRef>
              <c:f>AUX!$B$84:$X$84</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AUX!$B$85:$X$85</c:f>
              <c:numCache>
                <c:formatCode>0.0</c:formatCode>
                <c:ptCount val="23"/>
                <c:pt idx="0">
                  <c:v>72.236034473125429</c:v>
                </c:pt>
                <c:pt idx="1">
                  <c:v>72.59212045396508</c:v>
                </c:pt>
                <c:pt idx="2">
                  <c:v>72.939511744395816</c:v>
                </c:pt>
                <c:pt idx="3">
                  <c:v>73.382464218606671</c:v>
                </c:pt>
                <c:pt idx="4">
                  <c:v>73.807200112506806</c:v>
                </c:pt>
                <c:pt idx="5">
                  <c:v>74.111729973825817</c:v>
                </c:pt>
                <c:pt idx="6">
                  <c:v>74.53809573917448</c:v>
                </c:pt>
                <c:pt idx="7">
                  <c:v>74.836478445845216</c:v>
                </c:pt>
                <c:pt idx="8">
                  <c:v>75.268369061226039</c:v>
                </c:pt>
                <c:pt idx="9">
                  <c:v>75.58199477957811</c:v>
                </c:pt>
                <c:pt idx="10">
                  <c:v>76.037112625383713</c:v>
                </c:pt>
                <c:pt idx="11">
                  <c:v>76.384046458242906</c:v>
                </c:pt>
                <c:pt idx="12">
                  <c:v>76.656367834144277</c:v>
                </c:pt>
                <c:pt idx="13">
                  <c:v>77.046402771931596</c:v>
                </c:pt>
                <c:pt idx="14">
                  <c:v>77.325289100626719</c:v>
                </c:pt>
                <c:pt idx="15">
                  <c:v>77.576843495574096</c:v>
                </c:pt>
                <c:pt idx="16">
                  <c:v>77.805306415008317</c:v>
                </c:pt>
                <c:pt idx="17">
                  <c:v>78.066421385475564</c:v>
                </c:pt>
                <c:pt idx="18">
                  <c:v>78.238585311682172</c:v>
                </c:pt>
                <c:pt idx="19">
                  <c:v>78.364230577404697</c:v>
                </c:pt>
                <c:pt idx="20">
                  <c:v>78.430634913023511</c:v>
                </c:pt>
                <c:pt idx="21">
                  <c:v>78.612543280182877</c:v>
                </c:pt>
                <c:pt idx="22">
                  <c:v>78.550106304525002</c:v>
                </c:pt>
              </c:numCache>
            </c:numRef>
          </c:val>
          <c:smooth val="0"/>
          <c:extLst>
            <c:ext xmlns:c16="http://schemas.microsoft.com/office/drawing/2014/chart" uri="{C3380CC4-5D6E-409C-BE32-E72D297353CC}">
              <c16:uniqueId val="{00000000-E8F7-40EC-A0FA-7EAECED92B99}"/>
            </c:ext>
          </c:extLst>
        </c:ser>
        <c:ser>
          <c:idx val="1"/>
          <c:order val="1"/>
          <c:tx>
            <c:strRef>
              <c:f>AUX!$A$86</c:f>
              <c:strCache>
                <c:ptCount val="1"/>
                <c:pt idx="0">
                  <c:v>ARS Norte</c:v>
                </c:pt>
              </c:strCache>
            </c:strRef>
          </c:tx>
          <c:spPr>
            <a:ln w="12700">
              <a:solidFill>
                <a:schemeClr val="tx2">
                  <a:lumMod val="75000"/>
                </a:schemeClr>
              </a:solidFill>
            </a:ln>
          </c:spPr>
          <c:marker>
            <c:symbol val="none"/>
          </c:marker>
          <c:cat>
            <c:strRef>
              <c:f>AUX!$B$84:$X$84</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AUX!$B$86:$X$86</c:f>
              <c:numCache>
                <c:formatCode>0.0</c:formatCode>
                <c:ptCount val="23"/>
                <c:pt idx="0">
                  <c:v>72.597907386291311</c:v>
                </c:pt>
                <c:pt idx="1">
                  <c:v>72.863089184725197</c:v>
                </c:pt>
                <c:pt idx="2">
                  <c:v>73.154683842492659</c:v>
                </c:pt>
                <c:pt idx="3">
                  <c:v>73.476216795088916</c:v>
                </c:pt>
                <c:pt idx="4">
                  <c:v>73.93299429821559</c:v>
                </c:pt>
                <c:pt idx="5">
                  <c:v>74.218987294453228</c:v>
                </c:pt>
                <c:pt idx="6">
                  <c:v>74.731080091254782</c:v>
                </c:pt>
                <c:pt idx="7">
                  <c:v>75.03735538604893</c:v>
                </c:pt>
                <c:pt idx="8">
                  <c:v>75.487318503994999</c:v>
                </c:pt>
                <c:pt idx="9">
                  <c:v>75.780099217938144</c:v>
                </c:pt>
                <c:pt idx="10">
                  <c:v>76.318655483765014</c:v>
                </c:pt>
                <c:pt idx="11">
                  <c:v>76.748505620707164</c:v>
                </c:pt>
                <c:pt idx="12">
                  <c:v>77.03768139925333</c:v>
                </c:pt>
                <c:pt idx="13">
                  <c:v>77.340134184851919</c:v>
                </c:pt>
                <c:pt idx="14">
                  <c:v>77.573344772270417</c:v>
                </c:pt>
                <c:pt idx="15">
                  <c:v>77.835501789635799</c:v>
                </c:pt>
                <c:pt idx="16">
                  <c:v>78.033097480952406</c:v>
                </c:pt>
                <c:pt idx="17">
                  <c:v>78.284885179272692</c:v>
                </c:pt>
                <c:pt idx="18">
                  <c:v>78.490771703928289</c:v>
                </c:pt>
                <c:pt idx="19">
                  <c:v>78.678310231197472</c:v>
                </c:pt>
                <c:pt idx="20">
                  <c:v>78.774685259459673</c:v>
                </c:pt>
                <c:pt idx="21">
                  <c:v>78.980161896834019</c:v>
                </c:pt>
                <c:pt idx="22">
                  <c:v>78.857366132240983</c:v>
                </c:pt>
              </c:numCache>
            </c:numRef>
          </c:val>
          <c:smooth val="0"/>
          <c:extLst>
            <c:ext xmlns:c16="http://schemas.microsoft.com/office/drawing/2014/chart" uri="{C3380CC4-5D6E-409C-BE32-E72D297353CC}">
              <c16:uniqueId val="{00000001-E8F7-40EC-A0FA-7EAECED92B99}"/>
            </c:ext>
          </c:extLst>
        </c:ser>
        <c:ser>
          <c:idx val="2"/>
          <c:order val="2"/>
          <c:tx>
            <c:strRef>
              <c:f>AUX!$A$87</c:f>
              <c:strCache>
                <c:ptCount val="1"/>
                <c:pt idx="0">
                  <c:v>ACES Gerês/Cabreira</c:v>
                </c:pt>
              </c:strCache>
            </c:strRef>
          </c:tx>
          <c:spPr>
            <a:ln w="25400">
              <a:solidFill>
                <a:srgbClr val="008080"/>
              </a:solidFill>
            </a:ln>
          </c:spPr>
          <c:marker>
            <c:symbol val="none"/>
          </c:marker>
          <c:errBars>
            <c:errDir val="y"/>
            <c:errBarType val="both"/>
            <c:errValType val="cust"/>
            <c:noEndCap val="0"/>
            <c:plus>
              <c:numRef>
                <c:f>AUX!$B$90:$X$90</c:f>
                <c:numCache>
                  <c:formatCode>General</c:formatCode>
                  <c:ptCount val="23"/>
                  <c:pt idx="0">
                    <c:v>0.77089269366135227</c:v>
                  </c:pt>
                  <c:pt idx="1">
                    <c:v>0.76125989440038211</c:v>
                  </c:pt>
                  <c:pt idx="2">
                    <c:v>0.74466332174309002</c:v>
                  </c:pt>
                  <c:pt idx="3">
                    <c:v>0.73234820644915999</c:v>
                  </c:pt>
                  <c:pt idx="4">
                    <c:v>0.72031705154330439</c:v>
                  </c:pt>
                  <c:pt idx="5">
                    <c:v>0.70635128116654755</c:v>
                  </c:pt>
                  <c:pt idx="6">
                    <c:v>0.67868293511942568</c:v>
                  </c:pt>
                  <c:pt idx="7">
                    <c:v>0.66799452154246808</c:v>
                  </c:pt>
                  <c:pt idx="8">
                    <c:v>0.68119513958070854</c:v>
                  </c:pt>
                  <c:pt idx="9">
                    <c:v>0.69213285707394334</c:v>
                  </c:pt>
                  <c:pt idx="10">
                    <c:v>0.66964463427530063</c:v>
                  </c:pt>
                  <c:pt idx="11">
                    <c:v>0.68284811122964584</c:v>
                  </c:pt>
                  <c:pt idx="12">
                    <c:v>0.66695372607688341</c:v>
                  </c:pt>
                  <c:pt idx="13">
                    <c:v>0.6779170931005325</c:v>
                  </c:pt>
                  <c:pt idx="14">
                    <c:v>0.65876536607457581</c:v>
                  </c:pt>
                  <c:pt idx="15">
                    <c:v>0.64358519266450287</c:v>
                  </c:pt>
                  <c:pt idx="16">
                    <c:v>0.64846243879827625</c:v>
                  </c:pt>
                  <c:pt idx="17">
                    <c:v>0.65156264524304675</c:v>
                  </c:pt>
                  <c:pt idx="18">
                    <c:v>0.65630878013153904</c:v>
                  </c:pt>
                  <c:pt idx="19">
                    <c:v>0.6472320079782321</c:v>
                  </c:pt>
                  <c:pt idx="20">
                    <c:v>0.64022109191314769</c:v>
                  </c:pt>
                  <c:pt idx="21">
                    <c:v>0.64044200075242941</c:v>
                  </c:pt>
                  <c:pt idx="22">
                    <c:v>0.6542400144353735</c:v>
                  </c:pt>
                </c:numCache>
              </c:numRef>
            </c:plus>
            <c:minus>
              <c:numRef>
                <c:f>AUX!$B$90:$X$90</c:f>
                <c:numCache>
                  <c:formatCode>General</c:formatCode>
                  <c:ptCount val="23"/>
                  <c:pt idx="0">
                    <c:v>0.77089269366135227</c:v>
                  </c:pt>
                  <c:pt idx="1">
                    <c:v>0.76125989440038211</c:v>
                  </c:pt>
                  <c:pt idx="2">
                    <c:v>0.74466332174309002</c:v>
                  </c:pt>
                  <c:pt idx="3">
                    <c:v>0.73234820644915999</c:v>
                  </c:pt>
                  <c:pt idx="4">
                    <c:v>0.72031705154330439</c:v>
                  </c:pt>
                  <c:pt idx="5">
                    <c:v>0.70635128116654755</c:v>
                  </c:pt>
                  <c:pt idx="6">
                    <c:v>0.67868293511942568</c:v>
                  </c:pt>
                  <c:pt idx="7">
                    <c:v>0.66799452154246808</c:v>
                  </c:pt>
                  <c:pt idx="8">
                    <c:v>0.68119513958070854</c:v>
                  </c:pt>
                  <c:pt idx="9">
                    <c:v>0.69213285707394334</c:v>
                  </c:pt>
                  <c:pt idx="10">
                    <c:v>0.66964463427530063</c:v>
                  </c:pt>
                  <c:pt idx="11">
                    <c:v>0.68284811122964584</c:v>
                  </c:pt>
                  <c:pt idx="12">
                    <c:v>0.66695372607688341</c:v>
                  </c:pt>
                  <c:pt idx="13">
                    <c:v>0.6779170931005325</c:v>
                  </c:pt>
                  <c:pt idx="14">
                    <c:v>0.65876536607457581</c:v>
                  </c:pt>
                  <c:pt idx="15">
                    <c:v>0.64358519266450287</c:v>
                  </c:pt>
                  <c:pt idx="16">
                    <c:v>0.64846243879827625</c:v>
                  </c:pt>
                  <c:pt idx="17">
                    <c:v>0.65156264524304675</c:v>
                  </c:pt>
                  <c:pt idx="18">
                    <c:v>0.65630878013153904</c:v>
                  </c:pt>
                  <c:pt idx="19">
                    <c:v>0.6472320079782321</c:v>
                  </c:pt>
                  <c:pt idx="20">
                    <c:v>0.64022109191314769</c:v>
                  </c:pt>
                  <c:pt idx="21">
                    <c:v>0.64044200075242941</c:v>
                  </c:pt>
                  <c:pt idx="22">
                    <c:v>0.6542400144353735</c:v>
                  </c:pt>
                </c:numCache>
              </c:numRef>
            </c:minus>
            <c:spPr>
              <a:ln>
                <a:solidFill>
                  <a:srgbClr val="008080"/>
                </a:solidFill>
              </a:ln>
            </c:spPr>
          </c:errBars>
          <c:cat>
            <c:strRef>
              <c:f>AUX!$B$84:$X$84</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AUX!$B$87:$X$87</c:f>
              <c:numCache>
                <c:formatCode>0.0</c:formatCode>
                <c:ptCount val="23"/>
                <c:pt idx="0">
                  <c:v>71.983903551229588</c:v>
                </c:pt>
                <c:pt idx="1">
                  <c:v>72.8299331142874</c:v>
                </c:pt>
                <c:pt idx="2">
                  <c:v>73.432743577468997</c:v>
                </c:pt>
                <c:pt idx="3">
                  <c:v>74.026249589380541</c:v>
                </c:pt>
                <c:pt idx="4">
                  <c:v>74.239480493681157</c:v>
                </c:pt>
                <c:pt idx="5">
                  <c:v>74.328456814738004</c:v>
                </c:pt>
                <c:pt idx="6">
                  <c:v>74.5285233729211</c:v>
                </c:pt>
                <c:pt idx="7">
                  <c:v>75.058801277296922</c:v>
                </c:pt>
                <c:pt idx="8">
                  <c:v>75.365034190905831</c:v>
                </c:pt>
                <c:pt idx="9">
                  <c:v>75.845289497406824</c:v>
                </c:pt>
                <c:pt idx="10">
                  <c:v>76.359684918062982</c:v>
                </c:pt>
                <c:pt idx="11">
                  <c:v>76.687857393732244</c:v>
                </c:pt>
                <c:pt idx="12">
                  <c:v>76.971859952331741</c:v>
                </c:pt>
                <c:pt idx="13">
                  <c:v>76.81450956548521</c:v>
                </c:pt>
                <c:pt idx="14">
                  <c:v>77.041250519944001</c:v>
                </c:pt>
                <c:pt idx="15">
                  <c:v>77.68829057848329</c:v>
                </c:pt>
                <c:pt idx="16">
                  <c:v>78.465519131085841</c:v>
                </c:pt>
                <c:pt idx="17">
                  <c:v>79.043546920342123</c:v>
                </c:pt>
                <c:pt idx="18">
                  <c:v>79.064556487245312</c:v>
                </c:pt>
                <c:pt idx="19">
                  <c:v>79.427509987606356</c:v>
                </c:pt>
                <c:pt idx="20">
                  <c:v>79.526265548263794</c:v>
                </c:pt>
                <c:pt idx="21">
                  <c:v>79.621237252092982</c:v>
                </c:pt>
                <c:pt idx="22">
                  <c:v>79.251346666638369</c:v>
                </c:pt>
              </c:numCache>
            </c:numRef>
          </c:val>
          <c:smooth val="0"/>
          <c:extLst>
            <c:ext xmlns:c16="http://schemas.microsoft.com/office/drawing/2014/chart" uri="{C3380CC4-5D6E-409C-BE32-E72D297353CC}">
              <c16:uniqueId val="{00000002-E8F7-40EC-A0FA-7EAECED92B99}"/>
            </c:ext>
          </c:extLst>
        </c:ser>
        <c:dLbls>
          <c:showLegendKey val="0"/>
          <c:showVal val="0"/>
          <c:showCatName val="0"/>
          <c:showSerName val="0"/>
          <c:showPercent val="0"/>
          <c:showBubbleSize val="0"/>
        </c:dLbls>
        <c:smooth val="0"/>
        <c:axId val="462081784"/>
        <c:axId val="462082176"/>
      </c:lineChart>
      <c:catAx>
        <c:axId val="462081784"/>
        <c:scaling>
          <c:orientation val="minMax"/>
        </c:scaling>
        <c:delete val="0"/>
        <c:axPos val="b"/>
        <c:numFmt formatCode="General" sourceLinked="1"/>
        <c:majorTickMark val="out"/>
        <c:minorTickMark val="none"/>
        <c:tickLblPos val="nextTo"/>
        <c:txPr>
          <a:bodyPr rot="-5400000" vert="horz"/>
          <a:lstStyle/>
          <a:p>
            <a:pPr>
              <a:defRPr lang="en-US" sz="900">
                <a:latin typeface="Arial" pitchFamily="34" charset="0"/>
                <a:cs typeface="Arial" pitchFamily="34" charset="0"/>
              </a:defRPr>
            </a:pPr>
            <a:endParaRPr lang="pt-PT"/>
          </a:p>
        </c:txPr>
        <c:crossAx val="462082176"/>
        <c:crosses val="autoZero"/>
        <c:auto val="1"/>
        <c:lblAlgn val="ctr"/>
        <c:lblOffset val="100"/>
        <c:tickLblSkip val="1"/>
        <c:tickMarkSkip val="1"/>
        <c:noMultiLvlLbl val="0"/>
      </c:catAx>
      <c:valAx>
        <c:axId val="462082176"/>
        <c:scaling>
          <c:orientation val="minMax"/>
          <c:max val="88"/>
          <c:min val="68"/>
        </c:scaling>
        <c:delete val="0"/>
        <c:axPos val="l"/>
        <c:majorGridlines>
          <c:spPr>
            <a:ln w="3175">
              <a:solidFill>
                <a:schemeClr val="bg1">
                  <a:lumMod val="95000"/>
                </a:schemeClr>
              </a:solidFill>
            </a:ln>
          </c:spPr>
        </c:majorGridlines>
        <c:title>
          <c:tx>
            <c:rich>
              <a:bodyPr rot="-5400000" vert="horz"/>
              <a:lstStyle/>
              <a:p>
                <a:pPr>
                  <a:defRPr lang="en-US" sz="900" b="0">
                    <a:latin typeface="Arial" pitchFamily="34" charset="0"/>
                    <a:cs typeface="Arial" pitchFamily="34" charset="0"/>
                  </a:defRPr>
                </a:pPr>
                <a:r>
                  <a:rPr lang="en-US" sz="900" b="0">
                    <a:latin typeface="Arial" pitchFamily="34" charset="0"/>
                    <a:cs typeface="Arial" pitchFamily="34" charset="0"/>
                  </a:rPr>
                  <a:t>Anos</a:t>
                </a:r>
              </a:p>
            </c:rich>
          </c:tx>
          <c:layout>
            <c:manualLayout>
              <c:xMode val="edge"/>
              <c:yMode val="edge"/>
              <c:x val="5.2175536881419234E-3"/>
              <c:y val="1.1797839506172863E-2"/>
            </c:manualLayout>
          </c:layout>
          <c:overlay val="0"/>
        </c:title>
        <c:numFmt formatCode="0" sourceLinked="0"/>
        <c:majorTickMark val="out"/>
        <c:minorTickMark val="none"/>
        <c:tickLblPos val="nextTo"/>
        <c:spPr>
          <a:ln>
            <a:solidFill>
              <a:schemeClr val="bg1">
                <a:lumMod val="85000"/>
              </a:schemeClr>
            </a:solidFill>
          </a:ln>
        </c:spPr>
        <c:txPr>
          <a:bodyPr/>
          <a:lstStyle/>
          <a:p>
            <a:pPr>
              <a:defRPr lang="en-US" sz="900">
                <a:latin typeface="Arial" pitchFamily="34" charset="0"/>
                <a:cs typeface="Arial" pitchFamily="34" charset="0"/>
              </a:defRPr>
            </a:pPr>
            <a:endParaRPr lang="pt-PT"/>
          </a:p>
        </c:txPr>
        <c:crossAx val="462081784"/>
        <c:crosses val="autoZero"/>
        <c:crossBetween val="between"/>
        <c:majorUnit val="2"/>
        <c:minorUnit val="0.4"/>
      </c:valAx>
    </c:plotArea>
    <c:legend>
      <c:legendPos val="b"/>
      <c:layout>
        <c:manualLayout>
          <c:xMode val="edge"/>
          <c:yMode val="edge"/>
          <c:x val="1.6211251167133525E-2"/>
          <c:y val="0.89670023148151135"/>
          <c:w val="0.96757749766573364"/>
          <c:h val="8.3701003086421227E-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w="3175">
      <a:solidFill>
        <a:schemeClr val="bg1">
          <a:lumMod val="85000"/>
        </a:schemeClr>
      </a:solidFill>
    </a:ln>
  </c:spPr>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54645191409899"/>
          <c:y val="5.527854938271605E-2"/>
          <c:w val="0.86458309990660065"/>
          <c:h val="0.70046682098765434"/>
        </c:manualLayout>
      </c:layout>
      <c:lineChart>
        <c:grouping val="standard"/>
        <c:varyColors val="0"/>
        <c:ser>
          <c:idx val="0"/>
          <c:order val="0"/>
          <c:tx>
            <c:strRef>
              <c:f>AUX!$A$92</c:f>
              <c:strCache>
                <c:ptCount val="1"/>
                <c:pt idx="0">
                  <c:v>Continente</c:v>
                </c:pt>
              </c:strCache>
            </c:strRef>
          </c:tx>
          <c:spPr>
            <a:ln w="12700">
              <a:solidFill>
                <a:srgbClr val="FF0000"/>
              </a:solidFill>
            </a:ln>
          </c:spPr>
          <c:marker>
            <c:symbol val="none"/>
          </c:marker>
          <c:cat>
            <c:strRef>
              <c:f>AUX!$B$91:$X$91</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AUX!$B$92:$X$92</c:f>
              <c:numCache>
                <c:formatCode>0.0</c:formatCode>
                <c:ptCount val="23"/>
                <c:pt idx="0">
                  <c:v>79.443923615595722</c:v>
                </c:pt>
                <c:pt idx="1">
                  <c:v>79.693892792065768</c:v>
                </c:pt>
                <c:pt idx="2">
                  <c:v>79.999141955163608</c:v>
                </c:pt>
                <c:pt idx="3">
                  <c:v>80.418481546781095</c:v>
                </c:pt>
                <c:pt idx="4">
                  <c:v>80.791862316458221</c:v>
                </c:pt>
                <c:pt idx="5">
                  <c:v>80.914577714649738</c:v>
                </c:pt>
                <c:pt idx="6">
                  <c:v>81.220585636122593</c:v>
                </c:pt>
                <c:pt idx="7">
                  <c:v>81.420421666650441</c:v>
                </c:pt>
                <c:pt idx="8">
                  <c:v>82.004085267982191</c:v>
                </c:pt>
                <c:pt idx="9">
                  <c:v>82.244534380367867</c:v>
                </c:pt>
                <c:pt idx="10">
                  <c:v>82.624994827090632</c:v>
                </c:pt>
                <c:pt idx="11">
                  <c:v>82.731426705931</c:v>
                </c:pt>
                <c:pt idx="12">
                  <c:v>82.940009905682018</c:v>
                </c:pt>
                <c:pt idx="13">
                  <c:v>83.371656505874853</c:v>
                </c:pt>
                <c:pt idx="14">
                  <c:v>83.655929725352806</c:v>
                </c:pt>
                <c:pt idx="15">
                  <c:v>83.898625253105365</c:v>
                </c:pt>
                <c:pt idx="16">
                  <c:v>84.097521470320672</c:v>
                </c:pt>
                <c:pt idx="17">
                  <c:v>84.331409082561962</c:v>
                </c:pt>
                <c:pt idx="18">
                  <c:v>84.432887091737811</c:v>
                </c:pt>
                <c:pt idx="19">
                  <c:v>84.467277173369297</c:v>
                </c:pt>
                <c:pt idx="20">
                  <c:v>84.526051337300558</c:v>
                </c:pt>
                <c:pt idx="21">
                  <c:v>84.694769111826488</c:v>
                </c:pt>
                <c:pt idx="22">
                  <c:v>84.618488728978704</c:v>
                </c:pt>
              </c:numCache>
            </c:numRef>
          </c:val>
          <c:smooth val="0"/>
          <c:extLst>
            <c:ext xmlns:c16="http://schemas.microsoft.com/office/drawing/2014/chart" uri="{C3380CC4-5D6E-409C-BE32-E72D297353CC}">
              <c16:uniqueId val="{00000000-41CF-476A-86D0-5CC90650E63B}"/>
            </c:ext>
          </c:extLst>
        </c:ser>
        <c:ser>
          <c:idx val="1"/>
          <c:order val="1"/>
          <c:tx>
            <c:strRef>
              <c:f>AUX!$A$93</c:f>
              <c:strCache>
                <c:ptCount val="1"/>
                <c:pt idx="0">
                  <c:v>ARS Norte</c:v>
                </c:pt>
              </c:strCache>
            </c:strRef>
          </c:tx>
          <c:spPr>
            <a:ln w="12700">
              <a:solidFill>
                <a:schemeClr val="tx2">
                  <a:lumMod val="75000"/>
                </a:schemeClr>
              </a:solidFill>
            </a:ln>
          </c:spPr>
          <c:marker>
            <c:symbol val="none"/>
          </c:marker>
          <c:cat>
            <c:strRef>
              <c:f>AUX!$B$91:$X$91</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AUX!$B$93:$X$93</c:f>
              <c:numCache>
                <c:formatCode>0.0</c:formatCode>
                <c:ptCount val="23"/>
                <c:pt idx="0">
                  <c:v>79.305024038654793</c:v>
                </c:pt>
                <c:pt idx="1">
                  <c:v>79.576286036219216</c:v>
                </c:pt>
                <c:pt idx="2">
                  <c:v>79.984078222590085</c:v>
                </c:pt>
                <c:pt idx="3">
                  <c:v>80.384370623692774</c:v>
                </c:pt>
                <c:pt idx="4">
                  <c:v>80.813239694881972</c:v>
                </c:pt>
                <c:pt idx="5">
                  <c:v>80.895267990029339</c:v>
                </c:pt>
                <c:pt idx="6">
                  <c:v>81.238882093785307</c:v>
                </c:pt>
                <c:pt idx="7">
                  <c:v>81.408481034244957</c:v>
                </c:pt>
                <c:pt idx="8">
                  <c:v>82.01063405722914</c:v>
                </c:pt>
                <c:pt idx="9">
                  <c:v>82.287731361635878</c:v>
                </c:pt>
                <c:pt idx="10">
                  <c:v>82.723963250382425</c:v>
                </c:pt>
                <c:pt idx="11">
                  <c:v>82.873619668982585</c:v>
                </c:pt>
                <c:pt idx="12">
                  <c:v>83.166028447969012</c:v>
                </c:pt>
                <c:pt idx="13">
                  <c:v>83.535874365629965</c:v>
                </c:pt>
                <c:pt idx="14">
                  <c:v>83.802083365697726</c:v>
                </c:pt>
                <c:pt idx="15">
                  <c:v>83.990519656023963</c:v>
                </c:pt>
                <c:pt idx="16">
                  <c:v>84.214986463049982</c:v>
                </c:pt>
                <c:pt idx="17">
                  <c:v>84.483525236610078</c:v>
                </c:pt>
                <c:pt idx="18">
                  <c:v>84.631360221570745</c:v>
                </c:pt>
                <c:pt idx="19">
                  <c:v>84.711715786291123</c:v>
                </c:pt>
                <c:pt idx="20">
                  <c:v>84.796248547834097</c:v>
                </c:pt>
                <c:pt idx="21">
                  <c:v>84.989495589911513</c:v>
                </c:pt>
                <c:pt idx="22">
                  <c:v>84.84754540808477</c:v>
                </c:pt>
              </c:numCache>
            </c:numRef>
          </c:val>
          <c:smooth val="0"/>
          <c:extLst>
            <c:ext xmlns:c16="http://schemas.microsoft.com/office/drawing/2014/chart" uri="{C3380CC4-5D6E-409C-BE32-E72D297353CC}">
              <c16:uniqueId val="{00000001-41CF-476A-86D0-5CC90650E63B}"/>
            </c:ext>
          </c:extLst>
        </c:ser>
        <c:ser>
          <c:idx val="2"/>
          <c:order val="2"/>
          <c:tx>
            <c:strRef>
              <c:f>AUX!$A$94</c:f>
              <c:strCache>
                <c:ptCount val="1"/>
                <c:pt idx="0">
                  <c:v>ACES Gerês/Cabreira</c:v>
                </c:pt>
              </c:strCache>
            </c:strRef>
          </c:tx>
          <c:spPr>
            <a:ln w="25400">
              <a:solidFill>
                <a:srgbClr val="008080"/>
              </a:solidFill>
            </a:ln>
          </c:spPr>
          <c:marker>
            <c:symbol val="none"/>
          </c:marker>
          <c:errBars>
            <c:errDir val="y"/>
            <c:errBarType val="both"/>
            <c:errValType val="cust"/>
            <c:noEndCap val="0"/>
            <c:plus>
              <c:numRef>
                <c:f>AUX!$B$97:$X$97</c:f>
                <c:numCache>
                  <c:formatCode>General</c:formatCode>
                  <c:ptCount val="23"/>
                  <c:pt idx="0">
                    <c:v>0.6353603340672862</c:v>
                  </c:pt>
                  <c:pt idx="1">
                    <c:v>0.64748347922554217</c:v>
                  </c:pt>
                  <c:pt idx="2">
                    <c:v>0.65821348785088674</c:v>
                  </c:pt>
                  <c:pt idx="3">
                    <c:v>0.66569433429718572</c:v>
                  </c:pt>
                  <c:pt idx="4">
                    <c:v>0.6495808367543674</c:v>
                  </c:pt>
                  <c:pt idx="5">
                    <c:v>0.63584943999987331</c:v>
                  </c:pt>
                  <c:pt idx="6">
                    <c:v>0.66007433833334517</c:v>
                  </c:pt>
                  <c:pt idx="7">
                    <c:v>0.62930204802364642</c:v>
                  </c:pt>
                  <c:pt idx="8">
                    <c:v>0.62885810855416935</c:v>
                  </c:pt>
                  <c:pt idx="9">
                    <c:v>0.59505872433143736</c:v>
                  </c:pt>
                  <c:pt idx="10">
                    <c:v>0.59326103693754817</c:v>
                  </c:pt>
                  <c:pt idx="11">
                    <c:v>0.5716488293528954</c:v>
                  </c:pt>
                  <c:pt idx="12">
                    <c:v>0.56741228785236331</c:v>
                  </c:pt>
                  <c:pt idx="13">
                    <c:v>0.58289222287857001</c:v>
                  </c:pt>
                  <c:pt idx="14">
                    <c:v>0.59311390849275369</c:v>
                  </c:pt>
                  <c:pt idx="15">
                    <c:v>0.6078545572526366</c:v>
                  </c:pt>
                  <c:pt idx="16">
                    <c:v>0.61519714914332724</c:v>
                  </c:pt>
                  <c:pt idx="17">
                    <c:v>0.61032768945283067</c:v>
                  </c:pt>
                  <c:pt idx="18">
                    <c:v>0.6095722868367659</c:v>
                  </c:pt>
                  <c:pt idx="19">
                    <c:v>0.62107302986221669</c:v>
                  </c:pt>
                  <c:pt idx="20">
                    <c:v>0.61885758568683968</c:v>
                  </c:pt>
                  <c:pt idx="21">
                    <c:v>0.59308573166845235</c:v>
                  </c:pt>
                  <c:pt idx="22">
                    <c:v>0.60591128236659131</c:v>
                  </c:pt>
                </c:numCache>
              </c:numRef>
            </c:plus>
            <c:minus>
              <c:numRef>
                <c:f>AUX!$B$97:$X$97</c:f>
                <c:numCache>
                  <c:formatCode>General</c:formatCode>
                  <c:ptCount val="23"/>
                  <c:pt idx="0">
                    <c:v>0.6353603340672862</c:v>
                  </c:pt>
                  <c:pt idx="1">
                    <c:v>0.64748347922554217</c:v>
                  </c:pt>
                  <c:pt idx="2">
                    <c:v>0.65821348785088674</c:v>
                  </c:pt>
                  <c:pt idx="3">
                    <c:v>0.66569433429718572</c:v>
                  </c:pt>
                  <c:pt idx="4">
                    <c:v>0.6495808367543674</c:v>
                  </c:pt>
                  <c:pt idx="5">
                    <c:v>0.63584943999987331</c:v>
                  </c:pt>
                  <c:pt idx="6">
                    <c:v>0.66007433833334517</c:v>
                  </c:pt>
                  <c:pt idx="7">
                    <c:v>0.62930204802364642</c:v>
                  </c:pt>
                  <c:pt idx="8">
                    <c:v>0.62885810855416935</c:v>
                  </c:pt>
                  <c:pt idx="9">
                    <c:v>0.59505872433143736</c:v>
                  </c:pt>
                  <c:pt idx="10">
                    <c:v>0.59326103693754817</c:v>
                  </c:pt>
                  <c:pt idx="11">
                    <c:v>0.5716488293528954</c:v>
                  </c:pt>
                  <c:pt idx="12">
                    <c:v>0.56741228785236331</c:v>
                  </c:pt>
                  <c:pt idx="13">
                    <c:v>0.58289222287857001</c:v>
                  </c:pt>
                  <c:pt idx="14">
                    <c:v>0.59311390849275369</c:v>
                  </c:pt>
                  <c:pt idx="15">
                    <c:v>0.6078545572526366</c:v>
                  </c:pt>
                  <c:pt idx="16">
                    <c:v>0.61519714914332724</c:v>
                  </c:pt>
                  <c:pt idx="17">
                    <c:v>0.61032768945283067</c:v>
                  </c:pt>
                  <c:pt idx="18">
                    <c:v>0.6095722868367659</c:v>
                  </c:pt>
                  <c:pt idx="19">
                    <c:v>0.62107302986221669</c:v>
                  </c:pt>
                  <c:pt idx="20">
                    <c:v>0.61885758568683968</c:v>
                  </c:pt>
                  <c:pt idx="21">
                    <c:v>0.59308573166845235</c:v>
                  </c:pt>
                  <c:pt idx="22">
                    <c:v>0.60591128236659131</c:v>
                  </c:pt>
                </c:numCache>
              </c:numRef>
            </c:minus>
            <c:spPr>
              <a:ln>
                <a:solidFill>
                  <a:srgbClr val="008080"/>
                </a:solidFill>
              </a:ln>
            </c:spPr>
          </c:errBars>
          <c:cat>
            <c:strRef>
              <c:f>AUX!$B$91:$X$91</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AUX!$B$94:$X$94</c:f>
              <c:numCache>
                <c:formatCode>0.0</c:formatCode>
                <c:ptCount val="23"/>
                <c:pt idx="0">
                  <c:v>79.512953192769544</c:v>
                </c:pt>
                <c:pt idx="1">
                  <c:v>79.396960078425295</c:v>
                </c:pt>
                <c:pt idx="2">
                  <c:v>79.670339963135419</c:v>
                </c:pt>
                <c:pt idx="3">
                  <c:v>79.951254428882805</c:v>
                </c:pt>
                <c:pt idx="4">
                  <c:v>80.52309420413971</c:v>
                </c:pt>
                <c:pt idx="5">
                  <c:v>80.377174493428484</c:v>
                </c:pt>
                <c:pt idx="6">
                  <c:v>80.577830740282636</c:v>
                </c:pt>
                <c:pt idx="7">
                  <c:v>80.984200942638836</c:v>
                </c:pt>
                <c:pt idx="8">
                  <c:v>81.756422634391228</c:v>
                </c:pt>
                <c:pt idx="9">
                  <c:v>82.453365793440284</c:v>
                </c:pt>
                <c:pt idx="10">
                  <c:v>82.880005118807915</c:v>
                </c:pt>
                <c:pt idx="11">
                  <c:v>82.955414775184209</c:v>
                </c:pt>
                <c:pt idx="12">
                  <c:v>83.194731005361945</c:v>
                </c:pt>
                <c:pt idx="13">
                  <c:v>83.450414909542459</c:v>
                </c:pt>
                <c:pt idx="14">
                  <c:v>83.748632310174244</c:v>
                </c:pt>
                <c:pt idx="15">
                  <c:v>83.74535723112713</c:v>
                </c:pt>
                <c:pt idx="16">
                  <c:v>84.043887931633904</c:v>
                </c:pt>
                <c:pt idx="17">
                  <c:v>84.377691452395041</c:v>
                </c:pt>
                <c:pt idx="18">
                  <c:v>84.511989314418628</c:v>
                </c:pt>
                <c:pt idx="19">
                  <c:v>84.493112022312729</c:v>
                </c:pt>
                <c:pt idx="20">
                  <c:v>84.604056235506903</c:v>
                </c:pt>
                <c:pt idx="21">
                  <c:v>84.849102177281992</c:v>
                </c:pt>
                <c:pt idx="22">
                  <c:v>84.62049864375048</c:v>
                </c:pt>
              </c:numCache>
            </c:numRef>
          </c:val>
          <c:smooth val="0"/>
          <c:extLst>
            <c:ext xmlns:c16="http://schemas.microsoft.com/office/drawing/2014/chart" uri="{C3380CC4-5D6E-409C-BE32-E72D297353CC}">
              <c16:uniqueId val="{00000002-41CF-476A-86D0-5CC90650E63B}"/>
            </c:ext>
          </c:extLst>
        </c:ser>
        <c:dLbls>
          <c:showLegendKey val="0"/>
          <c:showVal val="0"/>
          <c:showCatName val="0"/>
          <c:showSerName val="0"/>
          <c:showPercent val="0"/>
          <c:showBubbleSize val="0"/>
        </c:dLbls>
        <c:smooth val="0"/>
        <c:axId val="462084920"/>
        <c:axId val="462083352"/>
      </c:lineChart>
      <c:catAx>
        <c:axId val="462084920"/>
        <c:scaling>
          <c:orientation val="minMax"/>
        </c:scaling>
        <c:delete val="0"/>
        <c:axPos val="b"/>
        <c:numFmt formatCode="General" sourceLinked="1"/>
        <c:majorTickMark val="out"/>
        <c:minorTickMark val="none"/>
        <c:tickLblPos val="nextTo"/>
        <c:txPr>
          <a:bodyPr rot="-5400000" vert="horz"/>
          <a:lstStyle/>
          <a:p>
            <a:pPr>
              <a:defRPr lang="en-US" sz="900">
                <a:latin typeface="Arial" pitchFamily="34" charset="0"/>
                <a:cs typeface="Arial" pitchFamily="34" charset="0"/>
              </a:defRPr>
            </a:pPr>
            <a:endParaRPr lang="pt-PT"/>
          </a:p>
        </c:txPr>
        <c:crossAx val="462083352"/>
        <c:crosses val="autoZero"/>
        <c:auto val="1"/>
        <c:lblAlgn val="ctr"/>
        <c:lblOffset val="100"/>
        <c:tickLblSkip val="1"/>
        <c:tickMarkSkip val="1"/>
        <c:noMultiLvlLbl val="0"/>
      </c:catAx>
      <c:valAx>
        <c:axId val="462083352"/>
        <c:scaling>
          <c:orientation val="minMax"/>
          <c:max val="88"/>
          <c:min val="68"/>
        </c:scaling>
        <c:delete val="0"/>
        <c:axPos val="l"/>
        <c:majorGridlines>
          <c:spPr>
            <a:ln w="3175">
              <a:solidFill>
                <a:schemeClr val="bg1">
                  <a:lumMod val="95000"/>
                </a:schemeClr>
              </a:solidFill>
            </a:ln>
          </c:spPr>
        </c:majorGridlines>
        <c:title>
          <c:tx>
            <c:rich>
              <a:bodyPr rot="-5400000" vert="horz"/>
              <a:lstStyle/>
              <a:p>
                <a:pPr>
                  <a:defRPr lang="en-US" sz="900" b="0">
                    <a:latin typeface="Arial" pitchFamily="34" charset="0"/>
                    <a:cs typeface="Arial" pitchFamily="34" charset="0"/>
                  </a:defRPr>
                </a:pPr>
                <a:r>
                  <a:rPr lang="en-US" sz="900" b="0">
                    <a:latin typeface="Arial" pitchFamily="34" charset="0"/>
                    <a:cs typeface="Arial" pitchFamily="34" charset="0"/>
                  </a:rPr>
                  <a:t>Anos</a:t>
                </a:r>
              </a:p>
            </c:rich>
          </c:tx>
          <c:layout>
            <c:manualLayout>
              <c:xMode val="edge"/>
              <c:yMode val="edge"/>
              <c:x val="5.2175536881419234E-3"/>
              <c:y val="1.1797839506172863E-2"/>
            </c:manualLayout>
          </c:layout>
          <c:overlay val="0"/>
        </c:title>
        <c:numFmt formatCode="0" sourceLinked="0"/>
        <c:majorTickMark val="out"/>
        <c:minorTickMark val="none"/>
        <c:tickLblPos val="nextTo"/>
        <c:spPr>
          <a:ln>
            <a:solidFill>
              <a:schemeClr val="bg1">
                <a:lumMod val="85000"/>
              </a:schemeClr>
            </a:solidFill>
          </a:ln>
        </c:spPr>
        <c:txPr>
          <a:bodyPr/>
          <a:lstStyle/>
          <a:p>
            <a:pPr>
              <a:defRPr lang="en-US" sz="900">
                <a:latin typeface="Arial" pitchFamily="34" charset="0"/>
                <a:cs typeface="Arial" pitchFamily="34" charset="0"/>
              </a:defRPr>
            </a:pPr>
            <a:endParaRPr lang="pt-PT"/>
          </a:p>
        </c:txPr>
        <c:crossAx val="462084920"/>
        <c:crosses val="autoZero"/>
        <c:crossBetween val="between"/>
        <c:majorUnit val="2"/>
        <c:minorUnit val="0.4"/>
      </c:valAx>
    </c:plotArea>
    <c:legend>
      <c:legendPos val="b"/>
      <c:layout>
        <c:manualLayout>
          <c:xMode val="edge"/>
          <c:yMode val="edge"/>
          <c:x val="1.6211251167133525E-2"/>
          <c:y val="0.89670023148151168"/>
          <c:w val="0.96757749766573364"/>
          <c:h val="8.3701003086421227E-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w="3175">
      <a:solidFill>
        <a:schemeClr val="bg1">
          <a:lumMod val="85000"/>
        </a:schemeClr>
      </a:solidFill>
    </a:ln>
  </c:spPr>
  <c:printSettings>
    <c:headerFooter/>
    <c:pageMargins b="0.75000000000001465" l="0.70000000000000062" r="0.70000000000000062" t="0.75000000000001465"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736955555555571"/>
          <c:y val="4.7189424364123184E-2"/>
          <c:w val="0.81158599999999959"/>
          <c:h val="0.64171285140562262"/>
        </c:manualLayout>
      </c:layout>
      <c:lineChart>
        <c:grouping val="standard"/>
        <c:varyColors val="0"/>
        <c:ser>
          <c:idx val="0"/>
          <c:order val="0"/>
          <c:tx>
            <c:strRef>
              <c:f>AUX!$A$107</c:f>
              <c:strCache>
                <c:ptCount val="1"/>
                <c:pt idx="0">
                  <c:v>Homens</c:v>
                </c:pt>
              </c:strCache>
            </c:strRef>
          </c:tx>
          <c:spPr>
            <a:ln w="19050"/>
          </c:spPr>
          <c:marker>
            <c:symbol val="none"/>
          </c:marker>
          <c:cat>
            <c:numRef>
              <c:f>AUX!$B$103:$GW$103</c:f>
              <c:numCache>
                <c:formatCode>mmm\-yy</c:formatCode>
                <c:ptCount val="204"/>
                <c:pt idx="0">
                  <c:v>37987</c:v>
                </c:pt>
                <c:pt idx="1">
                  <c:v>38018</c:v>
                </c:pt>
                <c:pt idx="2">
                  <c:v>38047</c:v>
                </c:pt>
                <c:pt idx="3">
                  <c:v>38078</c:v>
                </c:pt>
                <c:pt idx="4">
                  <c:v>38108</c:v>
                </c:pt>
                <c:pt idx="5">
                  <c:v>38139</c:v>
                </c:pt>
                <c:pt idx="6">
                  <c:v>38169</c:v>
                </c:pt>
                <c:pt idx="7">
                  <c:v>38200</c:v>
                </c:pt>
                <c:pt idx="8">
                  <c:v>38231</c:v>
                </c:pt>
                <c:pt idx="9">
                  <c:v>38261</c:v>
                </c:pt>
                <c:pt idx="10">
                  <c:v>38292</c:v>
                </c:pt>
                <c:pt idx="11">
                  <c:v>38322</c:v>
                </c:pt>
                <c:pt idx="12">
                  <c:v>38353</c:v>
                </c:pt>
                <c:pt idx="13">
                  <c:v>38384</c:v>
                </c:pt>
                <c:pt idx="14">
                  <c:v>38412</c:v>
                </c:pt>
                <c:pt idx="15">
                  <c:v>38443</c:v>
                </c:pt>
                <c:pt idx="16">
                  <c:v>38473</c:v>
                </c:pt>
                <c:pt idx="17">
                  <c:v>38504</c:v>
                </c:pt>
                <c:pt idx="18">
                  <c:v>38534</c:v>
                </c:pt>
                <c:pt idx="19">
                  <c:v>38565</c:v>
                </c:pt>
                <c:pt idx="20">
                  <c:v>38596</c:v>
                </c:pt>
                <c:pt idx="21">
                  <c:v>38626</c:v>
                </c:pt>
                <c:pt idx="22">
                  <c:v>38657</c:v>
                </c:pt>
                <c:pt idx="23">
                  <c:v>38687</c:v>
                </c:pt>
                <c:pt idx="24">
                  <c:v>38718</c:v>
                </c:pt>
                <c:pt idx="25">
                  <c:v>38749</c:v>
                </c:pt>
                <c:pt idx="26">
                  <c:v>38777</c:v>
                </c:pt>
                <c:pt idx="27">
                  <c:v>38808</c:v>
                </c:pt>
                <c:pt idx="28">
                  <c:v>38838</c:v>
                </c:pt>
                <c:pt idx="29">
                  <c:v>38869</c:v>
                </c:pt>
                <c:pt idx="30">
                  <c:v>38899</c:v>
                </c:pt>
                <c:pt idx="31">
                  <c:v>38930</c:v>
                </c:pt>
                <c:pt idx="32">
                  <c:v>38961</c:v>
                </c:pt>
                <c:pt idx="33">
                  <c:v>38991</c:v>
                </c:pt>
                <c:pt idx="34">
                  <c:v>39022</c:v>
                </c:pt>
                <c:pt idx="35">
                  <c:v>39052</c:v>
                </c:pt>
                <c:pt idx="36">
                  <c:v>39083</c:v>
                </c:pt>
                <c:pt idx="37">
                  <c:v>39114</c:v>
                </c:pt>
                <c:pt idx="38">
                  <c:v>39142</c:v>
                </c:pt>
                <c:pt idx="39">
                  <c:v>39173</c:v>
                </c:pt>
                <c:pt idx="40">
                  <c:v>39203</c:v>
                </c:pt>
                <c:pt idx="41">
                  <c:v>39234</c:v>
                </c:pt>
                <c:pt idx="42">
                  <c:v>39264</c:v>
                </c:pt>
                <c:pt idx="43">
                  <c:v>39295</c:v>
                </c:pt>
                <c:pt idx="44">
                  <c:v>39326</c:v>
                </c:pt>
                <c:pt idx="45">
                  <c:v>39356</c:v>
                </c:pt>
                <c:pt idx="46">
                  <c:v>39387</c:v>
                </c:pt>
                <c:pt idx="47">
                  <c:v>39417</c:v>
                </c:pt>
                <c:pt idx="48">
                  <c:v>39448</c:v>
                </c:pt>
                <c:pt idx="49">
                  <c:v>39479</c:v>
                </c:pt>
                <c:pt idx="50">
                  <c:v>39508</c:v>
                </c:pt>
                <c:pt idx="51">
                  <c:v>39539</c:v>
                </c:pt>
                <c:pt idx="52">
                  <c:v>39569</c:v>
                </c:pt>
                <c:pt idx="53">
                  <c:v>39600</c:v>
                </c:pt>
                <c:pt idx="54">
                  <c:v>39630</c:v>
                </c:pt>
                <c:pt idx="55">
                  <c:v>39661</c:v>
                </c:pt>
                <c:pt idx="56">
                  <c:v>39692</c:v>
                </c:pt>
                <c:pt idx="57">
                  <c:v>39722</c:v>
                </c:pt>
                <c:pt idx="58">
                  <c:v>39753</c:v>
                </c:pt>
                <c:pt idx="59">
                  <c:v>39783</c:v>
                </c:pt>
                <c:pt idx="60">
                  <c:v>39814</c:v>
                </c:pt>
                <c:pt idx="61">
                  <c:v>39845</c:v>
                </c:pt>
                <c:pt idx="62">
                  <c:v>39873</c:v>
                </c:pt>
                <c:pt idx="63">
                  <c:v>39904</c:v>
                </c:pt>
                <c:pt idx="64">
                  <c:v>39934</c:v>
                </c:pt>
                <c:pt idx="65">
                  <c:v>39965</c:v>
                </c:pt>
                <c:pt idx="66">
                  <c:v>39995</c:v>
                </c:pt>
                <c:pt idx="67">
                  <c:v>40026</c:v>
                </c:pt>
                <c:pt idx="68">
                  <c:v>40057</c:v>
                </c:pt>
                <c:pt idx="69">
                  <c:v>40087</c:v>
                </c:pt>
                <c:pt idx="70">
                  <c:v>40118</c:v>
                </c:pt>
                <c:pt idx="71">
                  <c:v>40148</c:v>
                </c:pt>
                <c:pt idx="72">
                  <c:v>40179</c:v>
                </c:pt>
                <c:pt idx="73">
                  <c:v>40210</c:v>
                </c:pt>
                <c:pt idx="74">
                  <c:v>40238</c:v>
                </c:pt>
                <c:pt idx="75">
                  <c:v>40269</c:v>
                </c:pt>
                <c:pt idx="76">
                  <c:v>40299</c:v>
                </c:pt>
                <c:pt idx="77">
                  <c:v>40330</c:v>
                </c:pt>
                <c:pt idx="78">
                  <c:v>40360</c:v>
                </c:pt>
                <c:pt idx="79">
                  <c:v>40391</c:v>
                </c:pt>
                <c:pt idx="80">
                  <c:v>40422</c:v>
                </c:pt>
                <c:pt idx="81">
                  <c:v>40452</c:v>
                </c:pt>
                <c:pt idx="82">
                  <c:v>40483</c:v>
                </c:pt>
                <c:pt idx="83">
                  <c:v>40513</c:v>
                </c:pt>
                <c:pt idx="84">
                  <c:v>40544</c:v>
                </c:pt>
                <c:pt idx="85">
                  <c:v>40575</c:v>
                </c:pt>
                <c:pt idx="86">
                  <c:v>40603</c:v>
                </c:pt>
                <c:pt idx="87">
                  <c:v>40634</c:v>
                </c:pt>
                <c:pt idx="88">
                  <c:v>40664</c:v>
                </c:pt>
                <c:pt idx="89">
                  <c:v>40695</c:v>
                </c:pt>
                <c:pt idx="90">
                  <c:v>40725</c:v>
                </c:pt>
                <c:pt idx="91">
                  <c:v>40756</c:v>
                </c:pt>
                <c:pt idx="92">
                  <c:v>40787</c:v>
                </c:pt>
                <c:pt idx="93">
                  <c:v>40817</c:v>
                </c:pt>
                <c:pt idx="94">
                  <c:v>40848</c:v>
                </c:pt>
                <c:pt idx="95">
                  <c:v>40878</c:v>
                </c:pt>
                <c:pt idx="96">
                  <c:v>40909</c:v>
                </c:pt>
                <c:pt idx="97">
                  <c:v>40940</c:v>
                </c:pt>
                <c:pt idx="98">
                  <c:v>40969</c:v>
                </c:pt>
                <c:pt idx="99">
                  <c:v>41000</c:v>
                </c:pt>
                <c:pt idx="100">
                  <c:v>41030</c:v>
                </c:pt>
                <c:pt idx="101">
                  <c:v>41061</c:v>
                </c:pt>
                <c:pt idx="102">
                  <c:v>41091</c:v>
                </c:pt>
                <c:pt idx="103">
                  <c:v>41122</c:v>
                </c:pt>
                <c:pt idx="104">
                  <c:v>41153</c:v>
                </c:pt>
                <c:pt idx="105">
                  <c:v>41183</c:v>
                </c:pt>
                <c:pt idx="106">
                  <c:v>41214</c:v>
                </c:pt>
                <c:pt idx="107">
                  <c:v>41244</c:v>
                </c:pt>
                <c:pt idx="108">
                  <c:v>41275</c:v>
                </c:pt>
                <c:pt idx="109">
                  <c:v>41306</c:v>
                </c:pt>
                <c:pt idx="110">
                  <c:v>41334</c:v>
                </c:pt>
                <c:pt idx="111">
                  <c:v>41365</c:v>
                </c:pt>
                <c:pt idx="112">
                  <c:v>41395</c:v>
                </c:pt>
                <c:pt idx="113">
                  <c:v>41426</c:v>
                </c:pt>
                <c:pt idx="114">
                  <c:v>41456</c:v>
                </c:pt>
                <c:pt idx="115">
                  <c:v>41487</c:v>
                </c:pt>
                <c:pt idx="116">
                  <c:v>41518</c:v>
                </c:pt>
                <c:pt idx="117">
                  <c:v>41548</c:v>
                </c:pt>
                <c:pt idx="118">
                  <c:v>41579</c:v>
                </c:pt>
                <c:pt idx="119">
                  <c:v>41609</c:v>
                </c:pt>
                <c:pt idx="120">
                  <c:v>41640</c:v>
                </c:pt>
                <c:pt idx="121">
                  <c:v>41671</c:v>
                </c:pt>
                <c:pt idx="122">
                  <c:v>41699</c:v>
                </c:pt>
                <c:pt idx="123">
                  <c:v>41730</c:v>
                </c:pt>
                <c:pt idx="124">
                  <c:v>41760</c:v>
                </c:pt>
                <c:pt idx="125">
                  <c:v>41791</c:v>
                </c:pt>
                <c:pt idx="126">
                  <c:v>41821</c:v>
                </c:pt>
                <c:pt idx="127">
                  <c:v>41852</c:v>
                </c:pt>
                <c:pt idx="128">
                  <c:v>41883</c:v>
                </c:pt>
                <c:pt idx="129">
                  <c:v>41913</c:v>
                </c:pt>
                <c:pt idx="130">
                  <c:v>41944</c:v>
                </c:pt>
                <c:pt idx="131">
                  <c:v>41974</c:v>
                </c:pt>
                <c:pt idx="132">
                  <c:v>42005</c:v>
                </c:pt>
                <c:pt idx="133">
                  <c:v>42036</c:v>
                </c:pt>
                <c:pt idx="134">
                  <c:v>42064</c:v>
                </c:pt>
                <c:pt idx="135">
                  <c:v>42095</c:v>
                </c:pt>
                <c:pt idx="136">
                  <c:v>42125</c:v>
                </c:pt>
                <c:pt idx="137">
                  <c:v>42156</c:v>
                </c:pt>
                <c:pt idx="138">
                  <c:v>42186</c:v>
                </c:pt>
                <c:pt idx="139">
                  <c:v>42217</c:v>
                </c:pt>
                <c:pt idx="140">
                  <c:v>42248</c:v>
                </c:pt>
                <c:pt idx="141">
                  <c:v>42278</c:v>
                </c:pt>
                <c:pt idx="142">
                  <c:v>42309</c:v>
                </c:pt>
                <c:pt idx="143">
                  <c:v>42339</c:v>
                </c:pt>
                <c:pt idx="144">
                  <c:v>42370</c:v>
                </c:pt>
                <c:pt idx="145">
                  <c:v>42401</c:v>
                </c:pt>
                <c:pt idx="146">
                  <c:v>42430</c:v>
                </c:pt>
                <c:pt idx="147">
                  <c:v>42461</c:v>
                </c:pt>
                <c:pt idx="148">
                  <c:v>42491</c:v>
                </c:pt>
                <c:pt idx="149">
                  <c:v>42522</c:v>
                </c:pt>
                <c:pt idx="150">
                  <c:v>42552</c:v>
                </c:pt>
                <c:pt idx="151">
                  <c:v>42583</c:v>
                </c:pt>
                <c:pt idx="152">
                  <c:v>42614</c:v>
                </c:pt>
                <c:pt idx="153">
                  <c:v>42644</c:v>
                </c:pt>
                <c:pt idx="154">
                  <c:v>42675</c:v>
                </c:pt>
                <c:pt idx="155">
                  <c:v>42705</c:v>
                </c:pt>
                <c:pt idx="156">
                  <c:v>42736</c:v>
                </c:pt>
                <c:pt idx="157">
                  <c:v>42767</c:v>
                </c:pt>
                <c:pt idx="158">
                  <c:v>42795</c:v>
                </c:pt>
                <c:pt idx="159">
                  <c:v>42826</c:v>
                </c:pt>
                <c:pt idx="160">
                  <c:v>42856</c:v>
                </c:pt>
                <c:pt idx="161">
                  <c:v>42887</c:v>
                </c:pt>
                <c:pt idx="162">
                  <c:v>42917</c:v>
                </c:pt>
                <c:pt idx="163">
                  <c:v>42948</c:v>
                </c:pt>
                <c:pt idx="164">
                  <c:v>42979</c:v>
                </c:pt>
                <c:pt idx="165">
                  <c:v>43009</c:v>
                </c:pt>
                <c:pt idx="166">
                  <c:v>43040</c:v>
                </c:pt>
                <c:pt idx="167">
                  <c:v>43070</c:v>
                </c:pt>
                <c:pt idx="168">
                  <c:v>43101</c:v>
                </c:pt>
                <c:pt idx="169">
                  <c:v>43132</c:v>
                </c:pt>
                <c:pt idx="170">
                  <c:v>43160</c:v>
                </c:pt>
                <c:pt idx="171">
                  <c:v>43191</c:v>
                </c:pt>
                <c:pt idx="172">
                  <c:v>43221</c:v>
                </c:pt>
                <c:pt idx="173">
                  <c:v>43252</c:v>
                </c:pt>
                <c:pt idx="174">
                  <c:v>43282</c:v>
                </c:pt>
                <c:pt idx="175">
                  <c:v>43313</c:v>
                </c:pt>
                <c:pt idx="176">
                  <c:v>43344</c:v>
                </c:pt>
                <c:pt idx="177">
                  <c:v>43374</c:v>
                </c:pt>
                <c:pt idx="178">
                  <c:v>43405</c:v>
                </c:pt>
                <c:pt idx="179">
                  <c:v>43435</c:v>
                </c:pt>
                <c:pt idx="180">
                  <c:v>43466</c:v>
                </c:pt>
                <c:pt idx="181">
                  <c:v>43497</c:v>
                </c:pt>
                <c:pt idx="182">
                  <c:v>43525</c:v>
                </c:pt>
                <c:pt idx="183">
                  <c:v>43556</c:v>
                </c:pt>
                <c:pt idx="184">
                  <c:v>43586</c:v>
                </c:pt>
                <c:pt idx="185">
                  <c:v>43617</c:v>
                </c:pt>
                <c:pt idx="186">
                  <c:v>43647</c:v>
                </c:pt>
                <c:pt idx="187">
                  <c:v>43678</c:v>
                </c:pt>
                <c:pt idx="188">
                  <c:v>43709</c:v>
                </c:pt>
                <c:pt idx="189">
                  <c:v>43739</c:v>
                </c:pt>
                <c:pt idx="190">
                  <c:v>43770</c:v>
                </c:pt>
                <c:pt idx="191">
                  <c:v>43800</c:v>
                </c:pt>
                <c:pt idx="192">
                  <c:v>43831</c:v>
                </c:pt>
                <c:pt idx="193">
                  <c:v>43862</c:v>
                </c:pt>
                <c:pt idx="194">
                  <c:v>43891</c:v>
                </c:pt>
                <c:pt idx="195">
                  <c:v>43922</c:v>
                </c:pt>
                <c:pt idx="196">
                  <c:v>43952</c:v>
                </c:pt>
                <c:pt idx="197">
                  <c:v>43983</c:v>
                </c:pt>
                <c:pt idx="198">
                  <c:v>44013</c:v>
                </c:pt>
                <c:pt idx="199">
                  <c:v>44044</c:v>
                </c:pt>
                <c:pt idx="200">
                  <c:v>44075</c:v>
                </c:pt>
                <c:pt idx="201">
                  <c:v>44105</c:v>
                </c:pt>
                <c:pt idx="202">
                  <c:v>44136</c:v>
                </c:pt>
                <c:pt idx="203">
                  <c:v>44166</c:v>
                </c:pt>
              </c:numCache>
            </c:numRef>
          </c:cat>
          <c:val>
            <c:numRef>
              <c:f>AUX!$B$107:$GW$107</c:f>
              <c:numCache>
                <c:formatCode>General</c:formatCode>
                <c:ptCount val="204"/>
                <c:pt idx="0">
                  <c:v>1972</c:v>
                </c:pt>
                <c:pt idx="1">
                  <c:v>1970</c:v>
                </c:pt>
                <c:pt idx="2">
                  <c:v>1985</c:v>
                </c:pt>
                <c:pt idx="3">
                  <c:v>1929</c:v>
                </c:pt>
                <c:pt idx="4">
                  <c:v>1860</c:v>
                </c:pt>
                <c:pt idx="5">
                  <c:v>1771</c:v>
                </c:pt>
                <c:pt idx="6">
                  <c:v>1755</c:v>
                </c:pt>
                <c:pt idx="7">
                  <c:v>1736</c:v>
                </c:pt>
                <c:pt idx="8">
                  <c:v>1725</c:v>
                </c:pt>
                <c:pt idx="9">
                  <c:v>1777</c:v>
                </c:pt>
                <c:pt idx="10">
                  <c:v>1883</c:v>
                </c:pt>
                <c:pt idx="11">
                  <c:v>1991</c:v>
                </c:pt>
                <c:pt idx="12">
                  <c:v>2039</c:v>
                </c:pt>
                <c:pt idx="13">
                  <c:v>2039</c:v>
                </c:pt>
                <c:pt idx="14">
                  <c:v>2013</c:v>
                </c:pt>
                <c:pt idx="15">
                  <c:v>1967</c:v>
                </c:pt>
                <c:pt idx="16">
                  <c:v>1877</c:v>
                </c:pt>
                <c:pt idx="17">
                  <c:v>1727</c:v>
                </c:pt>
                <c:pt idx="18">
                  <c:v>1680</c:v>
                </c:pt>
                <c:pt idx="19">
                  <c:v>1755</c:v>
                </c:pt>
                <c:pt idx="20">
                  <c:v>1804</c:v>
                </c:pt>
                <c:pt idx="21">
                  <c:v>1869</c:v>
                </c:pt>
                <c:pt idx="22">
                  <c:v>1921</c:v>
                </c:pt>
                <c:pt idx="23">
                  <c:v>2009</c:v>
                </c:pt>
                <c:pt idx="24">
                  <c:v>2087</c:v>
                </c:pt>
                <c:pt idx="25">
                  <c:v>2053</c:v>
                </c:pt>
                <c:pt idx="26">
                  <c:v>2016</c:v>
                </c:pt>
                <c:pt idx="27">
                  <c:v>1901</c:v>
                </c:pt>
                <c:pt idx="28">
                  <c:v>1777</c:v>
                </c:pt>
                <c:pt idx="29">
                  <c:v>1620</c:v>
                </c:pt>
                <c:pt idx="30">
                  <c:v>1521</c:v>
                </c:pt>
                <c:pt idx="31">
                  <c:v>1521</c:v>
                </c:pt>
                <c:pt idx="32">
                  <c:v>1525</c:v>
                </c:pt>
                <c:pt idx="33">
                  <c:v>1558</c:v>
                </c:pt>
                <c:pt idx="34">
                  <c:v>1733</c:v>
                </c:pt>
                <c:pt idx="35">
                  <c:v>1853</c:v>
                </c:pt>
                <c:pt idx="36">
                  <c:v>1884</c:v>
                </c:pt>
                <c:pt idx="37">
                  <c:v>1846</c:v>
                </c:pt>
                <c:pt idx="38">
                  <c:v>1763</c:v>
                </c:pt>
                <c:pt idx="39">
                  <c:v>1629</c:v>
                </c:pt>
                <c:pt idx="40">
                  <c:v>1465</c:v>
                </c:pt>
                <c:pt idx="41">
                  <c:v>1371</c:v>
                </c:pt>
                <c:pt idx="42">
                  <c:v>1318</c:v>
                </c:pt>
                <c:pt idx="43">
                  <c:v>1363</c:v>
                </c:pt>
                <c:pt idx="44">
                  <c:v>1353</c:v>
                </c:pt>
                <c:pt idx="45">
                  <c:v>1380</c:v>
                </c:pt>
                <c:pt idx="46">
                  <c:v>1427</c:v>
                </c:pt>
                <c:pt idx="47">
                  <c:v>1542</c:v>
                </c:pt>
                <c:pt idx="48">
                  <c:v>1615</c:v>
                </c:pt>
                <c:pt idx="49">
                  <c:v>1613</c:v>
                </c:pt>
                <c:pt idx="50">
                  <c:v>1535</c:v>
                </c:pt>
                <c:pt idx="51">
                  <c:v>1420</c:v>
                </c:pt>
                <c:pt idx="52">
                  <c:v>1381</c:v>
                </c:pt>
                <c:pt idx="53">
                  <c:v>1321</c:v>
                </c:pt>
                <c:pt idx="54">
                  <c:v>1320</c:v>
                </c:pt>
                <c:pt idx="55">
                  <c:v>1337</c:v>
                </c:pt>
                <c:pt idx="56">
                  <c:v>1392</c:v>
                </c:pt>
                <c:pt idx="57">
                  <c:v>1402</c:v>
                </c:pt>
                <c:pt idx="58">
                  <c:v>1556</c:v>
                </c:pt>
                <c:pt idx="59">
                  <c:v>1718</c:v>
                </c:pt>
                <c:pt idx="60">
                  <c:v>1849</c:v>
                </c:pt>
                <c:pt idx="61">
                  <c:v>1876</c:v>
                </c:pt>
                <c:pt idx="62">
                  <c:v>1900</c:v>
                </c:pt>
                <c:pt idx="63">
                  <c:v>1894</c:v>
                </c:pt>
                <c:pt idx="64">
                  <c:v>1863</c:v>
                </c:pt>
                <c:pt idx="65">
                  <c:v>1886</c:v>
                </c:pt>
                <c:pt idx="66">
                  <c:v>1932</c:v>
                </c:pt>
                <c:pt idx="67">
                  <c:v>1983</c:v>
                </c:pt>
                <c:pt idx="68">
                  <c:v>2043</c:v>
                </c:pt>
                <c:pt idx="69">
                  <c:v>2104</c:v>
                </c:pt>
                <c:pt idx="70">
                  <c:v>2232</c:v>
                </c:pt>
                <c:pt idx="71">
                  <c:v>2349</c:v>
                </c:pt>
                <c:pt idx="72">
                  <c:v>2510</c:v>
                </c:pt>
                <c:pt idx="73">
                  <c:v>2485</c:v>
                </c:pt>
                <c:pt idx="74">
                  <c:v>2522</c:v>
                </c:pt>
                <c:pt idx="75">
                  <c:v>2524</c:v>
                </c:pt>
                <c:pt idx="76">
                  <c:v>2500</c:v>
                </c:pt>
                <c:pt idx="77">
                  <c:v>2234</c:v>
                </c:pt>
                <c:pt idx="78">
                  <c:v>2179</c:v>
                </c:pt>
                <c:pt idx="79">
                  <c:v>2220</c:v>
                </c:pt>
                <c:pt idx="80">
                  <c:v>2255</c:v>
                </c:pt>
                <c:pt idx="81">
                  <c:v>2280</c:v>
                </c:pt>
                <c:pt idx="82">
                  <c:v>2380</c:v>
                </c:pt>
                <c:pt idx="83">
                  <c:v>2413</c:v>
                </c:pt>
                <c:pt idx="84">
                  <c:v>2515</c:v>
                </c:pt>
                <c:pt idx="85">
                  <c:v>2512</c:v>
                </c:pt>
                <c:pt idx="86">
                  <c:v>2458</c:v>
                </c:pt>
                <c:pt idx="87">
                  <c:v>2425</c:v>
                </c:pt>
                <c:pt idx="88">
                  <c:v>2317</c:v>
                </c:pt>
                <c:pt idx="89">
                  <c:v>2195</c:v>
                </c:pt>
                <c:pt idx="90">
                  <c:v>2170</c:v>
                </c:pt>
                <c:pt idx="91">
                  <c:v>2159</c:v>
                </c:pt>
                <c:pt idx="92">
                  <c:v>2218</c:v>
                </c:pt>
                <c:pt idx="93">
                  <c:v>2245</c:v>
                </c:pt>
                <c:pt idx="94">
                  <c:v>2380</c:v>
                </c:pt>
                <c:pt idx="95">
                  <c:v>2617</c:v>
                </c:pt>
                <c:pt idx="96">
                  <c:v>2787</c:v>
                </c:pt>
                <c:pt idx="97">
                  <c:v>2876</c:v>
                </c:pt>
                <c:pt idx="98">
                  <c:v>2982</c:v>
                </c:pt>
                <c:pt idx="99">
                  <c:v>2984</c:v>
                </c:pt>
                <c:pt idx="100">
                  <c:v>3037</c:v>
                </c:pt>
                <c:pt idx="101">
                  <c:v>3066</c:v>
                </c:pt>
                <c:pt idx="102">
                  <c:v>3068</c:v>
                </c:pt>
                <c:pt idx="103">
                  <c:v>3135</c:v>
                </c:pt>
                <c:pt idx="104">
                  <c:v>3236</c:v>
                </c:pt>
                <c:pt idx="105">
                  <c:v>3374</c:v>
                </c:pt>
                <c:pt idx="106">
                  <c:v>3556</c:v>
                </c:pt>
                <c:pt idx="107">
                  <c:v>3588</c:v>
                </c:pt>
                <c:pt idx="108">
                  <c:v>3689</c:v>
                </c:pt>
                <c:pt idx="109">
                  <c:v>3652</c:v>
                </c:pt>
                <c:pt idx="110">
                  <c:v>3633</c:v>
                </c:pt>
                <c:pt idx="111">
                  <c:v>3477</c:v>
                </c:pt>
                <c:pt idx="112">
                  <c:v>3331</c:v>
                </c:pt>
                <c:pt idx="113">
                  <c:v>3301</c:v>
                </c:pt>
                <c:pt idx="114">
                  <c:v>3314</c:v>
                </c:pt>
                <c:pt idx="115">
                  <c:v>3242</c:v>
                </c:pt>
                <c:pt idx="116">
                  <c:v>3205</c:v>
                </c:pt>
                <c:pt idx="117">
                  <c:v>3231</c:v>
                </c:pt>
                <c:pt idx="118">
                  <c:v>3371</c:v>
                </c:pt>
                <c:pt idx="119">
                  <c:v>3545</c:v>
                </c:pt>
                <c:pt idx="120">
                  <c:v>3660</c:v>
                </c:pt>
                <c:pt idx="121">
                  <c:v>3616</c:v>
                </c:pt>
                <c:pt idx="122">
                  <c:v>3551</c:v>
                </c:pt>
                <c:pt idx="123">
                  <c:v>3341</c:v>
                </c:pt>
                <c:pt idx="124">
                  <c:v>3222</c:v>
                </c:pt>
                <c:pt idx="125">
                  <c:v>3147</c:v>
                </c:pt>
                <c:pt idx="126">
                  <c:v>3088</c:v>
                </c:pt>
                <c:pt idx="127">
                  <c:v>3095</c:v>
                </c:pt>
                <c:pt idx="128">
                  <c:v>3097</c:v>
                </c:pt>
                <c:pt idx="129">
                  <c:v>3069</c:v>
                </c:pt>
                <c:pt idx="130">
                  <c:v>3107</c:v>
                </c:pt>
                <c:pt idx="131">
                  <c:v>3161</c:v>
                </c:pt>
                <c:pt idx="132">
                  <c:v>3284</c:v>
                </c:pt>
                <c:pt idx="133">
                  <c:v>3130</c:v>
                </c:pt>
                <c:pt idx="134">
                  <c:v>3041</c:v>
                </c:pt>
                <c:pt idx="135">
                  <c:v>2998</c:v>
                </c:pt>
                <c:pt idx="136">
                  <c:v>2936</c:v>
                </c:pt>
                <c:pt idx="137">
                  <c:v>2790</c:v>
                </c:pt>
                <c:pt idx="138">
                  <c:v>2660</c:v>
                </c:pt>
                <c:pt idx="139">
                  <c:v>2723</c:v>
                </c:pt>
                <c:pt idx="140">
                  <c:v>2807</c:v>
                </c:pt>
                <c:pt idx="141">
                  <c:v>2768</c:v>
                </c:pt>
                <c:pt idx="142">
                  <c:v>2808</c:v>
                </c:pt>
                <c:pt idx="143">
                  <c:v>2838</c:v>
                </c:pt>
                <c:pt idx="144">
                  <c:v>2896</c:v>
                </c:pt>
                <c:pt idx="145">
                  <c:v>2881</c:v>
                </c:pt>
                <c:pt idx="146">
                  <c:v>2848</c:v>
                </c:pt>
                <c:pt idx="147">
                  <c:v>2748</c:v>
                </c:pt>
                <c:pt idx="148">
                  <c:v>2382</c:v>
                </c:pt>
                <c:pt idx="149">
                  <c:v>2225</c:v>
                </c:pt>
                <c:pt idx="150">
                  <c:v>2070</c:v>
                </c:pt>
                <c:pt idx="151">
                  <c:v>2049</c:v>
                </c:pt>
                <c:pt idx="152">
                  <c:v>2069</c:v>
                </c:pt>
                <c:pt idx="153">
                  <c:v>2175</c:v>
                </c:pt>
                <c:pt idx="154">
                  <c:v>2201</c:v>
                </c:pt>
                <c:pt idx="155">
                  <c:v>2244</c:v>
                </c:pt>
                <c:pt idx="156">
                  <c:v>2334</c:v>
                </c:pt>
                <c:pt idx="157">
                  <c:v>2282</c:v>
                </c:pt>
                <c:pt idx="158">
                  <c:v>2028</c:v>
                </c:pt>
                <c:pt idx="159">
                  <c:v>1940</c:v>
                </c:pt>
                <c:pt idx="160">
                  <c:v>1867</c:v>
                </c:pt>
                <c:pt idx="161">
                  <c:v>1773</c:v>
                </c:pt>
                <c:pt idx="162">
                  <c:v>1750</c:v>
                </c:pt>
                <c:pt idx="163">
                  <c:v>1757</c:v>
                </c:pt>
                <c:pt idx="164">
                  <c:v>1680</c:v>
                </c:pt>
                <c:pt idx="165">
                  <c:v>1740</c:v>
                </c:pt>
                <c:pt idx="166">
                  <c:v>1786</c:v>
                </c:pt>
                <c:pt idx="167">
                  <c:v>1844</c:v>
                </c:pt>
                <c:pt idx="168">
                  <c:v>1947</c:v>
                </c:pt>
                <c:pt idx="169">
                  <c:v>1865</c:v>
                </c:pt>
                <c:pt idx="170">
                  <c:v>1759</c:v>
                </c:pt>
                <c:pt idx="171">
                  <c:v>1707</c:v>
                </c:pt>
                <c:pt idx="172">
                  <c:v>1455</c:v>
                </c:pt>
                <c:pt idx="173">
                  <c:v>1273</c:v>
                </c:pt>
                <c:pt idx="174">
                  <c:v>1301</c:v>
                </c:pt>
                <c:pt idx="175">
                  <c:v>1312</c:v>
                </c:pt>
                <c:pt idx="176">
                  <c:v>1341</c:v>
                </c:pt>
                <c:pt idx="177">
                  <c:v>1427</c:v>
                </c:pt>
                <c:pt idx="178">
                  <c:v>1465</c:v>
                </c:pt>
                <c:pt idx="179">
                  <c:v>1516</c:v>
                </c:pt>
                <c:pt idx="180">
                  <c:v>1572</c:v>
                </c:pt>
                <c:pt idx="181">
                  <c:v>1420</c:v>
                </c:pt>
                <c:pt idx="182">
                  <c:v>1402</c:v>
                </c:pt>
                <c:pt idx="183">
                  <c:v>1365</c:v>
                </c:pt>
                <c:pt idx="184">
                  <c:v>1263</c:v>
                </c:pt>
                <c:pt idx="185">
                  <c:v>1183</c:v>
                </c:pt>
                <c:pt idx="186">
                  <c:v>1198</c:v>
                </c:pt>
                <c:pt idx="187">
                  <c:v>1249</c:v>
                </c:pt>
                <c:pt idx="188">
                  <c:v>1214</c:v>
                </c:pt>
                <c:pt idx="189">
                  <c:v>1198</c:v>
                </c:pt>
                <c:pt idx="190">
                  <c:v>1264</c:v>
                </c:pt>
                <c:pt idx="191">
                  <c:v>1366</c:v>
                </c:pt>
                <c:pt idx="192">
                  <c:v>1415</c:v>
                </c:pt>
                <c:pt idx="193">
                  <c:v>1368</c:v>
                </c:pt>
                <c:pt idx="194">
                  <c:v>1385</c:v>
                </c:pt>
                <c:pt idx="195">
                  <c:v>1500</c:v>
                </c:pt>
                <c:pt idx="196">
                  <c:v>1467</c:v>
                </c:pt>
                <c:pt idx="197">
                  <c:v>1437</c:v>
                </c:pt>
                <c:pt idx="198">
                  <c:v>1404</c:v>
                </c:pt>
                <c:pt idx="199">
                  <c:v>1418</c:v>
                </c:pt>
                <c:pt idx="200">
                  <c:v>1392</c:v>
                </c:pt>
                <c:pt idx="201">
                  <c:v>1422</c:v>
                </c:pt>
                <c:pt idx="202">
                  <c:v>1503</c:v>
                </c:pt>
                <c:pt idx="203">
                  <c:v>1542</c:v>
                </c:pt>
              </c:numCache>
            </c:numRef>
          </c:val>
          <c:smooth val="0"/>
          <c:extLst>
            <c:ext xmlns:c16="http://schemas.microsoft.com/office/drawing/2014/chart" uri="{C3380CC4-5D6E-409C-BE32-E72D297353CC}">
              <c16:uniqueId val="{00000000-A14B-4A6A-A1E7-B33C1139C014}"/>
            </c:ext>
          </c:extLst>
        </c:ser>
        <c:ser>
          <c:idx val="1"/>
          <c:order val="1"/>
          <c:tx>
            <c:strRef>
              <c:f>AUX!$A$108</c:f>
              <c:strCache>
                <c:ptCount val="1"/>
                <c:pt idx="0">
                  <c:v>Mulheres</c:v>
                </c:pt>
              </c:strCache>
            </c:strRef>
          </c:tx>
          <c:spPr>
            <a:ln w="19050">
              <a:solidFill>
                <a:schemeClr val="accent2">
                  <a:lumMod val="60000"/>
                  <a:lumOff val="40000"/>
                </a:schemeClr>
              </a:solidFill>
            </a:ln>
          </c:spPr>
          <c:marker>
            <c:symbol val="none"/>
          </c:marker>
          <c:cat>
            <c:numRef>
              <c:f>AUX!$B$103:$GW$103</c:f>
              <c:numCache>
                <c:formatCode>mmm\-yy</c:formatCode>
                <c:ptCount val="204"/>
                <c:pt idx="0">
                  <c:v>37987</c:v>
                </c:pt>
                <c:pt idx="1">
                  <c:v>38018</c:v>
                </c:pt>
                <c:pt idx="2">
                  <c:v>38047</c:v>
                </c:pt>
                <c:pt idx="3">
                  <c:v>38078</c:v>
                </c:pt>
                <c:pt idx="4">
                  <c:v>38108</c:v>
                </c:pt>
                <c:pt idx="5">
                  <c:v>38139</c:v>
                </c:pt>
                <c:pt idx="6">
                  <c:v>38169</c:v>
                </c:pt>
                <c:pt idx="7">
                  <c:v>38200</c:v>
                </c:pt>
                <c:pt idx="8">
                  <c:v>38231</c:v>
                </c:pt>
                <c:pt idx="9">
                  <c:v>38261</c:v>
                </c:pt>
                <c:pt idx="10">
                  <c:v>38292</c:v>
                </c:pt>
                <c:pt idx="11">
                  <c:v>38322</c:v>
                </c:pt>
                <c:pt idx="12">
                  <c:v>38353</c:v>
                </c:pt>
                <c:pt idx="13">
                  <c:v>38384</c:v>
                </c:pt>
                <c:pt idx="14">
                  <c:v>38412</c:v>
                </c:pt>
                <c:pt idx="15">
                  <c:v>38443</c:v>
                </c:pt>
                <c:pt idx="16">
                  <c:v>38473</c:v>
                </c:pt>
                <c:pt idx="17">
                  <c:v>38504</c:v>
                </c:pt>
                <c:pt idx="18">
                  <c:v>38534</c:v>
                </c:pt>
                <c:pt idx="19">
                  <c:v>38565</c:v>
                </c:pt>
                <c:pt idx="20">
                  <c:v>38596</c:v>
                </c:pt>
                <c:pt idx="21">
                  <c:v>38626</c:v>
                </c:pt>
                <c:pt idx="22">
                  <c:v>38657</c:v>
                </c:pt>
                <c:pt idx="23">
                  <c:v>38687</c:v>
                </c:pt>
                <c:pt idx="24">
                  <c:v>38718</c:v>
                </c:pt>
                <c:pt idx="25">
                  <c:v>38749</c:v>
                </c:pt>
                <c:pt idx="26">
                  <c:v>38777</c:v>
                </c:pt>
                <c:pt idx="27">
                  <c:v>38808</c:v>
                </c:pt>
                <c:pt idx="28">
                  <c:v>38838</c:v>
                </c:pt>
                <c:pt idx="29">
                  <c:v>38869</c:v>
                </c:pt>
                <c:pt idx="30">
                  <c:v>38899</c:v>
                </c:pt>
                <c:pt idx="31">
                  <c:v>38930</c:v>
                </c:pt>
                <c:pt idx="32">
                  <c:v>38961</c:v>
                </c:pt>
                <c:pt idx="33">
                  <c:v>38991</c:v>
                </c:pt>
                <c:pt idx="34">
                  <c:v>39022</c:v>
                </c:pt>
                <c:pt idx="35">
                  <c:v>39052</c:v>
                </c:pt>
                <c:pt idx="36">
                  <c:v>39083</c:v>
                </c:pt>
                <c:pt idx="37">
                  <c:v>39114</c:v>
                </c:pt>
                <c:pt idx="38">
                  <c:v>39142</c:v>
                </c:pt>
                <c:pt idx="39">
                  <c:v>39173</c:v>
                </c:pt>
                <c:pt idx="40">
                  <c:v>39203</c:v>
                </c:pt>
                <c:pt idx="41">
                  <c:v>39234</c:v>
                </c:pt>
                <c:pt idx="42">
                  <c:v>39264</c:v>
                </c:pt>
                <c:pt idx="43">
                  <c:v>39295</c:v>
                </c:pt>
                <c:pt idx="44">
                  <c:v>39326</c:v>
                </c:pt>
                <c:pt idx="45">
                  <c:v>39356</c:v>
                </c:pt>
                <c:pt idx="46">
                  <c:v>39387</c:v>
                </c:pt>
                <c:pt idx="47">
                  <c:v>39417</c:v>
                </c:pt>
                <c:pt idx="48">
                  <c:v>39448</c:v>
                </c:pt>
                <c:pt idx="49">
                  <c:v>39479</c:v>
                </c:pt>
                <c:pt idx="50">
                  <c:v>39508</c:v>
                </c:pt>
                <c:pt idx="51">
                  <c:v>39539</c:v>
                </c:pt>
                <c:pt idx="52">
                  <c:v>39569</c:v>
                </c:pt>
                <c:pt idx="53">
                  <c:v>39600</c:v>
                </c:pt>
                <c:pt idx="54">
                  <c:v>39630</c:v>
                </c:pt>
                <c:pt idx="55">
                  <c:v>39661</c:v>
                </c:pt>
                <c:pt idx="56">
                  <c:v>39692</c:v>
                </c:pt>
                <c:pt idx="57">
                  <c:v>39722</c:v>
                </c:pt>
                <c:pt idx="58">
                  <c:v>39753</c:v>
                </c:pt>
                <c:pt idx="59">
                  <c:v>39783</c:v>
                </c:pt>
                <c:pt idx="60">
                  <c:v>39814</c:v>
                </c:pt>
                <c:pt idx="61">
                  <c:v>39845</c:v>
                </c:pt>
                <c:pt idx="62">
                  <c:v>39873</c:v>
                </c:pt>
                <c:pt idx="63">
                  <c:v>39904</c:v>
                </c:pt>
                <c:pt idx="64">
                  <c:v>39934</c:v>
                </c:pt>
                <c:pt idx="65">
                  <c:v>39965</c:v>
                </c:pt>
                <c:pt idx="66">
                  <c:v>39995</c:v>
                </c:pt>
                <c:pt idx="67">
                  <c:v>40026</c:v>
                </c:pt>
                <c:pt idx="68">
                  <c:v>40057</c:v>
                </c:pt>
                <c:pt idx="69">
                  <c:v>40087</c:v>
                </c:pt>
                <c:pt idx="70">
                  <c:v>40118</c:v>
                </c:pt>
                <c:pt idx="71">
                  <c:v>40148</c:v>
                </c:pt>
                <c:pt idx="72">
                  <c:v>40179</c:v>
                </c:pt>
                <c:pt idx="73">
                  <c:v>40210</c:v>
                </c:pt>
                <c:pt idx="74">
                  <c:v>40238</c:v>
                </c:pt>
                <c:pt idx="75">
                  <c:v>40269</c:v>
                </c:pt>
                <c:pt idx="76">
                  <c:v>40299</c:v>
                </c:pt>
                <c:pt idx="77">
                  <c:v>40330</c:v>
                </c:pt>
                <c:pt idx="78">
                  <c:v>40360</c:v>
                </c:pt>
                <c:pt idx="79">
                  <c:v>40391</c:v>
                </c:pt>
                <c:pt idx="80">
                  <c:v>40422</c:v>
                </c:pt>
                <c:pt idx="81">
                  <c:v>40452</c:v>
                </c:pt>
                <c:pt idx="82">
                  <c:v>40483</c:v>
                </c:pt>
                <c:pt idx="83">
                  <c:v>40513</c:v>
                </c:pt>
                <c:pt idx="84">
                  <c:v>40544</c:v>
                </c:pt>
                <c:pt idx="85">
                  <c:v>40575</c:v>
                </c:pt>
                <c:pt idx="86">
                  <c:v>40603</c:v>
                </c:pt>
                <c:pt idx="87">
                  <c:v>40634</c:v>
                </c:pt>
                <c:pt idx="88">
                  <c:v>40664</c:v>
                </c:pt>
                <c:pt idx="89">
                  <c:v>40695</c:v>
                </c:pt>
                <c:pt idx="90">
                  <c:v>40725</c:v>
                </c:pt>
                <c:pt idx="91">
                  <c:v>40756</c:v>
                </c:pt>
                <c:pt idx="92">
                  <c:v>40787</c:v>
                </c:pt>
                <c:pt idx="93">
                  <c:v>40817</c:v>
                </c:pt>
                <c:pt idx="94">
                  <c:v>40848</c:v>
                </c:pt>
                <c:pt idx="95">
                  <c:v>40878</c:v>
                </c:pt>
                <c:pt idx="96">
                  <c:v>40909</c:v>
                </c:pt>
                <c:pt idx="97">
                  <c:v>40940</c:v>
                </c:pt>
                <c:pt idx="98">
                  <c:v>40969</c:v>
                </c:pt>
                <c:pt idx="99">
                  <c:v>41000</c:v>
                </c:pt>
                <c:pt idx="100">
                  <c:v>41030</c:v>
                </c:pt>
                <c:pt idx="101">
                  <c:v>41061</c:v>
                </c:pt>
                <c:pt idx="102">
                  <c:v>41091</c:v>
                </c:pt>
                <c:pt idx="103">
                  <c:v>41122</c:v>
                </c:pt>
                <c:pt idx="104">
                  <c:v>41153</c:v>
                </c:pt>
                <c:pt idx="105">
                  <c:v>41183</c:v>
                </c:pt>
                <c:pt idx="106">
                  <c:v>41214</c:v>
                </c:pt>
                <c:pt idx="107">
                  <c:v>41244</c:v>
                </c:pt>
                <c:pt idx="108">
                  <c:v>41275</c:v>
                </c:pt>
                <c:pt idx="109">
                  <c:v>41306</c:v>
                </c:pt>
                <c:pt idx="110">
                  <c:v>41334</c:v>
                </c:pt>
                <c:pt idx="111">
                  <c:v>41365</c:v>
                </c:pt>
                <c:pt idx="112">
                  <c:v>41395</c:v>
                </c:pt>
                <c:pt idx="113">
                  <c:v>41426</c:v>
                </c:pt>
                <c:pt idx="114">
                  <c:v>41456</c:v>
                </c:pt>
                <c:pt idx="115">
                  <c:v>41487</c:v>
                </c:pt>
                <c:pt idx="116">
                  <c:v>41518</c:v>
                </c:pt>
                <c:pt idx="117">
                  <c:v>41548</c:v>
                </c:pt>
                <c:pt idx="118">
                  <c:v>41579</c:v>
                </c:pt>
                <c:pt idx="119">
                  <c:v>41609</c:v>
                </c:pt>
                <c:pt idx="120">
                  <c:v>41640</c:v>
                </c:pt>
                <c:pt idx="121">
                  <c:v>41671</c:v>
                </c:pt>
                <c:pt idx="122">
                  <c:v>41699</c:v>
                </c:pt>
                <c:pt idx="123">
                  <c:v>41730</c:v>
                </c:pt>
                <c:pt idx="124">
                  <c:v>41760</c:v>
                </c:pt>
                <c:pt idx="125">
                  <c:v>41791</c:v>
                </c:pt>
                <c:pt idx="126">
                  <c:v>41821</c:v>
                </c:pt>
                <c:pt idx="127">
                  <c:v>41852</c:v>
                </c:pt>
                <c:pt idx="128">
                  <c:v>41883</c:v>
                </c:pt>
                <c:pt idx="129">
                  <c:v>41913</c:v>
                </c:pt>
                <c:pt idx="130">
                  <c:v>41944</c:v>
                </c:pt>
                <c:pt idx="131">
                  <c:v>41974</c:v>
                </c:pt>
                <c:pt idx="132">
                  <c:v>42005</c:v>
                </c:pt>
                <c:pt idx="133">
                  <c:v>42036</c:v>
                </c:pt>
                <c:pt idx="134">
                  <c:v>42064</c:v>
                </c:pt>
                <c:pt idx="135">
                  <c:v>42095</c:v>
                </c:pt>
                <c:pt idx="136">
                  <c:v>42125</c:v>
                </c:pt>
                <c:pt idx="137">
                  <c:v>42156</c:v>
                </c:pt>
                <c:pt idx="138">
                  <c:v>42186</c:v>
                </c:pt>
                <c:pt idx="139">
                  <c:v>42217</c:v>
                </c:pt>
                <c:pt idx="140">
                  <c:v>42248</c:v>
                </c:pt>
                <c:pt idx="141">
                  <c:v>42278</c:v>
                </c:pt>
                <c:pt idx="142">
                  <c:v>42309</c:v>
                </c:pt>
                <c:pt idx="143">
                  <c:v>42339</c:v>
                </c:pt>
                <c:pt idx="144">
                  <c:v>42370</c:v>
                </c:pt>
                <c:pt idx="145">
                  <c:v>42401</c:v>
                </c:pt>
                <c:pt idx="146">
                  <c:v>42430</c:v>
                </c:pt>
                <c:pt idx="147">
                  <c:v>42461</c:v>
                </c:pt>
                <c:pt idx="148">
                  <c:v>42491</c:v>
                </c:pt>
                <c:pt idx="149">
                  <c:v>42522</c:v>
                </c:pt>
                <c:pt idx="150">
                  <c:v>42552</c:v>
                </c:pt>
                <c:pt idx="151">
                  <c:v>42583</c:v>
                </c:pt>
                <c:pt idx="152">
                  <c:v>42614</c:v>
                </c:pt>
                <c:pt idx="153">
                  <c:v>42644</c:v>
                </c:pt>
                <c:pt idx="154">
                  <c:v>42675</c:v>
                </c:pt>
                <c:pt idx="155">
                  <c:v>42705</c:v>
                </c:pt>
                <c:pt idx="156">
                  <c:v>42736</c:v>
                </c:pt>
                <c:pt idx="157">
                  <c:v>42767</c:v>
                </c:pt>
                <c:pt idx="158">
                  <c:v>42795</c:v>
                </c:pt>
                <c:pt idx="159">
                  <c:v>42826</c:v>
                </c:pt>
                <c:pt idx="160">
                  <c:v>42856</c:v>
                </c:pt>
                <c:pt idx="161">
                  <c:v>42887</c:v>
                </c:pt>
                <c:pt idx="162">
                  <c:v>42917</c:v>
                </c:pt>
                <c:pt idx="163">
                  <c:v>42948</c:v>
                </c:pt>
                <c:pt idx="164">
                  <c:v>42979</c:v>
                </c:pt>
                <c:pt idx="165">
                  <c:v>43009</c:v>
                </c:pt>
                <c:pt idx="166">
                  <c:v>43040</c:v>
                </c:pt>
                <c:pt idx="167">
                  <c:v>43070</c:v>
                </c:pt>
                <c:pt idx="168">
                  <c:v>43101</c:v>
                </c:pt>
                <c:pt idx="169">
                  <c:v>43132</c:v>
                </c:pt>
                <c:pt idx="170">
                  <c:v>43160</c:v>
                </c:pt>
                <c:pt idx="171">
                  <c:v>43191</c:v>
                </c:pt>
                <c:pt idx="172">
                  <c:v>43221</c:v>
                </c:pt>
                <c:pt idx="173">
                  <c:v>43252</c:v>
                </c:pt>
                <c:pt idx="174">
                  <c:v>43282</c:v>
                </c:pt>
                <c:pt idx="175">
                  <c:v>43313</c:v>
                </c:pt>
                <c:pt idx="176">
                  <c:v>43344</c:v>
                </c:pt>
                <c:pt idx="177">
                  <c:v>43374</c:v>
                </c:pt>
                <c:pt idx="178">
                  <c:v>43405</c:v>
                </c:pt>
                <c:pt idx="179">
                  <c:v>43435</c:v>
                </c:pt>
                <c:pt idx="180">
                  <c:v>43466</c:v>
                </c:pt>
                <c:pt idx="181">
                  <c:v>43497</c:v>
                </c:pt>
                <c:pt idx="182">
                  <c:v>43525</c:v>
                </c:pt>
                <c:pt idx="183">
                  <c:v>43556</c:v>
                </c:pt>
                <c:pt idx="184">
                  <c:v>43586</c:v>
                </c:pt>
                <c:pt idx="185">
                  <c:v>43617</c:v>
                </c:pt>
                <c:pt idx="186">
                  <c:v>43647</c:v>
                </c:pt>
                <c:pt idx="187">
                  <c:v>43678</c:v>
                </c:pt>
                <c:pt idx="188">
                  <c:v>43709</c:v>
                </c:pt>
                <c:pt idx="189">
                  <c:v>43739</c:v>
                </c:pt>
                <c:pt idx="190">
                  <c:v>43770</c:v>
                </c:pt>
                <c:pt idx="191">
                  <c:v>43800</c:v>
                </c:pt>
                <c:pt idx="192">
                  <c:v>43831</c:v>
                </c:pt>
                <c:pt idx="193">
                  <c:v>43862</c:v>
                </c:pt>
                <c:pt idx="194">
                  <c:v>43891</c:v>
                </c:pt>
                <c:pt idx="195">
                  <c:v>43922</c:v>
                </c:pt>
                <c:pt idx="196">
                  <c:v>43952</c:v>
                </c:pt>
                <c:pt idx="197">
                  <c:v>43983</c:v>
                </c:pt>
                <c:pt idx="198">
                  <c:v>44013</c:v>
                </c:pt>
                <c:pt idx="199">
                  <c:v>44044</c:v>
                </c:pt>
                <c:pt idx="200">
                  <c:v>44075</c:v>
                </c:pt>
                <c:pt idx="201">
                  <c:v>44105</c:v>
                </c:pt>
                <c:pt idx="202">
                  <c:v>44136</c:v>
                </c:pt>
                <c:pt idx="203">
                  <c:v>44166</c:v>
                </c:pt>
              </c:numCache>
            </c:numRef>
          </c:cat>
          <c:val>
            <c:numRef>
              <c:f>AUX!$B$108:$GW$108</c:f>
              <c:numCache>
                <c:formatCode>General</c:formatCode>
                <c:ptCount val="204"/>
                <c:pt idx="0">
                  <c:v>3111</c:v>
                </c:pt>
                <c:pt idx="1">
                  <c:v>3078</c:v>
                </c:pt>
                <c:pt idx="2">
                  <c:v>3123</c:v>
                </c:pt>
                <c:pt idx="3">
                  <c:v>3024</c:v>
                </c:pt>
                <c:pt idx="4">
                  <c:v>2903</c:v>
                </c:pt>
                <c:pt idx="5">
                  <c:v>2806</c:v>
                </c:pt>
                <c:pt idx="6">
                  <c:v>2826</c:v>
                </c:pt>
                <c:pt idx="7">
                  <c:v>2860</c:v>
                </c:pt>
                <c:pt idx="8">
                  <c:v>2939</c:v>
                </c:pt>
                <c:pt idx="9">
                  <c:v>2903</c:v>
                </c:pt>
                <c:pt idx="10">
                  <c:v>3145</c:v>
                </c:pt>
                <c:pt idx="11">
                  <c:v>3139</c:v>
                </c:pt>
                <c:pt idx="12">
                  <c:v>3233</c:v>
                </c:pt>
                <c:pt idx="13">
                  <c:v>3291</c:v>
                </c:pt>
                <c:pt idx="14">
                  <c:v>3340</c:v>
                </c:pt>
                <c:pt idx="15">
                  <c:v>3362</c:v>
                </c:pt>
                <c:pt idx="16">
                  <c:v>3167</c:v>
                </c:pt>
                <c:pt idx="17">
                  <c:v>2909</c:v>
                </c:pt>
                <c:pt idx="18">
                  <c:v>2938</c:v>
                </c:pt>
                <c:pt idx="19">
                  <c:v>3176</c:v>
                </c:pt>
                <c:pt idx="20">
                  <c:v>3356</c:v>
                </c:pt>
                <c:pt idx="21">
                  <c:v>3511</c:v>
                </c:pt>
                <c:pt idx="22">
                  <c:v>3689</c:v>
                </c:pt>
                <c:pt idx="23">
                  <c:v>3599</c:v>
                </c:pt>
                <c:pt idx="24">
                  <c:v>3642</c:v>
                </c:pt>
                <c:pt idx="25">
                  <c:v>3585</c:v>
                </c:pt>
                <c:pt idx="26">
                  <c:v>3477</c:v>
                </c:pt>
                <c:pt idx="27">
                  <c:v>3392</c:v>
                </c:pt>
                <c:pt idx="28">
                  <c:v>3160</c:v>
                </c:pt>
                <c:pt idx="29">
                  <c:v>3021</c:v>
                </c:pt>
                <c:pt idx="30">
                  <c:v>2950</c:v>
                </c:pt>
                <c:pt idx="31">
                  <c:v>2964</c:v>
                </c:pt>
                <c:pt idx="32">
                  <c:v>3043</c:v>
                </c:pt>
                <c:pt idx="33">
                  <c:v>3031</c:v>
                </c:pt>
                <c:pt idx="34">
                  <c:v>3408</c:v>
                </c:pt>
                <c:pt idx="35">
                  <c:v>3348</c:v>
                </c:pt>
                <c:pt idx="36">
                  <c:v>3386</c:v>
                </c:pt>
                <c:pt idx="37">
                  <c:v>3354</c:v>
                </c:pt>
                <c:pt idx="38">
                  <c:v>3280</c:v>
                </c:pt>
                <c:pt idx="39">
                  <c:v>3084</c:v>
                </c:pt>
                <c:pt idx="40">
                  <c:v>2861</c:v>
                </c:pt>
                <c:pt idx="41">
                  <c:v>2754</c:v>
                </c:pt>
                <c:pt idx="42">
                  <c:v>2729</c:v>
                </c:pt>
                <c:pt idx="43">
                  <c:v>2833</c:v>
                </c:pt>
                <c:pt idx="44">
                  <c:v>2834</c:v>
                </c:pt>
                <c:pt idx="45">
                  <c:v>2860</c:v>
                </c:pt>
                <c:pt idx="46">
                  <c:v>2997</c:v>
                </c:pt>
                <c:pt idx="47">
                  <c:v>2964</c:v>
                </c:pt>
                <c:pt idx="48">
                  <c:v>2953</c:v>
                </c:pt>
                <c:pt idx="49">
                  <c:v>2895</c:v>
                </c:pt>
                <c:pt idx="50">
                  <c:v>2894</c:v>
                </c:pt>
                <c:pt idx="51">
                  <c:v>2725</c:v>
                </c:pt>
                <c:pt idx="52">
                  <c:v>2601</c:v>
                </c:pt>
                <c:pt idx="53">
                  <c:v>2629</c:v>
                </c:pt>
                <c:pt idx="54">
                  <c:v>2736</c:v>
                </c:pt>
                <c:pt idx="55">
                  <c:v>2785</c:v>
                </c:pt>
                <c:pt idx="56">
                  <c:v>2885</c:v>
                </c:pt>
                <c:pt idx="57">
                  <c:v>2884</c:v>
                </c:pt>
                <c:pt idx="58">
                  <c:v>3059</c:v>
                </c:pt>
                <c:pt idx="59">
                  <c:v>2970</c:v>
                </c:pt>
                <c:pt idx="60">
                  <c:v>3059</c:v>
                </c:pt>
                <c:pt idx="61">
                  <c:v>3057</c:v>
                </c:pt>
                <c:pt idx="62">
                  <c:v>3119</c:v>
                </c:pt>
                <c:pt idx="63">
                  <c:v>3110</c:v>
                </c:pt>
                <c:pt idx="64">
                  <c:v>3044</c:v>
                </c:pt>
                <c:pt idx="65">
                  <c:v>2991</c:v>
                </c:pt>
                <c:pt idx="66">
                  <c:v>3094</c:v>
                </c:pt>
                <c:pt idx="67">
                  <c:v>3237</c:v>
                </c:pt>
                <c:pt idx="68">
                  <c:v>3281</c:v>
                </c:pt>
                <c:pt idx="69">
                  <c:v>3300</c:v>
                </c:pt>
                <c:pt idx="70">
                  <c:v>3458</c:v>
                </c:pt>
                <c:pt idx="71">
                  <c:v>3407</c:v>
                </c:pt>
                <c:pt idx="72">
                  <c:v>3563</c:v>
                </c:pt>
                <c:pt idx="73">
                  <c:v>3532</c:v>
                </c:pt>
                <c:pt idx="74">
                  <c:v>3626</c:v>
                </c:pt>
                <c:pt idx="75">
                  <c:v>3654</c:v>
                </c:pt>
                <c:pt idx="76">
                  <c:v>3678</c:v>
                </c:pt>
                <c:pt idx="77">
                  <c:v>3448</c:v>
                </c:pt>
                <c:pt idx="78">
                  <c:v>3417</c:v>
                </c:pt>
                <c:pt idx="79">
                  <c:v>3517</c:v>
                </c:pt>
                <c:pt idx="80">
                  <c:v>3641</c:v>
                </c:pt>
                <c:pt idx="81">
                  <c:v>3529</c:v>
                </c:pt>
                <c:pt idx="82">
                  <c:v>3658</c:v>
                </c:pt>
                <c:pt idx="83">
                  <c:v>3510</c:v>
                </c:pt>
                <c:pt idx="84">
                  <c:v>3552</c:v>
                </c:pt>
                <c:pt idx="85">
                  <c:v>3542</c:v>
                </c:pt>
                <c:pt idx="86">
                  <c:v>3560</c:v>
                </c:pt>
                <c:pt idx="87">
                  <c:v>3484</c:v>
                </c:pt>
                <c:pt idx="88">
                  <c:v>3309</c:v>
                </c:pt>
                <c:pt idx="89">
                  <c:v>3130</c:v>
                </c:pt>
                <c:pt idx="90">
                  <c:v>3206</c:v>
                </c:pt>
                <c:pt idx="91">
                  <c:v>3298</c:v>
                </c:pt>
                <c:pt idx="92">
                  <c:v>3347</c:v>
                </c:pt>
                <c:pt idx="93">
                  <c:v>3348</c:v>
                </c:pt>
                <c:pt idx="94">
                  <c:v>3543</c:v>
                </c:pt>
                <c:pt idx="95">
                  <c:v>3655</c:v>
                </c:pt>
                <c:pt idx="96">
                  <c:v>3829</c:v>
                </c:pt>
                <c:pt idx="97">
                  <c:v>3841</c:v>
                </c:pt>
                <c:pt idx="98">
                  <c:v>3895</c:v>
                </c:pt>
                <c:pt idx="99">
                  <c:v>3820</c:v>
                </c:pt>
                <c:pt idx="100">
                  <c:v>3779</c:v>
                </c:pt>
                <c:pt idx="101">
                  <c:v>3836</c:v>
                </c:pt>
                <c:pt idx="102">
                  <c:v>3830</c:v>
                </c:pt>
                <c:pt idx="103">
                  <c:v>3977</c:v>
                </c:pt>
                <c:pt idx="104">
                  <c:v>4092</c:v>
                </c:pt>
                <c:pt idx="105">
                  <c:v>4135</c:v>
                </c:pt>
                <c:pt idx="106">
                  <c:v>4227</c:v>
                </c:pt>
                <c:pt idx="107">
                  <c:v>4058</c:v>
                </c:pt>
                <c:pt idx="108">
                  <c:v>4204</c:v>
                </c:pt>
                <c:pt idx="109">
                  <c:v>4092</c:v>
                </c:pt>
                <c:pt idx="110">
                  <c:v>4043</c:v>
                </c:pt>
                <c:pt idx="111">
                  <c:v>3971</c:v>
                </c:pt>
                <c:pt idx="112">
                  <c:v>3851</c:v>
                </c:pt>
                <c:pt idx="113">
                  <c:v>3884</c:v>
                </c:pt>
                <c:pt idx="114">
                  <c:v>3941</c:v>
                </c:pt>
                <c:pt idx="115">
                  <c:v>4067</c:v>
                </c:pt>
                <c:pt idx="116">
                  <c:v>4092</c:v>
                </c:pt>
                <c:pt idx="117">
                  <c:v>3950</c:v>
                </c:pt>
                <c:pt idx="118">
                  <c:v>4081</c:v>
                </c:pt>
                <c:pt idx="119">
                  <c:v>4083</c:v>
                </c:pt>
                <c:pt idx="120">
                  <c:v>4254</c:v>
                </c:pt>
                <c:pt idx="121">
                  <c:v>4225</c:v>
                </c:pt>
                <c:pt idx="122">
                  <c:v>4247</c:v>
                </c:pt>
                <c:pt idx="123">
                  <c:v>4036</c:v>
                </c:pt>
                <c:pt idx="124">
                  <c:v>3706</c:v>
                </c:pt>
                <c:pt idx="125">
                  <c:v>3643</c:v>
                </c:pt>
                <c:pt idx="126">
                  <c:v>3876</c:v>
                </c:pt>
                <c:pt idx="127">
                  <c:v>3884</c:v>
                </c:pt>
                <c:pt idx="128">
                  <c:v>3673</c:v>
                </c:pt>
                <c:pt idx="129">
                  <c:v>3644</c:v>
                </c:pt>
                <c:pt idx="130">
                  <c:v>3648</c:v>
                </c:pt>
                <c:pt idx="131">
                  <c:v>3715</c:v>
                </c:pt>
                <c:pt idx="132">
                  <c:v>3864</c:v>
                </c:pt>
                <c:pt idx="133">
                  <c:v>3665</c:v>
                </c:pt>
                <c:pt idx="134">
                  <c:v>3471</c:v>
                </c:pt>
                <c:pt idx="135">
                  <c:v>3523</c:v>
                </c:pt>
                <c:pt idx="136">
                  <c:v>3381</c:v>
                </c:pt>
                <c:pt idx="137">
                  <c:v>3334</c:v>
                </c:pt>
                <c:pt idx="138">
                  <c:v>3347</c:v>
                </c:pt>
                <c:pt idx="139">
                  <c:v>3396</c:v>
                </c:pt>
                <c:pt idx="140">
                  <c:v>3329</c:v>
                </c:pt>
                <c:pt idx="141">
                  <c:v>3296</c:v>
                </c:pt>
                <c:pt idx="142">
                  <c:v>3436</c:v>
                </c:pt>
                <c:pt idx="143">
                  <c:v>3400</c:v>
                </c:pt>
                <c:pt idx="144">
                  <c:v>3404</c:v>
                </c:pt>
                <c:pt idx="145">
                  <c:v>3418</c:v>
                </c:pt>
                <c:pt idx="146">
                  <c:v>3407</c:v>
                </c:pt>
                <c:pt idx="147">
                  <c:v>3272</c:v>
                </c:pt>
                <c:pt idx="148">
                  <c:v>2839</c:v>
                </c:pt>
                <c:pt idx="149">
                  <c:v>2782</c:v>
                </c:pt>
                <c:pt idx="150">
                  <c:v>2588</c:v>
                </c:pt>
                <c:pt idx="151">
                  <c:v>2587</c:v>
                </c:pt>
                <c:pt idx="152">
                  <c:v>2540</c:v>
                </c:pt>
                <c:pt idx="153">
                  <c:v>2643</c:v>
                </c:pt>
                <c:pt idx="154">
                  <c:v>2682</c:v>
                </c:pt>
                <c:pt idx="155">
                  <c:v>2634</c:v>
                </c:pt>
                <c:pt idx="156">
                  <c:v>2671</c:v>
                </c:pt>
                <c:pt idx="157">
                  <c:v>2711</c:v>
                </c:pt>
                <c:pt idx="158">
                  <c:v>2527</c:v>
                </c:pt>
                <c:pt idx="159">
                  <c:v>2607</c:v>
                </c:pt>
                <c:pt idx="160">
                  <c:v>2473</c:v>
                </c:pt>
                <c:pt idx="161">
                  <c:v>2419</c:v>
                </c:pt>
                <c:pt idx="162">
                  <c:v>2511</c:v>
                </c:pt>
                <c:pt idx="163">
                  <c:v>2587</c:v>
                </c:pt>
                <c:pt idx="164">
                  <c:v>2488</c:v>
                </c:pt>
                <c:pt idx="165">
                  <c:v>2496</c:v>
                </c:pt>
                <c:pt idx="166">
                  <c:v>2561</c:v>
                </c:pt>
                <c:pt idx="167">
                  <c:v>2460</c:v>
                </c:pt>
                <c:pt idx="168">
                  <c:v>2636</c:v>
                </c:pt>
                <c:pt idx="169">
                  <c:v>2472</c:v>
                </c:pt>
                <c:pt idx="170">
                  <c:v>2451</c:v>
                </c:pt>
                <c:pt idx="171">
                  <c:v>2377</c:v>
                </c:pt>
                <c:pt idx="172">
                  <c:v>1904</c:v>
                </c:pt>
                <c:pt idx="173">
                  <c:v>1770</c:v>
                </c:pt>
                <c:pt idx="174">
                  <c:v>1897</c:v>
                </c:pt>
                <c:pt idx="175">
                  <c:v>1996</c:v>
                </c:pt>
                <c:pt idx="176">
                  <c:v>1988</c:v>
                </c:pt>
                <c:pt idx="177">
                  <c:v>2022</c:v>
                </c:pt>
                <c:pt idx="178">
                  <c:v>2096</c:v>
                </c:pt>
                <c:pt idx="179">
                  <c:v>2033</c:v>
                </c:pt>
                <c:pt idx="180">
                  <c:v>2166</c:v>
                </c:pt>
                <c:pt idx="181">
                  <c:v>2108</c:v>
                </c:pt>
                <c:pt idx="182">
                  <c:v>2120</c:v>
                </c:pt>
                <c:pt idx="183">
                  <c:v>2035</c:v>
                </c:pt>
                <c:pt idx="184">
                  <c:v>1908</c:v>
                </c:pt>
                <c:pt idx="185">
                  <c:v>1912</c:v>
                </c:pt>
                <c:pt idx="186">
                  <c:v>1870</c:v>
                </c:pt>
                <c:pt idx="187">
                  <c:v>1969</c:v>
                </c:pt>
                <c:pt idx="188">
                  <c:v>1870</c:v>
                </c:pt>
                <c:pt idx="189">
                  <c:v>1841</c:v>
                </c:pt>
                <c:pt idx="190">
                  <c:v>2001</c:v>
                </c:pt>
                <c:pt idx="191">
                  <c:v>1974</c:v>
                </c:pt>
                <c:pt idx="192">
                  <c:v>2070</c:v>
                </c:pt>
                <c:pt idx="193">
                  <c:v>2084</c:v>
                </c:pt>
                <c:pt idx="194">
                  <c:v>2179</c:v>
                </c:pt>
                <c:pt idx="195">
                  <c:v>2442</c:v>
                </c:pt>
                <c:pt idx="196">
                  <c:v>2387</c:v>
                </c:pt>
                <c:pt idx="197">
                  <c:v>2317</c:v>
                </c:pt>
                <c:pt idx="198">
                  <c:v>2292</c:v>
                </c:pt>
                <c:pt idx="199">
                  <c:v>2362</c:v>
                </c:pt>
                <c:pt idx="200">
                  <c:v>2289</c:v>
                </c:pt>
                <c:pt idx="201">
                  <c:v>2248</c:v>
                </c:pt>
                <c:pt idx="202">
                  <c:v>2306</c:v>
                </c:pt>
                <c:pt idx="203">
                  <c:v>2208</c:v>
                </c:pt>
              </c:numCache>
            </c:numRef>
          </c:val>
          <c:smooth val="0"/>
          <c:extLst>
            <c:ext xmlns:c16="http://schemas.microsoft.com/office/drawing/2014/chart" uri="{C3380CC4-5D6E-409C-BE32-E72D297353CC}">
              <c16:uniqueId val="{00000001-A14B-4A6A-A1E7-B33C1139C014}"/>
            </c:ext>
          </c:extLst>
        </c:ser>
        <c:dLbls>
          <c:showLegendKey val="0"/>
          <c:showVal val="0"/>
          <c:showCatName val="0"/>
          <c:showSerName val="0"/>
          <c:showPercent val="0"/>
          <c:showBubbleSize val="0"/>
        </c:dLbls>
        <c:smooth val="0"/>
        <c:axId val="860068208"/>
        <c:axId val="860065856"/>
      </c:lineChart>
      <c:dateAx>
        <c:axId val="860068208"/>
        <c:scaling>
          <c:orientation val="minMax"/>
        </c:scaling>
        <c:delete val="0"/>
        <c:axPos val="b"/>
        <c:numFmt formatCode="mmm\-yy" sourceLinked="1"/>
        <c:majorTickMark val="out"/>
        <c:minorTickMark val="none"/>
        <c:tickLblPos val="nextTo"/>
        <c:txPr>
          <a:bodyPr/>
          <a:lstStyle/>
          <a:p>
            <a:pPr>
              <a:defRPr lang="en-US" sz="800">
                <a:latin typeface="Arial" pitchFamily="34" charset="0"/>
                <a:cs typeface="Arial" pitchFamily="34" charset="0"/>
              </a:defRPr>
            </a:pPr>
            <a:endParaRPr lang="pt-PT"/>
          </a:p>
        </c:txPr>
        <c:crossAx val="860065856"/>
        <c:crosses val="autoZero"/>
        <c:auto val="1"/>
        <c:lblOffset val="100"/>
        <c:baseTimeUnit val="months"/>
      </c:dateAx>
      <c:valAx>
        <c:axId val="860065856"/>
        <c:scaling>
          <c:orientation val="minMax"/>
        </c:scaling>
        <c:delete val="0"/>
        <c:axPos val="l"/>
        <c:majorGridlines>
          <c:spPr>
            <a:ln>
              <a:solidFill>
                <a:schemeClr val="bg1">
                  <a:lumMod val="95000"/>
                </a:schemeClr>
              </a:solidFill>
            </a:ln>
          </c:spPr>
        </c:majorGridlines>
        <c:title>
          <c:tx>
            <c:rich>
              <a:bodyPr rot="-5400000" vert="horz"/>
              <a:lstStyle/>
              <a:p>
                <a:pPr>
                  <a:defRPr lang="en-US" sz="900" b="0">
                    <a:latin typeface="Arial" pitchFamily="34" charset="0"/>
                    <a:cs typeface="Arial" pitchFamily="34" charset="0"/>
                  </a:defRPr>
                </a:pPr>
                <a:r>
                  <a:rPr lang="en-US" sz="900" b="0">
                    <a:latin typeface="Arial" pitchFamily="34" charset="0"/>
                    <a:cs typeface="Arial" pitchFamily="34" charset="0"/>
                  </a:rPr>
                  <a:t>Desemprego registado (IEFP)</a:t>
                </a:r>
              </a:p>
            </c:rich>
          </c:tx>
          <c:layout>
            <c:manualLayout>
              <c:xMode val="edge"/>
              <c:yMode val="edge"/>
              <c:x val="8.4666666666676996E-3"/>
              <c:y val="3.2928045515395042E-2"/>
            </c:manualLayout>
          </c:layout>
          <c:overlay val="0"/>
        </c:title>
        <c:numFmt formatCode="General" sourceLinked="1"/>
        <c:majorTickMark val="out"/>
        <c:minorTickMark val="none"/>
        <c:tickLblPos val="nextTo"/>
        <c:txPr>
          <a:bodyPr/>
          <a:lstStyle/>
          <a:p>
            <a:pPr>
              <a:defRPr lang="en-US" sz="900">
                <a:latin typeface="Arial" pitchFamily="34" charset="0"/>
                <a:cs typeface="Arial" pitchFamily="34" charset="0"/>
              </a:defRPr>
            </a:pPr>
            <a:endParaRPr lang="pt-PT"/>
          </a:p>
        </c:txPr>
        <c:crossAx val="860068208"/>
        <c:crosses val="autoZero"/>
        <c:crossBetween val="between"/>
      </c:valAx>
    </c:plotArea>
    <c:legend>
      <c:legendPos val="b"/>
      <c:overlay val="0"/>
      <c:spPr>
        <a:ln>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825847457628376"/>
          <c:y val="4.6079084967320293E-2"/>
          <c:w val="0.82885546139361665"/>
          <c:h val="0.65184477124186879"/>
        </c:manualLayout>
      </c:layout>
      <c:lineChart>
        <c:grouping val="standard"/>
        <c:varyColors val="0"/>
        <c:ser>
          <c:idx val="2"/>
          <c:order val="0"/>
          <c:tx>
            <c:strRef>
              <c:f>AUX!$A$112</c:f>
              <c:strCache>
                <c:ptCount val="1"/>
                <c:pt idx="0">
                  <c:v>Continente</c:v>
                </c:pt>
              </c:strCache>
            </c:strRef>
          </c:tx>
          <c:spPr>
            <a:ln w="12700">
              <a:solidFill>
                <a:srgbClr val="FF0000"/>
              </a:solidFill>
            </a:ln>
          </c:spPr>
          <c:marker>
            <c:symbol val="none"/>
          </c:marker>
          <c:cat>
            <c:numRef>
              <c:f>AUX!$B$111:$GK$111</c:f>
              <c:numCache>
                <c:formatCode>mmm\-yy</c:formatCode>
                <c:ptCount val="192"/>
                <c:pt idx="0">
                  <c:v>38353</c:v>
                </c:pt>
                <c:pt idx="1">
                  <c:v>38384</c:v>
                </c:pt>
                <c:pt idx="2">
                  <c:v>38412</c:v>
                </c:pt>
                <c:pt idx="3">
                  <c:v>38443</c:v>
                </c:pt>
                <c:pt idx="4">
                  <c:v>38473</c:v>
                </c:pt>
                <c:pt idx="5">
                  <c:v>38504</c:v>
                </c:pt>
                <c:pt idx="6">
                  <c:v>38534</c:v>
                </c:pt>
                <c:pt idx="7">
                  <c:v>38565</c:v>
                </c:pt>
                <c:pt idx="8">
                  <c:v>38596</c:v>
                </c:pt>
                <c:pt idx="9">
                  <c:v>38626</c:v>
                </c:pt>
                <c:pt idx="10">
                  <c:v>38657</c:v>
                </c:pt>
                <c:pt idx="11">
                  <c:v>38687</c:v>
                </c:pt>
                <c:pt idx="12">
                  <c:v>38718</c:v>
                </c:pt>
                <c:pt idx="13">
                  <c:v>38749</c:v>
                </c:pt>
                <c:pt idx="14">
                  <c:v>38777</c:v>
                </c:pt>
                <c:pt idx="15">
                  <c:v>38808</c:v>
                </c:pt>
                <c:pt idx="16">
                  <c:v>38838</c:v>
                </c:pt>
                <c:pt idx="17">
                  <c:v>38869</c:v>
                </c:pt>
                <c:pt idx="18">
                  <c:v>38899</c:v>
                </c:pt>
                <c:pt idx="19">
                  <c:v>38930</c:v>
                </c:pt>
                <c:pt idx="20">
                  <c:v>38961</c:v>
                </c:pt>
                <c:pt idx="21">
                  <c:v>38991</c:v>
                </c:pt>
                <c:pt idx="22">
                  <c:v>39022</c:v>
                </c:pt>
                <c:pt idx="23">
                  <c:v>39052</c:v>
                </c:pt>
                <c:pt idx="24">
                  <c:v>39083</c:v>
                </c:pt>
                <c:pt idx="25">
                  <c:v>39114</c:v>
                </c:pt>
                <c:pt idx="26">
                  <c:v>39142</c:v>
                </c:pt>
                <c:pt idx="27">
                  <c:v>39173</c:v>
                </c:pt>
                <c:pt idx="28">
                  <c:v>39203</c:v>
                </c:pt>
                <c:pt idx="29">
                  <c:v>39234</c:v>
                </c:pt>
                <c:pt idx="30">
                  <c:v>39264</c:v>
                </c:pt>
                <c:pt idx="31">
                  <c:v>39295</c:v>
                </c:pt>
                <c:pt idx="32">
                  <c:v>39326</c:v>
                </c:pt>
                <c:pt idx="33">
                  <c:v>39356</c:v>
                </c:pt>
                <c:pt idx="34">
                  <c:v>39387</c:v>
                </c:pt>
                <c:pt idx="35">
                  <c:v>39417</c:v>
                </c:pt>
                <c:pt idx="36">
                  <c:v>39448</c:v>
                </c:pt>
                <c:pt idx="37">
                  <c:v>39479</c:v>
                </c:pt>
                <c:pt idx="38">
                  <c:v>39508</c:v>
                </c:pt>
                <c:pt idx="39">
                  <c:v>39539</c:v>
                </c:pt>
                <c:pt idx="40">
                  <c:v>39569</c:v>
                </c:pt>
                <c:pt idx="41">
                  <c:v>39600</c:v>
                </c:pt>
                <c:pt idx="42">
                  <c:v>39630</c:v>
                </c:pt>
                <c:pt idx="43">
                  <c:v>39661</c:v>
                </c:pt>
                <c:pt idx="44">
                  <c:v>39692</c:v>
                </c:pt>
                <c:pt idx="45">
                  <c:v>39722</c:v>
                </c:pt>
                <c:pt idx="46">
                  <c:v>39753</c:v>
                </c:pt>
                <c:pt idx="47">
                  <c:v>39783</c:v>
                </c:pt>
                <c:pt idx="48">
                  <c:v>39814</c:v>
                </c:pt>
                <c:pt idx="49">
                  <c:v>39845</c:v>
                </c:pt>
                <c:pt idx="50">
                  <c:v>39873</c:v>
                </c:pt>
                <c:pt idx="51">
                  <c:v>39904</c:v>
                </c:pt>
                <c:pt idx="52">
                  <c:v>39934</c:v>
                </c:pt>
                <c:pt idx="53">
                  <c:v>39965</c:v>
                </c:pt>
                <c:pt idx="54">
                  <c:v>39995</c:v>
                </c:pt>
                <c:pt idx="55">
                  <c:v>40026</c:v>
                </c:pt>
                <c:pt idx="56">
                  <c:v>40057</c:v>
                </c:pt>
                <c:pt idx="57">
                  <c:v>40087</c:v>
                </c:pt>
                <c:pt idx="58">
                  <c:v>40118</c:v>
                </c:pt>
                <c:pt idx="59">
                  <c:v>40148</c:v>
                </c:pt>
                <c:pt idx="60">
                  <c:v>40179</c:v>
                </c:pt>
                <c:pt idx="61">
                  <c:v>40210</c:v>
                </c:pt>
                <c:pt idx="62">
                  <c:v>40238</c:v>
                </c:pt>
                <c:pt idx="63">
                  <c:v>40269</c:v>
                </c:pt>
                <c:pt idx="64">
                  <c:v>40299</c:v>
                </c:pt>
                <c:pt idx="65">
                  <c:v>40330</c:v>
                </c:pt>
                <c:pt idx="66">
                  <c:v>40360</c:v>
                </c:pt>
                <c:pt idx="67">
                  <c:v>40391</c:v>
                </c:pt>
                <c:pt idx="68">
                  <c:v>40422</c:v>
                </c:pt>
                <c:pt idx="69">
                  <c:v>40452</c:v>
                </c:pt>
                <c:pt idx="70">
                  <c:v>40483</c:v>
                </c:pt>
                <c:pt idx="71">
                  <c:v>40513</c:v>
                </c:pt>
                <c:pt idx="72">
                  <c:v>40544</c:v>
                </c:pt>
                <c:pt idx="73">
                  <c:v>40575</c:v>
                </c:pt>
                <c:pt idx="74">
                  <c:v>40603</c:v>
                </c:pt>
                <c:pt idx="75">
                  <c:v>40634</c:v>
                </c:pt>
                <c:pt idx="76">
                  <c:v>40664</c:v>
                </c:pt>
                <c:pt idx="77">
                  <c:v>40695</c:v>
                </c:pt>
                <c:pt idx="78">
                  <c:v>40725</c:v>
                </c:pt>
                <c:pt idx="79">
                  <c:v>40756</c:v>
                </c:pt>
                <c:pt idx="80">
                  <c:v>40787</c:v>
                </c:pt>
                <c:pt idx="81">
                  <c:v>40817</c:v>
                </c:pt>
                <c:pt idx="82">
                  <c:v>40848</c:v>
                </c:pt>
                <c:pt idx="83">
                  <c:v>40878</c:v>
                </c:pt>
                <c:pt idx="84">
                  <c:v>40909</c:v>
                </c:pt>
                <c:pt idx="85">
                  <c:v>40940</c:v>
                </c:pt>
                <c:pt idx="86">
                  <c:v>40969</c:v>
                </c:pt>
                <c:pt idx="87">
                  <c:v>41000</c:v>
                </c:pt>
                <c:pt idx="88">
                  <c:v>41030</c:v>
                </c:pt>
                <c:pt idx="89">
                  <c:v>41061</c:v>
                </c:pt>
                <c:pt idx="90">
                  <c:v>41091</c:v>
                </c:pt>
                <c:pt idx="91">
                  <c:v>41122</c:v>
                </c:pt>
                <c:pt idx="92">
                  <c:v>41153</c:v>
                </c:pt>
                <c:pt idx="93">
                  <c:v>41183</c:v>
                </c:pt>
                <c:pt idx="94">
                  <c:v>41214</c:v>
                </c:pt>
                <c:pt idx="95">
                  <c:v>41244</c:v>
                </c:pt>
                <c:pt idx="96">
                  <c:v>41275</c:v>
                </c:pt>
                <c:pt idx="97">
                  <c:v>41306</c:v>
                </c:pt>
                <c:pt idx="98">
                  <c:v>41334</c:v>
                </c:pt>
                <c:pt idx="99">
                  <c:v>41365</c:v>
                </c:pt>
                <c:pt idx="100">
                  <c:v>41395</c:v>
                </c:pt>
                <c:pt idx="101">
                  <c:v>41426</c:v>
                </c:pt>
                <c:pt idx="102">
                  <c:v>41456</c:v>
                </c:pt>
                <c:pt idx="103">
                  <c:v>41487</c:v>
                </c:pt>
                <c:pt idx="104">
                  <c:v>41518</c:v>
                </c:pt>
                <c:pt idx="105">
                  <c:v>41548</c:v>
                </c:pt>
                <c:pt idx="106">
                  <c:v>41579</c:v>
                </c:pt>
                <c:pt idx="107">
                  <c:v>41609</c:v>
                </c:pt>
                <c:pt idx="108">
                  <c:v>41640</c:v>
                </c:pt>
                <c:pt idx="109">
                  <c:v>41671</c:v>
                </c:pt>
                <c:pt idx="110">
                  <c:v>41699</c:v>
                </c:pt>
                <c:pt idx="111">
                  <c:v>41730</c:v>
                </c:pt>
                <c:pt idx="112">
                  <c:v>41760</c:v>
                </c:pt>
                <c:pt idx="113">
                  <c:v>41791</c:v>
                </c:pt>
                <c:pt idx="114">
                  <c:v>41821</c:v>
                </c:pt>
                <c:pt idx="115">
                  <c:v>41852</c:v>
                </c:pt>
                <c:pt idx="116">
                  <c:v>41883</c:v>
                </c:pt>
                <c:pt idx="117">
                  <c:v>41913</c:v>
                </c:pt>
                <c:pt idx="118">
                  <c:v>41944</c:v>
                </c:pt>
                <c:pt idx="119">
                  <c:v>41974</c:v>
                </c:pt>
                <c:pt idx="120">
                  <c:v>42005</c:v>
                </c:pt>
                <c:pt idx="121">
                  <c:v>42036</c:v>
                </c:pt>
                <c:pt idx="122">
                  <c:v>42064</c:v>
                </c:pt>
                <c:pt idx="123">
                  <c:v>42095</c:v>
                </c:pt>
                <c:pt idx="124">
                  <c:v>42125</c:v>
                </c:pt>
                <c:pt idx="125">
                  <c:v>42156</c:v>
                </c:pt>
                <c:pt idx="126">
                  <c:v>42186</c:v>
                </c:pt>
                <c:pt idx="127">
                  <c:v>42217</c:v>
                </c:pt>
                <c:pt idx="128">
                  <c:v>42248</c:v>
                </c:pt>
                <c:pt idx="129">
                  <c:v>42278</c:v>
                </c:pt>
                <c:pt idx="130">
                  <c:v>42309</c:v>
                </c:pt>
                <c:pt idx="131">
                  <c:v>42339</c:v>
                </c:pt>
                <c:pt idx="132">
                  <c:v>42370</c:v>
                </c:pt>
                <c:pt idx="133">
                  <c:v>42401</c:v>
                </c:pt>
                <c:pt idx="134">
                  <c:v>42430</c:v>
                </c:pt>
                <c:pt idx="135">
                  <c:v>42461</c:v>
                </c:pt>
                <c:pt idx="136">
                  <c:v>42491</c:v>
                </c:pt>
                <c:pt idx="137">
                  <c:v>42522</c:v>
                </c:pt>
                <c:pt idx="138">
                  <c:v>42552</c:v>
                </c:pt>
                <c:pt idx="139">
                  <c:v>42583</c:v>
                </c:pt>
                <c:pt idx="140">
                  <c:v>42614</c:v>
                </c:pt>
                <c:pt idx="141">
                  <c:v>42644</c:v>
                </c:pt>
                <c:pt idx="142">
                  <c:v>42675</c:v>
                </c:pt>
                <c:pt idx="143">
                  <c:v>42705</c:v>
                </c:pt>
                <c:pt idx="144">
                  <c:v>42736</c:v>
                </c:pt>
                <c:pt idx="145">
                  <c:v>42767</c:v>
                </c:pt>
                <c:pt idx="146">
                  <c:v>42795</c:v>
                </c:pt>
                <c:pt idx="147">
                  <c:v>42826</c:v>
                </c:pt>
                <c:pt idx="148">
                  <c:v>42856</c:v>
                </c:pt>
                <c:pt idx="149">
                  <c:v>42887</c:v>
                </c:pt>
                <c:pt idx="150">
                  <c:v>42917</c:v>
                </c:pt>
                <c:pt idx="151">
                  <c:v>42948</c:v>
                </c:pt>
                <c:pt idx="152">
                  <c:v>42979</c:v>
                </c:pt>
                <c:pt idx="153">
                  <c:v>43009</c:v>
                </c:pt>
                <c:pt idx="154">
                  <c:v>43040</c:v>
                </c:pt>
                <c:pt idx="155">
                  <c:v>43070</c:v>
                </c:pt>
                <c:pt idx="156">
                  <c:v>43101</c:v>
                </c:pt>
                <c:pt idx="157">
                  <c:v>43132</c:v>
                </c:pt>
                <c:pt idx="158">
                  <c:v>43160</c:v>
                </c:pt>
                <c:pt idx="159">
                  <c:v>43191</c:v>
                </c:pt>
                <c:pt idx="160">
                  <c:v>43221</c:v>
                </c:pt>
                <c:pt idx="161">
                  <c:v>43252</c:v>
                </c:pt>
                <c:pt idx="162">
                  <c:v>43282</c:v>
                </c:pt>
                <c:pt idx="163">
                  <c:v>43313</c:v>
                </c:pt>
                <c:pt idx="164">
                  <c:v>43344</c:v>
                </c:pt>
                <c:pt idx="165">
                  <c:v>43374</c:v>
                </c:pt>
                <c:pt idx="166">
                  <c:v>43405</c:v>
                </c:pt>
                <c:pt idx="167">
                  <c:v>43435</c:v>
                </c:pt>
                <c:pt idx="168">
                  <c:v>43466</c:v>
                </c:pt>
                <c:pt idx="169">
                  <c:v>43497</c:v>
                </c:pt>
                <c:pt idx="170">
                  <c:v>43525</c:v>
                </c:pt>
                <c:pt idx="171">
                  <c:v>43556</c:v>
                </c:pt>
                <c:pt idx="172">
                  <c:v>43586</c:v>
                </c:pt>
                <c:pt idx="173">
                  <c:v>43617</c:v>
                </c:pt>
                <c:pt idx="174">
                  <c:v>43647</c:v>
                </c:pt>
                <c:pt idx="175">
                  <c:v>43678</c:v>
                </c:pt>
                <c:pt idx="176">
                  <c:v>43709</c:v>
                </c:pt>
                <c:pt idx="177">
                  <c:v>43739</c:v>
                </c:pt>
                <c:pt idx="178">
                  <c:v>43770</c:v>
                </c:pt>
                <c:pt idx="179">
                  <c:v>43800</c:v>
                </c:pt>
                <c:pt idx="180">
                  <c:v>43831</c:v>
                </c:pt>
                <c:pt idx="181">
                  <c:v>43862</c:v>
                </c:pt>
                <c:pt idx="182">
                  <c:v>43891</c:v>
                </c:pt>
                <c:pt idx="183">
                  <c:v>43922</c:v>
                </c:pt>
                <c:pt idx="184">
                  <c:v>43952</c:v>
                </c:pt>
                <c:pt idx="185">
                  <c:v>43983</c:v>
                </c:pt>
                <c:pt idx="186">
                  <c:v>44013</c:v>
                </c:pt>
                <c:pt idx="187">
                  <c:v>44044</c:v>
                </c:pt>
                <c:pt idx="188">
                  <c:v>44075</c:v>
                </c:pt>
                <c:pt idx="189">
                  <c:v>44105</c:v>
                </c:pt>
                <c:pt idx="190">
                  <c:v>44136</c:v>
                </c:pt>
                <c:pt idx="191">
                  <c:v>44166</c:v>
                </c:pt>
              </c:numCache>
            </c:numRef>
          </c:cat>
          <c:val>
            <c:numRef>
              <c:f>AUX!$B$112:$GK$112</c:f>
              <c:numCache>
                <c:formatCode>0.0</c:formatCode>
                <c:ptCount val="192"/>
                <c:pt idx="0">
                  <c:v>3.7944792769318463</c:v>
                </c:pt>
                <c:pt idx="1">
                  <c:v>3.8740761448814496</c:v>
                </c:pt>
                <c:pt idx="2">
                  <c:v>2.5377925260806387</c:v>
                </c:pt>
                <c:pt idx="3">
                  <c:v>3.3059422930634916</c:v>
                </c:pt>
                <c:pt idx="4">
                  <c:v>3.6997725892084885</c:v>
                </c:pt>
                <c:pt idx="5">
                  <c:v>4.0685298595372101</c:v>
                </c:pt>
                <c:pt idx="6">
                  <c:v>3.0775711868636568</c:v>
                </c:pt>
                <c:pt idx="7">
                  <c:v>3.24685941630106</c:v>
                </c:pt>
                <c:pt idx="8">
                  <c:v>3.2902696494010826</c:v>
                </c:pt>
                <c:pt idx="9">
                  <c:v>3.5708899026617731</c:v>
                </c:pt>
                <c:pt idx="10">
                  <c:v>3.1290856415624582</c:v>
                </c:pt>
                <c:pt idx="11">
                  <c:v>2.2388744255936261</c:v>
                </c:pt>
                <c:pt idx="12">
                  <c:v>1.6777662576674111</c:v>
                </c:pt>
                <c:pt idx="13">
                  <c:v>0.13183291912145029</c:v>
                </c:pt>
                <c:pt idx="14">
                  <c:v>-0.90974277187052499</c:v>
                </c:pt>
                <c:pt idx="15">
                  <c:v>-1.9710338509223702</c:v>
                </c:pt>
                <c:pt idx="16">
                  <c:v>-2.8844017996750826</c:v>
                </c:pt>
                <c:pt idx="17">
                  <c:v>-4.762944967752043</c:v>
                </c:pt>
                <c:pt idx="18">
                  <c:v>-5.3030218895416636</c:v>
                </c:pt>
                <c:pt idx="19">
                  <c:v>-6.2760908103162345</c:v>
                </c:pt>
                <c:pt idx="20">
                  <c:v>-7.3855043485259912</c:v>
                </c:pt>
                <c:pt idx="21">
                  <c:v>-6.9660393446359645</c:v>
                </c:pt>
                <c:pt idx="22">
                  <c:v>-6.2237028863122337</c:v>
                </c:pt>
                <c:pt idx="23">
                  <c:v>-5.9792999583435691</c:v>
                </c:pt>
                <c:pt idx="24">
                  <c:v>-7.3322601094354738</c:v>
                </c:pt>
                <c:pt idx="25">
                  <c:v>-8.0121118201537502</c:v>
                </c:pt>
                <c:pt idx="26">
                  <c:v>-8.4259397613507794</c:v>
                </c:pt>
                <c:pt idx="27">
                  <c:v>-10.821298022962804</c:v>
                </c:pt>
                <c:pt idx="28">
                  <c:v>-13.590791772153318</c:v>
                </c:pt>
                <c:pt idx="29">
                  <c:v>-12.730844884748423</c:v>
                </c:pt>
                <c:pt idx="30">
                  <c:v>-11.383872027020688</c:v>
                </c:pt>
                <c:pt idx="31">
                  <c:v>-10.739755988238247</c:v>
                </c:pt>
                <c:pt idx="32">
                  <c:v>-11.738929572826279</c:v>
                </c:pt>
                <c:pt idx="33">
                  <c:v>-12.318769892492632</c:v>
                </c:pt>
                <c:pt idx="34">
                  <c:v>-13.64134486692357</c:v>
                </c:pt>
                <c:pt idx="35">
                  <c:v>-14.243453564328314</c:v>
                </c:pt>
                <c:pt idx="36">
                  <c:v>-13.054524179211954</c:v>
                </c:pt>
                <c:pt idx="37">
                  <c:v>-11.994576246424684</c:v>
                </c:pt>
                <c:pt idx="38">
                  <c:v>-11.822460296925154</c:v>
                </c:pt>
                <c:pt idx="39">
                  <c:v>-8.469372014270288</c:v>
                </c:pt>
                <c:pt idx="40">
                  <c:v>-3.6881619137335502</c:v>
                </c:pt>
                <c:pt idx="41">
                  <c:v>-1.5459073145866962</c:v>
                </c:pt>
                <c:pt idx="42">
                  <c:v>-1.9189742883913965</c:v>
                </c:pt>
                <c:pt idx="43">
                  <c:v>-0.42380679457990023</c:v>
                </c:pt>
                <c:pt idx="44">
                  <c:v>-0.51409885001477007</c:v>
                </c:pt>
                <c:pt idx="45">
                  <c:v>0.55704324652979909</c:v>
                </c:pt>
                <c:pt idx="46">
                  <c:v>2.9550501609623412</c:v>
                </c:pt>
                <c:pt idx="47">
                  <c:v>6.6525185726851701</c:v>
                </c:pt>
                <c:pt idx="48">
                  <c:v>12.105275417532617</c:v>
                </c:pt>
                <c:pt idx="49">
                  <c:v>17.652154966695026</c:v>
                </c:pt>
                <c:pt idx="50">
                  <c:v>23.601627370274322</c:v>
                </c:pt>
                <c:pt idx="51">
                  <c:v>27.058521395781838</c:v>
                </c:pt>
                <c:pt idx="52">
                  <c:v>27.275421753622055</c:v>
                </c:pt>
                <c:pt idx="53">
                  <c:v>27.510927628226046</c:v>
                </c:pt>
                <c:pt idx="54">
                  <c:v>29.514027569382222</c:v>
                </c:pt>
                <c:pt idx="55">
                  <c:v>28.034851485148515</c:v>
                </c:pt>
                <c:pt idx="56">
                  <c:v>28.404100704808638</c:v>
                </c:pt>
                <c:pt idx="57">
                  <c:v>28.463327655676711</c:v>
                </c:pt>
                <c:pt idx="58">
                  <c:v>27.363194132236835</c:v>
                </c:pt>
                <c:pt idx="59">
                  <c:v>25.395918468742622</c:v>
                </c:pt>
                <c:pt idx="60">
                  <c:v>24.467561970592104</c:v>
                </c:pt>
                <c:pt idx="61">
                  <c:v>18.993478577192217</c:v>
                </c:pt>
                <c:pt idx="62">
                  <c:v>17.677982885582356</c:v>
                </c:pt>
                <c:pt idx="63">
                  <c:v>15.731008927067542</c:v>
                </c:pt>
                <c:pt idx="64">
                  <c:v>14.311451532318845</c:v>
                </c:pt>
                <c:pt idx="65">
                  <c:v>12.365899512131163</c:v>
                </c:pt>
                <c:pt idx="66">
                  <c:v>9.9780797712961693</c:v>
                </c:pt>
                <c:pt idx="67">
                  <c:v>9.2045895094569961</c:v>
                </c:pt>
                <c:pt idx="68">
                  <c:v>8.5201029641755266</c:v>
                </c:pt>
                <c:pt idx="69">
                  <c:v>6.0194318652948331</c:v>
                </c:pt>
                <c:pt idx="70">
                  <c:v>4.1426712991607575</c:v>
                </c:pt>
                <c:pt idx="71">
                  <c:v>2.9940072309444803</c:v>
                </c:pt>
                <c:pt idx="72">
                  <c:v>-0.95524270584089188</c:v>
                </c:pt>
                <c:pt idx="73">
                  <c:v>-1.5687386170569522</c:v>
                </c:pt>
                <c:pt idx="74">
                  <c:v>-4.20618159479766</c:v>
                </c:pt>
                <c:pt idx="75">
                  <c:v>-5.9258545033801724</c:v>
                </c:pt>
                <c:pt idx="76">
                  <c:v>-6.2882785110666219</c:v>
                </c:pt>
                <c:pt idx="77">
                  <c:v>-6.9675617486091985</c:v>
                </c:pt>
                <c:pt idx="78">
                  <c:v>-5.2861925431358685</c:v>
                </c:pt>
                <c:pt idx="79">
                  <c:v>-3.8941174693334948</c:v>
                </c:pt>
                <c:pt idx="80">
                  <c:v>-1.0803940260565617</c:v>
                </c:pt>
                <c:pt idx="81">
                  <c:v>2.2322263510769131</c:v>
                </c:pt>
                <c:pt idx="82">
                  <c:v>5.8333365070055638</c:v>
                </c:pt>
                <c:pt idx="83">
                  <c:v>10.866763610623826</c:v>
                </c:pt>
                <c:pt idx="84">
                  <c:v>13.682909472264878</c:v>
                </c:pt>
                <c:pt idx="85">
                  <c:v>15.989353732405236</c:v>
                </c:pt>
                <c:pt idx="86">
                  <c:v>19.321305858224033</c:v>
                </c:pt>
                <c:pt idx="87">
                  <c:v>20.555285890818656</c:v>
                </c:pt>
                <c:pt idx="88">
                  <c:v>20.408969907293042</c:v>
                </c:pt>
                <c:pt idx="89">
                  <c:v>24.266577117125134</c:v>
                </c:pt>
                <c:pt idx="90">
                  <c:v>24.622330508813622</c:v>
                </c:pt>
                <c:pt idx="91">
                  <c:v>25.989397696415729</c:v>
                </c:pt>
                <c:pt idx="92">
                  <c:v>22.980858260425919</c:v>
                </c:pt>
                <c:pt idx="93">
                  <c:v>22.105947855782006</c:v>
                </c:pt>
                <c:pt idx="94">
                  <c:v>19.278753769422874</c:v>
                </c:pt>
                <c:pt idx="95">
                  <c:v>17.190479247306044</c:v>
                </c:pt>
                <c:pt idx="96">
                  <c:v>15.8120333946139</c:v>
                </c:pt>
                <c:pt idx="97">
                  <c:v>13.915178542449677</c:v>
                </c:pt>
                <c:pt idx="98">
                  <c:v>10.810643210135664</c:v>
                </c:pt>
                <c:pt idx="99">
                  <c:v>10.865181786828575</c:v>
                </c:pt>
                <c:pt idx="100">
                  <c:v>9.3836424722579199</c:v>
                </c:pt>
                <c:pt idx="101">
                  <c:v>6.4603879000198612</c:v>
                </c:pt>
                <c:pt idx="102">
                  <c:v>4.91238320569762</c:v>
                </c:pt>
                <c:pt idx="103">
                  <c:v>3.081167403285622</c:v>
                </c:pt>
                <c:pt idx="104">
                  <c:v>1.8415031951655356</c:v>
                </c:pt>
                <c:pt idx="105">
                  <c:v>-0.25106692091164984</c:v>
                </c:pt>
                <c:pt idx="106">
                  <c:v>-1.0323756254365044</c:v>
                </c:pt>
                <c:pt idx="107">
                  <c:v>-3.0937160419621414</c:v>
                </c:pt>
                <c:pt idx="108">
                  <c:v>-4.745458942008165</c:v>
                </c:pt>
                <c:pt idx="109">
                  <c:v>-5.3060079007463399</c:v>
                </c:pt>
                <c:pt idx="110">
                  <c:v>-6.2270321152193215</c:v>
                </c:pt>
                <c:pt idx="111">
                  <c:v>-8.5411096063247332</c:v>
                </c:pt>
                <c:pt idx="112">
                  <c:v>-9.7825026821418124</c:v>
                </c:pt>
                <c:pt idx="113">
                  <c:v>-11.206681682714876</c:v>
                </c:pt>
                <c:pt idx="114">
                  <c:v>-11.48942550577493</c:v>
                </c:pt>
                <c:pt idx="115">
                  <c:v>-10.613865879950074</c:v>
                </c:pt>
                <c:pt idx="116">
                  <c:v>-12.065563085761875</c:v>
                </c:pt>
                <c:pt idx="117">
                  <c:v>-13.215934555263754</c:v>
                </c:pt>
                <c:pt idx="118">
                  <c:v>-13.976524669520938</c:v>
                </c:pt>
                <c:pt idx="119">
                  <c:v>-13.788767876266672</c:v>
                </c:pt>
                <c:pt idx="120">
                  <c:v>-13.246414641284934</c:v>
                </c:pt>
                <c:pt idx="121">
                  <c:v>-14.27021887641734</c:v>
                </c:pt>
                <c:pt idx="122">
                  <c:v>-14.831652897241169</c:v>
                </c:pt>
                <c:pt idx="123">
                  <c:v>-14.677312695183343</c:v>
                </c:pt>
                <c:pt idx="124">
                  <c:v>-13.439667359667359</c:v>
                </c:pt>
                <c:pt idx="125">
                  <c:v>-13.294436340904356</c:v>
                </c:pt>
                <c:pt idx="126">
                  <c:v>-13.540049714263983</c:v>
                </c:pt>
                <c:pt idx="127">
                  <c:v>-14.701431908195389</c:v>
                </c:pt>
                <c:pt idx="128">
                  <c:v>-13.155926154690825</c:v>
                </c:pt>
                <c:pt idx="129">
                  <c:v>-11.04207604036279</c:v>
                </c:pt>
                <c:pt idx="130">
                  <c:v>-8.4605789572532668</c:v>
                </c:pt>
                <c:pt idx="131">
                  <c:v>-7.5669133387204237</c:v>
                </c:pt>
                <c:pt idx="132">
                  <c:v>-7.6099772618127544</c:v>
                </c:pt>
                <c:pt idx="133">
                  <c:v>-4.8749072135641045</c:v>
                </c:pt>
                <c:pt idx="134">
                  <c:v>-2.6961277525441267</c:v>
                </c:pt>
                <c:pt idx="135">
                  <c:v>-1.7349528946475488</c:v>
                </c:pt>
                <c:pt idx="136">
                  <c:v>-3.3970993997432961</c:v>
                </c:pt>
                <c:pt idx="137">
                  <c:v>-4.6456569364087219</c:v>
                </c:pt>
                <c:pt idx="138">
                  <c:v>-6.6846470042545025</c:v>
                </c:pt>
                <c:pt idx="139">
                  <c:v>-7.0797145017173948</c:v>
                </c:pt>
                <c:pt idx="140">
                  <c:v>-8.9151299386362481</c:v>
                </c:pt>
                <c:pt idx="141">
                  <c:v>-9.4923847892306181</c:v>
                </c:pt>
                <c:pt idx="142">
                  <c:v>-11.650985303197761</c:v>
                </c:pt>
                <c:pt idx="143">
                  <c:v>-13.220388373711444</c:v>
                </c:pt>
                <c:pt idx="144" formatCode="General">
                  <c:v>-13.400838379133676</c:v>
                </c:pt>
                <c:pt idx="145" formatCode="General">
                  <c:v>-15.524916201941791</c:v>
                </c:pt>
                <c:pt idx="146" formatCode="General">
                  <c:v>-18.401868641172886</c:v>
                </c:pt>
                <c:pt idx="147" formatCode="General">
                  <c:v>-20.32526614914919</c:v>
                </c:pt>
                <c:pt idx="148" formatCode="General">
                  <c:v>-19.550723599939534</c:v>
                </c:pt>
                <c:pt idx="149" formatCode="General">
                  <c:v>-18.444419912058336</c:v>
                </c:pt>
                <c:pt idx="150" formatCode="General">
                  <c:v>-16.434382237686425</c:v>
                </c:pt>
                <c:pt idx="151" formatCode="General">
                  <c:v>-16.250891556796972</c:v>
                </c:pt>
                <c:pt idx="152" formatCode="General">
                  <c:v>-16.490650425020117</c:v>
                </c:pt>
                <c:pt idx="153" formatCode="General">
                  <c:v>-17.753198363688476</c:v>
                </c:pt>
                <c:pt idx="154" formatCode="General">
                  <c:v>-16.996203299821008</c:v>
                </c:pt>
                <c:pt idx="155" formatCode="General">
                  <c:v>-16.538311992435688</c:v>
                </c:pt>
                <c:pt idx="156" formatCode="General">
                  <c:v>-16.18709137495939</c:v>
                </c:pt>
                <c:pt idx="157" formatCode="General">
                  <c:v>-17.305642907058001</c:v>
                </c:pt>
                <c:pt idx="158" formatCode="General">
                  <c:v>-16.847962598803832</c:v>
                </c:pt>
                <c:pt idx="159" formatCode="General">
                  <c:v>-17.061023235105353</c:v>
                </c:pt>
                <c:pt idx="160" formatCode="General">
                  <c:v>-19.608376393799293</c:v>
                </c:pt>
                <c:pt idx="161" formatCode="General">
                  <c:v>-21.273889579890739</c:v>
                </c:pt>
                <c:pt idx="162" formatCode="General">
                  <c:v>-21.345776661068879</c:v>
                </c:pt>
                <c:pt idx="163" formatCode="General">
                  <c:v>-19.828294006354195</c:v>
                </c:pt>
                <c:pt idx="164" formatCode="General">
                  <c:v>-18.078278689589077</c:v>
                </c:pt>
                <c:pt idx="165" formatCode="General">
                  <c:v>-18.012809343534343</c:v>
                </c:pt>
                <c:pt idx="166" formatCode="General">
                  <c:v>-17.932008340591761</c:v>
                </c:pt>
                <c:pt idx="167" formatCode="General">
                  <c:v>-16.595948553565332</c:v>
                </c:pt>
                <c:pt idx="168" formatCode="General">
                  <c:v>-16.185122439550284</c:v>
                </c:pt>
                <c:pt idx="169" formatCode="General">
                  <c:v>-15.884639558036728</c:v>
                </c:pt>
                <c:pt idx="170" formatCode="General">
                  <c:v>-15.67988722520669</c:v>
                </c:pt>
                <c:pt idx="171" formatCode="General">
                  <c:v>-15.015033879768938</c:v>
                </c:pt>
                <c:pt idx="172" formatCode="General">
                  <c:v>-13.183663427235823</c:v>
                </c:pt>
                <c:pt idx="173" formatCode="General">
                  <c:v>-10.477055588898441</c:v>
                </c:pt>
                <c:pt idx="174" formatCode="General">
                  <c:v>-10.273845341434713</c:v>
                </c:pt>
                <c:pt idx="175" formatCode="General">
                  <c:v>-10.194676530362351</c:v>
                </c:pt>
                <c:pt idx="176" formatCode="General">
                  <c:v>-11.419567161055909</c:v>
                </c:pt>
                <c:pt idx="177" formatCode="General">
                  <c:v>-10.439341052821391</c:v>
                </c:pt>
                <c:pt idx="178" formatCode="General">
                  <c:v>-8.7045035715319479</c:v>
                </c:pt>
                <c:pt idx="179" formatCode="General">
                  <c:v>-8.5425572767405171</c:v>
                </c:pt>
                <c:pt idx="180" formatCode="General">
                  <c:v>-8.7573424474620705</c:v>
                </c:pt>
                <c:pt idx="181" formatCode="General">
                  <c:v>-8.0078989586309302</c:v>
                </c:pt>
                <c:pt idx="182" formatCode="General">
                  <c:v>3.654455026933169</c:v>
                </c:pt>
                <c:pt idx="183" formatCode="General">
                  <c:v>23.956320873582531</c:v>
                </c:pt>
                <c:pt idx="184" formatCode="General">
                  <c:v>36.207898204695852</c:v>
                </c:pt>
                <c:pt idx="185" formatCode="General">
                  <c:v>38.296430512774052</c:v>
                </c:pt>
                <c:pt idx="186" formatCode="General">
                  <c:v>38.784281100482815</c:v>
                </c:pt>
                <c:pt idx="187" formatCode="General">
                  <c:v>35.810741416252014</c:v>
                </c:pt>
                <c:pt idx="188" formatCode="General">
                  <c:v>37.405328790069724</c:v>
                </c:pt>
                <c:pt idx="189" formatCode="General">
                  <c:v>35.615670031926825</c:v>
                </c:pt>
                <c:pt idx="190" formatCode="General">
                  <c:v>30.89838163076945</c:v>
                </c:pt>
                <c:pt idx="191" formatCode="General">
                  <c:v>30.180861695630444</c:v>
                </c:pt>
              </c:numCache>
            </c:numRef>
          </c:val>
          <c:smooth val="0"/>
          <c:extLst>
            <c:ext xmlns:c16="http://schemas.microsoft.com/office/drawing/2014/chart" uri="{C3380CC4-5D6E-409C-BE32-E72D297353CC}">
              <c16:uniqueId val="{00000000-7FAB-4797-86B7-45A7029DF9F2}"/>
            </c:ext>
          </c:extLst>
        </c:ser>
        <c:ser>
          <c:idx val="0"/>
          <c:order val="1"/>
          <c:tx>
            <c:strRef>
              <c:f>AUX!$A$113</c:f>
              <c:strCache>
                <c:ptCount val="1"/>
                <c:pt idx="0">
                  <c:v>ARS Norte</c:v>
                </c:pt>
              </c:strCache>
            </c:strRef>
          </c:tx>
          <c:spPr>
            <a:ln w="12700">
              <a:solidFill>
                <a:srgbClr val="17375E"/>
              </a:solidFill>
            </a:ln>
          </c:spPr>
          <c:marker>
            <c:symbol val="none"/>
          </c:marker>
          <c:cat>
            <c:numRef>
              <c:f>AUX!$B$111:$GK$111</c:f>
              <c:numCache>
                <c:formatCode>mmm\-yy</c:formatCode>
                <c:ptCount val="192"/>
                <c:pt idx="0">
                  <c:v>38353</c:v>
                </c:pt>
                <c:pt idx="1">
                  <c:v>38384</c:v>
                </c:pt>
                <c:pt idx="2">
                  <c:v>38412</c:v>
                </c:pt>
                <c:pt idx="3">
                  <c:v>38443</c:v>
                </c:pt>
                <c:pt idx="4">
                  <c:v>38473</c:v>
                </c:pt>
                <c:pt idx="5">
                  <c:v>38504</c:v>
                </c:pt>
                <c:pt idx="6">
                  <c:v>38534</c:v>
                </c:pt>
                <c:pt idx="7">
                  <c:v>38565</c:v>
                </c:pt>
                <c:pt idx="8">
                  <c:v>38596</c:v>
                </c:pt>
                <c:pt idx="9">
                  <c:v>38626</c:v>
                </c:pt>
                <c:pt idx="10">
                  <c:v>38657</c:v>
                </c:pt>
                <c:pt idx="11">
                  <c:v>38687</c:v>
                </c:pt>
                <c:pt idx="12">
                  <c:v>38718</c:v>
                </c:pt>
                <c:pt idx="13">
                  <c:v>38749</c:v>
                </c:pt>
                <c:pt idx="14">
                  <c:v>38777</c:v>
                </c:pt>
                <c:pt idx="15">
                  <c:v>38808</c:v>
                </c:pt>
                <c:pt idx="16">
                  <c:v>38838</c:v>
                </c:pt>
                <c:pt idx="17">
                  <c:v>38869</c:v>
                </c:pt>
                <c:pt idx="18">
                  <c:v>38899</c:v>
                </c:pt>
                <c:pt idx="19">
                  <c:v>38930</c:v>
                </c:pt>
                <c:pt idx="20">
                  <c:v>38961</c:v>
                </c:pt>
                <c:pt idx="21">
                  <c:v>38991</c:v>
                </c:pt>
                <c:pt idx="22">
                  <c:v>39022</c:v>
                </c:pt>
                <c:pt idx="23">
                  <c:v>39052</c:v>
                </c:pt>
                <c:pt idx="24">
                  <c:v>39083</c:v>
                </c:pt>
                <c:pt idx="25">
                  <c:v>39114</c:v>
                </c:pt>
                <c:pt idx="26">
                  <c:v>39142</c:v>
                </c:pt>
                <c:pt idx="27">
                  <c:v>39173</c:v>
                </c:pt>
                <c:pt idx="28">
                  <c:v>39203</c:v>
                </c:pt>
                <c:pt idx="29">
                  <c:v>39234</c:v>
                </c:pt>
                <c:pt idx="30">
                  <c:v>39264</c:v>
                </c:pt>
                <c:pt idx="31">
                  <c:v>39295</c:v>
                </c:pt>
                <c:pt idx="32">
                  <c:v>39326</c:v>
                </c:pt>
                <c:pt idx="33">
                  <c:v>39356</c:v>
                </c:pt>
                <c:pt idx="34">
                  <c:v>39387</c:v>
                </c:pt>
                <c:pt idx="35">
                  <c:v>39417</c:v>
                </c:pt>
                <c:pt idx="36">
                  <c:v>39448</c:v>
                </c:pt>
                <c:pt idx="37">
                  <c:v>39479</c:v>
                </c:pt>
                <c:pt idx="38">
                  <c:v>39508</c:v>
                </c:pt>
                <c:pt idx="39">
                  <c:v>39539</c:v>
                </c:pt>
                <c:pt idx="40">
                  <c:v>39569</c:v>
                </c:pt>
                <c:pt idx="41">
                  <c:v>39600</c:v>
                </c:pt>
                <c:pt idx="42">
                  <c:v>39630</c:v>
                </c:pt>
                <c:pt idx="43">
                  <c:v>39661</c:v>
                </c:pt>
                <c:pt idx="44">
                  <c:v>39692</c:v>
                </c:pt>
                <c:pt idx="45">
                  <c:v>39722</c:v>
                </c:pt>
                <c:pt idx="46">
                  <c:v>39753</c:v>
                </c:pt>
                <c:pt idx="47">
                  <c:v>39783</c:v>
                </c:pt>
                <c:pt idx="48">
                  <c:v>39814</c:v>
                </c:pt>
                <c:pt idx="49">
                  <c:v>39845</c:v>
                </c:pt>
                <c:pt idx="50">
                  <c:v>39873</c:v>
                </c:pt>
                <c:pt idx="51">
                  <c:v>39904</c:v>
                </c:pt>
                <c:pt idx="52">
                  <c:v>39934</c:v>
                </c:pt>
                <c:pt idx="53">
                  <c:v>39965</c:v>
                </c:pt>
                <c:pt idx="54">
                  <c:v>39995</c:v>
                </c:pt>
                <c:pt idx="55">
                  <c:v>40026</c:v>
                </c:pt>
                <c:pt idx="56">
                  <c:v>40057</c:v>
                </c:pt>
                <c:pt idx="57">
                  <c:v>40087</c:v>
                </c:pt>
                <c:pt idx="58">
                  <c:v>40118</c:v>
                </c:pt>
                <c:pt idx="59">
                  <c:v>40148</c:v>
                </c:pt>
                <c:pt idx="60">
                  <c:v>40179</c:v>
                </c:pt>
                <c:pt idx="61">
                  <c:v>40210</c:v>
                </c:pt>
                <c:pt idx="62">
                  <c:v>40238</c:v>
                </c:pt>
                <c:pt idx="63">
                  <c:v>40269</c:v>
                </c:pt>
                <c:pt idx="64">
                  <c:v>40299</c:v>
                </c:pt>
                <c:pt idx="65">
                  <c:v>40330</c:v>
                </c:pt>
                <c:pt idx="66">
                  <c:v>40360</c:v>
                </c:pt>
                <c:pt idx="67">
                  <c:v>40391</c:v>
                </c:pt>
                <c:pt idx="68">
                  <c:v>40422</c:v>
                </c:pt>
                <c:pt idx="69">
                  <c:v>40452</c:v>
                </c:pt>
                <c:pt idx="70">
                  <c:v>40483</c:v>
                </c:pt>
                <c:pt idx="71">
                  <c:v>40513</c:v>
                </c:pt>
                <c:pt idx="72">
                  <c:v>40544</c:v>
                </c:pt>
                <c:pt idx="73">
                  <c:v>40575</c:v>
                </c:pt>
                <c:pt idx="74">
                  <c:v>40603</c:v>
                </c:pt>
                <c:pt idx="75">
                  <c:v>40634</c:v>
                </c:pt>
                <c:pt idx="76">
                  <c:v>40664</c:v>
                </c:pt>
                <c:pt idx="77">
                  <c:v>40695</c:v>
                </c:pt>
                <c:pt idx="78">
                  <c:v>40725</c:v>
                </c:pt>
                <c:pt idx="79">
                  <c:v>40756</c:v>
                </c:pt>
                <c:pt idx="80">
                  <c:v>40787</c:v>
                </c:pt>
                <c:pt idx="81">
                  <c:v>40817</c:v>
                </c:pt>
                <c:pt idx="82">
                  <c:v>40848</c:v>
                </c:pt>
                <c:pt idx="83">
                  <c:v>40878</c:v>
                </c:pt>
                <c:pt idx="84">
                  <c:v>40909</c:v>
                </c:pt>
                <c:pt idx="85">
                  <c:v>40940</c:v>
                </c:pt>
                <c:pt idx="86">
                  <c:v>40969</c:v>
                </c:pt>
                <c:pt idx="87">
                  <c:v>41000</c:v>
                </c:pt>
                <c:pt idx="88">
                  <c:v>41030</c:v>
                </c:pt>
                <c:pt idx="89">
                  <c:v>41061</c:v>
                </c:pt>
                <c:pt idx="90">
                  <c:v>41091</c:v>
                </c:pt>
                <c:pt idx="91">
                  <c:v>41122</c:v>
                </c:pt>
                <c:pt idx="92">
                  <c:v>41153</c:v>
                </c:pt>
                <c:pt idx="93">
                  <c:v>41183</c:v>
                </c:pt>
                <c:pt idx="94">
                  <c:v>41214</c:v>
                </c:pt>
                <c:pt idx="95">
                  <c:v>41244</c:v>
                </c:pt>
                <c:pt idx="96">
                  <c:v>41275</c:v>
                </c:pt>
                <c:pt idx="97">
                  <c:v>41306</c:v>
                </c:pt>
                <c:pt idx="98">
                  <c:v>41334</c:v>
                </c:pt>
                <c:pt idx="99">
                  <c:v>41365</c:v>
                </c:pt>
                <c:pt idx="100">
                  <c:v>41395</c:v>
                </c:pt>
                <c:pt idx="101">
                  <c:v>41426</c:v>
                </c:pt>
                <c:pt idx="102">
                  <c:v>41456</c:v>
                </c:pt>
                <c:pt idx="103">
                  <c:v>41487</c:v>
                </c:pt>
                <c:pt idx="104">
                  <c:v>41518</c:v>
                </c:pt>
                <c:pt idx="105">
                  <c:v>41548</c:v>
                </c:pt>
                <c:pt idx="106">
                  <c:v>41579</c:v>
                </c:pt>
                <c:pt idx="107">
                  <c:v>41609</c:v>
                </c:pt>
                <c:pt idx="108">
                  <c:v>41640</c:v>
                </c:pt>
                <c:pt idx="109">
                  <c:v>41671</c:v>
                </c:pt>
                <c:pt idx="110">
                  <c:v>41699</c:v>
                </c:pt>
                <c:pt idx="111">
                  <c:v>41730</c:v>
                </c:pt>
                <c:pt idx="112">
                  <c:v>41760</c:v>
                </c:pt>
                <c:pt idx="113">
                  <c:v>41791</c:v>
                </c:pt>
                <c:pt idx="114">
                  <c:v>41821</c:v>
                </c:pt>
                <c:pt idx="115">
                  <c:v>41852</c:v>
                </c:pt>
                <c:pt idx="116">
                  <c:v>41883</c:v>
                </c:pt>
                <c:pt idx="117">
                  <c:v>41913</c:v>
                </c:pt>
                <c:pt idx="118">
                  <c:v>41944</c:v>
                </c:pt>
                <c:pt idx="119">
                  <c:v>41974</c:v>
                </c:pt>
                <c:pt idx="120">
                  <c:v>42005</c:v>
                </c:pt>
                <c:pt idx="121">
                  <c:v>42036</c:v>
                </c:pt>
                <c:pt idx="122">
                  <c:v>42064</c:v>
                </c:pt>
                <c:pt idx="123">
                  <c:v>42095</c:v>
                </c:pt>
                <c:pt idx="124">
                  <c:v>42125</c:v>
                </c:pt>
                <c:pt idx="125">
                  <c:v>42156</c:v>
                </c:pt>
                <c:pt idx="126">
                  <c:v>42186</c:v>
                </c:pt>
                <c:pt idx="127">
                  <c:v>42217</c:v>
                </c:pt>
                <c:pt idx="128">
                  <c:v>42248</c:v>
                </c:pt>
                <c:pt idx="129">
                  <c:v>42278</c:v>
                </c:pt>
                <c:pt idx="130">
                  <c:v>42309</c:v>
                </c:pt>
                <c:pt idx="131">
                  <c:v>42339</c:v>
                </c:pt>
                <c:pt idx="132">
                  <c:v>42370</c:v>
                </c:pt>
                <c:pt idx="133">
                  <c:v>42401</c:v>
                </c:pt>
                <c:pt idx="134">
                  <c:v>42430</c:v>
                </c:pt>
                <c:pt idx="135">
                  <c:v>42461</c:v>
                </c:pt>
                <c:pt idx="136">
                  <c:v>42491</c:v>
                </c:pt>
                <c:pt idx="137">
                  <c:v>42522</c:v>
                </c:pt>
                <c:pt idx="138">
                  <c:v>42552</c:v>
                </c:pt>
                <c:pt idx="139">
                  <c:v>42583</c:v>
                </c:pt>
                <c:pt idx="140">
                  <c:v>42614</c:v>
                </c:pt>
                <c:pt idx="141">
                  <c:v>42644</c:v>
                </c:pt>
                <c:pt idx="142">
                  <c:v>42675</c:v>
                </c:pt>
                <c:pt idx="143">
                  <c:v>42705</c:v>
                </c:pt>
                <c:pt idx="144">
                  <c:v>42736</c:v>
                </c:pt>
                <c:pt idx="145">
                  <c:v>42767</c:v>
                </c:pt>
                <c:pt idx="146">
                  <c:v>42795</c:v>
                </c:pt>
                <c:pt idx="147">
                  <c:v>42826</c:v>
                </c:pt>
                <c:pt idx="148">
                  <c:v>42856</c:v>
                </c:pt>
                <c:pt idx="149">
                  <c:v>42887</c:v>
                </c:pt>
                <c:pt idx="150">
                  <c:v>42917</c:v>
                </c:pt>
                <c:pt idx="151">
                  <c:v>42948</c:v>
                </c:pt>
                <c:pt idx="152">
                  <c:v>42979</c:v>
                </c:pt>
                <c:pt idx="153">
                  <c:v>43009</c:v>
                </c:pt>
                <c:pt idx="154">
                  <c:v>43040</c:v>
                </c:pt>
                <c:pt idx="155">
                  <c:v>43070</c:v>
                </c:pt>
                <c:pt idx="156">
                  <c:v>43101</c:v>
                </c:pt>
                <c:pt idx="157">
                  <c:v>43132</c:v>
                </c:pt>
                <c:pt idx="158">
                  <c:v>43160</c:v>
                </c:pt>
                <c:pt idx="159">
                  <c:v>43191</c:v>
                </c:pt>
                <c:pt idx="160">
                  <c:v>43221</c:v>
                </c:pt>
                <c:pt idx="161">
                  <c:v>43252</c:v>
                </c:pt>
                <c:pt idx="162">
                  <c:v>43282</c:v>
                </c:pt>
                <c:pt idx="163">
                  <c:v>43313</c:v>
                </c:pt>
                <c:pt idx="164">
                  <c:v>43344</c:v>
                </c:pt>
                <c:pt idx="165">
                  <c:v>43374</c:v>
                </c:pt>
                <c:pt idx="166">
                  <c:v>43405</c:v>
                </c:pt>
                <c:pt idx="167">
                  <c:v>43435</c:v>
                </c:pt>
                <c:pt idx="168">
                  <c:v>43466</c:v>
                </c:pt>
                <c:pt idx="169">
                  <c:v>43497</c:v>
                </c:pt>
                <c:pt idx="170">
                  <c:v>43525</c:v>
                </c:pt>
                <c:pt idx="171">
                  <c:v>43556</c:v>
                </c:pt>
                <c:pt idx="172">
                  <c:v>43586</c:v>
                </c:pt>
                <c:pt idx="173">
                  <c:v>43617</c:v>
                </c:pt>
                <c:pt idx="174">
                  <c:v>43647</c:v>
                </c:pt>
                <c:pt idx="175">
                  <c:v>43678</c:v>
                </c:pt>
                <c:pt idx="176">
                  <c:v>43709</c:v>
                </c:pt>
                <c:pt idx="177">
                  <c:v>43739</c:v>
                </c:pt>
                <c:pt idx="178">
                  <c:v>43770</c:v>
                </c:pt>
                <c:pt idx="179">
                  <c:v>43800</c:v>
                </c:pt>
                <c:pt idx="180">
                  <c:v>43831</c:v>
                </c:pt>
                <c:pt idx="181">
                  <c:v>43862</c:v>
                </c:pt>
                <c:pt idx="182">
                  <c:v>43891</c:v>
                </c:pt>
                <c:pt idx="183">
                  <c:v>43922</c:v>
                </c:pt>
                <c:pt idx="184">
                  <c:v>43952</c:v>
                </c:pt>
                <c:pt idx="185">
                  <c:v>43983</c:v>
                </c:pt>
                <c:pt idx="186">
                  <c:v>44013</c:v>
                </c:pt>
                <c:pt idx="187">
                  <c:v>44044</c:v>
                </c:pt>
                <c:pt idx="188">
                  <c:v>44075</c:v>
                </c:pt>
                <c:pt idx="189">
                  <c:v>44105</c:v>
                </c:pt>
                <c:pt idx="190">
                  <c:v>44136</c:v>
                </c:pt>
                <c:pt idx="191">
                  <c:v>44166</c:v>
                </c:pt>
              </c:numCache>
            </c:numRef>
          </c:cat>
          <c:val>
            <c:numRef>
              <c:f>AUX!$B$113:$GK$113</c:f>
              <c:numCache>
                <c:formatCode>0.0</c:formatCode>
                <c:ptCount val="192"/>
                <c:pt idx="0">
                  <c:v>8.4719199408512011</c:v>
                </c:pt>
                <c:pt idx="1">
                  <c:v>8.3110990479799671</c:v>
                </c:pt>
                <c:pt idx="2">
                  <c:v>6.546308306436206</c:v>
                </c:pt>
                <c:pt idx="3">
                  <c:v>7.1457326892109503</c:v>
                </c:pt>
                <c:pt idx="4">
                  <c:v>8.0076750555631495</c:v>
                </c:pt>
                <c:pt idx="5">
                  <c:v>8.7895753092978346</c:v>
                </c:pt>
                <c:pt idx="6">
                  <c:v>7.227090058633638</c:v>
                </c:pt>
                <c:pt idx="7">
                  <c:v>6.9961138272533532</c:v>
                </c:pt>
                <c:pt idx="8">
                  <c:v>7.3165770739503131</c:v>
                </c:pt>
                <c:pt idx="9">
                  <c:v>7.1932559280140236</c:v>
                </c:pt>
                <c:pt idx="10">
                  <c:v>6.5628092918550722</c:v>
                </c:pt>
                <c:pt idx="11">
                  <c:v>5.3258625486243636</c:v>
                </c:pt>
                <c:pt idx="12">
                  <c:v>4.455452673415607</c:v>
                </c:pt>
                <c:pt idx="13">
                  <c:v>2.0009645481281146</c:v>
                </c:pt>
                <c:pt idx="14">
                  <c:v>0.95646142303717796</c:v>
                </c:pt>
                <c:pt idx="15">
                  <c:v>-0.70402028931053917</c:v>
                </c:pt>
                <c:pt idx="16">
                  <c:v>-2.0314990156557609</c:v>
                </c:pt>
                <c:pt idx="17">
                  <c:v>-4.50385729646481</c:v>
                </c:pt>
                <c:pt idx="18">
                  <c:v>-4.6018677807815189</c:v>
                </c:pt>
                <c:pt idx="19">
                  <c:v>-5.806155302586502</c:v>
                </c:pt>
                <c:pt idx="20">
                  <c:v>-7.0108936001227447</c:v>
                </c:pt>
                <c:pt idx="21">
                  <c:v>-6.7898270378994487</c:v>
                </c:pt>
                <c:pt idx="22">
                  <c:v>-5.6828580924500205</c:v>
                </c:pt>
                <c:pt idx="23">
                  <c:v>-5.6251419144667025</c:v>
                </c:pt>
                <c:pt idx="24">
                  <c:v>-7.1604836152584204</c:v>
                </c:pt>
                <c:pt idx="25">
                  <c:v>-7.8440643396838636</c:v>
                </c:pt>
                <c:pt idx="26">
                  <c:v>-8.675229254886565</c:v>
                </c:pt>
                <c:pt idx="27">
                  <c:v>-11.032962666906315</c:v>
                </c:pt>
                <c:pt idx="28">
                  <c:v>-13.879505851506654</c:v>
                </c:pt>
                <c:pt idx="29">
                  <c:v>-13.258858988794431</c:v>
                </c:pt>
                <c:pt idx="30">
                  <c:v>-12.235758059162452</c:v>
                </c:pt>
                <c:pt idx="31">
                  <c:v>-10.869803172328696</c:v>
                </c:pt>
                <c:pt idx="32">
                  <c:v>-12.190020479273228</c:v>
                </c:pt>
                <c:pt idx="33">
                  <c:v>-13.120036548499664</c:v>
                </c:pt>
                <c:pt idx="34">
                  <c:v>-14.526865577980411</c:v>
                </c:pt>
                <c:pt idx="35">
                  <c:v>-14.878228419915546</c:v>
                </c:pt>
                <c:pt idx="36">
                  <c:v>-13.2669072261903</c:v>
                </c:pt>
                <c:pt idx="37">
                  <c:v>-12.349603637680575</c:v>
                </c:pt>
                <c:pt idx="38">
                  <c:v>-12.067474269804958</c:v>
                </c:pt>
                <c:pt idx="39">
                  <c:v>-9.3261383875169468</c:v>
                </c:pt>
                <c:pt idx="40">
                  <c:v>-5.0856403162274928</c:v>
                </c:pt>
                <c:pt idx="41">
                  <c:v>-2.4414023750814842</c:v>
                </c:pt>
                <c:pt idx="42">
                  <c:v>-2.3042229033660169</c:v>
                </c:pt>
                <c:pt idx="43">
                  <c:v>-1.1404424447781356</c:v>
                </c:pt>
                <c:pt idx="44">
                  <c:v>-1.106978440724427</c:v>
                </c:pt>
                <c:pt idx="45">
                  <c:v>0.88219334411134531</c:v>
                </c:pt>
                <c:pt idx="46">
                  <c:v>2.3996566271524338</c:v>
                </c:pt>
                <c:pt idx="47">
                  <c:v>5.9500804688536499</c:v>
                </c:pt>
                <c:pt idx="48">
                  <c:v>10.799196466277836</c:v>
                </c:pt>
                <c:pt idx="49">
                  <c:v>15.80892480029382</c:v>
                </c:pt>
                <c:pt idx="50">
                  <c:v>20.924953729032559</c:v>
                </c:pt>
                <c:pt idx="51">
                  <c:v>24.594114439499744</c:v>
                </c:pt>
                <c:pt idx="52">
                  <c:v>25.368905954589888</c:v>
                </c:pt>
                <c:pt idx="53">
                  <c:v>26.242824273130829</c:v>
                </c:pt>
                <c:pt idx="54">
                  <c:v>28.643158010296354</c:v>
                </c:pt>
                <c:pt idx="55">
                  <c:v>27.337971066866935</c:v>
                </c:pt>
                <c:pt idx="56">
                  <c:v>27.447189001900078</c:v>
                </c:pt>
                <c:pt idx="57">
                  <c:v>26.822708721497651</c:v>
                </c:pt>
                <c:pt idx="58">
                  <c:v>26.114628604204814</c:v>
                </c:pt>
                <c:pt idx="59">
                  <c:v>24.248396615743108</c:v>
                </c:pt>
                <c:pt idx="60">
                  <c:v>23.866205852206296</c:v>
                </c:pt>
                <c:pt idx="61">
                  <c:v>19.088323323620941</c:v>
                </c:pt>
                <c:pt idx="62">
                  <c:v>17.513933944918804</c:v>
                </c:pt>
                <c:pt idx="63">
                  <c:v>15.41889608892277</c:v>
                </c:pt>
                <c:pt idx="64">
                  <c:v>13.712975759160347</c:v>
                </c:pt>
                <c:pt idx="65">
                  <c:v>10.9856678663807</c:v>
                </c:pt>
                <c:pt idx="66">
                  <c:v>8.9438745261493686</c:v>
                </c:pt>
                <c:pt idx="67">
                  <c:v>8.5799931711253894</c:v>
                </c:pt>
                <c:pt idx="68">
                  <c:v>8.0090680277478139</c:v>
                </c:pt>
                <c:pt idx="69">
                  <c:v>5.5621384566279124</c:v>
                </c:pt>
                <c:pt idx="70">
                  <c:v>3.7845591386563808</c:v>
                </c:pt>
                <c:pt idx="71">
                  <c:v>2.4867228717157732</c:v>
                </c:pt>
                <c:pt idx="72">
                  <c:v>-1.0757427698193234</c:v>
                </c:pt>
                <c:pt idx="73">
                  <c:v>-1.7646936440237178</c:v>
                </c:pt>
                <c:pt idx="74">
                  <c:v>-3.9118752918240132</c:v>
                </c:pt>
                <c:pt idx="75">
                  <c:v>-5.3888870767825692</c:v>
                </c:pt>
                <c:pt idx="76">
                  <c:v>-5.8516556835211757</c:v>
                </c:pt>
                <c:pt idx="77">
                  <c:v>-6.4297947690789279</c:v>
                </c:pt>
                <c:pt idx="78">
                  <c:v>-4.9674921770965179</c:v>
                </c:pt>
                <c:pt idx="79">
                  <c:v>-3.9785675196641375</c:v>
                </c:pt>
                <c:pt idx="80">
                  <c:v>-2.0388195794883868</c:v>
                </c:pt>
                <c:pt idx="81">
                  <c:v>0.93402587935119374</c:v>
                </c:pt>
                <c:pt idx="82">
                  <c:v>3.6575088488117311</c:v>
                </c:pt>
                <c:pt idx="83">
                  <c:v>8.6922317187359717</c:v>
                </c:pt>
                <c:pt idx="84">
                  <c:v>11.542762024060732</c:v>
                </c:pt>
                <c:pt idx="85">
                  <c:v>13.855661544196133</c:v>
                </c:pt>
                <c:pt idx="86">
                  <c:v>16.720587545768808</c:v>
                </c:pt>
                <c:pt idx="87">
                  <c:v>17.541273966049982</c:v>
                </c:pt>
                <c:pt idx="88">
                  <c:v>17.579796164899719</c:v>
                </c:pt>
                <c:pt idx="89">
                  <c:v>21.234012001524565</c:v>
                </c:pt>
                <c:pt idx="90">
                  <c:v>20.901660679889638</c:v>
                </c:pt>
                <c:pt idx="91">
                  <c:v>22.537002381762505</c:v>
                </c:pt>
                <c:pt idx="92">
                  <c:v>20.348781791733838</c:v>
                </c:pt>
                <c:pt idx="93">
                  <c:v>20.024375931025144</c:v>
                </c:pt>
                <c:pt idx="94">
                  <c:v>18.582520325203252</c:v>
                </c:pt>
                <c:pt idx="95">
                  <c:v>16.144081631047491</c:v>
                </c:pt>
                <c:pt idx="96">
                  <c:v>14.469132266598331</c:v>
                </c:pt>
                <c:pt idx="97">
                  <c:v>12.446288063394038</c:v>
                </c:pt>
                <c:pt idx="98">
                  <c:v>9.4788737537888466</c:v>
                </c:pt>
                <c:pt idx="99">
                  <c:v>9.5970317249065999</c:v>
                </c:pt>
                <c:pt idx="100">
                  <c:v>8.0318529453218304</c:v>
                </c:pt>
                <c:pt idx="101">
                  <c:v>4.934015719246938</c:v>
                </c:pt>
                <c:pt idx="102">
                  <c:v>3.8910896773452746</c:v>
                </c:pt>
                <c:pt idx="103">
                  <c:v>3.2387047957543844</c:v>
                </c:pt>
                <c:pt idx="104">
                  <c:v>3.3936184133499538</c:v>
                </c:pt>
                <c:pt idx="105">
                  <c:v>1.7211492107125641</c:v>
                </c:pt>
                <c:pt idx="106">
                  <c:v>0.46655445592071654</c:v>
                </c:pt>
                <c:pt idx="107">
                  <c:v>-1.3384904050017272</c:v>
                </c:pt>
                <c:pt idx="108">
                  <c:v>-2.3917459251431263</c:v>
                </c:pt>
                <c:pt idx="109">
                  <c:v>-2.645822994210091</c:v>
                </c:pt>
                <c:pt idx="110">
                  <c:v>-3.2720006938282644</c:v>
                </c:pt>
                <c:pt idx="111">
                  <c:v>-4.8680781595506595</c:v>
                </c:pt>
                <c:pt idx="112">
                  <c:v>-7.0089848215910386</c:v>
                </c:pt>
                <c:pt idx="113">
                  <c:v>-8.7027559946628941</c:v>
                </c:pt>
                <c:pt idx="114">
                  <c:v>-9.5581835513863744</c:v>
                </c:pt>
                <c:pt idx="115">
                  <c:v>-9.555540613232921</c:v>
                </c:pt>
                <c:pt idx="116">
                  <c:v>-12.009205569969327</c:v>
                </c:pt>
                <c:pt idx="117">
                  <c:v>-13.22664891954301</c:v>
                </c:pt>
                <c:pt idx="118">
                  <c:v>-13.715989818271154</c:v>
                </c:pt>
                <c:pt idx="119">
                  <c:v>-13.091388436901402</c:v>
                </c:pt>
                <c:pt idx="120">
                  <c:v>-13.036615309894497</c:v>
                </c:pt>
                <c:pt idx="121">
                  <c:v>-14.339021182451836</c:v>
                </c:pt>
                <c:pt idx="122">
                  <c:v>-15.560889311910945</c:v>
                </c:pt>
                <c:pt idx="123">
                  <c:v>-15.80378021978022</c:v>
                </c:pt>
                <c:pt idx="124">
                  <c:v>-14.010130919240623</c:v>
                </c:pt>
                <c:pt idx="125">
                  <c:v>-12.464035777246952</c:v>
                </c:pt>
                <c:pt idx="126">
                  <c:v>-12.069518594047155</c:v>
                </c:pt>
                <c:pt idx="127">
                  <c:v>-12.491729177973221</c:v>
                </c:pt>
                <c:pt idx="128">
                  <c:v>-11.985086773027499</c:v>
                </c:pt>
                <c:pt idx="129">
                  <c:v>-10.921824280877898</c:v>
                </c:pt>
                <c:pt idx="130">
                  <c:v>-9.0099495404862466</c:v>
                </c:pt>
                <c:pt idx="131">
                  <c:v>-8.8746691946123146</c:v>
                </c:pt>
                <c:pt idx="132">
                  <c:v>-8.962286104345397</c:v>
                </c:pt>
                <c:pt idx="133">
                  <c:v>-6.6019995239228759</c:v>
                </c:pt>
                <c:pt idx="134">
                  <c:v>-3.6242005439976475</c:v>
                </c:pt>
                <c:pt idx="135">
                  <c:v>-2.492972982003316</c:v>
                </c:pt>
                <c:pt idx="136">
                  <c:v>-3.7564349718986549</c:v>
                </c:pt>
                <c:pt idx="137">
                  <c:v>-5.8783271287957382</c:v>
                </c:pt>
                <c:pt idx="138">
                  <c:v>-8.2887085075981641</c:v>
                </c:pt>
                <c:pt idx="139">
                  <c:v>-9.5542727037164479</c:v>
                </c:pt>
                <c:pt idx="140">
                  <c:v>-9.5621659047610859</c:v>
                </c:pt>
                <c:pt idx="141">
                  <c:v>-8.886965899306853</c:v>
                </c:pt>
                <c:pt idx="142">
                  <c:v>-11.105557776889244</c:v>
                </c:pt>
                <c:pt idx="143">
                  <c:v>-13.095248415705107</c:v>
                </c:pt>
                <c:pt idx="144">
                  <c:v>-13.102399372891178</c:v>
                </c:pt>
                <c:pt idx="145">
                  <c:v>-14.503077491621323</c:v>
                </c:pt>
                <c:pt idx="146">
                  <c:v>-16.994660564454612</c:v>
                </c:pt>
                <c:pt idx="147">
                  <c:v>-19.528492615563856</c:v>
                </c:pt>
                <c:pt idx="148">
                  <c:v>-19.190927827692967</c:v>
                </c:pt>
                <c:pt idx="149">
                  <c:v>-18.239879212845679</c:v>
                </c:pt>
                <c:pt idx="150">
                  <c:v>-16.208895287164722</c:v>
                </c:pt>
                <c:pt idx="151">
                  <c:v>-15.335734850014795</c:v>
                </c:pt>
                <c:pt idx="152">
                  <c:v>-15.957983033438584</c:v>
                </c:pt>
                <c:pt idx="153">
                  <c:v>-17.239618382180989</c:v>
                </c:pt>
                <c:pt idx="154">
                  <c:v>-16.426207226983607</c:v>
                </c:pt>
                <c:pt idx="155">
                  <c:v>-15.701452933049364</c:v>
                </c:pt>
                <c:pt idx="156">
                  <c:v>-15.326048055379879</c:v>
                </c:pt>
                <c:pt idx="157">
                  <c:v>-17.098412130606729</c:v>
                </c:pt>
                <c:pt idx="158">
                  <c:v>-16.268966080581592</c:v>
                </c:pt>
                <c:pt idx="159">
                  <c:v>-15.786280020439447</c:v>
                </c:pt>
                <c:pt idx="160">
                  <c:v>-18.816385116484486</c:v>
                </c:pt>
                <c:pt idx="161">
                  <c:v>-21.214043753611204</c:v>
                </c:pt>
                <c:pt idx="162">
                  <c:v>-21.502204136995591</c:v>
                </c:pt>
                <c:pt idx="163">
                  <c:v>-21.232276388488248</c:v>
                </c:pt>
                <c:pt idx="164">
                  <c:v>-19.265349078008569</c:v>
                </c:pt>
                <c:pt idx="165">
                  <c:v>-19.43923832371242</c:v>
                </c:pt>
                <c:pt idx="166">
                  <c:v>-19.892828519781681</c:v>
                </c:pt>
                <c:pt idx="167">
                  <c:v>-19.04550591381626</c:v>
                </c:pt>
                <c:pt idx="168">
                  <c:v>-18.656491731900505</c:v>
                </c:pt>
                <c:pt idx="169">
                  <c:v>-17.443860458705149</c:v>
                </c:pt>
                <c:pt idx="170">
                  <c:v>-17.01491991293161</c:v>
                </c:pt>
                <c:pt idx="171">
                  <c:v>-15.981518702516844</c:v>
                </c:pt>
                <c:pt idx="172">
                  <c:v>-14.004188880426504</c:v>
                </c:pt>
                <c:pt idx="173">
                  <c:v>-10.358488395501999</c:v>
                </c:pt>
                <c:pt idx="174">
                  <c:v>-10.684406813829252</c:v>
                </c:pt>
                <c:pt idx="175">
                  <c:v>-10.495587810666724</c:v>
                </c:pt>
                <c:pt idx="176">
                  <c:v>-11.673020856694325</c:v>
                </c:pt>
                <c:pt idx="177">
                  <c:v>-11.305816833455024</c:v>
                </c:pt>
                <c:pt idx="178">
                  <c:v>-10.409242273762926</c:v>
                </c:pt>
                <c:pt idx="179">
                  <c:v>-9.9676952536872729</c:v>
                </c:pt>
                <c:pt idx="180">
                  <c:v>-10.61926115737775</c:v>
                </c:pt>
                <c:pt idx="181">
                  <c:v>-9.7398260667566827</c:v>
                </c:pt>
                <c:pt idx="182">
                  <c:v>-1.1204749344246636</c:v>
                </c:pt>
                <c:pt idx="183">
                  <c:v>14.236171189131039</c:v>
                </c:pt>
                <c:pt idx="184">
                  <c:v>23.562809381474274</c:v>
                </c:pt>
                <c:pt idx="185">
                  <c:v>23.156636749360345</c:v>
                </c:pt>
                <c:pt idx="186">
                  <c:v>24.677156722072645</c:v>
                </c:pt>
                <c:pt idx="187">
                  <c:v>24.331576048469589</c:v>
                </c:pt>
                <c:pt idx="188">
                  <c:v>24.293830138377555</c:v>
                </c:pt>
                <c:pt idx="189">
                  <c:v>23.500451962809919</c:v>
                </c:pt>
                <c:pt idx="190">
                  <c:v>21.795373404411407</c:v>
                </c:pt>
                <c:pt idx="191">
                  <c:v>22.019093388751788</c:v>
                </c:pt>
              </c:numCache>
            </c:numRef>
          </c:val>
          <c:smooth val="0"/>
          <c:extLst>
            <c:ext xmlns:c16="http://schemas.microsoft.com/office/drawing/2014/chart" uri="{C3380CC4-5D6E-409C-BE32-E72D297353CC}">
              <c16:uniqueId val="{00000001-7FAB-4797-86B7-45A7029DF9F2}"/>
            </c:ext>
          </c:extLst>
        </c:ser>
        <c:ser>
          <c:idx val="1"/>
          <c:order val="2"/>
          <c:tx>
            <c:strRef>
              <c:f>AUX!$A$114</c:f>
              <c:strCache>
                <c:ptCount val="1"/>
                <c:pt idx="0">
                  <c:v>ACES Gerês/Cabreira</c:v>
                </c:pt>
              </c:strCache>
            </c:strRef>
          </c:tx>
          <c:spPr>
            <a:ln w="25400">
              <a:solidFill>
                <a:srgbClr val="008080"/>
              </a:solidFill>
            </a:ln>
          </c:spPr>
          <c:marker>
            <c:symbol val="none"/>
          </c:marker>
          <c:cat>
            <c:numRef>
              <c:f>AUX!$B$111:$GK$111</c:f>
              <c:numCache>
                <c:formatCode>mmm\-yy</c:formatCode>
                <c:ptCount val="192"/>
                <c:pt idx="0">
                  <c:v>38353</c:v>
                </c:pt>
                <c:pt idx="1">
                  <c:v>38384</c:v>
                </c:pt>
                <c:pt idx="2">
                  <c:v>38412</c:v>
                </c:pt>
                <c:pt idx="3">
                  <c:v>38443</c:v>
                </c:pt>
                <c:pt idx="4">
                  <c:v>38473</c:v>
                </c:pt>
                <c:pt idx="5">
                  <c:v>38504</c:v>
                </c:pt>
                <c:pt idx="6">
                  <c:v>38534</c:v>
                </c:pt>
                <c:pt idx="7">
                  <c:v>38565</c:v>
                </c:pt>
                <c:pt idx="8">
                  <c:v>38596</c:v>
                </c:pt>
                <c:pt idx="9">
                  <c:v>38626</c:v>
                </c:pt>
                <c:pt idx="10">
                  <c:v>38657</c:v>
                </c:pt>
                <c:pt idx="11">
                  <c:v>38687</c:v>
                </c:pt>
                <c:pt idx="12">
                  <c:v>38718</c:v>
                </c:pt>
                <c:pt idx="13">
                  <c:v>38749</c:v>
                </c:pt>
                <c:pt idx="14">
                  <c:v>38777</c:v>
                </c:pt>
                <c:pt idx="15">
                  <c:v>38808</c:v>
                </c:pt>
                <c:pt idx="16">
                  <c:v>38838</c:v>
                </c:pt>
                <c:pt idx="17">
                  <c:v>38869</c:v>
                </c:pt>
                <c:pt idx="18">
                  <c:v>38899</c:v>
                </c:pt>
                <c:pt idx="19">
                  <c:v>38930</c:v>
                </c:pt>
                <c:pt idx="20">
                  <c:v>38961</c:v>
                </c:pt>
                <c:pt idx="21">
                  <c:v>38991</c:v>
                </c:pt>
                <c:pt idx="22">
                  <c:v>39022</c:v>
                </c:pt>
                <c:pt idx="23">
                  <c:v>39052</c:v>
                </c:pt>
                <c:pt idx="24">
                  <c:v>39083</c:v>
                </c:pt>
                <c:pt idx="25">
                  <c:v>39114</c:v>
                </c:pt>
                <c:pt idx="26">
                  <c:v>39142</c:v>
                </c:pt>
                <c:pt idx="27">
                  <c:v>39173</c:v>
                </c:pt>
                <c:pt idx="28">
                  <c:v>39203</c:v>
                </c:pt>
                <c:pt idx="29">
                  <c:v>39234</c:v>
                </c:pt>
                <c:pt idx="30">
                  <c:v>39264</c:v>
                </c:pt>
                <c:pt idx="31">
                  <c:v>39295</c:v>
                </c:pt>
                <c:pt idx="32">
                  <c:v>39326</c:v>
                </c:pt>
                <c:pt idx="33">
                  <c:v>39356</c:v>
                </c:pt>
                <c:pt idx="34">
                  <c:v>39387</c:v>
                </c:pt>
                <c:pt idx="35">
                  <c:v>39417</c:v>
                </c:pt>
                <c:pt idx="36">
                  <c:v>39448</c:v>
                </c:pt>
                <c:pt idx="37">
                  <c:v>39479</c:v>
                </c:pt>
                <c:pt idx="38">
                  <c:v>39508</c:v>
                </c:pt>
                <c:pt idx="39">
                  <c:v>39539</c:v>
                </c:pt>
                <c:pt idx="40">
                  <c:v>39569</c:v>
                </c:pt>
                <c:pt idx="41">
                  <c:v>39600</c:v>
                </c:pt>
                <c:pt idx="42">
                  <c:v>39630</c:v>
                </c:pt>
                <c:pt idx="43">
                  <c:v>39661</c:v>
                </c:pt>
                <c:pt idx="44">
                  <c:v>39692</c:v>
                </c:pt>
                <c:pt idx="45">
                  <c:v>39722</c:v>
                </c:pt>
                <c:pt idx="46">
                  <c:v>39753</c:v>
                </c:pt>
                <c:pt idx="47">
                  <c:v>39783</c:v>
                </c:pt>
                <c:pt idx="48">
                  <c:v>39814</c:v>
                </c:pt>
                <c:pt idx="49">
                  <c:v>39845</c:v>
                </c:pt>
                <c:pt idx="50">
                  <c:v>39873</c:v>
                </c:pt>
                <c:pt idx="51">
                  <c:v>39904</c:v>
                </c:pt>
                <c:pt idx="52">
                  <c:v>39934</c:v>
                </c:pt>
                <c:pt idx="53">
                  <c:v>39965</c:v>
                </c:pt>
                <c:pt idx="54">
                  <c:v>39995</c:v>
                </c:pt>
                <c:pt idx="55">
                  <c:v>40026</c:v>
                </c:pt>
                <c:pt idx="56">
                  <c:v>40057</c:v>
                </c:pt>
                <c:pt idx="57">
                  <c:v>40087</c:v>
                </c:pt>
                <c:pt idx="58">
                  <c:v>40118</c:v>
                </c:pt>
                <c:pt idx="59">
                  <c:v>40148</c:v>
                </c:pt>
                <c:pt idx="60">
                  <c:v>40179</c:v>
                </c:pt>
                <c:pt idx="61">
                  <c:v>40210</c:v>
                </c:pt>
                <c:pt idx="62">
                  <c:v>40238</c:v>
                </c:pt>
                <c:pt idx="63">
                  <c:v>40269</c:v>
                </c:pt>
                <c:pt idx="64">
                  <c:v>40299</c:v>
                </c:pt>
                <c:pt idx="65">
                  <c:v>40330</c:v>
                </c:pt>
                <c:pt idx="66">
                  <c:v>40360</c:v>
                </c:pt>
                <c:pt idx="67">
                  <c:v>40391</c:v>
                </c:pt>
                <c:pt idx="68">
                  <c:v>40422</c:v>
                </c:pt>
                <c:pt idx="69">
                  <c:v>40452</c:v>
                </c:pt>
                <c:pt idx="70">
                  <c:v>40483</c:v>
                </c:pt>
                <c:pt idx="71">
                  <c:v>40513</c:v>
                </c:pt>
                <c:pt idx="72">
                  <c:v>40544</c:v>
                </c:pt>
                <c:pt idx="73">
                  <c:v>40575</c:v>
                </c:pt>
                <c:pt idx="74">
                  <c:v>40603</c:v>
                </c:pt>
                <c:pt idx="75">
                  <c:v>40634</c:v>
                </c:pt>
                <c:pt idx="76">
                  <c:v>40664</c:v>
                </c:pt>
                <c:pt idx="77">
                  <c:v>40695</c:v>
                </c:pt>
                <c:pt idx="78">
                  <c:v>40725</c:v>
                </c:pt>
                <c:pt idx="79">
                  <c:v>40756</c:v>
                </c:pt>
                <c:pt idx="80">
                  <c:v>40787</c:v>
                </c:pt>
                <c:pt idx="81">
                  <c:v>40817</c:v>
                </c:pt>
                <c:pt idx="82">
                  <c:v>40848</c:v>
                </c:pt>
                <c:pt idx="83">
                  <c:v>40878</c:v>
                </c:pt>
                <c:pt idx="84">
                  <c:v>40909</c:v>
                </c:pt>
                <c:pt idx="85">
                  <c:v>40940</c:v>
                </c:pt>
                <c:pt idx="86">
                  <c:v>40969</c:v>
                </c:pt>
                <c:pt idx="87">
                  <c:v>41000</c:v>
                </c:pt>
                <c:pt idx="88">
                  <c:v>41030</c:v>
                </c:pt>
                <c:pt idx="89">
                  <c:v>41061</c:v>
                </c:pt>
                <c:pt idx="90">
                  <c:v>41091</c:v>
                </c:pt>
                <c:pt idx="91">
                  <c:v>41122</c:v>
                </c:pt>
                <c:pt idx="92">
                  <c:v>41153</c:v>
                </c:pt>
                <c:pt idx="93">
                  <c:v>41183</c:v>
                </c:pt>
                <c:pt idx="94">
                  <c:v>41214</c:v>
                </c:pt>
                <c:pt idx="95">
                  <c:v>41244</c:v>
                </c:pt>
                <c:pt idx="96">
                  <c:v>41275</c:v>
                </c:pt>
                <c:pt idx="97">
                  <c:v>41306</c:v>
                </c:pt>
                <c:pt idx="98">
                  <c:v>41334</c:v>
                </c:pt>
                <c:pt idx="99">
                  <c:v>41365</c:v>
                </c:pt>
                <c:pt idx="100">
                  <c:v>41395</c:v>
                </c:pt>
                <c:pt idx="101">
                  <c:v>41426</c:v>
                </c:pt>
                <c:pt idx="102">
                  <c:v>41456</c:v>
                </c:pt>
                <c:pt idx="103">
                  <c:v>41487</c:v>
                </c:pt>
                <c:pt idx="104">
                  <c:v>41518</c:v>
                </c:pt>
                <c:pt idx="105">
                  <c:v>41548</c:v>
                </c:pt>
                <c:pt idx="106">
                  <c:v>41579</c:v>
                </c:pt>
                <c:pt idx="107">
                  <c:v>41609</c:v>
                </c:pt>
                <c:pt idx="108">
                  <c:v>41640</c:v>
                </c:pt>
                <c:pt idx="109">
                  <c:v>41671</c:v>
                </c:pt>
                <c:pt idx="110">
                  <c:v>41699</c:v>
                </c:pt>
                <c:pt idx="111">
                  <c:v>41730</c:v>
                </c:pt>
                <c:pt idx="112">
                  <c:v>41760</c:v>
                </c:pt>
                <c:pt idx="113">
                  <c:v>41791</c:v>
                </c:pt>
                <c:pt idx="114">
                  <c:v>41821</c:v>
                </c:pt>
                <c:pt idx="115">
                  <c:v>41852</c:v>
                </c:pt>
                <c:pt idx="116">
                  <c:v>41883</c:v>
                </c:pt>
                <c:pt idx="117">
                  <c:v>41913</c:v>
                </c:pt>
                <c:pt idx="118">
                  <c:v>41944</c:v>
                </c:pt>
                <c:pt idx="119">
                  <c:v>41974</c:v>
                </c:pt>
                <c:pt idx="120">
                  <c:v>42005</c:v>
                </c:pt>
                <c:pt idx="121">
                  <c:v>42036</c:v>
                </c:pt>
                <c:pt idx="122">
                  <c:v>42064</c:v>
                </c:pt>
                <c:pt idx="123">
                  <c:v>42095</c:v>
                </c:pt>
                <c:pt idx="124">
                  <c:v>42125</c:v>
                </c:pt>
                <c:pt idx="125">
                  <c:v>42156</c:v>
                </c:pt>
                <c:pt idx="126">
                  <c:v>42186</c:v>
                </c:pt>
                <c:pt idx="127">
                  <c:v>42217</c:v>
                </c:pt>
                <c:pt idx="128">
                  <c:v>42248</c:v>
                </c:pt>
                <c:pt idx="129">
                  <c:v>42278</c:v>
                </c:pt>
                <c:pt idx="130">
                  <c:v>42309</c:v>
                </c:pt>
                <c:pt idx="131">
                  <c:v>42339</c:v>
                </c:pt>
                <c:pt idx="132">
                  <c:v>42370</c:v>
                </c:pt>
                <c:pt idx="133">
                  <c:v>42401</c:v>
                </c:pt>
                <c:pt idx="134">
                  <c:v>42430</c:v>
                </c:pt>
                <c:pt idx="135">
                  <c:v>42461</c:v>
                </c:pt>
                <c:pt idx="136">
                  <c:v>42491</c:v>
                </c:pt>
                <c:pt idx="137">
                  <c:v>42522</c:v>
                </c:pt>
                <c:pt idx="138">
                  <c:v>42552</c:v>
                </c:pt>
                <c:pt idx="139">
                  <c:v>42583</c:v>
                </c:pt>
                <c:pt idx="140">
                  <c:v>42614</c:v>
                </c:pt>
                <c:pt idx="141">
                  <c:v>42644</c:v>
                </c:pt>
                <c:pt idx="142">
                  <c:v>42675</c:v>
                </c:pt>
                <c:pt idx="143">
                  <c:v>42705</c:v>
                </c:pt>
                <c:pt idx="144">
                  <c:v>42736</c:v>
                </c:pt>
                <c:pt idx="145">
                  <c:v>42767</c:v>
                </c:pt>
                <c:pt idx="146">
                  <c:v>42795</c:v>
                </c:pt>
                <c:pt idx="147">
                  <c:v>42826</c:v>
                </c:pt>
                <c:pt idx="148">
                  <c:v>42856</c:v>
                </c:pt>
                <c:pt idx="149">
                  <c:v>42887</c:v>
                </c:pt>
                <c:pt idx="150">
                  <c:v>42917</c:v>
                </c:pt>
                <c:pt idx="151">
                  <c:v>42948</c:v>
                </c:pt>
                <c:pt idx="152">
                  <c:v>42979</c:v>
                </c:pt>
                <c:pt idx="153">
                  <c:v>43009</c:v>
                </c:pt>
                <c:pt idx="154">
                  <c:v>43040</c:v>
                </c:pt>
                <c:pt idx="155">
                  <c:v>43070</c:v>
                </c:pt>
                <c:pt idx="156">
                  <c:v>43101</c:v>
                </c:pt>
                <c:pt idx="157">
                  <c:v>43132</c:v>
                </c:pt>
                <c:pt idx="158">
                  <c:v>43160</c:v>
                </c:pt>
                <c:pt idx="159">
                  <c:v>43191</c:v>
                </c:pt>
                <c:pt idx="160">
                  <c:v>43221</c:v>
                </c:pt>
                <c:pt idx="161">
                  <c:v>43252</c:v>
                </c:pt>
                <c:pt idx="162">
                  <c:v>43282</c:v>
                </c:pt>
                <c:pt idx="163">
                  <c:v>43313</c:v>
                </c:pt>
                <c:pt idx="164">
                  <c:v>43344</c:v>
                </c:pt>
                <c:pt idx="165">
                  <c:v>43374</c:v>
                </c:pt>
                <c:pt idx="166">
                  <c:v>43405</c:v>
                </c:pt>
                <c:pt idx="167">
                  <c:v>43435</c:v>
                </c:pt>
                <c:pt idx="168">
                  <c:v>43466</c:v>
                </c:pt>
                <c:pt idx="169">
                  <c:v>43497</c:v>
                </c:pt>
                <c:pt idx="170">
                  <c:v>43525</c:v>
                </c:pt>
                <c:pt idx="171">
                  <c:v>43556</c:v>
                </c:pt>
                <c:pt idx="172">
                  <c:v>43586</c:v>
                </c:pt>
                <c:pt idx="173">
                  <c:v>43617</c:v>
                </c:pt>
                <c:pt idx="174">
                  <c:v>43647</c:v>
                </c:pt>
                <c:pt idx="175">
                  <c:v>43678</c:v>
                </c:pt>
                <c:pt idx="176">
                  <c:v>43709</c:v>
                </c:pt>
                <c:pt idx="177">
                  <c:v>43739</c:v>
                </c:pt>
                <c:pt idx="178">
                  <c:v>43770</c:v>
                </c:pt>
                <c:pt idx="179">
                  <c:v>43800</c:v>
                </c:pt>
                <c:pt idx="180">
                  <c:v>43831</c:v>
                </c:pt>
                <c:pt idx="181">
                  <c:v>43862</c:v>
                </c:pt>
                <c:pt idx="182">
                  <c:v>43891</c:v>
                </c:pt>
                <c:pt idx="183">
                  <c:v>43922</c:v>
                </c:pt>
                <c:pt idx="184">
                  <c:v>43952</c:v>
                </c:pt>
                <c:pt idx="185">
                  <c:v>43983</c:v>
                </c:pt>
                <c:pt idx="186">
                  <c:v>44013</c:v>
                </c:pt>
                <c:pt idx="187">
                  <c:v>44044</c:v>
                </c:pt>
                <c:pt idx="188">
                  <c:v>44075</c:v>
                </c:pt>
                <c:pt idx="189">
                  <c:v>44105</c:v>
                </c:pt>
                <c:pt idx="190">
                  <c:v>44136</c:v>
                </c:pt>
                <c:pt idx="191">
                  <c:v>44166</c:v>
                </c:pt>
              </c:numCache>
            </c:numRef>
          </c:cat>
          <c:val>
            <c:numRef>
              <c:f>AUX!$B$114:$GK$114</c:f>
              <c:numCache>
                <c:formatCode>0.0</c:formatCode>
                <c:ptCount val="192"/>
                <c:pt idx="0">
                  <c:v>3.7182766083021837</c:v>
                </c:pt>
                <c:pt idx="1">
                  <c:v>5.5863708399366088</c:v>
                </c:pt>
                <c:pt idx="2">
                  <c:v>4.7963978073610027</c:v>
                </c:pt>
                <c:pt idx="3">
                  <c:v>7.5913587724611347</c:v>
                </c:pt>
                <c:pt idx="4">
                  <c:v>5.899643082091119</c:v>
                </c:pt>
                <c:pt idx="5">
                  <c:v>1.2890539654795716</c:v>
                </c:pt>
                <c:pt idx="6">
                  <c:v>0.8076839118096486</c:v>
                </c:pt>
                <c:pt idx="7">
                  <c:v>7.2889469103568318</c:v>
                </c:pt>
                <c:pt idx="8">
                  <c:v>10.634648370497427</c:v>
                </c:pt>
                <c:pt idx="9">
                  <c:v>14.957264957264957</c:v>
                </c:pt>
                <c:pt idx="10">
                  <c:v>11.575178997613365</c:v>
                </c:pt>
                <c:pt idx="11">
                  <c:v>9.3177387914230021</c:v>
                </c:pt>
                <c:pt idx="12">
                  <c:v>8.6684370257966616</c:v>
                </c:pt>
                <c:pt idx="13">
                  <c:v>5.7786116322701693</c:v>
                </c:pt>
                <c:pt idx="14">
                  <c:v>2.6153558752101622</c:v>
                </c:pt>
                <c:pt idx="15">
                  <c:v>-0.67554888346781761</c:v>
                </c:pt>
                <c:pt idx="16">
                  <c:v>-2.1213322759714512</c:v>
                </c:pt>
                <c:pt idx="17">
                  <c:v>0.10785159620362382</c:v>
                </c:pt>
                <c:pt idx="18">
                  <c:v>-3.1831961888263316</c:v>
                </c:pt>
                <c:pt idx="19">
                  <c:v>-9.0448184952342334</c:v>
                </c:pt>
                <c:pt idx="20">
                  <c:v>-11.472868217054263</c:v>
                </c:pt>
                <c:pt idx="21">
                  <c:v>-14.702602230483272</c:v>
                </c:pt>
                <c:pt idx="22">
                  <c:v>-8.3600713012477712</c:v>
                </c:pt>
                <c:pt idx="23">
                  <c:v>-7.2574893009985733</c:v>
                </c:pt>
                <c:pt idx="24">
                  <c:v>-8.0118694362017813</c:v>
                </c:pt>
                <c:pt idx="25">
                  <c:v>-7.7687123093295494</c:v>
                </c:pt>
                <c:pt idx="26">
                  <c:v>-8.1922446750409605</c:v>
                </c:pt>
                <c:pt idx="27">
                  <c:v>-10.957868883430946</c:v>
                </c:pt>
                <c:pt idx="28">
                  <c:v>-12.37593680372696</c:v>
                </c:pt>
                <c:pt idx="29">
                  <c:v>-11.118293471234647</c:v>
                </c:pt>
                <c:pt idx="30">
                  <c:v>-9.4833370610601655</c:v>
                </c:pt>
                <c:pt idx="31">
                  <c:v>-6.4437012263099227</c:v>
                </c:pt>
                <c:pt idx="32">
                  <c:v>-8.3406304728546399</c:v>
                </c:pt>
                <c:pt idx="33">
                  <c:v>-7.6051427326214869</c:v>
                </c:pt>
                <c:pt idx="34">
                  <c:v>-13.946702976074693</c:v>
                </c:pt>
                <c:pt idx="35">
                  <c:v>-13.362814843299365</c:v>
                </c:pt>
                <c:pt idx="36">
                  <c:v>-13.320683111954459</c:v>
                </c:pt>
                <c:pt idx="37">
                  <c:v>-13.307692307692307</c:v>
                </c:pt>
                <c:pt idx="38">
                  <c:v>-12.175292484632164</c:v>
                </c:pt>
                <c:pt idx="39">
                  <c:v>-12.051771695310842</c:v>
                </c:pt>
                <c:pt idx="40">
                  <c:v>-7.9519186315302814</c:v>
                </c:pt>
                <c:pt idx="41">
                  <c:v>-4.2424242424242431</c:v>
                </c:pt>
                <c:pt idx="42">
                  <c:v>0.22238695329873981</c:v>
                </c:pt>
                <c:pt idx="43">
                  <c:v>-1.7635843660629171</c:v>
                </c:pt>
                <c:pt idx="44">
                  <c:v>2.149510389300215</c:v>
                </c:pt>
                <c:pt idx="45">
                  <c:v>1.0849056603773584</c:v>
                </c:pt>
                <c:pt idx="46">
                  <c:v>4.3173598553345389</c:v>
                </c:pt>
                <c:pt idx="47">
                  <c:v>4.0390590324012425</c:v>
                </c:pt>
                <c:pt idx="48">
                  <c:v>7.443082311733801</c:v>
                </c:pt>
                <c:pt idx="49">
                  <c:v>9.4276841171251107</c:v>
                </c:pt>
                <c:pt idx="50">
                  <c:v>13.321291487920526</c:v>
                </c:pt>
                <c:pt idx="51">
                  <c:v>20.723763570566948</c:v>
                </c:pt>
                <c:pt idx="52">
                  <c:v>23.229532898041185</c:v>
                </c:pt>
                <c:pt idx="53">
                  <c:v>23.468354430379748</c:v>
                </c:pt>
                <c:pt idx="54">
                  <c:v>23.915187376725839</c:v>
                </c:pt>
                <c:pt idx="55">
                  <c:v>26.637554585152838</c:v>
                </c:pt>
                <c:pt idx="56">
                  <c:v>24.479775543605331</c:v>
                </c:pt>
                <c:pt idx="57">
                  <c:v>26.084927671488568</c:v>
                </c:pt>
                <c:pt idx="58">
                  <c:v>23.293607800650054</c:v>
                </c:pt>
                <c:pt idx="59">
                  <c:v>22.781569965870307</c:v>
                </c:pt>
                <c:pt idx="60">
                  <c:v>23.736756316218418</c:v>
                </c:pt>
                <c:pt idx="61">
                  <c:v>21.974457733630651</c:v>
                </c:pt>
                <c:pt idx="62">
                  <c:v>22.494520820880652</c:v>
                </c:pt>
                <c:pt idx="63">
                  <c:v>23.461231015187849</c:v>
                </c:pt>
                <c:pt idx="64">
                  <c:v>25.901772977379256</c:v>
                </c:pt>
                <c:pt idx="65">
                  <c:v>16.506048800492106</c:v>
                </c:pt>
                <c:pt idx="66">
                  <c:v>11.341026661360923</c:v>
                </c:pt>
                <c:pt idx="67">
                  <c:v>9.9042145593869737</c:v>
                </c:pt>
                <c:pt idx="68">
                  <c:v>10.743801652892563</c:v>
                </c:pt>
                <c:pt idx="69">
                  <c:v>7.4944485566247216</c:v>
                </c:pt>
                <c:pt idx="70">
                  <c:v>6.1159929701230231</c:v>
                </c:pt>
                <c:pt idx="71">
                  <c:v>2.9013203613620568</c:v>
                </c:pt>
                <c:pt idx="72">
                  <c:v>-9.8797958175531025E-2</c:v>
                </c:pt>
                <c:pt idx="73">
                  <c:v>0.61492438092072454</c:v>
                </c:pt>
                <c:pt idx="74">
                  <c:v>-2.1145087833441769</c:v>
                </c:pt>
                <c:pt idx="75">
                  <c:v>-4.3541599223049534</c:v>
                </c:pt>
                <c:pt idx="76">
                  <c:v>-8.9349303981871167</c:v>
                </c:pt>
                <c:pt idx="77">
                  <c:v>-6.2829989440337908</c:v>
                </c:pt>
                <c:pt idx="78">
                  <c:v>-3.9313795568263048</c:v>
                </c:pt>
                <c:pt idx="79">
                  <c:v>-4.8805996165243153</c:v>
                </c:pt>
                <c:pt idx="80">
                  <c:v>-5.6139755766621438</c:v>
                </c:pt>
                <c:pt idx="81">
                  <c:v>-3.7183680495782405</c:v>
                </c:pt>
                <c:pt idx="82">
                  <c:v>-1.9046041735674062</c:v>
                </c:pt>
                <c:pt idx="83">
                  <c:v>5.892284315380719</c:v>
                </c:pt>
                <c:pt idx="84">
                  <c:v>9.0489533542113065</c:v>
                </c:pt>
                <c:pt idx="85">
                  <c:v>10.951437066402377</c:v>
                </c:pt>
                <c:pt idx="86">
                  <c:v>14.273845131272846</c:v>
                </c:pt>
                <c:pt idx="87">
                  <c:v>15.14638686749027</c:v>
                </c:pt>
                <c:pt idx="88">
                  <c:v>21.151795236402418</c:v>
                </c:pt>
                <c:pt idx="89">
                  <c:v>29.615023474178404</c:v>
                </c:pt>
                <c:pt idx="90">
                  <c:v>28.311011904761905</c:v>
                </c:pt>
                <c:pt idx="91">
                  <c:v>30.328019058090526</c:v>
                </c:pt>
                <c:pt idx="92">
                  <c:v>31.680143755615454</c:v>
                </c:pt>
                <c:pt idx="93">
                  <c:v>34.257107098158414</c:v>
                </c:pt>
                <c:pt idx="94">
                  <c:v>31.403005233834207</c:v>
                </c:pt>
                <c:pt idx="95">
                  <c:v>21.906887755102041</c:v>
                </c:pt>
                <c:pt idx="96">
                  <c:v>19.301692865779927</c:v>
                </c:pt>
                <c:pt idx="97">
                  <c:v>15.289563793360131</c:v>
                </c:pt>
                <c:pt idx="98">
                  <c:v>11.618438272502544</c:v>
                </c:pt>
                <c:pt idx="99">
                  <c:v>9.4650205761316872</c:v>
                </c:pt>
                <c:pt idx="100">
                  <c:v>5.369718309859155</c:v>
                </c:pt>
                <c:pt idx="101">
                  <c:v>4.1002607939727618</c:v>
                </c:pt>
                <c:pt idx="102">
                  <c:v>5.1754131632357208</c:v>
                </c:pt>
                <c:pt idx="103">
                  <c:v>2.7699662542182226</c:v>
                </c:pt>
                <c:pt idx="104">
                  <c:v>-0.42303493449781665</c:v>
                </c:pt>
                <c:pt idx="105">
                  <c:v>-4.3680916233852711</c:v>
                </c:pt>
                <c:pt idx="106">
                  <c:v>-4.2528587948091996</c:v>
                </c:pt>
                <c:pt idx="107">
                  <c:v>-0.23541721161391577</c:v>
                </c:pt>
                <c:pt idx="108">
                  <c:v>0.26605853287723297</c:v>
                </c:pt>
                <c:pt idx="109">
                  <c:v>1.2525826446280992</c:v>
                </c:pt>
                <c:pt idx="110">
                  <c:v>1.5893694632621156</c:v>
                </c:pt>
                <c:pt idx="111">
                  <c:v>-0.95327604726100967</c:v>
                </c:pt>
                <c:pt idx="112">
                  <c:v>-3.5366193260930103</c:v>
                </c:pt>
                <c:pt idx="113">
                  <c:v>-5.4975643702157271</c:v>
                </c:pt>
                <c:pt idx="114">
                  <c:v>-4.0110268780151621</c:v>
                </c:pt>
                <c:pt idx="115">
                  <c:v>-4.5149815296210152</c:v>
                </c:pt>
                <c:pt idx="116">
                  <c:v>-7.2221460874331918</c:v>
                </c:pt>
                <c:pt idx="117">
                  <c:v>-6.5171981618159025</c:v>
                </c:pt>
                <c:pt idx="118">
                  <c:v>-9.3531937734836283</c:v>
                </c:pt>
                <c:pt idx="119">
                  <c:v>-9.8584163607760882</c:v>
                </c:pt>
                <c:pt idx="120">
                  <c:v>-9.6790497851908004</c:v>
                </c:pt>
                <c:pt idx="121">
                  <c:v>-13.340135186838415</c:v>
                </c:pt>
                <c:pt idx="122">
                  <c:v>-16.491408053347012</c:v>
                </c:pt>
                <c:pt idx="123">
                  <c:v>-11.60363291310831</c:v>
                </c:pt>
                <c:pt idx="124">
                  <c:v>-8.8192840646651263</c:v>
                </c:pt>
                <c:pt idx="125">
                  <c:v>-9.8085419734904278</c:v>
                </c:pt>
                <c:pt idx="126">
                  <c:v>-13.742102240091903</c:v>
                </c:pt>
                <c:pt idx="127">
                  <c:v>-12.322682332712423</c:v>
                </c:pt>
                <c:pt idx="128">
                  <c:v>-9.3648449039881836</c:v>
                </c:pt>
                <c:pt idx="129">
                  <c:v>-9.6678087293311474</c:v>
                </c:pt>
                <c:pt idx="130">
                  <c:v>-7.5647668393782386</c:v>
                </c:pt>
                <c:pt idx="131">
                  <c:v>-9.2786503781268177</c:v>
                </c:pt>
                <c:pt idx="132">
                  <c:v>-11.863458310016787</c:v>
                </c:pt>
                <c:pt idx="133">
                  <c:v>-7.2994849153789554</c:v>
                </c:pt>
                <c:pt idx="134">
                  <c:v>-3.9465601965601964</c:v>
                </c:pt>
                <c:pt idx="135">
                  <c:v>-7.6828707253488728</c:v>
                </c:pt>
                <c:pt idx="136">
                  <c:v>-17.350007915149597</c:v>
                </c:pt>
                <c:pt idx="137">
                  <c:v>-18.239712606139776</c:v>
                </c:pt>
                <c:pt idx="138">
                  <c:v>-22.457133344431497</c:v>
                </c:pt>
                <c:pt idx="139">
                  <c:v>-24.235986272266711</c:v>
                </c:pt>
                <c:pt idx="140">
                  <c:v>-24.885919165580184</c:v>
                </c:pt>
                <c:pt idx="141">
                  <c:v>-20.547493403693931</c:v>
                </c:pt>
                <c:pt idx="142">
                  <c:v>-21.796925048046123</c:v>
                </c:pt>
                <c:pt idx="143">
                  <c:v>-21.801859570375122</c:v>
                </c:pt>
                <c:pt idx="144">
                  <c:v>-20.555555555555554</c:v>
                </c:pt>
                <c:pt idx="145">
                  <c:v>-20.733449753929197</c:v>
                </c:pt>
                <c:pt idx="146">
                  <c:v>-27.178257394084731</c:v>
                </c:pt>
                <c:pt idx="147">
                  <c:v>-24.46843853820598</c:v>
                </c:pt>
                <c:pt idx="148">
                  <c:v>-16.874162037923771</c:v>
                </c:pt>
                <c:pt idx="149">
                  <c:v>-16.277211903335331</c:v>
                </c:pt>
                <c:pt idx="150">
                  <c:v>-8.5229712322885351</c:v>
                </c:pt>
                <c:pt idx="151">
                  <c:v>-6.2985332182916309</c:v>
                </c:pt>
                <c:pt idx="152">
                  <c:v>-9.5682360598828389</c:v>
                </c:pt>
                <c:pt idx="153">
                  <c:v>-12.079701120797012</c:v>
                </c:pt>
                <c:pt idx="154">
                  <c:v>-10.976858488634036</c:v>
                </c:pt>
                <c:pt idx="155">
                  <c:v>-11.767117671176711</c:v>
                </c:pt>
                <c:pt idx="156">
                  <c:v>-8.4315684315684312</c:v>
                </c:pt>
                <c:pt idx="157">
                  <c:v>-13.138393751251753</c:v>
                </c:pt>
                <c:pt idx="158">
                  <c:v>-7.5740944017563123</c:v>
                </c:pt>
                <c:pt idx="159">
                  <c:v>-10.182537937101385</c:v>
                </c:pt>
                <c:pt idx="160">
                  <c:v>-22.603686635944701</c:v>
                </c:pt>
                <c:pt idx="161">
                  <c:v>-27.409351145038169</c:v>
                </c:pt>
                <c:pt idx="162">
                  <c:v>-24.947195494015489</c:v>
                </c:pt>
                <c:pt idx="163">
                  <c:v>-23.848987108655617</c:v>
                </c:pt>
                <c:pt idx="164">
                  <c:v>-20.129558541266796</c:v>
                </c:pt>
                <c:pt idx="165">
                  <c:v>-18.578847969782814</c:v>
                </c:pt>
                <c:pt idx="166">
                  <c:v>-18.08143547273982</c:v>
                </c:pt>
                <c:pt idx="167">
                  <c:v>-17.541821561338288</c:v>
                </c:pt>
                <c:pt idx="168">
                  <c:v>-18.43770456033166</c:v>
                </c:pt>
                <c:pt idx="169">
                  <c:v>-18.653447083237261</c:v>
                </c:pt>
                <c:pt idx="170">
                  <c:v>-16.342042755344419</c:v>
                </c:pt>
                <c:pt idx="171">
                  <c:v>-16.748285994123407</c:v>
                </c:pt>
                <c:pt idx="172">
                  <c:v>-5.5969038404286993</c:v>
                </c:pt>
                <c:pt idx="173">
                  <c:v>1.7088399605652318</c:v>
                </c:pt>
                <c:pt idx="174">
                  <c:v>-4.0650406504065035</c:v>
                </c:pt>
                <c:pt idx="175">
                  <c:v>-2.7206771463119712</c:v>
                </c:pt>
                <c:pt idx="176">
                  <c:v>-7.3595674376689697</c:v>
                </c:pt>
                <c:pt idx="177">
                  <c:v>-11.88750362423891</c:v>
                </c:pt>
                <c:pt idx="178">
                  <c:v>-8.3122718337545631</c:v>
                </c:pt>
                <c:pt idx="179">
                  <c:v>-5.8889828120597354</c:v>
                </c:pt>
                <c:pt idx="180">
                  <c:v>-6.7683253076511507</c:v>
                </c:pt>
                <c:pt idx="181">
                  <c:v>-2.1541950113378685</c:v>
                </c:pt>
                <c:pt idx="182">
                  <c:v>1.192504258943782</c:v>
                </c:pt>
                <c:pt idx="183">
                  <c:v>15.941176470588236</c:v>
                </c:pt>
                <c:pt idx="184">
                  <c:v>21.538946704509616</c:v>
                </c:pt>
                <c:pt idx="185">
                  <c:v>21.292407108239093</c:v>
                </c:pt>
                <c:pt idx="186">
                  <c:v>20.469361147327252</c:v>
                </c:pt>
                <c:pt idx="187">
                  <c:v>17.464263517712865</c:v>
                </c:pt>
                <c:pt idx="188">
                  <c:v>19.3579766536965</c:v>
                </c:pt>
                <c:pt idx="189">
                  <c:v>20.763409016123724</c:v>
                </c:pt>
                <c:pt idx="190">
                  <c:v>16.661562021439511</c:v>
                </c:pt>
                <c:pt idx="191">
                  <c:v>12.275449101796406</c:v>
                </c:pt>
              </c:numCache>
            </c:numRef>
          </c:val>
          <c:smooth val="0"/>
          <c:extLst>
            <c:ext xmlns:c16="http://schemas.microsoft.com/office/drawing/2014/chart" uri="{C3380CC4-5D6E-409C-BE32-E72D297353CC}">
              <c16:uniqueId val="{00000002-7FAB-4797-86B7-45A7029DF9F2}"/>
            </c:ext>
          </c:extLst>
        </c:ser>
        <c:dLbls>
          <c:showLegendKey val="0"/>
          <c:showVal val="0"/>
          <c:showCatName val="0"/>
          <c:showSerName val="0"/>
          <c:showPercent val="0"/>
          <c:showBubbleSize val="0"/>
        </c:dLbls>
        <c:smooth val="0"/>
        <c:axId val="860067424"/>
        <c:axId val="860067816"/>
      </c:lineChart>
      <c:dateAx>
        <c:axId val="860067424"/>
        <c:scaling>
          <c:orientation val="minMax"/>
        </c:scaling>
        <c:delete val="0"/>
        <c:axPos val="b"/>
        <c:numFmt formatCode="mmm\-yy" sourceLinked="1"/>
        <c:majorTickMark val="out"/>
        <c:minorTickMark val="none"/>
        <c:tickLblPos val="low"/>
        <c:txPr>
          <a:bodyPr rot="-5400000" vert="horz"/>
          <a:lstStyle/>
          <a:p>
            <a:pPr>
              <a:defRPr lang="en-US" sz="900">
                <a:latin typeface="Arial" pitchFamily="34" charset="0"/>
                <a:cs typeface="Arial" pitchFamily="34" charset="0"/>
              </a:defRPr>
            </a:pPr>
            <a:endParaRPr lang="pt-PT"/>
          </a:p>
        </c:txPr>
        <c:crossAx val="860067816"/>
        <c:crosses val="autoZero"/>
        <c:auto val="1"/>
        <c:lblOffset val="100"/>
        <c:baseTimeUnit val="months"/>
        <c:majorUnit val="6"/>
        <c:majorTimeUnit val="months"/>
      </c:dateAx>
      <c:valAx>
        <c:axId val="860067816"/>
        <c:scaling>
          <c:orientation val="minMax"/>
        </c:scaling>
        <c:delete val="0"/>
        <c:axPos val="l"/>
        <c:majorGridlines>
          <c:spPr>
            <a:ln>
              <a:solidFill>
                <a:schemeClr val="bg1">
                  <a:lumMod val="95000"/>
                </a:schemeClr>
              </a:solidFill>
            </a:ln>
          </c:spPr>
        </c:majorGridlines>
        <c:title>
          <c:tx>
            <c:rich>
              <a:bodyPr rot="-5400000" vert="horz"/>
              <a:lstStyle/>
              <a:p>
                <a:pPr>
                  <a:defRPr lang="en-US" sz="900" b="0">
                    <a:latin typeface="Arial" pitchFamily="34" charset="0"/>
                    <a:cs typeface="Arial" pitchFamily="34" charset="0"/>
                  </a:defRPr>
                </a:pPr>
                <a:r>
                  <a:rPr lang="en-US" sz="900" b="0">
                    <a:latin typeface="Arial" pitchFamily="34" charset="0"/>
                    <a:cs typeface="Arial" pitchFamily="34" charset="0"/>
                  </a:rPr>
                  <a:t>Variação homóloga (%)</a:t>
                </a:r>
              </a:p>
            </c:rich>
          </c:tx>
          <c:layout>
            <c:manualLayout>
              <c:xMode val="edge"/>
              <c:yMode val="edge"/>
              <c:x val="1.1958568738229761E-2"/>
              <c:y val="3.5990849673202617E-2"/>
            </c:manualLayout>
          </c:layout>
          <c:overlay val="0"/>
        </c:title>
        <c:numFmt formatCode="0" sourceLinked="0"/>
        <c:majorTickMark val="out"/>
        <c:minorTickMark val="none"/>
        <c:tickLblPos val="nextTo"/>
        <c:txPr>
          <a:bodyPr/>
          <a:lstStyle/>
          <a:p>
            <a:pPr>
              <a:defRPr lang="en-US" sz="900">
                <a:latin typeface="Arial" pitchFamily="34" charset="0"/>
                <a:cs typeface="Arial" pitchFamily="34" charset="0"/>
              </a:defRPr>
            </a:pPr>
            <a:endParaRPr lang="pt-PT"/>
          </a:p>
        </c:txPr>
        <c:crossAx val="860067424"/>
        <c:crosses val="autoZero"/>
        <c:crossBetween val="between"/>
      </c:valAx>
    </c:plotArea>
    <c:legend>
      <c:legendPos val="b"/>
      <c:overlay val="0"/>
      <c:spPr>
        <a:ln>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14606481481482"/>
          <c:y val="5.1400554097404488E-2"/>
          <c:w val="0.66138541666671591"/>
          <c:h val="0.71982993827162056"/>
        </c:manualLayout>
      </c:layout>
      <c:barChart>
        <c:barDir val="col"/>
        <c:grouping val="stacked"/>
        <c:varyColors val="0"/>
        <c:ser>
          <c:idx val="2"/>
          <c:order val="0"/>
          <c:tx>
            <c:strRef>
              <c:f>AUX!$E$131</c:f>
              <c:strCache>
                <c:ptCount val="1"/>
                <c:pt idx="0">
                  <c:v>Setor Terciário</c:v>
                </c:pt>
              </c:strCache>
            </c:strRef>
          </c:tx>
          <c:spPr>
            <a:solidFill>
              <a:schemeClr val="accent6">
                <a:lumMod val="50000"/>
              </a:schemeClr>
            </a:solidFill>
            <a:ln>
              <a:noFill/>
            </a:ln>
          </c:spPr>
          <c:invertIfNegative val="0"/>
          <c:dLbls>
            <c:spPr>
              <a:noFill/>
              <a:ln>
                <a:noFill/>
              </a:ln>
              <a:effectLst/>
            </c:spPr>
            <c:txPr>
              <a:bodyPr/>
              <a:lstStyle/>
              <a:p>
                <a:pPr>
                  <a:defRPr lang="en-US" sz="700">
                    <a:solidFill>
                      <a:schemeClr val="bg1">
                        <a:lumMod val="95000"/>
                      </a:schemeClr>
                    </a:solidFill>
                    <a:latin typeface="Arial" pitchFamily="34" charset="0"/>
                    <a:cs typeface="Arial" pitchFamily="34" charset="0"/>
                  </a:defRPr>
                </a:pPr>
                <a:endParaRPr lang="pt-PT"/>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AUX!$A$132:$B$137</c:f>
              <c:multiLvlStrCache>
                <c:ptCount val="6"/>
                <c:lvl>
                  <c:pt idx="0">
                    <c:v>2001</c:v>
                  </c:pt>
                  <c:pt idx="1">
                    <c:v>2011</c:v>
                  </c:pt>
                  <c:pt idx="2">
                    <c:v>2001</c:v>
                  </c:pt>
                  <c:pt idx="3">
                    <c:v>2011</c:v>
                  </c:pt>
                  <c:pt idx="4">
                    <c:v>2001</c:v>
                  </c:pt>
                  <c:pt idx="5">
                    <c:v>2011</c:v>
                  </c:pt>
                </c:lvl>
                <c:lvl>
                  <c:pt idx="0">
                    <c:v>Continente</c:v>
                  </c:pt>
                  <c:pt idx="2">
                    <c:v>ARS Norte</c:v>
                  </c:pt>
                  <c:pt idx="4">
                    <c:v>ACES Gerês/Cabreira</c:v>
                  </c:pt>
                </c:lvl>
              </c:multiLvlStrCache>
            </c:multiLvlStrRef>
          </c:cat>
          <c:val>
            <c:numRef>
              <c:f>AUX!$E$132:$E$137</c:f>
              <c:numCache>
                <c:formatCode>0.0</c:formatCode>
                <c:ptCount val="6"/>
                <c:pt idx="0">
                  <c:v>59.708033165936861</c:v>
                </c:pt>
                <c:pt idx="1">
                  <c:v>70.208748769954212</c:v>
                </c:pt>
                <c:pt idx="2">
                  <c:v>49.472617737077044</c:v>
                </c:pt>
                <c:pt idx="3">
                  <c:v>61.596005983555223</c:v>
                </c:pt>
                <c:pt idx="4">
                  <c:v>43.152163709753125</c:v>
                </c:pt>
                <c:pt idx="5">
                  <c:v>58.005824227792026</c:v>
                </c:pt>
              </c:numCache>
            </c:numRef>
          </c:val>
          <c:extLst>
            <c:ext xmlns:c16="http://schemas.microsoft.com/office/drawing/2014/chart" uri="{C3380CC4-5D6E-409C-BE32-E72D297353CC}">
              <c16:uniqueId val="{00000002-942D-40BA-8E79-28CB6D3B5F37}"/>
            </c:ext>
          </c:extLst>
        </c:ser>
        <c:ser>
          <c:idx val="1"/>
          <c:order val="1"/>
          <c:tx>
            <c:strRef>
              <c:f>AUX!$D$131</c:f>
              <c:strCache>
                <c:ptCount val="1"/>
                <c:pt idx="0">
                  <c:v>Setor Secundário</c:v>
                </c:pt>
              </c:strCache>
            </c:strRef>
          </c:tx>
          <c:spPr>
            <a:solidFill>
              <a:schemeClr val="accent6">
                <a:lumMod val="75000"/>
              </a:schemeClr>
            </a:solidFill>
            <a:ln>
              <a:noFill/>
            </a:ln>
          </c:spPr>
          <c:invertIfNegative val="0"/>
          <c:dLbls>
            <c:spPr>
              <a:noFill/>
              <a:ln>
                <a:noFill/>
              </a:ln>
              <a:effectLst/>
            </c:spPr>
            <c:txPr>
              <a:bodyPr/>
              <a:lstStyle/>
              <a:p>
                <a:pPr>
                  <a:defRPr lang="en-US" sz="700">
                    <a:solidFill>
                      <a:schemeClr val="tx1">
                        <a:lumMod val="85000"/>
                        <a:lumOff val="15000"/>
                      </a:schemeClr>
                    </a:solidFill>
                    <a:latin typeface="Arial" pitchFamily="34" charset="0"/>
                    <a:cs typeface="Arial" pitchFamily="34" charset="0"/>
                  </a:defRPr>
                </a:pPr>
                <a:endParaRPr lang="pt-PT"/>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AUX!$A$132:$B$137</c:f>
              <c:multiLvlStrCache>
                <c:ptCount val="6"/>
                <c:lvl>
                  <c:pt idx="0">
                    <c:v>2001</c:v>
                  </c:pt>
                  <c:pt idx="1">
                    <c:v>2011</c:v>
                  </c:pt>
                  <c:pt idx="2">
                    <c:v>2001</c:v>
                  </c:pt>
                  <c:pt idx="3">
                    <c:v>2011</c:v>
                  </c:pt>
                  <c:pt idx="4">
                    <c:v>2001</c:v>
                  </c:pt>
                  <c:pt idx="5">
                    <c:v>2011</c:v>
                  </c:pt>
                </c:lvl>
                <c:lvl>
                  <c:pt idx="0">
                    <c:v>Continente</c:v>
                  </c:pt>
                  <c:pt idx="2">
                    <c:v>ARS Norte</c:v>
                  </c:pt>
                  <c:pt idx="4">
                    <c:v>ACES Gerês/Cabreira</c:v>
                  </c:pt>
                </c:lvl>
              </c:multiLvlStrCache>
            </c:multiLvlStrRef>
          </c:cat>
          <c:val>
            <c:numRef>
              <c:f>AUX!$D$132:$D$137</c:f>
              <c:numCache>
                <c:formatCode>0.0</c:formatCode>
                <c:ptCount val="6"/>
                <c:pt idx="0">
                  <c:v>35.537602868395638</c:v>
                </c:pt>
                <c:pt idx="1">
                  <c:v>26.874440395426589</c:v>
                </c:pt>
                <c:pt idx="2">
                  <c:v>45.814330474335556</c:v>
                </c:pt>
                <c:pt idx="3">
                  <c:v>35.574009815644878</c:v>
                </c:pt>
                <c:pt idx="4">
                  <c:v>49.286585938233365</c:v>
                </c:pt>
                <c:pt idx="5">
                  <c:v>38.059088533240413</c:v>
                </c:pt>
              </c:numCache>
            </c:numRef>
          </c:val>
          <c:extLst>
            <c:ext xmlns:c16="http://schemas.microsoft.com/office/drawing/2014/chart" uri="{C3380CC4-5D6E-409C-BE32-E72D297353CC}">
              <c16:uniqueId val="{00000001-942D-40BA-8E79-28CB6D3B5F37}"/>
            </c:ext>
          </c:extLst>
        </c:ser>
        <c:ser>
          <c:idx val="0"/>
          <c:order val="2"/>
          <c:tx>
            <c:strRef>
              <c:f>AUX!$C$131</c:f>
              <c:strCache>
                <c:ptCount val="1"/>
                <c:pt idx="0">
                  <c:v>Setor Primário</c:v>
                </c:pt>
              </c:strCache>
            </c:strRef>
          </c:tx>
          <c:spPr>
            <a:solidFill>
              <a:schemeClr val="accent6">
                <a:lumMod val="60000"/>
                <a:lumOff val="40000"/>
              </a:schemeClr>
            </a:solidFill>
            <a:ln>
              <a:noFill/>
            </a:ln>
          </c:spPr>
          <c:invertIfNegative val="0"/>
          <c:dLbls>
            <c:spPr>
              <a:noFill/>
              <a:ln>
                <a:noFill/>
              </a:ln>
              <a:effectLst/>
            </c:spPr>
            <c:txPr>
              <a:bodyPr/>
              <a:lstStyle/>
              <a:p>
                <a:pPr>
                  <a:defRPr lang="en-US" sz="700">
                    <a:solidFill>
                      <a:schemeClr val="tx1">
                        <a:lumMod val="85000"/>
                        <a:lumOff val="15000"/>
                      </a:schemeClr>
                    </a:solidFill>
                    <a:latin typeface="Arial" pitchFamily="34" charset="0"/>
                    <a:cs typeface="Arial" pitchFamily="34" charset="0"/>
                  </a:defRPr>
                </a:pPr>
                <a:endParaRPr lang="pt-PT"/>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AUX!$A$132:$B$137</c:f>
              <c:multiLvlStrCache>
                <c:ptCount val="6"/>
                <c:lvl>
                  <c:pt idx="0">
                    <c:v>2001</c:v>
                  </c:pt>
                  <c:pt idx="1">
                    <c:v>2011</c:v>
                  </c:pt>
                  <c:pt idx="2">
                    <c:v>2001</c:v>
                  </c:pt>
                  <c:pt idx="3">
                    <c:v>2011</c:v>
                  </c:pt>
                  <c:pt idx="4">
                    <c:v>2001</c:v>
                  </c:pt>
                  <c:pt idx="5">
                    <c:v>2011</c:v>
                  </c:pt>
                </c:lvl>
                <c:lvl>
                  <c:pt idx="0">
                    <c:v>Continente</c:v>
                  </c:pt>
                  <c:pt idx="2">
                    <c:v>ARS Norte</c:v>
                  </c:pt>
                  <c:pt idx="4">
                    <c:v>ACES Gerês/Cabreira</c:v>
                  </c:pt>
                </c:lvl>
              </c:multiLvlStrCache>
            </c:multiLvlStrRef>
          </c:cat>
          <c:val>
            <c:numRef>
              <c:f>AUX!$C$132:$C$137</c:f>
              <c:numCache>
                <c:formatCode>0.0</c:formatCode>
                <c:ptCount val="6"/>
                <c:pt idx="0">
                  <c:v>4.7543639656675083</c:v>
                </c:pt>
                <c:pt idx="1">
                  <c:v>2.916810834619199</c:v>
                </c:pt>
                <c:pt idx="2">
                  <c:v>4.7130517885873964</c:v>
                </c:pt>
                <c:pt idx="3">
                  <c:v>2.8299842007998972</c:v>
                </c:pt>
                <c:pt idx="4">
                  <c:v>7.5612503520135173</c:v>
                </c:pt>
                <c:pt idx="5">
                  <c:v>3.9350872389675682</c:v>
                </c:pt>
              </c:numCache>
            </c:numRef>
          </c:val>
          <c:extLst>
            <c:ext xmlns:c16="http://schemas.microsoft.com/office/drawing/2014/chart" uri="{C3380CC4-5D6E-409C-BE32-E72D297353CC}">
              <c16:uniqueId val="{00000000-942D-40BA-8E79-28CB6D3B5F37}"/>
            </c:ext>
          </c:extLst>
        </c:ser>
        <c:dLbls>
          <c:showLegendKey val="0"/>
          <c:showVal val="1"/>
          <c:showCatName val="0"/>
          <c:showSerName val="0"/>
          <c:showPercent val="0"/>
          <c:showBubbleSize val="0"/>
        </c:dLbls>
        <c:gapWidth val="80"/>
        <c:overlap val="100"/>
        <c:axId val="860068992"/>
        <c:axId val="860069384"/>
      </c:barChart>
      <c:catAx>
        <c:axId val="860068992"/>
        <c:scaling>
          <c:orientation val="minMax"/>
        </c:scaling>
        <c:delete val="0"/>
        <c:axPos val="b"/>
        <c:numFmt formatCode="General" sourceLinked="0"/>
        <c:majorTickMark val="out"/>
        <c:minorTickMark val="none"/>
        <c:tickLblPos val="nextTo"/>
        <c:txPr>
          <a:bodyPr/>
          <a:lstStyle/>
          <a:p>
            <a:pPr>
              <a:defRPr lang="en-US" sz="800">
                <a:latin typeface="Arial" pitchFamily="34" charset="0"/>
                <a:cs typeface="Arial" pitchFamily="34" charset="0"/>
              </a:defRPr>
            </a:pPr>
            <a:endParaRPr lang="pt-PT"/>
          </a:p>
        </c:txPr>
        <c:crossAx val="860069384"/>
        <c:crosses val="autoZero"/>
        <c:auto val="1"/>
        <c:lblAlgn val="ctr"/>
        <c:lblOffset val="100"/>
        <c:noMultiLvlLbl val="0"/>
      </c:catAx>
      <c:valAx>
        <c:axId val="860069384"/>
        <c:scaling>
          <c:orientation val="minMax"/>
          <c:max val="100"/>
        </c:scaling>
        <c:delete val="0"/>
        <c:axPos val="l"/>
        <c:majorGridlines>
          <c:spPr>
            <a:ln>
              <a:solidFill>
                <a:schemeClr val="bg1">
                  <a:lumMod val="95000"/>
                </a:schemeClr>
              </a:solidFill>
            </a:ln>
          </c:spPr>
        </c:majorGridlines>
        <c:title>
          <c:tx>
            <c:rich>
              <a:bodyPr rot="0" vert="horz"/>
              <a:lstStyle/>
              <a:p>
                <a:pPr>
                  <a:defRPr lang="en-US" b="0">
                    <a:latin typeface="Arial" pitchFamily="34" charset="0"/>
                    <a:cs typeface="Arial" pitchFamily="34" charset="0"/>
                  </a:defRPr>
                </a:pPr>
                <a:r>
                  <a:rPr lang="en-US" b="0">
                    <a:latin typeface="Arial" pitchFamily="34" charset="0"/>
                    <a:cs typeface="Arial" pitchFamily="34" charset="0"/>
                  </a:rPr>
                  <a:t>%</a:t>
                </a:r>
              </a:p>
            </c:rich>
          </c:tx>
          <c:layout>
            <c:manualLayout>
              <c:xMode val="edge"/>
              <c:yMode val="edge"/>
              <c:x val="0"/>
              <c:y val="1.0520679012346297E-2"/>
            </c:manualLayout>
          </c:layout>
          <c:overlay val="0"/>
        </c:title>
        <c:numFmt formatCode="0" sourceLinked="0"/>
        <c:majorTickMark val="out"/>
        <c:minorTickMark val="none"/>
        <c:tickLblPos val="nextTo"/>
        <c:txPr>
          <a:bodyPr/>
          <a:lstStyle/>
          <a:p>
            <a:pPr>
              <a:defRPr lang="en-US" sz="900">
                <a:latin typeface="Arial" pitchFamily="34" charset="0"/>
                <a:cs typeface="Arial" pitchFamily="34" charset="0"/>
              </a:defRPr>
            </a:pPr>
            <a:endParaRPr lang="pt-PT"/>
          </a:p>
        </c:txPr>
        <c:crossAx val="860068992"/>
        <c:crosses val="autoZero"/>
        <c:crossBetween val="between"/>
        <c:majorUnit val="20"/>
        <c:minorUnit val="4"/>
      </c:valAx>
    </c:plotArea>
    <c:legend>
      <c:legendPos val="r"/>
      <c:layout>
        <c:manualLayout>
          <c:xMode val="edge"/>
          <c:yMode val="edge"/>
          <c:x val="0.7923011574074077"/>
          <c:y val="0.33482530864198362"/>
          <c:w val="0.19297862601611887"/>
          <c:h val="0.43849722222222232"/>
        </c:manualLayout>
      </c:layout>
      <c:overlay val="0"/>
      <c:spPr>
        <a:ln>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411531279178339"/>
          <c:y val="7.565856481481481E-2"/>
          <c:w val="0.85513305322128863"/>
          <c:h val="0.7164864969136"/>
        </c:manualLayout>
      </c:layout>
      <c:lineChart>
        <c:grouping val="standard"/>
        <c:varyColors val="0"/>
        <c:ser>
          <c:idx val="1"/>
          <c:order val="0"/>
          <c:tx>
            <c:strRef>
              <c:f>AUX!$A$147</c:f>
              <c:strCache>
                <c:ptCount val="1"/>
                <c:pt idx="0">
                  <c:v>Continente</c:v>
                </c:pt>
              </c:strCache>
            </c:strRef>
          </c:tx>
          <c:spPr>
            <a:ln w="12700">
              <a:solidFill>
                <a:srgbClr val="FF0000"/>
              </a:solidFill>
            </a:ln>
          </c:spPr>
          <c:marker>
            <c:symbol val="none"/>
          </c:marker>
          <c:cat>
            <c:numRef>
              <c:f>AUX!$B$146:$O$146</c:f>
              <c:numCache>
                <c:formatCode>General</c:formatCode>
                <c:ptCount val="1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numCache>
            </c:numRef>
          </c:cat>
          <c:val>
            <c:numRef>
              <c:f>AUX!$B$147:$O$147</c:f>
              <c:numCache>
                <c:formatCode>0.0</c:formatCode>
                <c:ptCount val="14"/>
                <c:pt idx="0">
                  <c:v>39.879231605072917</c:v>
                </c:pt>
                <c:pt idx="1">
                  <c:v>45.481483711291325</c:v>
                </c:pt>
                <c:pt idx="2">
                  <c:v>53.018993585510437</c:v>
                </c:pt>
                <c:pt idx="3">
                  <c:v>57.176242127384313</c:v>
                </c:pt>
                <c:pt idx="4">
                  <c:v>48.52394789542241</c:v>
                </c:pt>
                <c:pt idx="5">
                  <c:v>45.237319886119991</c:v>
                </c:pt>
                <c:pt idx="6">
                  <c:v>38.590557717143462</c:v>
                </c:pt>
                <c:pt idx="7">
                  <c:v>34.114960620532173</c:v>
                </c:pt>
                <c:pt idx="8">
                  <c:v>31.328564215156756</c:v>
                </c:pt>
                <c:pt idx="9">
                  <c:v>30.44553373058174</c:v>
                </c:pt>
                <c:pt idx="10">
                  <c:v>30.58043234416601</c:v>
                </c:pt>
                <c:pt idx="11">
                  <c:v>29.946181692774836</c:v>
                </c:pt>
                <c:pt idx="12">
                  <c:v>28.295896952481737</c:v>
                </c:pt>
                <c:pt idx="13">
                  <c:v>27.370941782697717</c:v>
                </c:pt>
              </c:numCache>
            </c:numRef>
          </c:val>
          <c:smooth val="0"/>
          <c:extLst>
            <c:ext xmlns:c16="http://schemas.microsoft.com/office/drawing/2014/chart" uri="{C3380CC4-5D6E-409C-BE32-E72D297353CC}">
              <c16:uniqueId val="{00000000-2F5F-4018-855A-A30D1153790D}"/>
            </c:ext>
          </c:extLst>
        </c:ser>
        <c:ser>
          <c:idx val="2"/>
          <c:order val="1"/>
          <c:tx>
            <c:strRef>
              <c:f>AUX!$A$148</c:f>
              <c:strCache>
                <c:ptCount val="1"/>
                <c:pt idx="0">
                  <c:v>ARS Norte</c:v>
                </c:pt>
              </c:strCache>
            </c:strRef>
          </c:tx>
          <c:spPr>
            <a:ln w="12700">
              <a:solidFill>
                <a:schemeClr val="tx2"/>
              </a:solidFill>
            </a:ln>
          </c:spPr>
          <c:marker>
            <c:symbol val="none"/>
          </c:marker>
          <c:cat>
            <c:numRef>
              <c:f>AUX!$B$146:$O$146</c:f>
              <c:numCache>
                <c:formatCode>General</c:formatCode>
                <c:ptCount val="1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numCache>
            </c:numRef>
          </c:cat>
          <c:val>
            <c:numRef>
              <c:f>AUX!$B$148:$O$148</c:f>
              <c:numCache>
                <c:formatCode>0.0</c:formatCode>
                <c:ptCount val="14"/>
                <c:pt idx="0">
                  <c:v>54.40897002229768</c:v>
                </c:pt>
                <c:pt idx="1">
                  <c:v>61.296459940639963</c:v>
                </c:pt>
                <c:pt idx="2">
                  <c:v>70.280334315908846</c:v>
                </c:pt>
                <c:pt idx="3">
                  <c:v>73.888178713854074</c:v>
                </c:pt>
                <c:pt idx="4">
                  <c:v>60.930991098347782</c:v>
                </c:pt>
                <c:pt idx="5">
                  <c:v>53.91522920750343</c:v>
                </c:pt>
                <c:pt idx="6">
                  <c:v>44.569027051320361</c:v>
                </c:pt>
                <c:pt idx="7">
                  <c:v>39.490455269038968</c:v>
                </c:pt>
                <c:pt idx="8">
                  <c:v>36.636524027814673</c:v>
                </c:pt>
                <c:pt idx="9">
                  <c:v>36.160321344907032</c:v>
                </c:pt>
                <c:pt idx="10">
                  <c:v>36.57253755305139</c:v>
                </c:pt>
                <c:pt idx="11">
                  <c:v>35.532033888973146</c:v>
                </c:pt>
                <c:pt idx="12">
                  <c:v>33.158641159360698</c:v>
                </c:pt>
                <c:pt idx="13">
                  <c:v>30.877115988567049</c:v>
                </c:pt>
              </c:numCache>
            </c:numRef>
          </c:val>
          <c:smooth val="0"/>
          <c:extLst>
            <c:ext xmlns:c16="http://schemas.microsoft.com/office/drawing/2014/chart" uri="{C3380CC4-5D6E-409C-BE32-E72D297353CC}">
              <c16:uniqueId val="{00000001-2F5F-4018-855A-A30D1153790D}"/>
            </c:ext>
          </c:extLst>
        </c:ser>
        <c:ser>
          <c:idx val="3"/>
          <c:order val="2"/>
          <c:tx>
            <c:strRef>
              <c:f>AUX!$A$149</c:f>
              <c:strCache>
                <c:ptCount val="1"/>
                <c:pt idx="0">
                  <c:v>ACES Gerês/Cabreira</c:v>
                </c:pt>
              </c:strCache>
            </c:strRef>
          </c:tx>
          <c:spPr>
            <a:ln w="25400">
              <a:solidFill>
                <a:srgbClr val="008080"/>
              </a:solidFill>
            </a:ln>
          </c:spPr>
          <c:marker>
            <c:symbol val="none"/>
          </c:marker>
          <c:cat>
            <c:numRef>
              <c:f>AUX!$B$146:$O$146</c:f>
              <c:numCache>
                <c:formatCode>General</c:formatCode>
                <c:ptCount val="1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numCache>
            </c:numRef>
          </c:cat>
          <c:val>
            <c:numRef>
              <c:f>AUX!$B$149:$O$149</c:f>
              <c:numCache>
                <c:formatCode>0.0</c:formatCode>
                <c:ptCount val="14"/>
                <c:pt idx="0">
                  <c:v>32.078416340388252</c:v>
                </c:pt>
                <c:pt idx="1">
                  <c:v>32.291057061754458</c:v>
                </c:pt>
                <c:pt idx="2">
                  <c:v>32.001049931918473</c:v>
                </c:pt>
                <c:pt idx="3">
                  <c:v>35.709988953418424</c:v>
                </c:pt>
                <c:pt idx="4">
                  <c:v>26.315933150978111</c:v>
                </c:pt>
                <c:pt idx="5">
                  <c:v>21.33763867828819</c:v>
                </c:pt>
                <c:pt idx="6">
                  <c:v>16.122694029036133</c:v>
                </c:pt>
                <c:pt idx="7">
                  <c:v>12.294388365097477</c:v>
                </c:pt>
                <c:pt idx="8">
                  <c:v>12.36232984050192</c:v>
                </c:pt>
                <c:pt idx="9">
                  <c:v>11.732995084826383</c:v>
                </c:pt>
                <c:pt idx="10">
                  <c:v>12.335409301358316</c:v>
                </c:pt>
                <c:pt idx="11">
                  <c:v>13.546683577242884</c:v>
                </c:pt>
                <c:pt idx="12">
                  <c:v>12.947560742821302</c:v>
                </c:pt>
                <c:pt idx="13">
                  <c:v>11.724171715027515</c:v>
                </c:pt>
              </c:numCache>
            </c:numRef>
          </c:val>
          <c:smooth val="0"/>
          <c:extLst>
            <c:ext xmlns:c16="http://schemas.microsoft.com/office/drawing/2014/chart" uri="{C3380CC4-5D6E-409C-BE32-E72D297353CC}">
              <c16:uniqueId val="{00000002-2F5F-4018-855A-A30D1153790D}"/>
            </c:ext>
          </c:extLst>
        </c:ser>
        <c:dLbls>
          <c:showLegendKey val="0"/>
          <c:showVal val="0"/>
          <c:showCatName val="0"/>
          <c:showSerName val="0"/>
          <c:showPercent val="0"/>
          <c:showBubbleSize val="0"/>
        </c:dLbls>
        <c:smooth val="0"/>
        <c:axId val="462084528"/>
        <c:axId val="866544016"/>
      </c:lineChart>
      <c:catAx>
        <c:axId val="462084528"/>
        <c:scaling>
          <c:orientation val="minMax"/>
        </c:scaling>
        <c:delete val="0"/>
        <c:axPos val="b"/>
        <c:numFmt formatCode="General" sourceLinked="1"/>
        <c:majorTickMark val="out"/>
        <c:minorTickMark val="none"/>
        <c:tickLblPos val="nextTo"/>
        <c:txPr>
          <a:bodyPr/>
          <a:lstStyle/>
          <a:p>
            <a:pPr>
              <a:defRPr lang="en-US" sz="800">
                <a:latin typeface="Arial" pitchFamily="34" charset="0"/>
                <a:cs typeface="Arial" pitchFamily="34" charset="0"/>
              </a:defRPr>
            </a:pPr>
            <a:endParaRPr lang="pt-PT"/>
          </a:p>
        </c:txPr>
        <c:crossAx val="866544016"/>
        <c:crosses val="autoZero"/>
        <c:auto val="1"/>
        <c:lblAlgn val="ctr"/>
        <c:lblOffset val="100"/>
        <c:tickMarkSkip val="1"/>
        <c:noMultiLvlLbl val="0"/>
      </c:catAx>
      <c:valAx>
        <c:axId val="866544016"/>
        <c:scaling>
          <c:orientation val="minMax"/>
        </c:scaling>
        <c:delete val="0"/>
        <c:axPos val="l"/>
        <c:majorGridlines>
          <c:spPr>
            <a:ln w="3175">
              <a:solidFill>
                <a:schemeClr val="bg1">
                  <a:lumMod val="95000"/>
                </a:schemeClr>
              </a:solidFill>
            </a:ln>
          </c:spPr>
        </c:majorGridlines>
        <c:title>
          <c:tx>
            <c:rich>
              <a:bodyPr rot="-5400000" vert="horz"/>
              <a:lstStyle/>
              <a:p>
                <a:pPr>
                  <a:defRPr lang="en-US" sz="900" b="0">
                    <a:latin typeface="Arial" pitchFamily="34" charset="0"/>
                    <a:cs typeface="Arial" pitchFamily="34" charset="0"/>
                  </a:defRPr>
                </a:pPr>
                <a:r>
                  <a:rPr lang="en-US" sz="900" b="0">
                    <a:latin typeface="Arial" pitchFamily="34" charset="0"/>
                    <a:cs typeface="Arial" pitchFamily="34" charset="0"/>
                  </a:rPr>
                  <a:t>/1000 habitantes (15+</a:t>
                </a:r>
                <a:r>
                  <a:rPr lang="en-US" sz="900" b="0" baseline="0">
                    <a:latin typeface="Arial" pitchFamily="34" charset="0"/>
                    <a:cs typeface="Arial" pitchFamily="34" charset="0"/>
                  </a:rPr>
                  <a:t> anos)</a:t>
                </a:r>
                <a:endParaRPr lang="en-US" sz="900" b="0">
                  <a:latin typeface="Arial" pitchFamily="34" charset="0"/>
                  <a:cs typeface="Arial" pitchFamily="34" charset="0"/>
                </a:endParaRPr>
              </a:p>
            </c:rich>
          </c:tx>
          <c:layout>
            <c:manualLayout>
              <c:xMode val="edge"/>
              <c:yMode val="edge"/>
              <c:x val="5.619281045751749E-3"/>
              <c:y val="4.0030549560019855E-2"/>
            </c:manualLayout>
          </c:layout>
          <c:overlay val="0"/>
        </c:title>
        <c:numFmt formatCode="0" sourceLinked="0"/>
        <c:majorTickMark val="out"/>
        <c:minorTickMark val="none"/>
        <c:tickLblPos val="nextTo"/>
        <c:txPr>
          <a:bodyPr/>
          <a:lstStyle/>
          <a:p>
            <a:pPr>
              <a:defRPr lang="en-US" sz="900">
                <a:latin typeface="Arial" pitchFamily="34" charset="0"/>
                <a:cs typeface="Arial" pitchFamily="34" charset="0"/>
              </a:defRPr>
            </a:pPr>
            <a:endParaRPr lang="pt-PT"/>
          </a:p>
        </c:txPr>
        <c:crossAx val="462084528"/>
        <c:crosses val="autoZero"/>
        <c:crossBetween val="between"/>
      </c:valAx>
    </c:plotArea>
    <c:legend>
      <c:legendPos val="b"/>
      <c:layout>
        <c:manualLayout>
          <c:xMode val="edge"/>
          <c:yMode val="edge"/>
          <c:x val="1.4246498599439775E-2"/>
          <c:y val="0.92349344506743858"/>
          <c:w val="0.97150676937441638"/>
          <c:h val="5.9385594042128953E-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paperSize="9"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04435107376291"/>
          <c:y val="7.565856481481481E-2"/>
          <c:w val="0.84920401493930964"/>
          <c:h val="0.7164864969136"/>
        </c:manualLayout>
      </c:layout>
      <c:lineChart>
        <c:grouping val="standard"/>
        <c:varyColors val="0"/>
        <c:ser>
          <c:idx val="1"/>
          <c:order val="0"/>
          <c:tx>
            <c:strRef>
              <c:f>AUX!$A$153</c:f>
              <c:strCache>
                <c:ptCount val="1"/>
                <c:pt idx="0">
                  <c:v>Continente</c:v>
                </c:pt>
              </c:strCache>
            </c:strRef>
          </c:tx>
          <c:spPr>
            <a:ln w="12700">
              <a:solidFill>
                <a:srgbClr val="FF0000"/>
              </a:solidFill>
            </a:ln>
          </c:spPr>
          <c:marker>
            <c:symbol val="none"/>
          </c:marker>
          <c:cat>
            <c:numRef>
              <c:f>AUX!$B$152:$R$152</c:f>
              <c:numCache>
                <c:formatCode>General</c:formatCode>
                <c:ptCount val="17"/>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numCache>
            </c:numRef>
          </c:cat>
          <c:val>
            <c:numRef>
              <c:f>AUX!$B$153:$R$153</c:f>
              <c:numCache>
                <c:formatCode>0.0</c:formatCode>
                <c:ptCount val="17"/>
                <c:pt idx="0">
                  <c:v>309.10000000000002</c:v>
                </c:pt>
                <c:pt idx="1">
                  <c:v>312.5</c:v>
                </c:pt>
                <c:pt idx="2">
                  <c:v>316.8</c:v>
                </c:pt>
                <c:pt idx="3">
                  <c:v>320.3</c:v>
                </c:pt>
                <c:pt idx="4">
                  <c:v>323.2</c:v>
                </c:pt>
                <c:pt idx="5">
                  <c:v>326.7</c:v>
                </c:pt>
                <c:pt idx="6">
                  <c:v>329.6</c:v>
                </c:pt>
                <c:pt idx="7">
                  <c:v>334.4</c:v>
                </c:pt>
                <c:pt idx="8">
                  <c:v>340.2</c:v>
                </c:pt>
                <c:pt idx="9">
                  <c:v>343.1</c:v>
                </c:pt>
                <c:pt idx="10">
                  <c:v>342.6</c:v>
                </c:pt>
                <c:pt idx="11">
                  <c:v>344.3</c:v>
                </c:pt>
                <c:pt idx="12">
                  <c:v>344.6</c:v>
                </c:pt>
                <c:pt idx="13">
                  <c:v>343.8</c:v>
                </c:pt>
                <c:pt idx="14" formatCode="General">
                  <c:v>340.5</c:v>
                </c:pt>
                <c:pt idx="15" formatCode="General">
                  <c:v>338.6</c:v>
                </c:pt>
                <c:pt idx="16" formatCode="General">
                  <c:v>340.6</c:v>
                </c:pt>
              </c:numCache>
            </c:numRef>
          </c:val>
          <c:smooth val="0"/>
          <c:extLst>
            <c:ext xmlns:c16="http://schemas.microsoft.com/office/drawing/2014/chart" uri="{C3380CC4-5D6E-409C-BE32-E72D297353CC}">
              <c16:uniqueId val="{00000000-FBCA-4AA1-AFFA-53DFCB1FC66F}"/>
            </c:ext>
          </c:extLst>
        </c:ser>
        <c:ser>
          <c:idx val="2"/>
          <c:order val="1"/>
          <c:tx>
            <c:strRef>
              <c:f>AUX!$A$154</c:f>
              <c:strCache>
                <c:ptCount val="1"/>
                <c:pt idx="0">
                  <c:v>ARS Norte</c:v>
                </c:pt>
              </c:strCache>
            </c:strRef>
          </c:tx>
          <c:spPr>
            <a:ln w="12700">
              <a:solidFill>
                <a:schemeClr val="tx2"/>
              </a:solidFill>
            </a:ln>
          </c:spPr>
          <c:marker>
            <c:symbol val="none"/>
          </c:marker>
          <c:cat>
            <c:numRef>
              <c:f>AUX!$B$152:$R$152</c:f>
              <c:numCache>
                <c:formatCode>General</c:formatCode>
                <c:ptCount val="17"/>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numCache>
            </c:numRef>
          </c:cat>
          <c:val>
            <c:numRef>
              <c:f>AUX!$B$154:$R$154</c:f>
              <c:numCache>
                <c:formatCode>0.0</c:formatCode>
                <c:ptCount val="17"/>
                <c:pt idx="0">
                  <c:v>285.20420441906299</c:v>
                </c:pt>
                <c:pt idx="1">
                  <c:v>289.23968077070862</c:v>
                </c:pt>
                <c:pt idx="2">
                  <c:v>293.24044318726567</c:v>
                </c:pt>
                <c:pt idx="3">
                  <c:v>297.59196666027634</c:v>
                </c:pt>
                <c:pt idx="4">
                  <c:v>301.49301566000617</c:v>
                </c:pt>
                <c:pt idx="5">
                  <c:v>305.70254148318446</c:v>
                </c:pt>
                <c:pt idx="6">
                  <c:v>310.18845426603446</c:v>
                </c:pt>
                <c:pt idx="7">
                  <c:v>315.57840281702386</c:v>
                </c:pt>
                <c:pt idx="8">
                  <c:v>321.63287986216505</c:v>
                </c:pt>
                <c:pt idx="9">
                  <c:v>325.42625436909231</c:v>
                </c:pt>
                <c:pt idx="10">
                  <c:v>326.18852718296603</c:v>
                </c:pt>
                <c:pt idx="11">
                  <c:v>329.10513140017446</c:v>
                </c:pt>
                <c:pt idx="12">
                  <c:v>330.62171206245762</c:v>
                </c:pt>
                <c:pt idx="13">
                  <c:v>331.1396569047958</c:v>
                </c:pt>
                <c:pt idx="14">
                  <c:v>329.07307130062384</c:v>
                </c:pt>
                <c:pt idx="15">
                  <c:v>328.96900160178382</c:v>
                </c:pt>
                <c:pt idx="16">
                  <c:v>332.73009000197976</c:v>
                </c:pt>
              </c:numCache>
            </c:numRef>
          </c:val>
          <c:smooth val="0"/>
          <c:extLst>
            <c:ext xmlns:c16="http://schemas.microsoft.com/office/drawing/2014/chart" uri="{C3380CC4-5D6E-409C-BE32-E72D297353CC}">
              <c16:uniqueId val="{00000001-FBCA-4AA1-AFFA-53DFCB1FC66F}"/>
            </c:ext>
          </c:extLst>
        </c:ser>
        <c:ser>
          <c:idx val="3"/>
          <c:order val="2"/>
          <c:tx>
            <c:strRef>
              <c:f>AUX!$A$155</c:f>
              <c:strCache>
                <c:ptCount val="1"/>
                <c:pt idx="0">
                  <c:v>ACES Gerês/Cabreira</c:v>
                </c:pt>
              </c:strCache>
            </c:strRef>
          </c:tx>
          <c:spPr>
            <a:ln w="25400">
              <a:solidFill>
                <a:srgbClr val="008080"/>
              </a:solidFill>
            </a:ln>
          </c:spPr>
          <c:marker>
            <c:symbol val="none"/>
          </c:marker>
          <c:cat>
            <c:numRef>
              <c:f>AUX!$B$152:$R$152</c:f>
              <c:numCache>
                <c:formatCode>General</c:formatCode>
                <c:ptCount val="17"/>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numCache>
            </c:numRef>
          </c:cat>
          <c:val>
            <c:numRef>
              <c:f>AUX!$B$155:$R$155</c:f>
              <c:numCache>
                <c:formatCode>0.0</c:formatCode>
                <c:ptCount val="17"/>
                <c:pt idx="0">
                  <c:v>328.36790417052009</c:v>
                </c:pt>
                <c:pt idx="1">
                  <c:v>328.94317344796121</c:v>
                </c:pt>
                <c:pt idx="2">
                  <c:v>328.42357124825759</c:v>
                </c:pt>
                <c:pt idx="3">
                  <c:v>328.64770144840236</c:v>
                </c:pt>
                <c:pt idx="4">
                  <c:v>329.93321920617819</c:v>
                </c:pt>
                <c:pt idx="5">
                  <c:v>331.37382497853656</c:v>
                </c:pt>
                <c:pt idx="6">
                  <c:v>330.67559142960266</c:v>
                </c:pt>
                <c:pt idx="7">
                  <c:v>332.30144300853357</c:v>
                </c:pt>
                <c:pt idx="8">
                  <c:v>335.1623776849317</c:v>
                </c:pt>
                <c:pt idx="9">
                  <c:v>337.36491649383254</c:v>
                </c:pt>
                <c:pt idx="10">
                  <c:v>335.82460297096191</c:v>
                </c:pt>
                <c:pt idx="11">
                  <c:v>335.93946210375742</c:v>
                </c:pt>
                <c:pt idx="12">
                  <c:v>334.7969865533704</c:v>
                </c:pt>
                <c:pt idx="13">
                  <c:v>332.6841863416555</c:v>
                </c:pt>
                <c:pt idx="14">
                  <c:v>326.01260912795971</c:v>
                </c:pt>
                <c:pt idx="15">
                  <c:v>322.44049045016004</c:v>
                </c:pt>
                <c:pt idx="16">
                  <c:v>324.60903916682082</c:v>
                </c:pt>
              </c:numCache>
            </c:numRef>
          </c:val>
          <c:smooth val="0"/>
          <c:extLst>
            <c:ext xmlns:c16="http://schemas.microsoft.com/office/drawing/2014/chart" uri="{C3380CC4-5D6E-409C-BE32-E72D297353CC}">
              <c16:uniqueId val="{00000002-FBCA-4AA1-AFFA-53DFCB1FC66F}"/>
            </c:ext>
          </c:extLst>
        </c:ser>
        <c:dLbls>
          <c:showLegendKey val="0"/>
          <c:showVal val="0"/>
          <c:showCatName val="0"/>
          <c:showSerName val="0"/>
          <c:showPercent val="0"/>
          <c:showBubbleSize val="0"/>
        </c:dLbls>
        <c:smooth val="0"/>
        <c:axId val="866542056"/>
        <c:axId val="866543232"/>
      </c:lineChart>
      <c:catAx>
        <c:axId val="866542056"/>
        <c:scaling>
          <c:orientation val="minMax"/>
        </c:scaling>
        <c:delete val="0"/>
        <c:axPos val="b"/>
        <c:numFmt formatCode="General" sourceLinked="1"/>
        <c:majorTickMark val="out"/>
        <c:minorTickMark val="none"/>
        <c:tickLblPos val="nextTo"/>
        <c:txPr>
          <a:bodyPr/>
          <a:lstStyle/>
          <a:p>
            <a:pPr>
              <a:defRPr lang="en-US" sz="800">
                <a:latin typeface="Arial" pitchFamily="34" charset="0"/>
                <a:cs typeface="Arial" pitchFamily="34" charset="0"/>
              </a:defRPr>
            </a:pPr>
            <a:endParaRPr lang="pt-PT"/>
          </a:p>
        </c:txPr>
        <c:crossAx val="866543232"/>
        <c:crosses val="autoZero"/>
        <c:auto val="1"/>
        <c:lblAlgn val="ctr"/>
        <c:lblOffset val="100"/>
        <c:tickMarkSkip val="1"/>
        <c:noMultiLvlLbl val="0"/>
      </c:catAx>
      <c:valAx>
        <c:axId val="866543232"/>
        <c:scaling>
          <c:orientation val="minMax"/>
        </c:scaling>
        <c:delete val="0"/>
        <c:axPos val="l"/>
        <c:majorGridlines>
          <c:spPr>
            <a:ln w="3175">
              <a:solidFill>
                <a:schemeClr val="bg1">
                  <a:lumMod val="95000"/>
                </a:schemeClr>
              </a:solidFill>
            </a:ln>
          </c:spPr>
        </c:majorGridlines>
        <c:title>
          <c:tx>
            <c:rich>
              <a:bodyPr rot="-5400000" vert="horz"/>
              <a:lstStyle/>
              <a:p>
                <a:pPr>
                  <a:defRPr lang="en-US" sz="900" b="0">
                    <a:latin typeface="Arial" pitchFamily="34" charset="0"/>
                    <a:cs typeface="Arial" pitchFamily="34" charset="0"/>
                  </a:defRPr>
                </a:pPr>
                <a:r>
                  <a:rPr lang="en-US" sz="900" b="0">
                    <a:latin typeface="Arial" pitchFamily="34" charset="0"/>
                    <a:cs typeface="Arial" pitchFamily="34" charset="0"/>
                  </a:rPr>
                  <a:t>/1000 habitantes (15+ anos)</a:t>
                </a:r>
              </a:p>
            </c:rich>
          </c:tx>
          <c:layout>
            <c:manualLayout>
              <c:xMode val="edge"/>
              <c:yMode val="edge"/>
              <c:x val="5.619281045751749E-3"/>
              <c:y val="4.0030549560019855E-2"/>
            </c:manualLayout>
          </c:layout>
          <c:overlay val="0"/>
        </c:title>
        <c:numFmt formatCode="0" sourceLinked="0"/>
        <c:majorTickMark val="out"/>
        <c:minorTickMark val="none"/>
        <c:tickLblPos val="nextTo"/>
        <c:txPr>
          <a:bodyPr/>
          <a:lstStyle/>
          <a:p>
            <a:pPr>
              <a:defRPr lang="en-US" sz="900">
                <a:latin typeface="Arial" pitchFamily="34" charset="0"/>
                <a:cs typeface="Arial" pitchFamily="34" charset="0"/>
              </a:defRPr>
            </a:pPr>
            <a:endParaRPr lang="pt-PT"/>
          </a:p>
        </c:txPr>
        <c:crossAx val="866542056"/>
        <c:crosses val="autoZero"/>
        <c:crossBetween val="between"/>
      </c:valAx>
    </c:plotArea>
    <c:legend>
      <c:legendPos val="b"/>
      <c:layout>
        <c:manualLayout>
          <c:xMode val="edge"/>
          <c:yMode val="edge"/>
          <c:x val="1.4246498599439775E-2"/>
          <c:y val="0.92349344506743858"/>
          <c:w val="0.97150676937441638"/>
          <c:h val="5.9385594042128988E-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paperSize="9"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225723622782448"/>
          <c:y val="7.565856481481481E-2"/>
          <c:w val="0.86699112978524739"/>
          <c:h val="0.67728896604938282"/>
        </c:manualLayout>
      </c:layout>
      <c:lineChart>
        <c:grouping val="standard"/>
        <c:varyColors val="0"/>
        <c:ser>
          <c:idx val="1"/>
          <c:order val="0"/>
          <c:tx>
            <c:strRef>
              <c:f>AUX!$A$159</c:f>
              <c:strCache>
                <c:ptCount val="1"/>
                <c:pt idx="0">
                  <c:v>Continente</c:v>
                </c:pt>
              </c:strCache>
            </c:strRef>
          </c:tx>
          <c:spPr>
            <a:ln w="12700">
              <a:solidFill>
                <a:srgbClr val="FF0000"/>
              </a:solidFill>
            </a:ln>
          </c:spPr>
          <c:marker>
            <c:symbol val="none"/>
          </c:marker>
          <c:cat>
            <c:numRef>
              <c:f>AUX!$B$158:$X$158</c:f>
              <c:numCache>
                <c:formatCode>General</c:formatCode>
                <c:ptCount val="23"/>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numCache>
            </c:numRef>
          </c:cat>
          <c:val>
            <c:numRef>
              <c:f>AUX!$B$159:$X$159</c:f>
              <c:numCache>
                <c:formatCode>0.0</c:formatCode>
                <c:ptCount val="23"/>
                <c:pt idx="0">
                  <c:v>33.200000000000003</c:v>
                </c:pt>
                <c:pt idx="1">
                  <c:v>35.299999999999997</c:v>
                </c:pt>
                <c:pt idx="2">
                  <c:v>34.5</c:v>
                </c:pt>
                <c:pt idx="3">
                  <c:v>34.700000000000003</c:v>
                </c:pt>
                <c:pt idx="4">
                  <c:v>36.6</c:v>
                </c:pt>
                <c:pt idx="5">
                  <c:v>38.700000000000003</c:v>
                </c:pt>
                <c:pt idx="6">
                  <c:v>38.6</c:v>
                </c:pt>
                <c:pt idx="7">
                  <c:v>36.5</c:v>
                </c:pt>
                <c:pt idx="8">
                  <c:v>37.1</c:v>
                </c:pt>
                <c:pt idx="9">
                  <c:v>36.700000000000003</c:v>
                </c:pt>
                <c:pt idx="10">
                  <c:v>38.9</c:v>
                </c:pt>
                <c:pt idx="11">
                  <c:v>38.700000000000003</c:v>
                </c:pt>
                <c:pt idx="12">
                  <c:v>38.6</c:v>
                </c:pt>
                <c:pt idx="13">
                  <c:v>39.4</c:v>
                </c:pt>
                <c:pt idx="14">
                  <c:v>38.5</c:v>
                </c:pt>
                <c:pt idx="15">
                  <c:v>36</c:v>
                </c:pt>
                <c:pt idx="16">
                  <c:v>33.799999999999997</c:v>
                </c:pt>
                <c:pt idx="17">
                  <c:v>34.299999999999997</c:v>
                </c:pt>
                <c:pt idx="18">
                  <c:v>31.9</c:v>
                </c:pt>
                <c:pt idx="19">
                  <c:v>32.200000000000003</c:v>
                </c:pt>
                <c:pt idx="20">
                  <c:v>31.3</c:v>
                </c:pt>
                <c:pt idx="21">
                  <c:v>31.4</c:v>
                </c:pt>
                <c:pt idx="22">
                  <c:v>27.8</c:v>
                </c:pt>
              </c:numCache>
            </c:numRef>
          </c:val>
          <c:smooth val="0"/>
          <c:extLst>
            <c:ext xmlns:c16="http://schemas.microsoft.com/office/drawing/2014/chart" uri="{C3380CC4-5D6E-409C-BE32-E72D297353CC}">
              <c16:uniqueId val="{00000000-8058-4560-9D93-1FC3B14A839D}"/>
            </c:ext>
          </c:extLst>
        </c:ser>
        <c:ser>
          <c:idx val="2"/>
          <c:order val="1"/>
          <c:tx>
            <c:strRef>
              <c:f>AUX!$A$160</c:f>
              <c:strCache>
                <c:ptCount val="1"/>
                <c:pt idx="0">
                  <c:v>ARS Norte</c:v>
                </c:pt>
              </c:strCache>
            </c:strRef>
          </c:tx>
          <c:spPr>
            <a:ln w="12700">
              <a:solidFill>
                <a:schemeClr val="tx2"/>
              </a:solidFill>
            </a:ln>
          </c:spPr>
          <c:marker>
            <c:symbol val="none"/>
          </c:marker>
          <c:cat>
            <c:numRef>
              <c:f>AUX!$B$158:$X$158</c:f>
              <c:numCache>
                <c:formatCode>General</c:formatCode>
                <c:ptCount val="23"/>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numCache>
            </c:numRef>
          </c:cat>
          <c:val>
            <c:numRef>
              <c:f>AUX!$B$160:$X$160</c:f>
              <c:numCache>
                <c:formatCode>0.0</c:formatCode>
                <c:ptCount val="23"/>
                <c:pt idx="0">
                  <c:v>28.517271441664924</c:v>
                </c:pt>
                <c:pt idx="1">
                  <c:v>31.02936563240937</c:v>
                </c:pt>
                <c:pt idx="2">
                  <c:v>29.535396060639737</c:v>
                </c:pt>
                <c:pt idx="3">
                  <c:v>31.221647312497392</c:v>
                </c:pt>
                <c:pt idx="4">
                  <c:v>31.808421362731572</c:v>
                </c:pt>
                <c:pt idx="5">
                  <c:v>34.05962931378793</c:v>
                </c:pt>
                <c:pt idx="6">
                  <c:v>32.575129873158808</c:v>
                </c:pt>
                <c:pt idx="7">
                  <c:v>31.349153726482072</c:v>
                </c:pt>
                <c:pt idx="8">
                  <c:v>31.468998665433215</c:v>
                </c:pt>
                <c:pt idx="9">
                  <c:v>31.185471959017782</c:v>
                </c:pt>
                <c:pt idx="10">
                  <c:v>32.494938565070711</c:v>
                </c:pt>
                <c:pt idx="11">
                  <c:v>33.974680135481258</c:v>
                </c:pt>
                <c:pt idx="12">
                  <c:v>34.087638348104839</c:v>
                </c:pt>
                <c:pt idx="13">
                  <c:v>33.200000000000003</c:v>
                </c:pt>
                <c:pt idx="14">
                  <c:v>32.4</c:v>
                </c:pt>
                <c:pt idx="15">
                  <c:v>31.5</c:v>
                </c:pt>
                <c:pt idx="16">
                  <c:v>29</c:v>
                </c:pt>
                <c:pt idx="17">
                  <c:v>30.3</c:v>
                </c:pt>
                <c:pt idx="18">
                  <c:v>28</c:v>
                </c:pt>
                <c:pt idx="19">
                  <c:v>28.7</c:v>
                </c:pt>
                <c:pt idx="20">
                  <c:v>28.3</c:v>
                </c:pt>
                <c:pt idx="21">
                  <c:v>28.1</c:v>
                </c:pt>
                <c:pt idx="22">
                  <c:v>25.3</c:v>
                </c:pt>
              </c:numCache>
            </c:numRef>
          </c:val>
          <c:smooth val="0"/>
          <c:extLst>
            <c:ext xmlns:c16="http://schemas.microsoft.com/office/drawing/2014/chart" uri="{C3380CC4-5D6E-409C-BE32-E72D297353CC}">
              <c16:uniqueId val="{00000001-8058-4560-9D93-1FC3B14A839D}"/>
            </c:ext>
          </c:extLst>
        </c:ser>
        <c:ser>
          <c:idx val="3"/>
          <c:order val="2"/>
          <c:tx>
            <c:strRef>
              <c:f>AUX!$A$161</c:f>
              <c:strCache>
                <c:ptCount val="1"/>
                <c:pt idx="0">
                  <c:v>ACES Gerês/Cabreira</c:v>
                </c:pt>
              </c:strCache>
            </c:strRef>
          </c:tx>
          <c:spPr>
            <a:ln w="25400">
              <a:solidFill>
                <a:srgbClr val="008080"/>
              </a:solidFill>
            </a:ln>
          </c:spPr>
          <c:marker>
            <c:symbol val="none"/>
          </c:marker>
          <c:cat>
            <c:numRef>
              <c:f>AUX!$B$158:$X$158</c:f>
              <c:numCache>
                <c:formatCode>General</c:formatCode>
                <c:ptCount val="23"/>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numCache>
            </c:numRef>
          </c:cat>
          <c:val>
            <c:numRef>
              <c:f>AUX!$B$161:$X$161</c:f>
              <c:numCache>
                <c:formatCode>0.0</c:formatCode>
                <c:ptCount val="23"/>
                <c:pt idx="0">
                  <c:v>18.717164875798566</c:v>
                </c:pt>
                <c:pt idx="1">
                  <c:v>17.060092674356149</c:v>
                </c:pt>
                <c:pt idx="2">
                  <c:v>19.775134666136438</c:v>
                </c:pt>
                <c:pt idx="3">
                  <c:v>23.531953584256819</c:v>
                </c:pt>
                <c:pt idx="4">
                  <c:v>27.176354325756893</c:v>
                </c:pt>
                <c:pt idx="5">
                  <c:v>26.527201164608829</c:v>
                </c:pt>
                <c:pt idx="6">
                  <c:v>24.889096847920957</c:v>
                </c:pt>
                <c:pt idx="7">
                  <c:v>27.920931238287444</c:v>
                </c:pt>
                <c:pt idx="8">
                  <c:v>27.292576419213976</c:v>
                </c:pt>
                <c:pt idx="9">
                  <c:v>30.004158455224285</c:v>
                </c:pt>
                <c:pt idx="10">
                  <c:v>31.020141297833312</c:v>
                </c:pt>
                <c:pt idx="11">
                  <c:v>35.104831358249776</c:v>
                </c:pt>
                <c:pt idx="12">
                  <c:v>36.828883673170019</c:v>
                </c:pt>
                <c:pt idx="13">
                  <c:v>37.4</c:v>
                </c:pt>
                <c:pt idx="14">
                  <c:v>36.9</c:v>
                </c:pt>
                <c:pt idx="15">
                  <c:v>34.799999999999997</c:v>
                </c:pt>
                <c:pt idx="16">
                  <c:v>27.3</c:v>
                </c:pt>
                <c:pt idx="17">
                  <c:v>26.5</c:v>
                </c:pt>
                <c:pt idx="18">
                  <c:v>26.1</c:v>
                </c:pt>
                <c:pt idx="19">
                  <c:v>28.7</c:v>
                </c:pt>
                <c:pt idx="20">
                  <c:v>26.1</c:v>
                </c:pt>
                <c:pt idx="21">
                  <c:v>25.3</c:v>
                </c:pt>
                <c:pt idx="22">
                  <c:v>26.5</c:v>
                </c:pt>
              </c:numCache>
            </c:numRef>
          </c:val>
          <c:smooth val="0"/>
          <c:extLst>
            <c:ext xmlns:c16="http://schemas.microsoft.com/office/drawing/2014/chart" uri="{C3380CC4-5D6E-409C-BE32-E72D297353CC}">
              <c16:uniqueId val="{00000002-8058-4560-9D93-1FC3B14A839D}"/>
            </c:ext>
          </c:extLst>
        </c:ser>
        <c:dLbls>
          <c:showLegendKey val="0"/>
          <c:showVal val="0"/>
          <c:showCatName val="0"/>
          <c:showSerName val="0"/>
          <c:showPercent val="0"/>
          <c:showBubbleSize val="0"/>
        </c:dLbls>
        <c:smooth val="0"/>
        <c:axId val="866543624"/>
        <c:axId val="866542448"/>
      </c:lineChart>
      <c:catAx>
        <c:axId val="866543624"/>
        <c:scaling>
          <c:orientation val="minMax"/>
        </c:scaling>
        <c:delete val="0"/>
        <c:axPos val="b"/>
        <c:numFmt formatCode="General" sourceLinked="1"/>
        <c:majorTickMark val="out"/>
        <c:minorTickMark val="none"/>
        <c:tickLblPos val="nextTo"/>
        <c:txPr>
          <a:bodyPr rot="-5400000" vert="horz"/>
          <a:lstStyle/>
          <a:p>
            <a:pPr>
              <a:defRPr lang="en-US" sz="800">
                <a:latin typeface="Arial" pitchFamily="34" charset="0"/>
                <a:cs typeface="Arial" pitchFamily="34" charset="0"/>
              </a:defRPr>
            </a:pPr>
            <a:endParaRPr lang="pt-PT"/>
          </a:p>
        </c:txPr>
        <c:crossAx val="866542448"/>
        <c:crosses val="autoZero"/>
        <c:auto val="1"/>
        <c:lblAlgn val="ctr"/>
        <c:lblOffset val="100"/>
        <c:tickMarkSkip val="1"/>
        <c:noMultiLvlLbl val="0"/>
      </c:catAx>
      <c:valAx>
        <c:axId val="866542448"/>
        <c:scaling>
          <c:orientation val="minMax"/>
        </c:scaling>
        <c:delete val="0"/>
        <c:axPos val="l"/>
        <c:majorGridlines>
          <c:spPr>
            <a:ln w="3175">
              <a:solidFill>
                <a:schemeClr val="bg1">
                  <a:lumMod val="95000"/>
                </a:schemeClr>
              </a:solidFill>
            </a:ln>
          </c:spPr>
        </c:majorGridlines>
        <c:title>
          <c:tx>
            <c:rich>
              <a:bodyPr rot="-5400000" vert="horz"/>
              <a:lstStyle/>
              <a:p>
                <a:pPr>
                  <a:defRPr lang="en-US" sz="900" b="0">
                    <a:latin typeface="Arial" pitchFamily="34" charset="0"/>
                    <a:cs typeface="Arial" pitchFamily="34" charset="0"/>
                  </a:defRPr>
                </a:pPr>
                <a:r>
                  <a:rPr lang="en-US" sz="900" b="0">
                    <a:latin typeface="Arial" pitchFamily="34" charset="0"/>
                    <a:cs typeface="Arial" pitchFamily="34" charset="0"/>
                  </a:rPr>
                  <a:t>/1000 habitantes</a:t>
                </a:r>
              </a:p>
            </c:rich>
          </c:tx>
          <c:layout>
            <c:manualLayout>
              <c:xMode val="edge"/>
              <c:yMode val="edge"/>
              <c:x val="2.6548672566373516E-3"/>
              <c:y val="6.2932098765432183E-3"/>
            </c:manualLayout>
          </c:layout>
          <c:overlay val="0"/>
        </c:title>
        <c:numFmt formatCode="0" sourceLinked="0"/>
        <c:majorTickMark val="out"/>
        <c:minorTickMark val="none"/>
        <c:tickLblPos val="nextTo"/>
        <c:txPr>
          <a:bodyPr/>
          <a:lstStyle/>
          <a:p>
            <a:pPr>
              <a:defRPr lang="en-US" sz="900">
                <a:latin typeface="Arial" pitchFamily="34" charset="0"/>
                <a:cs typeface="Arial" pitchFamily="34" charset="0"/>
              </a:defRPr>
            </a:pPr>
            <a:endParaRPr lang="pt-PT"/>
          </a:p>
        </c:txPr>
        <c:crossAx val="866543624"/>
        <c:crosses val="autoZero"/>
        <c:crossBetween val="between"/>
      </c:valAx>
    </c:plotArea>
    <c:legend>
      <c:legendPos val="b"/>
      <c:layout>
        <c:manualLayout>
          <c:xMode val="edge"/>
          <c:yMode val="edge"/>
          <c:x val="1.4246498599439775E-2"/>
          <c:y val="0.92349344506743858"/>
          <c:w val="0.97150676937441638"/>
          <c:h val="5.9385594042129029E-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paperSize="9"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295763888888891"/>
          <c:y val="4.6079084967320293E-2"/>
          <c:w val="0.81415648148148145"/>
          <c:h val="0.65184477124186901"/>
        </c:manualLayout>
      </c:layout>
      <c:lineChart>
        <c:grouping val="standard"/>
        <c:varyColors val="0"/>
        <c:ser>
          <c:idx val="2"/>
          <c:order val="0"/>
          <c:tx>
            <c:strRef>
              <c:f>AUX!$A$118</c:f>
              <c:strCache>
                <c:ptCount val="1"/>
                <c:pt idx="0">
                  <c:v>Continente</c:v>
                </c:pt>
              </c:strCache>
            </c:strRef>
          </c:tx>
          <c:spPr>
            <a:ln w="12700">
              <a:solidFill>
                <a:srgbClr val="FF0000"/>
              </a:solidFill>
            </a:ln>
          </c:spPr>
          <c:marker>
            <c:symbol val="none"/>
          </c:marker>
          <c:cat>
            <c:numRef>
              <c:f>AUX!$B$117:$GW$117</c:f>
              <c:numCache>
                <c:formatCode>mmm\-yy</c:formatCode>
                <c:ptCount val="204"/>
                <c:pt idx="0">
                  <c:v>37987</c:v>
                </c:pt>
                <c:pt idx="1">
                  <c:v>38018</c:v>
                </c:pt>
                <c:pt idx="2">
                  <c:v>38047</c:v>
                </c:pt>
                <c:pt idx="3">
                  <c:v>38078</c:v>
                </c:pt>
                <c:pt idx="4">
                  <c:v>38108</c:v>
                </c:pt>
                <c:pt idx="5">
                  <c:v>38139</c:v>
                </c:pt>
                <c:pt idx="6">
                  <c:v>38169</c:v>
                </c:pt>
                <c:pt idx="7">
                  <c:v>38200</c:v>
                </c:pt>
                <c:pt idx="8">
                  <c:v>38231</c:v>
                </c:pt>
                <c:pt idx="9">
                  <c:v>38261</c:v>
                </c:pt>
                <c:pt idx="10">
                  <c:v>38292</c:v>
                </c:pt>
                <c:pt idx="11">
                  <c:v>38322</c:v>
                </c:pt>
                <c:pt idx="12">
                  <c:v>38353</c:v>
                </c:pt>
                <c:pt idx="13">
                  <c:v>38384</c:v>
                </c:pt>
                <c:pt idx="14">
                  <c:v>38412</c:v>
                </c:pt>
                <c:pt idx="15">
                  <c:v>38443</c:v>
                </c:pt>
                <c:pt idx="16">
                  <c:v>38473</c:v>
                </c:pt>
                <c:pt idx="17">
                  <c:v>38504</c:v>
                </c:pt>
                <c:pt idx="18">
                  <c:v>38534</c:v>
                </c:pt>
                <c:pt idx="19">
                  <c:v>38565</c:v>
                </c:pt>
                <c:pt idx="20">
                  <c:v>38596</c:v>
                </c:pt>
                <c:pt idx="21">
                  <c:v>38626</c:v>
                </c:pt>
                <c:pt idx="22">
                  <c:v>38657</c:v>
                </c:pt>
                <c:pt idx="23">
                  <c:v>38687</c:v>
                </c:pt>
                <c:pt idx="24">
                  <c:v>38718</c:v>
                </c:pt>
                <c:pt idx="25">
                  <c:v>38749</c:v>
                </c:pt>
                <c:pt idx="26">
                  <c:v>38777</c:v>
                </c:pt>
                <c:pt idx="27">
                  <c:v>38808</c:v>
                </c:pt>
                <c:pt idx="28">
                  <c:v>38838</c:v>
                </c:pt>
                <c:pt idx="29">
                  <c:v>38869</c:v>
                </c:pt>
                <c:pt idx="30">
                  <c:v>38899</c:v>
                </c:pt>
                <c:pt idx="31">
                  <c:v>38930</c:v>
                </c:pt>
                <c:pt idx="32">
                  <c:v>38961</c:v>
                </c:pt>
                <c:pt idx="33">
                  <c:v>38991</c:v>
                </c:pt>
                <c:pt idx="34">
                  <c:v>39022</c:v>
                </c:pt>
                <c:pt idx="35">
                  <c:v>39052</c:v>
                </c:pt>
                <c:pt idx="36">
                  <c:v>39083</c:v>
                </c:pt>
                <c:pt idx="37">
                  <c:v>39114</c:v>
                </c:pt>
                <c:pt idx="38">
                  <c:v>39142</c:v>
                </c:pt>
                <c:pt idx="39">
                  <c:v>39173</c:v>
                </c:pt>
                <c:pt idx="40">
                  <c:v>39203</c:v>
                </c:pt>
                <c:pt idx="41">
                  <c:v>39234</c:v>
                </c:pt>
                <c:pt idx="42">
                  <c:v>39264</c:v>
                </c:pt>
                <c:pt idx="43">
                  <c:v>39295</c:v>
                </c:pt>
                <c:pt idx="44">
                  <c:v>39326</c:v>
                </c:pt>
                <c:pt idx="45">
                  <c:v>39356</c:v>
                </c:pt>
                <c:pt idx="46">
                  <c:v>39387</c:v>
                </c:pt>
                <c:pt idx="47">
                  <c:v>39417</c:v>
                </c:pt>
                <c:pt idx="48">
                  <c:v>39448</c:v>
                </c:pt>
                <c:pt idx="49">
                  <c:v>39479</c:v>
                </c:pt>
                <c:pt idx="50">
                  <c:v>39508</c:v>
                </c:pt>
                <c:pt idx="51">
                  <c:v>39539</c:v>
                </c:pt>
                <c:pt idx="52">
                  <c:v>39569</c:v>
                </c:pt>
                <c:pt idx="53">
                  <c:v>39600</c:v>
                </c:pt>
                <c:pt idx="54">
                  <c:v>39630</c:v>
                </c:pt>
                <c:pt idx="55">
                  <c:v>39661</c:v>
                </c:pt>
                <c:pt idx="56">
                  <c:v>39692</c:v>
                </c:pt>
                <c:pt idx="57">
                  <c:v>39722</c:v>
                </c:pt>
                <c:pt idx="58">
                  <c:v>39753</c:v>
                </c:pt>
                <c:pt idx="59">
                  <c:v>39783</c:v>
                </c:pt>
                <c:pt idx="60">
                  <c:v>39814</c:v>
                </c:pt>
                <c:pt idx="61">
                  <c:v>39845</c:v>
                </c:pt>
                <c:pt idx="62">
                  <c:v>39873</c:v>
                </c:pt>
                <c:pt idx="63">
                  <c:v>39904</c:v>
                </c:pt>
                <c:pt idx="64">
                  <c:v>39934</c:v>
                </c:pt>
                <c:pt idx="65">
                  <c:v>39965</c:v>
                </c:pt>
                <c:pt idx="66">
                  <c:v>39995</c:v>
                </c:pt>
                <c:pt idx="67">
                  <c:v>40026</c:v>
                </c:pt>
                <c:pt idx="68">
                  <c:v>40057</c:v>
                </c:pt>
                <c:pt idx="69">
                  <c:v>40087</c:v>
                </c:pt>
                <c:pt idx="70">
                  <c:v>40118</c:v>
                </c:pt>
                <c:pt idx="71">
                  <c:v>40148</c:v>
                </c:pt>
                <c:pt idx="72">
                  <c:v>40179</c:v>
                </c:pt>
                <c:pt idx="73">
                  <c:v>40210</c:v>
                </c:pt>
                <c:pt idx="74">
                  <c:v>40238</c:v>
                </c:pt>
                <c:pt idx="75">
                  <c:v>40269</c:v>
                </c:pt>
                <c:pt idx="76">
                  <c:v>40299</c:v>
                </c:pt>
                <c:pt idx="77">
                  <c:v>40330</c:v>
                </c:pt>
                <c:pt idx="78">
                  <c:v>40360</c:v>
                </c:pt>
                <c:pt idx="79">
                  <c:v>40391</c:v>
                </c:pt>
                <c:pt idx="80">
                  <c:v>40422</c:v>
                </c:pt>
                <c:pt idx="81">
                  <c:v>40452</c:v>
                </c:pt>
                <c:pt idx="82">
                  <c:v>40483</c:v>
                </c:pt>
                <c:pt idx="83">
                  <c:v>40513</c:v>
                </c:pt>
                <c:pt idx="84">
                  <c:v>40544</c:v>
                </c:pt>
                <c:pt idx="85">
                  <c:v>40575</c:v>
                </c:pt>
                <c:pt idx="86">
                  <c:v>40603</c:v>
                </c:pt>
                <c:pt idx="87">
                  <c:v>40634</c:v>
                </c:pt>
                <c:pt idx="88">
                  <c:v>40664</c:v>
                </c:pt>
                <c:pt idx="89">
                  <c:v>40695</c:v>
                </c:pt>
                <c:pt idx="90">
                  <c:v>40725</c:v>
                </c:pt>
                <c:pt idx="91">
                  <c:v>40756</c:v>
                </c:pt>
                <c:pt idx="92">
                  <c:v>40787</c:v>
                </c:pt>
                <c:pt idx="93">
                  <c:v>40817</c:v>
                </c:pt>
                <c:pt idx="94">
                  <c:v>40848</c:v>
                </c:pt>
                <c:pt idx="95">
                  <c:v>40878</c:v>
                </c:pt>
                <c:pt idx="96">
                  <c:v>40909</c:v>
                </c:pt>
                <c:pt idx="97">
                  <c:v>40940</c:v>
                </c:pt>
                <c:pt idx="98">
                  <c:v>40969</c:v>
                </c:pt>
                <c:pt idx="99">
                  <c:v>41000</c:v>
                </c:pt>
                <c:pt idx="100">
                  <c:v>41030</c:v>
                </c:pt>
                <c:pt idx="101">
                  <c:v>41061</c:v>
                </c:pt>
                <c:pt idx="102">
                  <c:v>41091</c:v>
                </c:pt>
                <c:pt idx="103">
                  <c:v>41122</c:v>
                </c:pt>
                <c:pt idx="104">
                  <c:v>41153</c:v>
                </c:pt>
                <c:pt idx="105">
                  <c:v>41183</c:v>
                </c:pt>
                <c:pt idx="106">
                  <c:v>41214</c:v>
                </c:pt>
                <c:pt idx="107">
                  <c:v>41244</c:v>
                </c:pt>
                <c:pt idx="108">
                  <c:v>41275</c:v>
                </c:pt>
                <c:pt idx="109">
                  <c:v>41306</c:v>
                </c:pt>
                <c:pt idx="110">
                  <c:v>41334</c:v>
                </c:pt>
                <c:pt idx="111">
                  <c:v>41365</c:v>
                </c:pt>
                <c:pt idx="112">
                  <c:v>41395</c:v>
                </c:pt>
                <c:pt idx="113">
                  <c:v>41426</c:v>
                </c:pt>
                <c:pt idx="114">
                  <c:v>41456</c:v>
                </c:pt>
                <c:pt idx="115">
                  <c:v>41487</c:v>
                </c:pt>
                <c:pt idx="116">
                  <c:v>41518</c:v>
                </c:pt>
                <c:pt idx="117">
                  <c:v>41548</c:v>
                </c:pt>
                <c:pt idx="118">
                  <c:v>41579</c:v>
                </c:pt>
                <c:pt idx="119">
                  <c:v>41609</c:v>
                </c:pt>
                <c:pt idx="120">
                  <c:v>41640</c:v>
                </c:pt>
                <c:pt idx="121">
                  <c:v>41671</c:v>
                </c:pt>
                <c:pt idx="122">
                  <c:v>41699</c:v>
                </c:pt>
                <c:pt idx="123">
                  <c:v>41730</c:v>
                </c:pt>
                <c:pt idx="124">
                  <c:v>41760</c:v>
                </c:pt>
                <c:pt idx="125">
                  <c:v>41791</c:v>
                </c:pt>
                <c:pt idx="126">
                  <c:v>41821</c:v>
                </c:pt>
                <c:pt idx="127">
                  <c:v>41852</c:v>
                </c:pt>
                <c:pt idx="128">
                  <c:v>41883</c:v>
                </c:pt>
                <c:pt idx="129">
                  <c:v>41913</c:v>
                </c:pt>
                <c:pt idx="130">
                  <c:v>41944</c:v>
                </c:pt>
                <c:pt idx="131">
                  <c:v>41974</c:v>
                </c:pt>
                <c:pt idx="132">
                  <c:v>42005</c:v>
                </c:pt>
                <c:pt idx="133">
                  <c:v>42036</c:v>
                </c:pt>
                <c:pt idx="134">
                  <c:v>42064</c:v>
                </c:pt>
                <c:pt idx="135">
                  <c:v>42095</c:v>
                </c:pt>
                <c:pt idx="136">
                  <c:v>42125</c:v>
                </c:pt>
                <c:pt idx="137">
                  <c:v>42156</c:v>
                </c:pt>
                <c:pt idx="138">
                  <c:v>42186</c:v>
                </c:pt>
                <c:pt idx="139">
                  <c:v>42217</c:v>
                </c:pt>
                <c:pt idx="140">
                  <c:v>42248</c:v>
                </c:pt>
                <c:pt idx="141">
                  <c:v>42278</c:v>
                </c:pt>
                <c:pt idx="142">
                  <c:v>42309</c:v>
                </c:pt>
                <c:pt idx="143">
                  <c:v>42339</c:v>
                </c:pt>
                <c:pt idx="144">
                  <c:v>42370</c:v>
                </c:pt>
                <c:pt idx="145">
                  <c:v>42401</c:v>
                </c:pt>
                <c:pt idx="146">
                  <c:v>42430</c:v>
                </c:pt>
                <c:pt idx="147">
                  <c:v>42461</c:v>
                </c:pt>
                <c:pt idx="148">
                  <c:v>42491</c:v>
                </c:pt>
                <c:pt idx="149">
                  <c:v>42522</c:v>
                </c:pt>
                <c:pt idx="150">
                  <c:v>42552</c:v>
                </c:pt>
                <c:pt idx="151">
                  <c:v>42583</c:v>
                </c:pt>
                <c:pt idx="152">
                  <c:v>42614</c:v>
                </c:pt>
                <c:pt idx="153">
                  <c:v>42644</c:v>
                </c:pt>
                <c:pt idx="154">
                  <c:v>42675</c:v>
                </c:pt>
                <c:pt idx="155">
                  <c:v>42705</c:v>
                </c:pt>
                <c:pt idx="156">
                  <c:v>42736</c:v>
                </c:pt>
                <c:pt idx="157">
                  <c:v>42767</c:v>
                </c:pt>
                <c:pt idx="158">
                  <c:v>42795</c:v>
                </c:pt>
                <c:pt idx="159">
                  <c:v>42826</c:v>
                </c:pt>
                <c:pt idx="160">
                  <c:v>42856</c:v>
                </c:pt>
                <c:pt idx="161">
                  <c:v>42887</c:v>
                </c:pt>
                <c:pt idx="162">
                  <c:v>42917</c:v>
                </c:pt>
                <c:pt idx="163">
                  <c:v>42948</c:v>
                </c:pt>
                <c:pt idx="164">
                  <c:v>42979</c:v>
                </c:pt>
                <c:pt idx="165">
                  <c:v>43009</c:v>
                </c:pt>
                <c:pt idx="166">
                  <c:v>43040</c:v>
                </c:pt>
                <c:pt idx="167">
                  <c:v>43070</c:v>
                </c:pt>
                <c:pt idx="168">
                  <c:v>43101</c:v>
                </c:pt>
                <c:pt idx="169">
                  <c:v>43132</c:v>
                </c:pt>
                <c:pt idx="170">
                  <c:v>43160</c:v>
                </c:pt>
                <c:pt idx="171">
                  <c:v>43191</c:v>
                </c:pt>
                <c:pt idx="172">
                  <c:v>43221</c:v>
                </c:pt>
                <c:pt idx="173">
                  <c:v>43252</c:v>
                </c:pt>
                <c:pt idx="174">
                  <c:v>43282</c:v>
                </c:pt>
                <c:pt idx="175">
                  <c:v>43313</c:v>
                </c:pt>
                <c:pt idx="176">
                  <c:v>43344</c:v>
                </c:pt>
                <c:pt idx="177">
                  <c:v>43374</c:v>
                </c:pt>
                <c:pt idx="178">
                  <c:v>43405</c:v>
                </c:pt>
                <c:pt idx="179">
                  <c:v>43435</c:v>
                </c:pt>
                <c:pt idx="180">
                  <c:v>43466</c:v>
                </c:pt>
                <c:pt idx="181">
                  <c:v>43497</c:v>
                </c:pt>
                <c:pt idx="182">
                  <c:v>43525</c:v>
                </c:pt>
                <c:pt idx="183">
                  <c:v>43556</c:v>
                </c:pt>
                <c:pt idx="184">
                  <c:v>43586</c:v>
                </c:pt>
                <c:pt idx="185">
                  <c:v>43617</c:v>
                </c:pt>
                <c:pt idx="186">
                  <c:v>43647</c:v>
                </c:pt>
                <c:pt idx="187">
                  <c:v>43678</c:v>
                </c:pt>
                <c:pt idx="188">
                  <c:v>43709</c:v>
                </c:pt>
                <c:pt idx="189">
                  <c:v>43739</c:v>
                </c:pt>
                <c:pt idx="190">
                  <c:v>43770</c:v>
                </c:pt>
                <c:pt idx="191">
                  <c:v>43800</c:v>
                </c:pt>
                <c:pt idx="192">
                  <c:v>43831</c:v>
                </c:pt>
                <c:pt idx="193">
                  <c:v>43862</c:v>
                </c:pt>
                <c:pt idx="194">
                  <c:v>43891</c:v>
                </c:pt>
                <c:pt idx="195">
                  <c:v>43922</c:v>
                </c:pt>
                <c:pt idx="196">
                  <c:v>43952</c:v>
                </c:pt>
                <c:pt idx="197">
                  <c:v>43983</c:v>
                </c:pt>
                <c:pt idx="198">
                  <c:v>44013</c:v>
                </c:pt>
                <c:pt idx="199">
                  <c:v>44044</c:v>
                </c:pt>
                <c:pt idx="200">
                  <c:v>44075</c:v>
                </c:pt>
                <c:pt idx="201">
                  <c:v>44105</c:v>
                </c:pt>
                <c:pt idx="202">
                  <c:v>44136</c:v>
                </c:pt>
                <c:pt idx="203">
                  <c:v>44166</c:v>
                </c:pt>
              </c:numCache>
            </c:numRef>
          </c:cat>
          <c:val>
            <c:numRef>
              <c:f>AUX!$B$118:$GW$118</c:f>
              <c:numCache>
                <c:formatCode>0.0</c:formatCode>
                <c:ptCount val="204"/>
                <c:pt idx="0">
                  <c:v>54.130555028780918</c:v>
                </c:pt>
                <c:pt idx="1">
                  <c:v>54.531066324172848</c:v>
                </c:pt>
                <c:pt idx="2">
                  <c:v>54.900316429649301</c:v>
                </c:pt>
                <c:pt idx="3">
                  <c:v>53.833723487700283</c:v>
                </c:pt>
                <c:pt idx="4">
                  <c:v>52.702040670591423</c:v>
                </c:pt>
                <c:pt idx="5">
                  <c:v>51.818731713133062</c:v>
                </c:pt>
                <c:pt idx="6">
                  <c:v>51.95961860733685</c:v>
                </c:pt>
                <c:pt idx="7">
                  <c:v>52.374824758745689</c:v>
                </c:pt>
                <c:pt idx="8">
                  <c:v>54.349915056519833</c:v>
                </c:pt>
                <c:pt idx="9">
                  <c:v>54.385273352243978</c:v>
                </c:pt>
                <c:pt idx="10">
                  <c:v>54.726663765909947</c:v>
                </c:pt>
                <c:pt idx="11">
                  <c:v>54.406390776019244</c:v>
                </c:pt>
                <c:pt idx="12">
                  <c:v>56.031910282540842</c:v>
                </c:pt>
                <c:pt idx="13">
                  <c:v>56.491318307146663</c:v>
                </c:pt>
                <c:pt idx="14">
                  <c:v>56.143722257259768</c:v>
                </c:pt>
                <c:pt idx="15">
                  <c:v>55.466907758420554</c:v>
                </c:pt>
                <c:pt idx="16">
                  <c:v>54.509387684023402</c:v>
                </c:pt>
                <c:pt idx="17">
                  <c:v>53.787839092105678</c:v>
                </c:pt>
                <c:pt idx="18">
                  <c:v>53.421964589390718</c:v>
                </c:pt>
                <c:pt idx="19">
                  <c:v>53.938762346576958</c:v>
                </c:pt>
                <c:pt idx="20">
                  <c:v>55.997887064649284</c:v>
                </c:pt>
                <c:pt idx="21">
                  <c:v>56.188080148788778</c:v>
                </c:pt>
                <c:pt idx="22">
                  <c:v>56.301130540064101</c:v>
                </c:pt>
                <c:pt idx="23">
                  <c:v>55.490003347548566</c:v>
                </c:pt>
                <c:pt idx="24">
                  <c:v>56.829620755458492</c:v>
                </c:pt>
                <c:pt idx="25">
                  <c:v>56.419831180472208</c:v>
                </c:pt>
                <c:pt idx="26">
                  <c:v>55.484880674995182</c:v>
                </c:pt>
                <c:pt idx="27">
                  <c:v>54.224491036351104</c:v>
                </c:pt>
                <c:pt idx="28">
                  <c:v>52.787613236559707</c:v>
                </c:pt>
                <c:pt idx="29">
                  <c:v>51.07712341388752</c:v>
                </c:pt>
                <c:pt idx="30">
                  <c:v>50.43790179874361</c:v>
                </c:pt>
                <c:pt idx="31">
                  <c:v>50.398439012882392</c:v>
                </c:pt>
                <c:pt idx="32">
                  <c:v>51.69886568872446</c:v>
                </c:pt>
                <c:pt idx="33">
                  <c:v>52.105170709888576</c:v>
                </c:pt>
                <c:pt idx="34">
                  <c:v>52.622326394445928</c:v>
                </c:pt>
                <c:pt idx="35">
                  <c:v>51.995148812744453</c:v>
                </c:pt>
                <c:pt idx="36">
                  <c:v>52.499004103142312</c:v>
                </c:pt>
                <c:pt idx="37">
                  <c:v>51.752731214644477</c:v>
                </c:pt>
                <c:pt idx="38">
                  <c:v>50.680517705699366</c:v>
                </c:pt>
                <c:pt idx="39">
                  <c:v>48.247363295140353</c:v>
                </c:pt>
                <c:pt idx="40">
                  <c:v>45.523118747291704</c:v>
                </c:pt>
                <c:pt idx="41">
                  <c:v>44.498987091381039</c:v>
                </c:pt>
                <c:pt idx="42">
                  <c:v>44.632954711383654</c:v>
                </c:pt>
                <c:pt idx="43">
                  <c:v>44.934913473929242</c:v>
                </c:pt>
                <c:pt idx="44">
                  <c:v>45.591283929603442</c:v>
                </c:pt>
                <c:pt idx="45">
                  <c:v>45.660630484225607</c:v>
                </c:pt>
                <c:pt idx="46">
                  <c:v>45.431089844309305</c:v>
                </c:pt>
                <c:pt idx="47">
                  <c:v>44.432086371316046</c:v>
                </c:pt>
                <c:pt idx="48">
                  <c:v>45.476041503359831</c:v>
                </c:pt>
                <c:pt idx="49">
                  <c:v>45.367550494946968</c:v>
                </c:pt>
                <c:pt idx="50">
                  <c:v>44.506113547598886</c:v>
                </c:pt>
                <c:pt idx="51">
                  <c:v>43.972253904441409</c:v>
                </c:pt>
                <c:pt idx="52">
                  <c:v>43.648411585413179</c:v>
                </c:pt>
                <c:pt idx="53">
                  <c:v>43.60725449819715</c:v>
                </c:pt>
                <c:pt idx="54">
                  <c:v>43.564584582466289</c:v>
                </c:pt>
                <c:pt idx="55">
                  <c:v>44.519520649064638</c:v>
                </c:pt>
                <c:pt idx="56">
                  <c:v>45.12035809158845</c:v>
                </c:pt>
                <c:pt idx="57">
                  <c:v>45.666919524476917</c:v>
                </c:pt>
                <c:pt idx="58">
                  <c:v>46.512136062617977</c:v>
                </c:pt>
                <c:pt idx="59">
                  <c:v>47.280806021198224</c:v>
                </c:pt>
                <c:pt idx="60">
                  <c:v>50.865369923264147</c:v>
                </c:pt>
                <c:pt idx="61">
                  <c:v>53.254360755395027</c:v>
                </c:pt>
                <c:pt idx="62">
                  <c:v>54.884571182263457</c:v>
                </c:pt>
                <c:pt idx="63">
                  <c:v>55.742365801959998</c:v>
                </c:pt>
                <c:pt idx="64">
                  <c:v>55.425844746438436</c:v>
                </c:pt>
                <c:pt idx="65">
                  <c:v>55.475591633629485</c:v>
                </c:pt>
                <c:pt idx="66">
                  <c:v>56.291476626805107</c:v>
                </c:pt>
                <c:pt idx="67">
                  <c:v>56.867927354580239</c:v>
                </c:pt>
                <c:pt idx="68">
                  <c:v>57.801168001297221</c:v>
                </c:pt>
                <c:pt idx="69">
                  <c:v>58.527845045780779</c:v>
                </c:pt>
                <c:pt idx="70">
                  <c:v>59.100117429288339</c:v>
                </c:pt>
                <c:pt idx="71">
                  <c:v>59.148380498534927</c:v>
                </c:pt>
                <c:pt idx="72">
                  <c:v>63.162212853423824</c:v>
                </c:pt>
                <c:pt idx="73">
                  <c:v>63.221041015593229</c:v>
                </c:pt>
                <c:pt idx="74">
                  <c:v>64.436679851627247</c:v>
                </c:pt>
                <c:pt idx="75">
                  <c:v>64.361648087646515</c:v>
                </c:pt>
                <c:pt idx="76">
                  <c:v>63.211840419107588</c:v>
                </c:pt>
                <c:pt idx="77">
                  <c:v>62.192383707207902</c:v>
                </c:pt>
                <c:pt idx="78">
                  <c:v>61.76662224576453</c:v>
                </c:pt>
                <c:pt idx="79">
                  <c:v>61.960900184661497</c:v>
                </c:pt>
                <c:pt idx="80">
                  <c:v>62.583606608004843</c:v>
                </c:pt>
                <c:pt idx="81">
                  <c:v>61.910759027080722</c:v>
                </c:pt>
                <c:pt idx="82">
                  <c:v>61.410060249282715</c:v>
                </c:pt>
                <c:pt idx="83">
                  <c:v>60.782928850764584</c:v>
                </c:pt>
                <c:pt idx="84">
                  <c:v>62.434853469469019</c:v>
                </c:pt>
                <c:pt idx="85">
                  <c:v>62.121853739801288</c:v>
                </c:pt>
                <c:pt idx="86">
                  <c:v>61.635622391637582</c:v>
                </c:pt>
                <c:pt idx="87">
                  <c:v>60.47418219990022</c:v>
                </c:pt>
                <c:pt idx="88">
                  <c:v>59.180185608896899</c:v>
                </c:pt>
                <c:pt idx="89">
                  <c:v>57.818520100353069</c:v>
                </c:pt>
                <c:pt idx="90">
                  <c:v>58.475493191922148</c:v>
                </c:pt>
                <c:pt idx="91">
                  <c:v>59.536843119916533</c:v>
                </c:pt>
                <c:pt idx="92">
                  <c:v>61.911657699814214</c:v>
                </c:pt>
                <c:pt idx="93">
                  <c:v>63.31327166461034</c:v>
                </c:pt>
                <c:pt idx="94">
                  <c:v>65.030059062152816</c:v>
                </c:pt>
                <c:pt idx="95">
                  <c:v>67.444485373101628</c:v>
                </c:pt>
                <c:pt idx="96">
                  <c:v>71.055626797325147</c:v>
                </c:pt>
                <c:pt idx="97">
                  <c:v>72.152523389348545</c:v>
                </c:pt>
                <c:pt idx="98">
                  <c:v>73.66337419935364</c:v>
                </c:pt>
                <c:pt idx="99">
                  <c:v>73.041715855916777</c:v>
                </c:pt>
                <c:pt idx="100">
                  <c:v>71.410618636498967</c:v>
                </c:pt>
                <c:pt idx="101">
                  <c:v>72.02145816949573</c:v>
                </c:pt>
                <c:pt idx="102">
                  <c:v>73.06735404781945</c:v>
                </c:pt>
                <c:pt idx="103">
                  <c:v>75.22920682187268</c:v>
                </c:pt>
                <c:pt idx="104">
                  <c:v>76.381773668352722</c:v>
                </c:pt>
                <c:pt idx="105">
                  <c:v>77.575487579768563</c:v>
                </c:pt>
                <c:pt idx="106">
                  <c:v>77.854438587136485</c:v>
                </c:pt>
                <c:pt idx="107">
                  <c:v>79.352050551973861</c:v>
                </c:pt>
                <c:pt idx="108">
                  <c:v>82.616197205339461</c:v>
                </c:pt>
                <c:pt idx="109">
                  <c:v>82.516313058453974</c:v>
                </c:pt>
                <c:pt idx="110">
                  <c:v>81.94707030172296</c:v>
                </c:pt>
                <c:pt idx="111">
                  <c:v>81.294307582330831</c:v>
                </c:pt>
                <c:pt idx="112">
                  <c:v>78.415662667082259</c:v>
                </c:pt>
                <c:pt idx="113">
                  <c:v>76.971727646397113</c:v>
                </c:pt>
                <c:pt idx="114">
                  <c:v>76.952910379401359</c:v>
                </c:pt>
                <c:pt idx="115">
                  <c:v>77.845651790806258</c:v>
                </c:pt>
                <c:pt idx="116">
                  <c:v>78.086636367409</c:v>
                </c:pt>
                <c:pt idx="117">
                  <c:v>77.676307530631888</c:v>
                </c:pt>
                <c:pt idx="118">
                  <c:v>77.343877670960921</c:v>
                </c:pt>
                <c:pt idx="119">
                  <c:v>77.188593660047033</c:v>
                </c:pt>
                <c:pt idx="120">
                  <c:v>78.984497278878422</c:v>
                </c:pt>
                <c:pt idx="121">
                  <c:v>78.415355786546655</c:v>
                </c:pt>
                <c:pt idx="122">
                  <c:v>77.107718107947051</c:v>
                </c:pt>
                <c:pt idx="123">
                  <c:v>74.596882294417441</c:v>
                </c:pt>
                <c:pt idx="124">
                  <c:v>70.970200611166049</c:v>
                </c:pt>
                <c:pt idx="125">
                  <c:v>68.555414807430765</c:v>
                </c:pt>
                <c:pt idx="126">
                  <c:v>68.312192772371404</c:v>
                </c:pt>
                <c:pt idx="127">
                  <c:v>69.779889773237983</c:v>
                </c:pt>
                <c:pt idx="128">
                  <c:v>68.850831438111342</c:v>
                </c:pt>
                <c:pt idx="129">
                  <c:v>67.584910772164847</c:v>
                </c:pt>
                <c:pt idx="130">
                  <c:v>66.697840846178948</c:v>
                </c:pt>
                <c:pt idx="131">
                  <c:v>66.701172925171349</c:v>
                </c:pt>
                <c:pt idx="132">
                  <c:v>68.67157794002641</c:v>
                </c:pt>
                <c:pt idx="133">
                  <c:v>67.361507517480263</c:v>
                </c:pt>
                <c:pt idx="134">
                  <c:v>65.793993739962318</c:v>
                </c:pt>
                <c:pt idx="135">
                  <c:v>63.756810002051054</c:v>
                </c:pt>
                <c:pt idx="136">
                  <c:v>61.527250579163173</c:v>
                </c:pt>
                <c:pt idx="137">
                  <c:v>59.524047381274599</c:v>
                </c:pt>
                <c:pt idx="138">
                  <c:v>59.135474025134137</c:v>
                </c:pt>
                <c:pt idx="139">
                  <c:v>59.585148860304457</c:v>
                </c:pt>
                <c:pt idx="140">
                  <c:v>59.847567608471515</c:v>
                </c:pt>
                <c:pt idx="141">
                  <c:v>60.167589528037077</c:v>
                </c:pt>
                <c:pt idx="142">
                  <c:v>61.091283782169882</c:v>
                </c:pt>
                <c:pt idx="143">
                  <c:v>61.680986657392637</c:v>
                </c:pt>
                <c:pt idx="144">
                  <c:v>63.479590434531438</c:v>
                </c:pt>
                <c:pt idx="145">
                  <c:v>64.118085109004497</c:v>
                </c:pt>
                <c:pt idx="146">
                  <c:v>64.066598883936123</c:v>
                </c:pt>
                <c:pt idx="147">
                  <c:v>62.702173254774159</c:v>
                </c:pt>
                <c:pt idx="148">
                  <c:v>59.491686537023639</c:v>
                </c:pt>
                <c:pt idx="149">
                  <c:v>56.816333351144245</c:v>
                </c:pt>
                <c:pt idx="150">
                  <c:v>55.243747144858631</c:v>
                </c:pt>
                <c:pt idx="151">
                  <c:v>55.433485487639096</c:v>
                </c:pt>
                <c:pt idx="152">
                  <c:v>54.583082206683208</c:v>
                </c:pt>
                <c:pt idx="153">
                  <c:v>54.532415708095719</c:v>
                </c:pt>
                <c:pt idx="154">
                  <c:v>54.054227421595769</c:v>
                </c:pt>
                <c:pt idx="155">
                  <c:v>53.611680934626371</c:v>
                </c:pt>
                <c:pt idx="156" formatCode="General">
                  <c:v>55.053018657931489</c:v>
                </c:pt>
                <c:pt idx="157" formatCode="General">
                  <c:v>54.235721792650573</c:v>
                </c:pt>
                <c:pt idx="158" formatCode="General">
                  <c:v>52.339677234255056</c:v>
                </c:pt>
                <c:pt idx="159" formatCode="General">
                  <c:v>50.010969473674116</c:v>
                </c:pt>
                <c:pt idx="160" formatCode="General">
                  <c:v>47.905279086467196</c:v>
                </c:pt>
                <c:pt idx="161" formatCode="General">
                  <c:v>46.374017446056463</c:v>
                </c:pt>
                <c:pt idx="162" formatCode="General">
                  <c:v>46.195691412481317</c:v>
                </c:pt>
                <c:pt idx="163" formatCode="General">
                  <c:v>46.450026266038449</c:v>
                </c:pt>
                <c:pt idx="164" formatCode="General">
                  <c:v>45.600499982989042</c:v>
                </c:pt>
                <c:pt idx="165" formatCode="General">
                  <c:v>44.863490264955665</c:v>
                </c:pt>
                <c:pt idx="166" formatCode="General">
                  <c:v>44.873482203400059</c:v>
                </c:pt>
                <c:pt idx="167" formatCode="General">
                  <c:v>44.745727942572501</c:v>
                </c:pt>
                <c:pt idx="168" formatCode="General">
                  <c:v>46.142022154755921</c:v>
                </c:pt>
                <c:pt idx="169" formatCode="General">
                  <c:v>44.850310840982715</c:v>
                </c:pt>
                <c:pt idx="170" formatCode="General">
                  <c:v>43.521882994358805</c:v>
                </c:pt>
                <c:pt idx="171" formatCode="General">
                  <c:v>41.478904042288917</c:v>
                </c:pt>
                <c:pt idx="172" formatCode="General">
                  <c:v>38.512089747524094</c:v>
                </c:pt>
                <c:pt idx="173" formatCode="General">
                  <c:v>36.508669898590121</c:v>
                </c:pt>
                <c:pt idx="174" formatCode="General">
                  <c:v>36.335036230334893</c:v>
                </c:pt>
                <c:pt idx="175" formatCode="General">
                  <c:v>37.239921104461736</c:v>
                </c:pt>
                <c:pt idx="176" formatCode="General">
                  <c:v>37.356821807441207</c:v>
                </c:pt>
                <c:pt idx="177" formatCode="General">
                  <c:v>36.782385728970638</c:v>
                </c:pt>
                <c:pt idx="178" formatCode="General">
                  <c:v>36.826800889677124</c:v>
                </c:pt>
                <c:pt idx="179" formatCode="General">
                  <c:v>37.319749953304857</c:v>
                </c:pt>
                <c:pt idx="180" formatCode="General">
                  <c:v>38.656616496748128</c:v>
                </c:pt>
                <c:pt idx="181" formatCode="General">
                  <c:v>37.698742205519366</c:v>
                </c:pt>
                <c:pt idx="182" formatCode="General">
                  <c:v>36.66105632285668</c:v>
                </c:pt>
                <c:pt idx="183" formatCode="General">
                  <c:v>35.20590848100133</c:v>
                </c:pt>
                <c:pt idx="184" formatCode="General">
                  <c:v>33.382957513286669</c:v>
                </c:pt>
                <c:pt idx="185" formatCode="General">
                  <c:v>32.623966491480083</c:v>
                </c:pt>
                <c:pt idx="186" formatCode="General">
                  <c:v>32.5335312700781</c:v>
                </c:pt>
                <c:pt idx="187" formatCode="General">
                  <c:v>33.36395882663885</c:v>
                </c:pt>
                <c:pt idx="188" formatCode="General">
                  <c:v>33.003096240376578</c:v>
                </c:pt>
                <c:pt idx="189" formatCode="General">
                  <c:v>32.846144469806845</c:v>
                </c:pt>
                <c:pt idx="190" formatCode="General">
                  <c:v>33.513583063306683</c:v>
                </c:pt>
                <c:pt idx="191" formatCode="General">
                  <c:v>34.013053035510602</c:v>
                </c:pt>
                <c:pt idx="192" formatCode="General">
                  <c:v>33.474205989772578</c:v>
                </c:pt>
                <c:pt idx="193" formatCode="General">
                  <c:v>32.916831460271922</c:v>
                </c:pt>
                <c:pt idx="194" formatCode="General">
                  <c:v>36.073281898808489</c:v>
                </c:pt>
                <c:pt idx="195" formatCode="General">
                  <c:v>41.431342208156245</c:v>
                </c:pt>
                <c:pt idx="196" formatCode="General">
                  <c:v>43.174161257538884</c:v>
                </c:pt>
                <c:pt idx="197" formatCode="General">
                  <c:v>42.844645847876691</c:v>
                </c:pt>
                <c:pt idx="198" formatCode="General">
                  <c:v>42.881730473890272</c:v>
                </c:pt>
                <c:pt idx="199" formatCode="General">
                  <c:v>43.039229227556035</c:v>
                </c:pt>
                <c:pt idx="200" formatCode="General">
                  <c:v>43.078740617827698</c:v>
                </c:pt>
                <c:pt idx="201" formatCode="General">
                  <c:v>42.320514200448329</c:v>
                </c:pt>
                <c:pt idx="202" formatCode="General">
                  <c:v>41.683454739063905</c:v>
                </c:pt>
                <c:pt idx="203" formatCode="General">
                  <c:v>42.077817548160397</c:v>
                </c:pt>
              </c:numCache>
            </c:numRef>
          </c:val>
          <c:smooth val="0"/>
          <c:extLst>
            <c:ext xmlns:c16="http://schemas.microsoft.com/office/drawing/2014/chart" uri="{C3380CC4-5D6E-409C-BE32-E72D297353CC}">
              <c16:uniqueId val="{00000000-8E58-4454-85DB-05C7683B971C}"/>
            </c:ext>
          </c:extLst>
        </c:ser>
        <c:ser>
          <c:idx val="0"/>
          <c:order val="1"/>
          <c:tx>
            <c:strRef>
              <c:f>AUX!$A$119</c:f>
              <c:strCache>
                <c:ptCount val="1"/>
                <c:pt idx="0">
                  <c:v>ARS Norte</c:v>
                </c:pt>
              </c:strCache>
            </c:strRef>
          </c:tx>
          <c:spPr>
            <a:ln w="12700">
              <a:solidFill>
                <a:srgbClr val="17375E"/>
              </a:solidFill>
            </a:ln>
          </c:spPr>
          <c:marker>
            <c:symbol val="none"/>
          </c:marker>
          <c:cat>
            <c:numRef>
              <c:f>AUX!$B$117:$GW$117</c:f>
              <c:numCache>
                <c:formatCode>mmm\-yy</c:formatCode>
                <c:ptCount val="204"/>
                <c:pt idx="0">
                  <c:v>37987</c:v>
                </c:pt>
                <c:pt idx="1">
                  <c:v>38018</c:v>
                </c:pt>
                <c:pt idx="2">
                  <c:v>38047</c:v>
                </c:pt>
                <c:pt idx="3">
                  <c:v>38078</c:v>
                </c:pt>
                <c:pt idx="4">
                  <c:v>38108</c:v>
                </c:pt>
                <c:pt idx="5">
                  <c:v>38139</c:v>
                </c:pt>
                <c:pt idx="6">
                  <c:v>38169</c:v>
                </c:pt>
                <c:pt idx="7">
                  <c:v>38200</c:v>
                </c:pt>
                <c:pt idx="8">
                  <c:v>38231</c:v>
                </c:pt>
                <c:pt idx="9">
                  <c:v>38261</c:v>
                </c:pt>
                <c:pt idx="10">
                  <c:v>38292</c:v>
                </c:pt>
                <c:pt idx="11">
                  <c:v>38322</c:v>
                </c:pt>
                <c:pt idx="12">
                  <c:v>38353</c:v>
                </c:pt>
                <c:pt idx="13">
                  <c:v>38384</c:v>
                </c:pt>
                <c:pt idx="14">
                  <c:v>38412</c:v>
                </c:pt>
                <c:pt idx="15">
                  <c:v>38443</c:v>
                </c:pt>
                <c:pt idx="16">
                  <c:v>38473</c:v>
                </c:pt>
                <c:pt idx="17">
                  <c:v>38504</c:v>
                </c:pt>
                <c:pt idx="18">
                  <c:v>38534</c:v>
                </c:pt>
                <c:pt idx="19">
                  <c:v>38565</c:v>
                </c:pt>
                <c:pt idx="20">
                  <c:v>38596</c:v>
                </c:pt>
                <c:pt idx="21">
                  <c:v>38626</c:v>
                </c:pt>
                <c:pt idx="22">
                  <c:v>38657</c:v>
                </c:pt>
                <c:pt idx="23">
                  <c:v>38687</c:v>
                </c:pt>
                <c:pt idx="24">
                  <c:v>38718</c:v>
                </c:pt>
                <c:pt idx="25">
                  <c:v>38749</c:v>
                </c:pt>
                <c:pt idx="26">
                  <c:v>38777</c:v>
                </c:pt>
                <c:pt idx="27">
                  <c:v>38808</c:v>
                </c:pt>
                <c:pt idx="28">
                  <c:v>38838</c:v>
                </c:pt>
                <c:pt idx="29">
                  <c:v>38869</c:v>
                </c:pt>
                <c:pt idx="30">
                  <c:v>38899</c:v>
                </c:pt>
                <c:pt idx="31">
                  <c:v>38930</c:v>
                </c:pt>
                <c:pt idx="32">
                  <c:v>38961</c:v>
                </c:pt>
                <c:pt idx="33">
                  <c:v>38991</c:v>
                </c:pt>
                <c:pt idx="34">
                  <c:v>39022</c:v>
                </c:pt>
                <c:pt idx="35">
                  <c:v>39052</c:v>
                </c:pt>
                <c:pt idx="36">
                  <c:v>39083</c:v>
                </c:pt>
                <c:pt idx="37">
                  <c:v>39114</c:v>
                </c:pt>
                <c:pt idx="38">
                  <c:v>39142</c:v>
                </c:pt>
                <c:pt idx="39">
                  <c:v>39173</c:v>
                </c:pt>
                <c:pt idx="40">
                  <c:v>39203</c:v>
                </c:pt>
                <c:pt idx="41">
                  <c:v>39234</c:v>
                </c:pt>
                <c:pt idx="42">
                  <c:v>39264</c:v>
                </c:pt>
                <c:pt idx="43">
                  <c:v>39295</c:v>
                </c:pt>
                <c:pt idx="44">
                  <c:v>39326</c:v>
                </c:pt>
                <c:pt idx="45">
                  <c:v>39356</c:v>
                </c:pt>
                <c:pt idx="46">
                  <c:v>39387</c:v>
                </c:pt>
                <c:pt idx="47">
                  <c:v>39417</c:v>
                </c:pt>
                <c:pt idx="48">
                  <c:v>39448</c:v>
                </c:pt>
                <c:pt idx="49">
                  <c:v>39479</c:v>
                </c:pt>
                <c:pt idx="50">
                  <c:v>39508</c:v>
                </c:pt>
                <c:pt idx="51">
                  <c:v>39539</c:v>
                </c:pt>
                <c:pt idx="52">
                  <c:v>39569</c:v>
                </c:pt>
                <c:pt idx="53">
                  <c:v>39600</c:v>
                </c:pt>
                <c:pt idx="54">
                  <c:v>39630</c:v>
                </c:pt>
                <c:pt idx="55">
                  <c:v>39661</c:v>
                </c:pt>
                <c:pt idx="56">
                  <c:v>39692</c:v>
                </c:pt>
                <c:pt idx="57">
                  <c:v>39722</c:v>
                </c:pt>
                <c:pt idx="58">
                  <c:v>39753</c:v>
                </c:pt>
                <c:pt idx="59">
                  <c:v>39783</c:v>
                </c:pt>
                <c:pt idx="60">
                  <c:v>39814</c:v>
                </c:pt>
                <c:pt idx="61">
                  <c:v>39845</c:v>
                </c:pt>
                <c:pt idx="62">
                  <c:v>39873</c:v>
                </c:pt>
                <c:pt idx="63">
                  <c:v>39904</c:v>
                </c:pt>
                <c:pt idx="64">
                  <c:v>39934</c:v>
                </c:pt>
                <c:pt idx="65">
                  <c:v>39965</c:v>
                </c:pt>
                <c:pt idx="66">
                  <c:v>39995</c:v>
                </c:pt>
                <c:pt idx="67">
                  <c:v>40026</c:v>
                </c:pt>
                <c:pt idx="68">
                  <c:v>40057</c:v>
                </c:pt>
                <c:pt idx="69">
                  <c:v>40087</c:v>
                </c:pt>
                <c:pt idx="70">
                  <c:v>40118</c:v>
                </c:pt>
                <c:pt idx="71">
                  <c:v>40148</c:v>
                </c:pt>
                <c:pt idx="72">
                  <c:v>40179</c:v>
                </c:pt>
                <c:pt idx="73">
                  <c:v>40210</c:v>
                </c:pt>
                <c:pt idx="74">
                  <c:v>40238</c:v>
                </c:pt>
                <c:pt idx="75">
                  <c:v>40269</c:v>
                </c:pt>
                <c:pt idx="76">
                  <c:v>40299</c:v>
                </c:pt>
                <c:pt idx="77">
                  <c:v>40330</c:v>
                </c:pt>
                <c:pt idx="78">
                  <c:v>40360</c:v>
                </c:pt>
                <c:pt idx="79">
                  <c:v>40391</c:v>
                </c:pt>
                <c:pt idx="80">
                  <c:v>40422</c:v>
                </c:pt>
                <c:pt idx="81">
                  <c:v>40452</c:v>
                </c:pt>
                <c:pt idx="82">
                  <c:v>40483</c:v>
                </c:pt>
                <c:pt idx="83">
                  <c:v>40513</c:v>
                </c:pt>
                <c:pt idx="84">
                  <c:v>40544</c:v>
                </c:pt>
                <c:pt idx="85">
                  <c:v>40575</c:v>
                </c:pt>
                <c:pt idx="86">
                  <c:v>40603</c:v>
                </c:pt>
                <c:pt idx="87">
                  <c:v>40634</c:v>
                </c:pt>
                <c:pt idx="88">
                  <c:v>40664</c:v>
                </c:pt>
                <c:pt idx="89">
                  <c:v>40695</c:v>
                </c:pt>
                <c:pt idx="90">
                  <c:v>40725</c:v>
                </c:pt>
                <c:pt idx="91">
                  <c:v>40756</c:v>
                </c:pt>
                <c:pt idx="92">
                  <c:v>40787</c:v>
                </c:pt>
                <c:pt idx="93">
                  <c:v>40817</c:v>
                </c:pt>
                <c:pt idx="94">
                  <c:v>40848</c:v>
                </c:pt>
                <c:pt idx="95">
                  <c:v>40878</c:v>
                </c:pt>
                <c:pt idx="96">
                  <c:v>40909</c:v>
                </c:pt>
                <c:pt idx="97">
                  <c:v>40940</c:v>
                </c:pt>
                <c:pt idx="98">
                  <c:v>40969</c:v>
                </c:pt>
                <c:pt idx="99">
                  <c:v>41000</c:v>
                </c:pt>
                <c:pt idx="100">
                  <c:v>41030</c:v>
                </c:pt>
                <c:pt idx="101">
                  <c:v>41061</c:v>
                </c:pt>
                <c:pt idx="102">
                  <c:v>41091</c:v>
                </c:pt>
                <c:pt idx="103">
                  <c:v>41122</c:v>
                </c:pt>
                <c:pt idx="104">
                  <c:v>41153</c:v>
                </c:pt>
                <c:pt idx="105">
                  <c:v>41183</c:v>
                </c:pt>
                <c:pt idx="106">
                  <c:v>41214</c:v>
                </c:pt>
                <c:pt idx="107">
                  <c:v>41244</c:v>
                </c:pt>
                <c:pt idx="108">
                  <c:v>41275</c:v>
                </c:pt>
                <c:pt idx="109">
                  <c:v>41306</c:v>
                </c:pt>
                <c:pt idx="110">
                  <c:v>41334</c:v>
                </c:pt>
                <c:pt idx="111">
                  <c:v>41365</c:v>
                </c:pt>
                <c:pt idx="112">
                  <c:v>41395</c:v>
                </c:pt>
                <c:pt idx="113">
                  <c:v>41426</c:v>
                </c:pt>
                <c:pt idx="114">
                  <c:v>41456</c:v>
                </c:pt>
                <c:pt idx="115">
                  <c:v>41487</c:v>
                </c:pt>
                <c:pt idx="116">
                  <c:v>41518</c:v>
                </c:pt>
                <c:pt idx="117">
                  <c:v>41548</c:v>
                </c:pt>
                <c:pt idx="118">
                  <c:v>41579</c:v>
                </c:pt>
                <c:pt idx="119">
                  <c:v>41609</c:v>
                </c:pt>
                <c:pt idx="120">
                  <c:v>41640</c:v>
                </c:pt>
                <c:pt idx="121">
                  <c:v>41671</c:v>
                </c:pt>
                <c:pt idx="122">
                  <c:v>41699</c:v>
                </c:pt>
                <c:pt idx="123">
                  <c:v>41730</c:v>
                </c:pt>
                <c:pt idx="124">
                  <c:v>41760</c:v>
                </c:pt>
                <c:pt idx="125">
                  <c:v>41791</c:v>
                </c:pt>
                <c:pt idx="126">
                  <c:v>41821</c:v>
                </c:pt>
                <c:pt idx="127">
                  <c:v>41852</c:v>
                </c:pt>
                <c:pt idx="128">
                  <c:v>41883</c:v>
                </c:pt>
                <c:pt idx="129">
                  <c:v>41913</c:v>
                </c:pt>
                <c:pt idx="130">
                  <c:v>41944</c:v>
                </c:pt>
                <c:pt idx="131">
                  <c:v>41974</c:v>
                </c:pt>
                <c:pt idx="132">
                  <c:v>42005</c:v>
                </c:pt>
                <c:pt idx="133">
                  <c:v>42036</c:v>
                </c:pt>
                <c:pt idx="134">
                  <c:v>42064</c:v>
                </c:pt>
                <c:pt idx="135">
                  <c:v>42095</c:v>
                </c:pt>
                <c:pt idx="136">
                  <c:v>42125</c:v>
                </c:pt>
                <c:pt idx="137">
                  <c:v>42156</c:v>
                </c:pt>
                <c:pt idx="138">
                  <c:v>42186</c:v>
                </c:pt>
                <c:pt idx="139">
                  <c:v>42217</c:v>
                </c:pt>
                <c:pt idx="140">
                  <c:v>42248</c:v>
                </c:pt>
                <c:pt idx="141">
                  <c:v>42278</c:v>
                </c:pt>
                <c:pt idx="142">
                  <c:v>42309</c:v>
                </c:pt>
                <c:pt idx="143">
                  <c:v>42339</c:v>
                </c:pt>
                <c:pt idx="144">
                  <c:v>42370</c:v>
                </c:pt>
                <c:pt idx="145">
                  <c:v>42401</c:v>
                </c:pt>
                <c:pt idx="146">
                  <c:v>42430</c:v>
                </c:pt>
                <c:pt idx="147">
                  <c:v>42461</c:v>
                </c:pt>
                <c:pt idx="148">
                  <c:v>42491</c:v>
                </c:pt>
                <c:pt idx="149">
                  <c:v>42522</c:v>
                </c:pt>
                <c:pt idx="150">
                  <c:v>42552</c:v>
                </c:pt>
                <c:pt idx="151">
                  <c:v>42583</c:v>
                </c:pt>
                <c:pt idx="152">
                  <c:v>42614</c:v>
                </c:pt>
                <c:pt idx="153">
                  <c:v>42644</c:v>
                </c:pt>
                <c:pt idx="154">
                  <c:v>42675</c:v>
                </c:pt>
                <c:pt idx="155">
                  <c:v>42705</c:v>
                </c:pt>
                <c:pt idx="156">
                  <c:v>42736</c:v>
                </c:pt>
                <c:pt idx="157">
                  <c:v>42767</c:v>
                </c:pt>
                <c:pt idx="158">
                  <c:v>42795</c:v>
                </c:pt>
                <c:pt idx="159">
                  <c:v>42826</c:v>
                </c:pt>
                <c:pt idx="160">
                  <c:v>42856</c:v>
                </c:pt>
                <c:pt idx="161">
                  <c:v>42887</c:v>
                </c:pt>
                <c:pt idx="162">
                  <c:v>42917</c:v>
                </c:pt>
                <c:pt idx="163">
                  <c:v>42948</c:v>
                </c:pt>
                <c:pt idx="164">
                  <c:v>42979</c:v>
                </c:pt>
                <c:pt idx="165">
                  <c:v>43009</c:v>
                </c:pt>
                <c:pt idx="166">
                  <c:v>43040</c:v>
                </c:pt>
                <c:pt idx="167">
                  <c:v>43070</c:v>
                </c:pt>
                <c:pt idx="168">
                  <c:v>43101</c:v>
                </c:pt>
                <c:pt idx="169">
                  <c:v>43132</c:v>
                </c:pt>
                <c:pt idx="170">
                  <c:v>43160</c:v>
                </c:pt>
                <c:pt idx="171">
                  <c:v>43191</c:v>
                </c:pt>
                <c:pt idx="172">
                  <c:v>43221</c:v>
                </c:pt>
                <c:pt idx="173">
                  <c:v>43252</c:v>
                </c:pt>
                <c:pt idx="174">
                  <c:v>43282</c:v>
                </c:pt>
                <c:pt idx="175">
                  <c:v>43313</c:v>
                </c:pt>
                <c:pt idx="176">
                  <c:v>43344</c:v>
                </c:pt>
                <c:pt idx="177">
                  <c:v>43374</c:v>
                </c:pt>
                <c:pt idx="178">
                  <c:v>43405</c:v>
                </c:pt>
                <c:pt idx="179">
                  <c:v>43435</c:v>
                </c:pt>
                <c:pt idx="180">
                  <c:v>43466</c:v>
                </c:pt>
                <c:pt idx="181">
                  <c:v>43497</c:v>
                </c:pt>
                <c:pt idx="182">
                  <c:v>43525</c:v>
                </c:pt>
                <c:pt idx="183">
                  <c:v>43556</c:v>
                </c:pt>
                <c:pt idx="184">
                  <c:v>43586</c:v>
                </c:pt>
                <c:pt idx="185">
                  <c:v>43617</c:v>
                </c:pt>
                <c:pt idx="186">
                  <c:v>43647</c:v>
                </c:pt>
                <c:pt idx="187">
                  <c:v>43678</c:v>
                </c:pt>
                <c:pt idx="188">
                  <c:v>43709</c:v>
                </c:pt>
                <c:pt idx="189">
                  <c:v>43739</c:v>
                </c:pt>
                <c:pt idx="190">
                  <c:v>43770</c:v>
                </c:pt>
                <c:pt idx="191">
                  <c:v>43800</c:v>
                </c:pt>
                <c:pt idx="192">
                  <c:v>43831</c:v>
                </c:pt>
                <c:pt idx="193">
                  <c:v>43862</c:v>
                </c:pt>
                <c:pt idx="194">
                  <c:v>43891</c:v>
                </c:pt>
                <c:pt idx="195">
                  <c:v>43922</c:v>
                </c:pt>
                <c:pt idx="196">
                  <c:v>43952</c:v>
                </c:pt>
                <c:pt idx="197">
                  <c:v>43983</c:v>
                </c:pt>
                <c:pt idx="198">
                  <c:v>44013</c:v>
                </c:pt>
                <c:pt idx="199">
                  <c:v>44044</c:v>
                </c:pt>
                <c:pt idx="200">
                  <c:v>44075</c:v>
                </c:pt>
                <c:pt idx="201">
                  <c:v>44105</c:v>
                </c:pt>
                <c:pt idx="202">
                  <c:v>44136</c:v>
                </c:pt>
                <c:pt idx="203">
                  <c:v>44166</c:v>
                </c:pt>
              </c:numCache>
            </c:numRef>
          </c:cat>
          <c:val>
            <c:numRef>
              <c:f>AUX!$B$119:$GW$119</c:f>
              <c:numCache>
                <c:formatCode>0.0</c:formatCode>
                <c:ptCount val="204"/>
                <c:pt idx="0">
                  <c:v>62.554396254166662</c:v>
                </c:pt>
                <c:pt idx="1">
                  <c:v>63.581168129913294</c:v>
                </c:pt>
                <c:pt idx="2">
                  <c:v>64.745991948497732</c:v>
                </c:pt>
                <c:pt idx="3">
                  <c:v>64.666063929545928</c:v>
                </c:pt>
                <c:pt idx="4">
                  <c:v>64.257289845521228</c:v>
                </c:pt>
                <c:pt idx="5">
                  <c:v>63.666638481101572</c:v>
                </c:pt>
                <c:pt idx="6">
                  <c:v>64.155091241058841</c:v>
                </c:pt>
                <c:pt idx="7">
                  <c:v>64.817789180079757</c:v>
                </c:pt>
                <c:pt idx="8">
                  <c:v>67.093998695421547</c:v>
                </c:pt>
                <c:pt idx="9">
                  <c:v>66.891700945143967</c:v>
                </c:pt>
                <c:pt idx="10">
                  <c:v>66.932423579102107</c:v>
                </c:pt>
                <c:pt idx="11">
                  <c:v>66.513439066869893</c:v>
                </c:pt>
                <c:pt idx="12">
                  <c:v>67.612601054881281</c:v>
                </c:pt>
                <c:pt idx="13">
                  <c:v>68.622593096566746</c:v>
                </c:pt>
                <c:pt idx="14">
                  <c:v>68.743260657436267</c:v>
                </c:pt>
                <c:pt idx="15">
                  <c:v>69.046759949766084</c:v>
                </c:pt>
                <c:pt idx="16">
                  <c:v>69.16433052978897</c:v>
                </c:pt>
                <c:pt idx="17">
                  <c:v>69.026762929614407</c:v>
                </c:pt>
                <c:pt idx="18">
                  <c:v>68.559413792407923</c:v>
                </c:pt>
                <c:pt idx="19">
                  <c:v>69.120488961935266</c:v>
                </c:pt>
                <c:pt idx="20">
                  <c:v>71.764258113688911</c:v>
                </c:pt>
                <c:pt idx="21">
                  <c:v>71.467819834131447</c:v>
                </c:pt>
                <c:pt idx="22">
                  <c:v>71.092887984241997</c:v>
                </c:pt>
                <c:pt idx="23">
                  <c:v>69.829909343660532</c:v>
                </c:pt>
                <c:pt idx="24">
                  <c:v>70.392134076650933</c:v>
                </c:pt>
                <c:pt idx="25">
                  <c:v>69.759782594460518</c:v>
                </c:pt>
                <c:pt idx="26">
                  <c:v>69.161805779533438</c:v>
                </c:pt>
                <c:pt idx="27">
                  <c:v>68.319617448144129</c:v>
                </c:pt>
                <c:pt idx="28">
                  <c:v>67.516123251505761</c:v>
                </c:pt>
                <c:pt idx="29">
                  <c:v>65.676592648733518</c:v>
                </c:pt>
                <c:pt idx="30">
                  <c:v>65.160241022292453</c:v>
                </c:pt>
                <c:pt idx="31">
                  <c:v>64.859485314096773</c:v>
                </c:pt>
                <c:pt idx="32">
                  <c:v>66.474170014443288</c:v>
                </c:pt>
                <c:pt idx="33">
                  <c:v>66.352149082560302</c:v>
                </c:pt>
                <c:pt idx="34">
                  <c:v>66.783080873756134</c:v>
                </c:pt>
                <c:pt idx="35">
                  <c:v>65.632052521110637</c:v>
                </c:pt>
                <c:pt idx="36">
                  <c:v>65.106441808835612</c:v>
                </c:pt>
                <c:pt idx="37">
                  <c:v>64.068433161234225</c:v>
                </c:pt>
                <c:pt idx="38">
                  <c:v>62.967905520265987</c:v>
                </c:pt>
                <c:pt idx="39">
                  <c:v>60.61603122340324</c:v>
                </c:pt>
                <c:pt idx="40">
                  <c:v>58.006346644615292</c:v>
                </c:pt>
                <c:pt idx="41">
                  <c:v>56.852001107295159</c:v>
                </c:pt>
                <c:pt idx="42">
                  <c:v>57.089831092371163</c:v>
                </c:pt>
                <c:pt idx="43">
                  <c:v>57.73048964295532</c:v>
                </c:pt>
                <c:pt idx="44">
                  <c:v>58.311207302991861</c:v>
                </c:pt>
                <c:pt idx="45">
                  <c:v>57.607385233336025</c:v>
                </c:pt>
                <c:pt idx="46">
                  <c:v>57.062116487064209</c:v>
                </c:pt>
                <c:pt idx="47">
                  <c:v>55.659562882408864</c:v>
                </c:pt>
                <c:pt idx="48">
                  <c:v>56.251618659379652</c:v>
                </c:pt>
                <c:pt idx="49">
                  <c:v>55.932895675500873</c:v>
                </c:pt>
                <c:pt idx="50">
                  <c:v>55.141833828475534</c:v>
                </c:pt>
                <c:pt idx="51">
                  <c:v>54.729958694128612</c:v>
                </c:pt>
                <c:pt idx="52">
                  <c:v>54.815837629381789</c:v>
                </c:pt>
                <c:pt idx="53">
                  <c:v>55.214486760929013</c:v>
                </c:pt>
                <c:pt idx="54">
                  <c:v>55.516158638904471</c:v>
                </c:pt>
                <c:pt idx="55">
                  <c:v>56.80046518534769</c:v>
                </c:pt>
                <c:pt idx="56">
                  <c:v>57.38373432171209</c:v>
                </c:pt>
                <c:pt idx="57">
                  <c:v>57.823843068624292</c:v>
                </c:pt>
                <c:pt idx="58">
                  <c:v>58.130465731259129</c:v>
                </c:pt>
                <c:pt idx="59">
                  <c:v>58.878741348857041</c:v>
                </c:pt>
                <c:pt idx="60">
                  <c:v>62.228747783566881</c:v>
                </c:pt>
                <c:pt idx="61">
                  <c:v>64.67415325836059</c:v>
                </c:pt>
                <c:pt idx="62">
                  <c:v>66.576436239946702</c:v>
                </c:pt>
                <c:pt idx="63">
                  <c:v>68.084467857304958</c:v>
                </c:pt>
                <c:pt idx="64">
                  <c:v>68.615665504076759</c:v>
                </c:pt>
                <c:pt idx="65">
                  <c:v>69.596775678894005</c:v>
                </c:pt>
                <c:pt idx="66">
                  <c:v>71.307870646844506</c:v>
                </c:pt>
                <c:pt idx="67">
                  <c:v>72.217620297051909</c:v>
                </c:pt>
                <c:pt idx="68">
                  <c:v>73.022115578965483</c:v>
                </c:pt>
                <c:pt idx="69">
                  <c:v>73.221952787106019</c:v>
                </c:pt>
                <c:pt idx="70">
                  <c:v>73.199579207897685</c:v>
                </c:pt>
                <c:pt idx="71">
                  <c:v>73.045020188748396</c:v>
                </c:pt>
                <c:pt idx="72">
                  <c:v>76.971039613671962</c:v>
                </c:pt>
                <c:pt idx="73">
                  <c:v>76.917566207543899</c:v>
                </c:pt>
                <c:pt idx="74">
                  <c:v>78.140763566613742</c:v>
                </c:pt>
                <c:pt idx="75">
                  <c:v>78.493706673573797</c:v>
                </c:pt>
                <c:pt idx="76">
                  <c:v>77.944469505912451</c:v>
                </c:pt>
                <c:pt idx="77">
                  <c:v>77.170291439513335</c:v>
                </c:pt>
                <c:pt idx="78">
                  <c:v>77.6205147985537</c:v>
                </c:pt>
                <c:pt idx="79">
                  <c:v>78.35583164204462</c:v>
                </c:pt>
                <c:pt idx="80">
                  <c:v>78.819753240884339</c:v>
                </c:pt>
                <c:pt idx="81">
                  <c:v>77.252407258132266</c:v>
                </c:pt>
                <c:pt idx="82">
                  <c:v>75.935691334789539</c:v>
                </c:pt>
                <c:pt idx="83">
                  <c:v>74.835027427170175</c:v>
                </c:pt>
                <c:pt idx="84">
                  <c:v>76.106058421621526</c:v>
                </c:pt>
                <c:pt idx="85">
                  <c:v>75.513501018856303</c:v>
                </c:pt>
                <c:pt idx="86">
                  <c:v>75.02763130627001</c:v>
                </c:pt>
                <c:pt idx="87">
                  <c:v>74.198182427460381</c:v>
                </c:pt>
                <c:pt idx="88">
                  <c:v>73.308898064133302</c:v>
                </c:pt>
                <c:pt idx="89">
                  <c:v>72.125502811653718</c:v>
                </c:pt>
                <c:pt idx="90">
                  <c:v>73.67027373922204</c:v>
                </c:pt>
                <c:pt idx="91">
                  <c:v>75.132101099841236</c:v>
                </c:pt>
                <c:pt idx="92">
                  <c:v>77.093466686773624</c:v>
                </c:pt>
                <c:pt idx="93">
                  <c:v>77.84318343863643</c:v>
                </c:pt>
                <c:pt idx="94">
                  <c:v>78.570619443098266</c:v>
                </c:pt>
                <c:pt idx="95">
                  <c:v>81.181932447864369</c:v>
                </c:pt>
                <c:pt idx="96">
                  <c:v>84.756172185748454</c:v>
                </c:pt>
                <c:pt idx="97">
                  <c:v>85.870641097384166</c:v>
                </c:pt>
                <c:pt idx="98">
                  <c:v>87.49614769955555</c:v>
                </c:pt>
                <c:pt idx="99">
                  <c:v>87.168316848559158</c:v>
                </c:pt>
                <c:pt idx="100">
                  <c:v>86.1825157775978</c:v>
                </c:pt>
                <c:pt idx="101">
                  <c:v>87.457665917790749</c:v>
                </c:pt>
                <c:pt idx="102">
                  <c:v>89.117682563344246</c:v>
                </c:pt>
                <c:pt idx="103">
                  <c:v>92.148211231261229</c:v>
                </c:pt>
                <c:pt idx="104">
                  <c:v>92.898390565885933</c:v>
                </c:pt>
                <c:pt idx="105">
                  <c:v>93.582309657779845</c:v>
                </c:pt>
                <c:pt idx="106">
                  <c:v>93.355384462018904</c:v>
                </c:pt>
                <c:pt idx="107">
                  <c:v>94.508266248419574</c:v>
                </c:pt>
                <c:pt idx="108">
                  <c:v>97.229299099710943</c:v>
                </c:pt>
                <c:pt idx="109">
                  <c:v>96.750082825753282</c:v>
                </c:pt>
                <c:pt idx="110">
                  <c:v>95.963226249952982</c:v>
                </c:pt>
                <c:pt idx="111">
                  <c:v>95.690118782891503</c:v>
                </c:pt>
                <c:pt idx="112">
                  <c:v>93.240516830882868</c:v>
                </c:pt>
                <c:pt idx="113">
                  <c:v>91.890767130260244</c:v>
                </c:pt>
                <c:pt idx="114">
                  <c:v>92.688081454054981</c:v>
                </c:pt>
                <c:pt idx="115">
                  <c:v>95.221529422184844</c:v>
                </c:pt>
                <c:pt idx="116">
                  <c:v>96.123946628932458</c:v>
                </c:pt>
                <c:pt idx="117">
                  <c:v>95.248609351030481</c:v>
                </c:pt>
                <c:pt idx="118">
                  <c:v>93.829293547236432</c:v>
                </c:pt>
                <c:pt idx="119">
                  <c:v>93.265074821829913</c:v>
                </c:pt>
                <c:pt idx="120">
                  <c:v>94.956381683416325</c:v>
                </c:pt>
                <c:pt idx="121">
                  <c:v>94.272583767051316</c:v>
                </c:pt>
                <c:pt idx="122">
                  <c:v>92.934204815511379</c:v>
                </c:pt>
                <c:pt idx="123">
                  <c:v>91.16980436843491</c:v>
                </c:pt>
                <c:pt idx="124">
                  <c:v>86.864532536770625</c:v>
                </c:pt>
                <c:pt idx="125">
                  <c:v>84.074750578229256</c:v>
                </c:pt>
                <c:pt idx="126">
                  <c:v>84.036601097994435</c:v>
                </c:pt>
                <c:pt idx="127">
                  <c:v>86.363800771721813</c:v>
                </c:pt>
                <c:pt idx="128">
                  <c:v>84.844330428034425</c:v>
                </c:pt>
                <c:pt idx="129">
                  <c:v>82.935110000768333</c:v>
                </c:pt>
                <c:pt idx="130">
                  <c:v>81.26464588933338</c:v>
                </c:pt>
                <c:pt idx="131">
                  <c:v>81.38685227982522</c:v>
                </c:pt>
                <c:pt idx="132">
                  <c:v>82.892437110501334</c:v>
                </c:pt>
                <c:pt idx="133">
                  <c:v>81.040969962391372</c:v>
                </c:pt>
                <c:pt idx="134">
                  <c:v>78.729455637391908</c:v>
                </c:pt>
                <c:pt idx="135">
                  <c:v>76.991610014389707</c:v>
                </c:pt>
                <c:pt idx="136">
                  <c:v>74.898183819187693</c:v>
                </c:pt>
                <c:pt idx="137">
                  <c:v>73.776032839374835</c:v>
                </c:pt>
                <c:pt idx="138">
                  <c:v>74.054721089110714</c:v>
                </c:pt>
                <c:pt idx="139">
                  <c:v>75.719415339443231</c:v>
                </c:pt>
                <c:pt idx="140">
                  <c:v>74.797490677695549</c:v>
                </c:pt>
                <c:pt idx="141">
                  <c:v>73.977416609763537</c:v>
                </c:pt>
                <c:pt idx="142">
                  <c:v>74.022953918814167</c:v>
                </c:pt>
                <c:pt idx="143">
                  <c:v>74.224215673689116</c:v>
                </c:pt>
                <c:pt idx="144">
                  <c:v>75.534594104290136</c:v>
                </c:pt>
                <c:pt idx="145">
                  <c:v>75.772091181165493</c:v>
                </c:pt>
                <c:pt idx="146">
                  <c:v>75.967832944166403</c:v>
                </c:pt>
                <c:pt idx="147">
                  <c:v>75.172892113646739</c:v>
                </c:pt>
                <c:pt idx="148">
                  <c:v>72.190889538596238</c:v>
                </c:pt>
                <c:pt idx="149">
                  <c:v>69.550750092004961</c:v>
                </c:pt>
                <c:pt idx="150">
                  <c:v>68.034615600539553</c:v>
                </c:pt>
                <c:pt idx="151">
                  <c:v>68.613123632263495</c:v>
                </c:pt>
                <c:pt idx="152">
                  <c:v>67.780784136738646</c:v>
                </c:pt>
                <c:pt idx="153">
                  <c:v>67.547085811127403</c:v>
                </c:pt>
                <c:pt idx="154">
                  <c:v>65.951628303653365</c:v>
                </c:pt>
                <c:pt idx="155">
                  <c:v>64.659331615027185</c:v>
                </c:pt>
                <c:pt idx="156">
                  <c:v>65.777990855971467</c:v>
                </c:pt>
                <c:pt idx="157">
                  <c:v>64.904006610055831</c:v>
                </c:pt>
                <c:pt idx="158">
                  <c:v>63.158576955451309</c:v>
                </c:pt>
                <c:pt idx="159">
                  <c:v>60.573792497445893</c:v>
                </c:pt>
                <c:pt idx="160">
                  <c:v>58.399438208194077</c:v>
                </c:pt>
                <c:pt idx="161">
                  <c:v>56.91074471017378</c:v>
                </c:pt>
                <c:pt idx="162">
                  <c:v>57.037900676020868</c:v>
                </c:pt>
                <c:pt idx="163">
                  <c:v>58.106906461895775</c:v>
                </c:pt>
                <c:pt idx="164">
                  <c:v>56.965012851510856</c:v>
                </c:pt>
                <c:pt idx="165">
                  <c:v>55.88804964703963</c:v>
                </c:pt>
                <c:pt idx="166">
                  <c:v>55.089671123075796</c:v>
                </c:pt>
                <c:pt idx="167">
                  <c:v>54.464124012861724</c:v>
                </c:pt>
                <c:pt idx="168">
                  <c:v>55.65677847305426</c:v>
                </c:pt>
                <c:pt idx="169">
                  <c:v>53.771282324287291</c:v>
                </c:pt>
                <c:pt idx="170">
                  <c:v>52.852219768094606</c:v>
                </c:pt>
                <c:pt idx="171">
                  <c:v>50.984769728425398</c:v>
                </c:pt>
                <c:pt idx="172">
                  <c:v>47.389082490698193</c:v>
                </c:pt>
                <c:pt idx="173">
                  <c:v>44.820089959853853</c:v>
                </c:pt>
                <c:pt idx="174">
                  <c:v>44.758862089700763</c:v>
                </c:pt>
                <c:pt idx="175">
                  <c:v>45.757520877092468</c:v>
                </c:pt>
                <c:pt idx="176">
                  <c:v>45.981485981073497</c:v>
                </c:pt>
                <c:pt idx="177">
                  <c:v>45.017952656032783</c:v>
                </c:pt>
                <c:pt idx="178">
                  <c:v>44.127892775175773</c:v>
                </c:pt>
                <c:pt idx="179">
                  <c:v>44.091156053083921</c:v>
                </c:pt>
                <c:pt idx="180">
                  <c:v>45.185317210907961</c:v>
                </c:pt>
                <c:pt idx="181">
                  <c:v>44.294237243228167</c:v>
                </c:pt>
                <c:pt idx="182">
                  <c:v>43.752393912025553</c:v>
                </c:pt>
                <c:pt idx="183">
                  <c:v>42.721353209765894</c:v>
                </c:pt>
                <c:pt idx="184">
                  <c:v>40.63277439072553</c:v>
                </c:pt>
                <c:pt idx="185">
                  <c:v>40.049211476039119</c:v>
                </c:pt>
                <c:pt idx="186">
                  <c:v>39.839109354052923</c:v>
                </c:pt>
                <c:pt idx="187">
                  <c:v>40.80388152180381</c:v>
                </c:pt>
                <c:pt idx="188">
                  <c:v>40.454068284857215</c:v>
                </c:pt>
                <c:pt idx="189">
                  <c:v>39.761064787691645</c:v>
                </c:pt>
                <c:pt idx="190">
                  <c:v>39.359072696371747</c:v>
                </c:pt>
                <c:pt idx="191">
                  <c:v>39.510240318894184</c:v>
                </c:pt>
                <c:pt idx="192">
                  <c:v>40.277236173494174</c:v>
                </c:pt>
                <c:pt idx="193">
                  <c:v>39.882799349940235</c:v>
                </c:pt>
                <c:pt idx="194">
                  <c:v>43.169225767611998</c:v>
                </c:pt>
                <c:pt idx="195">
                  <c:v>48.712285614842116</c:v>
                </c:pt>
                <c:pt idx="196">
                  <c:v>50.127713229444886</c:v>
                </c:pt>
                <c:pt idx="197">
                  <c:v>49.25940700910661</c:v>
                </c:pt>
                <c:pt idx="198">
                  <c:v>49.620098278060645</c:v>
                </c:pt>
                <c:pt idx="199">
                  <c:v>50.695302664556884</c:v>
                </c:pt>
                <c:pt idx="200">
                  <c:v>50.259740832670595</c:v>
                </c:pt>
                <c:pt idx="201">
                  <c:v>49.097419178577091</c:v>
                </c:pt>
                <c:pt idx="202">
                  <c:v>47.943680830444968</c:v>
                </c:pt>
                <c:pt idx="203">
                  <c:v>48.22994608994037</c:v>
                </c:pt>
              </c:numCache>
            </c:numRef>
          </c:val>
          <c:smooth val="0"/>
          <c:extLst>
            <c:ext xmlns:c16="http://schemas.microsoft.com/office/drawing/2014/chart" uri="{C3380CC4-5D6E-409C-BE32-E72D297353CC}">
              <c16:uniqueId val="{00000001-8E58-4454-85DB-05C7683B971C}"/>
            </c:ext>
          </c:extLst>
        </c:ser>
        <c:ser>
          <c:idx val="1"/>
          <c:order val="2"/>
          <c:tx>
            <c:strRef>
              <c:f>AUX!$A$120</c:f>
              <c:strCache>
                <c:ptCount val="1"/>
                <c:pt idx="0">
                  <c:v>ACES Gerês/Cabreira</c:v>
                </c:pt>
              </c:strCache>
            </c:strRef>
          </c:tx>
          <c:spPr>
            <a:ln w="25400">
              <a:solidFill>
                <a:srgbClr val="008080"/>
              </a:solidFill>
            </a:ln>
          </c:spPr>
          <c:marker>
            <c:symbol val="none"/>
          </c:marker>
          <c:cat>
            <c:numRef>
              <c:f>AUX!$B$117:$GW$117</c:f>
              <c:numCache>
                <c:formatCode>mmm\-yy</c:formatCode>
                <c:ptCount val="204"/>
                <c:pt idx="0">
                  <c:v>37987</c:v>
                </c:pt>
                <c:pt idx="1">
                  <c:v>38018</c:v>
                </c:pt>
                <c:pt idx="2">
                  <c:v>38047</c:v>
                </c:pt>
                <c:pt idx="3">
                  <c:v>38078</c:v>
                </c:pt>
                <c:pt idx="4">
                  <c:v>38108</c:v>
                </c:pt>
                <c:pt idx="5">
                  <c:v>38139</c:v>
                </c:pt>
                <c:pt idx="6">
                  <c:v>38169</c:v>
                </c:pt>
                <c:pt idx="7">
                  <c:v>38200</c:v>
                </c:pt>
                <c:pt idx="8">
                  <c:v>38231</c:v>
                </c:pt>
                <c:pt idx="9">
                  <c:v>38261</c:v>
                </c:pt>
                <c:pt idx="10">
                  <c:v>38292</c:v>
                </c:pt>
                <c:pt idx="11">
                  <c:v>38322</c:v>
                </c:pt>
                <c:pt idx="12">
                  <c:v>38353</c:v>
                </c:pt>
                <c:pt idx="13">
                  <c:v>38384</c:v>
                </c:pt>
                <c:pt idx="14">
                  <c:v>38412</c:v>
                </c:pt>
                <c:pt idx="15">
                  <c:v>38443</c:v>
                </c:pt>
                <c:pt idx="16">
                  <c:v>38473</c:v>
                </c:pt>
                <c:pt idx="17">
                  <c:v>38504</c:v>
                </c:pt>
                <c:pt idx="18">
                  <c:v>38534</c:v>
                </c:pt>
                <c:pt idx="19">
                  <c:v>38565</c:v>
                </c:pt>
                <c:pt idx="20">
                  <c:v>38596</c:v>
                </c:pt>
                <c:pt idx="21">
                  <c:v>38626</c:v>
                </c:pt>
                <c:pt idx="22">
                  <c:v>38657</c:v>
                </c:pt>
                <c:pt idx="23">
                  <c:v>38687</c:v>
                </c:pt>
                <c:pt idx="24">
                  <c:v>38718</c:v>
                </c:pt>
                <c:pt idx="25">
                  <c:v>38749</c:v>
                </c:pt>
                <c:pt idx="26">
                  <c:v>38777</c:v>
                </c:pt>
                <c:pt idx="27">
                  <c:v>38808</c:v>
                </c:pt>
                <c:pt idx="28">
                  <c:v>38838</c:v>
                </c:pt>
                <c:pt idx="29">
                  <c:v>38869</c:v>
                </c:pt>
                <c:pt idx="30">
                  <c:v>38899</c:v>
                </c:pt>
                <c:pt idx="31">
                  <c:v>38930</c:v>
                </c:pt>
                <c:pt idx="32">
                  <c:v>38961</c:v>
                </c:pt>
                <c:pt idx="33">
                  <c:v>38991</c:v>
                </c:pt>
                <c:pt idx="34">
                  <c:v>39022</c:v>
                </c:pt>
                <c:pt idx="35">
                  <c:v>39052</c:v>
                </c:pt>
                <c:pt idx="36">
                  <c:v>39083</c:v>
                </c:pt>
                <c:pt idx="37">
                  <c:v>39114</c:v>
                </c:pt>
                <c:pt idx="38">
                  <c:v>39142</c:v>
                </c:pt>
                <c:pt idx="39">
                  <c:v>39173</c:v>
                </c:pt>
                <c:pt idx="40">
                  <c:v>39203</c:v>
                </c:pt>
                <c:pt idx="41">
                  <c:v>39234</c:v>
                </c:pt>
                <c:pt idx="42">
                  <c:v>39264</c:v>
                </c:pt>
                <c:pt idx="43">
                  <c:v>39295</c:v>
                </c:pt>
                <c:pt idx="44">
                  <c:v>39326</c:v>
                </c:pt>
                <c:pt idx="45">
                  <c:v>39356</c:v>
                </c:pt>
                <c:pt idx="46">
                  <c:v>39387</c:v>
                </c:pt>
                <c:pt idx="47">
                  <c:v>39417</c:v>
                </c:pt>
                <c:pt idx="48">
                  <c:v>39448</c:v>
                </c:pt>
                <c:pt idx="49">
                  <c:v>39479</c:v>
                </c:pt>
                <c:pt idx="50">
                  <c:v>39508</c:v>
                </c:pt>
                <c:pt idx="51">
                  <c:v>39539</c:v>
                </c:pt>
                <c:pt idx="52">
                  <c:v>39569</c:v>
                </c:pt>
                <c:pt idx="53">
                  <c:v>39600</c:v>
                </c:pt>
                <c:pt idx="54">
                  <c:v>39630</c:v>
                </c:pt>
                <c:pt idx="55">
                  <c:v>39661</c:v>
                </c:pt>
                <c:pt idx="56">
                  <c:v>39692</c:v>
                </c:pt>
                <c:pt idx="57">
                  <c:v>39722</c:v>
                </c:pt>
                <c:pt idx="58">
                  <c:v>39753</c:v>
                </c:pt>
                <c:pt idx="59">
                  <c:v>39783</c:v>
                </c:pt>
                <c:pt idx="60">
                  <c:v>39814</c:v>
                </c:pt>
                <c:pt idx="61">
                  <c:v>39845</c:v>
                </c:pt>
                <c:pt idx="62">
                  <c:v>39873</c:v>
                </c:pt>
                <c:pt idx="63">
                  <c:v>39904</c:v>
                </c:pt>
                <c:pt idx="64">
                  <c:v>39934</c:v>
                </c:pt>
                <c:pt idx="65">
                  <c:v>39965</c:v>
                </c:pt>
                <c:pt idx="66">
                  <c:v>39995</c:v>
                </c:pt>
                <c:pt idx="67">
                  <c:v>40026</c:v>
                </c:pt>
                <c:pt idx="68">
                  <c:v>40057</c:v>
                </c:pt>
                <c:pt idx="69">
                  <c:v>40087</c:v>
                </c:pt>
                <c:pt idx="70">
                  <c:v>40118</c:v>
                </c:pt>
                <c:pt idx="71">
                  <c:v>40148</c:v>
                </c:pt>
                <c:pt idx="72">
                  <c:v>40179</c:v>
                </c:pt>
                <c:pt idx="73">
                  <c:v>40210</c:v>
                </c:pt>
                <c:pt idx="74">
                  <c:v>40238</c:v>
                </c:pt>
                <c:pt idx="75">
                  <c:v>40269</c:v>
                </c:pt>
                <c:pt idx="76">
                  <c:v>40299</c:v>
                </c:pt>
                <c:pt idx="77">
                  <c:v>40330</c:v>
                </c:pt>
                <c:pt idx="78">
                  <c:v>40360</c:v>
                </c:pt>
                <c:pt idx="79">
                  <c:v>40391</c:v>
                </c:pt>
                <c:pt idx="80">
                  <c:v>40422</c:v>
                </c:pt>
                <c:pt idx="81">
                  <c:v>40452</c:v>
                </c:pt>
                <c:pt idx="82">
                  <c:v>40483</c:v>
                </c:pt>
                <c:pt idx="83">
                  <c:v>40513</c:v>
                </c:pt>
                <c:pt idx="84">
                  <c:v>40544</c:v>
                </c:pt>
                <c:pt idx="85">
                  <c:v>40575</c:v>
                </c:pt>
                <c:pt idx="86">
                  <c:v>40603</c:v>
                </c:pt>
                <c:pt idx="87">
                  <c:v>40634</c:v>
                </c:pt>
                <c:pt idx="88">
                  <c:v>40664</c:v>
                </c:pt>
                <c:pt idx="89">
                  <c:v>40695</c:v>
                </c:pt>
                <c:pt idx="90">
                  <c:v>40725</c:v>
                </c:pt>
                <c:pt idx="91">
                  <c:v>40756</c:v>
                </c:pt>
                <c:pt idx="92">
                  <c:v>40787</c:v>
                </c:pt>
                <c:pt idx="93">
                  <c:v>40817</c:v>
                </c:pt>
                <c:pt idx="94">
                  <c:v>40848</c:v>
                </c:pt>
                <c:pt idx="95">
                  <c:v>40878</c:v>
                </c:pt>
                <c:pt idx="96">
                  <c:v>40909</c:v>
                </c:pt>
                <c:pt idx="97">
                  <c:v>40940</c:v>
                </c:pt>
                <c:pt idx="98">
                  <c:v>40969</c:v>
                </c:pt>
                <c:pt idx="99">
                  <c:v>41000</c:v>
                </c:pt>
                <c:pt idx="100">
                  <c:v>41030</c:v>
                </c:pt>
                <c:pt idx="101">
                  <c:v>41061</c:v>
                </c:pt>
                <c:pt idx="102">
                  <c:v>41091</c:v>
                </c:pt>
                <c:pt idx="103">
                  <c:v>41122</c:v>
                </c:pt>
                <c:pt idx="104">
                  <c:v>41153</c:v>
                </c:pt>
                <c:pt idx="105">
                  <c:v>41183</c:v>
                </c:pt>
                <c:pt idx="106">
                  <c:v>41214</c:v>
                </c:pt>
                <c:pt idx="107">
                  <c:v>41244</c:v>
                </c:pt>
                <c:pt idx="108">
                  <c:v>41275</c:v>
                </c:pt>
                <c:pt idx="109">
                  <c:v>41306</c:v>
                </c:pt>
                <c:pt idx="110">
                  <c:v>41334</c:v>
                </c:pt>
                <c:pt idx="111">
                  <c:v>41365</c:v>
                </c:pt>
                <c:pt idx="112">
                  <c:v>41395</c:v>
                </c:pt>
                <c:pt idx="113">
                  <c:v>41426</c:v>
                </c:pt>
                <c:pt idx="114">
                  <c:v>41456</c:v>
                </c:pt>
                <c:pt idx="115">
                  <c:v>41487</c:v>
                </c:pt>
                <c:pt idx="116">
                  <c:v>41518</c:v>
                </c:pt>
                <c:pt idx="117">
                  <c:v>41548</c:v>
                </c:pt>
                <c:pt idx="118">
                  <c:v>41579</c:v>
                </c:pt>
                <c:pt idx="119">
                  <c:v>41609</c:v>
                </c:pt>
                <c:pt idx="120">
                  <c:v>41640</c:v>
                </c:pt>
                <c:pt idx="121">
                  <c:v>41671</c:v>
                </c:pt>
                <c:pt idx="122">
                  <c:v>41699</c:v>
                </c:pt>
                <c:pt idx="123">
                  <c:v>41730</c:v>
                </c:pt>
                <c:pt idx="124">
                  <c:v>41760</c:v>
                </c:pt>
                <c:pt idx="125">
                  <c:v>41791</c:v>
                </c:pt>
                <c:pt idx="126">
                  <c:v>41821</c:v>
                </c:pt>
                <c:pt idx="127">
                  <c:v>41852</c:v>
                </c:pt>
                <c:pt idx="128">
                  <c:v>41883</c:v>
                </c:pt>
                <c:pt idx="129">
                  <c:v>41913</c:v>
                </c:pt>
                <c:pt idx="130">
                  <c:v>41944</c:v>
                </c:pt>
                <c:pt idx="131">
                  <c:v>41974</c:v>
                </c:pt>
                <c:pt idx="132">
                  <c:v>42005</c:v>
                </c:pt>
                <c:pt idx="133">
                  <c:v>42036</c:v>
                </c:pt>
                <c:pt idx="134">
                  <c:v>42064</c:v>
                </c:pt>
                <c:pt idx="135">
                  <c:v>42095</c:v>
                </c:pt>
                <c:pt idx="136">
                  <c:v>42125</c:v>
                </c:pt>
                <c:pt idx="137">
                  <c:v>42156</c:v>
                </c:pt>
                <c:pt idx="138">
                  <c:v>42186</c:v>
                </c:pt>
                <c:pt idx="139">
                  <c:v>42217</c:v>
                </c:pt>
                <c:pt idx="140">
                  <c:v>42248</c:v>
                </c:pt>
                <c:pt idx="141">
                  <c:v>42278</c:v>
                </c:pt>
                <c:pt idx="142">
                  <c:v>42309</c:v>
                </c:pt>
                <c:pt idx="143">
                  <c:v>42339</c:v>
                </c:pt>
                <c:pt idx="144">
                  <c:v>42370</c:v>
                </c:pt>
                <c:pt idx="145">
                  <c:v>42401</c:v>
                </c:pt>
                <c:pt idx="146">
                  <c:v>42430</c:v>
                </c:pt>
                <c:pt idx="147">
                  <c:v>42461</c:v>
                </c:pt>
                <c:pt idx="148">
                  <c:v>42491</c:v>
                </c:pt>
                <c:pt idx="149">
                  <c:v>42522</c:v>
                </c:pt>
                <c:pt idx="150">
                  <c:v>42552</c:v>
                </c:pt>
                <c:pt idx="151">
                  <c:v>42583</c:v>
                </c:pt>
                <c:pt idx="152">
                  <c:v>42614</c:v>
                </c:pt>
                <c:pt idx="153">
                  <c:v>42644</c:v>
                </c:pt>
                <c:pt idx="154">
                  <c:v>42675</c:v>
                </c:pt>
                <c:pt idx="155">
                  <c:v>42705</c:v>
                </c:pt>
                <c:pt idx="156">
                  <c:v>42736</c:v>
                </c:pt>
                <c:pt idx="157">
                  <c:v>42767</c:v>
                </c:pt>
                <c:pt idx="158">
                  <c:v>42795</c:v>
                </c:pt>
                <c:pt idx="159">
                  <c:v>42826</c:v>
                </c:pt>
                <c:pt idx="160">
                  <c:v>42856</c:v>
                </c:pt>
                <c:pt idx="161">
                  <c:v>42887</c:v>
                </c:pt>
                <c:pt idx="162">
                  <c:v>42917</c:v>
                </c:pt>
                <c:pt idx="163">
                  <c:v>42948</c:v>
                </c:pt>
                <c:pt idx="164">
                  <c:v>42979</c:v>
                </c:pt>
                <c:pt idx="165">
                  <c:v>43009</c:v>
                </c:pt>
                <c:pt idx="166">
                  <c:v>43040</c:v>
                </c:pt>
                <c:pt idx="167">
                  <c:v>43070</c:v>
                </c:pt>
                <c:pt idx="168">
                  <c:v>43101</c:v>
                </c:pt>
                <c:pt idx="169">
                  <c:v>43132</c:v>
                </c:pt>
                <c:pt idx="170">
                  <c:v>43160</c:v>
                </c:pt>
                <c:pt idx="171">
                  <c:v>43191</c:v>
                </c:pt>
                <c:pt idx="172">
                  <c:v>43221</c:v>
                </c:pt>
                <c:pt idx="173">
                  <c:v>43252</c:v>
                </c:pt>
                <c:pt idx="174">
                  <c:v>43282</c:v>
                </c:pt>
                <c:pt idx="175">
                  <c:v>43313</c:v>
                </c:pt>
                <c:pt idx="176">
                  <c:v>43344</c:v>
                </c:pt>
                <c:pt idx="177">
                  <c:v>43374</c:v>
                </c:pt>
                <c:pt idx="178">
                  <c:v>43405</c:v>
                </c:pt>
                <c:pt idx="179">
                  <c:v>43435</c:v>
                </c:pt>
                <c:pt idx="180">
                  <c:v>43466</c:v>
                </c:pt>
                <c:pt idx="181">
                  <c:v>43497</c:v>
                </c:pt>
                <c:pt idx="182">
                  <c:v>43525</c:v>
                </c:pt>
                <c:pt idx="183">
                  <c:v>43556</c:v>
                </c:pt>
                <c:pt idx="184">
                  <c:v>43586</c:v>
                </c:pt>
                <c:pt idx="185">
                  <c:v>43617</c:v>
                </c:pt>
                <c:pt idx="186">
                  <c:v>43647</c:v>
                </c:pt>
                <c:pt idx="187">
                  <c:v>43678</c:v>
                </c:pt>
                <c:pt idx="188">
                  <c:v>43709</c:v>
                </c:pt>
                <c:pt idx="189">
                  <c:v>43739</c:v>
                </c:pt>
                <c:pt idx="190">
                  <c:v>43770</c:v>
                </c:pt>
                <c:pt idx="191">
                  <c:v>43800</c:v>
                </c:pt>
                <c:pt idx="192">
                  <c:v>43831</c:v>
                </c:pt>
                <c:pt idx="193">
                  <c:v>43862</c:v>
                </c:pt>
                <c:pt idx="194">
                  <c:v>43891</c:v>
                </c:pt>
                <c:pt idx="195">
                  <c:v>43922</c:v>
                </c:pt>
                <c:pt idx="196">
                  <c:v>43952</c:v>
                </c:pt>
                <c:pt idx="197">
                  <c:v>43983</c:v>
                </c:pt>
                <c:pt idx="198">
                  <c:v>44013</c:v>
                </c:pt>
                <c:pt idx="199">
                  <c:v>44044</c:v>
                </c:pt>
                <c:pt idx="200">
                  <c:v>44075</c:v>
                </c:pt>
                <c:pt idx="201">
                  <c:v>44105</c:v>
                </c:pt>
                <c:pt idx="202">
                  <c:v>44136</c:v>
                </c:pt>
                <c:pt idx="203">
                  <c:v>44166</c:v>
                </c:pt>
              </c:numCache>
            </c:numRef>
          </c:cat>
          <c:val>
            <c:numRef>
              <c:f>AUX!$B$120:$GW$120</c:f>
              <c:numCache>
                <c:formatCode>0.0</c:formatCode>
                <c:ptCount val="204"/>
                <c:pt idx="0">
                  <c:v>56.005567869426855</c:v>
                </c:pt>
                <c:pt idx="1">
                  <c:v>55.611454255686368</c:v>
                </c:pt>
                <c:pt idx="2">
                  <c:v>56.263871831164323</c:v>
                </c:pt>
                <c:pt idx="3">
                  <c:v>54.548257899200081</c:v>
                </c:pt>
                <c:pt idx="4">
                  <c:v>52.447764207126269</c:v>
                </c:pt>
                <c:pt idx="5">
                  <c:v>50.391949619060206</c:v>
                </c:pt>
                <c:pt idx="6">
                  <c:v>50.428308543604182</c:v>
                </c:pt>
                <c:pt idx="7">
                  <c:v>50.585727545887799</c:v>
                </c:pt>
                <c:pt idx="8">
                  <c:v>51.32635262656887</c:v>
                </c:pt>
                <c:pt idx="9">
                  <c:v>51.49459013387127</c:v>
                </c:pt>
                <c:pt idx="10">
                  <c:v>55.315255517682061</c:v>
                </c:pt>
                <c:pt idx="11">
                  <c:v>56.428814994885109</c:v>
                </c:pt>
                <c:pt idx="12">
                  <c:v>57.985466970721305</c:v>
                </c:pt>
                <c:pt idx="13">
                  <c:v>58.618022384092846</c:v>
                </c:pt>
                <c:pt idx="14">
                  <c:v>58.865575789566293</c:v>
                </c:pt>
                <c:pt idx="15">
                  <c:v>58.596284173835279</c:v>
                </c:pt>
                <c:pt idx="16">
                  <c:v>55.457417411254198</c:v>
                </c:pt>
                <c:pt idx="17">
                  <c:v>50.96689790129836</c:v>
                </c:pt>
                <c:pt idx="18">
                  <c:v>50.76436015067349</c:v>
                </c:pt>
                <c:pt idx="19">
                  <c:v>54.200115046549882</c:v>
                </c:pt>
                <c:pt idx="20">
                  <c:v>56.712021629701269</c:v>
                </c:pt>
                <c:pt idx="21">
                  <c:v>59.124560870090811</c:v>
                </c:pt>
                <c:pt idx="22">
                  <c:v>61.646545156185894</c:v>
                </c:pt>
                <c:pt idx="23">
                  <c:v>61.618925184867763</c:v>
                </c:pt>
                <c:pt idx="24">
                  <c:v>62.936909291314358</c:v>
                </c:pt>
                <c:pt idx="25">
                  <c:v>61.925874940047528</c:v>
                </c:pt>
                <c:pt idx="26">
                  <c:v>60.322201601124526</c:v>
                </c:pt>
                <c:pt idx="27">
                  <c:v>58.115234982597272</c:v>
                </c:pt>
                <c:pt idx="28">
                  <c:v>54.196565465103944</c:v>
                </c:pt>
                <c:pt idx="29">
                  <c:v>50.937866997398778</c:v>
                </c:pt>
                <c:pt idx="30">
                  <c:v>49.063036106853751</c:v>
                </c:pt>
                <c:pt idx="31">
                  <c:v>49.207666960461978</c:v>
                </c:pt>
                <c:pt idx="32">
                  <c:v>50.109147552133038</c:v>
                </c:pt>
                <c:pt idx="33">
                  <c:v>50.330307494890924</c:v>
                </c:pt>
                <c:pt idx="34">
                  <c:v>56.374116812813668</c:v>
                </c:pt>
                <c:pt idx="35">
                  <c:v>57.02163116290798</c:v>
                </c:pt>
                <c:pt idx="36">
                  <c:v>57.778118867241893</c:v>
                </c:pt>
                <c:pt idx="37">
                  <c:v>57.010667572990101</c:v>
                </c:pt>
                <c:pt idx="38">
                  <c:v>55.289383955882514</c:v>
                </c:pt>
                <c:pt idx="39">
                  <c:v>51.67139928298122</c:v>
                </c:pt>
                <c:pt idx="40">
                  <c:v>47.42848998476061</c:v>
                </c:pt>
                <c:pt idx="41">
                  <c:v>45.224808411266189</c:v>
                </c:pt>
                <c:pt idx="42">
                  <c:v>44.369648397671334</c:v>
                </c:pt>
                <c:pt idx="43">
                  <c:v>46.003223295435859</c:v>
                </c:pt>
                <c:pt idx="44">
                  <c:v>45.904550986174918</c:v>
                </c:pt>
                <c:pt idx="45">
                  <c:v>46.4856212518227</c:v>
                </c:pt>
                <c:pt idx="46">
                  <c:v>48.502921796713117</c:v>
                </c:pt>
                <c:pt idx="47">
                  <c:v>49.297623736379151</c:v>
                </c:pt>
                <c:pt idx="48">
                  <c:v>49.974609732905328</c:v>
                </c:pt>
                <c:pt idx="49">
                  <c:v>49.316896798814128</c:v>
                </c:pt>
                <c:pt idx="50">
                  <c:v>48.45136676284374</c:v>
                </c:pt>
                <c:pt idx="51">
                  <c:v>45.34332940734609</c:v>
                </c:pt>
                <c:pt idx="52">
                  <c:v>43.559074670485593</c:v>
                </c:pt>
                <c:pt idx="53">
                  <c:v>43.207884618540014</c:v>
                </c:pt>
                <c:pt idx="54">
                  <c:v>44.366214515095464</c:v>
                </c:pt>
                <c:pt idx="55">
                  <c:v>45.086958106974883</c:v>
                </c:pt>
                <c:pt idx="56">
                  <c:v>46.781131136468666</c:v>
                </c:pt>
                <c:pt idx="57">
                  <c:v>46.878332534284652</c:v>
                </c:pt>
                <c:pt idx="58">
                  <c:v>50.475451777167926</c:v>
                </c:pt>
                <c:pt idx="59">
                  <c:v>51.272516487482633</c:v>
                </c:pt>
                <c:pt idx="60">
                  <c:v>53.678503170345579</c:v>
                </c:pt>
                <c:pt idx="61">
                  <c:v>53.951779161904554</c:v>
                </c:pt>
                <c:pt idx="62">
                  <c:v>54.892203371293419</c:v>
                </c:pt>
                <c:pt idx="63">
                  <c:v>54.728000524968834</c:v>
                </c:pt>
                <c:pt idx="64">
                  <c:v>53.666979277458942</c:v>
                </c:pt>
                <c:pt idx="65">
                  <c:v>53.33872881680329</c:v>
                </c:pt>
                <c:pt idx="66">
                  <c:v>54.96816035478853</c:v>
                </c:pt>
                <c:pt idx="67">
                  <c:v>57.089735877946083</c:v>
                </c:pt>
                <c:pt idx="68">
                  <c:v>58.226996699850439</c:v>
                </c:pt>
                <c:pt idx="69">
                  <c:v>59.101771193901712</c:v>
                </c:pt>
                <c:pt idx="70">
                  <c:v>62.229489012776732</c:v>
                </c:pt>
                <c:pt idx="71">
                  <c:v>62.951135220263353</c:v>
                </c:pt>
                <c:pt idx="72">
                  <c:v>66.418646363270142</c:v>
                </c:pt>
                <c:pt idx="73">
                  <c:v>65.806790301236234</c:v>
                </c:pt>
                <c:pt idx="74">
                  <c:v>67.240125336993557</c:v>
                </c:pt>
                <c:pt idx="75">
                  <c:v>67.568848478661891</c:v>
                </c:pt>
                <c:pt idx="76">
                  <c:v>67.569464318590718</c:v>
                </c:pt>
                <c:pt idx="77">
                  <c:v>62.145224267480401</c:v>
                </c:pt>
                <c:pt idx="78">
                  <c:v>61.205182097083203</c:v>
                </c:pt>
                <c:pt idx="79">
                  <c:v>62.74791460071166</c:v>
                </c:pt>
                <c:pt idx="80">
                  <c:v>64.487550380898739</c:v>
                </c:pt>
                <c:pt idx="81">
                  <c:v>63.536566247270152</c:v>
                </c:pt>
                <c:pt idx="82">
                  <c:v>66.041880483665452</c:v>
                </c:pt>
                <c:pt idx="83">
                  <c:v>64.78463456784722</c:v>
                </c:pt>
                <c:pt idx="84">
                  <c:v>66.341114925110645</c:v>
                </c:pt>
                <c:pt idx="85">
                  <c:v>66.180449401763283</c:v>
                </c:pt>
                <c:pt idx="86">
                  <c:v>65.768515153916141</c:v>
                </c:pt>
                <c:pt idx="87">
                  <c:v>64.559243949960845</c:v>
                </c:pt>
                <c:pt idx="88">
                  <c:v>61.450129113354883</c:v>
                </c:pt>
                <c:pt idx="89">
                  <c:v>58.146200841891471</c:v>
                </c:pt>
                <c:pt idx="90">
                  <c:v>58.686699519040523</c:v>
                </c:pt>
                <c:pt idx="91">
                  <c:v>59.554297687819208</c:v>
                </c:pt>
                <c:pt idx="92">
                  <c:v>60.71599045346062</c:v>
                </c:pt>
                <c:pt idx="93">
                  <c:v>61.004451990670638</c:v>
                </c:pt>
                <c:pt idx="94">
                  <c:v>64.58583411556134</c:v>
                </c:pt>
                <c:pt idx="95">
                  <c:v>68.372341469264057</c:v>
                </c:pt>
                <c:pt idx="96">
                  <c:v>72.130742421874714</c:v>
                </c:pt>
                <c:pt idx="97">
                  <c:v>73.240409253639115</c:v>
                </c:pt>
                <c:pt idx="98">
                  <c:v>74.993729621269125</c:v>
                </c:pt>
                <c:pt idx="99">
                  <c:v>74.206295829076851</c:v>
                </c:pt>
                <c:pt idx="100">
                  <c:v>74.345820047338734</c:v>
                </c:pt>
                <c:pt idx="101">
                  <c:v>75.292628914900348</c:v>
                </c:pt>
                <c:pt idx="102">
                  <c:v>75.257750704609506</c:v>
                </c:pt>
                <c:pt idx="103">
                  <c:v>77.601539228130918</c:v>
                </c:pt>
                <c:pt idx="104">
                  <c:v>79.967698637013427</c:v>
                </c:pt>
                <c:pt idx="105">
                  <c:v>81.952422702352678</c:v>
                </c:pt>
                <c:pt idx="106">
                  <c:v>84.952719149199368</c:v>
                </c:pt>
                <c:pt idx="107">
                  <c:v>83.467059658315591</c:v>
                </c:pt>
                <c:pt idx="108">
                  <c:v>86.162635203362228</c:v>
                </c:pt>
                <c:pt idx="109">
                  <c:v>84.535332217451426</c:v>
                </c:pt>
                <c:pt idx="110">
                  <c:v>83.792265917091939</c:v>
                </c:pt>
                <c:pt idx="111">
                  <c:v>81.302647139088506</c:v>
                </c:pt>
                <c:pt idx="112">
                  <c:v>78.398268004475526</c:v>
                </c:pt>
                <c:pt idx="113">
                  <c:v>78.430302368737031</c:v>
                </c:pt>
                <c:pt idx="114">
                  <c:v>79.193690702518822</c:v>
                </c:pt>
                <c:pt idx="115">
                  <c:v>79.782414903487549</c:v>
                </c:pt>
                <c:pt idx="116">
                  <c:v>79.650702687951977</c:v>
                </c:pt>
                <c:pt idx="117">
                  <c:v>78.383786930577799</c:v>
                </c:pt>
                <c:pt idx="118">
                  <c:v>81.341131739086933</c:v>
                </c:pt>
                <c:pt idx="119">
                  <c:v>83.261474649347818</c:v>
                </c:pt>
                <c:pt idx="120">
                  <c:v>86.387713165284453</c:v>
                </c:pt>
                <c:pt idx="121">
                  <c:v>85.595297225603275</c:v>
                </c:pt>
                <c:pt idx="122">
                  <c:v>85.130307339186643</c:v>
                </c:pt>
                <c:pt idx="123">
                  <c:v>80.538451460762474</c:v>
                </c:pt>
                <c:pt idx="124">
                  <c:v>75.640413249082201</c:v>
                </c:pt>
                <c:pt idx="125">
                  <c:v>74.137563942284075</c:v>
                </c:pt>
                <c:pt idx="126">
                  <c:v>76.041351033366354</c:v>
                </c:pt>
                <c:pt idx="127">
                  <c:v>76.209091802526828</c:v>
                </c:pt>
                <c:pt idx="128">
                  <c:v>73.930694069436981</c:v>
                </c:pt>
                <c:pt idx="129">
                  <c:v>73.312037567914373</c:v>
                </c:pt>
                <c:pt idx="130">
                  <c:v>73.774542595105544</c:v>
                </c:pt>
                <c:pt idx="131">
                  <c:v>75.099936652176766</c:v>
                </c:pt>
                <c:pt idx="132">
                  <c:v>78.069238939599543</c:v>
                </c:pt>
                <c:pt idx="133">
                  <c:v>74.212414606575905</c:v>
                </c:pt>
                <c:pt idx="134">
                  <c:v>71.120236557789283</c:v>
                </c:pt>
                <c:pt idx="135">
                  <c:v>71.217168131928133</c:v>
                </c:pt>
                <c:pt idx="136">
                  <c:v>68.987924110007171</c:v>
                </c:pt>
                <c:pt idx="137">
                  <c:v>66.878893942785993</c:v>
                </c:pt>
                <c:pt idx="138">
                  <c:v>65.599908267150084</c:v>
                </c:pt>
                <c:pt idx="139">
                  <c:v>66.821735901804047</c:v>
                </c:pt>
                <c:pt idx="140">
                  <c:v>67.006101639389016</c:v>
                </c:pt>
                <c:pt idx="141">
                  <c:v>66.218584665112388</c:v>
                </c:pt>
                <c:pt idx="142">
                  <c:v>68.182872929685047</c:v>
                </c:pt>
                <c:pt idx="143">
                  <c:v>68.116052806866207</c:v>
                </c:pt>
                <c:pt idx="144">
                  <c:v>68.809030366080421</c:v>
                </c:pt>
                <c:pt idx="145">
                  <c:v>68.81407962943743</c:v>
                </c:pt>
                <c:pt idx="146">
                  <c:v>68.349264193672639</c:v>
                </c:pt>
                <c:pt idx="147">
                  <c:v>65.796664262137412</c:v>
                </c:pt>
                <c:pt idx="148">
                  <c:v>57.077107663211173</c:v>
                </c:pt>
                <c:pt idx="149">
                  <c:v>54.750332143267194</c:v>
                </c:pt>
                <c:pt idx="150">
                  <c:v>50.94593966438898</c:v>
                </c:pt>
                <c:pt idx="151">
                  <c:v>50.717106630638121</c:v>
                </c:pt>
                <c:pt idx="152">
                  <c:v>50.433455249746274</c:v>
                </c:pt>
                <c:pt idx="153">
                  <c:v>52.732675543005371</c:v>
                </c:pt>
                <c:pt idx="154">
                  <c:v>53.456528938286333</c:v>
                </c:pt>
                <c:pt idx="155">
                  <c:v>53.41421751127853</c:v>
                </c:pt>
                <c:pt idx="156">
                  <c:v>54.800970103087138</c:v>
                </c:pt>
                <c:pt idx="157">
                  <c:v>54.665688603742183</c:v>
                </c:pt>
                <c:pt idx="158">
                  <c:v>49.866711917104119</c:v>
                </c:pt>
                <c:pt idx="159">
                  <c:v>49.775588396278053</c:v>
                </c:pt>
                <c:pt idx="160">
                  <c:v>47.506198245335575</c:v>
                </c:pt>
                <c:pt idx="161">
                  <c:v>45.882906647110978</c:v>
                </c:pt>
                <c:pt idx="162">
                  <c:v>46.634817964419199</c:v>
                </c:pt>
                <c:pt idx="163">
                  <c:v>47.539835405358083</c:v>
                </c:pt>
                <c:pt idx="164">
                  <c:v>45.610483407654641</c:v>
                </c:pt>
                <c:pt idx="165">
                  <c:v>46.351311426976984</c:v>
                </c:pt>
                <c:pt idx="166">
                  <c:v>47.562516754107151</c:v>
                </c:pt>
                <c:pt idx="167">
                  <c:v>47.08868514912146</c:v>
                </c:pt>
                <c:pt idx="168">
                  <c:v>50.141134767291739</c:v>
                </c:pt>
                <c:pt idx="169">
                  <c:v>47.449727577077084</c:v>
                </c:pt>
                <c:pt idx="170">
                  <c:v>46.060261263429688</c:v>
                </c:pt>
                <c:pt idx="171">
                  <c:v>44.681735629417297</c:v>
                </c:pt>
                <c:pt idx="172">
                  <c:v>36.749742894028579</c:v>
                </c:pt>
                <c:pt idx="173">
                  <c:v>33.292488129362596</c:v>
                </c:pt>
                <c:pt idx="174">
                  <c:v>34.988293472790531</c:v>
                </c:pt>
                <c:pt idx="175">
                  <c:v>36.191768232642616</c:v>
                </c:pt>
                <c:pt idx="176">
                  <c:v>36.421522504978007</c:v>
                </c:pt>
                <c:pt idx="177">
                  <c:v>37.734404061180285</c:v>
                </c:pt>
                <c:pt idx="178">
                  <c:v>38.959760180302403</c:v>
                </c:pt>
                <c:pt idx="179">
                  <c:v>38.828472024682178</c:v>
                </c:pt>
                <c:pt idx="180">
                  <c:v>40.831448298462085</c:v>
                </c:pt>
                <c:pt idx="181">
                  <c:v>38.526569828497792</c:v>
                </c:pt>
                <c:pt idx="182">
                  <c:v>38.450096480047605</c:v>
                </c:pt>
                <c:pt idx="183">
                  <c:v>37.10764126369709</c:v>
                </c:pt>
                <c:pt idx="184">
                  <c:v>34.59848320220545</c:v>
                </c:pt>
                <c:pt idx="185">
                  <c:v>33.759646587221511</c:v>
                </c:pt>
                <c:pt idx="186">
                  <c:v>33.455617419530142</c:v>
                </c:pt>
                <c:pt idx="187">
                  <c:v>35.081344094422377</c:v>
                </c:pt>
                <c:pt idx="188">
                  <c:v>33.610972609346007</c:v>
                </c:pt>
                <c:pt idx="189">
                  <c:v>33.111127655981306</c:v>
                </c:pt>
                <c:pt idx="190">
                  <c:v>35.563381879739858</c:v>
                </c:pt>
                <c:pt idx="191">
                  <c:v>36.369971905830084</c:v>
                </c:pt>
                <c:pt idx="192">
                  <c:v>37.947013918442053</c:v>
                </c:pt>
                <c:pt idx="193">
                  <c:v>37.585812045534141</c:v>
                </c:pt>
                <c:pt idx="194">
                  <c:v>38.80334575425092</c:v>
                </c:pt>
                <c:pt idx="195">
                  <c:v>42.91671051724326</c:v>
                </c:pt>
                <c:pt idx="196">
                  <c:v>41.956557435794615</c:v>
                </c:pt>
                <c:pt idx="197">
                  <c:v>40.865868726289037</c:v>
                </c:pt>
                <c:pt idx="198">
                  <c:v>40.232476077043309</c:v>
                </c:pt>
                <c:pt idx="199">
                  <c:v>41.144797759168682</c:v>
                </c:pt>
                <c:pt idx="200">
                  <c:v>40.065197101504488</c:v>
                </c:pt>
                <c:pt idx="201">
                  <c:v>39.943476896453518</c:v>
                </c:pt>
                <c:pt idx="202">
                  <c:v>41.454254575268024</c:v>
                </c:pt>
                <c:pt idx="203">
                  <c:v>40.810107847511674</c:v>
                </c:pt>
              </c:numCache>
            </c:numRef>
          </c:val>
          <c:smooth val="0"/>
          <c:extLst>
            <c:ext xmlns:c16="http://schemas.microsoft.com/office/drawing/2014/chart" uri="{C3380CC4-5D6E-409C-BE32-E72D297353CC}">
              <c16:uniqueId val="{00000002-8E58-4454-85DB-05C7683B971C}"/>
            </c:ext>
          </c:extLst>
        </c:ser>
        <c:dLbls>
          <c:showLegendKey val="0"/>
          <c:showVal val="0"/>
          <c:showCatName val="0"/>
          <c:showSerName val="0"/>
          <c:showPercent val="0"/>
          <c:showBubbleSize val="0"/>
        </c:dLbls>
        <c:smooth val="0"/>
        <c:axId val="866545192"/>
        <c:axId val="866541664"/>
      </c:lineChart>
      <c:dateAx>
        <c:axId val="866545192"/>
        <c:scaling>
          <c:orientation val="minMax"/>
        </c:scaling>
        <c:delete val="0"/>
        <c:axPos val="b"/>
        <c:numFmt formatCode="mmm\-yy" sourceLinked="1"/>
        <c:majorTickMark val="out"/>
        <c:minorTickMark val="none"/>
        <c:tickLblPos val="low"/>
        <c:txPr>
          <a:bodyPr rot="-5400000" vert="horz"/>
          <a:lstStyle/>
          <a:p>
            <a:pPr>
              <a:defRPr lang="en-US" sz="900">
                <a:latin typeface="Arial" pitchFamily="34" charset="0"/>
                <a:cs typeface="Arial" pitchFamily="34" charset="0"/>
              </a:defRPr>
            </a:pPr>
            <a:endParaRPr lang="pt-PT"/>
          </a:p>
        </c:txPr>
        <c:crossAx val="866541664"/>
        <c:crosses val="autoZero"/>
        <c:auto val="1"/>
        <c:lblOffset val="100"/>
        <c:baseTimeUnit val="months"/>
        <c:majorUnit val="6"/>
        <c:majorTimeUnit val="months"/>
      </c:dateAx>
      <c:valAx>
        <c:axId val="866541664"/>
        <c:scaling>
          <c:orientation val="minMax"/>
        </c:scaling>
        <c:delete val="0"/>
        <c:axPos val="l"/>
        <c:majorGridlines>
          <c:spPr>
            <a:ln>
              <a:solidFill>
                <a:schemeClr val="bg1">
                  <a:lumMod val="95000"/>
                </a:schemeClr>
              </a:solidFill>
            </a:ln>
          </c:spPr>
        </c:majorGridlines>
        <c:title>
          <c:tx>
            <c:rich>
              <a:bodyPr rot="-5400000" vert="horz"/>
              <a:lstStyle/>
              <a:p>
                <a:pPr>
                  <a:defRPr lang="en-US" sz="900" b="0">
                    <a:latin typeface="Arial" pitchFamily="34" charset="0"/>
                    <a:cs typeface="Arial" pitchFamily="34" charset="0"/>
                  </a:defRPr>
                </a:pPr>
                <a:r>
                  <a:rPr lang="en-US" sz="900" b="0">
                    <a:latin typeface="Arial" pitchFamily="34" charset="0"/>
                    <a:cs typeface="Arial" pitchFamily="34" charset="0"/>
                  </a:rPr>
                  <a:t>Desempregados inscritos no IEFP por 1000 hab (15+ anos)</a:t>
                </a:r>
              </a:p>
            </c:rich>
          </c:tx>
          <c:layout>
            <c:manualLayout>
              <c:xMode val="edge"/>
              <c:yMode val="edge"/>
              <c:x val="1.1958568738229761E-2"/>
              <c:y val="3.5990849673202617E-2"/>
            </c:manualLayout>
          </c:layout>
          <c:overlay val="0"/>
        </c:title>
        <c:numFmt formatCode="0" sourceLinked="0"/>
        <c:majorTickMark val="out"/>
        <c:minorTickMark val="none"/>
        <c:tickLblPos val="nextTo"/>
        <c:txPr>
          <a:bodyPr/>
          <a:lstStyle/>
          <a:p>
            <a:pPr>
              <a:defRPr lang="en-US" sz="900">
                <a:latin typeface="Arial" pitchFamily="34" charset="0"/>
                <a:cs typeface="Arial" pitchFamily="34" charset="0"/>
              </a:defRPr>
            </a:pPr>
            <a:endParaRPr lang="pt-PT"/>
          </a:p>
        </c:txPr>
        <c:crossAx val="866545192"/>
        <c:crosses val="autoZero"/>
        <c:crossBetween val="between"/>
      </c:valAx>
    </c:plotArea>
    <c:legend>
      <c:legendPos val="b"/>
      <c:overlay val="0"/>
      <c:spPr>
        <a:ln>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26166666666669"/>
          <c:y val="4.3561111111111113E-2"/>
          <c:w val="0.84361305555555965"/>
          <c:h val="0.6554861111111111"/>
        </c:manualLayout>
      </c:layout>
      <c:barChart>
        <c:barDir val="col"/>
        <c:grouping val="stacked"/>
        <c:varyColors val="0"/>
        <c:ser>
          <c:idx val="0"/>
          <c:order val="0"/>
          <c:tx>
            <c:strRef>
              <c:f>AUX!$C$176</c:f>
              <c:strCache>
                <c:ptCount val="1"/>
                <c:pt idx="0">
                  <c:v>Nenhum</c:v>
                </c:pt>
              </c:strCache>
            </c:strRef>
          </c:tx>
          <c:spPr>
            <a:solidFill>
              <a:schemeClr val="bg1">
                <a:lumMod val="65000"/>
              </a:schemeClr>
            </a:solidFill>
            <a:ln>
              <a:noFill/>
            </a:ln>
          </c:spPr>
          <c:invertIfNegative val="0"/>
          <c:dLbls>
            <c:spPr>
              <a:noFill/>
              <a:ln>
                <a:noFill/>
              </a:ln>
              <a:effectLst/>
            </c:spPr>
            <c:txPr>
              <a:bodyPr/>
              <a:lstStyle/>
              <a:p>
                <a:pPr>
                  <a:defRPr lang="en-US" sz="700">
                    <a:solidFill>
                      <a:schemeClr val="tx1">
                        <a:lumMod val="85000"/>
                        <a:lumOff val="15000"/>
                      </a:schemeClr>
                    </a:solidFill>
                    <a:latin typeface="Arial" pitchFamily="34" charset="0"/>
                    <a:cs typeface="Arial" pitchFamily="34" charset="0"/>
                  </a:defRPr>
                </a:pPr>
                <a:endParaRPr lang="pt-PT"/>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AUX!$A$177:$B$182</c:f>
              <c:multiLvlStrCache>
                <c:ptCount val="6"/>
                <c:lvl>
                  <c:pt idx="0">
                    <c:v>2001</c:v>
                  </c:pt>
                  <c:pt idx="1">
                    <c:v>2011</c:v>
                  </c:pt>
                  <c:pt idx="2">
                    <c:v>2001</c:v>
                  </c:pt>
                  <c:pt idx="3">
                    <c:v>2011</c:v>
                  </c:pt>
                  <c:pt idx="4">
                    <c:v>2001</c:v>
                  </c:pt>
                  <c:pt idx="5">
                    <c:v>2011</c:v>
                  </c:pt>
                </c:lvl>
                <c:lvl>
                  <c:pt idx="0">
                    <c:v>Continente</c:v>
                  </c:pt>
                  <c:pt idx="2">
                    <c:v>ARS Norte</c:v>
                  </c:pt>
                  <c:pt idx="4">
                    <c:v>ACES Gerês/Cabreira</c:v>
                  </c:pt>
                </c:lvl>
              </c:multiLvlStrCache>
            </c:multiLvlStrRef>
          </c:cat>
          <c:val>
            <c:numRef>
              <c:f>AUX!$C$177:$C$182</c:f>
              <c:numCache>
                <c:formatCode>0.0</c:formatCode>
                <c:ptCount val="6"/>
                <c:pt idx="0">
                  <c:v>26.162217687641416</c:v>
                </c:pt>
                <c:pt idx="1">
                  <c:v>18.812084970163585</c:v>
                </c:pt>
                <c:pt idx="2">
                  <c:v>26.781702397983693</c:v>
                </c:pt>
                <c:pt idx="3">
                  <c:v>18.660237835958906</c:v>
                </c:pt>
                <c:pt idx="4">
                  <c:v>32.477962251906334</c:v>
                </c:pt>
                <c:pt idx="5">
                  <c:v>22.446356266010486</c:v>
                </c:pt>
              </c:numCache>
            </c:numRef>
          </c:val>
          <c:extLst>
            <c:ext xmlns:c16="http://schemas.microsoft.com/office/drawing/2014/chart" uri="{C3380CC4-5D6E-409C-BE32-E72D297353CC}">
              <c16:uniqueId val="{00000000-1A02-4CAB-8E31-13DCCC558C53}"/>
            </c:ext>
          </c:extLst>
        </c:ser>
        <c:ser>
          <c:idx val="1"/>
          <c:order val="1"/>
          <c:tx>
            <c:strRef>
              <c:f>AUX!$D$176</c:f>
              <c:strCache>
                <c:ptCount val="1"/>
                <c:pt idx="0">
                  <c:v>Básico</c:v>
                </c:pt>
              </c:strCache>
            </c:strRef>
          </c:tx>
          <c:spPr>
            <a:solidFill>
              <a:schemeClr val="accent6">
                <a:lumMod val="60000"/>
                <a:lumOff val="40000"/>
              </a:schemeClr>
            </a:solidFill>
            <a:ln>
              <a:noFill/>
            </a:ln>
          </c:spPr>
          <c:invertIfNegative val="0"/>
          <c:dLbls>
            <c:spPr>
              <a:noFill/>
              <a:ln>
                <a:noFill/>
              </a:ln>
              <a:effectLst/>
            </c:spPr>
            <c:txPr>
              <a:bodyPr/>
              <a:lstStyle/>
              <a:p>
                <a:pPr>
                  <a:defRPr lang="en-US" sz="700">
                    <a:solidFill>
                      <a:schemeClr val="tx1">
                        <a:lumMod val="85000"/>
                        <a:lumOff val="15000"/>
                      </a:schemeClr>
                    </a:solidFill>
                    <a:latin typeface="Arial" pitchFamily="34" charset="0"/>
                    <a:cs typeface="Arial" pitchFamily="34" charset="0"/>
                  </a:defRPr>
                </a:pPr>
                <a:endParaRPr lang="pt-PT"/>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AUX!$A$177:$B$182</c:f>
              <c:multiLvlStrCache>
                <c:ptCount val="6"/>
                <c:lvl>
                  <c:pt idx="0">
                    <c:v>2001</c:v>
                  </c:pt>
                  <c:pt idx="1">
                    <c:v>2011</c:v>
                  </c:pt>
                  <c:pt idx="2">
                    <c:v>2001</c:v>
                  </c:pt>
                  <c:pt idx="3">
                    <c:v>2011</c:v>
                  </c:pt>
                  <c:pt idx="4">
                    <c:v>2001</c:v>
                  </c:pt>
                  <c:pt idx="5">
                    <c:v>2011</c:v>
                  </c:pt>
                </c:lvl>
                <c:lvl>
                  <c:pt idx="0">
                    <c:v>Continente</c:v>
                  </c:pt>
                  <c:pt idx="2">
                    <c:v>ARS Norte</c:v>
                  </c:pt>
                  <c:pt idx="4">
                    <c:v>ACES Gerês/Cabreira</c:v>
                  </c:pt>
                </c:lvl>
              </c:multiLvlStrCache>
            </c:multiLvlStrRef>
          </c:cat>
          <c:val>
            <c:numRef>
              <c:f>AUX!$D$177:$D$182</c:f>
              <c:numCache>
                <c:formatCode>0.0</c:formatCode>
                <c:ptCount val="6"/>
                <c:pt idx="0">
                  <c:v>55.385216624855374</c:v>
                </c:pt>
                <c:pt idx="1">
                  <c:v>54.940985532794286</c:v>
                </c:pt>
                <c:pt idx="2">
                  <c:v>58.288126097674805</c:v>
                </c:pt>
                <c:pt idx="3">
                  <c:v>58.576351643099422</c:v>
                </c:pt>
                <c:pt idx="4">
                  <c:v>59.400969841184001</c:v>
                </c:pt>
                <c:pt idx="5">
                  <c:v>60.41886643467722</c:v>
                </c:pt>
              </c:numCache>
            </c:numRef>
          </c:val>
          <c:extLst>
            <c:ext xmlns:c16="http://schemas.microsoft.com/office/drawing/2014/chart" uri="{C3380CC4-5D6E-409C-BE32-E72D297353CC}">
              <c16:uniqueId val="{00000001-1A02-4CAB-8E31-13DCCC558C53}"/>
            </c:ext>
          </c:extLst>
        </c:ser>
        <c:ser>
          <c:idx val="2"/>
          <c:order val="2"/>
          <c:tx>
            <c:strRef>
              <c:f>AUX!$E$176</c:f>
              <c:strCache>
                <c:ptCount val="1"/>
                <c:pt idx="0">
                  <c:v>Secundário</c:v>
                </c:pt>
              </c:strCache>
            </c:strRef>
          </c:tx>
          <c:spPr>
            <a:solidFill>
              <a:schemeClr val="accent6">
                <a:lumMod val="75000"/>
              </a:schemeClr>
            </a:solidFill>
            <a:ln>
              <a:noFill/>
            </a:ln>
          </c:spPr>
          <c:invertIfNegative val="0"/>
          <c:dLbls>
            <c:spPr>
              <a:noFill/>
              <a:ln>
                <a:noFill/>
              </a:ln>
              <a:effectLst/>
            </c:spPr>
            <c:txPr>
              <a:bodyPr/>
              <a:lstStyle/>
              <a:p>
                <a:pPr>
                  <a:defRPr lang="en-US" sz="700">
                    <a:solidFill>
                      <a:schemeClr val="tx1">
                        <a:lumMod val="85000"/>
                        <a:lumOff val="15000"/>
                      </a:schemeClr>
                    </a:solidFill>
                    <a:latin typeface="Arial" pitchFamily="34" charset="0"/>
                    <a:cs typeface="Arial" pitchFamily="34" charset="0"/>
                  </a:defRPr>
                </a:pPr>
                <a:endParaRPr lang="pt-PT"/>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AUX!$A$177:$B$182</c:f>
              <c:multiLvlStrCache>
                <c:ptCount val="6"/>
                <c:lvl>
                  <c:pt idx="0">
                    <c:v>2001</c:v>
                  </c:pt>
                  <c:pt idx="1">
                    <c:v>2011</c:v>
                  </c:pt>
                  <c:pt idx="2">
                    <c:v>2001</c:v>
                  </c:pt>
                  <c:pt idx="3">
                    <c:v>2011</c:v>
                  </c:pt>
                  <c:pt idx="4">
                    <c:v>2001</c:v>
                  </c:pt>
                  <c:pt idx="5">
                    <c:v>2011</c:v>
                  </c:pt>
                </c:lvl>
                <c:lvl>
                  <c:pt idx="0">
                    <c:v>Continente</c:v>
                  </c:pt>
                  <c:pt idx="2">
                    <c:v>ARS Norte</c:v>
                  </c:pt>
                  <c:pt idx="4">
                    <c:v>ACES Gerês/Cabreira</c:v>
                  </c:pt>
                </c:lvl>
              </c:multiLvlStrCache>
            </c:multiLvlStrRef>
          </c:cat>
          <c:val>
            <c:numRef>
              <c:f>AUX!$E$177:$E$182</c:f>
              <c:numCache>
                <c:formatCode>0.0</c:formatCode>
                <c:ptCount val="6"/>
                <c:pt idx="0">
                  <c:v>11.841082025419523</c:v>
                </c:pt>
                <c:pt idx="1">
                  <c:v>14.31920053513165</c:v>
                </c:pt>
                <c:pt idx="2">
                  <c:v>9.7093915704554661</c:v>
                </c:pt>
                <c:pt idx="3">
                  <c:v>12.58279314680491</c:v>
                </c:pt>
                <c:pt idx="4">
                  <c:v>5.9362212247399633</c:v>
                </c:pt>
                <c:pt idx="5">
                  <c:v>11.264954596788263</c:v>
                </c:pt>
              </c:numCache>
            </c:numRef>
          </c:val>
          <c:extLst>
            <c:ext xmlns:c16="http://schemas.microsoft.com/office/drawing/2014/chart" uri="{C3380CC4-5D6E-409C-BE32-E72D297353CC}">
              <c16:uniqueId val="{00000002-1A02-4CAB-8E31-13DCCC558C53}"/>
            </c:ext>
          </c:extLst>
        </c:ser>
        <c:ser>
          <c:idx val="3"/>
          <c:order val="3"/>
          <c:tx>
            <c:strRef>
              <c:f>AUX!$F$176</c:f>
              <c:strCache>
                <c:ptCount val="1"/>
                <c:pt idx="0">
                  <c:v>Superior</c:v>
                </c:pt>
              </c:strCache>
            </c:strRef>
          </c:tx>
          <c:spPr>
            <a:solidFill>
              <a:schemeClr val="accent6">
                <a:lumMod val="50000"/>
              </a:schemeClr>
            </a:solidFill>
            <a:ln>
              <a:noFill/>
            </a:ln>
          </c:spPr>
          <c:invertIfNegative val="0"/>
          <c:dLbls>
            <c:spPr>
              <a:noFill/>
              <a:ln>
                <a:noFill/>
              </a:ln>
              <a:effectLst/>
            </c:spPr>
            <c:txPr>
              <a:bodyPr/>
              <a:lstStyle/>
              <a:p>
                <a:pPr>
                  <a:defRPr lang="en-US" sz="700">
                    <a:solidFill>
                      <a:schemeClr val="bg1">
                        <a:lumMod val="95000"/>
                      </a:schemeClr>
                    </a:solidFill>
                    <a:latin typeface="Arial" pitchFamily="34" charset="0"/>
                    <a:cs typeface="Arial" pitchFamily="34" charset="0"/>
                  </a:defRPr>
                </a:pPr>
                <a:endParaRPr lang="pt-PT"/>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AUX!$A$177:$B$182</c:f>
              <c:multiLvlStrCache>
                <c:ptCount val="6"/>
                <c:lvl>
                  <c:pt idx="0">
                    <c:v>2001</c:v>
                  </c:pt>
                  <c:pt idx="1">
                    <c:v>2011</c:v>
                  </c:pt>
                  <c:pt idx="2">
                    <c:v>2001</c:v>
                  </c:pt>
                  <c:pt idx="3">
                    <c:v>2011</c:v>
                  </c:pt>
                  <c:pt idx="4">
                    <c:v>2001</c:v>
                  </c:pt>
                  <c:pt idx="5">
                    <c:v>2011</c:v>
                  </c:pt>
                </c:lvl>
                <c:lvl>
                  <c:pt idx="0">
                    <c:v>Continente</c:v>
                  </c:pt>
                  <c:pt idx="2">
                    <c:v>ARS Norte</c:v>
                  </c:pt>
                  <c:pt idx="4">
                    <c:v>ACES Gerês/Cabreira</c:v>
                  </c:pt>
                </c:lvl>
              </c:multiLvlStrCache>
            </c:multiLvlStrRef>
          </c:cat>
          <c:val>
            <c:numRef>
              <c:f>AUX!$F$177:$F$182</c:f>
              <c:numCache>
                <c:formatCode>0.0</c:formatCode>
                <c:ptCount val="6"/>
                <c:pt idx="0">
                  <c:v>6.6114836620836863</c:v>
                </c:pt>
                <c:pt idx="1">
                  <c:v>11.927728961910486</c:v>
                </c:pt>
                <c:pt idx="2">
                  <c:v>5.2207799338860319</c:v>
                </c:pt>
                <c:pt idx="3">
                  <c:v>10.180617374136764</c:v>
                </c:pt>
                <c:pt idx="4">
                  <c:v>2.1848466821697041</c:v>
                </c:pt>
                <c:pt idx="5">
                  <c:v>5.8698227025240328</c:v>
                </c:pt>
              </c:numCache>
            </c:numRef>
          </c:val>
          <c:extLst>
            <c:ext xmlns:c16="http://schemas.microsoft.com/office/drawing/2014/chart" uri="{C3380CC4-5D6E-409C-BE32-E72D297353CC}">
              <c16:uniqueId val="{00000003-1A02-4CAB-8E31-13DCCC558C53}"/>
            </c:ext>
          </c:extLst>
        </c:ser>
        <c:dLbls>
          <c:showLegendKey val="0"/>
          <c:showVal val="1"/>
          <c:showCatName val="0"/>
          <c:showSerName val="0"/>
          <c:showPercent val="0"/>
          <c:showBubbleSize val="0"/>
        </c:dLbls>
        <c:gapWidth val="80"/>
        <c:overlap val="100"/>
        <c:axId val="453625824"/>
        <c:axId val="453626608"/>
      </c:barChart>
      <c:catAx>
        <c:axId val="453625824"/>
        <c:scaling>
          <c:orientation val="minMax"/>
        </c:scaling>
        <c:delete val="0"/>
        <c:axPos val="b"/>
        <c:numFmt formatCode="General" sourceLinked="0"/>
        <c:majorTickMark val="out"/>
        <c:minorTickMark val="none"/>
        <c:tickLblPos val="nextTo"/>
        <c:txPr>
          <a:bodyPr/>
          <a:lstStyle/>
          <a:p>
            <a:pPr>
              <a:defRPr lang="en-US" sz="800">
                <a:latin typeface="Arial" pitchFamily="34" charset="0"/>
                <a:cs typeface="Arial" pitchFamily="34" charset="0"/>
              </a:defRPr>
            </a:pPr>
            <a:endParaRPr lang="pt-PT"/>
          </a:p>
        </c:txPr>
        <c:crossAx val="453626608"/>
        <c:crosses val="autoZero"/>
        <c:auto val="1"/>
        <c:lblAlgn val="ctr"/>
        <c:lblOffset val="100"/>
        <c:noMultiLvlLbl val="0"/>
      </c:catAx>
      <c:valAx>
        <c:axId val="453626608"/>
        <c:scaling>
          <c:orientation val="minMax"/>
          <c:max val="100"/>
        </c:scaling>
        <c:delete val="0"/>
        <c:axPos val="l"/>
        <c:majorGridlines>
          <c:spPr>
            <a:ln>
              <a:solidFill>
                <a:schemeClr val="bg1">
                  <a:lumMod val="95000"/>
                </a:schemeClr>
              </a:solidFill>
            </a:ln>
          </c:spPr>
        </c:majorGridlines>
        <c:title>
          <c:tx>
            <c:rich>
              <a:bodyPr rot="0" vert="horz"/>
              <a:lstStyle/>
              <a:p>
                <a:pPr>
                  <a:defRPr lang="en-US" b="0">
                    <a:latin typeface="Arial" pitchFamily="34" charset="0"/>
                    <a:cs typeface="Arial" pitchFamily="34" charset="0"/>
                  </a:defRPr>
                </a:pPr>
                <a:r>
                  <a:rPr lang="en-US" b="0">
                    <a:latin typeface="Arial" pitchFamily="34" charset="0"/>
                    <a:cs typeface="Arial" pitchFamily="34" charset="0"/>
                  </a:rPr>
                  <a:t>%</a:t>
                </a:r>
              </a:p>
            </c:rich>
          </c:tx>
          <c:layout>
            <c:manualLayout>
              <c:xMode val="edge"/>
              <c:yMode val="edge"/>
              <c:x val="2.9398148148148148E-3"/>
              <c:y val="1.3626543209876643E-2"/>
            </c:manualLayout>
          </c:layout>
          <c:overlay val="0"/>
        </c:title>
        <c:numFmt formatCode="0" sourceLinked="0"/>
        <c:majorTickMark val="out"/>
        <c:minorTickMark val="none"/>
        <c:tickLblPos val="nextTo"/>
        <c:txPr>
          <a:bodyPr/>
          <a:lstStyle/>
          <a:p>
            <a:pPr>
              <a:defRPr lang="en-US" sz="900">
                <a:latin typeface="Arial" pitchFamily="34" charset="0"/>
                <a:cs typeface="Arial" pitchFamily="34" charset="0"/>
              </a:defRPr>
            </a:pPr>
            <a:endParaRPr lang="pt-PT"/>
          </a:p>
        </c:txPr>
        <c:crossAx val="453625824"/>
        <c:crosses val="autoZero"/>
        <c:crossBetween val="between"/>
        <c:majorUnit val="20"/>
        <c:minorUnit val="4"/>
      </c:valAx>
    </c:plotArea>
    <c:legend>
      <c:legendPos val="b"/>
      <c:overlay val="0"/>
      <c:spPr>
        <a:ln>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541083099906701E-2"/>
          <c:y val="7.565856481481481E-2"/>
          <c:w val="0.89070728291316525"/>
          <c:h val="0.6674895833333333"/>
        </c:manualLayout>
      </c:layout>
      <c:lineChart>
        <c:grouping val="standard"/>
        <c:varyColors val="0"/>
        <c:ser>
          <c:idx val="1"/>
          <c:order val="0"/>
          <c:tx>
            <c:strRef>
              <c:f>AUX!$A$210</c:f>
              <c:strCache>
                <c:ptCount val="1"/>
                <c:pt idx="0">
                  <c:v>Continente</c:v>
                </c:pt>
              </c:strCache>
            </c:strRef>
          </c:tx>
          <c:spPr>
            <a:ln w="12700">
              <a:solidFill>
                <a:srgbClr val="FF0000"/>
              </a:solidFill>
            </a:ln>
          </c:spPr>
          <c:marker>
            <c:symbol val="none"/>
          </c:marker>
          <c:cat>
            <c:strRef>
              <c:f>AUX!$B$209:$X$209</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AUX!$B$210:$X$210</c:f>
              <c:numCache>
                <c:formatCode>0.0</c:formatCode>
                <c:ptCount val="23"/>
                <c:pt idx="0">
                  <c:v>6.6</c:v>
                </c:pt>
                <c:pt idx="1">
                  <c:v>6.3</c:v>
                </c:pt>
                <c:pt idx="2">
                  <c:v>6.2</c:v>
                </c:pt>
                <c:pt idx="3">
                  <c:v>6</c:v>
                </c:pt>
                <c:pt idx="4">
                  <c:v>5.8</c:v>
                </c:pt>
                <c:pt idx="5">
                  <c:v>5.6</c:v>
                </c:pt>
                <c:pt idx="6">
                  <c:v>5.3</c:v>
                </c:pt>
                <c:pt idx="7">
                  <c:v>5</c:v>
                </c:pt>
                <c:pt idx="8">
                  <c:v>4.8</c:v>
                </c:pt>
                <c:pt idx="9">
                  <c:v>4.5999999999999996</c:v>
                </c:pt>
                <c:pt idx="10">
                  <c:v>4.4000000000000004</c:v>
                </c:pt>
                <c:pt idx="11">
                  <c:v>4.3</c:v>
                </c:pt>
                <c:pt idx="12">
                  <c:v>4.0999999999999996</c:v>
                </c:pt>
                <c:pt idx="13">
                  <c:v>3.9</c:v>
                </c:pt>
                <c:pt idx="14">
                  <c:v>3.7</c:v>
                </c:pt>
                <c:pt idx="15">
                  <c:v>3.5</c:v>
                </c:pt>
                <c:pt idx="16">
                  <c:v>3.3</c:v>
                </c:pt>
                <c:pt idx="17">
                  <c:v>2.9</c:v>
                </c:pt>
                <c:pt idx="18">
                  <c:v>2.6</c:v>
                </c:pt>
                <c:pt idx="19">
                  <c:v>2.5</c:v>
                </c:pt>
                <c:pt idx="20">
                  <c:v>2.4</c:v>
                </c:pt>
                <c:pt idx="21">
                  <c:v>2.4</c:v>
                </c:pt>
                <c:pt idx="22">
                  <c:v>2.2000000000000002</c:v>
                </c:pt>
              </c:numCache>
            </c:numRef>
          </c:val>
          <c:smooth val="0"/>
          <c:extLst>
            <c:ext xmlns:c16="http://schemas.microsoft.com/office/drawing/2014/chart" uri="{C3380CC4-5D6E-409C-BE32-E72D297353CC}">
              <c16:uniqueId val="{00000000-4D48-4B5F-A323-60DE1F30EC4A}"/>
            </c:ext>
          </c:extLst>
        </c:ser>
        <c:ser>
          <c:idx val="2"/>
          <c:order val="1"/>
          <c:tx>
            <c:strRef>
              <c:f>AUX!$A$211</c:f>
              <c:strCache>
                <c:ptCount val="1"/>
                <c:pt idx="0">
                  <c:v>ARS Norte</c:v>
                </c:pt>
              </c:strCache>
            </c:strRef>
          </c:tx>
          <c:spPr>
            <a:ln w="12700">
              <a:solidFill>
                <a:schemeClr val="tx2"/>
              </a:solidFill>
            </a:ln>
          </c:spPr>
          <c:marker>
            <c:symbol val="none"/>
          </c:marker>
          <c:cat>
            <c:strRef>
              <c:f>AUX!$B$209:$X$209</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AUX!$B$211:$X$211</c:f>
              <c:numCache>
                <c:formatCode>0.0</c:formatCode>
                <c:ptCount val="23"/>
                <c:pt idx="0">
                  <c:v>6.0549725751686205</c:v>
                </c:pt>
                <c:pt idx="1">
                  <c:v>5.9512978324859516</c:v>
                </c:pt>
                <c:pt idx="2">
                  <c:v>5.8396824672658418</c:v>
                </c:pt>
                <c:pt idx="3">
                  <c:v>5.7629055420868145</c:v>
                </c:pt>
                <c:pt idx="4">
                  <c:v>5.7045821764161451</c:v>
                </c:pt>
                <c:pt idx="5">
                  <c:v>5.4736773574003692</c:v>
                </c:pt>
                <c:pt idx="6">
                  <c:v>5.2950683761399508</c:v>
                </c:pt>
                <c:pt idx="7">
                  <c:v>5.0754362789404155</c:v>
                </c:pt>
                <c:pt idx="8">
                  <c:v>4.8730415991356022</c:v>
                </c:pt>
                <c:pt idx="9">
                  <c:v>4.6793938715336099</c:v>
                </c:pt>
                <c:pt idx="10">
                  <c:v>4.3492822966507179</c:v>
                </c:pt>
                <c:pt idx="11">
                  <c:v>4.2358418908387829</c:v>
                </c:pt>
                <c:pt idx="12">
                  <c:v>3.9155875873481065</c:v>
                </c:pt>
                <c:pt idx="13">
                  <c:v>3.7118959681484758</c:v>
                </c:pt>
                <c:pt idx="14">
                  <c:v>3.427363087954316</c:v>
                </c:pt>
                <c:pt idx="15">
                  <c:v>3.1889400921658986</c:v>
                </c:pt>
                <c:pt idx="16">
                  <c:v>2.8501168080659043</c:v>
                </c:pt>
                <c:pt idx="17">
                  <c:v>2.3778517943452453</c:v>
                </c:pt>
                <c:pt idx="18">
                  <c:v>2.1019986216402482</c:v>
                </c:pt>
                <c:pt idx="19">
                  <c:v>1.9529172910523518</c:v>
                </c:pt>
                <c:pt idx="20">
                  <c:v>1.8860879933517205</c:v>
                </c:pt>
                <c:pt idx="21">
                  <c:v>1.8131627590232513</c:v>
                </c:pt>
                <c:pt idx="22">
                  <c:v>1.6829280251029612</c:v>
                </c:pt>
              </c:numCache>
            </c:numRef>
          </c:val>
          <c:smooth val="0"/>
          <c:extLst>
            <c:ext xmlns:c16="http://schemas.microsoft.com/office/drawing/2014/chart" uri="{C3380CC4-5D6E-409C-BE32-E72D297353CC}">
              <c16:uniqueId val="{00000001-4D48-4B5F-A323-60DE1F30EC4A}"/>
            </c:ext>
          </c:extLst>
        </c:ser>
        <c:ser>
          <c:idx val="3"/>
          <c:order val="2"/>
          <c:tx>
            <c:strRef>
              <c:f>AUX!$A$212</c:f>
              <c:strCache>
                <c:ptCount val="1"/>
                <c:pt idx="0">
                  <c:v>ACES Gerês/Cabreira</c:v>
                </c:pt>
              </c:strCache>
            </c:strRef>
          </c:tx>
          <c:spPr>
            <a:ln w="25400">
              <a:solidFill>
                <a:srgbClr val="008080"/>
              </a:solidFill>
            </a:ln>
          </c:spPr>
          <c:marker>
            <c:symbol val="none"/>
          </c:marker>
          <c:cat>
            <c:strRef>
              <c:f>AUX!$B$209:$X$209</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AUX!$B$212:$X$212</c:f>
              <c:numCache>
                <c:formatCode>0.0</c:formatCode>
                <c:ptCount val="23"/>
                <c:pt idx="0">
                  <c:v>7.0879384911100436</c:v>
                </c:pt>
                <c:pt idx="1">
                  <c:v>7.1601354620222546</c:v>
                </c:pt>
                <c:pt idx="2">
                  <c:v>7.1428571428571423</c:v>
                </c:pt>
                <c:pt idx="3">
                  <c:v>7.0989928764431349</c:v>
                </c:pt>
                <c:pt idx="4">
                  <c:v>6.892261756655885</c:v>
                </c:pt>
                <c:pt idx="5">
                  <c:v>6.5686025868627942</c:v>
                </c:pt>
                <c:pt idx="6">
                  <c:v>6.3185378590078329</c:v>
                </c:pt>
                <c:pt idx="7">
                  <c:v>5.4545454545454541</c:v>
                </c:pt>
                <c:pt idx="8">
                  <c:v>4.8093340922026186</c:v>
                </c:pt>
                <c:pt idx="9">
                  <c:v>4.4343891402714934</c:v>
                </c:pt>
                <c:pt idx="10">
                  <c:v>4.1827541827541825</c:v>
                </c:pt>
                <c:pt idx="11">
                  <c:v>4.0843655841981921</c:v>
                </c:pt>
                <c:pt idx="12">
                  <c:v>3.7671232876712328</c:v>
                </c:pt>
                <c:pt idx="13">
                  <c:v>3.2745591939546599</c:v>
                </c:pt>
                <c:pt idx="14">
                  <c:v>2.6615969581749046</c:v>
                </c:pt>
                <c:pt idx="15">
                  <c:v>2.2615131578947367</c:v>
                </c:pt>
                <c:pt idx="16">
                  <c:v>2.0668425681618294</c:v>
                </c:pt>
                <c:pt idx="17">
                  <c:v>1.9435446552521982</c:v>
                </c:pt>
                <c:pt idx="18">
                  <c:v>1.411764705882353</c:v>
                </c:pt>
                <c:pt idx="19">
                  <c:v>1.3314967860422406</c:v>
                </c:pt>
                <c:pt idx="20">
                  <c:v>1.2362637362637363</c:v>
                </c:pt>
                <c:pt idx="21">
                  <c:v>1.3309671694764862</c:v>
                </c:pt>
                <c:pt idx="22">
                  <c:v>1.1373578302712162</c:v>
                </c:pt>
              </c:numCache>
            </c:numRef>
          </c:val>
          <c:smooth val="0"/>
          <c:extLst>
            <c:ext xmlns:c16="http://schemas.microsoft.com/office/drawing/2014/chart" uri="{C3380CC4-5D6E-409C-BE32-E72D297353CC}">
              <c16:uniqueId val="{00000002-4D48-4B5F-A323-60DE1F30EC4A}"/>
            </c:ext>
          </c:extLst>
        </c:ser>
        <c:dLbls>
          <c:showLegendKey val="0"/>
          <c:showVal val="0"/>
          <c:showCatName val="0"/>
          <c:showSerName val="0"/>
          <c:showPercent val="0"/>
          <c:showBubbleSize val="0"/>
        </c:dLbls>
        <c:smooth val="0"/>
        <c:axId val="453627392"/>
        <c:axId val="453623864"/>
      </c:lineChart>
      <c:catAx>
        <c:axId val="453627392"/>
        <c:scaling>
          <c:orientation val="minMax"/>
        </c:scaling>
        <c:delete val="0"/>
        <c:axPos val="b"/>
        <c:numFmt formatCode="General" sourceLinked="1"/>
        <c:majorTickMark val="out"/>
        <c:minorTickMark val="none"/>
        <c:tickLblPos val="nextTo"/>
        <c:txPr>
          <a:bodyPr rot="-5400000" vert="horz"/>
          <a:lstStyle/>
          <a:p>
            <a:pPr>
              <a:defRPr lang="en-US" sz="800">
                <a:latin typeface="Arial" pitchFamily="34" charset="0"/>
                <a:cs typeface="Arial" pitchFamily="34" charset="0"/>
              </a:defRPr>
            </a:pPr>
            <a:endParaRPr lang="pt-PT"/>
          </a:p>
        </c:txPr>
        <c:crossAx val="453623864"/>
        <c:crosses val="autoZero"/>
        <c:auto val="1"/>
        <c:lblAlgn val="ctr"/>
        <c:lblOffset val="100"/>
        <c:tickLblSkip val="1"/>
        <c:tickMarkSkip val="1"/>
        <c:noMultiLvlLbl val="0"/>
      </c:catAx>
      <c:valAx>
        <c:axId val="453623864"/>
        <c:scaling>
          <c:orientation val="minMax"/>
        </c:scaling>
        <c:delete val="0"/>
        <c:axPos val="l"/>
        <c:majorGridlines>
          <c:spPr>
            <a:ln w="3175">
              <a:solidFill>
                <a:schemeClr val="bg1">
                  <a:lumMod val="95000"/>
                </a:schemeClr>
              </a:solidFill>
            </a:ln>
          </c:spPr>
        </c:majorGridlines>
        <c:title>
          <c:tx>
            <c:rich>
              <a:bodyPr rot="0" vert="horz"/>
              <a:lstStyle/>
              <a:p>
                <a:pPr>
                  <a:defRPr lang="en-US" sz="900" b="0">
                    <a:latin typeface="Arial" pitchFamily="34" charset="0"/>
                    <a:cs typeface="Arial" pitchFamily="34" charset="0"/>
                  </a:defRPr>
                </a:pPr>
                <a:r>
                  <a:rPr lang="en-US" sz="900" b="0">
                    <a:latin typeface="Arial" pitchFamily="34" charset="0"/>
                    <a:cs typeface="Arial" pitchFamily="34" charset="0"/>
                  </a:rPr>
                  <a:t>%</a:t>
                </a:r>
              </a:p>
            </c:rich>
          </c:tx>
          <c:layout>
            <c:manualLayout>
              <c:xMode val="edge"/>
              <c:yMode val="edge"/>
              <c:x val="2.6548672566373455E-3"/>
              <c:y val="6.2932098765432183E-3"/>
            </c:manualLayout>
          </c:layout>
          <c:overlay val="0"/>
        </c:title>
        <c:numFmt formatCode="0" sourceLinked="0"/>
        <c:majorTickMark val="out"/>
        <c:minorTickMark val="none"/>
        <c:tickLblPos val="nextTo"/>
        <c:txPr>
          <a:bodyPr/>
          <a:lstStyle/>
          <a:p>
            <a:pPr>
              <a:defRPr lang="en-US" sz="900">
                <a:latin typeface="Arial" pitchFamily="34" charset="0"/>
                <a:cs typeface="Arial" pitchFamily="34" charset="0"/>
              </a:defRPr>
            </a:pPr>
            <a:endParaRPr lang="pt-PT"/>
          </a:p>
        </c:txPr>
        <c:crossAx val="453627392"/>
        <c:crosses val="autoZero"/>
        <c:crossBetween val="between"/>
      </c:valAx>
    </c:plotArea>
    <c:legend>
      <c:legendPos val="b"/>
      <c:layout>
        <c:manualLayout>
          <c:xMode val="edge"/>
          <c:yMode val="edge"/>
          <c:x val="1.4246498599439775E-2"/>
          <c:y val="0.92349344506743858"/>
          <c:w val="0.97150676937441638"/>
          <c:h val="5.9385594042128918E-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paperSize="9" orientation="landscape"/>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144326299744718E-2"/>
          <c:y val="7.565856481481481E-2"/>
          <c:w val="0.88210407752251185"/>
          <c:h val="0.66258989197530871"/>
        </c:manualLayout>
      </c:layout>
      <c:lineChart>
        <c:grouping val="standard"/>
        <c:varyColors val="0"/>
        <c:ser>
          <c:idx val="1"/>
          <c:order val="0"/>
          <c:tx>
            <c:strRef>
              <c:f>AUX!$A$216</c:f>
              <c:strCache>
                <c:ptCount val="1"/>
                <c:pt idx="0">
                  <c:v>Continente</c:v>
                </c:pt>
              </c:strCache>
            </c:strRef>
          </c:tx>
          <c:spPr>
            <a:ln w="12700">
              <a:solidFill>
                <a:srgbClr val="FF0000"/>
              </a:solidFill>
            </a:ln>
          </c:spPr>
          <c:marker>
            <c:symbol val="none"/>
          </c:marker>
          <c:cat>
            <c:strRef>
              <c:f>AUX!$B$215:$X$215</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AUX!$B$216:$X$216</c:f>
              <c:numCache>
                <c:formatCode>0.0</c:formatCode>
                <c:ptCount val="23"/>
                <c:pt idx="0">
                  <c:v>11</c:v>
                </c:pt>
                <c:pt idx="1">
                  <c:v>11.8</c:v>
                </c:pt>
                <c:pt idx="2">
                  <c:v>12.5</c:v>
                </c:pt>
                <c:pt idx="3">
                  <c:v>13.3</c:v>
                </c:pt>
                <c:pt idx="4">
                  <c:v>13.8</c:v>
                </c:pt>
                <c:pt idx="5">
                  <c:v>14.5</c:v>
                </c:pt>
                <c:pt idx="6">
                  <c:v>15</c:v>
                </c:pt>
                <c:pt idx="7">
                  <c:v>15.7</c:v>
                </c:pt>
                <c:pt idx="8">
                  <c:v>16.5</c:v>
                </c:pt>
                <c:pt idx="9">
                  <c:v>17.399999999999999</c:v>
                </c:pt>
                <c:pt idx="10">
                  <c:v>18.399999999999999</c:v>
                </c:pt>
                <c:pt idx="11">
                  <c:v>19.399999999999999</c:v>
                </c:pt>
                <c:pt idx="12">
                  <c:v>20.6</c:v>
                </c:pt>
                <c:pt idx="13">
                  <c:v>22.2</c:v>
                </c:pt>
                <c:pt idx="14">
                  <c:v>23.6</c:v>
                </c:pt>
                <c:pt idx="15">
                  <c:v>25.2</c:v>
                </c:pt>
                <c:pt idx="16">
                  <c:v>26.7</c:v>
                </c:pt>
                <c:pt idx="17">
                  <c:v>28.3</c:v>
                </c:pt>
                <c:pt idx="18">
                  <c:v>30</c:v>
                </c:pt>
                <c:pt idx="19">
                  <c:v>31.2</c:v>
                </c:pt>
                <c:pt idx="20">
                  <c:v>32.299999999999997</c:v>
                </c:pt>
                <c:pt idx="21">
                  <c:v>32.9</c:v>
                </c:pt>
                <c:pt idx="22">
                  <c:v>33.4</c:v>
                </c:pt>
              </c:numCache>
            </c:numRef>
          </c:val>
          <c:smooth val="0"/>
          <c:extLst>
            <c:ext xmlns:c16="http://schemas.microsoft.com/office/drawing/2014/chart" uri="{C3380CC4-5D6E-409C-BE32-E72D297353CC}">
              <c16:uniqueId val="{00000000-EE05-4B23-80A6-D3302F286EFF}"/>
            </c:ext>
          </c:extLst>
        </c:ser>
        <c:ser>
          <c:idx val="2"/>
          <c:order val="1"/>
          <c:tx>
            <c:strRef>
              <c:f>AUX!$A$217</c:f>
              <c:strCache>
                <c:ptCount val="1"/>
                <c:pt idx="0">
                  <c:v>ARS Norte</c:v>
                </c:pt>
              </c:strCache>
            </c:strRef>
          </c:tx>
          <c:spPr>
            <a:ln w="12700">
              <a:solidFill>
                <a:schemeClr val="tx2"/>
              </a:solidFill>
            </a:ln>
          </c:spPr>
          <c:marker>
            <c:symbol val="none"/>
          </c:marker>
          <c:cat>
            <c:strRef>
              <c:f>AUX!$B$215:$X$215</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AUX!$B$217:$X$217</c:f>
              <c:numCache>
                <c:formatCode>0.0</c:formatCode>
                <c:ptCount val="23"/>
                <c:pt idx="0">
                  <c:v>10.323874199148833</c:v>
                </c:pt>
                <c:pt idx="1">
                  <c:v>11.039412821591039</c:v>
                </c:pt>
                <c:pt idx="2">
                  <c:v>11.732591207019786</c:v>
                </c:pt>
                <c:pt idx="3">
                  <c:v>12.488611621550673</c:v>
                </c:pt>
                <c:pt idx="4">
                  <c:v>13.132382700362369</c:v>
                </c:pt>
                <c:pt idx="5">
                  <c:v>13.84532751731378</c:v>
                </c:pt>
                <c:pt idx="6">
                  <c:v>14.452362808069473</c:v>
                </c:pt>
                <c:pt idx="7">
                  <c:v>15.112459153166933</c:v>
                </c:pt>
                <c:pt idx="8">
                  <c:v>15.839186025571763</c:v>
                </c:pt>
                <c:pt idx="9">
                  <c:v>16.70678908670175</c:v>
                </c:pt>
                <c:pt idx="10">
                  <c:v>17.560765550239235</c:v>
                </c:pt>
                <c:pt idx="11">
                  <c:v>18.572992808736053</c:v>
                </c:pt>
                <c:pt idx="12">
                  <c:v>19.574947416689096</c:v>
                </c:pt>
                <c:pt idx="13">
                  <c:v>21.085174020843407</c:v>
                </c:pt>
                <c:pt idx="14">
                  <c:v>22.230093815074817</c:v>
                </c:pt>
                <c:pt idx="15">
                  <c:v>23.762672811059907</c:v>
                </c:pt>
                <c:pt idx="16">
                  <c:v>25.108815935079303</c:v>
                </c:pt>
                <c:pt idx="17">
                  <c:v>26.85757932433448</c:v>
                </c:pt>
                <c:pt idx="18">
                  <c:v>28.636654523973615</c:v>
                </c:pt>
                <c:pt idx="19">
                  <c:v>30.099821143713445</c:v>
                </c:pt>
                <c:pt idx="20">
                  <c:v>31.637138831010851</c:v>
                </c:pt>
                <c:pt idx="21">
                  <c:v>32.673411810487401</c:v>
                </c:pt>
                <c:pt idx="22">
                  <c:v>33.363159443028046</c:v>
                </c:pt>
              </c:numCache>
            </c:numRef>
          </c:val>
          <c:smooth val="0"/>
          <c:extLst>
            <c:ext xmlns:c16="http://schemas.microsoft.com/office/drawing/2014/chart" uri="{C3380CC4-5D6E-409C-BE32-E72D297353CC}">
              <c16:uniqueId val="{00000001-EE05-4B23-80A6-D3302F286EFF}"/>
            </c:ext>
          </c:extLst>
        </c:ser>
        <c:ser>
          <c:idx val="3"/>
          <c:order val="2"/>
          <c:tx>
            <c:strRef>
              <c:f>AUX!$A$218</c:f>
              <c:strCache>
                <c:ptCount val="1"/>
                <c:pt idx="0">
                  <c:v>ACES Gerês/Cabreira</c:v>
                </c:pt>
              </c:strCache>
            </c:strRef>
          </c:tx>
          <c:spPr>
            <a:ln w="25400">
              <a:solidFill>
                <a:srgbClr val="008080"/>
              </a:solidFill>
            </a:ln>
          </c:spPr>
          <c:marker>
            <c:symbol val="none"/>
          </c:marker>
          <c:cat>
            <c:strRef>
              <c:f>AUX!$B$215:$X$215</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AUX!$B$218:$X$218</c:f>
              <c:numCache>
                <c:formatCode>0.0</c:formatCode>
                <c:ptCount val="23"/>
                <c:pt idx="0">
                  <c:v>9.8990869774147043</c:v>
                </c:pt>
                <c:pt idx="1">
                  <c:v>10.062893081761008</c:v>
                </c:pt>
                <c:pt idx="2">
                  <c:v>9.7007722007722013</c:v>
                </c:pt>
                <c:pt idx="3">
                  <c:v>9.6536477523949884</c:v>
                </c:pt>
                <c:pt idx="4">
                  <c:v>10.325951729285892</c:v>
                </c:pt>
                <c:pt idx="5">
                  <c:v>11.082931777834135</c:v>
                </c:pt>
                <c:pt idx="6">
                  <c:v>12.219321148825065</c:v>
                </c:pt>
                <c:pt idx="7">
                  <c:v>12.591587516960651</c:v>
                </c:pt>
                <c:pt idx="8">
                  <c:v>14.143426294820719</c:v>
                </c:pt>
                <c:pt idx="9">
                  <c:v>14.720965309200604</c:v>
                </c:pt>
                <c:pt idx="10">
                  <c:v>15.990990990990991</c:v>
                </c:pt>
                <c:pt idx="11">
                  <c:v>17.040508871777703</c:v>
                </c:pt>
                <c:pt idx="12">
                  <c:v>17.636986301369863</c:v>
                </c:pt>
                <c:pt idx="13">
                  <c:v>19.539402662828355</c:v>
                </c:pt>
                <c:pt idx="14">
                  <c:v>20.49429657794677</c:v>
                </c:pt>
                <c:pt idx="15">
                  <c:v>23.067434210526315</c:v>
                </c:pt>
                <c:pt idx="16">
                  <c:v>24.890061565523308</c:v>
                </c:pt>
                <c:pt idx="17">
                  <c:v>26.608051827857469</c:v>
                </c:pt>
                <c:pt idx="18">
                  <c:v>27.341176470588234</c:v>
                </c:pt>
                <c:pt idx="19">
                  <c:v>28.191000918273645</c:v>
                </c:pt>
                <c:pt idx="20">
                  <c:v>29.807692307692307</c:v>
                </c:pt>
                <c:pt idx="21">
                  <c:v>31.677018633540371</c:v>
                </c:pt>
                <c:pt idx="22">
                  <c:v>32.895888013998245</c:v>
                </c:pt>
              </c:numCache>
            </c:numRef>
          </c:val>
          <c:smooth val="0"/>
          <c:extLst>
            <c:ext xmlns:c16="http://schemas.microsoft.com/office/drawing/2014/chart" uri="{C3380CC4-5D6E-409C-BE32-E72D297353CC}">
              <c16:uniqueId val="{00000002-EE05-4B23-80A6-D3302F286EFF}"/>
            </c:ext>
          </c:extLst>
        </c:ser>
        <c:dLbls>
          <c:showLegendKey val="0"/>
          <c:showVal val="0"/>
          <c:showCatName val="0"/>
          <c:showSerName val="0"/>
          <c:showPercent val="0"/>
          <c:showBubbleSize val="0"/>
        </c:dLbls>
        <c:smooth val="0"/>
        <c:axId val="453624648"/>
        <c:axId val="453625040"/>
      </c:lineChart>
      <c:catAx>
        <c:axId val="453624648"/>
        <c:scaling>
          <c:orientation val="minMax"/>
        </c:scaling>
        <c:delete val="0"/>
        <c:axPos val="b"/>
        <c:numFmt formatCode="General" sourceLinked="1"/>
        <c:majorTickMark val="out"/>
        <c:minorTickMark val="none"/>
        <c:tickLblPos val="nextTo"/>
        <c:txPr>
          <a:bodyPr rot="-5400000" vert="horz"/>
          <a:lstStyle/>
          <a:p>
            <a:pPr>
              <a:defRPr lang="en-US" sz="800">
                <a:latin typeface="Arial" pitchFamily="34" charset="0"/>
                <a:cs typeface="Arial" pitchFamily="34" charset="0"/>
              </a:defRPr>
            </a:pPr>
            <a:endParaRPr lang="pt-PT"/>
          </a:p>
        </c:txPr>
        <c:crossAx val="453625040"/>
        <c:crosses val="autoZero"/>
        <c:auto val="1"/>
        <c:lblAlgn val="ctr"/>
        <c:lblOffset val="100"/>
        <c:tickLblSkip val="1"/>
        <c:tickMarkSkip val="1"/>
        <c:noMultiLvlLbl val="0"/>
      </c:catAx>
      <c:valAx>
        <c:axId val="453625040"/>
        <c:scaling>
          <c:orientation val="minMax"/>
        </c:scaling>
        <c:delete val="0"/>
        <c:axPos val="l"/>
        <c:majorGridlines>
          <c:spPr>
            <a:ln w="3175">
              <a:solidFill>
                <a:schemeClr val="bg1">
                  <a:lumMod val="95000"/>
                </a:schemeClr>
              </a:solidFill>
            </a:ln>
          </c:spPr>
        </c:majorGridlines>
        <c:title>
          <c:tx>
            <c:rich>
              <a:bodyPr rot="0" vert="horz"/>
              <a:lstStyle/>
              <a:p>
                <a:pPr>
                  <a:defRPr lang="en-US" sz="900" b="0">
                    <a:latin typeface="Arial" pitchFamily="34" charset="0"/>
                    <a:cs typeface="Arial" pitchFamily="34" charset="0"/>
                  </a:defRPr>
                </a:pPr>
                <a:r>
                  <a:rPr lang="en-US" sz="900" b="0">
                    <a:latin typeface="Arial" pitchFamily="34" charset="0"/>
                    <a:cs typeface="Arial" pitchFamily="34" charset="0"/>
                  </a:rPr>
                  <a:t>%</a:t>
                </a:r>
              </a:p>
            </c:rich>
          </c:tx>
          <c:layout>
            <c:manualLayout>
              <c:xMode val="edge"/>
              <c:yMode val="edge"/>
              <c:x val="2.6548672566373476E-3"/>
              <c:y val="6.2932098765432183E-3"/>
            </c:manualLayout>
          </c:layout>
          <c:overlay val="0"/>
        </c:title>
        <c:numFmt formatCode="0" sourceLinked="0"/>
        <c:majorTickMark val="out"/>
        <c:minorTickMark val="none"/>
        <c:tickLblPos val="nextTo"/>
        <c:txPr>
          <a:bodyPr/>
          <a:lstStyle/>
          <a:p>
            <a:pPr>
              <a:defRPr lang="en-US" sz="900">
                <a:latin typeface="Arial" pitchFamily="34" charset="0"/>
                <a:cs typeface="Arial" pitchFamily="34" charset="0"/>
              </a:defRPr>
            </a:pPr>
            <a:endParaRPr lang="pt-PT"/>
          </a:p>
        </c:txPr>
        <c:crossAx val="453624648"/>
        <c:crosses val="autoZero"/>
        <c:crossBetween val="between"/>
      </c:valAx>
    </c:plotArea>
    <c:legend>
      <c:legendPos val="b"/>
      <c:layout>
        <c:manualLayout>
          <c:xMode val="edge"/>
          <c:yMode val="edge"/>
          <c:x val="1.4246498599439775E-2"/>
          <c:y val="0.92349344506743858"/>
          <c:w val="0.97150676937441638"/>
          <c:h val="5.9385594042128953E-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paperSize="9" orientation="landscape"/>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0550458715596327E-2"/>
          <c:y val="3.2520325203252036E-2"/>
          <c:w val="0.86554875283446764"/>
          <c:h val="0.71156264003584857"/>
        </c:manualLayout>
      </c:layout>
      <c:barChart>
        <c:barDir val="bar"/>
        <c:grouping val="clustered"/>
        <c:varyColors val="0"/>
        <c:ser>
          <c:idx val="0"/>
          <c:order val="0"/>
          <c:spPr>
            <a:solidFill>
              <a:schemeClr val="accent4">
                <a:lumMod val="60000"/>
                <a:lumOff val="40000"/>
              </a:schemeClr>
            </a:solidFill>
          </c:spPr>
          <c:invertIfNegative val="0"/>
          <c:dLbls>
            <c:spPr>
              <a:noFill/>
              <a:ln>
                <a:noFill/>
              </a:ln>
              <a:effectLst/>
            </c:spPr>
            <c:txPr>
              <a:bodyPr/>
              <a:lstStyle/>
              <a:p>
                <a:pPr>
                  <a:defRPr lang="en-US" sz="700">
                    <a:solidFill>
                      <a:schemeClr val="tx1">
                        <a:lumMod val="50000"/>
                        <a:lumOff val="50000"/>
                      </a:schemeClr>
                    </a:solidFill>
                    <a:latin typeface="Arial" pitchFamily="34" charset="0"/>
                    <a:cs typeface="Arial" pitchFamily="34" charset="0"/>
                  </a:defRPr>
                </a:pPr>
                <a:endParaRPr lang="pt-PT"/>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AUX!$AB$228:$AB$231</c:f>
              <c:numCache>
                <c:formatCode>0.0</c:formatCode>
                <c:ptCount val="4"/>
                <c:pt idx="0">
                  <c:v>28.868373799672103</c:v>
                </c:pt>
                <c:pt idx="1">
                  <c:v>17.161761261612931</c:v>
                </c:pt>
                <c:pt idx="2">
                  <c:v>4.8676711687095011</c:v>
                </c:pt>
                <c:pt idx="3">
                  <c:v>0.74166601608244198</c:v>
                </c:pt>
              </c:numCache>
            </c:numRef>
          </c:val>
          <c:extLst>
            <c:ext xmlns:c16="http://schemas.microsoft.com/office/drawing/2014/chart" uri="{C3380CC4-5D6E-409C-BE32-E72D297353CC}">
              <c16:uniqueId val="{00000000-DD8C-455E-92DB-E976F29F6F7F}"/>
            </c:ext>
          </c:extLst>
        </c:ser>
        <c:dLbls>
          <c:showLegendKey val="0"/>
          <c:showVal val="0"/>
          <c:showCatName val="0"/>
          <c:showSerName val="0"/>
          <c:showPercent val="0"/>
          <c:showBubbleSize val="0"/>
        </c:dLbls>
        <c:gapWidth val="50"/>
        <c:axId val="678281664"/>
        <c:axId val="678283232"/>
      </c:barChart>
      <c:catAx>
        <c:axId val="678281664"/>
        <c:scaling>
          <c:orientation val="maxMin"/>
        </c:scaling>
        <c:delete val="1"/>
        <c:axPos val="r"/>
        <c:majorTickMark val="out"/>
        <c:minorTickMark val="none"/>
        <c:tickLblPos val="none"/>
        <c:crossAx val="678283232"/>
        <c:crosses val="autoZero"/>
        <c:auto val="1"/>
        <c:lblAlgn val="ctr"/>
        <c:lblOffset val="100"/>
        <c:noMultiLvlLbl val="0"/>
      </c:catAx>
      <c:valAx>
        <c:axId val="678283232"/>
        <c:scaling>
          <c:orientation val="maxMin"/>
        </c:scaling>
        <c:delete val="0"/>
        <c:axPos val="b"/>
        <c:majorGridlines>
          <c:spPr>
            <a:ln>
              <a:solidFill>
                <a:schemeClr val="bg1">
                  <a:lumMod val="95000"/>
                </a:schemeClr>
              </a:solidFill>
            </a:ln>
          </c:spPr>
        </c:majorGridlines>
        <c:title>
          <c:tx>
            <c:rich>
              <a:bodyPr/>
              <a:lstStyle/>
              <a:p>
                <a:pPr>
                  <a:defRPr lang="en-US" sz="800" b="0">
                    <a:solidFill>
                      <a:schemeClr val="tx1">
                        <a:lumMod val="65000"/>
                        <a:lumOff val="35000"/>
                      </a:schemeClr>
                    </a:solidFill>
                    <a:latin typeface="Arial" pitchFamily="34" charset="0"/>
                    <a:cs typeface="Arial" pitchFamily="34" charset="0"/>
                  </a:defRPr>
                </a:pPr>
                <a:r>
                  <a:rPr lang="en-US" sz="800" b="0">
                    <a:solidFill>
                      <a:schemeClr val="tx1">
                        <a:lumMod val="65000"/>
                        <a:lumOff val="35000"/>
                      </a:schemeClr>
                    </a:solidFill>
                    <a:latin typeface="Arial" pitchFamily="34" charset="0"/>
                    <a:cs typeface="Arial" pitchFamily="34" charset="0"/>
                  </a:rPr>
                  <a:t>%</a:t>
                </a:r>
              </a:p>
            </c:rich>
          </c:tx>
          <c:layout>
            <c:manualLayout>
              <c:xMode val="edge"/>
              <c:yMode val="edge"/>
              <c:x val="0.107390589569161"/>
              <c:y val="0.86544791666666665"/>
            </c:manualLayout>
          </c:layout>
          <c:overlay val="0"/>
        </c:title>
        <c:numFmt formatCode="0" sourceLinked="0"/>
        <c:majorTickMark val="out"/>
        <c:minorTickMark val="none"/>
        <c:tickLblPos val="nextTo"/>
        <c:txPr>
          <a:bodyPr/>
          <a:lstStyle/>
          <a:p>
            <a:pPr>
              <a:defRPr lang="en-US" sz="800">
                <a:solidFill>
                  <a:schemeClr val="tx1">
                    <a:lumMod val="65000"/>
                    <a:lumOff val="35000"/>
                  </a:schemeClr>
                </a:solidFill>
                <a:latin typeface="Arial" pitchFamily="34" charset="0"/>
                <a:cs typeface="Arial" pitchFamily="34" charset="0"/>
              </a:defRPr>
            </a:pPr>
            <a:endParaRPr lang="pt-PT"/>
          </a:p>
        </c:txPr>
        <c:crossAx val="678281664"/>
        <c:crosses val="max"/>
        <c:crossBetween val="between"/>
        <c:majorUnit val="5"/>
      </c:valAx>
    </c:plotArea>
    <c:plotVisOnly val="1"/>
    <c:dispBlanksAs val="gap"/>
    <c:showDLblsOverMax val="0"/>
  </c:chart>
  <c:spPr>
    <a:noFill/>
    <a:ln>
      <a:noFill/>
    </a:ln>
  </c:spPr>
  <c:printSettings>
    <c:headerFooter/>
    <c:pageMargins b="0.75000000000001144" l="0.70000000000000062" r="0.70000000000000062" t="0.75000000000001144"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9215986394557815E-2"/>
          <c:y val="3.2520325203252036E-2"/>
          <c:w val="0.86554875283446764"/>
          <c:h val="0.71156264003584857"/>
        </c:manualLayout>
      </c:layout>
      <c:barChart>
        <c:barDir val="bar"/>
        <c:grouping val="clustered"/>
        <c:varyColors val="0"/>
        <c:ser>
          <c:idx val="0"/>
          <c:order val="0"/>
          <c:spPr>
            <a:solidFill>
              <a:schemeClr val="accent4">
                <a:lumMod val="60000"/>
                <a:lumOff val="40000"/>
              </a:schemeClr>
            </a:solidFill>
          </c:spPr>
          <c:invertIfNegative val="0"/>
          <c:dLbls>
            <c:spPr>
              <a:noFill/>
              <a:ln>
                <a:noFill/>
              </a:ln>
              <a:effectLst/>
            </c:spPr>
            <c:txPr>
              <a:bodyPr/>
              <a:lstStyle/>
              <a:p>
                <a:pPr>
                  <a:defRPr lang="en-US" sz="700">
                    <a:solidFill>
                      <a:schemeClr val="tx1">
                        <a:lumMod val="50000"/>
                        <a:lumOff val="50000"/>
                      </a:schemeClr>
                    </a:solidFill>
                    <a:latin typeface="Arial" pitchFamily="34" charset="0"/>
                    <a:cs typeface="Arial" pitchFamily="34" charset="0"/>
                  </a:defRPr>
                </a:pPr>
                <a:endParaRPr lang="pt-PT"/>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AUX!$AC$228:$AC$231</c:f>
              <c:numCache>
                <c:formatCode>0.0</c:formatCode>
                <c:ptCount val="4"/>
                <c:pt idx="0">
                  <c:v>28.272902655824605</c:v>
                </c:pt>
                <c:pt idx="1">
                  <c:v>7.0785929358310948</c:v>
                </c:pt>
                <c:pt idx="2">
                  <c:v>0.7212015217352109</c:v>
                </c:pt>
                <c:pt idx="3">
                  <c:v>0.18931539945549286</c:v>
                </c:pt>
              </c:numCache>
            </c:numRef>
          </c:val>
          <c:extLst>
            <c:ext xmlns:c16="http://schemas.microsoft.com/office/drawing/2014/chart" uri="{C3380CC4-5D6E-409C-BE32-E72D297353CC}">
              <c16:uniqueId val="{00000000-3378-41D3-9965-86B3976E2C8C}"/>
            </c:ext>
          </c:extLst>
        </c:ser>
        <c:dLbls>
          <c:showLegendKey val="0"/>
          <c:showVal val="0"/>
          <c:showCatName val="0"/>
          <c:showSerName val="0"/>
          <c:showPercent val="0"/>
          <c:showBubbleSize val="0"/>
        </c:dLbls>
        <c:gapWidth val="50"/>
        <c:axId val="678282056"/>
        <c:axId val="678284800"/>
      </c:barChart>
      <c:catAx>
        <c:axId val="678282056"/>
        <c:scaling>
          <c:orientation val="maxMin"/>
        </c:scaling>
        <c:delete val="1"/>
        <c:axPos val="l"/>
        <c:majorTickMark val="out"/>
        <c:minorTickMark val="none"/>
        <c:tickLblPos val="none"/>
        <c:crossAx val="678284800"/>
        <c:crosses val="autoZero"/>
        <c:auto val="1"/>
        <c:lblAlgn val="ctr"/>
        <c:lblOffset val="100"/>
        <c:noMultiLvlLbl val="0"/>
      </c:catAx>
      <c:valAx>
        <c:axId val="678284800"/>
        <c:scaling>
          <c:orientation val="minMax"/>
        </c:scaling>
        <c:delete val="0"/>
        <c:axPos val="b"/>
        <c:majorGridlines>
          <c:spPr>
            <a:ln>
              <a:solidFill>
                <a:schemeClr val="bg1">
                  <a:lumMod val="95000"/>
                </a:schemeClr>
              </a:solidFill>
            </a:ln>
          </c:spPr>
        </c:majorGridlines>
        <c:title>
          <c:tx>
            <c:rich>
              <a:bodyPr/>
              <a:lstStyle/>
              <a:p>
                <a:pPr>
                  <a:defRPr lang="en-US" sz="800" b="0">
                    <a:solidFill>
                      <a:schemeClr val="tx1">
                        <a:lumMod val="65000"/>
                        <a:lumOff val="35000"/>
                      </a:schemeClr>
                    </a:solidFill>
                    <a:latin typeface="Arial" pitchFamily="34" charset="0"/>
                    <a:cs typeface="Arial" pitchFamily="34" charset="0"/>
                  </a:defRPr>
                </a:pPr>
                <a:r>
                  <a:rPr lang="en-US" sz="800" b="0">
                    <a:solidFill>
                      <a:schemeClr val="tx1">
                        <a:lumMod val="65000"/>
                        <a:lumOff val="35000"/>
                      </a:schemeClr>
                    </a:solidFill>
                    <a:latin typeface="Arial" pitchFamily="34" charset="0"/>
                    <a:cs typeface="Arial" pitchFamily="34" charset="0"/>
                  </a:rPr>
                  <a:t>%</a:t>
                </a:r>
              </a:p>
            </c:rich>
          </c:tx>
          <c:layout>
            <c:manualLayout>
              <c:xMode val="edge"/>
              <c:yMode val="edge"/>
              <c:x val="0.78252777777777749"/>
              <c:y val="0.84339930555555565"/>
            </c:manualLayout>
          </c:layout>
          <c:overlay val="0"/>
        </c:title>
        <c:numFmt formatCode="0" sourceLinked="0"/>
        <c:majorTickMark val="out"/>
        <c:minorTickMark val="none"/>
        <c:tickLblPos val="nextTo"/>
        <c:txPr>
          <a:bodyPr/>
          <a:lstStyle/>
          <a:p>
            <a:pPr>
              <a:defRPr lang="en-US" sz="800">
                <a:solidFill>
                  <a:schemeClr val="tx1">
                    <a:lumMod val="65000"/>
                    <a:lumOff val="35000"/>
                  </a:schemeClr>
                </a:solidFill>
                <a:latin typeface="Arial" pitchFamily="34" charset="0"/>
                <a:cs typeface="Arial" pitchFamily="34" charset="0"/>
              </a:defRPr>
            </a:pPr>
            <a:endParaRPr lang="pt-PT"/>
          </a:p>
        </c:txPr>
        <c:crossAx val="678282056"/>
        <c:crosses val="max"/>
        <c:crossBetween val="between"/>
        <c:majorUnit val="5"/>
      </c:valAx>
    </c:plotArea>
    <c:plotVisOnly val="1"/>
    <c:dispBlanksAs val="gap"/>
    <c:showDLblsOverMax val="0"/>
  </c:chart>
  <c:spPr>
    <a:ln>
      <a:noFill/>
    </a:ln>
  </c:spPr>
  <c:printSettings>
    <c:headerFooter/>
    <c:pageMargins b="0.75000000000001166" l="0.70000000000000062" r="0.70000000000000062" t="0.75000000000001166"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40462962962972"/>
          <c:y val="3.5679629629630012E-2"/>
          <c:w val="0.85272500000004303"/>
          <c:h val="0.70536651234567904"/>
        </c:manualLayout>
      </c:layout>
      <c:lineChart>
        <c:grouping val="standard"/>
        <c:varyColors val="0"/>
        <c:ser>
          <c:idx val="0"/>
          <c:order val="0"/>
          <c:tx>
            <c:strRef>
              <c:f>AUX!$A$255</c:f>
              <c:strCache>
                <c:ptCount val="1"/>
                <c:pt idx="0">
                  <c:v>Continente</c:v>
                </c:pt>
              </c:strCache>
            </c:strRef>
          </c:tx>
          <c:spPr>
            <a:ln w="12700">
              <a:solidFill>
                <a:srgbClr val="FF0000"/>
              </a:solidFill>
            </a:ln>
          </c:spPr>
          <c:marker>
            <c:symbol val="none"/>
          </c:marker>
          <c:cat>
            <c:numRef>
              <c:f>AUX!$B$254:$Z$254</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AUX!$B$255:$Z$255</c:f>
              <c:numCache>
                <c:formatCode>0.0</c:formatCode>
                <c:ptCount val="25"/>
                <c:pt idx="0">
                  <c:v>10.6</c:v>
                </c:pt>
                <c:pt idx="1">
                  <c:v>10.3</c:v>
                </c:pt>
                <c:pt idx="2">
                  <c:v>10.4</c:v>
                </c:pt>
                <c:pt idx="3">
                  <c:v>10.5</c:v>
                </c:pt>
                <c:pt idx="4">
                  <c:v>10.199999999999999</c:v>
                </c:pt>
                <c:pt idx="5">
                  <c:v>10.1</c:v>
                </c:pt>
                <c:pt idx="6">
                  <c:v>10.199999999999999</c:v>
                </c:pt>
                <c:pt idx="7">
                  <c:v>10.4</c:v>
                </c:pt>
                <c:pt idx="8">
                  <c:v>9.6999999999999993</c:v>
                </c:pt>
                <c:pt idx="9">
                  <c:v>10.199999999999999</c:v>
                </c:pt>
                <c:pt idx="10">
                  <c:v>9.6999999999999993</c:v>
                </c:pt>
                <c:pt idx="11">
                  <c:v>9.8000000000000007</c:v>
                </c:pt>
                <c:pt idx="12">
                  <c:v>9.9</c:v>
                </c:pt>
                <c:pt idx="13">
                  <c:v>9.9</c:v>
                </c:pt>
                <c:pt idx="14">
                  <c:v>10</c:v>
                </c:pt>
                <c:pt idx="15">
                  <c:v>9.8000000000000007</c:v>
                </c:pt>
                <c:pt idx="16">
                  <c:v>10.3</c:v>
                </c:pt>
                <c:pt idx="17">
                  <c:v>10.199999999999999</c:v>
                </c:pt>
                <c:pt idx="18">
                  <c:v>10.1</c:v>
                </c:pt>
                <c:pt idx="19">
                  <c:v>10.5</c:v>
                </c:pt>
                <c:pt idx="20">
                  <c:v>10.7</c:v>
                </c:pt>
                <c:pt idx="21">
                  <c:v>10.7</c:v>
                </c:pt>
                <c:pt idx="22">
                  <c:v>11</c:v>
                </c:pt>
                <c:pt idx="23">
                  <c:v>10.9</c:v>
                </c:pt>
                <c:pt idx="24">
                  <c:v>12.1</c:v>
                </c:pt>
              </c:numCache>
            </c:numRef>
          </c:val>
          <c:smooth val="0"/>
          <c:extLst>
            <c:ext xmlns:c16="http://schemas.microsoft.com/office/drawing/2014/chart" uri="{C3380CC4-5D6E-409C-BE32-E72D297353CC}">
              <c16:uniqueId val="{00000000-0211-4CA8-A49C-29404519D5BF}"/>
            </c:ext>
          </c:extLst>
        </c:ser>
        <c:ser>
          <c:idx val="1"/>
          <c:order val="1"/>
          <c:tx>
            <c:strRef>
              <c:f>AUX!$A$256</c:f>
              <c:strCache>
                <c:ptCount val="1"/>
                <c:pt idx="0">
                  <c:v>ARS Norte</c:v>
                </c:pt>
              </c:strCache>
            </c:strRef>
          </c:tx>
          <c:spPr>
            <a:ln w="12700">
              <a:solidFill>
                <a:schemeClr val="tx2">
                  <a:lumMod val="75000"/>
                </a:schemeClr>
              </a:solidFill>
            </a:ln>
          </c:spPr>
          <c:marker>
            <c:symbol val="none"/>
          </c:marker>
          <c:cat>
            <c:numRef>
              <c:f>AUX!$B$254:$Z$254</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AUX!$B$256:$Z$256</c:f>
              <c:numCache>
                <c:formatCode>0.0</c:formatCode>
                <c:ptCount val="25"/>
                <c:pt idx="0">
                  <c:v>8.966489464886104</c:v>
                </c:pt>
                <c:pt idx="1">
                  <c:v>8.7437789444754976</c:v>
                </c:pt>
                <c:pt idx="2">
                  <c:v>8.7436655232883975</c:v>
                </c:pt>
                <c:pt idx="3">
                  <c:v>8.9285050617895383</c:v>
                </c:pt>
                <c:pt idx="4">
                  <c:v>8.5674808393697823</c:v>
                </c:pt>
                <c:pt idx="5">
                  <c:v>8.635475320749137</c:v>
                </c:pt>
                <c:pt idx="6">
                  <c:v>8.5850991558243006</c:v>
                </c:pt>
                <c:pt idx="7">
                  <c:v>8.8898131200159884</c:v>
                </c:pt>
                <c:pt idx="8">
                  <c:v>8.2755502793156683</c:v>
                </c:pt>
                <c:pt idx="9">
                  <c:v>8.7133518327840882</c:v>
                </c:pt>
                <c:pt idx="10">
                  <c:v>8.3662368128970677</c:v>
                </c:pt>
                <c:pt idx="11">
                  <c:v>8.4869375002946477</c:v>
                </c:pt>
                <c:pt idx="12">
                  <c:v>8.4359957751260417</c:v>
                </c:pt>
                <c:pt idx="13">
                  <c:v>8.5392090439435648</c:v>
                </c:pt>
                <c:pt idx="14">
                  <c:v>8.715490856737544</c:v>
                </c:pt>
                <c:pt idx="15">
                  <c:v>8.5405515329402171</c:v>
                </c:pt>
                <c:pt idx="16">
                  <c:v>8.9986044682631672</c:v>
                </c:pt>
                <c:pt idx="17">
                  <c:v>9.0113636379210789</c:v>
                </c:pt>
                <c:pt idx="18">
                  <c:v>8.8915020808475571</c:v>
                </c:pt>
                <c:pt idx="19">
                  <c:v>9.2672245249081087</c:v>
                </c:pt>
                <c:pt idx="20">
                  <c:v>9.4501823582472646</c:v>
                </c:pt>
                <c:pt idx="21">
                  <c:v>9.5566148211055317</c:v>
                </c:pt>
                <c:pt idx="22">
                  <c:v>9.8421307098862751</c:v>
                </c:pt>
                <c:pt idx="23">
                  <c:v>9.7571408729260494</c:v>
                </c:pt>
                <c:pt idx="24">
                  <c:v>11.186476912057676</c:v>
                </c:pt>
              </c:numCache>
            </c:numRef>
          </c:val>
          <c:smooth val="0"/>
          <c:extLst>
            <c:ext xmlns:c16="http://schemas.microsoft.com/office/drawing/2014/chart" uri="{C3380CC4-5D6E-409C-BE32-E72D297353CC}">
              <c16:uniqueId val="{00000001-0211-4CA8-A49C-29404519D5BF}"/>
            </c:ext>
          </c:extLst>
        </c:ser>
        <c:ser>
          <c:idx val="2"/>
          <c:order val="2"/>
          <c:tx>
            <c:strRef>
              <c:f>AUX!$A$257</c:f>
              <c:strCache>
                <c:ptCount val="1"/>
                <c:pt idx="0">
                  <c:v>ACES Gerês/Cabreira</c:v>
                </c:pt>
              </c:strCache>
            </c:strRef>
          </c:tx>
          <c:spPr>
            <a:ln w="25400">
              <a:solidFill>
                <a:srgbClr val="008080"/>
              </a:solidFill>
            </a:ln>
          </c:spPr>
          <c:marker>
            <c:symbol val="none"/>
          </c:marker>
          <c:cat>
            <c:numRef>
              <c:f>AUX!$B$254:$Z$254</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AUX!$B$257:$Z$257</c:f>
              <c:numCache>
                <c:formatCode>0.0</c:formatCode>
                <c:ptCount val="25"/>
                <c:pt idx="0">
                  <c:v>10.54707161757168</c:v>
                </c:pt>
                <c:pt idx="1">
                  <c:v>10.017401552328954</c:v>
                </c:pt>
                <c:pt idx="2">
                  <c:v>10.015913562299074</c:v>
                </c:pt>
                <c:pt idx="3">
                  <c:v>10.086488213413659</c:v>
                </c:pt>
                <c:pt idx="4">
                  <c:v>9.4607036114852772</c:v>
                </c:pt>
                <c:pt idx="5">
                  <c:v>9.6785686903263919</c:v>
                </c:pt>
                <c:pt idx="6">
                  <c:v>9.9283700476184045</c:v>
                </c:pt>
                <c:pt idx="7">
                  <c:v>10.135135135135135</c:v>
                </c:pt>
                <c:pt idx="8">
                  <c:v>9.5856844187667196</c:v>
                </c:pt>
                <c:pt idx="9">
                  <c:v>9.4811480022509844</c:v>
                </c:pt>
                <c:pt idx="10">
                  <c:v>9.1061543177597049</c:v>
                </c:pt>
                <c:pt idx="11">
                  <c:v>9.1034706982036901</c:v>
                </c:pt>
                <c:pt idx="12">
                  <c:v>9.2597626166530755</c:v>
                </c:pt>
                <c:pt idx="13">
                  <c:v>9.4803977763827092</c:v>
                </c:pt>
                <c:pt idx="14">
                  <c:v>9.3796281059733424</c:v>
                </c:pt>
                <c:pt idx="15">
                  <c:v>9.9318447805034769</c:v>
                </c:pt>
                <c:pt idx="16">
                  <c:v>10.017002179412158</c:v>
                </c:pt>
                <c:pt idx="17">
                  <c:v>9.5720825070887159</c:v>
                </c:pt>
                <c:pt idx="18">
                  <c:v>9.3971556823425768</c:v>
                </c:pt>
                <c:pt idx="19">
                  <c:v>9.9774943735933981</c:v>
                </c:pt>
                <c:pt idx="20">
                  <c:v>9.930524090016613</c:v>
                </c:pt>
                <c:pt idx="21">
                  <c:v>10.058126282197401</c:v>
                </c:pt>
                <c:pt idx="22">
                  <c:v>10.648388680486375</c:v>
                </c:pt>
                <c:pt idx="23">
                  <c:v>10.359478684298466</c:v>
                </c:pt>
                <c:pt idx="24">
                  <c:v>11.559146210292324</c:v>
                </c:pt>
              </c:numCache>
            </c:numRef>
          </c:val>
          <c:smooth val="0"/>
          <c:extLst>
            <c:ext xmlns:c16="http://schemas.microsoft.com/office/drawing/2014/chart" uri="{C3380CC4-5D6E-409C-BE32-E72D297353CC}">
              <c16:uniqueId val="{00000002-0211-4CA8-A49C-29404519D5BF}"/>
            </c:ext>
          </c:extLst>
        </c:ser>
        <c:dLbls>
          <c:showLegendKey val="0"/>
          <c:showVal val="0"/>
          <c:showCatName val="0"/>
          <c:showSerName val="0"/>
          <c:showPercent val="0"/>
          <c:showBubbleSize val="0"/>
        </c:dLbls>
        <c:smooth val="0"/>
        <c:axId val="775504680"/>
        <c:axId val="775507816"/>
      </c:lineChart>
      <c:catAx>
        <c:axId val="775504680"/>
        <c:scaling>
          <c:orientation val="minMax"/>
        </c:scaling>
        <c:delete val="0"/>
        <c:axPos val="b"/>
        <c:numFmt formatCode="General" sourceLinked="1"/>
        <c:majorTickMark val="out"/>
        <c:minorTickMark val="none"/>
        <c:tickLblPos val="nextTo"/>
        <c:txPr>
          <a:bodyPr/>
          <a:lstStyle/>
          <a:p>
            <a:pPr>
              <a:defRPr lang="en-US" sz="900">
                <a:latin typeface="Arial" pitchFamily="34" charset="0"/>
                <a:cs typeface="Arial" pitchFamily="34" charset="0"/>
              </a:defRPr>
            </a:pPr>
            <a:endParaRPr lang="pt-PT"/>
          </a:p>
        </c:txPr>
        <c:crossAx val="775507816"/>
        <c:crosses val="autoZero"/>
        <c:auto val="1"/>
        <c:lblAlgn val="ctr"/>
        <c:lblOffset val="100"/>
        <c:tickLblSkip val="1"/>
        <c:tickMarkSkip val="1"/>
        <c:noMultiLvlLbl val="0"/>
      </c:catAx>
      <c:valAx>
        <c:axId val="775507816"/>
        <c:scaling>
          <c:orientation val="minMax"/>
          <c:min val="0"/>
        </c:scaling>
        <c:delete val="0"/>
        <c:axPos val="l"/>
        <c:majorGridlines>
          <c:spPr>
            <a:ln w="3175">
              <a:solidFill>
                <a:schemeClr val="bg1">
                  <a:lumMod val="95000"/>
                </a:schemeClr>
              </a:solidFill>
            </a:ln>
          </c:spPr>
        </c:majorGridlines>
        <c:title>
          <c:tx>
            <c:rich>
              <a:bodyPr rot="-5400000" vert="horz"/>
              <a:lstStyle/>
              <a:p>
                <a:pPr>
                  <a:defRPr lang="en-US" sz="900" b="0">
                    <a:latin typeface="Arial" pitchFamily="34" charset="0"/>
                    <a:cs typeface="Arial" pitchFamily="34" charset="0"/>
                  </a:defRPr>
                </a:pPr>
                <a:r>
                  <a:rPr lang="en-US" sz="900" b="0">
                    <a:latin typeface="Arial" pitchFamily="34" charset="0"/>
                    <a:cs typeface="Arial" pitchFamily="34" charset="0"/>
                  </a:rPr>
                  <a:t>Taxa bruta de mortalidade (/1000 hab)</a:t>
                </a:r>
              </a:p>
            </c:rich>
          </c:tx>
          <c:layout>
            <c:manualLayout>
              <c:xMode val="edge"/>
              <c:yMode val="edge"/>
              <c:x val="5.2175536881419234E-3"/>
              <c:y val="1.1797839506172863E-2"/>
            </c:manualLayout>
          </c:layout>
          <c:overlay val="0"/>
        </c:title>
        <c:numFmt formatCode="0" sourceLinked="0"/>
        <c:majorTickMark val="out"/>
        <c:minorTickMark val="none"/>
        <c:tickLblPos val="nextTo"/>
        <c:spPr>
          <a:ln>
            <a:solidFill>
              <a:schemeClr val="bg1">
                <a:lumMod val="85000"/>
              </a:schemeClr>
            </a:solidFill>
          </a:ln>
        </c:spPr>
        <c:txPr>
          <a:bodyPr/>
          <a:lstStyle/>
          <a:p>
            <a:pPr>
              <a:defRPr lang="en-US" sz="900">
                <a:latin typeface="Arial" pitchFamily="34" charset="0"/>
                <a:cs typeface="Arial" pitchFamily="34" charset="0"/>
              </a:defRPr>
            </a:pPr>
            <a:endParaRPr lang="pt-PT"/>
          </a:p>
        </c:txPr>
        <c:crossAx val="775504680"/>
        <c:crosses val="autoZero"/>
        <c:crossBetween val="between"/>
      </c:valAx>
    </c:plotArea>
    <c:legend>
      <c:legendPos val="b"/>
      <c:layout>
        <c:manualLayout>
          <c:xMode val="edge"/>
          <c:yMode val="edge"/>
          <c:x val="1.6211251167133525E-2"/>
          <c:y val="0.89670023148151135"/>
          <c:w val="0.96757749766573364"/>
          <c:h val="8.3701003086421227E-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w="3175">
      <a:solidFill>
        <a:schemeClr val="bg1">
          <a:lumMod val="85000"/>
        </a:schemeClr>
      </a:solidFill>
    </a:ln>
  </c:spPr>
  <c:printSettings>
    <c:headerFooter/>
    <c:pageMargins b="0.75000000000001465" l="0.70000000000000062" r="0.70000000000000062" t="0.75000000000001465"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336379116003552"/>
          <c:y val="4.6260498687663965E-2"/>
          <c:w val="0.87588459601413482"/>
          <c:h val="0.71158680555555553"/>
        </c:manualLayout>
      </c:layout>
      <c:lineChart>
        <c:grouping val="standard"/>
        <c:varyColors val="0"/>
        <c:ser>
          <c:idx val="1"/>
          <c:order val="0"/>
          <c:tx>
            <c:strRef>
              <c:f>AUX!$A$261</c:f>
              <c:strCache>
                <c:ptCount val="1"/>
                <c:pt idx="0">
                  <c:v>Continente</c:v>
                </c:pt>
              </c:strCache>
            </c:strRef>
          </c:tx>
          <c:spPr>
            <a:ln w="12700">
              <a:solidFill>
                <a:srgbClr val="FF0000"/>
              </a:solidFill>
            </a:ln>
          </c:spPr>
          <c:marker>
            <c:symbol val="none"/>
          </c:marker>
          <c:cat>
            <c:strRef>
              <c:f>AUX!$B$260:$X$260</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AUX!$B$261:$X$261</c:f>
              <c:numCache>
                <c:formatCode>0.0</c:formatCode>
                <c:ptCount val="23"/>
                <c:pt idx="0">
                  <c:v>6.2</c:v>
                </c:pt>
                <c:pt idx="1">
                  <c:v>5.8</c:v>
                </c:pt>
                <c:pt idx="2">
                  <c:v>5.5</c:v>
                </c:pt>
                <c:pt idx="3">
                  <c:v>5.2</c:v>
                </c:pt>
                <c:pt idx="4">
                  <c:v>5</c:v>
                </c:pt>
                <c:pt idx="5">
                  <c:v>4.5999999999999996</c:v>
                </c:pt>
                <c:pt idx="6">
                  <c:v>4.3</c:v>
                </c:pt>
                <c:pt idx="7">
                  <c:v>3.7</c:v>
                </c:pt>
                <c:pt idx="8">
                  <c:v>3.5</c:v>
                </c:pt>
                <c:pt idx="9">
                  <c:v>3.4</c:v>
                </c:pt>
                <c:pt idx="10">
                  <c:v>3.3</c:v>
                </c:pt>
                <c:pt idx="11">
                  <c:v>3.4</c:v>
                </c:pt>
                <c:pt idx="12">
                  <c:v>3.1</c:v>
                </c:pt>
                <c:pt idx="13">
                  <c:v>3</c:v>
                </c:pt>
                <c:pt idx="14">
                  <c:v>2.9</c:v>
                </c:pt>
                <c:pt idx="15">
                  <c:v>3.1</c:v>
                </c:pt>
                <c:pt idx="16">
                  <c:v>3</c:v>
                </c:pt>
                <c:pt idx="17">
                  <c:v>2.9</c:v>
                </c:pt>
                <c:pt idx="18">
                  <c:v>3</c:v>
                </c:pt>
                <c:pt idx="19">
                  <c:v>2.9</c:v>
                </c:pt>
                <c:pt idx="20">
                  <c:v>3.1</c:v>
                </c:pt>
                <c:pt idx="21">
                  <c:v>2.9</c:v>
                </c:pt>
                <c:pt idx="22">
                  <c:v>2.8</c:v>
                </c:pt>
              </c:numCache>
            </c:numRef>
          </c:val>
          <c:smooth val="0"/>
          <c:extLst>
            <c:ext xmlns:c16="http://schemas.microsoft.com/office/drawing/2014/chart" uri="{C3380CC4-5D6E-409C-BE32-E72D297353CC}">
              <c16:uniqueId val="{00000000-FC36-4856-A104-8FE26DB9BABF}"/>
            </c:ext>
          </c:extLst>
        </c:ser>
        <c:ser>
          <c:idx val="2"/>
          <c:order val="1"/>
          <c:tx>
            <c:strRef>
              <c:f>AUX!$A$262</c:f>
              <c:strCache>
                <c:ptCount val="1"/>
                <c:pt idx="0">
                  <c:v>ARS Norte</c:v>
                </c:pt>
              </c:strCache>
            </c:strRef>
          </c:tx>
          <c:spPr>
            <a:ln w="12700">
              <a:solidFill>
                <a:schemeClr val="tx2"/>
              </a:solidFill>
            </a:ln>
          </c:spPr>
          <c:marker>
            <c:symbol val="none"/>
          </c:marker>
          <c:cat>
            <c:strRef>
              <c:f>AUX!$B$260:$X$260</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AUX!$B$262:$X$262</c:f>
              <c:numCache>
                <c:formatCode>0.0</c:formatCode>
                <c:ptCount val="23"/>
                <c:pt idx="0">
                  <c:v>7.090509625578072</c:v>
                </c:pt>
                <c:pt idx="1">
                  <c:v>6.6669215184066664</c:v>
                </c:pt>
                <c:pt idx="2">
                  <c:v>6.2654926471706434</c:v>
                </c:pt>
                <c:pt idx="3">
                  <c:v>6.1149801571982279</c:v>
                </c:pt>
                <c:pt idx="4">
                  <c:v>5.7179161372299872</c:v>
                </c:pt>
                <c:pt idx="5">
                  <c:v>5.1839614580196773</c:v>
                </c:pt>
                <c:pt idx="6">
                  <c:v>4.5556178975488431</c:v>
                </c:pt>
                <c:pt idx="7">
                  <c:v>4.0151567823124523</c:v>
                </c:pt>
                <c:pt idx="8">
                  <c:v>3.6376733297316766</c:v>
                </c:pt>
                <c:pt idx="9">
                  <c:v>3.471055872802598</c:v>
                </c:pt>
                <c:pt idx="10">
                  <c:v>3.0717703349282299</c:v>
                </c:pt>
                <c:pt idx="11">
                  <c:v>3.1369299517623035</c:v>
                </c:pt>
                <c:pt idx="12">
                  <c:v>2.6416260454359684</c:v>
                </c:pt>
                <c:pt idx="13">
                  <c:v>2.8189010401127561</c:v>
                </c:pt>
                <c:pt idx="14">
                  <c:v>2.6512955926236019</c:v>
                </c:pt>
                <c:pt idx="15">
                  <c:v>2.9147465437788016</c:v>
                </c:pt>
                <c:pt idx="16">
                  <c:v>2.766506824050166</c:v>
                </c:pt>
                <c:pt idx="17">
                  <c:v>2.7171871478300069</c:v>
                </c:pt>
                <c:pt idx="18">
                  <c:v>2.929014472777395</c:v>
                </c:pt>
                <c:pt idx="19">
                  <c:v>2.6586745298980037</c:v>
                </c:pt>
                <c:pt idx="20">
                  <c:v>2.7098965421720118</c:v>
                </c:pt>
                <c:pt idx="21">
                  <c:v>2.4078217725459674</c:v>
                </c:pt>
                <c:pt idx="22">
                  <c:v>2.5011954242836651</c:v>
                </c:pt>
              </c:numCache>
            </c:numRef>
          </c:val>
          <c:smooth val="0"/>
          <c:extLst>
            <c:ext xmlns:c16="http://schemas.microsoft.com/office/drawing/2014/chart" uri="{C3380CC4-5D6E-409C-BE32-E72D297353CC}">
              <c16:uniqueId val="{00000001-FC36-4856-A104-8FE26DB9BABF}"/>
            </c:ext>
          </c:extLst>
        </c:ser>
        <c:ser>
          <c:idx val="3"/>
          <c:order val="2"/>
          <c:tx>
            <c:strRef>
              <c:f>AUX!$A$263</c:f>
              <c:strCache>
                <c:ptCount val="1"/>
                <c:pt idx="0">
                  <c:v>ACES Gerês/Cabreira</c:v>
                </c:pt>
              </c:strCache>
            </c:strRef>
          </c:tx>
          <c:spPr>
            <a:ln w="25400">
              <a:solidFill>
                <a:srgbClr val="008080"/>
              </a:solidFill>
            </a:ln>
          </c:spPr>
          <c:marker>
            <c:symbol val="none"/>
          </c:marker>
          <c:cat>
            <c:strRef>
              <c:f>AUX!$B$260:$X$260</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AUX!$B$263:$X$263</c:f>
              <c:numCache>
                <c:formatCode>0.0</c:formatCode>
                <c:ptCount val="23"/>
                <c:pt idx="0">
                  <c:v>6.2469966362325806</c:v>
                </c:pt>
                <c:pt idx="1">
                  <c:v>8.4663763909046938</c:v>
                </c:pt>
                <c:pt idx="2">
                  <c:v>8.4459459459459456</c:v>
                </c:pt>
                <c:pt idx="3">
                  <c:v>9.3343158929010084</c:v>
                </c:pt>
                <c:pt idx="4">
                  <c:v>6.966907190843493</c:v>
                </c:pt>
                <c:pt idx="5">
                  <c:v>6.0867359878265281</c:v>
                </c:pt>
                <c:pt idx="6">
                  <c:v>4.6997389033942563</c:v>
                </c:pt>
                <c:pt idx="7">
                  <c:v>2.9850746268656718</c:v>
                </c:pt>
                <c:pt idx="8">
                  <c:v>1.9920318725099602</c:v>
                </c:pt>
                <c:pt idx="9">
                  <c:v>2.1116138763197587</c:v>
                </c:pt>
                <c:pt idx="10">
                  <c:v>1.287001287001287</c:v>
                </c:pt>
                <c:pt idx="11">
                  <c:v>2.6782725142283228</c:v>
                </c:pt>
                <c:pt idx="12">
                  <c:v>2.054794520547945</c:v>
                </c:pt>
                <c:pt idx="13">
                  <c:v>2.1590500179920835</c:v>
                </c:pt>
                <c:pt idx="14">
                  <c:v>1.1406844106463878</c:v>
                </c:pt>
                <c:pt idx="15">
                  <c:v>1.6447368421052631</c:v>
                </c:pt>
                <c:pt idx="16">
                  <c:v>1.759014951627089</c:v>
                </c:pt>
                <c:pt idx="17">
                  <c:v>2.7764923646459971</c:v>
                </c:pt>
                <c:pt idx="18">
                  <c:v>2.3529411764705879</c:v>
                </c:pt>
                <c:pt idx="19">
                  <c:v>2.2956841138659319</c:v>
                </c:pt>
                <c:pt idx="20">
                  <c:v>1.8315018315018314</c:v>
                </c:pt>
                <c:pt idx="21">
                  <c:v>1.7746228926353151</c:v>
                </c:pt>
                <c:pt idx="22">
                  <c:v>2.6246719160104988</c:v>
                </c:pt>
              </c:numCache>
            </c:numRef>
          </c:val>
          <c:smooth val="0"/>
          <c:extLst>
            <c:ext xmlns:c16="http://schemas.microsoft.com/office/drawing/2014/chart" uri="{C3380CC4-5D6E-409C-BE32-E72D297353CC}">
              <c16:uniqueId val="{00000002-FC36-4856-A104-8FE26DB9BABF}"/>
            </c:ext>
          </c:extLst>
        </c:ser>
        <c:dLbls>
          <c:showLegendKey val="0"/>
          <c:showVal val="0"/>
          <c:showCatName val="0"/>
          <c:showSerName val="0"/>
          <c:showPercent val="0"/>
          <c:showBubbleSize val="0"/>
        </c:dLbls>
        <c:smooth val="0"/>
        <c:axId val="296008752"/>
        <c:axId val="296009928"/>
      </c:lineChart>
      <c:catAx>
        <c:axId val="296008752"/>
        <c:scaling>
          <c:orientation val="minMax"/>
        </c:scaling>
        <c:delete val="0"/>
        <c:axPos val="b"/>
        <c:numFmt formatCode="General" sourceLinked="1"/>
        <c:majorTickMark val="out"/>
        <c:minorTickMark val="none"/>
        <c:tickLblPos val="nextTo"/>
        <c:txPr>
          <a:bodyPr rot="-5400000" vert="horz"/>
          <a:lstStyle/>
          <a:p>
            <a:pPr>
              <a:defRPr lang="en-US" sz="800">
                <a:latin typeface="Arial" pitchFamily="34" charset="0"/>
                <a:cs typeface="Arial" pitchFamily="34" charset="0"/>
              </a:defRPr>
            </a:pPr>
            <a:endParaRPr lang="pt-PT"/>
          </a:p>
        </c:txPr>
        <c:crossAx val="296009928"/>
        <c:crosses val="autoZero"/>
        <c:auto val="1"/>
        <c:lblAlgn val="ctr"/>
        <c:lblOffset val="100"/>
        <c:tickLblSkip val="1"/>
        <c:tickMarkSkip val="1"/>
        <c:noMultiLvlLbl val="0"/>
      </c:catAx>
      <c:valAx>
        <c:axId val="296009928"/>
        <c:scaling>
          <c:orientation val="minMax"/>
        </c:scaling>
        <c:delete val="0"/>
        <c:axPos val="l"/>
        <c:majorGridlines>
          <c:spPr>
            <a:ln w="3175">
              <a:solidFill>
                <a:schemeClr val="bg1">
                  <a:lumMod val="95000"/>
                </a:schemeClr>
              </a:solidFill>
            </a:ln>
          </c:spPr>
        </c:majorGridlines>
        <c:title>
          <c:tx>
            <c:rich>
              <a:bodyPr rot="-5400000" vert="horz"/>
              <a:lstStyle/>
              <a:p>
                <a:pPr>
                  <a:defRPr lang="en-US" sz="900" b="0">
                    <a:latin typeface="Arial" pitchFamily="34" charset="0"/>
                    <a:cs typeface="Arial" pitchFamily="34" charset="0"/>
                  </a:defRPr>
                </a:pPr>
                <a:r>
                  <a:rPr lang="en-US" sz="900" b="0">
                    <a:latin typeface="Arial" pitchFamily="34" charset="0"/>
                    <a:cs typeface="Arial" pitchFamily="34" charset="0"/>
                  </a:rPr>
                  <a:t>/1000 nados vivos</a:t>
                </a:r>
              </a:p>
            </c:rich>
          </c:tx>
          <c:layout>
            <c:manualLayout>
              <c:xMode val="edge"/>
              <c:yMode val="edge"/>
              <c:x val="2.6548672566373433E-3"/>
              <c:y val="6.2932098765432183E-3"/>
            </c:manualLayout>
          </c:layout>
          <c:overlay val="0"/>
        </c:title>
        <c:numFmt formatCode="0" sourceLinked="0"/>
        <c:majorTickMark val="out"/>
        <c:minorTickMark val="none"/>
        <c:tickLblPos val="nextTo"/>
        <c:txPr>
          <a:bodyPr/>
          <a:lstStyle/>
          <a:p>
            <a:pPr>
              <a:defRPr lang="en-US" sz="900">
                <a:latin typeface="Arial" pitchFamily="34" charset="0"/>
                <a:cs typeface="Arial" pitchFamily="34" charset="0"/>
              </a:defRPr>
            </a:pPr>
            <a:endParaRPr lang="pt-PT"/>
          </a:p>
        </c:txPr>
        <c:crossAx val="296008752"/>
        <c:crosses val="autoZero"/>
        <c:crossBetween val="between"/>
        <c:majorUnit val="1"/>
        <c:minorUnit val="0.2"/>
      </c:valAx>
    </c:plotArea>
    <c:legend>
      <c:legendPos val="b"/>
      <c:layout>
        <c:manualLayout>
          <c:xMode val="edge"/>
          <c:yMode val="edge"/>
          <c:x val="1.4246498599439775E-2"/>
          <c:y val="0.92349344506743858"/>
          <c:w val="0.97150676937441638"/>
          <c:h val="5.9385594042128877E-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paperSize="9" orientation="landscape"/>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336379116003552"/>
          <c:y val="4.6260498687663965E-2"/>
          <c:w val="0.87588459601413504"/>
          <c:h val="0.72628587962962976"/>
        </c:manualLayout>
      </c:layout>
      <c:lineChart>
        <c:grouping val="standard"/>
        <c:varyColors val="0"/>
        <c:ser>
          <c:idx val="1"/>
          <c:order val="0"/>
          <c:tx>
            <c:strRef>
              <c:f>AUX!$A$267</c:f>
              <c:strCache>
                <c:ptCount val="1"/>
                <c:pt idx="0">
                  <c:v>Continente</c:v>
                </c:pt>
              </c:strCache>
            </c:strRef>
          </c:tx>
          <c:spPr>
            <a:ln w="12700">
              <a:solidFill>
                <a:srgbClr val="FF0000"/>
              </a:solidFill>
            </a:ln>
          </c:spPr>
          <c:marker>
            <c:symbol val="none"/>
          </c:marker>
          <c:cat>
            <c:strRef>
              <c:f>AUX!$B$266:$X$266</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AUX!$B$267:$X$267</c:f>
              <c:numCache>
                <c:formatCode>0.0</c:formatCode>
                <c:ptCount val="23"/>
                <c:pt idx="0">
                  <c:v>3.9</c:v>
                </c:pt>
                <c:pt idx="1">
                  <c:v>3.7</c:v>
                </c:pt>
                <c:pt idx="2">
                  <c:v>3.4</c:v>
                </c:pt>
                <c:pt idx="3">
                  <c:v>3.2</c:v>
                </c:pt>
                <c:pt idx="4">
                  <c:v>3.1</c:v>
                </c:pt>
                <c:pt idx="5">
                  <c:v>2.9</c:v>
                </c:pt>
                <c:pt idx="6">
                  <c:v>2.8</c:v>
                </c:pt>
                <c:pt idx="7">
                  <c:v>2.4</c:v>
                </c:pt>
                <c:pt idx="8">
                  <c:v>2.2000000000000002</c:v>
                </c:pt>
                <c:pt idx="9">
                  <c:v>2.1</c:v>
                </c:pt>
                <c:pt idx="10">
                  <c:v>2.1</c:v>
                </c:pt>
                <c:pt idx="11">
                  <c:v>2.2000000000000002</c:v>
                </c:pt>
                <c:pt idx="12">
                  <c:v>2</c:v>
                </c:pt>
                <c:pt idx="13">
                  <c:v>2.1</c:v>
                </c:pt>
                <c:pt idx="14">
                  <c:v>2.1</c:v>
                </c:pt>
                <c:pt idx="15">
                  <c:v>2.2000000000000002</c:v>
                </c:pt>
                <c:pt idx="16">
                  <c:v>2.1</c:v>
                </c:pt>
                <c:pt idx="17">
                  <c:v>2</c:v>
                </c:pt>
                <c:pt idx="18">
                  <c:v>2.2000000000000002</c:v>
                </c:pt>
                <c:pt idx="19">
                  <c:v>2.1</c:v>
                </c:pt>
                <c:pt idx="20">
                  <c:v>2.1</c:v>
                </c:pt>
                <c:pt idx="21">
                  <c:v>1.9</c:v>
                </c:pt>
                <c:pt idx="22">
                  <c:v>1.9</c:v>
                </c:pt>
              </c:numCache>
            </c:numRef>
          </c:val>
          <c:smooth val="0"/>
          <c:extLst>
            <c:ext xmlns:c16="http://schemas.microsoft.com/office/drawing/2014/chart" uri="{C3380CC4-5D6E-409C-BE32-E72D297353CC}">
              <c16:uniqueId val="{00000000-32FE-4B4A-81D1-73A035D56843}"/>
            </c:ext>
          </c:extLst>
        </c:ser>
        <c:ser>
          <c:idx val="2"/>
          <c:order val="1"/>
          <c:tx>
            <c:strRef>
              <c:f>AUX!$A$268</c:f>
              <c:strCache>
                <c:ptCount val="1"/>
                <c:pt idx="0">
                  <c:v>ARS Norte</c:v>
                </c:pt>
              </c:strCache>
            </c:strRef>
          </c:tx>
          <c:spPr>
            <a:ln w="12700">
              <a:solidFill>
                <a:schemeClr val="tx2"/>
              </a:solidFill>
            </a:ln>
          </c:spPr>
          <c:marker>
            <c:symbol val="none"/>
          </c:marker>
          <c:cat>
            <c:strRef>
              <c:f>AUX!$B$266:$X$266</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AUX!$B$268:$X$268</c:f>
              <c:numCache>
                <c:formatCode>0.0</c:formatCode>
                <c:ptCount val="23"/>
                <c:pt idx="0">
                  <c:v>4.4325287691858586</c:v>
                </c:pt>
                <c:pt idx="1">
                  <c:v>4.1974081578041975</c:v>
                </c:pt>
                <c:pt idx="2">
                  <c:v>3.9311404109068238</c:v>
                </c:pt>
                <c:pt idx="3">
                  <c:v>3.8141416637069754</c:v>
                </c:pt>
                <c:pt idx="4">
                  <c:v>3.655073964264985</c:v>
                </c:pt>
                <c:pt idx="5">
                  <c:v>3.3203395209921953</c:v>
                </c:pt>
                <c:pt idx="6">
                  <c:v>3.0063728404780052</c:v>
                </c:pt>
                <c:pt idx="7">
                  <c:v>2.5637905861086003</c:v>
                </c:pt>
                <c:pt idx="8">
                  <c:v>2.2600396182243832</c:v>
                </c:pt>
                <c:pt idx="9">
                  <c:v>2.108759750681148</c:v>
                </c:pt>
                <c:pt idx="10">
                  <c:v>1.8660287081339713</c:v>
                </c:pt>
                <c:pt idx="11">
                  <c:v>1.9630473597506242</c:v>
                </c:pt>
                <c:pt idx="12">
                  <c:v>1.6946280291476021</c:v>
                </c:pt>
                <c:pt idx="13">
                  <c:v>1.8929846400757193</c:v>
                </c:pt>
                <c:pt idx="14">
                  <c:v>1.8033103625941909</c:v>
                </c:pt>
                <c:pt idx="15">
                  <c:v>2.0161290322580645</c:v>
                </c:pt>
                <c:pt idx="16">
                  <c:v>1.8935202262387802</c:v>
                </c:pt>
                <c:pt idx="17">
                  <c:v>1.928326362976134</c:v>
                </c:pt>
                <c:pt idx="18">
                  <c:v>2.1783006793344493</c:v>
                </c:pt>
                <c:pt idx="19">
                  <c:v>1.9940058974235029</c:v>
                </c:pt>
                <c:pt idx="20">
                  <c:v>2.0354334027869778</c:v>
                </c:pt>
                <c:pt idx="21">
                  <c:v>1.7146609592372799</c:v>
                </c:pt>
                <c:pt idx="22">
                  <c:v>1.7410281874915707</c:v>
                </c:pt>
              </c:numCache>
            </c:numRef>
          </c:val>
          <c:smooth val="0"/>
          <c:extLst>
            <c:ext xmlns:c16="http://schemas.microsoft.com/office/drawing/2014/chart" uri="{C3380CC4-5D6E-409C-BE32-E72D297353CC}">
              <c16:uniqueId val="{00000001-32FE-4B4A-81D1-73A035D56843}"/>
            </c:ext>
          </c:extLst>
        </c:ser>
        <c:ser>
          <c:idx val="3"/>
          <c:order val="2"/>
          <c:tx>
            <c:strRef>
              <c:f>AUX!$A$269</c:f>
              <c:strCache>
                <c:ptCount val="1"/>
                <c:pt idx="0">
                  <c:v>ACES Gerês/Cabreira</c:v>
                </c:pt>
              </c:strCache>
            </c:strRef>
          </c:tx>
          <c:spPr>
            <a:ln w="25400">
              <a:solidFill>
                <a:srgbClr val="008080"/>
              </a:solidFill>
            </a:ln>
          </c:spPr>
          <c:marker>
            <c:symbol val="none"/>
          </c:marker>
          <c:cat>
            <c:strRef>
              <c:f>AUX!$B$266:$X$266</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AUX!$B$269:$X$269</c:f>
              <c:numCache>
                <c:formatCode>0.0</c:formatCode>
                <c:ptCount val="23"/>
                <c:pt idx="0">
                  <c:v>3.363767419509851</c:v>
                </c:pt>
                <c:pt idx="1">
                  <c:v>3.6284470246734397</c:v>
                </c:pt>
                <c:pt idx="2">
                  <c:v>3.6196911196911197</c:v>
                </c:pt>
                <c:pt idx="3">
                  <c:v>4.9127978383689515</c:v>
                </c:pt>
                <c:pt idx="4">
                  <c:v>4.9763622791739239</c:v>
                </c:pt>
                <c:pt idx="5">
                  <c:v>4.3114379913771241</c:v>
                </c:pt>
                <c:pt idx="6">
                  <c:v>3.133159268929504</c:v>
                </c:pt>
                <c:pt idx="7">
                  <c:v>1.6282225237449117</c:v>
                </c:pt>
                <c:pt idx="8">
                  <c:v>0.8537279453614115</c:v>
                </c:pt>
                <c:pt idx="9">
                  <c:v>0.60331825037707398</c:v>
                </c:pt>
                <c:pt idx="10">
                  <c:v>0.32175032175032175</c:v>
                </c:pt>
                <c:pt idx="11">
                  <c:v>1.0043521928356209</c:v>
                </c:pt>
                <c:pt idx="12">
                  <c:v>1.3698630136986301</c:v>
                </c:pt>
                <c:pt idx="13">
                  <c:v>1.4393666786613888</c:v>
                </c:pt>
                <c:pt idx="14">
                  <c:v>0.76045627376425851</c:v>
                </c:pt>
                <c:pt idx="15">
                  <c:v>0.82236842105263153</c:v>
                </c:pt>
                <c:pt idx="16">
                  <c:v>0.87950747581354449</c:v>
                </c:pt>
                <c:pt idx="17">
                  <c:v>1.3882461823229986</c:v>
                </c:pt>
                <c:pt idx="18">
                  <c:v>0.94117647058823528</c:v>
                </c:pt>
                <c:pt idx="19">
                  <c:v>0.91827364554637281</c:v>
                </c:pt>
                <c:pt idx="20">
                  <c:v>0.91575091575091572</c:v>
                </c:pt>
                <c:pt idx="21">
                  <c:v>0.88731144631765757</c:v>
                </c:pt>
                <c:pt idx="22">
                  <c:v>1.7497812773403325</c:v>
                </c:pt>
              </c:numCache>
            </c:numRef>
          </c:val>
          <c:smooth val="0"/>
          <c:extLst>
            <c:ext xmlns:c16="http://schemas.microsoft.com/office/drawing/2014/chart" uri="{C3380CC4-5D6E-409C-BE32-E72D297353CC}">
              <c16:uniqueId val="{00000002-32FE-4B4A-81D1-73A035D56843}"/>
            </c:ext>
          </c:extLst>
        </c:ser>
        <c:dLbls>
          <c:showLegendKey val="0"/>
          <c:showVal val="0"/>
          <c:showCatName val="0"/>
          <c:showSerName val="0"/>
          <c:showPercent val="0"/>
          <c:showBubbleSize val="0"/>
        </c:dLbls>
        <c:smooth val="0"/>
        <c:axId val="296011888"/>
        <c:axId val="296010712"/>
      </c:lineChart>
      <c:catAx>
        <c:axId val="296011888"/>
        <c:scaling>
          <c:orientation val="minMax"/>
        </c:scaling>
        <c:delete val="0"/>
        <c:axPos val="b"/>
        <c:numFmt formatCode="General" sourceLinked="1"/>
        <c:majorTickMark val="out"/>
        <c:minorTickMark val="none"/>
        <c:tickLblPos val="nextTo"/>
        <c:txPr>
          <a:bodyPr rot="-5400000" vert="horz"/>
          <a:lstStyle/>
          <a:p>
            <a:pPr>
              <a:defRPr lang="en-US" sz="800">
                <a:latin typeface="Arial" pitchFamily="34" charset="0"/>
                <a:cs typeface="Arial" pitchFamily="34" charset="0"/>
              </a:defRPr>
            </a:pPr>
            <a:endParaRPr lang="pt-PT"/>
          </a:p>
        </c:txPr>
        <c:crossAx val="296010712"/>
        <c:crosses val="autoZero"/>
        <c:auto val="1"/>
        <c:lblAlgn val="ctr"/>
        <c:lblOffset val="100"/>
        <c:tickLblSkip val="1"/>
        <c:tickMarkSkip val="1"/>
        <c:noMultiLvlLbl val="0"/>
      </c:catAx>
      <c:valAx>
        <c:axId val="296010712"/>
        <c:scaling>
          <c:orientation val="minMax"/>
        </c:scaling>
        <c:delete val="0"/>
        <c:axPos val="l"/>
        <c:majorGridlines>
          <c:spPr>
            <a:ln w="3175">
              <a:solidFill>
                <a:schemeClr val="bg1">
                  <a:lumMod val="95000"/>
                </a:schemeClr>
              </a:solidFill>
            </a:ln>
          </c:spPr>
        </c:majorGridlines>
        <c:title>
          <c:tx>
            <c:rich>
              <a:bodyPr rot="-5400000" vert="horz"/>
              <a:lstStyle/>
              <a:p>
                <a:pPr>
                  <a:defRPr lang="en-US" sz="900" b="0">
                    <a:latin typeface="Arial" pitchFamily="34" charset="0"/>
                    <a:cs typeface="Arial" pitchFamily="34" charset="0"/>
                  </a:defRPr>
                </a:pPr>
                <a:r>
                  <a:rPr lang="en-US" sz="900" b="0">
                    <a:latin typeface="Arial" pitchFamily="34" charset="0"/>
                    <a:cs typeface="Arial" pitchFamily="34" charset="0"/>
                  </a:rPr>
                  <a:t>/1000 nados vivos</a:t>
                </a:r>
              </a:p>
            </c:rich>
          </c:tx>
          <c:layout>
            <c:manualLayout>
              <c:xMode val="edge"/>
              <c:yMode val="edge"/>
              <c:x val="2.6548672566373455E-3"/>
              <c:y val="6.2932098765432183E-3"/>
            </c:manualLayout>
          </c:layout>
          <c:overlay val="0"/>
        </c:title>
        <c:numFmt formatCode="0" sourceLinked="0"/>
        <c:majorTickMark val="out"/>
        <c:minorTickMark val="none"/>
        <c:tickLblPos val="nextTo"/>
        <c:txPr>
          <a:bodyPr/>
          <a:lstStyle/>
          <a:p>
            <a:pPr>
              <a:defRPr lang="en-US" sz="900">
                <a:latin typeface="Arial" pitchFamily="34" charset="0"/>
                <a:cs typeface="Arial" pitchFamily="34" charset="0"/>
              </a:defRPr>
            </a:pPr>
            <a:endParaRPr lang="pt-PT"/>
          </a:p>
        </c:txPr>
        <c:crossAx val="296011888"/>
        <c:crosses val="autoZero"/>
        <c:crossBetween val="between"/>
        <c:majorUnit val="1"/>
        <c:minorUnit val="0.2"/>
      </c:valAx>
    </c:plotArea>
    <c:legend>
      <c:legendPos val="b"/>
      <c:layout>
        <c:manualLayout>
          <c:xMode val="edge"/>
          <c:yMode val="edge"/>
          <c:x val="1.4246498599439775E-2"/>
          <c:y val="0.92349344506743858"/>
          <c:w val="0.97150676937441638"/>
          <c:h val="5.9385594042128918E-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paperSize="9"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336379116003552"/>
          <c:y val="4.6260498687663965E-2"/>
          <c:w val="0.87588459601413504"/>
          <c:h val="0.72628587962962976"/>
        </c:manualLayout>
      </c:layout>
      <c:lineChart>
        <c:grouping val="standard"/>
        <c:varyColors val="0"/>
        <c:ser>
          <c:idx val="1"/>
          <c:order val="0"/>
          <c:tx>
            <c:strRef>
              <c:f>AUX!$A$273</c:f>
              <c:strCache>
                <c:ptCount val="1"/>
                <c:pt idx="0">
                  <c:v>Continente</c:v>
                </c:pt>
              </c:strCache>
            </c:strRef>
          </c:tx>
          <c:spPr>
            <a:ln w="12700">
              <a:solidFill>
                <a:srgbClr val="FF0000"/>
              </a:solidFill>
            </a:ln>
          </c:spPr>
          <c:marker>
            <c:symbol val="none"/>
          </c:marker>
          <c:cat>
            <c:strRef>
              <c:f>AUX!$B$272:$X$272</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AUX!$B$273:$X$273</c:f>
              <c:numCache>
                <c:formatCode>0.0</c:formatCode>
                <c:ptCount val="23"/>
                <c:pt idx="0">
                  <c:v>2.8</c:v>
                </c:pt>
                <c:pt idx="1">
                  <c:v>2.7</c:v>
                </c:pt>
                <c:pt idx="2">
                  <c:v>2.6</c:v>
                </c:pt>
                <c:pt idx="3">
                  <c:v>2.4</c:v>
                </c:pt>
                <c:pt idx="4">
                  <c:v>2.2999999999999998</c:v>
                </c:pt>
                <c:pt idx="5">
                  <c:v>2.2000000000000002</c:v>
                </c:pt>
                <c:pt idx="6">
                  <c:v>2.1</c:v>
                </c:pt>
                <c:pt idx="7">
                  <c:v>1.8</c:v>
                </c:pt>
                <c:pt idx="8">
                  <c:v>1.6</c:v>
                </c:pt>
                <c:pt idx="9">
                  <c:v>1.6</c:v>
                </c:pt>
                <c:pt idx="10">
                  <c:v>1.5</c:v>
                </c:pt>
                <c:pt idx="11">
                  <c:v>1.5</c:v>
                </c:pt>
                <c:pt idx="12">
                  <c:v>1.4</c:v>
                </c:pt>
                <c:pt idx="13">
                  <c:v>1.4</c:v>
                </c:pt>
                <c:pt idx="14">
                  <c:v>1.4</c:v>
                </c:pt>
                <c:pt idx="15">
                  <c:v>1.4</c:v>
                </c:pt>
                <c:pt idx="16">
                  <c:v>1.4</c:v>
                </c:pt>
                <c:pt idx="17">
                  <c:v>1.3</c:v>
                </c:pt>
                <c:pt idx="18">
                  <c:v>1.4</c:v>
                </c:pt>
                <c:pt idx="19">
                  <c:v>1.3</c:v>
                </c:pt>
                <c:pt idx="20">
                  <c:v>1.4</c:v>
                </c:pt>
                <c:pt idx="21">
                  <c:v>1.3</c:v>
                </c:pt>
                <c:pt idx="22">
                  <c:v>1.3</c:v>
                </c:pt>
              </c:numCache>
            </c:numRef>
          </c:val>
          <c:smooth val="0"/>
          <c:extLst>
            <c:ext xmlns:c16="http://schemas.microsoft.com/office/drawing/2014/chart" uri="{C3380CC4-5D6E-409C-BE32-E72D297353CC}">
              <c16:uniqueId val="{00000000-B199-4042-8972-E64965EA2D88}"/>
            </c:ext>
          </c:extLst>
        </c:ser>
        <c:ser>
          <c:idx val="2"/>
          <c:order val="1"/>
          <c:tx>
            <c:strRef>
              <c:f>AUX!$A$274</c:f>
              <c:strCache>
                <c:ptCount val="1"/>
                <c:pt idx="0">
                  <c:v>ARS Norte</c:v>
                </c:pt>
              </c:strCache>
            </c:strRef>
          </c:tx>
          <c:spPr>
            <a:ln w="12700">
              <a:solidFill>
                <a:schemeClr val="tx2"/>
              </a:solidFill>
            </a:ln>
          </c:spPr>
          <c:marker>
            <c:symbol val="none"/>
          </c:marker>
          <c:cat>
            <c:strRef>
              <c:f>AUX!$B$272:$X$272</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AUX!$B$274:$X$274</c:f>
              <c:numCache>
                <c:formatCode>0.0</c:formatCode>
                <c:ptCount val="23"/>
                <c:pt idx="0">
                  <c:v>3.3032710064989934</c:v>
                </c:pt>
                <c:pt idx="1">
                  <c:v>3.1117397454031117</c:v>
                </c:pt>
                <c:pt idx="2">
                  <c:v>2.9198412336329209</c:v>
                </c:pt>
                <c:pt idx="3">
                  <c:v>2.887629518676941</c:v>
                </c:pt>
                <c:pt idx="4">
                  <c:v>2.8785668345177027</c:v>
                </c:pt>
                <c:pt idx="5">
                  <c:v>2.5797735984179559</c:v>
                </c:pt>
                <c:pt idx="6">
                  <c:v>2.2610603535628448</c:v>
                </c:pt>
                <c:pt idx="7">
                  <c:v>1.8163804491413473</c:v>
                </c:pt>
                <c:pt idx="8">
                  <c:v>1.5397082658022689</c:v>
                </c:pt>
                <c:pt idx="9">
                  <c:v>1.4089500989064307</c:v>
                </c:pt>
                <c:pt idx="10">
                  <c:v>1.2535885167464114</c:v>
                </c:pt>
                <c:pt idx="11">
                  <c:v>1.3218509859627317</c:v>
                </c:pt>
                <c:pt idx="12">
                  <c:v>1.1862396204033216</c:v>
                </c:pt>
                <c:pt idx="13">
                  <c:v>1.3374348000534975</c:v>
                </c:pt>
                <c:pt idx="14">
                  <c:v>1.2344088791567376</c:v>
                </c:pt>
                <c:pt idx="15">
                  <c:v>1.3479262672811061</c:v>
                </c:pt>
                <c:pt idx="16">
                  <c:v>1.2418541743514078</c:v>
                </c:pt>
                <c:pt idx="17">
                  <c:v>1.3022463749968696</c:v>
                </c:pt>
                <c:pt idx="18">
                  <c:v>1.4645072363886975</c:v>
                </c:pt>
                <c:pt idx="19">
                  <c:v>1.3414221491758109</c:v>
                </c:pt>
                <c:pt idx="20">
                  <c:v>1.4934540943525756</c:v>
                </c:pt>
                <c:pt idx="21">
                  <c:v>1.3011966144566594</c:v>
                </c:pt>
                <c:pt idx="22">
                  <c:v>1.3486838072117802</c:v>
                </c:pt>
              </c:numCache>
            </c:numRef>
          </c:val>
          <c:smooth val="0"/>
          <c:extLst>
            <c:ext xmlns:c16="http://schemas.microsoft.com/office/drawing/2014/chart" uri="{C3380CC4-5D6E-409C-BE32-E72D297353CC}">
              <c16:uniqueId val="{00000001-B199-4042-8972-E64965EA2D88}"/>
            </c:ext>
          </c:extLst>
        </c:ser>
        <c:ser>
          <c:idx val="3"/>
          <c:order val="2"/>
          <c:tx>
            <c:strRef>
              <c:f>AUX!$A$275</c:f>
              <c:strCache>
                <c:ptCount val="1"/>
                <c:pt idx="0">
                  <c:v>ACES Gerês/Cabreira</c:v>
                </c:pt>
              </c:strCache>
            </c:strRef>
          </c:tx>
          <c:spPr>
            <a:ln w="25400">
              <a:solidFill>
                <a:srgbClr val="008080"/>
              </a:solidFill>
            </a:ln>
          </c:spPr>
          <c:marker>
            <c:symbol val="none"/>
          </c:marker>
          <c:cat>
            <c:strRef>
              <c:f>AUX!$B$272:$X$272</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AUX!$B$275:$X$275</c:f>
              <c:numCache>
                <c:formatCode>0.0</c:formatCode>
                <c:ptCount val="23"/>
                <c:pt idx="0">
                  <c:v>1.9221528111484865</c:v>
                </c:pt>
                <c:pt idx="1">
                  <c:v>2.6608611514271892</c:v>
                </c:pt>
                <c:pt idx="2">
                  <c:v>3.1370656370656369</c:v>
                </c:pt>
                <c:pt idx="3">
                  <c:v>4.1758781626136088</c:v>
                </c:pt>
                <c:pt idx="4">
                  <c:v>3.9810898233391394</c:v>
                </c:pt>
                <c:pt idx="5">
                  <c:v>3.2969819934060358</c:v>
                </c:pt>
                <c:pt idx="6">
                  <c:v>2.3498694516971281</c:v>
                </c:pt>
                <c:pt idx="7">
                  <c:v>1.3568521031207597</c:v>
                </c:pt>
                <c:pt idx="8">
                  <c:v>0.8537279453614115</c:v>
                </c:pt>
                <c:pt idx="9">
                  <c:v>0.60331825037707398</c:v>
                </c:pt>
                <c:pt idx="10">
                  <c:v>0.32175032175032175</c:v>
                </c:pt>
                <c:pt idx="11">
                  <c:v>0.6695681285570807</c:v>
                </c:pt>
                <c:pt idx="12">
                  <c:v>0.68493150684931503</c:v>
                </c:pt>
                <c:pt idx="13">
                  <c:v>0.71968333933069439</c:v>
                </c:pt>
                <c:pt idx="14">
                  <c:v>0.38022813688212925</c:v>
                </c:pt>
                <c:pt idx="15">
                  <c:v>0.82236842105263153</c:v>
                </c:pt>
                <c:pt idx="16">
                  <c:v>0.87950747581354449</c:v>
                </c:pt>
                <c:pt idx="17">
                  <c:v>0.92549745488199908</c:v>
                </c:pt>
                <c:pt idx="18">
                  <c:v>0.47058823529411764</c:v>
                </c:pt>
                <c:pt idx="19">
                  <c:v>0.4591368227731864</c:v>
                </c:pt>
                <c:pt idx="20">
                  <c:v>0.91575091575091572</c:v>
                </c:pt>
                <c:pt idx="21">
                  <c:v>0.88731144631765757</c:v>
                </c:pt>
                <c:pt idx="22">
                  <c:v>1.7497812773403325</c:v>
                </c:pt>
              </c:numCache>
            </c:numRef>
          </c:val>
          <c:smooth val="0"/>
          <c:extLst>
            <c:ext xmlns:c16="http://schemas.microsoft.com/office/drawing/2014/chart" uri="{C3380CC4-5D6E-409C-BE32-E72D297353CC}">
              <c16:uniqueId val="{00000002-B199-4042-8972-E64965EA2D88}"/>
            </c:ext>
          </c:extLst>
        </c:ser>
        <c:dLbls>
          <c:showLegendKey val="0"/>
          <c:showVal val="0"/>
          <c:showCatName val="0"/>
          <c:showSerName val="0"/>
          <c:showPercent val="0"/>
          <c:showBubbleSize val="0"/>
        </c:dLbls>
        <c:smooth val="0"/>
        <c:axId val="767555160"/>
        <c:axId val="767559080"/>
      </c:lineChart>
      <c:catAx>
        <c:axId val="767555160"/>
        <c:scaling>
          <c:orientation val="minMax"/>
        </c:scaling>
        <c:delete val="0"/>
        <c:axPos val="b"/>
        <c:numFmt formatCode="General" sourceLinked="1"/>
        <c:majorTickMark val="out"/>
        <c:minorTickMark val="none"/>
        <c:tickLblPos val="nextTo"/>
        <c:txPr>
          <a:bodyPr rot="-5400000" vert="horz"/>
          <a:lstStyle/>
          <a:p>
            <a:pPr>
              <a:defRPr lang="en-US" sz="800">
                <a:latin typeface="Arial" pitchFamily="34" charset="0"/>
                <a:cs typeface="Arial" pitchFamily="34" charset="0"/>
              </a:defRPr>
            </a:pPr>
            <a:endParaRPr lang="pt-PT"/>
          </a:p>
        </c:txPr>
        <c:crossAx val="767559080"/>
        <c:crosses val="autoZero"/>
        <c:auto val="1"/>
        <c:lblAlgn val="ctr"/>
        <c:lblOffset val="100"/>
        <c:tickLblSkip val="1"/>
        <c:tickMarkSkip val="1"/>
        <c:noMultiLvlLbl val="0"/>
      </c:catAx>
      <c:valAx>
        <c:axId val="767559080"/>
        <c:scaling>
          <c:orientation val="minMax"/>
        </c:scaling>
        <c:delete val="0"/>
        <c:axPos val="l"/>
        <c:majorGridlines>
          <c:spPr>
            <a:ln w="3175">
              <a:solidFill>
                <a:schemeClr val="bg1">
                  <a:lumMod val="95000"/>
                </a:schemeClr>
              </a:solidFill>
            </a:ln>
          </c:spPr>
        </c:majorGridlines>
        <c:title>
          <c:tx>
            <c:rich>
              <a:bodyPr rot="-5400000" vert="horz"/>
              <a:lstStyle/>
              <a:p>
                <a:pPr>
                  <a:defRPr lang="en-US" sz="900" b="0">
                    <a:latin typeface="Arial" pitchFamily="34" charset="0"/>
                    <a:cs typeface="Arial" pitchFamily="34" charset="0"/>
                  </a:defRPr>
                </a:pPr>
                <a:r>
                  <a:rPr lang="en-US" sz="900" b="0">
                    <a:latin typeface="Arial" pitchFamily="34" charset="0"/>
                    <a:cs typeface="Arial" pitchFamily="34" charset="0"/>
                  </a:rPr>
                  <a:t>/1000 nados vivos</a:t>
                </a:r>
              </a:p>
            </c:rich>
          </c:tx>
          <c:layout>
            <c:manualLayout>
              <c:xMode val="edge"/>
              <c:yMode val="edge"/>
              <c:x val="2.6548672566373455E-3"/>
              <c:y val="6.2932098765432183E-3"/>
            </c:manualLayout>
          </c:layout>
          <c:overlay val="0"/>
        </c:title>
        <c:numFmt formatCode="0" sourceLinked="0"/>
        <c:majorTickMark val="out"/>
        <c:minorTickMark val="none"/>
        <c:tickLblPos val="nextTo"/>
        <c:txPr>
          <a:bodyPr/>
          <a:lstStyle/>
          <a:p>
            <a:pPr>
              <a:defRPr lang="en-US" sz="900">
                <a:latin typeface="Arial" pitchFamily="34" charset="0"/>
                <a:cs typeface="Arial" pitchFamily="34" charset="0"/>
              </a:defRPr>
            </a:pPr>
            <a:endParaRPr lang="pt-PT"/>
          </a:p>
        </c:txPr>
        <c:crossAx val="767555160"/>
        <c:crosses val="autoZero"/>
        <c:crossBetween val="between"/>
        <c:majorUnit val="1"/>
        <c:minorUnit val="0.2"/>
      </c:valAx>
    </c:plotArea>
    <c:legend>
      <c:legendPos val="b"/>
      <c:layout>
        <c:manualLayout>
          <c:xMode val="edge"/>
          <c:yMode val="edge"/>
          <c:x val="1.4246498599439775E-2"/>
          <c:y val="0.92349344506743858"/>
          <c:w val="0.97150676937441638"/>
          <c:h val="5.9385594042128918E-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paperSize="9" orientation="landscape"/>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336379116003552"/>
          <c:y val="4.6260498687663965E-2"/>
          <c:w val="0.87588459601413526"/>
          <c:h val="0.73118557098765435"/>
        </c:manualLayout>
      </c:layout>
      <c:lineChart>
        <c:grouping val="standard"/>
        <c:varyColors val="0"/>
        <c:ser>
          <c:idx val="1"/>
          <c:order val="0"/>
          <c:tx>
            <c:strRef>
              <c:f>AUX!$A$279</c:f>
              <c:strCache>
                <c:ptCount val="1"/>
                <c:pt idx="0">
                  <c:v>Continente</c:v>
                </c:pt>
              </c:strCache>
            </c:strRef>
          </c:tx>
          <c:spPr>
            <a:ln w="12700">
              <a:solidFill>
                <a:srgbClr val="FF0000"/>
              </a:solidFill>
            </a:ln>
          </c:spPr>
          <c:marker>
            <c:symbol val="none"/>
          </c:marker>
          <c:cat>
            <c:strRef>
              <c:f>AUX!$B$278:$X$278</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AUX!$B$279:$X$279</c:f>
              <c:numCache>
                <c:formatCode>0.0</c:formatCode>
                <c:ptCount val="23"/>
                <c:pt idx="0">
                  <c:v>2.2999999999999998</c:v>
                </c:pt>
                <c:pt idx="1">
                  <c:v>2.1</c:v>
                </c:pt>
                <c:pt idx="2">
                  <c:v>2.1</c:v>
                </c:pt>
                <c:pt idx="3">
                  <c:v>2</c:v>
                </c:pt>
                <c:pt idx="4">
                  <c:v>1.9</c:v>
                </c:pt>
                <c:pt idx="5">
                  <c:v>1.7</c:v>
                </c:pt>
                <c:pt idx="6">
                  <c:v>1.4</c:v>
                </c:pt>
                <c:pt idx="7">
                  <c:v>1.3</c:v>
                </c:pt>
                <c:pt idx="8">
                  <c:v>1.2</c:v>
                </c:pt>
                <c:pt idx="9">
                  <c:v>1.3</c:v>
                </c:pt>
                <c:pt idx="10">
                  <c:v>1.2</c:v>
                </c:pt>
                <c:pt idx="11">
                  <c:v>1.2</c:v>
                </c:pt>
                <c:pt idx="12">
                  <c:v>1.1000000000000001</c:v>
                </c:pt>
                <c:pt idx="13">
                  <c:v>0.9</c:v>
                </c:pt>
                <c:pt idx="14">
                  <c:v>0.9</c:v>
                </c:pt>
                <c:pt idx="15">
                  <c:v>1</c:v>
                </c:pt>
                <c:pt idx="16">
                  <c:v>1</c:v>
                </c:pt>
                <c:pt idx="17">
                  <c:v>0.9</c:v>
                </c:pt>
                <c:pt idx="18">
                  <c:v>0.8</c:v>
                </c:pt>
                <c:pt idx="19">
                  <c:v>0.9</c:v>
                </c:pt>
                <c:pt idx="20">
                  <c:v>1</c:v>
                </c:pt>
                <c:pt idx="21">
                  <c:v>1</c:v>
                </c:pt>
                <c:pt idx="22">
                  <c:v>0.9</c:v>
                </c:pt>
              </c:numCache>
            </c:numRef>
          </c:val>
          <c:smooth val="0"/>
          <c:extLst>
            <c:ext xmlns:c16="http://schemas.microsoft.com/office/drawing/2014/chart" uri="{C3380CC4-5D6E-409C-BE32-E72D297353CC}">
              <c16:uniqueId val="{00000000-4BC7-4AE0-89A3-5D87D166540F}"/>
            </c:ext>
          </c:extLst>
        </c:ser>
        <c:ser>
          <c:idx val="2"/>
          <c:order val="1"/>
          <c:tx>
            <c:strRef>
              <c:f>AUX!$A$280</c:f>
              <c:strCache>
                <c:ptCount val="1"/>
                <c:pt idx="0">
                  <c:v>ARS Norte</c:v>
                </c:pt>
              </c:strCache>
            </c:strRef>
          </c:tx>
          <c:spPr>
            <a:ln w="12700">
              <a:solidFill>
                <a:schemeClr val="tx2"/>
              </a:solidFill>
            </a:ln>
          </c:spPr>
          <c:marker>
            <c:symbol val="none"/>
          </c:marker>
          <c:cat>
            <c:strRef>
              <c:f>AUX!$B$278:$X$278</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AUX!$B$280:$X$280</c:f>
              <c:numCache>
                <c:formatCode>0.0</c:formatCode>
                <c:ptCount val="23"/>
                <c:pt idx="0">
                  <c:v>2.6579808563922134</c:v>
                </c:pt>
                <c:pt idx="1">
                  <c:v>2.4695133606024693</c:v>
                </c:pt>
                <c:pt idx="2">
                  <c:v>2.3343522362638196</c:v>
                </c:pt>
                <c:pt idx="3">
                  <c:v>2.300838493491252</c:v>
                </c:pt>
                <c:pt idx="4">
                  <c:v>2.0628421729650022</c:v>
                </c:pt>
                <c:pt idx="5">
                  <c:v>1.8636219370274822</c:v>
                </c:pt>
                <c:pt idx="6">
                  <c:v>1.5492450570708383</c:v>
                </c:pt>
                <c:pt idx="7">
                  <c:v>1.4513661962038518</c:v>
                </c:pt>
                <c:pt idx="8">
                  <c:v>1.3776337115072932</c:v>
                </c:pt>
                <c:pt idx="9">
                  <c:v>1.3622961221214498</c:v>
                </c:pt>
                <c:pt idx="10">
                  <c:v>1.2057416267942584</c:v>
                </c:pt>
                <c:pt idx="11">
                  <c:v>1.1738825920116798</c:v>
                </c:pt>
                <c:pt idx="12">
                  <c:v>0.94699801628836588</c:v>
                </c:pt>
                <c:pt idx="13">
                  <c:v>0.92591640003703668</c:v>
                </c:pt>
                <c:pt idx="14">
                  <c:v>0.84798523002941106</c:v>
                </c:pt>
                <c:pt idx="15">
                  <c:v>0.89861751152073732</c:v>
                </c:pt>
                <c:pt idx="16">
                  <c:v>0.87298659781138577</c:v>
                </c:pt>
                <c:pt idx="17">
                  <c:v>0.7888607848538729</c:v>
                </c:pt>
                <c:pt idx="18">
                  <c:v>0.75071379344294575</c:v>
                </c:pt>
                <c:pt idx="19">
                  <c:v>0.67675351670131001</c:v>
                </c:pt>
                <c:pt idx="20">
                  <c:v>0.68650712401690972</c:v>
                </c:pt>
                <c:pt idx="21">
                  <c:v>0.70532152933164705</c:v>
                </c:pt>
                <c:pt idx="22">
                  <c:v>0.7601672367920943</c:v>
                </c:pt>
              </c:numCache>
            </c:numRef>
          </c:val>
          <c:smooth val="0"/>
          <c:extLst>
            <c:ext xmlns:c16="http://schemas.microsoft.com/office/drawing/2014/chart" uri="{C3380CC4-5D6E-409C-BE32-E72D297353CC}">
              <c16:uniqueId val="{00000001-4BC7-4AE0-89A3-5D87D166540F}"/>
            </c:ext>
          </c:extLst>
        </c:ser>
        <c:ser>
          <c:idx val="3"/>
          <c:order val="2"/>
          <c:tx>
            <c:strRef>
              <c:f>AUX!$A$281</c:f>
              <c:strCache>
                <c:ptCount val="1"/>
                <c:pt idx="0">
                  <c:v>ACES Gerês/Cabreira</c:v>
                </c:pt>
              </c:strCache>
            </c:strRef>
          </c:tx>
          <c:spPr>
            <a:ln w="25400">
              <a:solidFill>
                <a:srgbClr val="008080"/>
              </a:solidFill>
            </a:ln>
          </c:spPr>
          <c:marker>
            <c:symbol val="none"/>
          </c:marker>
          <c:cat>
            <c:strRef>
              <c:f>AUX!$B$278:$X$278</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AUX!$B$281:$X$281</c:f>
              <c:numCache>
                <c:formatCode>0.0</c:formatCode>
                <c:ptCount val="23"/>
                <c:pt idx="0">
                  <c:v>2.8832292167227291</c:v>
                </c:pt>
                <c:pt idx="1">
                  <c:v>4.8379293662312532</c:v>
                </c:pt>
                <c:pt idx="2">
                  <c:v>4.8262548262548259</c:v>
                </c:pt>
                <c:pt idx="3">
                  <c:v>4.421518054532056</c:v>
                </c:pt>
                <c:pt idx="4">
                  <c:v>1.9905449116695697</c:v>
                </c:pt>
                <c:pt idx="5">
                  <c:v>1.775297996449404</c:v>
                </c:pt>
                <c:pt idx="6">
                  <c:v>1.566579634464752</c:v>
                </c:pt>
                <c:pt idx="7">
                  <c:v>1.3568521031207597</c:v>
                </c:pt>
                <c:pt idx="8">
                  <c:v>1.1383039271485487</c:v>
                </c:pt>
                <c:pt idx="9">
                  <c:v>1.5082956259426847</c:v>
                </c:pt>
                <c:pt idx="10">
                  <c:v>0.96525096525096532</c:v>
                </c:pt>
                <c:pt idx="11">
                  <c:v>1.6739203213927016</c:v>
                </c:pt>
                <c:pt idx="12">
                  <c:v>0.68493150684931503</c:v>
                </c:pt>
                <c:pt idx="13">
                  <c:v>0.71968333933069439</c:v>
                </c:pt>
                <c:pt idx="14">
                  <c:v>0.38022813688212925</c:v>
                </c:pt>
                <c:pt idx="15">
                  <c:v>0.82236842105263153</c:v>
                </c:pt>
                <c:pt idx="16">
                  <c:v>0.87950747581354449</c:v>
                </c:pt>
                <c:pt idx="17">
                  <c:v>1.3882461823229986</c:v>
                </c:pt>
                <c:pt idx="18">
                  <c:v>1.411764705882353</c:v>
                </c:pt>
                <c:pt idx="19">
                  <c:v>1.3774104683195594</c:v>
                </c:pt>
                <c:pt idx="20">
                  <c:v>0.91575091575091572</c:v>
                </c:pt>
                <c:pt idx="21">
                  <c:v>0.88731144631765757</c:v>
                </c:pt>
                <c:pt idx="22">
                  <c:v>0.87489063867016625</c:v>
                </c:pt>
              </c:numCache>
            </c:numRef>
          </c:val>
          <c:smooth val="0"/>
          <c:extLst>
            <c:ext xmlns:c16="http://schemas.microsoft.com/office/drawing/2014/chart" uri="{C3380CC4-5D6E-409C-BE32-E72D297353CC}">
              <c16:uniqueId val="{00000002-4BC7-4AE0-89A3-5D87D166540F}"/>
            </c:ext>
          </c:extLst>
        </c:ser>
        <c:dLbls>
          <c:showLegendKey val="0"/>
          <c:showVal val="0"/>
          <c:showCatName val="0"/>
          <c:showSerName val="0"/>
          <c:showPercent val="0"/>
          <c:showBubbleSize val="0"/>
        </c:dLbls>
        <c:smooth val="0"/>
        <c:axId val="767558296"/>
        <c:axId val="767558688"/>
      </c:lineChart>
      <c:catAx>
        <c:axId val="767558296"/>
        <c:scaling>
          <c:orientation val="minMax"/>
        </c:scaling>
        <c:delete val="0"/>
        <c:axPos val="b"/>
        <c:numFmt formatCode="General" sourceLinked="1"/>
        <c:majorTickMark val="out"/>
        <c:minorTickMark val="none"/>
        <c:tickLblPos val="nextTo"/>
        <c:txPr>
          <a:bodyPr rot="-5400000" vert="horz"/>
          <a:lstStyle/>
          <a:p>
            <a:pPr>
              <a:defRPr lang="en-US" sz="800">
                <a:latin typeface="Arial" pitchFamily="34" charset="0"/>
                <a:cs typeface="Arial" pitchFamily="34" charset="0"/>
              </a:defRPr>
            </a:pPr>
            <a:endParaRPr lang="pt-PT"/>
          </a:p>
        </c:txPr>
        <c:crossAx val="767558688"/>
        <c:crosses val="autoZero"/>
        <c:auto val="1"/>
        <c:lblAlgn val="ctr"/>
        <c:lblOffset val="100"/>
        <c:tickLblSkip val="1"/>
        <c:tickMarkSkip val="1"/>
        <c:noMultiLvlLbl val="0"/>
      </c:catAx>
      <c:valAx>
        <c:axId val="767558688"/>
        <c:scaling>
          <c:orientation val="minMax"/>
        </c:scaling>
        <c:delete val="0"/>
        <c:axPos val="l"/>
        <c:majorGridlines>
          <c:spPr>
            <a:ln w="3175">
              <a:solidFill>
                <a:schemeClr val="bg1">
                  <a:lumMod val="95000"/>
                </a:schemeClr>
              </a:solidFill>
            </a:ln>
          </c:spPr>
        </c:majorGridlines>
        <c:title>
          <c:tx>
            <c:rich>
              <a:bodyPr rot="-5400000" vert="horz"/>
              <a:lstStyle/>
              <a:p>
                <a:pPr>
                  <a:defRPr lang="en-US" sz="900" b="0">
                    <a:latin typeface="Arial" pitchFamily="34" charset="0"/>
                    <a:cs typeface="Arial" pitchFamily="34" charset="0"/>
                  </a:defRPr>
                </a:pPr>
                <a:r>
                  <a:rPr lang="en-US" sz="900" b="0">
                    <a:latin typeface="Arial" pitchFamily="34" charset="0"/>
                    <a:cs typeface="Arial" pitchFamily="34" charset="0"/>
                  </a:rPr>
                  <a:t>/1000 nados vivos</a:t>
                </a:r>
              </a:p>
            </c:rich>
          </c:tx>
          <c:layout>
            <c:manualLayout>
              <c:xMode val="edge"/>
              <c:yMode val="edge"/>
              <c:x val="2.6548672566373476E-3"/>
              <c:y val="6.2932098765432183E-3"/>
            </c:manualLayout>
          </c:layout>
          <c:overlay val="0"/>
        </c:title>
        <c:numFmt formatCode="0" sourceLinked="0"/>
        <c:majorTickMark val="out"/>
        <c:minorTickMark val="none"/>
        <c:tickLblPos val="nextTo"/>
        <c:txPr>
          <a:bodyPr/>
          <a:lstStyle/>
          <a:p>
            <a:pPr>
              <a:defRPr lang="en-US" sz="900">
                <a:latin typeface="Arial" pitchFamily="34" charset="0"/>
                <a:cs typeface="Arial" pitchFamily="34" charset="0"/>
              </a:defRPr>
            </a:pPr>
            <a:endParaRPr lang="pt-PT"/>
          </a:p>
        </c:txPr>
        <c:crossAx val="767558296"/>
        <c:crosses val="autoZero"/>
        <c:crossBetween val="between"/>
        <c:majorUnit val="1"/>
        <c:minorUnit val="0.2"/>
      </c:valAx>
    </c:plotArea>
    <c:legend>
      <c:legendPos val="b"/>
      <c:layout>
        <c:manualLayout>
          <c:xMode val="edge"/>
          <c:yMode val="edge"/>
          <c:x val="1.4246498599439775E-2"/>
          <c:y val="0.92349344506743858"/>
          <c:w val="0.97150676937441638"/>
          <c:h val="5.9385594042128953E-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paperSize="9" orientation="landscape"/>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336379116003552"/>
          <c:y val="4.6260498687663965E-2"/>
          <c:w val="0.87588459601413526"/>
          <c:h val="0.72628587962962976"/>
        </c:manualLayout>
      </c:layout>
      <c:lineChart>
        <c:grouping val="standard"/>
        <c:varyColors val="0"/>
        <c:ser>
          <c:idx val="1"/>
          <c:order val="0"/>
          <c:tx>
            <c:strRef>
              <c:f>AUX!$A$285</c:f>
              <c:strCache>
                <c:ptCount val="1"/>
                <c:pt idx="0">
                  <c:v>Continente</c:v>
                </c:pt>
              </c:strCache>
            </c:strRef>
          </c:tx>
          <c:spPr>
            <a:ln w="12700">
              <a:solidFill>
                <a:srgbClr val="FF0000"/>
              </a:solidFill>
            </a:ln>
          </c:spPr>
          <c:marker>
            <c:symbol val="none"/>
          </c:marker>
          <c:cat>
            <c:strRef>
              <c:f>AUX!$B$284:$X$284</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AUX!$B$285:$X$285</c:f>
              <c:numCache>
                <c:formatCode>0.0</c:formatCode>
                <c:ptCount val="23"/>
                <c:pt idx="0">
                  <c:v>4.2</c:v>
                </c:pt>
                <c:pt idx="1">
                  <c:v>3.9</c:v>
                </c:pt>
                <c:pt idx="2">
                  <c:v>3.7</c:v>
                </c:pt>
                <c:pt idx="3">
                  <c:v>3.6</c:v>
                </c:pt>
                <c:pt idx="4">
                  <c:v>3.5</c:v>
                </c:pt>
                <c:pt idx="5">
                  <c:v>3.2</c:v>
                </c:pt>
                <c:pt idx="6">
                  <c:v>3</c:v>
                </c:pt>
                <c:pt idx="7">
                  <c:v>2.8</c:v>
                </c:pt>
                <c:pt idx="8">
                  <c:v>2.8</c:v>
                </c:pt>
                <c:pt idx="9">
                  <c:v>2.8</c:v>
                </c:pt>
                <c:pt idx="10">
                  <c:v>2.8</c:v>
                </c:pt>
                <c:pt idx="11">
                  <c:v>2.7</c:v>
                </c:pt>
                <c:pt idx="12">
                  <c:v>2.6</c:v>
                </c:pt>
                <c:pt idx="13">
                  <c:v>2.5</c:v>
                </c:pt>
                <c:pt idx="14">
                  <c:v>2.4</c:v>
                </c:pt>
                <c:pt idx="15">
                  <c:v>2.4</c:v>
                </c:pt>
                <c:pt idx="16">
                  <c:v>2.5</c:v>
                </c:pt>
                <c:pt idx="17">
                  <c:v>2.4</c:v>
                </c:pt>
                <c:pt idx="18">
                  <c:v>2.5</c:v>
                </c:pt>
                <c:pt idx="19">
                  <c:v>2.4</c:v>
                </c:pt>
                <c:pt idx="20">
                  <c:v>2.4</c:v>
                </c:pt>
                <c:pt idx="21">
                  <c:v>2.2999999999999998</c:v>
                </c:pt>
                <c:pt idx="22">
                  <c:v>2.2999999999999998</c:v>
                </c:pt>
              </c:numCache>
            </c:numRef>
          </c:val>
          <c:smooth val="0"/>
          <c:extLst>
            <c:ext xmlns:c16="http://schemas.microsoft.com/office/drawing/2014/chart" uri="{C3380CC4-5D6E-409C-BE32-E72D297353CC}">
              <c16:uniqueId val="{00000000-7255-48C0-9C3F-50979346D1E5}"/>
            </c:ext>
          </c:extLst>
        </c:ser>
        <c:ser>
          <c:idx val="2"/>
          <c:order val="1"/>
          <c:tx>
            <c:strRef>
              <c:f>AUX!$A$286</c:f>
              <c:strCache>
                <c:ptCount val="1"/>
                <c:pt idx="0">
                  <c:v>ARS Norte</c:v>
                </c:pt>
              </c:strCache>
            </c:strRef>
          </c:tx>
          <c:spPr>
            <a:ln w="12700">
              <a:solidFill>
                <a:schemeClr val="tx2"/>
              </a:solidFill>
            </a:ln>
          </c:spPr>
          <c:marker>
            <c:symbol val="none"/>
          </c:marker>
          <c:cat>
            <c:strRef>
              <c:f>AUX!$B$284:$X$284</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AUX!$B$286:$X$286</c:f>
              <c:numCache>
                <c:formatCode>0.0</c:formatCode>
                <c:ptCount val="23"/>
                <c:pt idx="0">
                  <c:v>3.8872989394101714</c:v>
                </c:pt>
                <c:pt idx="1">
                  <c:v>3.6109058498198356</c:v>
                </c:pt>
                <c:pt idx="2">
                  <c:v>3.4553307569902252</c:v>
                </c:pt>
                <c:pt idx="3">
                  <c:v>3.2016254406083089</c:v>
                </c:pt>
                <c:pt idx="4">
                  <c:v>2.9170935425090132</c:v>
                </c:pt>
                <c:pt idx="5">
                  <c:v>2.6459965098819045</c:v>
                </c:pt>
                <c:pt idx="6">
                  <c:v>2.5226579793676649</c:v>
                </c:pt>
                <c:pt idx="7">
                  <c:v>2.3150757385265019</c:v>
                </c:pt>
                <c:pt idx="8">
                  <c:v>2.4252223120452712</c:v>
                </c:pt>
                <c:pt idx="9">
                  <c:v>2.252965162827937</c:v>
                </c:pt>
                <c:pt idx="10">
                  <c:v>2.2342314816582962</c:v>
                </c:pt>
                <c:pt idx="11">
                  <c:v>2.0672750361773131</c:v>
                </c:pt>
                <c:pt idx="12">
                  <c:v>1.989713182844693</c:v>
                </c:pt>
                <c:pt idx="13">
                  <c:v>2.0431211498973303</c:v>
                </c:pt>
                <c:pt idx="14">
                  <c:v>1.8642324505014143</c:v>
                </c:pt>
                <c:pt idx="15">
                  <c:v>1.908791941678357</c:v>
                </c:pt>
                <c:pt idx="16">
                  <c:v>1.8531927688663614</c:v>
                </c:pt>
                <c:pt idx="17">
                  <c:v>2.0742740040985654</c:v>
                </c:pt>
                <c:pt idx="18">
                  <c:v>2.1613125061400922</c:v>
                </c:pt>
                <c:pt idx="19">
                  <c:v>2.1344588483569491</c:v>
                </c:pt>
                <c:pt idx="20">
                  <c:v>2.1392430925282726</c:v>
                </c:pt>
                <c:pt idx="21">
                  <c:v>2.1114967356745868</c:v>
                </c:pt>
                <c:pt idx="22">
                  <c:v>1.9823060827429242</c:v>
                </c:pt>
              </c:numCache>
            </c:numRef>
          </c:val>
          <c:smooth val="0"/>
          <c:extLst>
            <c:ext xmlns:c16="http://schemas.microsoft.com/office/drawing/2014/chart" uri="{C3380CC4-5D6E-409C-BE32-E72D297353CC}">
              <c16:uniqueId val="{00000001-7255-48C0-9C3F-50979346D1E5}"/>
            </c:ext>
          </c:extLst>
        </c:ser>
        <c:ser>
          <c:idx val="3"/>
          <c:order val="2"/>
          <c:tx>
            <c:strRef>
              <c:f>AUX!$A$287</c:f>
              <c:strCache>
                <c:ptCount val="1"/>
                <c:pt idx="0">
                  <c:v>ACES Gerês/Cabreira</c:v>
                </c:pt>
              </c:strCache>
            </c:strRef>
          </c:tx>
          <c:spPr>
            <a:ln w="25400">
              <a:solidFill>
                <a:srgbClr val="008080"/>
              </a:solidFill>
            </a:ln>
          </c:spPr>
          <c:marker>
            <c:symbol val="none"/>
          </c:marker>
          <c:cat>
            <c:strRef>
              <c:f>AUX!$B$284:$X$284</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AUX!$B$287:$X$287</c:f>
              <c:numCache>
                <c:formatCode>0.0</c:formatCode>
                <c:ptCount val="23"/>
                <c:pt idx="0">
                  <c:v>4.5443673762257841</c:v>
                </c:pt>
                <c:pt idx="1">
                  <c:v>4.8146364949446321</c:v>
                </c:pt>
                <c:pt idx="2">
                  <c:v>4.3248438250840939</c:v>
                </c:pt>
                <c:pt idx="3">
                  <c:v>3.6710719530102791</c:v>
                </c:pt>
                <c:pt idx="4">
                  <c:v>2.482005460412013</c:v>
                </c:pt>
                <c:pt idx="5">
                  <c:v>2.0248038471273095</c:v>
                </c:pt>
                <c:pt idx="6">
                  <c:v>2.6041666666666665</c:v>
                </c:pt>
                <c:pt idx="7">
                  <c:v>2.9761904761904758</c:v>
                </c:pt>
                <c:pt idx="8">
                  <c:v>3.1205673758865249</c:v>
                </c:pt>
                <c:pt idx="9">
                  <c:v>2.7075812274368229</c:v>
                </c:pt>
                <c:pt idx="10">
                  <c:v>2.8873917228103942</c:v>
                </c:pt>
                <c:pt idx="11">
                  <c:v>2.0046775810223854</c:v>
                </c:pt>
                <c:pt idx="12">
                  <c:v>1.0263427984946971</c:v>
                </c:pt>
                <c:pt idx="13">
                  <c:v>0.71916576770945695</c:v>
                </c:pt>
                <c:pt idx="14">
                  <c:v>0.75987841945288759</c:v>
                </c:pt>
                <c:pt idx="15">
                  <c:v>1.2320328542094456</c:v>
                </c:pt>
                <c:pt idx="16">
                  <c:v>0.87873462214411246</c:v>
                </c:pt>
                <c:pt idx="17">
                  <c:v>2.3084025854108958</c:v>
                </c:pt>
                <c:pt idx="18">
                  <c:v>1.4097744360902256</c:v>
                </c:pt>
                <c:pt idx="19">
                  <c:v>1.3755158184319121</c:v>
                </c:pt>
                <c:pt idx="20">
                  <c:v>1.371742112482853</c:v>
                </c:pt>
                <c:pt idx="21">
                  <c:v>1.7714791851195748</c:v>
                </c:pt>
                <c:pt idx="22">
                  <c:v>2.1824530772588391</c:v>
                </c:pt>
              </c:numCache>
            </c:numRef>
          </c:val>
          <c:smooth val="0"/>
          <c:extLst>
            <c:ext xmlns:c16="http://schemas.microsoft.com/office/drawing/2014/chart" uri="{C3380CC4-5D6E-409C-BE32-E72D297353CC}">
              <c16:uniqueId val="{00000002-7255-48C0-9C3F-50979346D1E5}"/>
            </c:ext>
          </c:extLst>
        </c:ser>
        <c:dLbls>
          <c:showLegendKey val="0"/>
          <c:showVal val="0"/>
          <c:showCatName val="0"/>
          <c:showSerName val="0"/>
          <c:showPercent val="0"/>
          <c:showBubbleSize val="0"/>
        </c:dLbls>
        <c:smooth val="0"/>
        <c:axId val="767559472"/>
        <c:axId val="767556336"/>
      </c:lineChart>
      <c:catAx>
        <c:axId val="767559472"/>
        <c:scaling>
          <c:orientation val="minMax"/>
        </c:scaling>
        <c:delete val="0"/>
        <c:axPos val="b"/>
        <c:numFmt formatCode="General" sourceLinked="1"/>
        <c:majorTickMark val="out"/>
        <c:minorTickMark val="none"/>
        <c:tickLblPos val="nextTo"/>
        <c:txPr>
          <a:bodyPr rot="-5400000" vert="horz"/>
          <a:lstStyle/>
          <a:p>
            <a:pPr>
              <a:defRPr lang="en-US" sz="800">
                <a:latin typeface="Arial" pitchFamily="34" charset="0"/>
                <a:cs typeface="Arial" pitchFamily="34" charset="0"/>
              </a:defRPr>
            </a:pPr>
            <a:endParaRPr lang="pt-PT"/>
          </a:p>
        </c:txPr>
        <c:crossAx val="767556336"/>
        <c:crosses val="autoZero"/>
        <c:auto val="1"/>
        <c:lblAlgn val="ctr"/>
        <c:lblOffset val="100"/>
        <c:tickLblSkip val="1"/>
        <c:tickMarkSkip val="1"/>
        <c:noMultiLvlLbl val="0"/>
      </c:catAx>
      <c:valAx>
        <c:axId val="767556336"/>
        <c:scaling>
          <c:orientation val="minMax"/>
        </c:scaling>
        <c:delete val="0"/>
        <c:axPos val="l"/>
        <c:majorGridlines>
          <c:spPr>
            <a:ln w="3175">
              <a:solidFill>
                <a:schemeClr val="bg1">
                  <a:lumMod val="95000"/>
                </a:schemeClr>
              </a:solidFill>
            </a:ln>
          </c:spPr>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lang="en-US" sz="900" b="0" i="0" u="none" strike="noStrike" kern="1200" baseline="0">
                    <a:solidFill>
                      <a:sysClr val="windowText" lastClr="000000"/>
                    </a:solidFill>
                    <a:latin typeface="Arial" pitchFamily="34" charset="0"/>
                    <a:ea typeface="+mn-ea"/>
                    <a:cs typeface="Arial" pitchFamily="34" charset="0"/>
                  </a:defRPr>
                </a:pPr>
                <a:r>
                  <a:rPr lang="en-US" sz="900" b="0" i="0" baseline="0"/>
                  <a:t>/1000 (nv+fm 28+ sem)</a:t>
                </a:r>
              </a:p>
            </c:rich>
          </c:tx>
          <c:layout>
            <c:manualLayout>
              <c:xMode val="edge"/>
              <c:yMode val="edge"/>
              <c:x val="2.6548672566373476E-3"/>
              <c:y val="6.2932098765432183E-3"/>
            </c:manualLayout>
          </c:layout>
          <c:overlay val="0"/>
        </c:title>
        <c:numFmt formatCode="0" sourceLinked="0"/>
        <c:majorTickMark val="out"/>
        <c:minorTickMark val="none"/>
        <c:tickLblPos val="nextTo"/>
        <c:txPr>
          <a:bodyPr/>
          <a:lstStyle/>
          <a:p>
            <a:pPr>
              <a:defRPr lang="en-US" sz="900">
                <a:latin typeface="Arial" pitchFamily="34" charset="0"/>
                <a:cs typeface="Arial" pitchFamily="34" charset="0"/>
              </a:defRPr>
            </a:pPr>
            <a:endParaRPr lang="pt-PT"/>
          </a:p>
        </c:txPr>
        <c:crossAx val="767559472"/>
        <c:crosses val="autoZero"/>
        <c:crossBetween val="between"/>
        <c:majorUnit val="1"/>
        <c:minorUnit val="0.2"/>
      </c:valAx>
    </c:plotArea>
    <c:legend>
      <c:legendPos val="b"/>
      <c:layout>
        <c:manualLayout>
          <c:xMode val="edge"/>
          <c:yMode val="edge"/>
          <c:x val="1.4246498599439775E-2"/>
          <c:y val="0.92349344506743858"/>
          <c:w val="0.97150676937441638"/>
          <c:h val="5.9385594042128953E-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paperSize="9" orientation="landscape"/>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336379116003552"/>
          <c:y val="4.6260498687663965E-2"/>
          <c:w val="0.87588459601413571"/>
          <c:h val="0.71158680555555553"/>
        </c:manualLayout>
      </c:layout>
      <c:lineChart>
        <c:grouping val="standard"/>
        <c:varyColors val="0"/>
        <c:ser>
          <c:idx val="1"/>
          <c:order val="0"/>
          <c:tx>
            <c:strRef>
              <c:f>AUX!$A$291</c:f>
              <c:strCache>
                <c:ptCount val="1"/>
                <c:pt idx="0">
                  <c:v>Continente</c:v>
                </c:pt>
              </c:strCache>
            </c:strRef>
          </c:tx>
          <c:spPr>
            <a:ln w="12700">
              <a:solidFill>
                <a:srgbClr val="FF0000"/>
              </a:solidFill>
            </a:ln>
          </c:spPr>
          <c:marker>
            <c:symbol val="none"/>
          </c:marker>
          <c:cat>
            <c:strRef>
              <c:f>AUX!$B$290:$X$290</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AUX!$B$291:$X$291</c:f>
              <c:numCache>
                <c:formatCode>0.0</c:formatCode>
                <c:ptCount val="23"/>
                <c:pt idx="0">
                  <c:v>7</c:v>
                </c:pt>
                <c:pt idx="1">
                  <c:v>6.5</c:v>
                </c:pt>
                <c:pt idx="2">
                  <c:v>6.3</c:v>
                </c:pt>
                <c:pt idx="3">
                  <c:v>5.9</c:v>
                </c:pt>
                <c:pt idx="4">
                  <c:v>5.8</c:v>
                </c:pt>
                <c:pt idx="5">
                  <c:v>5.4</c:v>
                </c:pt>
                <c:pt idx="6">
                  <c:v>5</c:v>
                </c:pt>
                <c:pt idx="7">
                  <c:v>4.5</c:v>
                </c:pt>
                <c:pt idx="8">
                  <c:v>4.4000000000000004</c:v>
                </c:pt>
                <c:pt idx="9">
                  <c:v>4.4000000000000004</c:v>
                </c:pt>
                <c:pt idx="10">
                  <c:v>4.3</c:v>
                </c:pt>
                <c:pt idx="11">
                  <c:v>4.2</c:v>
                </c:pt>
                <c:pt idx="12">
                  <c:v>4</c:v>
                </c:pt>
                <c:pt idx="13">
                  <c:v>3.9</c:v>
                </c:pt>
                <c:pt idx="14">
                  <c:v>3.8</c:v>
                </c:pt>
                <c:pt idx="15">
                  <c:v>3.8</c:v>
                </c:pt>
                <c:pt idx="16">
                  <c:v>3.9</c:v>
                </c:pt>
                <c:pt idx="17">
                  <c:v>3.8</c:v>
                </c:pt>
                <c:pt idx="18">
                  <c:v>3.9</c:v>
                </c:pt>
                <c:pt idx="19">
                  <c:v>3.7</c:v>
                </c:pt>
                <c:pt idx="20">
                  <c:v>3.8</c:v>
                </c:pt>
                <c:pt idx="21">
                  <c:v>3.6</c:v>
                </c:pt>
                <c:pt idx="22">
                  <c:v>3.6</c:v>
                </c:pt>
              </c:numCache>
            </c:numRef>
          </c:val>
          <c:smooth val="0"/>
          <c:extLst>
            <c:ext xmlns:c16="http://schemas.microsoft.com/office/drawing/2014/chart" uri="{C3380CC4-5D6E-409C-BE32-E72D297353CC}">
              <c16:uniqueId val="{00000000-49CA-4F53-9382-E89DF4A4F62D}"/>
            </c:ext>
          </c:extLst>
        </c:ser>
        <c:ser>
          <c:idx val="2"/>
          <c:order val="1"/>
          <c:tx>
            <c:strRef>
              <c:f>AUX!$A$292</c:f>
              <c:strCache>
                <c:ptCount val="1"/>
                <c:pt idx="0">
                  <c:v>ARS Norte</c:v>
                </c:pt>
              </c:strCache>
            </c:strRef>
          </c:tx>
          <c:spPr>
            <a:ln w="12700">
              <a:solidFill>
                <a:schemeClr val="tx2"/>
              </a:solidFill>
            </a:ln>
          </c:spPr>
          <c:marker>
            <c:symbol val="none"/>
          </c:marker>
          <c:cat>
            <c:strRef>
              <c:f>AUX!$B$290:$X$290</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AUX!$B$292:$X$292</c:f>
              <c:numCache>
                <c:formatCode>0.0</c:formatCode>
                <c:ptCount val="23"/>
                <c:pt idx="0">
                  <c:v>7.1777291440290165</c:v>
                </c:pt>
                <c:pt idx="1">
                  <c:v>6.7114093959731544</c:v>
                </c:pt>
                <c:pt idx="2">
                  <c:v>6.3650829734030463</c:v>
                </c:pt>
                <c:pt idx="3">
                  <c:v>6.0800098511552019</c:v>
                </c:pt>
                <c:pt idx="4">
                  <c:v>5.7872633283020631</c:v>
                </c:pt>
                <c:pt idx="5">
                  <c:v>5.21894403636216</c:v>
                </c:pt>
                <c:pt idx="6">
                  <c:v>4.7780144509877625</c:v>
                </c:pt>
                <c:pt idx="7">
                  <c:v>4.1272511293581085</c:v>
                </c:pt>
                <c:pt idx="8">
                  <c:v>3.9611964430072759</c:v>
                </c:pt>
                <c:pt idx="9">
                  <c:v>3.6587409462453682</c:v>
                </c:pt>
                <c:pt idx="10">
                  <c:v>3.4850191914755473</c:v>
                </c:pt>
                <c:pt idx="11">
                  <c:v>3.3863933925952177</c:v>
                </c:pt>
                <c:pt idx="12">
                  <c:v>3.1735925266372851</c:v>
                </c:pt>
                <c:pt idx="13">
                  <c:v>3.3778234086242298</c:v>
                </c:pt>
                <c:pt idx="14">
                  <c:v>3.0963401045684411</c:v>
                </c:pt>
                <c:pt idx="15">
                  <c:v>3.2541452981625003</c:v>
                </c:pt>
                <c:pt idx="16">
                  <c:v>3.0927455480418748</c:v>
                </c:pt>
                <c:pt idx="17">
                  <c:v>3.3738191632928478</c:v>
                </c:pt>
                <c:pt idx="18">
                  <c:v>3.6226544847234501</c:v>
                </c:pt>
                <c:pt idx="19">
                  <c:v>3.4730177871570698</c:v>
                </c:pt>
                <c:pt idx="20">
                  <c:v>3.6295023255254963</c:v>
                </c:pt>
                <c:pt idx="21">
                  <c:v>3.4099458777273504</c:v>
                </c:pt>
                <c:pt idx="22">
                  <c:v>3.3283163858399716</c:v>
                </c:pt>
              </c:numCache>
            </c:numRef>
          </c:val>
          <c:smooth val="0"/>
          <c:extLst>
            <c:ext xmlns:c16="http://schemas.microsoft.com/office/drawing/2014/chart" uri="{C3380CC4-5D6E-409C-BE32-E72D297353CC}">
              <c16:uniqueId val="{00000001-49CA-4F53-9382-E89DF4A4F62D}"/>
            </c:ext>
          </c:extLst>
        </c:ser>
        <c:ser>
          <c:idx val="3"/>
          <c:order val="2"/>
          <c:tx>
            <c:strRef>
              <c:f>AUX!$A$293</c:f>
              <c:strCache>
                <c:ptCount val="1"/>
                <c:pt idx="0">
                  <c:v>ACES Gerês/Cabreira</c:v>
                </c:pt>
              </c:strCache>
            </c:strRef>
          </c:tx>
          <c:spPr>
            <a:ln w="25400">
              <a:solidFill>
                <a:srgbClr val="008080"/>
              </a:solidFill>
            </a:ln>
          </c:spPr>
          <c:marker>
            <c:symbol val="none"/>
          </c:marker>
          <c:cat>
            <c:strRef>
              <c:f>AUX!$B$290:$X$290</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AUX!$B$293:$X$293</c:f>
              <c:numCache>
                <c:formatCode>0.0</c:formatCode>
                <c:ptCount val="23"/>
                <c:pt idx="0">
                  <c:v>6.4577852188471656</c:v>
                </c:pt>
                <c:pt idx="1">
                  <c:v>7.4626865671641793</c:v>
                </c:pt>
                <c:pt idx="2">
                  <c:v>7.4483421432003842</c:v>
                </c:pt>
                <c:pt idx="3">
                  <c:v>7.8316201664219296</c:v>
                </c:pt>
                <c:pt idx="4">
                  <c:v>6.453214197071234</c:v>
                </c:pt>
                <c:pt idx="5">
                  <c:v>5.3151100987091873</c:v>
                </c:pt>
                <c:pt idx="6">
                  <c:v>4.9479166666666661</c:v>
                </c:pt>
                <c:pt idx="7">
                  <c:v>4.329004329004329</c:v>
                </c:pt>
                <c:pt idx="8">
                  <c:v>3.9716312056737593</c:v>
                </c:pt>
                <c:pt idx="9">
                  <c:v>3.3092659446450061</c:v>
                </c:pt>
                <c:pt idx="10">
                  <c:v>3.2082130253448828</c:v>
                </c:pt>
                <c:pt idx="11">
                  <c:v>2.6729034413631809</c:v>
                </c:pt>
                <c:pt idx="12">
                  <c:v>1.7105713308244954</c:v>
                </c:pt>
                <c:pt idx="13">
                  <c:v>1.4383315354189139</c:v>
                </c:pt>
                <c:pt idx="14">
                  <c:v>1.1398176291793312</c:v>
                </c:pt>
                <c:pt idx="15">
                  <c:v>2.0533880903490762</c:v>
                </c:pt>
                <c:pt idx="16">
                  <c:v>1.7574692442882249</c:v>
                </c:pt>
                <c:pt idx="17">
                  <c:v>3.2317636195752537</c:v>
                </c:pt>
                <c:pt idx="18">
                  <c:v>1.8796992481203008</c:v>
                </c:pt>
                <c:pt idx="19">
                  <c:v>1.8340210912425492</c:v>
                </c:pt>
                <c:pt idx="20">
                  <c:v>2.2862368541380889</c:v>
                </c:pt>
                <c:pt idx="21">
                  <c:v>2.6572187776793621</c:v>
                </c:pt>
                <c:pt idx="22">
                  <c:v>3.9284155390659103</c:v>
                </c:pt>
              </c:numCache>
            </c:numRef>
          </c:val>
          <c:smooth val="0"/>
          <c:extLst>
            <c:ext xmlns:c16="http://schemas.microsoft.com/office/drawing/2014/chart" uri="{C3380CC4-5D6E-409C-BE32-E72D297353CC}">
              <c16:uniqueId val="{00000002-49CA-4F53-9382-E89DF4A4F62D}"/>
            </c:ext>
          </c:extLst>
        </c:ser>
        <c:dLbls>
          <c:showLegendKey val="0"/>
          <c:showVal val="0"/>
          <c:showCatName val="0"/>
          <c:showSerName val="0"/>
          <c:showPercent val="0"/>
          <c:showBubbleSize val="0"/>
        </c:dLbls>
        <c:smooth val="0"/>
        <c:axId val="767555552"/>
        <c:axId val="767559864"/>
      </c:lineChart>
      <c:catAx>
        <c:axId val="767555552"/>
        <c:scaling>
          <c:orientation val="minMax"/>
        </c:scaling>
        <c:delete val="0"/>
        <c:axPos val="b"/>
        <c:numFmt formatCode="General" sourceLinked="1"/>
        <c:majorTickMark val="out"/>
        <c:minorTickMark val="none"/>
        <c:tickLblPos val="nextTo"/>
        <c:txPr>
          <a:bodyPr rot="-5400000" vert="horz"/>
          <a:lstStyle/>
          <a:p>
            <a:pPr>
              <a:defRPr lang="en-US" sz="800">
                <a:latin typeface="Arial" pitchFamily="34" charset="0"/>
                <a:cs typeface="Arial" pitchFamily="34" charset="0"/>
              </a:defRPr>
            </a:pPr>
            <a:endParaRPr lang="pt-PT"/>
          </a:p>
        </c:txPr>
        <c:crossAx val="767559864"/>
        <c:crosses val="autoZero"/>
        <c:auto val="1"/>
        <c:lblAlgn val="ctr"/>
        <c:lblOffset val="100"/>
        <c:tickLblSkip val="1"/>
        <c:tickMarkSkip val="1"/>
        <c:noMultiLvlLbl val="0"/>
      </c:catAx>
      <c:valAx>
        <c:axId val="767559864"/>
        <c:scaling>
          <c:orientation val="minMax"/>
        </c:scaling>
        <c:delete val="0"/>
        <c:axPos val="l"/>
        <c:majorGridlines>
          <c:spPr>
            <a:ln w="3175">
              <a:solidFill>
                <a:schemeClr val="bg1">
                  <a:lumMod val="95000"/>
                </a:schemeClr>
              </a:solidFill>
            </a:ln>
          </c:spPr>
        </c:majorGridlines>
        <c:title>
          <c:tx>
            <c:rich>
              <a:bodyPr rot="-5400000" vert="horz"/>
              <a:lstStyle/>
              <a:p>
                <a:pPr>
                  <a:defRPr lang="en-US" sz="900" b="0">
                    <a:latin typeface="Arial" pitchFamily="34" charset="0"/>
                    <a:cs typeface="Arial" pitchFamily="34" charset="0"/>
                  </a:defRPr>
                </a:pPr>
                <a:r>
                  <a:rPr lang="en-US" sz="900" b="0" i="0" baseline="0"/>
                  <a:t>/1000 (nv+fm 28+ sem)</a:t>
                </a:r>
              </a:p>
            </c:rich>
          </c:tx>
          <c:layout>
            <c:manualLayout>
              <c:xMode val="edge"/>
              <c:yMode val="edge"/>
              <c:x val="2.6548672566373494E-3"/>
              <c:y val="6.2932098765432183E-3"/>
            </c:manualLayout>
          </c:layout>
          <c:overlay val="0"/>
        </c:title>
        <c:numFmt formatCode="0" sourceLinked="0"/>
        <c:majorTickMark val="out"/>
        <c:minorTickMark val="none"/>
        <c:tickLblPos val="nextTo"/>
        <c:txPr>
          <a:bodyPr/>
          <a:lstStyle/>
          <a:p>
            <a:pPr>
              <a:defRPr lang="en-US" sz="900">
                <a:latin typeface="Arial" pitchFamily="34" charset="0"/>
                <a:cs typeface="Arial" pitchFamily="34" charset="0"/>
              </a:defRPr>
            </a:pPr>
            <a:endParaRPr lang="pt-PT"/>
          </a:p>
        </c:txPr>
        <c:crossAx val="767555552"/>
        <c:crosses val="autoZero"/>
        <c:crossBetween val="between"/>
        <c:majorUnit val="1"/>
        <c:minorUnit val="0.2"/>
      </c:valAx>
    </c:plotArea>
    <c:legend>
      <c:legendPos val="b"/>
      <c:layout>
        <c:manualLayout>
          <c:xMode val="edge"/>
          <c:yMode val="edge"/>
          <c:x val="1.4246498599439775E-2"/>
          <c:y val="0.92349344506743858"/>
          <c:w val="0.97150676937441638"/>
          <c:h val="5.9385594042128988E-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paperSize="9" orientation="landscape"/>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313912429378549"/>
          <c:y val="7.565856481481481E-2"/>
          <c:w val="0.87610922787193979"/>
          <c:h val="0.7164864969136"/>
        </c:manualLayout>
      </c:layout>
      <c:lineChart>
        <c:grouping val="standard"/>
        <c:varyColors val="0"/>
        <c:ser>
          <c:idx val="1"/>
          <c:order val="0"/>
          <c:tx>
            <c:strRef>
              <c:f>AUX!$A$237</c:f>
              <c:strCache>
                <c:ptCount val="1"/>
                <c:pt idx="0">
                  <c:v>Continente</c:v>
                </c:pt>
              </c:strCache>
            </c:strRef>
          </c:tx>
          <c:spPr>
            <a:ln w="12700">
              <a:solidFill>
                <a:srgbClr val="FF0000"/>
              </a:solidFill>
            </a:ln>
          </c:spPr>
          <c:marker>
            <c:symbol val="none"/>
          </c:marker>
          <c:cat>
            <c:strRef>
              <c:f>AUX!$F$236:$X$236</c:f>
              <c:strCache>
                <c:ptCount val="19"/>
                <c:pt idx="0">
                  <c:v>00-02</c:v>
                </c:pt>
                <c:pt idx="1">
                  <c:v>01-03</c:v>
                </c:pt>
                <c:pt idx="2">
                  <c:v>02-04</c:v>
                </c:pt>
                <c:pt idx="3">
                  <c:v>03-05</c:v>
                </c:pt>
                <c:pt idx="4">
                  <c:v>04-06</c:v>
                </c:pt>
                <c:pt idx="5">
                  <c:v>05-07</c:v>
                </c:pt>
                <c:pt idx="6">
                  <c:v>06-08</c:v>
                </c:pt>
                <c:pt idx="7">
                  <c:v>07-09</c:v>
                </c:pt>
                <c:pt idx="8">
                  <c:v>08-10</c:v>
                </c:pt>
                <c:pt idx="9">
                  <c:v>09-11</c:v>
                </c:pt>
                <c:pt idx="10">
                  <c:v>10-12</c:v>
                </c:pt>
                <c:pt idx="11">
                  <c:v>11-13</c:v>
                </c:pt>
                <c:pt idx="12">
                  <c:v>12-14</c:v>
                </c:pt>
                <c:pt idx="13">
                  <c:v>13-15</c:v>
                </c:pt>
                <c:pt idx="14">
                  <c:v>14-16</c:v>
                </c:pt>
                <c:pt idx="15">
                  <c:v>15-17</c:v>
                </c:pt>
                <c:pt idx="16">
                  <c:v>16-18</c:v>
                </c:pt>
                <c:pt idx="17">
                  <c:v>17-19</c:v>
                </c:pt>
                <c:pt idx="18">
                  <c:v>18-20</c:v>
                </c:pt>
              </c:strCache>
            </c:strRef>
          </c:cat>
          <c:val>
            <c:numRef>
              <c:f>AUX!$F$237:$X$237</c:f>
              <c:numCache>
                <c:formatCode>0.0</c:formatCode>
                <c:ptCount val="19"/>
                <c:pt idx="0">
                  <c:v>6</c:v>
                </c:pt>
                <c:pt idx="1">
                  <c:v>6.4</c:v>
                </c:pt>
                <c:pt idx="2">
                  <c:v>6.7</c:v>
                </c:pt>
                <c:pt idx="3">
                  <c:v>6.8</c:v>
                </c:pt>
                <c:pt idx="4">
                  <c:v>7.1</c:v>
                </c:pt>
                <c:pt idx="5">
                  <c:v>7.8</c:v>
                </c:pt>
                <c:pt idx="6">
                  <c:v>8.6999999999999993</c:v>
                </c:pt>
                <c:pt idx="7">
                  <c:v>9</c:v>
                </c:pt>
                <c:pt idx="8">
                  <c:v>8.5</c:v>
                </c:pt>
                <c:pt idx="9">
                  <c:v>8</c:v>
                </c:pt>
                <c:pt idx="10">
                  <c:v>7.7</c:v>
                </c:pt>
                <c:pt idx="11">
                  <c:v>7.7</c:v>
                </c:pt>
                <c:pt idx="12">
                  <c:v>7.9</c:v>
                </c:pt>
                <c:pt idx="13">
                  <c:v>7.9</c:v>
                </c:pt>
                <c:pt idx="14">
                  <c:v>7.9</c:v>
                </c:pt>
                <c:pt idx="15">
                  <c:v>8</c:v>
                </c:pt>
                <c:pt idx="16">
                  <c:v>8</c:v>
                </c:pt>
                <c:pt idx="17">
                  <c:v>8</c:v>
                </c:pt>
                <c:pt idx="18">
                  <c:v>7.6</c:v>
                </c:pt>
              </c:numCache>
            </c:numRef>
          </c:val>
          <c:smooth val="0"/>
          <c:extLst>
            <c:ext xmlns:c16="http://schemas.microsoft.com/office/drawing/2014/chart" uri="{C3380CC4-5D6E-409C-BE32-E72D297353CC}">
              <c16:uniqueId val="{00000000-8423-4ACB-99B4-308B607F7FDC}"/>
            </c:ext>
          </c:extLst>
        </c:ser>
        <c:ser>
          <c:idx val="2"/>
          <c:order val="1"/>
          <c:tx>
            <c:strRef>
              <c:f>AUX!$A$238</c:f>
              <c:strCache>
                <c:ptCount val="1"/>
                <c:pt idx="0">
                  <c:v>ARS Norte</c:v>
                </c:pt>
              </c:strCache>
            </c:strRef>
          </c:tx>
          <c:spPr>
            <a:ln w="12700">
              <a:solidFill>
                <a:schemeClr val="tx2"/>
              </a:solidFill>
            </a:ln>
          </c:spPr>
          <c:marker>
            <c:symbol val="none"/>
          </c:marker>
          <c:cat>
            <c:strRef>
              <c:f>AUX!$F$236:$X$236</c:f>
              <c:strCache>
                <c:ptCount val="19"/>
                <c:pt idx="0">
                  <c:v>00-02</c:v>
                </c:pt>
                <c:pt idx="1">
                  <c:v>01-03</c:v>
                </c:pt>
                <c:pt idx="2">
                  <c:v>02-04</c:v>
                </c:pt>
                <c:pt idx="3">
                  <c:v>03-05</c:v>
                </c:pt>
                <c:pt idx="4">
                  <c:v>04-06</c:v>
                </c:pt>
                <c:pt idx="5">
                  <c:v>05-07</c:v>
                </c:pt>
                <c:pt idx="6">
                  <c:v>06-08</c:v>
                </c:pt>
                <c:pt idx="7">
                  <c:v>07-09</c:v>
                </c:pt>
                <c:pt idx="8">
                  <c:v>08-10</c:v>
                </c:pt>
                <c:pt idx="9">
                  <c:v>09-11</c:v>
                </c:pt>
                <c:pt idx="10">
                  <c:v>10-12</c:v>
                </c:pt>
                <c:pt idx="11">
                  <c:v>11-13</c:v>
                </c:pt>
                <c:pt idx="12">
                  <c:v>12-14</c:v>
                </c:pt>
                <c:pt idx="13">
                  <c:v>13-15</c:v>
                </c:pt>
                <c:pt idx="14">
                  <c:v>14-16</c:v>
                </c:pt>
                <c:pt idx="15">
                  <c:v>15-17</c:v>
                </c:pt>
                <c:pt idx="16">
                  <c:v>16-18</c:v>
                </c:pt>
                <c:pt idx="17">
                  <c:v>17-19</c:v>
                </c:pt>
                <c:pt idx="18">
                  <c:v>18-20</c:v>
                </c:pt>
              </c:strCache>
            </c:strRef>
          </c:cat>
          <c:val>
            <c:numRef>
              <c:f>AUX!$F$238:$X$238</c:f>
              <c:numCache>
                <c:formatCode>0.0</c:formatCode>
                <c:ptCount val="19"/>
                <c:pt idx="0">
                  <c:v>5.6904638649661941</c:v>
                </c:pt>
                <c:pt idx="1">
                  <c:v>5.9513830678960611</c:v>
                </c:pt>
                <c:pt idx="2">
                  <c:v>6.3745153375260655</c:v>
                </c:pt>
                <c:pt idx="3">
                  <c:v>6.4503232983383159</c:v>
                </c:pt>
                <c:pt idx="4">
                  <c:v>7.0070232306861158</c:v>
                </c:pt>
                <c:pt idx="5">
                  <c:v>7.8220057477699401</c:v>
                </c:pt>
                <c:pt idx="6">
                  <c:v>8.7081339712918666</c:v>
                </c:pt>
                <c:pt idx="7">
                  <c:v>8.9530742899983231</c:v>
                </c:pt>
                <c:pt idx="8">
                  <c:v>8.530956866732458</c:v>
                </c:pt>
                <c:pt idx="9">
                  <c:v>7.992716124319708</c:v>
                </c:pt>
                <c:pt idx="10">
                  <c:v>7.5352611579828688</c:v>
                </c:pt>
                <c:pt idx="11">
                  <c:v>7.5</c:v>
                </c:pt>
                <c:pt idx="12">
                  <c:v>7.4843231279970484</c:v>
                </c:pt>
                <c:pt idx="13">
                  <c:v>7.6093761738999772</c:v>
                </c:pt>
                <c:pt idx="14">
                  <c:v>7.6142069508713206</c:v>
                </c:pt>
                <c:pt idx="15">
                  <c:v>8.0026103349929905</c:v>
                </c:pt>
                <c:pt idx="16">
                  <c:v>8.0393597417769698</c:v>
                </c:pt>
                <c:pt idx="17">
                  <c:v>8.0832279404611338</c:v>
                </c:pt>
                <c:pt idx="18">
                  <c:v>7.5652088644832318</c:v>
                </c:pt>
              </c:numCache>
            </c:numRef>
          </c:val>
          <c:smooth val="0"/>
          <c:extLst>
            <c:ext xmlns:c16="http://schemas.microsoft.com/office/drawing/2014/chart" uri="{C3380CC4-5D6E-409C-BE32-E72D297353CC}">
              <c16:uniqueId val="{00000001-8423-4ACB-99B4-308B607F7FDC}"/>
            </c:ext>
          </c:extLst>
        </c:ser>
        <c:ser>
          <c:idx val="3"/>
          <c:order val="2"/>
          <c:tx>
            <c:strRef>
              <c:f>AUX!$A$239</c:f>
              <c:strCache>
                <c:ptCount val="1"/>
                <c:pt idx="0">
                  <c:v>ACES Gerês/Cabreira</c:v>
                </c:pt>
              </c:strCache>
            </c:strRef>
          </c:tx>
          <c:spPr>
            <a:ln w="25400">
              <a:solidFill>
                <a:srgbClr val="008080"/>
              </a:solidFill>
            </a:ln>
          </c:spPr>
          <c:marker>
            <c:symbol val="none"/>
          </c:marker>
          <c:cat>
            <c:strRef>
              <c:f>AUX!$F$236:$X$236</c:f>
              <c:strCache>
                <c:ptCount val="19"/>
                <c:pt idx="0">
                  <c:v>00-02</c:v>
                </c:pt>
                <c:pt idx="1">
                  <c:v>01-03</c:v>
                </c:pt>
                <c:pt idx="2">
                  <c:v>02-04</c:v>
                </c:pt>
                <c:pt idx="3">
                  <c:v>03-05</c:v>
                </c:pt>
                <c:pt idx="4">
                  <c:v>04-06</c:v>
                </c:pt>
                <c:pt idx="5">
                  <c:v>05-07</c:v>
                </c:pt>
                <c:pt idx="6">
                  <c:v>06-08</c:v>
                </c:pt>
                <c:pt idx="7">
                  <c:v>07-09</c:v>
                </c:pt>
                <c:pt idx="8">
                  <c:v>08-10</c:v>
                </c:pt>
                <c:pt idx="9">
                  <c:v>09-11</c:v>
                </c:pt>
                <c:pt idx="10">
                  <c:v>10-12</c:v>
                </c:pt>
                <c:pt idx="11">
                  <c:v>11-13</c:v>
                </c:pt>
                <c:pt idx="12">
                  <c:v>12-14</c:v>
                </c:pt>
                <c:pt idx="13">
                  <c:v>13-15</c:v>
                </c:pt>
                <c:pt idx="14">
                  <c:v>14-16</c:v>
                </c:pt>
                <c:pt idx="15">
                  <c:v>15-17</c:v>
                </c:pt>
                <c:pt idx="16">
                  <c:v>16-18</c:v>
                </c:pt>
                <c:pt idx="17">
                  <c:v>17-19</c:v>
                </c:pt>
                <c:pt idx="18">
                  <c:v>18-20</c:v>
                </c:pt>
              </c:strCache>
            </c:strRef>
          </c:cat>
          <c:val>
            <c:numRef>
              <c:f>AUX!$F$239:$X$239</c:f>
              <c:numCache>
                <c:formatCode>0.0</c:formatCode>
                <c:ptCount val="19"/>
                <c:pt idx="0">
                  <c:v>6.1706892261756661</c:v>
                </c:pt>
                <c:pt idx="1">
                  <c:v>5.6048693887902612</c:v>
                </c:pt>
                <c:pt idx="2">
                  <c:v>5.4569190600522193</c:v>
                </c:pt>
                <c:pt idx="3">
                  <c:v>5.3731343283582085</c:v>
                </c:pt>
                <c:pt idx="4">
                  <c:v>6.4598747865680135</c:v>
                </c:pt>
                <c:pt idx="5">
                  <c:v>8.08446455505279</c:v>
                </c:pt>
                <c:pt idx="6">
                  <c:v>8.4298584298584291</c:v>
                </c:pt>
                <c:pt idx="7">
                  <c:v>8.7043856712420489</c:v>
                </c:pt>
                <c:pt idx="8">
                  <c:v>7.2260273972602738</c:v>
                </c:pt>
                <c:pt idx="9">
                  <c:v>6.9449442245412021</c:v>
                </c:pt>
                <c:pt idx="10">
                  <c:v>6.3117870722433462</c:v>
                </c:pt>
                <c:pt idx="11">
                  <c:v>6.1677631578947363</c:v>
                </c:pt>
                <c:pt idx="12">
                  <c:v>6.1565523306948107</c:v>
                </c:pt>
                <c:pt idx="13">
                  <c:v>6.1082832022211937</c:v>
                </c:pt>
                <c:pt idx="14">
                  <c:v>6.3058823529411763</c:v>
                </c:pt>
                <c:pt idx="15">
                  <c:v>7.2084481175390263</c:v>
                </c:pt>
                <c:pt idx="16">
                  <c:v>7.0512820512820511</c:v>
                </c:pt>
                <c:pt idx="17">
                  <c:v>7.0097604259094943</c:v>
                </c:pt>
                <c:pt idx="18">
                  <c:v>6.7366579177602803</c:v>
                </c:pt>
              </c:numCache>
            </c:numRef>
          </c:val>
          <c:smooth val="0"/>
          <c:extLst>
            <c:ext xmlns:c16="http://schemas.microsoft.com/office/drawing/2014/chart" uri="{C3380CC4-5D6E-409C-BE32-E72D297353CC}">
              <c16:uniqueId val="{00000002-8423-4ACB-99B4-308B607F7FDC}"/>
            </c:ext>
          </c:extLst>
        </c:ser>
        <c:dLbls>
          <c:showLegendKey val="0"/>
          <c:showVal val="0"/>
          <c:showCatName val="0"/>
          <c:showSerName val="0"/>
          <c:showPercent val="0"/>
          <c:showBubbleSize val="0"/>
        </c:dLbls>
        <c:smooth val="0"/>
        <c:axId val="767555944"/>
        <c:axId val="767556728"/>
      </c:lineChart>
      <c:catAx>
        <c:axId val="767555944"/>
        <c:scaling>
          <c:orientation val="minMax"/>
        </c:scaling>
        <c:delete val="0"/>
        <c:axPos val="b"/>
        <c:numFmt formatCode="General" sourceLinked="1"/>
        <c:majorTickMark val="out"/>
        <c:minorTickMark val="none"/>
        <c:tickLblPos val="nextTo"/>
        <c:txPr>
          <a:bodyPr rot="-5400000" vert="horz"/>
          <a:lstStyle/>
          <a:p>
            <a:pPr>
              <a:defRPr lang="en-US" sz="800">
                <a:latin typeface="Arial" pitchFamily="34" charset="0"/>
                <a:cs typeface="Arial" pitchFamily="34" charset="0"/>
              </a:defRPr>
            </a:pPr>
            <a:endParaRPr lang="pt-PT"/>
          </a:p>
        </c:txPr>
        <c:crossAx val="767556728"/>
        <c:crosses val="autoZero"/>
        <c:auto val="1"/>
        <c:lblAlgn val="ctr"/>
        <c:lblOffset val="100"/>
        <c:tickLblSkip val="1"/>
        <c:tickMarkSkip val="1"/>
        <c:noMultiLvlLbl val="0"/>
      </c:catAx>
      <c:valAx>
        <c:axId val="767556728"/>
        <c:scaling>
          <c:orientation val="minMax"/>
        </c:scaling>
        <c:delete val="0"/>
        <c:axPos val="l"/>
        <c:majorGridlines>
          <c:spPr>
            <a:ln w="3175">
              <a:solidFill>
                <a:schemeClr val="bg1">
                  <a:lumMod val="95000"/>
                </a:schemeClr>
              </a:solidFill>
            </a:ln>
          </c:spPr>
        </c:majorGridlines>
        <c:title>
          <c:tx>
            <c:rich>
              <a:bodyPr rot="0" vert="horz"/>
              <a:lstStyle/>
              <a:p>
                <a:pPr>
                  <a:defRPr lang="en-US" sz="900" b="0">
                    <a:latin typeface="Arial" pitchFamily="34" charset="0"/>
                    <a:cs typeface="Arial" pitchFamily="34" charset="0"/>
                  </a:defRPr>
                </a:pPr>
                <a:r>
                  <a:rPr lang="en-US" sz="900" b="0">
                    <a:latin typeface="Arial" pitchFamily="34" charset="0"/>
                    <a:cs typeface="Arial" pitchFamily="34" charset="0"/>
                  </a:rPr>
                  <a:t>%</a:t>
                </a:r>
              </a:p>
            </c:rich>
          </c:tx>
          <c:layout>
            <c:manualLayout>
              <c:xMode val="edge"/>
              <c:yMode val="edge"/>
              <c:x val="2.6548672566373455E-3"/>
              <c:y val="6.2932098765432183E-3"/>
            </c:manualLayout>
          </c:layout>
          <c:overlay val="0"/>
        </c:title>
        <c:numFmt formatCode="0" sourceLinked="0"/>
        <c:majorTickMark val="out"/>
        <c:minorTickMark val="none"/>
        <c:tickLblPos val="nextTo"/>
        <c:txPr>
          <a:bodyPr/>
          <a:lstStyle/>
          <a:p>
            <a:pPr>
              <a:defRPr lang="en-US" sz="900">
                <a:latin typeface="Arial" pitchFamily="34" charset="0"/>
                <a:cs typeface="Arial" pitchFamily="34" charset="0"/>
              </a:defRPr>
            </a:pPr>
            <a:endParaRPr lang="pt-PT"/>
          </a:p>
        </c:txPr>
        <c:crossAx val="767555944"/>
        <c:crosses val="autoZero"/>
        <c:crossBetween val="between"/>
        <c:majorUnit val="1"/>
        <c:minorUnit val="0.2"/>
      </c:valAx>
    </c:plotArea>
    <c:legend>
      <c:legendPos val="b"/>
      <c:layout>
        <c:manualLayout>
          <c:xMode val="edge"/>
          <c:yMode val="edge"/>
          <c:x val="1.4246498599439775E-2"/>
          <c:y val="0.92349344506743858"/>
          <c:w val="0.97150676937441638"/>
          <c:h val="5.9385594042128918E-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paperSize="9" orientation="landscape"/>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4394774011299726E-2"/>
          <c:y val="7.075887345679012E-2"/>
          <c:w val="0.88485357815442567"/>
          <c:h val="0.7213861882715995"/>
        </c:manualLayout>
      </c:layout>
      <c:lineChart>
        <c:grouping val="standard"/>
        <c:varyColors val="0"/>
        <c:ser>
          <c:idx val="1"/>
          <c:order val="0"/>
          <c:tx>
            <c:strRef>
              <c:f>AUX!$A$243</c:f>
              <c:strCache>
                <c:ptCount val="1"/>
                <c:pt idx="0">
                  <c:v>Continente</c:v>
                </c:pt>
              </c:strCache>
            </c:strRef>
          </c:tx>
          <c:spPr>
            <a:ln w="12700">
              <a:solidFill>
                <a:srgbClr val="FF0000"/>
              </a:solidFill>
            </a:ln>
          </c:spPr>
          <c:marker>
            <c:symbol val="none"/>
          </c:marker>
          <c:cat>
            <c:strRef>
              <c:f>AUX!$B$242:$X$242</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AUX!$B$243:$X$243</c:f>
              <c:numCache>
                <c:formatCode>0.0</c:formatCode>
                <c:ptCount val="23"/>
                <c:pt idx="0">
                  <c:v>6.5</c:v>
                </c:pt>
                <c:pt idx="1">
                  <c:v>6.9</c:v>
                </c:pt>
                <c:pt idx="2">
                  <c:v>7.1</c:v>
                </c:pt>
                <c:pt idx="3">
                  <c:v>7.2</c:v>
                </c:pt>
                <c:pt idx="4">
                  <c:v>7.2</c:v>
                </c:pt>
                <c:pt idx="5">
                  <c:v>7.3</c:v>
                </c:pt>
                <c:pt idx="6">
                  <c:v>7.4</c:v>
                </c:pt>
                <c:pt idx="7">
                  <c:v>7.5</c:v>
                </c:pt>
                <c:pt idx="8">
                  <c:v>7.6</c:v>
                </c:pt>
                <c:pt idx="9">
                  <c:v>7.6</c:v>
                </c:pt>
                <c:pt idx="10">
                  <c:v>7.7</c:v>
                </c:pt>
                <c:pt idx="11">
                  <c:v>7.9</c:v>
                </c:pt>
                <c:pt idx="12">
                  <c:v>8.1</c:v>
                </c:pt>
                <c:pt idx="13">
                  <c:v>8.3000000000000007</c:v>
                </c:pt>
                <c:pt idx="14">
                  <c:v>8.4</c:v>
                </c:pt>
                <c:pt idx="15">
                  <c:v>8.6</c:v>
                </c:pt>
                <c:pt idx="16">
                  <c:v>8.6999999999999993</c:v>
                </c:pt>
                <c:pt idx="17">
                  <c:v>8.8000000000000007</c:v>
                </c:pt>
                <c:pt idx="18">
                  <c:v>8.8000000000000007</c:v>
                </c:pt>
                <c:pt idx="19">
                  <c:v>8.8000000000000007</c:v>
                </c:pt>
                <c:pt idx="20">
                  <c:v>8.8000000000000007</c:v>
                </c:pt>
                <c:pt idx="21">
                  <c:v>8.9</c:v>
                </c:pt>
                <c:pt idx="22">
                  <c:v>8.6</c:v>
                </c:pt>
              </c:numCache>
            </c:numRef>
          </c:val>
          <c:smooth val="0"/>
          <c:extLst>
            <c:ext xmlns:c16="http://schemas.microsoft.com/office/drawing/2014/chart" uri="{C3380CC4-5D6E-409C-BE32-E72D297353CC}">
              <c16:uniqueId val="{00000000-B4F9-405F-9429-D72A1524AEDC}"/>
            </c:ext>
          </c:extLst>
        </c:ser>
        <c:ser>
          <c:idx val="2"/>
          <c:order val="1"/>
          <c:tx>
            <c:strRef>
              <c:f>AUX!$A$244</c:f>
              <c:strCache>
                <c:ptCount val="1"/>
                <c:pt idx="0">
                  <c:v>ARS Norte</c:v>
                </c:pt>
              </c:strCache>
            </c:strRef>
          </c:tx>
          <c:spPr>
            <a:ln w="12700">
              <a:solidFill>
                <a:schemeClr val="tx2"/>
              </a:solidFill>
            </a:ln>
          </c:spPr>
          <c:marker>
            <c:symbol val="none"/>
          </c:marker>
          <c:cat>
            <c:strRef>
              <c:f>AUX!$B$242:$X$242</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AUX!$B$244:$X$244</c:f>
              <c:numCache>
                <c:formatCode>0.0</c:formatCode>
                <c:ptCount val="23"/>
                <c:pt idx="0">
                  <c:v>6.1978582512636926</c:v>
                </c:pt>
                <c:pt idx="1">
                  <c:v>6.5285370235865283</c:v>
                </c:pt>
                <c:pt idx="2">
                  <c:v>6.7186763386407531</c:v>
                </c:pt>
                <c:pt idx="3">
                  <c:v>6.8415200975926123</c:v>
                </c:pt>
                <c:pt idx="4">
                  <c:v>6.941503129559039</c:v>
                </c:pt>
                <c:pt idx="5">
                  <c:v>7.0402591166920301</c:v>
                </c:pt>
                <c:pt idx="6">
                  <c:v>7.2864763467964124</c:v>
                </c:pt>
                <c:pt idx="7">
                  <c:v>7.4488980045887514</c:v>
                </c:pt>
                <c:pt idx="8">
                  <c:v>7.5688816855753638</c:v>
                </c:pt>
                <c:pt idx="9">
                  <c:v>7.6232598066659207</c:v>
                </c:pt>
                <c:pt idx="10">
                  <c:v>7.5540669856459326</c:v>
                </c:pt>
                <c:pt idx="11">
                  <c:v>7.7357876357610014</c:v>
                </c:pt>
                <c:pt idx="12">
                  <c:v>7.9308591764107774</c:v>
                </c:pt>
                <c:pt idx="13">
                  <c:v>8.2077344883283097</c:v>
                </c:pt>
                <c:pt idx="14">
                  <c:v>8.409007964620768</c:v>
                </c:pt>
                <c:pt idx="15">
                  <c:v>8.5</c:v>
                </c:pt>
                <c:pt idx="16">
                  <c:v>8.5528095413746463</c:v>
                </c:pt>
                <c:pt idx="17">
                  <c:v>8.6474167939695974</c:v>
                </c:pt>
                <c:pt idx="18">
                  <c:v>8.6959732204391056</c:v>
                </c:pt>
                <c:pt idx="19">
                  <c:v>8.8823899067046934</c:v>
                </c:pt>
                <c:pt idx="20">
                  <c:v>8.9257970106830147</c:v>
                </c:pt>
                <c:pt idx="21">
                  <c:v>8.9660959237279894</c:v>
                </c:pt>
                <c:pt idx="22">
                  <c:v>8.6070798195724656</c:v>
                </c:pt>
              </c:numCache>
            </c:numRef>
          </c:val>
          <c:smooth val="0"/>
          <c:extLst>
            <c:ext xmlns:c16="http://schemas.microsoft.com/office/drawing/2014/chart" uri="{C3380CC4-5D6E-409C-BE32-E72D297353CC}">
              <c16:uniqueId val="{00000001-B4F9-405F-9429-D72A1524AEDC}"/>
            </c:ext>
          </c:extLst>
        </c:ser>
        <c:ser>
          <c:idx val="3"/>
          <c:order val="2"/>
          <c:tx>
            <c:strRef>
              <c:f>AUX!$A$245</c:f>
              <c:strCache>
                <c:ptCount val="1"/>
                <c:pt idx="0">
                  <c:v>ACES Gerês/Cabreira</c:v>
                </c:pt>
              </c:strCache>
            </c:strRef>
          </c:tx>
          <c:spPr>
            <a:ln w="25400">
              <a:solidFill>
                <a:srgbClr val="008080"/>
              </a:solidFill>
            </a:ln>
          </c:spPr>
          <c:marker>
            <c:symbol val="none"/>
          </c:marker>
          <c:cat>
            <c:strRef>
              <c:f>AUX!$B$242:$X$242</c:f>
              <c:strCache>
                <c:ptCount val="23"/>
                <c:pt idx="0">
                  <c:v>96-98</c:v>
                </c:pt>
                <c:pt idx="1">
                  <c:v>97-99</c:v>
                </c:pt>
                <c:pt idx="2">
                  <c:v>98-00</c:v>
                </c:pt>
                <c:pt idx="3">
                  <c:v>99-01</c:v>
                </c:pt>
                <c:pt idx="4">
                  <c:v>00-02</c:v>
                </c:pt>
                <c:pt idx="5">
                  <c:v>01-03</c:v>
                </c:pt>
                <c:pt idx="6">
                  <c:v>02-04</c:v>
                </c:pt>
                <c:pt idx="7">
                  <c:v>03-05</c:v>
                </c:pt>
                <c:pt idx="8">
                  <c:v>04-06</c:v>
                </c:pt>
                <c:pt idx="9">
                  <c:v>05-07</c:v>
                </c:pt>
                <c:pt idx="10">
                  <c:v>06-08</c:v>
                </c:pt>
                <c:pt idx="11">
                  <c:v>07-09</c:v>
                </c:pt>
                <c:pt idx="12">
                  <c:v>08-10</c:v>
                </c:pt>
                <c:pt idx="13">
                  <c:v>09-11</c:v>
                </c:pt>
                <c:pt idx="14">
                  <c:v>10-12</c:v>
                </c:pt>
                <c:pt idx="15">
                  <c:v>11-13</c:v>
                </c:pt>
                <c:pt idx="16">
                  <c:v>12-14</c:v>
                </c:pt>
                <c:pt idx="17">
                  <c:v>13-15</c:v>
                </c:pt>
                <c:pt idx="18">
                  <c:v>14-16</c:v>
                </c:pt>
                <c:pt idx="19">
                  <c:v>15-17</c:v>
                </c:pt>
                <c:pt idx="20">
                  <c:v>16-18</c:v>
                </c:pt>
                <c:pt idx="21">
                  <c:v>17-19</c:v>
                </c:pt>
                <c:pt idx="22">
                  <c:v>18-20</c:v>
                </c:pt>
              </c:strCache>
            </c:strRef>
          </c:cat>
          <c:val>
            <c:numRef>
              <c:f>AUX!$B$245:$X$245</c:f>
              <c:numCache>
                <c:formatCode>0.0</c:formatCode>
                <c:ptCount val="23"/>
                <c:pt idx="0">
                  <c:v>5.5742431523306104</c:v>
                </c:pt>
                <c:pt idx="1">
                  <c:v>5.6845670053217221</c:v>
                </c:pt>
                <c:pt idx="2">
                  <c:v>5.6225868725868722</c:v>
                </c:pt>
                <c:pt idx="3">
                  <c:v>6.3375092114959468</c:v>
                </c:pt>
                <c:pt idx="4">
                  <c:v>6.6434436426971892</c:v>
                </c:pt>
                <c:pt idx="5">
                  <c:v>6.5432411869135176</c:v>
                </c:pt>
                <c:pt idx="6">
                  <c:v>6.2402088772845952</c:v>
                </c:pt>
                <c:pt idx="7">
                  <c:v>6.4314789687924021</c:v>
                </c:pt>
                <c:pt idx="8">
                  <c:v>6.5167899829254416</c:v>
                </c:pt>
                <c:pt idx="9">
                  <c:v>6.877828054298643</c:v>
                </c:pt>
                <c:pt idx="10">
                  <c:v>6.6924066924066921</c:v>
                </c:pt>
                <c:pt idx="11">
                  <c:v>6.8965517241379306</c:v>
                </c:pt>
                <c:pt idx="12">
                  <c:v>6.8150684931506849</c:v>
                </c:pt>
                <c:pt idx="13">
                  <c:v>6.6930550557754582</c:v>
                </c:pt>
                <c:pt idx="14">
                  <c:v>7.1482889733840302</c:v>
                </c:pt>
                <c:pt idx="15">
                  <c:v>7.072368421052631</c:v>
                </c:pt>
                <c:pt idx="16">
                  <c:v>6.9920844327176779</c:v>
                </c:pt>
                <c:pt idx="17">
                  <c:v>6.8024062933826928</c:v>
                </c:pt>
                <c:pt idx="18">
                  <c:v>6.4470588235294111</c:v>
                </c:pt>
                <c:pt idx="19">
                  <c:v>7.8512396694214877</c:v>
                </c:pt>
                <c:pt idx="20">
                  <c:v>7.280219780219781</c:v>
                </c:pt>
                <c:pt idx="21">
                  <c:v>7.2759538598047913</c:v>
                </c:pt>
                <c:pt idx="22">
                  <c:v>6.3429571303587045</c:v>
                </c:pt>
              </c:numCache>
            </c:numRef>
          </c:val>
          <c:smooth val="0"/>
          <c:extLst>
            <c:ext xmlns:c16="http://schemas.microsoft.com/office/drawing/2014/chart" uri="{C3380CC4-5D6E-409C-BE32-E72D297353CC}">
              <c16:uniqueId val="{00000002-B4F9-405F-9429-D72A1524AEDC}"/>
            </c:ext>
          </c:extLst>
        </c:ser>
        <c:dLbls>
          <c:showLegendKey val="0"/>
          <c:showVal val="0"/>
          <c:showCatName val="0"/>
          <c:showSerName val="0"/>
          <c:showPercent val="0"/>
          <c:showBubbleSize val="0"/>
        </c:dLbls>
        <c:smooth val="0"/>
        <c:axId val="767557120"/>
        <c:axId val="767557512"/>
      </c:lineChart>
      <c:catAx>
        <c:axId val="767557120"/>
        <c:scaling>
          <c:orientation val="minMax"/>
        </c:scaling>
        <c:delete val="0"/>
        <c:axPos val="b"/>
        <c:numFmt formatCode="General" sourceLinked="1"/>
        <c:majorTickMark val="out"/>
        <c:minorTickMark val="none"/>
        <c:tickLblPos val="nextTo"/>
        <c:txPr>
          <a:bodyPr rot="-5400000" vert="horz"/>
          <a:lstStyle/>
          <a:p>
            <a:pPr>
              <a:defRPr lang="en-US" sz="800">
                <a:latin typeface="Arial" pitchFamily="34" charset="0"/>
                <a:cs typeface="Arial" pitchFamily="34" charset="0"/>
              </a:defRPr>
            </a:pPr>
            <a:endParaRPr lang="pt-PT"/>
          </a:p>
        </c:txPr>
        <c:crossAx val="767557512"/>
        <c:crosses val="autoZero"/>
        <c:auto val="1"/>
        <c:lblAlgn val="ctr"/>
        <c:lblOffset val="100"/>
        <c:tickLblSkip val="1"/>
        <c:tickMarkSkip val="1"/>
        <c:noMultiLvlLbl val="0"/>
      </c:catAx>
      <c:valAx>
        <c:axId val="767557512"/>
        <c:scaling>
          <c:orientation val="minMax"/>
        </c:scaling>
        <c:delete val="0"/>
        <c:axPos val="l"/>
        <c:majorGridlines>
          <c:spPr>
            <a:ln w="3175">
              <a:solidFill>
                <a:schemeClr val="bg1">
                  <a:lumMod val="95000"/>
                </a:schemeClr>
              </a:solidFill>
            </a:ln>
          </c:spPr>
        </c:majorGridlines>
        <c:title>
          <c:tx>
            <c:rich>
              <a:bodyPr rot="0" vert="horz"/>
              <a:lstStyle/>
              <a:p>
                <a:pPr>
                  <a:defRPr lang="en-US" sz="900" b="0">
                    <a:latin typeface="Arial" pitchFamily="34" charset="0"/>
                    <a:cs typeface="Arial" pitchFamily="34" charset="0"/>
                  </a:defRPr>
                </a:pPr>
                <a:r>
                  <a:rPr lang="en-US" sz="900" b="0">
                    <a:latin typeface="Arial" pitchFamily="34" charset="0"/>
                    <a:cs typeface="Arial" pitchFamily="34" charset="0"/>
                  </a:rPr>
                  <a:t>%</a:t>
                </a:r>
              </a:p>
            </c:rich>
          </c:tx>
          <c:layout>
            <c:manualLayout>
              <c:xMode val="edge"/>
              <c:yMode val="edge"/>
              <c:x val="2.6548672566373476E-3"/>
              <c:y val="6.2932098765432183E-3"/>
            </c:manualLayout>
          </c:layout>
          <c:overlay val="0"/>
        </c:title>
        <c:numFmt formatCode="0" sourceLinked="0"/>
        <c:majorTickMark val="out"/>
        <c:minorTickMark val="none"/>
        <c:tickLblPos val="nextTo"/>
        <c:txPr>
          <a:bodyPr/>
          <a:lstStyle/>
          <a:p>
            <a:pPr>
              <a:defRPr lang="en-US" sz="900">
                <a:latin typeface="Arial" pitchFamily="34" charset="0"/>
                <a:cs typeface="Arial" pitchFamily="34" charset="0"/>
              </a:defRPr>
            </a:pPr>
            <a:endParaRPr lang="pt-PT"/>
          </a:p>
        </c:txPr>
        <c:crossAx val="767557120"/>
        <c:crosses val="autoZero"/>
        <c:crossBetween val="between"/>
        <c:majorUnit val="1"/>
        <c:minorUnit val="0.2"/>
      </c:valAx>
    </c:plotArea>
    <c:legend>
      <c:legendPos val="b"/>
      <c:layout>
        <c:manualLayout>
          <c:xMode val="edge"/>
          <c:yMode val="edge"/>
          <c:x val="1.4246498599439775E-2"/>
          <c:y val="0.92349344506743858"/>
          <c:w val="0.97150676937441638"/>
          <c:h val="5.9385594042128953E-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paperSize="9" orientation="landscape"/>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9025650118203413E-2"/>
          <c:y val="3.5031589218197344E-2"/>
          <c:w val="0.7291943553834469"/>
          <c:h val="0.65758751067203314"/>
        </c:manualLayout>
      </c:layout>
      <c:barChart>
        <c:barDir val="col"/>
        <c:grouping val="clustered"/>
        <c:varyColors val="0"/>
        <c:ser>
          <c:idx val="0"/>
          <c:order val="0"/>
          <c:tx>
            <c:strRef>
              <c:f>AUX!$L$545</c:f>
              <c:strCache>
                <c:ptCount val="1"/>
                <c:pt idx="0">
                  <c:v>Continente</c:v>
                </c:pt>
              </c:strCache>
            </c:strRef>
          </c:tx>
          <c:spPr>
            <a:solidFill>
              <a:srgbClr val="FF0000"/>
            </a:solidFill>
            <a:ln>
              <a:solidFill>
                <a:srgbClr val="FF0000"/>
              </a:solidFill>
            </a:ln>
          </c:spPr>
          <c:invertIfNegative val="0"/>
          <c:dLbls>
            <c:spPr>
              <a:noFill/>
              <a:ln>
                <a:noFill/>
              </a:ln>
              <a:effectLst/>
            </c:spPr>
            <c:txPr>
              <a:bodyPr rot="-5400000" vert="horz"/>
              <a:lstStyle/>
              <a:p>
                <a:pPr>
                  <a:defRPr lang="en-US" sz="700">
                    <a:solidFill>
                      <a:schemeClr val="bg1">
                        <a:lumMod val="50000"/>
                      </a:schemeClr>
                    </a:solidFill>
                    <a:latin typeface="Arial" pitchFamily="34" charset="0"/>
                    <a:cs typeface="Arial" pitchFamily="34" charset="0"/>
                  </a:defRPr>
                </a:pPr>
                <a:endParaRPr lang="pt-PT"/>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AUX!$K$546:$K$559</c:f>
              <c:strCache>
                <c:ptCount val="14"/>
                <c:pt idx="0">
                  <c:v>Doenças ap circulatório</c:v>
                </c:pt>
                <c:pt idx="1">
                  <c:v>Tumores malignos</c:v>
                </c:pt>
                <c:pt idx="2">
                  <c:v>Doenças ap respiratório</c:v>
                </c:pt>
                <c:pt idx="3">
                  <c:v>SSA não classificados</c:v>
                </c:pt>
                <c:pt idx="4">
                  <c:v>Doenças ap digestivo</c:v>
                </c:pt>
                <c:pt idx="5">
                  <c:v>Causas externas</c:v>
                </c:pt>
                <c:pt idx="6">
                  <c:v>D. sistema nervoso</c:v>
                </c:pt>
                <c:pt idx="7">
                  <c:v>Outras causas</c:v>
                </c:pt>
                <c:pt idx="8">
                  <c:v>Doenças endócrinas</c:v>
                </c:pt>
                <c:pt idx="9">
                  <c:v>Doenças ap geniturinário</c:v>
                </c:pt>
                <c:pt idx="10">
                  <c:v>Doenças infeciosas</c:v>
                </c:pt>
                <c:pt idx="11">
                  <c:v>Doenças do sangue</c:v>
                </c:pt>
                <c:pt idx="12">
                  <c:v>D. sistema osteomuscular</c:v>
                </c:pt>
                <c:pt idx="13">
                  <c:v>Afecções no período perinatal</c:v>
                </c:pt>
              </c:strCache>
            </c:strRef>
          </c:cat>
          <c:val>
            <c:numRef>
              <c:f>AUX!$L$546:$L$559</c:f>
              <c:numCache>
                <c:formatCode>0.0</c:formatCode>
                <c:ptCount val="14"/>
                <c:pt idx="0">
                  <c:v>29.369448795265473</c:v>
                </c:pt>
                <c:pt idx="1">
                  <c:v>25.022275161553541</c:v>
                </c:pt>
                <c:pt idx="2">
                  <c:v>11.275764936863593</c:v>
                </c:pt>
                <c:pt idx="3">
                  <c:v>5.9159702747738869</c:v>
                </c:pt>
                <c:pt idx="4">
                  <c:v>4.3634305937229376</c:v>
                </c:pt>
                <c:pt idx="5">
                  <c:v>4.6129124031225865</c:v>
                </c:pt>
                <c:pt idx="6">
                  <c:v>3.6424969440041517</c:v>
                </c:pt>
                <c:pt idx="7">
                  <c:v>5.3857432713380415</c:v>
                </c:pt>
                <c:pt idx="8">
                  <c:v>4.7013877816440157</c:v>
                </c:pt>
                <c:pt idx="9">
                  <c:v>2.9572035527710301</c:v>
                </c:pt>
                <c:pt idx="10">
                  <c:v>1.7763855150486303</c:v>
                </c:pt>
                <c:pt idx="11">
                  <c:v>0.39298074488140239</c:v>
                </c:pt>
                <c:pt idx="12">
                  <c:v>0.45019273876628429</c:v>
                </c:pt>
                <c:pt idx="13">
                  <c:v>0.1338072862444234</c:v>
                </c:pt>
              </c:numCache>
            </c:numRef>
          </c:val>
          <c:extLst>
            <c:ext xmlns:c16="http://schemas.microsoft.com/office/drawing/2014/chart" uri="{C3380CC4-5D6E-409C-BE32-E72D297353CC}">
              <c16:uniqueId val="{00000000-00A1-4ADA-94E2-E06A4E02E9D7}"/>
            </c:ext>
          </c:extLst>
        </c:ser>
        <c:ser>
          <c:idx val="1"/>
          <c:order val="1"/>
          <c:tx>
            <c:strRef>
              <c:f>AUX!$M$545</c:f>
              <c:strCache>
                <c:ptCount val="1"/>
                <c:pt idx="0">
                  <c:v>ARS Norte</c:v>
                </c:pt>
              </c:strCache>
            </c:strRef>
          </c:tx>
          <c:spPr>
            <a:solidFill>
              <a:schemeClr val="tx2">
                <a:lumMod val="75000"/>
              </a:schemeClr>
            </a:solidFill>
            <a:ln>
              <a:solidFill>
                <a:schemeClr val="tx2">
                  <a:lumMod val="75000"/>
                </a:schemeClr>
              </a:solidFill>
            </a:ln>
          </c:spPr>
          <c:invertIfNegative val="0"/>
          <c:dLbls>
            <c:spPr>
              <a:noFill/>
              <a:ln>
                <a:noFill/>
              </a:ln>
              <a:effectLst/>
            </c:spPr>
            <c:txPr>
              <a:bodyPr rot="-5400000" vert="horz"/>
              <a:lstStyle/>
              <a:p>
                <a:pPr>
                  <a:defRPr lang="en-US" sz="700">
                    <a:solidFill>
                      <a:schemeClr val="bg1">
                        <a:lumMod val="50000"/>
                      </a:schemeClr>
                    </a:solidFill>
                    <a:latin typeface="Arial" pitchFamily="34" charset="0"/>
                    <a:cs typeface="Arial" pitchFamily="34" charset="0"/>
                  </a:defRPr>
                </a:pPr>
                <a:endParaRPr lang="pt-PT"/>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AUX!$K$546:$K$559</c:f>
              <c:strCache>
                <c:ptCount val="14"/>
                <c:pt idx="0">
                  <c:v>Doenças ap circulatório</c:v>
                </c:pt>
                <c:pt idx="1">
                  <c:v>Tumores malignos</c:v>
                </c:pt>
                <c:pt idx="2">
                  <c:v>Doenças ap respiratório</c:v>
                </c:pt>
                <c:pt idx="3">
                  <c:v>SSA não classificados</c:v>
                </c:pt>
                <c:pt idx="4">
                  <c:v>Doenças ap digestivo</c:v>
                </c:pt>
                <c:pt idx="5">
                  <c:v>Causas externas</c:v>
                </c:pt>
                <c:pt idx="6">
                  <c:v>D. sistema nervoso</c:v>
                </c:pt>
                <c:pt idx="7">
                  <c:v>Outras causas</c:v>
                </c:pt>
                <c:pt idx="8">
                  <c:v>Doenças endócrinas</c:v>
                </c:pt>
                <c:pt idx="9">
                  <c:v>Doenças ap geniturinário</c:v>
                </c:pt>
                <c:pt idx="10">
                  <c:v>Doenças infeciosas</c:v>
                </c:pt>
                <c:pt idx="11">
                  <c:v>Doenças do sangue</c:v>
                </c:pt>
                <c:pt idx="12">
                  <c:v>D. sistema osteomuscular</c:v>
                </c:pt>
                <c:pt idx="13">
                  <c:v>Afecções no período perinatal</c:v>
                </c:pt>
              </c:strCache>
            </c:strRef>
          </c:cat>
          <c:val>
            <c:numRef>
              <c:f>AUX!$M$546:$M$559</c:f>
              <c:numCache>
                <c:formatCode>0.0</c:formatCode>
                <c:ptCount val="14"/>
                <c:pt idx="0">
                  <c:v>28.679586091601735</c:v>
                </c:pt>
                <c:pt idx="1">
                  <c:v>25.614665500907947</c:v>
                </c:pt>
                <c:pt idx="2">
                  <c:v>11.914758697552868</c:v>
                </c:pt>
                <c:pt idx="3">
                  <c:v>5.5543278792478938</c:v>
                </c:pt>
                <c:pt idx="4">
                  <c:v>4.5954593057330353</c:v>
                </c:pt>
                <c:pt idx="5">
                  <c:v>4.7145972848070254</c:v>
                </c:pt>
                <c:pt idx="6">
                  <c:v>3.5241782842209433</c:v>
                </c:pt>
                <c:pt idx="7">
                  <c:v>5.9175065573927998</c:v>
                </c:pt>
                <c:pt idx="8">
                  <c:v>4.2428493192801762</c:v>
                </c:pt>
                <c:pt idx="9">
                  <c:v>2.6075844774742749</c:v>
                </c:pt>
                <c:pt idx="10">
                  <c:v>1.7649715125719394</c:v>
                </c:pt>
                <c:pt idx="11">
                  <c:v>0.3439628750684563</c:v>
                </c:pt>
                <c:pt idx="12">
                  <c:v>0.40449265475927404</c:v>
                </c:pt>
                <c:pt idx="13">
                  <c:v>0.12105955938163547</c:v>
                </c:pt>
              </c:numCache>
            </c:numRef>
          </c:val>
          <c:extLst>
            <c:ext xmlns:c16="http://schemas.microsoft.com/office/drawing/2014/chart" uri="{C3380CC4-5D6E-409C-BE32-E72D297353CC}">
              <c16:uniqueId val="{00000001-00A1-4ADA-94E2-E06A4E02E9D7}"/>
            </c:ext>
          </c:extLst>
        </c:ser>
        <c:ser>
          <c:idx val="2"/>
          <c:order val="2"/>
          <c:tx>
            <c:strRef>
              <c:f>AUX!$N$545</c:f>
              <c:strCache>
                <c:ptCount val="1"/>
                <c:pt idx="0">
                  <c:v>ACES Gerês/Cabreira</c:v>
                </c:pt>
              </c:strCache>
            </c:strRef>
          </c:tx>
          <c:spPr>
            <a:solidFill>
              <a:srgbClr val="008080"/>
            </a:solidFill>
            <a:ln>
              <a:solidFill>
                <a:srgbClr val="008080"/>
              </a:solidFill>
            </a:ln>
          </c:spPr>
          <c:invertIfNegative val="0"/>
          <c:dLbls>
            <c:spPr>
              <a:noFill/>
              <a:ln>
                <a:noFill/>
              </a:ln>
              <a:effectLst/>
            </c:spPr>
            <c:txPr>
              <a:bodyPr rot="-5400000" vert="horz"/>
              <a:lstStyle/>
              <a:p>
                <a:pPr>
                  <a:defRPr lang="en-US" sz="700" b="1">
                    <a:solidFill>
                      <a:schemeClr val="bg1">
                        <a:lumMod val="50000"/>
                      </a:schemeClr>
                    </a:solidFill>
                    <a:latin typeface="Arial" pitchFamily="34" charset="0"/>
                    <a:cs typeface="Arial" pitchFamily="34" charset="0"/>
                  </a:defRPr>
                </a:pPr>
                <a:endParaRPr lang="pt-PT"/>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AUX!$K$546:$K$559</c:f>
              <c:strCache>
                <c:ptCount val="14"/>
                <c:pt idx="0">
                  <c:v>Doenças ap circulatório</c:v>
                </c:pt>
                <c:pt idx="1">
                  <c:v>Tumores malignos</c:v>
                </c:pt>
                <c:pt idx="2">
                  <c:v>Doenças ap respiratório</c:v>
                </c:pt>
                <c:pt idx="3">
                  <c:v>SSA não classificados</c:v>
                </c:pt>
                <c:pt idx="4">
                  <c:v>Doenças ap digestivo</c:v>
                </c:pt>
                <c:pt idx="5">
                  <c:v>Causas externas</c:v>
                </c:pt>
                <c:pt idx="6">
                  <c:v>D. sistema nervoso</c:v>
                </c:pt>
                <c:pt idx="7">
                  <c:v>Outras causas</c:v>
                </c:pt>
                <c:pt idx="8">
                  <c:v>Doenças endócrinas</c:v>
                </c:pt>
                <c:pt idx="9">
                  <c:v>Doenças ap geniturinário</c:v>
                </c:pt>
                <c:pt idx="10">
                  <c:v>Doenças infeciosas</c:v>
                </c:pt>
                <c:pt idx="11">
                  <c:v>Doenças do sangue</c:v>
                </c:pt>
                <c:pt idx="12">
                  <c:v>D. sistema osteomuscular</c:v>
                </c:pt>
                <c:pt idx="13">
                  <c:v>Afecções no período perinatal</c:v>
                </c:pt>
              </c:strCache>
            </c:strRef>
          </c:cat>
          <c:val>
            <c:numRef>
              <c:f>AUX!$N$546:$N$559</c:f>
              <c:numCache>
                <c:formatCode>0.0</c:formatCode>
                <c:ptCount val="14"/>
                <c:pt idx="0">
                  <c:v>31.156087089849738</c:v>
                </c:pt>
                <c:pt idx="1">
                  <c:v>22.569763876111622</c:v>
                </c:pt>
                <c:pt idx="2">
                  <c:v>12.358172339773075</c:v>
                </c:pt>
                <c:pt idx="3">
                  <c:v>6.7770622508432989</c:v>
                </c:pt>
                <c:pt idx="4">
                  <c:v>5.8570990493713584</c:v>
                </c:pt>
                <c:pt idx="5">
                  <c:v>5.3051211284881941</c:v>
                </c:pt>
                <c:pt idx="6">
                  <c:v>4.538485127261576</c:v>
                </c:pt>
                <c:pt idx="7">
                  <c:v>3.8025145660840232</c:v>
                </c:pt>
                <c:pt idx="8">
                  <c:v>3.6491873658386997</c:v>
                </c:pt>
                <c:pt idx="9">
                  <c:v>2.1159153633854646</c:v>
                </c:pt>
                <c:pt idx="10">
                  <c:v>0.91996320147194111</c:v>
                </c:pt>
                <c:pt idx="11">
                  <c:v>0.45998160073597055</c:v>
                </c:pt>
                <c:pt idx="12">
                  <c:v>0.39865072063784113</c:v>
                </c:pt>
                <c:pt idx="13">
                  <c:v>9.1996320147194111E-2</c:v>
                </c:pt>
              </c:numCache>
            </c:numRef>
          </c:val>
          <c:extLst>
            <c:ext xmlns:c16="http://schemas.microsoft.com/office/drawing/2014/chart" uri="{C3380CC4-5D6E-409C-BE32-E72D297353CC}">
              <c16:uniqueId val="{00000002-00A1-4ADA-94E2-E06A4E02E9D7}"/>
            </c:ext>
          </c:extLst>
        </c:ser>
        <c:dLbls>
          <c:showLegendKey val="0"/>
          <c:showVal val="0"/>
          <c:showCatName val="0"/>
          <c:showSerName val="0"/>
          <c:showPercent val="0"/>
          <c:showBubbleSize val="0"/>
        </c:dLbls>
        <c:gapWidth val="150"/>
        <c:axId val="767560648"/>
        <c:axId val="775505856"/>
      </c:barChart>
      <c:catAx>
        <c:axId val="767560648"/>
        <c:scaling>
          <c:orientation val="minMax"/>
        </c:scaling>
        <c:delete val="0"/>
        <c:axPos val="b"/>
        <c:numFmt formatCode="General" sourceLinked="0"/>
        <c:majorTickMark val="out"/>
        <c:minorTickMark val="none"/>
        <c:tickLblPos val="nextTo"/>
        <c:txPr>
          <a:bodyPr/>
          <a:lstStyle/>
          <a:p>
            <a:pPr>
              <a:defRPr lang="en-US" sz="800">
                <a:latin typeface="Arial" pitchFamily="34" charset="0"/>
                <a:cs typeface="Arial" pitchFamily="34" charset="0"/>
              </a:defRPr>
            </a:pPr>
            <a:endParaRPr lang="pt-PT"/>
          </a:p>
        </c:txPr>
        <c:crossAx val="775505856"/>
        <c:crosses val="autoZero"/>
        <c:auto val="1"/>
        <c:lblAlgn val="ctr"/>
        <c:lblOffset val="100"/>
        <c:noMultiLvlLbl val="0"/>
      </c:catAx>
      <c:valAx>
        <c:axId val="775505856"/>
        <c:scaling>
          <c:orientation val="minMax"/>
        </c:scaling>
        <c:delete val="0"/>
        <c:axPos val="l"/>
        <c:majorGridlines>
          <c:spPr>
            <a:ln w="3175">
              <a:solidFill>
                <a:schemeClr val="bg1">
                  <a:lumMod val="95000"/>
                </a:schemeClr>
              </a:solidFill>
            </a:ln>
          </c:spPr>
        </c:majorGridlines>
        <c:title>
          <c:tx>
            <c:rich>
              <a:bodyPr rot="0" vert="horz"/>
              <a:lstStyle/>
              <a:p>
                <a:pPr>
                  <a:defRPr lang="en-US" sz="1000">
                    <a:latin typeface="Arial" pitchFamily="34" charset="0"/>
                    <a:cs typeface="Arial" pitchFamily="34" charset="0"/>
                  </a:defRPr>
                </a:pPr>
                <a:r>
                  <a:rPr lang="en-US" sz="1000">
                    <a:latin typeface="Arial" pitchFamily="34" charset="0"/>
                    <a:cs typeface="Arial" pitchFamily="34" charset="0"/>
                  </a:rPr>
                  <a:t>%</a:t>
                </a:r>
              </a:p>
            </c:rich>
          </c:tx>
          <c:layout>
            <c:manualLayout>
              <c:xMode val="edge"/>
              <c:yMode val="edge"/>
              <c:x val="6.8229314420803783E-3"/>
              <c:y val="3.0781944444445652E-2"/>
            </c:manualLayout>
          </c:layout>
          <c:overlay val="0"/>
        </c:title>
        <c:numFmt formatCode="0" sourceLinked="0"/>
        <c:majorTickMark val="out"/>
        <c:minorTickMark val="none"/>
        <c:tickLblPos val="nextTo"/>
        <c:txPr>
          <a:bodyPr/>
          <a:lstStyle/>
          <a:p>
            <a:pPr>
              <a:defRPr lang="en-US" sz="900">
                <a:latin typeface="Arial" pitchFamily="34" charset="0"/>
                <a:cs typeface="Arial" pitchFamily="34" charset="0"/>
              </a:defRPr>
            </a:pPr>
            <a:endParaRPr lang="pt-PT"/>
          </a:p>
        </c:txPr>
        <c:crossAx val="767560648"/>
        <c:crosses val="autoZero"/>
        <c:crossBetween val="between"/>
      </c:valAx>
    </c:plotArea>
    <c:legend>
      <c:legendPos val="r"/>
      <c:layout>
        <c:manualLayout>
          <c:xMode val="edge"/>
          <c:yMode val="edge"/>
          <c:x val="0.80916240125158556"/>
          <c:y val="0.40909842663739482"/>
          <c:w val="0.17950981987111544"/>
          <c:h val="0.2911748866213153"/>
        </c:manualLayout>
      </c:layout>
      <c:overlay val="0"/>
      <c:spPr>
        <a:ln w="3175">
          <a:solidFill>
            <a:schemeClr val="bg1">
              <a:lumMod val="95000"/>
            </a:schemeClr>
          </a:solidFill>
        </a:ln>
      </c:spPr>
      <c:txPr>
        <a:bodyPr/>
        <a:lstStyle/>
        <a:p>
          <a:pPr>
            <a:defRPr lang="en-US" sz="1000">
              <a:latin typeface="Arial" pitchFamily="34" charset="0"/>
              <a:cs typeface="Arial" pitchFamily="34" charset="0"/>
            </a:defRPr>
          </a:pPr>
          <a:endParaRPr lang="pt-PT"/>
        </a:p>
      </c:txPr>
    </c:legend>
    <c:plotVisOnly val="1"/>
    <c:dispBlanksAs val="gap"/>
    <c:showDLblsOverMax val="0"/>
  </c:chart>
  <c:spPr>
    <a:ln w="3175">
      <a:solidFill>
        <a:schemeClr val="bg1">
          <a:lumMod val="75000"/>
        </a:schemeClr>
      </a:solidFill>
    </a:ln>
  </c:spPr>
  <c:printSettings>
    <c:headerFooter/>
    <c:pageMargins b="0.75000000000001465" l="0.70000000000000062" r="0.70000000000000062" t="0.75000000000001465" header="0.30000000000000032" footer="0.3000000000000003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9025650118203413E-2"/>
          <c:y val="3.8129527991218444E-2"/>
          <c:w val="0.72919435538344668"/>
          <c:h val="0.65139163312599102"/>
        </c:manualLayout>
      </c:layout>
      <c:barChart>
        <c:barDir val="col"/>
        <c:grouping val="clustered"/>
        <c:varyColors val="0"/>
        <c:ser>
          <c:idx val="0"/>
          <c:order val="0"/>
          <c:tx>
            <c:strRef>
              <c:f>AUX!$L$563</c:f>
              <c:strCache>
                <c:ptCount val="1"/>
                <c:pt idx="0">
                  <c:v>Continente</c:v>
                </c:pt>
              </c:strCache>
            </c:strRef>
          </c:tx>
          <c:spPr>
            <a:solidFill>
              <a:srgbClr val="FF0000"/>
            </a:solidFill>
            <a:ln>
              <a:solidFill>
                <a:srgbClr val="FF0000"/>
              </a:solidFill>
            </a:ln>
          </c:spPr>
          <c:invertIfNegative val="0"/>
          <c:dLbls>
            <c:spPr>
              <a:noFill/>
              <a:ln>
                <a:noFill/>
              </a:ln>
              <a:effectLst/>
            </c:spPr>
            <c:txPr>
              <a:bodyPr rot="-5400000" vert="horz"/>
              <a:lstStyle/>
              <a:p>
                <a:pPr>
                  <a:defRPr lang="en-US" sz="700">
                    <a:solidFill>
                      <a:schemeClr val="bg1">
                        <a:lumMod val="50000"/>
                      </a:schemeClr>
                    </a:solidFill>
                    <a:latin typeface="Arial" pitchFamily="34" charset="0"/>
                    <a:cs typeface="Arial" pitchFamily="34" charset="0"/>
                  </a:defRPr>
                </a:pPr>
                <a:endParaRPr lang="pt-PT"/>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AUX!$K$564:$K$577</c:f>
              <c:strCache>
                <c:ptCount val="14"/>
                <c:pt idx="0">
                  <c:v>Tumores malignos</c:v>
                </c:pt>
                <c:pt idx="1">
                  <c:v>Doenças ap circulatório</c:v>
                </c:pt>
                <c:pt idx="2">
                  <c:v>Causas externas</c:v>
                </c:pt>
                <c:pt idx="3">
                  <c:v>Doenças ap digestivo</c:v>
                </c:pt>
                <c:pt idx="4">
                  <c:v>Doenças ap respiratório</c:v>
                </c:pt>
                <c:pt idx="5">
                  <c:v>SSA não classificados</c:v>
                </c:pt>
                <c:pt idx="6">
                  <c:v>D. sistema nervoso</c:v>
                </c:pt>
                <c:pt idx="7">
                  <c:v>Outras causas</c:v>
                </c:pt>
                <c:pt idx="8">
                  <c:v>Doenças endócrinas</c:v>
                </c:pt>
                <c:pt idx="9">
                  <c:v>Doenças infeciosas</c:v>
                </c:pt>
                <c:pt idx="10">
                  <c:v>Doenças ap geniturinário</c:v>
                </c:pt>
                <c:pt idx="11">
                  <c:v>D. sistema osteomuscular</c:v>
                </c:pt>
                <c:pt idx="12">
                  <c:v>#N/D</c:v>
                </c:pt>
                <c:pt idx="13">
                  <c:v>Doenças do sangue</c:v>
                </c:pt>
              </c:strCache>
            </c:strRef>
          </c:cat>
          <c:val>
            <c:numRef>
              <c:f>AUX!$L$564:$L$577</c:f>
              <c:numCache>
                <c:formatCode>0.0</c:formatCode>
                <c:ptCount val="14"/>
                <c:pt idx="0">
                  <c:v>42.329866852319206</c:v>
                </c:pt>
                <c:pt idx="1">
                  <c:v>20.124445217996691</c:v>
                </c:pt>
                <c:pt idx="2">
                  <c:v>8.021495083108519</c:v>
                </c:pt>
                <c:pt idx="3">
                  <c:v>5.7338351753546259</c:v>
                </c:pt>
                <c:pt idx="4">
                  <c:v>5.4553563658515358</c:v>
                </c:pt>
                <c:pt idx="5">
                  <c:v>4.5927247411017316</c:v>
                </c:pt>
                <c:pt idx="6">
                  <c:v>3.1100426420677052</c:v>
                </c:pt>
                <c:pt idx="7">
                  <c:v>2.5617874858584981</c:v>
                </c:pt>
                <c:pt idx="8">
                  <c:v>3.4255069184579234</c:v>
                </c:pt>
                <c:pt idx="9">
                  <c:v>2.1712644678444</c:v>
                </c:pt>
                <c:pt idx="10">
                  <c:v>1.1976764424332087</c:v>
                </c:pt>
                <c:pt idx="11">
                  <c:v>0.49277695587851367</c:v>
                </c:pt>
                <c:pt idx="12">
                  <c:v>#N/A</c:v>
                </c:pt>
                <c:pt idx="13">
                  <c:v>0.31763989208946131</c:v>
                </c:pt>
              </c:numCache>
            </c:numRef>
          </c:val>
          <c:extLst>
            <c:ext xmlns:c16="http://schemas.microsoft.com/office/drawing/2014/chart" uri="{C3380CC4-5D6E-409C-BE32-E72D297353CC}">
              <c16:uniqueId val="{00000000-5B87-4B39-B28A-BC3166F0E140}"/>
            </c:ext>
          </c:extLst>
        </c:ser>
        <c:ser>
          <c:idx val="1"/>
          <c:order val="1"/>
          <c:tx>
            <c:strRef>
              <c:f>AUX!$M$563</c:f>
              <c:strCache>
                <c:ptCount val="1"/>
                <c:pt idx="0">
                  <c:v>ARS Norte</c:v>
                </c:pt>
              </c:strCache>
            </c:strRef>
          </c:tx>
          <c:spPr>
            <a:solidFill>
              <a:schemeClr val="tx2">
                <a:lumMod val="75000"/>
              </a:schemeClr>
            </a:solidFill>
            <a:ln>
              <a:solidFill>
                <a:schemeClr val="tx2">
                  <a:lumMod val="75000"/>
                </a:schemeClr>
              </a:solidFill>
            </a:ln>
          </c:spPr>
          <c:invertIfNegative val="0"/>
          <c:dLbls>
            <c:spPr>
              <a:noFill/>
              <a:ln>
                <a:noFill/>
              </a:ln>
              <a:effectLst/>
            </c:spPr>
            <c:txPr>
              <a:bodyPr rot="-5400000" vert="horz"/>
              <a:lstStyle/>
              <a:p>
                <a:pPr>
                  <a:defRPr lang="en-US" sz="700">
                    <a:solidFill>
                      <a:schemeClr val="bg1">
                        <a:lumMod val="50000"/>
                      </a:schemeClr>
                    </a:solidFill>
                    <a:latin typeface="Arial" pitchFamily="34" charset="0"/>
                    <a:cs typeface="Arial" pitchFamily="34" charset="0"/>
                  </a:defRPr>
                </a:pPr>
                <a:endParaRPr lang="pt-PT"/>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AUX!$K$564:$K$577</c:f>
              <c:strCache>
                <c:ptCount val="14"/>
                <c:pt idx="0">
                  <c:v>Tumores malignos</c:v>
                </c:pt>
                <c:pt idx="1">
                  <c:v>Doenças ap circulatório</c:v>
                </c:pt>
                <c:pt idx="2">
                  <c:v>Causas externas</c:v>
                </c:pt>
                <c:pt idx="3">
                  <c:v>Doenças ap digestivo</c:v>
                </c:pt>
                <c:pt idx="4">
                  <c:v>Doenças ap respiratório</c:v>
                </c:pt>
                <c:pt idx="5">
                  <c:v>SSA não classificados</c:v>
                </c:pt>
                <c:pt idx="6">
                  <c:v>D. sistema nervoso</c:v>
                </c:pt>
                <c:pt idx="7">
                  <c:v>Outras causas</c:v>
                </c:pt>
                <c:pt idx="8">
                  <c:v>Doenças endócrinas</c:v>
                </c:pt>
                <c:pt idx="9">
                  <c:v>Doenças infeciosas</c:v>
                </c:pt>
                <c:pt idx="10">
                  <c:v>Doenças ap geniturinário</c:v>
                </c:pt>
                <c:pt idx="11">
                  <c:v>D. sistema osteomuscular</c:v>
                </c:pt>
                <c:pt idx="12">
                  <c:v>#N/D</c:v>
                </c:pt>
                <c:pt idx="13">
                  <c:v>Doenças do sangue</c:v>
                </c:pt>
              </c:strCache>
            </c:strRef>
          </c:cat>
          <c:val>
            <c:numRef>
              <c:f>AUX!$M$564:$M$577</c:f>
              <c:numCache>
                <c:formatCode>0.0</c:formatCode>
                <c:ptCount val="14"/>
                <c:pt idx="0">
                  <c:v>43.156681309779735</c:v>
                </c:pt>
                <c:pt idx="1">
                  <c:v>19.871015982802131</c:v>
                </c:pt>
                <c:pt idx="2">
                  <c:v>7.866778826681621</c:v>
                </c:pt>
                <c:pt idx="3">
                  <c:v>6.371311960619372</c:v>
                </c:pt>
                <c:pt idx="4">
                  <c:v>5.8915163410910676</c:v>
                </c:pt>
                <c:pt idx="5">
                  <c:v>3.9256005234134026</c:v>
                </c:pt>
                <c:pt idx="6">
                  <c:v>3.0252048478050906</c:v>
                </c:pt>
                <c:pt idx="7">
                  <c:v>2.5672181200735271</c:v>
                </c:pt>
                <c:pt idx="8">
                  <c:v>3.1591737545565004</c:v>
                </c:pt>
                <c:pt idx="9">
                  <c:v>1.9628002617067013</c:v>
                </c:pt>
                <c:pt idx="10">
                  <c:v>1.1184845935757237</c:v>
                </c:pt>
                <c:pt idx="11">
                  <c:v>0.42683116802193349</c:v>
                </c:pt>
                <c:pt idx="12">
                  <c:v>#N/A</c:v>
                </c:pt>
                <c:pt idx="13">
                  <c:v>0.26482225753185656</c:v>
                </c:pt>
              </c:numCache>
            </c:numRef>
          </c:val>
          <c:extLst>
            <c:ext xmlns:c16="http://schemas.microsoft.com/office/drawing/2014/chart" uri="{C3380CC4-5D6E-409C-BE32-E72D297353CC}">
              <c16:uniqueId val="{00000001-5B87-4B39-B28A-BC3166F0E140}"/>
            </c:ext>
          </c:extLst>
        </c:ser>
        <c:ser>
          <c:idx val="2"/>
          <c:order val="2"/>
          <c:tx>
            <c:strRef>
              <c:f>AUX!$N$563</c:f>
              <c:strCache>
                <c:ptCount val="1"/>
                <c:pt idx="0">
                  <c:v>ACES Gerês/Cabreira</c:v>
                </c:pt>
              </c:strCache>
            </c:strRef>
          </c:tx>
          <c:spPr>
            <a:solidFill>
              <a:srgbClr val="008080"/>
            </a:solidFill>
            <a:ln>
              <a:solidFill>
                <a:srgbClr val="008080"/>
              </a:solidFill>
            </a:ln>
          </c:spPr>
          <c:invertIfNegative val="0"/>
          <c:dLbls>
            <c:spPr>
              <a:noFill/>
              <a:ln>
                <a:noFill/>
              </a:ln>
              <a:effectLst/>
            </c:spPr>
            <c:txPr>
              <a:bodyPr rot="-5400000" vert="horz"/>
              <a:lstStyle/>
              <a:p>
                <a:pPr>
                  <a:defRPr lang="en-US" sz="700" b="1">
                    <a:solidFill>
                      <a:schemeClr val="bg1">
                        <a:lumMod val="50000"/>
                      </a:schemeClr>
                    </a:solidFill>
                    <a:latin typeface="Arial" pitchFamily="34" charset="0"/>
                    <a:cs typeface="Arial" pitchFamily="34" charset="0"/>
                  </a:defRPr>
                </a:pPr>
                <a:endParaRPr lang="pt-PT"/>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AUX!$K$564:$K$577</c:f>
              <c:strCache>
                <c:ptCount val="14"/>
                <c:pt idx="0">
                  <c:v>Tumores malignos</c:v>
                </c:pt>
                <c:pt idx="1">
                  <c:v>Doenças ap circulatório</c:v>
                </c:pt>
                <c:pt idx="2">
                  <c:v>Causas externas</c:v>
                </c:pt>
                <c:pt idx="3">
                  <c:v>Doenças ap digestivo</c:v>
                </c:pt>
                <c:pt idx="4">
                  <c:v>Doenças ap respiratório</c:v>
                </c:pt>
                <c:pt idx="5">
                  <c:v>SSA não classificados</c:v>
                </c:pt>
                <c:pt idx="6">
                  <c:v>D. sistema nervoso</c:v>
                </c:pt>
                <c:pt idx="7">
                  <c:v>Outras causas</c:v>
                </c:pt>
                <c:pt idx="8">
                  <c:v>Doenças endócrinas</c:v>
                </c:pt>
                <c:pt idx="9">
                  <c:v>Doenças infeciosas</c:v>
                </c:pt>
                <c:pt idx="10">
                  <c:v>Doenças ap geniturinário</c:v>
                </c:pt>
                <c:pt idx="11">
                  <c:v>D. sistema osteomuscular</c:v>
                </c:pt>
                <c:pt idx="12">
                  <c:v>#N/D</c:v>
                </c:pt>
                <c:pt idx="13">
                  <c:v>Doenças do sangue</c:v>
                </c:pt>
              </c:strCache>
            </c:strRef>
          </c:cat>
          <c:val>
            <c:numRef>
              <c:f>AUX!$N$564:$N$577</c:f>
              <c:numCache>
                <c:formatCode>0.0</c:formatCode>
                <c:ptCount val="14"/>
                <c:pt idx="0">
                  <c:v>41.370869033047732</c:v>
                </c:pt>
                <c:pt idx="1">
                  <c:v>18.115055079559365</c:v>
                </c:pt>
                <c:pt idx="2">
                  <c:v>10.893512851897185</c:v>
                </c:pt>
                <c:pt idx="3">
                  <c:v>10.159118727050185</c:v>
                </c:pt>
                <c:pt idx="4">
                  <c:v>4.2839657282741737</c:v>
                </c:pt>
                <c:pt idx="5">
                  <c:v>3.7943696450428397</c:v>
                </c:pt>
                <c:pt idx="6">
                  <c:v>3.3047735618115053</c:v>
                </c:pt>
                <c:pt idx="7">
                  <c:v>2.8151774785801713</c:v>
                </c:pt>
                <c:pt idx="8">
                  <c:v>2.3255813953488373</c:v>
                </c:pt>
                <c:pt idx="9">
                  <c:v>1.101591187270502</c:v>
                </c:pt>
                <c:pt idx="10">
                  <c:v>0.85679314565483466</c:v>
                </c:pt>
                <c:pt idx="11">
                  <c:v>0.36719706242350064</c:v>
                </c:pt>
                <c:pt idx="12">
                  <c:v>#N/A</c:v>
                </c:pt>
                <c:pt idx="13">
                  <c:v>0.24479804161566704</c:v>
                </c:pt>
              </c:numCache>
            </c:numRef>
          </c:val>
          <c:extLst>
            <c:ext xmlns:c16="http://schemas.microsoft.com/office/drawing/2014/chart" uri="{C3380CC4-5D6E-409C-BE32-E72D297353CC}">
              <c16:uniqueId val="{00000002-5B87-4B39-B28A-BC3166F0E140}"/>
            </c:ext>
          </c:extLst>
        </c:ser>
        <c:dLbls>
          <c:showLegendKey val="0"/>
          <c:showVal val="0"/>
          <c:showCatName val="0"/>
          <c:showSerName val="0"/>
          <c:showPercent val="0"/>
          <c:showBubbleSize val="0"/>
        </c:dLbls>
        <c:gapWidth val="150"/>
        <c:axId val="775506248"/>
        <c:axId val="775506640"/>
      </c:barChart>
      <c:catAx>
        <c:axId val="775506248"/>
        <c:scaling>
          <c:orientation val="minMax"/>
        </c:scaling>
        <c:delete val="0"/>
        <c:axPos val="b"/>
        <c:numFmt formatCode="General" sourceLinked="0"/>
        <c:majorTickMark val="out"/>
        <c:minorTickMark val="none"/>
        <c:tickLblPos val="nextTo"/>
        <c:txPr>
          <a:bodyPr/>
          <a:lstStyle/>
          <a:p>
            <a:pPr>
              <a:defRPr lang="en-US" sz="800">
                <a:latin typeface="Arial" pitchFamily="34" charset="0"/>
                <a:cs typeface="Arial" pitchFamily="34" charset="0"/>
              </a:defRPr>
            </a:pPr>
            <a:endParaRPr lang="pt-PT"/>
          </a:p>
        </c:txPr>
        <c:crossAx val="775506640"/>
        <c:crosses val="autoZero"/>
        <c:auto val="1"/>
        <c:lblAlgn val="ctr"/>
        <c:lblOffset val="100"/>
        <c:noMultiLvlLbl val="0"/>
      </c:catAx>
      <c:valAx>
        <c:axId val="775506640"/>
        <c:scaling>
          <c:orientation val="minMax"/>
        </c:scaling>
        <c:delete val="0"/>
        <c:axPos val="l"/>
        <c:majorGridlines>
          <c:spPr>
            <a:ln w="3175">
              <a:solidFill>
                <a:schemeClr val="bg1">
                  <a:lumMod val="95000"/>
                </a:schemeClr>
              </a:solidFill>
            </a:ln>
          </c:spPr>
        </c:majorGridlines>
        <c:title>
          <c:tx>
            <c:rich>
              <a:bodyPr rot="0" vert="horz"/>
              <a:lstStyle/>
              <a:p>
                <a:pPr>
                  <a:defRPr lang="en-US" sz="1000">
                    <a:latin typeface="Arial" pitchFamily="34" charset="0"/>
                    <a:cs typeface="Arial" pitchFamily="34" charset="0"/>
                  </a:defRPr>
                </a:pPr>
                <a:r>
                  <a:rPr lang="en-US" sz="1000">
                    <a:latin typeface="Arial" pitchFamily="34" charset="0"/>
                    <a:cs typeface="Arial" pitchFamily="34" charset="0"/>
                  </a:rPr>
                  <a:t>%</a:t>
                </a:r>
              </a:p>
            </c:rich>
          </c:tx>
          <c:layout>
            <c:manualLayout>
              <c:xMode val="edge"/>
              <c:yMode val="edge"/>
              <c:x val="6.8229314420803783E-3"/>
              <c:y val="3.0781944444445652E-2"/>
            </c:manualLayout>
          </c:layout>
          <c:overlay val="0"/>
        </c:title>
        <c:numFmt formatCode="0" sourceLinked="0"/>
        <c:majorTickMark val="out"/>
        <c:minorTickMark val="none"/>
        <c:tickLblPos val="nextTo"/>
        <c:txPr>
          <a:bodyPr/>
          <a:lstStyle/>
          <a:p>
            <a:pPr>
              <a:defRPr lang="en-US" sz="900">
                <a:latin typeface="Arial" pitchFamily="34" charset="0"/>
                <a:cs typeface="Arial" pitchFamily="34" charset="0"/>
              </a:defRPr>
            </a:pPr>
            <a:endParaRPr lang="pt-PT"/>
          </a:p>
        </c:txPr>
        <c:crossAx val="775506248"/>
        <c:crosses val="autoZero"/>
        <c:crossBetween val="between"/>
      </c:valAx>
    </c:plotArea>
    <c:legend>
      <c:legendPos val="r"/>
      <c:layout>
        <c:manualLayout>
          <c:xMode val="edge"/>
          <c:yMode val="edge"/>
          <c:x val="0.80916240125158556"/>
          <c:y val="0.40290254909135259"/>
          <c:w val="0.17950981987111544"/>
          <c:h val="0.2911748866213153"/>
        </c:manualLayout>
      </c:layout>
      <c:overlay val="0"/>
      <c:spPr>
        <a:ln w="3175">
          <a:solidFill>
            <a:schemeClr val="bg1">
              <a:lumMod val="95000"/>
            </a:schemeClr>
          </a:solidFill>
        </a:ln>
      </c:spPr>
      <c:txPr>
        <a:bodyPr/>
        <a:lstStyle/>
        <a:p>
          <a:pPr>
            <a:defRPr lang="en-US" sz="1000">
              <a:latin typeface="Arial" pitchFamily="34" charset="0"/>
              <a:cs typeface="Arial" pitchFamily="34" charset="0"/>
            </a:defRPr>
          </a:pPr>
          <a:endParaRPr lang="pt-PT"/>
        </a:p>
      </c:txPr>
    </c:legend>
    <c:plotVisOnly val="1"/>
    <c:dispBlanksAs val="gap"/>
    <c:showDLblsOverMax val="0"/>
  </c:chart>
  <c:spPr>
    <a:ln w="3175">
      <a:solidFill>
        <a:schemeClr val="bg1">
          <a:lumMod val="75000"/>
        </a:schemeClr>
      </a:solidFill>
    </a:ln>
  </c:spPr>
  <c:printSettings>
    <c:headerFooter/>
    <c:pageMargins b="0.75000000000001465" l="0.70000000000000062" r="0.70000000000000062" t="0.75000000000001465" header="0.30000000000000032" footer="0.3000000000000003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6241090882747942E-2"/>
          <c:y val="2.9850427350427349E-2"/>
          <c:w val="0.6754990498799115"/>
          <c:h val="0.88249935897435849"/>
        </c:manualLayout>
      </c:layout>
      <c:barChart>
        <c:barDir val="col"/>
        <c:grouping val="stacked"/>
        <c:varyColors val="0"/>
        <c:ser>
          <c:idx val="0"/>
          <c:order val="0"/>
          <c:tx>
            <c:strRef>
              <c:f>AUX!$U$582</c:f>
              <c:strCache>
                <c:ptCount val="1"/>
                <c:pt idx="0">
                  <c:v>Doenças infeciosas</c:v>
                </c:pt>
              </c:strCache>
            </c:strRef>
          </c:tx>
          <c:spPr>
            <a:solidFill>
              <a:schemeClr val="tx2">
                <a:lumMod val="75000"/>
              </a:schemeClr>
            </a:solidFill>
          </c:spPr>
          <c:invertIfNegative val="0"/>
          <c:cat>
            <c:strRef>
              <c:f>AUX!$V$581:$AN$581</c:f>
              <c:strCache>
                <c:ptCount val="19"/>
                <c:pt idx="0">
                  <c:v>&lt;1</c:v>
                </c:pt>
                <c:pt idx="1">
                  <c:v>1-4</c:v>
                </c:pt>
                <c:pt idx="2">
                  <c:v>5-9</c:v>
                </c:pt>
                <c:pt idx="3">
                  <c:v>10-14</c:v>
                </c:pt>
                <c:pt idx="4">
                  <c:v>15-19</c:v>
                </c:pt>
                <c:pt idx="5">
                  <c:v>20-24</c:v>
                </c:pt>
                <c:pt idx="6">
                  <c:v>25-29</c:v>
                </c:pt>
                <c:pt idx="7">
                  <c:v>30-34</c:v>
                </c:pt>
                <c:pt idx="8">
                  <c:v>35-39</c:v>
                </c:pt>
                <c:pt idx="9">
                  <c:v>40-44</c:v>
                </c:pt>
                <c:pt idx="10">
                  <c:v>45-49</c:v>
                </c:pt>
                <c:pt idx="11">
                  <c:v>50-54</c:v>
                </c:pt>
                <c:pt idx="12">
                  <c:v>55-59</c:v>
                </c:pt>
                <c:pt idx="13">
                  <c:v>60-64</c:v>
                </c:pt>
                <c:pt idx="14">
                  <c:v>65-69</c:v>
                </c:pt>
                <c:pt idx="15">
                  <c:v>70-74</c:v>
                </c:pt>
                <c:pt idx="16">
                  <c:v>75-79</c:v>
                </c:pt>
                <c:pt idx="17">
                  <c:v>80-84</c:v>
                </c:pt>
                <c:pt idx="18">
                  <c:v>85+</c:v>
                </c:pt>
              </c:strCache>
            </c:strRef>
          </c:cat>
          <c:val>
            <c:numRef>
              <c:f>AUX!$V$582:$AN$582</c:f>
              <c:numCache>
                <c:formatCode>0.0</c:formatCode>
                <c:ptCount val="19"/>
                <c:pt idx="0">
                  <c:v>0</c:v>
                </c:pt>
                <c:pt idx="1">
                  <c:v>0</c:v>
                </c:pt>
                <c:pt idx="2">
                  <c:v>0</c:v>
                </c:pt>
                <c:pt idx="3">
                  <c:v>0</c:v>
                </c:pt>
                <c:pt idx="4">
                  <c:v>0</c:v>
                </c:pt>
                <c:pt idx="5">
                  <c:v>0</c:v>
                </c:pt>
                <c:pt idx="6">
                  <c:v>0</c:v>
                </c:pt>
                <c:pt idx="7">
                  <c:v>0</c:v>
                </c:pt>
                <c:pt idx="8">
                  <c:v>0</c:v>
                </c:pt>
                <c:pt idx="9">
                  <c:v>4.3478260869565215</c:v>
                </c:pt>
                <c:pt idx="10">
                  <c:v>0</c:v>
                </c:pt>
                <c:pt idx="11">
                  <c:v>2.4390243902439024</c:v>
                </c:pt>
                <c:pt idx="12">
                  <c:v>0</c:v>
                </c:pt>
                <c:pt idx="13">
                  <c:v>0.80645161290322576</c:v>
                </c:pt>
                <c:pt idx="14">
                  <c:v>1.948051948051948</c:v>
                </c:pt>
                <c:pt idx="15">
                  <c:v>0.80645161290322576</c:v>
                </c:pt>
                <c:pt idx="16">
                  <c:v>0.60790273556231</c:v>
                </c:pt>
                <c:pt idx="17">
                  <c:v>1.2903225806451613</c:v>
                </c:pt>
                <c:pt idx="18">
                  <c:v>0.73578595317725748</c:v>
                </c:pt>
              </c:numCache>
            </c:numRef>
          </c:val>
          <c:extLst>
            <c:ext xmlns:c16="http://schemas.microsoft.com/office/drawing/2014/chart" uri="{C3380CC4-5D6E-409C-BE32-E72D297353CC}">
              <c16:uniqueId val="{00000000-AEB1-480C-8D57-835B96BC0427}"/>
            </c:ext>
          </c:extLst>
        </c:ser>
        <c:ser>
          <c:idx val="1"/>
          <c:order val="1"/>
          <c:tx>
            <c:strRef>
              <c:f>AUX!$U$583</c:f>
              <c:strCache>
                <c:ptCount val="1"/>
                <c:pt idx="0">
                  <c:v>Tumores malignos</c:v>
                </c:pt>
              </c:strCache>
            </c:strRef>
          </c:tx>
          <c:spPr>
            <a:solidFill>
              <a:schemeClr val="accent2">
                <a:lumMod val="75000"/>
              </a:schemeClr>
            </a:solidFill>
          </c:spPr>
          <c:invertIfNegative val="0"/>
          <c:cat>
            <c:strRef>
              <c:f>AUX!$V$581:$AN$581</c:f>
              <c:strCache>
                <c:ptCount val="19"/>
                <c:pt idx="0">
                  <c:v>&lt;1</c:v>
                </c:pt>
                <c:pt idx="1">
                  <c:v>1-4</c:v>
                </c:pt>
                <c:pt idx="2">
                  <c:v>5-9</c:v>
                </c:pt>
                <c:pt idx="3">
                  <c:v>10-14</c:v>
                </c:pt>
                <c:pt idx="4">
                  <c:v>15-19</c:v>
                </c:pt>
                <c:pt idx="5">
                  <c:v>20-24</c:v>
                </c:pt>
                <c:pt idx="6">
                  <c:v>25-29</c:v>
                </c:pt>
                <c:pt idx="7">
                  <c:v>30-34</c:v>
                </c:pt>
                <c:pt idx="8">
                  <c:v>35-39</c:v>
                </c:pt>
                <c:pt idx="9">
                  <c:v>40-44</c:v>
                </c:pt>
                <c:pt idx="10">
                  <c:v>45-49</c:v>
                </c:pt>
                <c:pt idx="11">
                  <c:v>50-54</c:v>
                </c:pt>
                <c:pt idx="12">
                  <c:v>55-59</c:v>
                </c:pt>
                <c:pt idx="13">
                  <c:v>60-64</c:v>
                </c:pt>
                <c:pt idx="14">
                  <c:v>65-69</c:v>
                </c:pt>
                <c:pt idx="15">
                  <c:v>70-74</c:v>
                </c:pt>
                <c:pt idx="16">
                  <c:v>75-79</c:v>
                </c:pt>
                <c:pt idx="17">
                  <c:v>80-84</c:v>
                </c:pt>
                <c:pt idx="18">
                  <c:v>85+</c:v>
                </c:pt>
              </c:strCache>
            </c:strRef>
          </c:cat>
          <c:val>
            <c:numRef>
              <c:f>AUX!$V$583:$AN$583</c:f>
              <c:numCache>
                <c:formatCode>0.0</c:formatCode>
                <c:ptCount val="19"/>
                <c:pt idx="0">
                  <c:v>0</c:v>
                </c:pt>
                <c:pt idx="1">
                  <c:v>0</c:v>
                </c:pt>
                <c:pt idx="2">
                  <c:v>0</c:v>
                </c:pt>
                <c:pt idx="3">
                  <c:v>100</c:v>
                </c:pt>
                <c:pt idx="4">
                  <c:v>20</c:v>
                </c:pt>
                <c:pt idx="5">
                  <c:v>0</c:v>
                </c:pt>
                <c:pt idx="6">
                  <c:v>28.571428571428569</c:v>
                </c:pt>
                <c:pt idx="7">
                  <c:v>10</c:v>
                </c:pt>
                <c:pt idx="8">
                  <c:v>25</c:v>
                </c:pt>
                <c:pt idx="9">
                  <c:v>39.130434782608695</c:v>
                </c:pt>
                <c:pt idx="10">
                  <c:v>42.222222222222221</c:v>
                </c:pt>
                <c:pt idx="11">
                  <c:v>40.243902439024396</c:v>
                </c:pt>
                <c:pt idx="12">
                  <c:v>40.449438202247187</c:v>
                </c:pt>
                <c:pt idx="13">
                  <c:v>50.806451612903224</c:v>
                </c:pt>
                <c:pt idx="14">
                  <c:v>51.298701298701296</c:v>
                </c:pt>
                <c:pt idx="15">
                  <c:v>35.887096774193552</c:v>
                </c:pt>
                <c:pt idx="16">
                  <c:v>30.3951367781155</c:v>
                </c:pt>
                <c:pt idx="17">
                  <c:v>19.516129032258064</c:v>
                </c:pt>
                <c:pt idx="18">
                  <c:v>11.839464882943144</c:v>
                </c:pt>
              </c:numCache>
            </c:numRef>
          </c:val>
          <c:extLst>
            <c:ext xmlns:c16="http://schemas.microsoft.com/office/drawing/2014/chart" uri="{C3380CC4-5D6E-409C-BE32-E72D297353CC}">
              <c16:uniqueId val="{00000001-AEB1-480C-8D57-835B96BC0427}"/>
            </c:ext>
          </c:extLst>
        </c:ser>
        <c:ser>
          <c:idx val="2"/>
          <c:order val="2"/>
          <c:tx>
            <c:strRef>
              <c:f>AUX!$U$584</c:f>
              <c:strCache>
                <c:ptCount val="1"/>
                <c:pt idx="0">
                  <c:v>Doenças do sangue</c:v>
                </c:pt>
              </c:strCache>
            </c:strRef>
          </c:tx>
          <c:spPr>
            <a:solidFill>
              <a:schemeClr val="accent2">
                <a:lumMod val="50000"/>
              </a:schemeClr>
            </a:solidFill>
          </c:spPr>
          <c:invertIfNegative val="0"/>
          <c:cat>
            <c:strRef>
              <c:f>AUX!$V$581:$AN$581</c:f>
              <c:strCache>
                <c:ptCount val="19"/>
                <c:pt idx="0">
                  <c:v>&lt;1</c:v>
                </c:pt>
                <c:pt idx="1">
                  <c:v>1-4</c:v>
                </c:pt>
                <c:pt idx="2">
                  <c:v>5-9</c:v>
                </c:pt>
                <c:pt idx="3">
                  <c:v>10-14</c:v>
                </c:pt>
                <c:pt idx="4">
                  <c:v>15-19</c:v>
                </c:pt>
                <c:pt idx="5">
                  <c:v>20-24</c:v>
                </c:pt>
                <c:pt idx="6">
                  <c:v>25-29</c:v>
                </c:pt>
                <c:pt idx="7">
                  <c:v>30-34</c:v>
                </c:pt>
                <c:pt idx="8">
                  <c:v>35-39</c:v>
                </c:pt>
                <c:pt idx="9">
                  <c:v>40-44</c:v>
                </c:pt>
                <c:pt idx="10">
                  <c:v>45-49</c:v>
                </c:pt>
                <c:pt idx="11">
                  <c:v>50-54</c:v>
                </c:pt>
                <c:pt idx="12">
                  <c:v>55-59</c:v>
                </c:pt>
                <c:pt idx="13">
                  <c:v>60-64</c:v>
                </c:pt>
                <c:pt idx="14">
                  <c:v>65-69</c:v>
                </c:pt>
                <c:pt idx="15">
                  <c:v>70-74</c:v>
                </c:pt>
                <c:pt idx="16">
                  <c:v>75-79</c:v>
                </c:pt>
                <c:pt idx="17">
                  <c:v>80-84</c:v>
                </c:pt>
                <c:pt idx="18">
                  <c:v>85+</c:v>
                </c:pt>
              </c:strCache>
            </c:strRef>
          </c:cat>
          <c:val>
            <c:numRef>
              <c:f>AUX!$V$584:$AN$584</c:f>
              <c:numCache>
                <c:formatCode>0.0</c:formatCode>
                <c:ptCount val="19"/>
                <c:pt idx="0">
                  <c:v>0</c:v>
                </c:pt>
                <c:pt idx="1">
                  <c:v>0</c:v>
                </c:pt>
                <c:pt idx="2">
                  <c:v>0</c:v>
                </c:pt>
                <c:pt idx="3">
                  <c:v>0</c:v>
                </c:pt>
                <c:pt idx="4">
                  <c:v>0</c:v>
                </c:pt>
                <c:pt idx="5">
                  <c:v>0</c:v>
                </c:pt>
                <c:pt idx="6">
                  <c:v>0</c:v>
                </c:pt>
                <c:pt idx="7">
                  <c:v>0</c:v>
                </c:pt>
                <c:pt idx="8">
                  <c:v>0</c:v>
                </c:pt>
                <c:pt idx="9">
                  <c:v>0</c:v>
                </c:pt>
                <c:pt idx="10">
                  <c:v>2.2222222222222223</c:v>
                </c:pt>
                <c:pt idx="11">
                  <c:v>0</c:v>
                </c:pt>
                <c:pt idx="12">
                  <c:v>1.1235955056179776</c:v>
                </c:pt>
                <c:pt idx="13">
                  <c:v>0</c:v>
                </c:pt>
                <c:pt idx="14">
                  <c:v>0</c:v>
                </c:pt>
                <c:pt idx="15">
                  <c:v>0</c:v>
                </c:pt>
                <c:pt idx="16">
                  <c:v>0.60790273556231</c:v>
                </c:pt>
                <c:pt idx="17">
                  <c:v>0.64516129032258063</c:v>
                </c:pt>
                <c:pt idx="18">
                  <c:v>0.46822742474916385</c:v>
                </c:pt>
              </c:numCache>
            </c:numRef>
          </c:val>
          <c:extLst>
            <c:ext xmlns:c16="http://schemas.microsoft.com/office/drawing/2014/chart" uri="{C3380CC4-5D6E-409C-BE32-E72D297353CC}">
              <c16:uniqueId val="{00000002-AEB1-480C-8D57-835B96BC0427}"/>
            </c:ext>
          </c:extLst>
        </c:ser>
        <c:ser>
          <c:idx val="3"/>
          <c:order val="3"/>
          <c:tx>
            <c:strRef>
              <c:f>AUX!$U$585</c:f>
              <c:strCache>
                <c:ptCount val="1"/>
                <c:pt idx="0">
                  <c:v>Doenças endócrinas</c:v>
                </c:pt>
              </c:strCache>
            </c:strRef>
          </c:tx>
          <c:spPr>
            <a:solidFill>
              <a:schemeClr val="accent4">
                <a:lumMod val="75000"/>
              </a:schemeClr>
            </a:solidFill>
          </c:spPr>
          <c:invertIfNegative val="0"/>
          <c:cat>
            <c:strRef>
              <c:f>AUX!$V$581:$AN$581</c:f>
              <c:strCache>
                <c:ptCount val="19"/>
                <c:pt idx="0">
                  <c:v>&lt;1</c:v>
                </c:pt>
                <c:pt idx="1">
                  <c:v>1-4</c:v>
                </c:pt>
                <c:pt idx="2">
                  <c:v>5-9</c:v>
                </c:pt>
                <c:pt idx="3">
                  <c:v>10-14</c:v>
                </c:pt>
                <c:pt idx="4">
                  <c:v>15-19</c:v>
                </c:pt>
                <c:pt idx="5">
                  <c:v>20-24</c:v>
                </c:pt>
                <c:pt idx="6">
                  <c:v>25-29</c:v>
                </c:pt>
                <c:pt idx="7">
                  <c:v>30-34</c:v>
                </c:pt>
                <c:pt idx="8">
                  <c:v>35-39</c:v>
                </c:pt>
                <c:pt idx="9">
                  <c:v>40-44</c:v>
                </c:pt>
                <c:pt idx="10">
                  <c:v>45-49</c:v>
                </c:pt>
                <c:pt idx="11">
                  <c:v>50-54</c:v>
                </c:pt>
                <c:pt idx="12">
                  <c:v>55-59</c:v>
                </c:pt>
                <c:pt idx="13">
                  <c:v>60-64</c:v>
                </c:pt>
                <c:pt idx="14">
                  <c:v>65-69</c:v>
                </c:pt>
                <c:pt idx="15">
                  <c:v>70-74</c:v>
                </c:pt>
                <c:pt idx="16">
                  <c:v>75-79</c:v>
                </c:pt>
                <c:pt idx="17">
                  <c:v>80-84</c:v>
                </c:pt>
                <c:pt idx="18">
                  <c:v>85+</c:v>
                </c:pt>
              </c:strCache>
            </c:strRef>
          </c:cat>
          <c:val>
            <c:numRef>
              <c:f>AUX!$V$585:$AN$585</c:f>
              <c:numCache>
                <c:formatCode>0.0</c:formatCode>
                <c:ptCount val="19"/>
                <c:pt idx="0">
                  <c:v>0</c:v>
                </c:pt>
                <c:pt idx="1">
                  <c:v>0</c:v>
                </c:pt>
                <c:pt idx="2">
                  <c:v>0</c:v>
                </c:pt>
                <c:pt idx="3">
                  <c:v>0</c:v>
                </c:pt>
                <c:pt idx="4">
                  <c:v>0</c:v>
                </c:pt>
                <c:pt idx="5">
                  <c:v>0</c:v>
                </c:pt>
                <c:pt idx="6">
                  <c:v>0</c:v>
                </c:pt>
                <c:pt idx="7">
                  <c:v>0</c:v>
                </c:pt>
                <c:pt idx="8">
                  <c:v>0</c:v>
                </c:pt>
                <c:pt idx="9">
                  <c:v>0</c:v>
                </c:pt>
                <c:pt idx="10">
                  <c:v>0</c:v>
                </c:pt>
                <c:pt idx="11">
                  <c:v>1.2195121951219512</c:v>
                </c:pt>
                <c:pt idx="12">
                  <c:v>2.2471910112359552</c:v>
                </c:pt>
                <c:pt idx="13">
                  <c:v>3.225806451612903</c:v>
                </c:pt>
                <c:pt idx="14">
                  <c:v>1.2987012987012987</c:v>
                </c:pt>
                <c:pt idx="15">
                  <c:v>4.032258064516129</c:v>
                </c:pt>
                <c:pt idx="16">
                  <c:v>4.2553191489361701</c:v>
                </c:pt>
                <c:pt idx="17">
                  <c:v>4.5161290322580641</c:v>
                </c:pt>
                <c:pt idx="18">
                  <c:v>3.8795986622073579</c:v>
                </c:pt>
              </c:numCache>
            </c:numRef>
          </c:val>
          <c:extLst>
            <c:ext xmlns:c16="http://schemas.microsoft.com/office/drawing/2014/chart" uri="{C3380CC4-5D6E-409C-BE32-E72D297353CC}">
              <c16:uniqueId val="{00000003-AEB1-480C-8D57-835B96BC0427}"/>
            </c:ext>
          </c:extLst>
        </c:ser>
        <c:ser>
          <c:idx val="4"/>
          <c:order val="4"/>
          <c:tx>
            <c:strRef>
              <c:f>AUX!$U$586</c:f>
              <c:strCache>
                <c:ptCount val="1"/>
                <c:pt idx="0">
                  <c:v>D. sistema nervoso</c:v>
                </c:pt>
              </c:strCache>
            </c:strRef>
          </c:tx>
          <c:spPr>
            <a:solidFill>
              <a:schemeClr val="accent2">
                <a:lumMod val="60000"/>
                <a:lumOff val="40000"/>
              </a:schemeClr>
            </a:solidFill>
          </c:spPr>
          <c:invertIfNegative val="0"/>
          <c:cat>
            <c:strRef>
              <c:f>AUX!$V$581:$AN$581</c:f>
              <c:strCache>
                <c:ptCount val="19"/>
                <c:pt idx="0">
                  <c:v>&lt;1</c:v>
                </c:pt>
                <c:pt idx="1">
                  <c:v>1-4</c:v>
                </c:pt>
                <c:pt idx="2">
                  <c:v>5-9</c:v>
                </c:pt>
                <c:pt idx="3">
                  <c:v>10-14</c:v>
                </c:pt>
                <c:pt idx="4">
                  <c:v>15-19</c:v>
                </c:pt>
                <c:pt idx="5">
                  <c:v>20-24</c:v>
                </c:pt>
                <c:pt idx="6">
                  <c:v>25-29</c:v>
                </c:pt>
                <c:pt idx="7">
                  <c:v>30-34</c:v>
                </c:pt>
                <c:pt idx="8">
                  <c:v>35-39</c:v>
                </c:pt>
                <c:pt idx="9">
                  <c:v>40-44</c:v>
                </c:pt>
                <c:pt idx="10">
                  <c:v>45-49</c:v>
                </c:pt>
                <c:pt idx="11">
                  <c:v>50-54</c:v>
                </c:pt>
                <c:pt idx="12">
                  <c:v>55-59</c:v>
                </c:pt>
                <c:pt idx="13">
                  <c:v>60-64</c:v>
                </c:pt>
                <c:pt idx="14">
                  <c:v>65-69</c:v>
                </c:pt>
                <c:pt idx="15">
                  <c:v>70-74</c:v>
                </c:pt>
                <c:pt idx="16">
                  <c:v>75-79</c:v>
                </c:pt>
                <c:pt idx="17">
                  <c:v>80-84</c:v>
                </c:pt>
                <c:pt idx="18">
                  <c:v>85+</c:v>
                </c:pt>
              </c:strCache>
            </c:strRef>
          </c:cat>
          <c:val>
            <c:numRef>
              <c:f>AUX!$V$586:$AN$586</c:f>
              <c:numCache>
                <c:formatCode>0.0</c:formatCode>
                <c:ptCount val="19"/>
                <c:pt idx="0">
                  <c:v>0</c:v>
                </c:pt>
                <c:pt idx="1">
                  <c:v>0</c:v>
                </c:pt>
                <c:pt idx="2">
                  <c:v>0</c:v>
                </c:pt>
                <c:pt idx="3">
                  <c:v>0</c:v>
                </c:pt>
                <c:pt idx="4">
                  <c:v>20</c:v>
                </c:pt>
                <c:pt idx="5">
                  <c:v>14.285714285714285</c:v>
                </c:pt>
                <c:pt idx="6">
                  <c:v>0</c:v>
                </c:pt>
                <c:pt idx="7">
                  <c:v>20</c:v>
                </c:pt>
                <c:pt idx="8">
                  <c:v>0</c:v>
                </c:pt>
                <c:pt idx="9">
                  <c:v>8.695652173913043</c:v>
                </c:pt>
                <c:pt idx="10">
                  <c:v>4.4444444444444446</c:v>
                </c:pt>
                <c:pt idx="11">
                  <c:v>1.2195121951219512</c:v>
                </c:pt>
                <c:pt idx="12">
                  <c:v>1.1235955056179776</c:v>
                </c:pt>
                <c:pt idx="13">
                  <c:v>1.6129032258064515</c:v>
                </c:pt>
                <c:pt idx="14">
                  <c:v>2.5974025974025974</c:v>
                </c:pt>
                <c:pt idx="15">
                  <c:v>4.435483870967742</c:v>
                </c:pt>
                <c:pt idx="16">
                  <c:v>4.5592705167173255</c:v>
                </c:pt>
                <c:pt idx="17">
                  <c:v>5.6451612903225801</c:v>
                </c:pt>
                <c:pt idx="18">
                  <c:v>4.7491638795986617</c:v>
                </c:pt>
              </c:numCache>
            </c:numRef>
          </c:val>
          <c:extLst>
            <c:ext xmlns:c16="http://schemas.microsoft.com/office/drawing/2014/chart" uri="{C3380CC4-5D6E-409C-BE32-E72D297353CC}">
              <c16:uniqueId val="{00000004-AEB1-480C-8D57-835B96BC0427}"/>
            </c:ext>
          </c:extLst>
        </c:ser>
        <c:ser>
          <c:idx val="5"/>
          <c:order val="5"/>
          <c:tx>
            <c:strRef>
              <c:f>AUX!$U$587</c:f>
              <c:strCache>
                <c:ptCount val="1"/>
                <c:pt idx="0">
                  <c:v>Doenças ap circulatório</c:v>
                </c:pt>
              </c:strCache>
            </c:strRef>
          </c:tx>
          <c:spPr>
            <a:solidFill>
              <a:schemeClr val="accent4">
                <a:lumMod val="50000"/>
              </a:schemeClr>
            </a:solidFill>
          </c:spPr>
          <c:invertIfNegative val="0"/>
          <c:cat>
            <c:strRef>
              <c:f>AUX!$V$581:$AN$581</c:f>
              <c:strCache>
                <c:ptCount val="19"/>
                <c:pt idx="0">
                  <c:v>&lt;1</c:v>
                </c:pt>
                <c:pt idx="1">
                  <c:v>1-4</c:v>
                </c:pt>
                <c:pt idx="2">
                  <c:v>5-9</c:v>
                </c:pt>
                <c:pt idx="3">
                  <c:v>10-14</c:v>
                </c:pt>
                <c:pt idx="4">
                  <c:v>15-19</c:v>
                </c:pt>
                <c:pt idx="5">
                  <c:v>20-24</c:v>
                </c:pt>
                <c:pt idx="6">
                  <c:v>25-29</c:v>
                </c:pt>
                <c:pt idx="7">
                  <c:v>30-34</c:v>
                </c:pt>
                <c:pt idx="8">
                  <c:v>35-39</c:v>
                </c:pt>
                <c:pt idx="9">
                  <c:v>40-44</c:v>
                </c:pt>
                <c:pt idx="10">
                  <c:v>45-49</c:v>
                </c:pt>
                <c:pt idx="11">
                  <c:v>50-54</c:v>
                </c:pt>
                <c:pt idx="12">
                  <c:v>55-59</c:v>
                </c:pt>
                <c:pt idx="13">
                  <c:v>60-64</c:v>
                </c:pt>
                <c:pt idx="14">
                  <c:v>65-69</c:v>
                </c:pt>
                <c:pt idx="15">
                  <c:v>70-74</c:v>
                </c:pt>
                <c:pt idx="16">
                  <c:v>75-79</c:v>
                </c:pt>
                <c:pt idx="17">
                  <c:v>80-84</c:v>
                </c:pt>
                <c:pt idx="18">
                  <c:v>85+</c:v>
                </c:pt>
              </c:strCache>
            </c:strRef>
          </c:cat>
          <c:val>
            <c:numRef>
              <c:f>AUX!$V$587:$AN$587</c:f>
              <c:numCache>
                <c:formatCode>0.0</c:formatCode>
                <c:ptCount val="19"/>
                <c:pt idx="0">
                  <c:v>0</c:v>
                </c:pt>
                <c:pt idx="1">
                  <c:v>0</c:v>
                </c:pt>
                <c:pt idx="2">
                  <c:v>0</c:v>
                </c:pt>
                <c:pt idx="3">
                  <c:v>0</c:v>
                </c:pt>
                <c:pt idx="4">
                  <c:v>0</c:v>
                </c:pt>
                <c:pt idx="5">
                  <c:v>14.285714285714285</c:v>
                </c:pt>
                <c:pt idx="6">
                  <c:v>14.285714285714285</c:v>
                </c:pt>
                <c:pt idx="7">
                  <c:v>0</c:v>
                </c:pt>
                <c:pt idx="8">
                  <c:v>18.75</c:v>
                </c:pt>
                <c:pt idx="9">
                  <c:v>8.695652173913043</c:v>
                </c:pt>
                <c:pt idx="10">
                  <c:v>20</c:v>
                </c:pt>
                <c:pt idx="11">
                  <c:v>8.536585365853659</c:v>
                </c:pt>
                <c:pt idx="12">
                  <c:v>12.359550561797752</c:v>
                </c:pt>
                <c:pt idx="13">
                  <c:v>17.741935483870968</c:v>
                </c:pt>
                <c:pt idx="14">
                  <c:v>22.077922077922079</c:v>
                </c:pt>
                <c:pt idx="15">
                  <c:v>23.387096774193548</c:v>
                </c:pt>
                <c:pt idx="16">
                  <c:v>25.835866261398177</c:v>
                </c:pt>
                <c:pt idx="17">
                  <c:v>34.354838709677423</c:v>
                </c:pt>
                <c:pt idx="18">
                  <c:v>38.127090301003349</c:v>
                </c:pt>
              </c:numCache>
            </c:numRef>
          </c:val>
          <c:extLst>
            <c:ext xmlns:c16="http://schemas.microsoft.com/office/drawing/2014/chart" uri="{C3380CC4-5D6E-409C-BE32-E72D297353CC}">
              <c16:uniqueId val="{00000005-AEB1-480C-8D57-835B96BC0427}"/>
            </c:ext>
          </c:extLst>
        </c:ser>
        <c:ser>
          <c:idx val="6"/>
          <c:order val="6"/>
          <c:tx>
            <c:strRef>
              <c:f>AUX!$U$588</c:f>
              <c:strCache>
                <c:ptCount val="1"/>
                <c:pt idx="0">
                  <c:v>Doenças ap respiratório</c:v>
                </c:pt>
              </c:strCache>
            </c:strRef>
          </c:tx>
          <c:spPr>
            <a:solidFill>
              <a:schemeClr val="accent5">
                <a:lumMod val="75000"/>
              </a:schemeClr>
            </a:solidFill>
          </c:spPr>
          <c:invertIfNegative val="0"/>
          <c:cat>
            <c:strRef>
              <c:f>AUX!$V$581:$AN$581</c:f>
              <c:strCache>
                <c:ptCount val="19"/>
                <c:pt idx="0">
                  <c:v>&lt;1</c:v>
                </c:pt>
                <c:pt idx="1">
                  <c:v>1-4</c:v>
                </c:pt>
                <c:pt idx="2">
                  <c:v>5-9</c:v>
                </c:pt>
                <c:pt idx="3">
                  <c:v>10-14</c:v>
                </c:pt>
                <c:pt idx="4">
                  <c:v>15-19</c:v>
                </c:pt>
                <c:pt idx="5">
                  <c:v>20-24</c:v>
                </c:pt>
                <c:pt idx="6">
                  <c:v>25-29</c:v>
                </c:pt>
                <c:pt idx="7">
                  <c:v>30-34</c:v>
                </c:pt>
                <c:pt idx="8">
                  <c:v>35-39</c:v>
                </c:pt>
                <c:pt idx="9">
                  <c:v>40-44</c:v>
                </c:pt>
                <c:pt idx="10">
                  <c:v>45-49</c:v>
                </c:pt>
                <c:pt idx="11">
                  <c:v>50-54</c:v>
                </c:pt>
                <c:pt idx="12">
                  <c:v>55-59</c:v>
                </c:pt>
                <c:pt idx="13">
                  <c:v>60-64</c:v>
                </c:pt>
                <c:pt idx="14">
                  <c:v>65-69</c:v>
                </c:pt>
                <c:pt idx="15">
                  <c:v>70-74</c:v>
                </c:pt>
                <c:pt idx="16">
                  <c:v>75-79</c:v>
                </c:pt>
                <c:pt idx="17">
                  <c:v>80-84</c:v>
                </c:pt>
                <c:pt idx="18">
                  <c:v>85+</c:v>
                </c:pt>
              </c:strCache>
            </c:strRef>
          </c:cat>
          <c:val>
            <c:numRef>
              <c:f>AUX!$V$588:$AN$588</c:f>
              <c:numCache>
                <c:formatCode>0.0</c:formatCode>
                <c:ptCount val="19"/>
                <c:pt idx="0">
                  <c:v>0</c:v>
                </c:pt>
                <c:pt idx="1">
                  <c:v>0</c:v>
                </c:pt>
                <c:pt idx="2">
                  <c:v>0</c:v>
                </c:pt>
                <c:pt idx="3">
                  <c:v>0</c:v>
                </c:pt>
                <c:pt idx="4">
                  <c:v>0</c:v>
                </c:pt>
                <c:pt idx="5">
                  <c:v>0</c:v>
                </c:pt>
                <c:pt idx="6">
                  <c:v>0</c:v>
                </c:pt>
                <c:pt idx="7">
                  <c:v>20</c:v>
                </c:pt>
                <c:pt idx="8">
                  <c:v>0</c:v>
                </c:pt>
                <c:pt idx="9">
                  <c:v>0</c:v>
                </c:pt>
                <c:pt idx="10">
                  <c:v>4.4444444444444446</c:v>
                </c:pt>
                <c:pt idx="11">
                  <c:v>4.8780487804878048</c:v>
                </c:pt>
                <c:pt idx="12">
                  <c:v>4.4943820224719104</c:v>
                </c:pt>
                <c:pt idx="13">
                  <c:v>4.838709677419355</c:v>
                </c:pt>
                <c:pt idx="14">
                  <c:v>2.5974025974025974</c:v>
                </c:pt>
                <c:pt idx="15">
                  <c:v>5.241935483870968</c:v>
                </c:pt>
                <c:pt idx="16">
                  <c:v>13.373860182370819</c:v>
                </c:pt>
                <c:pt idx="17">
                  <c:v>13.225806451612904</c:v>
                </c:pt>
                <c:pt idx="18">
                  <c:v>16.187290969899664</c:v>
                </c:pt>
              </c:numCache>
            </c:numRef>
          </c:val>
          <c:extLst>
            <c:ext xmlns:c16="http://schemas.microsoft.com/office/drawing/2014/chart" uri="{C3380CC4-5D6E-409C-BE32-E72D297353CC}">
              <c16:uniqueId val="{00000006-AEB1-480C-8D57-835B96BC0427}"/>
            </c:ext>
          </c:extLst>
        </c:ser>
        <c:ser>
          <c:idx val="7"/>
          <c:order val="7"/>
          <c:tx>
            <c:strRef>
              <c:f>AUX!$U$589</c:f>
              <c:strCache>
                <c:ptCount val="1"/>
                <c:pt idx="0">
                  <c:v>Doenças ap digestivo</c:v>
                </c:pt>
              </c:strCache>
            </c:strRef>
          </c:tx>
          <c:spPr>
            <a:solidFill>
              <a:schemeClr val="accent6">
                <a:lumMod val="75000"/>
              </a:schemeClr>
            </a:solidFill>
          </c:spPr>
          <c:invertIfNegative val="0"/>
          <c:cat>
            <c:strRef>
              <c:f>AUX!$V$581:$AN$581</c:f>
              <c:strCache>
                <c:ptCount val="19"/>
                <c:pt idx="0">
                  <c:v>&lt;1</c:v>
                </c:pt>
                <c:pt idx="1">
                  <c:v>1-4</c:v>
                </c:pt>
                <c:pt idx="2">
                  <c:v>5-9</c:v>
                </c:pt>
                <c:pt idx="3">
                  <c:v>10-14</c:v>
                </c:pt>
                <c:pt idx="4">
                  <c:v>15-19</c:v>
                </c:pt>
                <c:pt idx="5">
                  <c:v>20-24</c:v>
                </c:pt>
                <c:pt idx="6">
                  <c:v>25-29</c:v>
                </c:pt>
                <c:pt idx="7">
                  <c:v>30-34</c:v>
                </c:pt>
                <c:pt idx="8">
                  <c:v>35-39</c:v>
                </c:pt>
                <c:pt idx="9">
                  <c:v>40-44</c:v>
                </c:pt>
                <c:pt idx="10">
                  <c:v>45-49</c:v>
                </c:pt>
                <c:pt idx="11">
                  <c:v>50-54</c:v>
                </c:pt>
                <c:pt idx="12">
                  <c:v>55-59</c:v>
                </c:pt>
                <c:pt idx="13">
                  <c:v>60-64</c:v>
                </c:pt>
                <c:pt idx="14">
                  <c:v>65-69</c:v>
                </c:pt>
                <c:pt idx="15">
                  <c:v>70-74</c:v>
                </c:pt>
                <c:pt idx="16">
                  <c:v>75-79</c:v>
                </c:pt>
                <c:pt idx="17">
                  <c:v>80-84</c:v>
                </c:pt>
                <c:pt idx="18">
                  <c:v>85+</c:v>
                </c:pt>
              </c:strCache>
            </c:strRef>
          </c:cat>
          <c:val>
            <c:numRef>
              <c:f>AUX!$V$589:$AN$589</c:f>
              <c:numCache>
                <c:formatCode>0.0</c:formatCode>
                <c:ptCount val="19"/>
                <c:pt idx="0">
                  <c:v>0</c:v>
                </c:pt>
                <c:pt idx="1">
                  <c:v>0</c:v>
                </c:pt>
                <c:pt idx="2">
                  <c:v>0</c:v>
                </c:pt>
                <c:pt idx="3">
                  <c:v>0</c:v>
                </c:pt>
                <c:pt idx="4">
                  <c:v>0</c:v>
                </c:pt>
                <c:pt idx="5">
                  <c:v>0</c:v>
                </c:pt>
                <c:pt idx="6">
                  <c:v>0</c:v>
                </c:pt>
                <c:pt idx="7">
                  <c:v>10</c:v>
                </c:pt>
                <c:pt idx="8">
                  <c:v>6.25</c:v>
                </c:pt>
                <c:pt idx="9">
                  <c:v>21.739130434782609</c:v>
                </c:pt>
                <c:pt idx="10">
                  <c:v>13.333333333333334</c:v>
                </c:pt>
                <c:pt idx="11">
                  <c:v>13.414634146341465</c:v>
                </c:pt>
                <c:pt idx="12">
                  <c:v>20.224719101123593</c:v>
                </c:pt>
                <c:pt idx="13">
                  <c:v>9.67741935483871</c:v>
                </c:pt>
                <c:pt idx="14">
                  <c:v>7.7922077922077921</c:v>
                </c:pt>
                <c:pt idx="15">
                  <c:v>6.854838709677419</c:v>
                </c:pt>
                <c:pt idx="16">
                  <c:v>4.5592705167173255</c:v>
                </c:pt>
                <c:pt idx="17">
                  <c:v>4.67741935483871</c:v>
                </c:pt>
                <c:pt idx="18">
                  <c:v>4.2809364548494981</c:v>
                </c:pt>
              </c:numCache>
            </c:numRef>
          </c:val>
          <c:extLst>
            <c:ext xmlns:c16="http://schemas.microsoft.com/office/drawing/2014/chart" uri="{C3380CC4-5D6E-409C-BE32-E72D297353CC}">
              <c16:uniqueId val="{00000007-AEB1-480C-8D57-835B96BC0427}"/>
            </c:ext>
          </c:extLst>
        </c:ser>
        <c:ser>
          <c:idx val="8"/>
          <c:order val="8"/>
          <c:tx>
            <c:strRef>
              <c:f>AUX!$U$590</c:f>
              <c:strCache>
                <c:ptCount val="1"/>
                <c:pt idx="0">
                  <c:v>D. sistema osteomuscular</c:v>
                </c:pt>
              </c:strCache>
            </c:strRef>
          </c:tx>
          <c:spPr>
            <a:solidFill>
              <a:schemeClr val="accent6">
                <a:lumMod val="50000"/>
              </a:schemeClr>
            </a:solidFill>
          </c:spPr>
          <c:invertIfNegative val="0"/>
          <c:cat>
            <c:strRef>
              <c:f>AUX!$V$581:$AN$581</c:f>
              <c:strCache>
                <c:ptCount val="19"/>
                <c:pt idx="0">
                  <c:v>&lt;1</c:v>
                </c:pt>
                <c:pt idx="1">
                  <c:v>1-4</c:v>
                </c:pt>
                <c:pt idx="2">
                  <c:v>5-9</c:v>
                </c:pt>
                <c:pt idx="3">
                  <c:v>10-14</c:v>
                </c:pt>
                <c:pt idx="4">
                  <c:v>15-19</c:v>
                </c:pt>
                <c:pt idx="5">
                  <c:v>20-24</c:v>
                </c:pt>
                <c:pt idx="6">
                  <c:v>25-29</c:v>
                </c:pt>
                <c:pt idx="7">
                  <c:v>30-34</c:v>
                </c:pt>
                <c:pt idx="8">
                  <c:v>35-39</c:v>
                </c:pt>
                <c:pt idx="9">
                  <c:v>40-44</c:v>
                </c:pt>
                <c:pt idx="10">
                  <c:v>45-49</c:v>
                </c:pt>
                <c:pt idx="11">
                  <c:v>50-54</c:v>
                </c:pt>
                <c:pt idx="12">
                  <c:v>55-59</c:v>
                </c:pt>
                <c:pt idx="13">
                  <c:v>60-64</c:v>
                </c:pt>
                <c:pt idx="14">
                  <c:v>65-69</c:v>
                </c:pt>
                <c:pt idx="15">
                  <c:v>70-74</c:v>
                </c:pt>
                <c:pt idx="16">
                  <c:v>75-79</c:v>
                </c:pt>
                <c:pt idx="17">
                  <c:v>80-84</c:v>
                </c:pt>
                <c:pt idx="18">
                  <c:v>85+</c:v>
                </c:pt>
              </c:strCache>
            </c:strRef>
          </c:cat>
          <c:val>
            <c:numRef>
              <c:f>AUX!$V$590:$AN$590</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1.1235955056179776</c:v>
                </c:pt>
                <c:pt idx="13">
                  <c:v>0</c:v>
                </c:pt>
                <c:pt idx="14">
                  <c:v>0</c:v>
                </c:pt>
                <c:pt idx="15">
                  <c:v>0.80645161290322576</c:v>
                </c:pt>
                <c:pt idx="16">
                  <c:v>0.91185410334346495</c:v>
                </c:pt>
                <c:pt idx="17">
                  <c:v>0.64516129032258063</c:v>
                </c:pt>
                <c:pt idx="18">
                  <c:v>0.20066889632107021</c:v>
                </c:pt>
              </c:numCache>
            </c:numRef>
          </c:val>
          <c:extLst>
            <c:ext xmlns:c16="http://schemas.microsoft.com/office/drawing/2014/chart" uri="{C3380CC4-5D6E-409C-BE32-E72D297353CC}">
              <c16:uniqueId val="{00000008-AEB1-480C-8D57-835B96BC0427}"/>
            </c:ext>
          </c:extLst>
        </c:ser>
        <c:ser>
          <c:idx val="9"/>
          <c:order val="9"/>
          <c:tx>
            <c:strRef>
              <c:f>AUX!$U$591</c:f>
              <c:strCache>
                <c:ptCount val="1"/>
                <c:pt idx="0">
                  <c:v>Doenças ap geniturinário</c:v>
                </c:pt>
              </c:strCache>
            </c:strRef>
          </c:tx>
          <c:spPr>
            <a:solidFill>
              <a:schemeClr val="accent1">
                <a:lumMod val="75000"/>
              </a:schemeClr>
            </a:solidFill>
          </c:spPr>
          <c:invertIfNegative val="0"/>
          <c:cat>
            <c:strRef>
              <c:f>AUX!$V$581:$AN$581</c:f>
              <c:strCache>
                <c:ptCount val="19"/>
                <c:pt idx="0">
                  <c:v>&lt;1</c:v>
                </c:pt>
                <c:pt idx="1">
                  <c:v>1-4</c:v>
                </c:pt>
                <c:pt idx="2">
                  <c:v>5-9</c:v>
                </c:pt>
                <c:pt idx="3">
                  <c:v>10-14</c:v>
                </c:pt>
                <c:pt idx="4">
                  <c:v>15-19</c:v>
                </c:pt>
                <c:pt idx="5">
                  <c:v>20-24</c:v>
                </c:pt>
                <c:pt idx="6">
                  <c:v>25-29</c:v>
                </c:pt>
                <c:pt idx="7">
                  <c:v>30-34</c:v>
                </c:pt>
                <c:pt idx="8">
                  <c:v>35-39</c:v>
                </c:pt>
                <c:pt idx="9">
                  <c:v>40-44</c:v>
                </c:pt>
                <c:pt idx="10">
                  <c:v>45-49</c:v>
                </c:pt>
                <c:pt idx="11">
                  <c:v>50-54</c:v>
                </c:pt>
                <c:pt idx="12">
                  <c:v>55-59</c:v>
                </c:pt>
                <c:pt idx="13">
                  <c:v>60-64</c:v>
                </c:pt>
                <c:pt idx="14">
                  <c:v>65-69</c:v>
                </c:pt>
                <c:pt idx="15">
                  <c:v>70-74</c:v>
                </c:pt>
                <c:pt idx="16">
                  <c:v>75-79</c:v>
                </c:pt>
                <c:pt idx="17">
                  <c:v>80-84</c:v>
                </c:pt>
                <c:pt idx="18">
                  <c:v>85+</c:v>
                </c:pt>
              </c:strCache>
            </c:strRef>
          </c:cat>
          <c:val>
            <c:numRef>
              <c:f>AUX!$V$591:$AN$591</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1.6129032258064515</c:v>
                </c:pt>
                <c:pt idx="14">
                  <c:v>1.2987012987012987</c:v>
                </c:pt>
                <c:pt idx="15">
                  <c:v>1.2096774193548387</c:v>
                </c:pt>
                <c:pt idx="16">
                  <c:v>1.21580547112462</c:v>
                </c:pt>
                <c:pt idx="17">
                  <c:v>1.935483870967742</c:v>
                </c:pt>
                <c:pt idx="18">
                  <c:v>3.0769230769230771</c:v>
                </c:pt>
              </c:numCache>
            </c:numRef>
          </c:val>
          <c:extLst>
            <c:ext xmlns:c16="http://schemas.microsoft.com/office/drawing/2014/chart" uri="{C3380CC4-5D6E-409C-BE32-E72D297353CC}">
              <c16:uniqueId val="{00000009-AEB1-480C-8D57-835B96BC0427}"/>
            </c:ext>
          </c:extLst>
        </c:ser>
        <c:ser>
          <c:idx val="10"/>
          <c:order val="10"/>
          <c:tx>
            <c:strRef>
              <c:f>AUX!$U$592</c:f>
              <c:strCache>
                <c:ptCount val="1"/>
                <c:pt idx="0">
                  <c:v>Afecções no período perinatal</c:v>
                </c:pt>
              </c:strCache>
            </c:strRef>
          </c:tx>
          <c:spPr>
            <a:solidFill>
              <a:schemeClr val="accent6">
                <a:lumMod val="60000"/>
                <a:lumOff val="40000"/>
              </a:schemeClr>
            </a:solidFill>
          </c:spPr>
          <c:invertIfNegative val="0"/>
          <c:cat>
            <c:strRef>
              <c:f>AUX!$V$581:$AN$581</c:f>
              <c:strCache>
                <c:ptCount val="19"/>
                <c:pt idx="0">
                  <c:v>&lt;1</c:v>
                </c:pt>
                <c:pt idx="1">
                  <c:v>1-4</c:v>
                </c:pt>
                <c:pt idx="2">
                  <c:v>5-9</c:v>
                </c:pt>
                <c:pt idx="3">
                  <c:v>10-14</c:v>
                </c:pt>
                <c:pt idx="4">
                  <c:v>15-19</c:v>
                </c:pt>
                <c:pt idx="5">
                  <c:v>20-24</c:v>
                </c:pt>
                <c:pt idx="6">
                  <c:v>25-29</c:v>
                </c:pt>
                <c:pt idx="7">
                  <c:v>30-34</c:v>
                </c:pt>
                <c:pt idx="8">
                  <c:v>35-39</c:v>
                </c:pt>
                <c:pt idx="9">
                  <c:v>40-44</c:v>
                </c:pt>
                <c:pt idx="10">
                  <c:v>45-49</c:v>
                </c:pt>
                <c:pt idx="11">
                  <c:v>50-54</c:v>
                </c:pt>
                <c:pt idx="12">
                  <c:v>55-59</c:v>
                </c:pt>
                <c:pt idx="13">
                  <c:v>60-64</c:v>
                </c:pt>
                <c:pt idx="14">
                  <c:v>65-69</c:v>
                </c:pt>
                <c:pt idx="15">
                  <c:v>70-74</c:v>
                </c:pt>
                <c:pt idx="16">
                  <c:v>75-79</c:v>
                </c:pt>
                <c:pt idx="17">
                  <c:v>80-84</c:v>
                </c:pt>
                <c:pt idx="18">
                  <c:v>85+</c:v>
                </c:pt>
              </c:strCache>
            </c:strRef>
          </c:cat>
          <c:val>
            <c:numRef>
              <c:f>AUX!$V$592:$AN$592</c:f>
              <c:numCache>
                <c:formatCode>0.0</c:formatCode>
                <c:ptCount val="19"/>
                <c:pt idx="0">
                  <c:v>75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A-AEB1-480C-8D57-835B96BC0427}"/>
            </c:ext>
          </c:extLst>
        </c:ser>
        <c:ser>
          <c:idx val="11"/>
          <c:order val="11"/>
          <c:tx>
            <c:strRef>
              <c:f>AUX!$U$593</c:f>
              <c:strCache>
                <c:ptCount val="1"/>
                <c:pt idx="0">
                  <c:v>SSA não classificados</c:v>
                </c:pt>
              </c:strCache>
            </c:strRef>
          </c:tx>
          <c:spPr>
            <a:solidFill>
              <a:schemeClr val="tx1">
                <a:lumMod val="65000"/>
                <a:lumOff val="35000"/>
              </a:schemeClr>
            </a:solidFill>
          </c:spPr>
          <c:invertIfNegative val="0"/>
          <c:cat>
            <c:strRef>
              <c:f>AUX!$V$581:$AN$581</c:f>
              <c:strCache>
                <c:ptCount val="19"/>
                <c:pt idx="0">
                  <c:v>&lt;1</c:v>
                </c:pt>
                <c:pt idx="1">
                  <c:v>1-4</c:v>
                </c:pt>
                <c:pt idx="2">
                  <c:v>5-9</c:v>
                </c:pt>
                <c:pt idx="3">
                  <c:v>10-14</c:v>
                </c:pt>
                <c:pt idx="4">
                  <c:v>15-19</c:v>
                </c:pt>
                <c:pt idx="5">
                  <c:v>20-24</c:v>
                </c:pt>
                <c:pt idx="6">
                  <c:v>25-29</c:v>
                </c:pt>
                <c:pt idx="7">
                  <c:v>30-34</c:v>
                </c:pt>
                <c:pt idx="8">
                  <c:v>35-39</c:v>
                </c:pt>
                <c:pt idx="9">
                  <c:v>40-44</c:v>
                </c:pt>
                <c:pt idx="10">
                  <c:v>45-49</c:v>
                </c:pt>
                <c:pt idx="11">
                  <c:v>50-54</c:v>
                </c:pt>
                <c:pt idx="12">
                  <c:v>55-59</c:v>
                </c:pt>
                <c:pt idx="13">
                  <c:v>60-64</c:v>
                </c:pt>
                <c:pt idx="14">
                  <c:v>65-69</c:v>
                </c:pt>
                <c:pt idx="15">
                  <c:v>70-74</c:v>
                </c:pt>
                <c:pt idx="16">
                  <c:v>75-79</c:v>
                </c:pt>
                <c:pt idx="17">
                  <c:v>80-84</c:v>
                </c:pt>
                <c:pt idx="18">
                  <c:v>85+</c:v>
                </c:pt>
              </c:strCache>
            </c:strRef>
          </c:cat>
          <c:val>
            <c:numRef>
              <c:f>AUX!$V$593:$AN$593</c:f>
              <c:numCache>
                <c:formatCode>0.0</c:formatCode>
                <c:ptCount val="19"/>
                <c:pt idx="0">
                  <c:v>0</c:v>
                </c:pt>
                <c:pt idx="1">
                  <c:v>0</c:v>
                </c:pt>
                <c:pt idx="2">
                  <c:v>0</c:v>
                </c:pt>
                <c:pt idx="3">
                  <c:v>0</c:v>
                </c:pt>
                <c:pt idx="4">
                  <c:v>0</c:v>
                </c:pt>
                <c:pt idx="5">
                  <c:v>0</c:v>
                </c:pt>
                <c:pt idx="6">
                  <c:v>0</c:v>
                </c:pt>
                <c:pt idx="7">
                  <c:v>10</c:v>
                </c:pt>
                <c:pt idx="8">
                  <c:v>6.25</c:v>
                </c:pt>
                <c:pt idx="9">
                  <c:v>0</c:v>
                </c:pt>
                <c:pt idx="10">
                  <c:v>0</c:v>
                </c:pt>
                <c:pt idx="11">
                  <c:v>3.6585365853658534</c:v>
                </c:pt>
                <c:pt idx="12">
                  <c:v>5.6179775280898872</c:v>
                </c:pt>
                <c:pt idx="13">
                  <c:v>4.838709677419355</c:v>
                </c:pt>
                <c:pt idx="14">
                  <c:v>3.2467532467532463</c:v>
                </c:pt>
                <c:pt idx="15">
                  <c:v>4.032258064516129</c:v>
                </c:pt>
                <c:pt idx="16">
                  <c:v>6.3829787234042552</c:v>
                </c:pt>
                <c:pt idx="17">
                  <c:v>6.7741935483870979</c:v>
                </c:pt>
                <c:pt idx="18">
                  <c:v>8.4949832775919738</c:v>
                </c:pt>
              </c:numCache>
            </c:numRef>
          </c:val>
          <c:extLst>
            <c:ext xmlns:c16="http://schemas.microsoft.com/office/drawing/2014/chart" uri="{C3380CC4-5D6E-409C-BE32-E72D297353CC}">
              <c16:uniqueId val="{0000000B-AEB1-480C-8D57-835B96BC0427}"/>
            </c:ext>
          </c:extLst>
        </c:ser>
        <c:ser>
          <c:idx val="12"/>
          <c:order val="12"/>
          <c:tx>
            <c:strRef>
              <c:f>AUX!$U$594</c:f>
              <c:strCache>
                <c:ptCount val="1"/>
                <c:pt idx="0">
                  <c:v>Causas externas</c:v>
                </c:pt>
              </c:strCache>
            </c:strRef>
          </c:tx>
          <c:spPr>
            <a:solidFill>
              <a:schemeClr val="accent3">
                <a:lumMod val="75000"/>
              </a:schemeClr>
            </a:solidFill>
          </c:spPr>
          <c:invertIfNegative val="0"/>
          <c:cat>
            <c:strRef>
              <c:f>AUX!$V$581:$AN$581</c:f>
              <c:strCache>
                <c:ptCount val="19"/>
                <c:pt idx="0">
                  <c:v>&lt;1</c:v>
                </c:pt>
                <c:pt idx="1">
                  <c:v>1-4</c:v>
                </c:pt>
                <c:pt idx="2">
                  <c:v>5-9</c:v>
                </c:pt>
                <c:pt idx="3">
                  <c:v>10-14</c:v>
                </c:pt>
                <c:pt idx="4">
                  <c:v>15-19</c:v>
                </c:pt>
                <c:pt idx="5">
                  <c:v>20-24</c:v>
                </c:pt>
                <c:pt idx="6">
                  <c:v>25-29</c:v>
                </c:pt>
                <c:pt idx="7">
                  <c:v>30-34</c:v>
                </c:pt>
                <c:pt idx="8">
                  <c:v>35-39</c:v>
                </c:pt>
                <c:pt idx="9">
                  <c:v>40-44</c:v>
                </c:pt>
                <c:pt idx="10">
                  <c:v>45-49</c:v>
                </c:pt>
                <c:pt idx="11">
                  <c:v>50-54</c:v>
                </c:pt>
                <c:pt idx="12">
                  <c:v>55-59</c:v>
                </c:pt>
                <c:pt idx="13">
                  <c:v>60-64</c:v>
                </c:pt>
                <c:pt idx="14">
                  <c:v>65-69</c:v>
                </c:pt>
                <c:pt idx="15">
                  <c:v>70-74</c:v>
                </c:pt>
                <c:pt idx="16">
                  <c:v>75-79</c:v>
                </c:pt>
                <c:pt idx="17">
                  <c:v>80-84</c:v>
                </c:pt>
                <c:pt idx="18">
                  <c:v>85+</c:v>
                </c:pt>
              </c:strCache>
            </c:strRef>
          </c:cat>
          <c:val>
            <c:numRef>
              <c:f>AUX!$V$594:$AN$594</c:f>
              <c:numCache>
                <c:formatCode>0.0</c:formatCode>
                <c:ptCount val="19"/>
                <c:pt idx="0">
                  <c:v>0</c:v>
                </c:pt>
                <c:pt idx="1">
                  <c:v>0</c:v>
                </c:pt>
                <c:pt idx="2">
                  <c:v>0</c:v>
                </c:pt>
                <c:pt idx="3">
                  <c:v>0</c:v>
                </c:pt>
                <c:pt idx="4">
                  <c:v>40</c:v>
                </c:pt>
                <c:pt idx="5">
                  <c:v>71.428571428571431</c:v>
                </c:pt>
                <c:pt idx="6">
                  <c:v>42.857142857142854</c:v>
                </c:pt>
                <c:pt idx="7">
                  <c:v>20</c:v>
                </c:pt>
                <c:pt idx="8">
                  <c:v>37.5</c:v>
                </c:pt>
                <c:pt idx="9">
                  <c:v>17.391304347826086</c:v>
                </c:pt>
                <c:pt idx="10">
                  <c:v>11.111111111111111</c:v>
                </c:pt>
                <c:pt idx="11">
                  <c:v>21.951219512195124</c:v>
                </c:pt>
                <c:pt idx="12">
                  <c:v>10.112359550561797</c:v>
                </c:pt>
                <c:pt idx="13">
                  <c:v>4.032258064516129</c:v>
                </c:pt>
                <c:pt idx="14">
                  <c:v>4.5454545454545459</c:v>
                </c:pt>
                <c:pt idx="15">
                  <c:v>9.2741935483870961</c:v>
                </c:pt>
                <c:pt idx="16">
                  <c:v>4.5592705167173255</c:v>
                </c:pt>
                <c:pt idx="17">
                  <c:v>3.225806451612903</c:v>
                </c:pt>
                <c:pt idx="18">
                  <c:v>3.2775919732441468</c:v>
                </c:pt>
              </c:numCache>
            </c:numRef>
          </c:val>
          <c:extLst>
            <c:ext xmlns:c16="http://schemas.microsoft.com/office/drawing/2014/chart" uri="{C3380CC4-5D6E-409C-BE32-E72D297353CC}">
              <c16:uniqueId val="{0000000C-AEB1-480C-8D57-835B96BC0427}"/>
            </c:ext>
          </c:extLst>
        </c:ser>
        <c:ser>
          <c:idx val="13"/>
          <c:order val="13"/>
          <c:tx>
            <c:strRef>
              <c:f>AUX!$U$595</c:f>
              <c:strCache>
                <c:ptCount val="1"/>
                <c:pt idx="0">
                  <c:v>Outras causas</c:v>
                </c:pt>
              </c:strCache>
            </c:strRef>
          </c:tx>
          <c:spPr>
            <a:solidFill>
              <a:schemeClr val="bg1">
                <a:lumMod val="85000"/>
              </a:schemeClr>
            </a:solidFill>
          </c:spPr>
          <c:invertIfNegative val="0"/>
          <c:cat>
            <c:strRef>
              <c:f>AUX!$V$581:$AN$581</c:f>
              <c:strCache>
                <c:ptCount val="19"/>
                <c:pt idx="0">
                  <c:v>&lt;1</c:v>
                </c:pt>
                <c:pt idx="1">
                  <c:v>1-4</c:v>
                </c:pt>
                <c:pt idx="2">
                  <c:v>5-9</c:v>
                </c:pt>
                <c:pt idx="3">
                  <c:v>10-14</c:v>
                </c:pt>
                <c:pt idx="4">
                  <c:v>15-19</c:v>
                </c:pt>
                <c:pt idx="5">
                  <c:v>20-24</c:v>
                </c:pt>
                <c:pt idx="6">
                  <c:v>25-29</c:v>
                </c:pt>
                <c:pt idx="7">
                  <c:v>30-34</c:v>
                </c:pt>
                <c:pt idx="8">
                  <c:v>35-39</c:v>
                </c:pt>
                <c:pt idx="9">
                  <c:v>40-44</c:v>
                </c:pt>
                <c:pt idx="10">
                  <c:v>45-49</c:v>
                </c:pt>
                <c:pt idx="11">
                  <c:v>50-54</c:v>
                </c:pt>
                <c:pt idx="12">
                  <c:v>55-59</c:v>
                </c:pt>
                <c:pt idx="13">
                  <c:v>60-64</c:v>
                </c:pt>
                <c:pt idx="14">
                  <c:v>65-69</c:v>
                </c:pt>
                <c:pt idx="15">
                  <c:v>70-74</c:v>
                </c:pt>
                <c:pt idx="16">
                  <c:v>75-79</c:v>
                </c:pt>
                <c:pt idx="17">
                  <c:v>80-84</c:v>
                </c:pt>
                <c:pt idx="18">
                  <c:v>85+</c:v>
                </c:pt>
              </c:strCache>
            </c:strRef>
          </c:cat>
          <c:val>
            <c:numRef>
              <c:f>AUX!$V$595:$AN$595</c:f>
              <c:numCache>
                <c:formatCode>0.0</c:formatCode>
                <c:ptCount val="19"/>
                <c:pt idx="0">
                  <c:v>25</c:v>
                </c:pt>
                <c:pt idx="1">
                  <c:v>100</c:v>
                </c:pt>
                <c:pt idx="2">
                  <c:v>0</c:v>
                </c:pt>
                <c:pt idx="3">
                  <c:v>0</c:v>
                </c:pt>
                <c:pt idx="4">
                  <c:v>20</c:v>
                </c:pt>
                <c:pt idx="5">
                  <c:v>0</c:v>
                </c:pt>
                <c:pt idx="6">
                  <c:v>14.285714285714285</c:v>
                </c:pt>
                <c:pt idx="7">
                  <c:v>10</c:v>
                </c:pt>
                <c:pt idx="8">
                  <c:v>6.25</c:v>
                </c:pt>
                <c:pt idx="9">
                  <c:v>0</c:v>
                </c:pt>
                <c:pt idx="10">
                  <c:v>2.2222222222222223</c:v>
                </c:pt>
                <c:pt idx="11">
                  <c:v>2.4390243902439024</c:v>
                </c:pt>
                <c:pt idx="12">
                  <c:v>1.1235955056179776</c:v>
                </c:pt>
                <c:pt idx="13">
                  <c:v>0.80645161290322576</c:v>
                </c:pt>
                <c:pt idx="14">
                  <c:v>1.2987012987012987</c:v>
                </c:pt>
                <c:pt idx="15">
                  <c:v>4.032258064516129</c:v>
                </c:pt>
                <c:pt idx="16">
                  <c:v>2.735562310030395</c:v>
                </c:pt>
                <c:pt idx="17">
                  <c:v>3.5483870967741935</c:v>
                </c:pt>
                <c:pt idx="18">
                  <c:v>4.6822742474916383</c:v>
                </c:pt>
              </c:numCache>
            </c:numRef>
          </c:val>
          <c:extLst>
            <c:ext xmlns:c16="http://schemas.microsoft.com/office/drawing/2014/chart" uri="{C3380CC4-5D6E-409C-BE32-E72D297353CC}">
              <c16:uniqueId val="{0000000D-AEB1-480C-8D57-835B96BC0427}"/>
            </c:ext>
          </c:extLst>
        </c:ser>
        <c:dLbls>
          <c:showLegendKey val="0"/>
          <c:showVal val="0"/>
          <c:showCatName val="0"/>
          <c:showSerName val="0"/>
          <c:showPercent val="0"/>
          <c:showBubbleSize val="0"/>
        </c:dLbls>
        <c:gapWidth val="10"/>
        <c:overlap val="100"/>
        <c:axId val="775508208"/>
        <c:axId val="296005616"/>
      </c:barChart>
      <c:catAx>
        <c:axId val="775508208"/>
        <c:scaling>
          <c:orientation val="minMax"/>
        </c:scaling>
        <c:delete val="0"/>
        <c:axPos val="b"/>
        <c:numFmt formatCode="General" sourceLinked="0"/>
        <c:majorTickMark val="out"/>
        <c:minorTickMark val="none"/>
        <c:tickLblPos val="nextTo"/>
        <c:txPr>
          <a:bodyPr/>
          <a:lstStyle/>
          <a:p>
            <a:pPr>
              <a:defRPr sz="800">
                <a:latin typeface="Arial" pitchFamily="34" charset="0"/>
                <a:cs typeface="Arial" pitchFamily="34" charset="0"/>
              </a:defRPr>
            </a:pPr>
            <a:endParaRPr lang="pt-PT"/>
          </a:p>
        </c:txPr>
        <c:crossAx val="296005616"/>
        <c:crosses val="autoZero"/>
        <c:auto val="1"/>
        <c:lblAlgn val="ctr"/>
        <c:lblOffset val="100"/>
        <c:noMultiLvlLbl val="0"/>
      </c:catAx>
      <c:valAx>
        <c:axId val="296005616"/>
        <c:scaling>
          <c:orientation val="minMax"/>
          <c:max val="100"/>
        </c:scaling>
        <c:delete val="0"/>
        <c:axPos val="l"/>
        <c:majorGridlines>
          <c:spPr>
            <a:ln>
              <a:solidFill>
                <a:schemeClr val="bg1">
                  <a:lumMod val="95000"/>
                </a:schemeClr>
              </a:solidFill>
            </a:ln>
          </c:spPr>
        </c:majorGridlines>
        <c:title>
          <c:tx>
            <c:strRef>
              <c:f>"Proporção de óbitos (%)"</c:f>
              <c:strCache>
                <c:ptCount val="1"/>
                <c:pt idx="0">
                  <c:v>Proporção de óbitos (%)</c:v>
                </c:pt>
              </c:strCache>
            </c:strRef>
          </c:tx>
          <c:layout>
            <c:manualLayout>
              <c:xMode val="edge"/>
              <c:yMode val="edge"/>
              <c:x val="8.2108333333333547E-3"/>
              <c:y val="4.7719230769230923E-2"/>
            </c:manualLayout>
          </c:layout>
          <c:overlay val="0"/>
          <c:txPr>
            <a:bodyPr/>
            <a:lstStyle/>
            <a:p>
              <a:pPr>
                <a:defRPr sz="900" b="1">
                  <a:latin typeface="Arial" pitchFamily="34" charset="0"/>
                  <a:cs typeface="Arial" pitchFamily="34" charset="0"/>
                </a:defRPr>
              </a:pPr>
              <a:endParaRPr lang="pt-PT"/>
            </a:p>
          </c:txPr>
        </c:title>
        <c:numFmt formatCode="0" sourceLinked="0"/>
        <c:majorTickMark val="out"/>
        <c:minorTickMark val="none"/>
        <c:tickLblPos val="nextTo"/>
        <c:txPr>
          <a:bodyPr/>
          <a:lstStyle/>
          <a:p>
            <a:pPr>
              <a:defRPr sz="900">
                <a:latin typeface="Arial" pitchFamily="34" charset="0"/>
                <a:cs typeface="Arial" pitchFamily="34" charset="0"/>
              </a:defRPr>
            </a:pPr>
            <a:endParaRPr lang="pt-PT"/>
          </a:p>
        </c:txPr>
        <c:crossAx val="775508208"/>
        <c:crosses val="autoZero"/>
        <c:crossBetween val="between"/>
      </c:valAx>
    </c:plotArea>
    <c:legend>
      <c:legendPos val="r"/>
      <c:layout>
        <c:manualLayout>
          <c:xMode val="edge"/>
          <c:yMode val="edge"/>
          <c:x val="0.77348668995993319"/>
          <c:y val="2.6955341880342008E-2"/>
          <c:w val="0.20687307398677077"/>
          <c:h val="0.95518803418803655"/>
        </c:manualLayout>
      </c:layout>
      <c:overlay val="0"/>
      <c:spPr>
        <a:ln>
          <a:solidFill>
            <a:schemeClr val="bg1">
              <a:lumMod val="85000"/>
            </a:schemeClr>
          </a:solidFill>
        </a:ln>
      </c:spPr>
      <c:txPr>
        <a:bodyPr/>
        <a:lstStyle/>
        <a:p>
          <a:pPr>
            <a:defRPr sz="900">
              <a:latin typeface="Arial" pitchFamily="34" charset="0"/>
              <a:cs typeface="Arial" pitchFamily="34" charset="0"/>
            </a:defRPr>
          </a:pPr>
          <a:endParaRPr lang="pt-PT"/>
        </a:p>
      </c:txPr>
    </c:legend>
    <c:plotVisOnly val="1"/>
    <c:dispBlanksAs val="zero"/>
    <c:showDLblsOverMax val="0"/>
  </c:chart>
  <c:spPr>
    <a:ln>
      <a:solidFill>
        <a:schemeClr val="bg1">
          <a:lumMod val="75000"/>
        </a:schemeClr>
      </a:solidFill>
    </a:ln>
  </c:spPr>
  <c:printSettings>
    <c:headerFooter/>
    <c:pageMargins b="0.75000000000000522" l="0.70000000000000062" r="0.70000000000000062" t="0.75000000000000522" header="0.30000000000000032" footer="0.3000000000000003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9153703703703713E-2"/>
          <c:y val="0"/>
          <c:w val="0.91215851851853236"/>
          <c:h val="0.9249684684684687"/>
        </c:manualLayout>
      </c:layout>
      <c:barChart>
        <c:barDir val="bar"/>
        <c:grouping val="clustered"/>
        <c:varyColors val="0"/>
        <c:ser>
          <c:idx val="0"/>
          <c:order val="0"/>
          <c:spPr>
            <a:solidFill>
              <a:schemeClr val="tx2">
                <a:lumMod val="60000"/>
                <a:lumOff val="40000"/>
              </a:schemeClr>
            </a:solidFill>
            <a:ln>
              <a:solidFill>
                <a:schemeClr val="tx2">
                  <a:lumMod val="60000"/>
                  <a:lumOff val="40000"/>
                </a:schemeClr>
              </a:solidFill>
            </a:ln>
          </c:spPr>
          <c:invertIfNegative val="0"/>
          <c:dLbls>
            <c:spPr>
              <a:noFill/>
              <a:ln>
                <a:noFill/>
              </a:ln>
              <a:effectLst/>
            </c:spPr>
            <c:txPr>
              <a:bodyPr/>
              <a:lstStyle/>
              <a:p>
                <a:pPr>
                  <a:defRPr lang="en-US" sz="700">
                    <a:solidFill>
                      <a:schemeClr val="tx1">
                        <a:lumMod val="50000"/>
                        <a:lumOff val="50000"/>
                      </a:schemeClr>
                    </a:solidFill>
                    <a:latin typeface="Arial" pitchFamily="34" charset="0"/>
                    <a:cs typeface="Arial" pitchFamily="34" charset="0"/>
                  </a:defRPr>
                </a:pPr>
                <a:endParaRPr lang="pt-PT"/>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AUX!$AB$450:$AB$471</c:f>
              <c:numCache>
                <c:formatCode>0.0</c:formatCode>
                <c:ptCount val="22"/>
                <c:pt idx="0">
                  <c:v>29.705675696775703</c:v>
                </c:pt>
                <c:pt idx="1">
                  <c:v>24.125614802092279</c:v>
                </c:pt>
                <c:pt idx="2">
                  <c:v>15.114372706690608</c:v>
                </c:pt>
                <c:pt idx="3">
                  <c:v>4.787649309079554</c:v>
                </c:pt>
                <c:pt idx="4">
                  <c:v>11.395348837209303</c:v>
                </c:pt>
                <c:pt idx="5">
                  <c:v>9.1595752986181598</c:v>
                </c:pt>
                <c:pt idx="6">
                  <c:v>5.3751268639238035</c:v>
                </c:pt>
                <c:pt idx="7">
                  <c:v>2.6856116792880007</c:v>
                </c:pt>
                <c:pt idx="8">
                  <c:v>2.5060504332890936</c:v>
                </c:pt>
                <c:pt idx="9">
                  <c:v>0.2927629010851745</c:v>
                </c:pt>
                <c:pt idx="10">
                  <c:v>1.924428136466547</c:v>
                </c:pt>
                <c:pt idx="11">
                  <c:v>1.4189241939261457</c:v>
                </c:pt>
                <c:pt idx="12">
                  <c:v>1.8365992661409944</c:v>
                </c:pt>
                <c:pt idx="13">
                  <c:v>0.72214848934343046</c:v>
                </c:pt>
                <c:pt idx="14">
                  <c:v>0.8412054024514013</c:v>
                </c:pt>
                <c:pt idx="15">
                  <c:v>0</c:v>
                </c:pt>
                <c:pt idx="16">
                  <c:v>1.0910297447107502</c:v>
                </c:pt>
                <c:pt idx="17">
                  <c:v>1.3603716137091109</c:v>
                </c:pt>
                <c:pt idx="18">
                  <c:v>0.63431961901787803</c:v>
                </c:pt>
                <c:pt idx="19">
                  <c:v>0.36888125536731986</c:v>
                </c:pt>
                <c:pt idx="20">
                  <c:v>0</c:v>
                </c:pt>
                <c:pt idx="21">
                  <c:v>0.11320165508626748</c:v>
                </c:pt>
              </c:numCache>
            </c:numRef>
          </c:val>
          <c:extLst>
            <c:ext xmlns:c16="http://schemas.microsoft.com/office/drawing/2014/chart" uri="{C3380CC4-5D6E-409C-BE32-E72D297353CC}">
              <c16:uniqueId val="{00000000-8C8D-49D2-B6FD-580E8446D506}"/>
            </c:ext>
          </c:extLst>
        </c:ser>
        <c:dLbls>
          <c:showLegendKey val="0"/>
          <c:showVal val="0"/>
          <c:showCatName val="0"/>
          <c:showSerName val="0"/>
          <c:showPercent val="0"/>
          <c:showBubbleSize val="0"/>
        </c:dLbls>
        <c:gapWidth val="50"/>
        <c:axId val="296010320"/>
        <c:axId val="296007184"/>
      </c:barChart>
      <c:catAx>
        <c:axId val="296010320"/>
        <c:scaling>
          <c:orientation val="maxMin"/>
        </c:scaling>
        <c:delete val="1"/>
        <c:axPos val="r"/>
        <c:majorTickMark val="out"/>
        <c:minorTickMark val="none"/>
        <c:tickLblPos val="none"/>
        <c:crossAx val="296007184"/>
        <c:crosses val="autoZero"/>
        <c:auto val="1"/>
        <c:lblAlgn val="ctr"/>
        <c:lblOffset val="100"/>
        <c:noMultiLvlLbl val="0"/>
      </c:catAx>
      <c:valAx>
        <c:axId val="296007184"/>
        <c:scaling>
          <c:orientation val="maxMin"/>
          <c:max val="40"/>
        </c:scaling>
        <c:delete val="0"/>
        <c:axPos val="b"/>
        <c:majorGridlines>
          <c:spPr>
            <a:ln>
              <a:solidFill>
                <a:schemeClr val="bg1">
                  <a:lumMod val="95000"/>
                </a:schemeClr>
              </a:solidFill>
            </a:ln>
          </c:spPr>
        </c:majorGridlines>
        <c:title>
          <c:tx>
            <c:rich>
              <a:bodyPr/>
              <a:lstStyle/>
              <a:p>
                <a:pPr>
                  <a:defRPr lang="en-US" sz="800" b="0">
                    <a:solidFill>
                      <a:schemeClr val="tx1">
                        <a:lumMod val="65000"/>
                        <a:lumOff val="35000"/>
                      </a:schemeClr>
                    </a:solidFill>
                    <a:latin typeface="Arial" pitchFamily="34" charset="0"/>
                    <a:cs typeface="Arial" pitchFamily="34" charset="0"/>
                  </a:defRPr>
                </a:pPr>
                <a:r>
                  <a:rPr lang="en-US" sz="800" b="0">
                    <a:solidFill>
                      <a:schemeClr val="tx1">
                        <a:lumMod val="65000"/>
                        <a:lumOff val="35000"/>
                      </a:schemeClr>
                    </a:solidFill>
                    <a:latin typeface="Arial" pitchFamily="34" charset="0"/>
                    <a:cs typeface="Arial" pitchFamily="34" charset="0"/>
                  </a:rPr>
                  <a:t>%</a:t>
                </a:r>
              </a:p>
            </c:rich>
          </c:tx>
          <c:layout>
            <c:manualLayout>
              <c:xMode val="edge"/>
              <c:yMode val="edge"/>
              <c:x val="9.7983333333333353E-2"/>
              <c:y val="0.96079329329331364"/>
            </c:manualLayout>
          </c:layout>
          <c:overlay val="0"/>
        </c:title>
        <c:numFmt formatCode="0" sourceLinked="0"/>
        <c:majorTickMark val="out"/>
        <c:minorTickMark val="none"/>
        <c:tickLblPos val="nextTo"/>
        <c:txPr>
          <a:bodyPr/>
          <a:lstStyle/>
          <a:p>
            <a:pPr>
              <a:defRPr lang="en-US" sz="800">
                <a:solidFill>
                  <a:schemeClr val="tx1">
                    <a:lumMod val="65000"/>
                    <a:lumOff val="35000"/>
                  </a:schemeClr>
                </a:solidFill>
                <a:latin typeface="Arial" pitchFamily="34" charset="0"/>
                <a:cs typeface="Arial" pitchFamily="34" charset="0"/>
              </a:defRPr>
            </a:pPr>
            <a:endParaRPr lang="pt-PT"/>
          </a:p>
        </c:txPr>
        <c:crossAx val="296010320"/>
        <c:crosses val="max"/>
        <c:crossBetween val="between"/>
        <c:majorUnit val="5"/>
      </c:valAx>
    </c:plotArea>
    <c:plotVisOnly val="1"/>
    <c:dispBlanksAs val="gap"/>
    <c:showDLblsOverMax val="0"/>
  </c:chart>
  <c:spPr>
    <a:noFill/>
    <a:ln>
      <a:noFill/>
    </a:ln>
  </c:spPr>
  <c:printSettings>
    <c:headerFooter/>
    <c:pageMargins b="0.75000000000001166" l="0.70000000000000062" r="0.70000000000000062" t="0.75000000000001166" header="0.30000000000000032" footer="0.3000000000000003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9215986394557815E-2"/>
          <c:y val="4.1721230158730934E-3"/>
          <c:w val="0.86554875283446764"/>
          <c:h val="0.92146626984123881"/>
        </c:manualLayout>
      </c:layout>
      <c:barChart>
        <c:barDir val="bar"/>
        <c:grouping val="clustered"/>
        <c:varyColors val="0"/>
        <c:ser>
          <c:idx val="0"/>
          <c:order val="0"/>
          <c:spPr>
            <a:solidFill>
              <a:schemeClr val="tx2">
                <a:lumMod val="60000"/>
                <a:lumOff val="40000"/>
              </a:schemeClr>
            </a:solidFill>
            <a:ln>
              <a:solidFill>
                <a:schemeClr val="tx2">
                  <a:lumMod val="60000"/>
                  <a:lumOff val="40000"/>
                </a:schemeClr>
              </a:solidFill>
            </a:ln>
          </c:spPr>
          <c:invertIfNegative val="0"/>
          <c:dLbls>
            <c:spPr>
              <a:noFill/>
              <a:ln>
                <a:noFill/>
              </a:ln>
              <a:effectLst/>
            </c:spPr>
            <c:txPr>
              <a:bodyPr/>
              <a:lstStyle/>
              <a:p>
                <a:pPr>
                  <a:defRPr lang="en-US" sz="700">
                    <a:solidFill>
                      <a:schemeClr val="tx1">
                        <a:lumMod val="50000"/>
                        <a:lumOff val="50000"/>
                      </a:schemeClr>
                    </a:solidFill>
                    <a:latin typeface="Arial" pitchFamily="34" charset="0"/>
                    <a:cs typeface="Arial" pitchFamily="34" charset="0"/>
                  </a:defRPr>
                </a:pPr>
                <a:endParaRPr lang="pt-PT"/>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AUX!$AC$450:$AC$471</c:f>
              <c:numCache>
                <c:formatCode>0.0</c:formatCode>
                <c:ptCount val="22"/>
                <c:pt idx="0">
                  <c:v>30.09573950201035</c:v>
                </c:pt>
                <c:pt idx="1">
                  <c:v>26.861150677027929</c:v>
                </c:pt>
                <c:pt idx="2">
                  <c:v>21.423291203144441</c:v>
                </c:pt>
                <c:pt idx="3">
                  <c:v>17.963326902619762</c:v>
                </c:pt>
                <c:pt idx="4">
                  <c:v>10</c:v>
                </c:pt>
                <c:pt idx="5">
                  <c:v>8.5534500477796005</c:v>
                </c:pt>
                <c:pt idx="6">
                  <c:v>10.929809061897121</c:v>
                </c:pt>
                <c:pt idx="7">
                  <c:v>4.1703477994338565</c:v>
                </c:pt>
                <c:pt idx="8">
                  <c:v>3.2309828173737447</c:v>
                </c:pt>
                <c:pt idx="9">
                  <c:v>3.5050393956331249</c:v>
                </c:pt>
                <c:pt idx="10">
                  <c:v>1.0277121684726755</c:v>
                </c:pt>
                <c:pt idx="11">
                  <c:v>1.2891477201016894</c:v>
                </c:pt>
                <c:pt idx="12">
                  <c:v>0.63285433532264757</c:v>
                </c:pt>
                <c:pt idx="13">
                  <c:v>1.5307502298829849</c:v>
                </c:pt>
                <c:pt idx="14">
                  <c:v>1.1701494690153798</c:v>
                </c:pt>
                <c:pt idx="15">
                  <c:v>1.5127201918396049</c:v>
                </c:pt>
                <c:pt idx="16">
                  <c:v>0.25061752880298577</c:v>
                </c:pt>
                <c:pt idx="17">
                  <c:v>0</c:v>
                </c:pt>
                <c:pt idx="18">
                  <c:v>0.39125182554135185</c:v>
                </c:pt>
                <c:pt idx="19">
                  <c:v>0.21455745271622523</c:v>
                </c:pt>
                <c:pt idx="20">
                  <c:v>0.23439049456394351</c:v>
                </c:pt>
                <c:pt idx="21">
                  <c:v>5.7696121738816872E-2</c:v>
                </c:pt>
              </c:numCache>
            </c:numRef>
          </c:val>
          <c:extLst>
            <c:ext xmlns:c16="http://schemas.microsoft.com/office/drawing/2014/chart" uri="{C3380CC4-5D6E-409C-BE32-E72D297353CC}">
              <c16:uniqueId val="{00000000-F68E-4C5D-9B0D-94DCAFD9A457}"/>
            </c:ext>
          </c:extLst>
        </c:ser>
        <c:dLbls>
          <c:showLegendKey val="0"/>
          <c:showVal val="0"/>
          <c:showCatName val="0"/>
          <c:showSerName val="0"/>
          <c:showPercent val="0"/>
          <c:showBubbleSize val="0"/>
        </c:dLbls>
        <c:gapWidth val="50"/>
        <c:axId val="451292560"/>
        <c:axId val="451289032"/>
      </c:barChart>
      <c:catAx>
        <c:axId val="451292560"/>
        <c:scaling>
          <c:orientation val="maxMin"/>
        </c:scaling>
        <c:delete val="1"/>
        <c:axPos val="l"/>
        <c:majorTickMark val="out"/>
        <c:minorTickMark val="none"/>
        <c:tickLblPos val="none"/>
        <c:crossAx val="451289032"/>
        <c:crosses val="autoZero"/>
        <c:auto val="1"/>
        <c:lblAlgn val="ctr"/>
        <c:lblOffset val="100"/>
        <c:noMultiLvlLbl val="0"/>
      </c:catAx>
      <c:valAx>
        <c:axId val="451289032"/>
        <c:scaling>
          <c:orientation val="minMax"/>
          <c:max val="40"/>
        </c:scaling>
        <c:delete val="0"/>
        <c:axPos val="b"/>
        <c:majorGridlines>
          <c:spPr>
            <a:ln>
              <a:solidFill>
                <a:schemeClr val="bg1">
                  <a:lumMod val="95000"/>
                </a:schemeClr>
              </a:solidFill>
            </a:ln>
          </c:spPr>
        </c:majorGridlines>
        <c:title>
          <c:tx>
            <c:rich>
              <a:bodyPr/>
              <a:lstStyle/>
              <a:p>
                <a:pPr>
                  <a:defRPr lang="en-US" sz="800" b="0">
                    <a:solidFill>
                      <a:schemeClr val="tx1">
                        <a:lumMod val="65000"/>
                        <a:lumOff val="35000"/>
                      </a:schemeClr>
                    </a:solidFill>
                    <a:latin typeface="Arial" pitchFamily="34" charset="0"/>
                    <a:cs typeface="Arial" pitchFamily="34" charset="0"/>
                  </a:defRPr>
                </a:pPr>
                <a:r>
                  <a:rPr lang="en-US" sz="800" b="0">
                    <a:solidFill>
                      <a:schemeClr val="tx1">
                        <a:lumMod val="65000"/>
                        <a:lumOff val="35000"/>
                      </a:schemeClr>
                    </a:solidFill>
                    <a:latin typeface="Arial" pitchFamily="34" charset="0"/>
                    <a:cs typeface="Arial" pitchFamily="34" charset="0"/>
                  </a:rPr>
                  <a:t>%</a:t>
                </a:r>
              </a:p>
            </c:rich>
          </c:tx>
          <c:layout>
            <c:manualLayout>
              <c:xMode val="edge"/>
              <c:yMode val="edge"/>
              <c:x val="0.81662962962964336"/>
              <c:y val="0.95994196428571565"/>
            </c:manualLayout>
          </c:layout>
          <c:overlay val="0"/>
        </c:title>
        <c:numFmt formatCode="0" sourceLinked="0"/>
        <c:majorTickMark val="out"/>
        <c:minorTickMark val="none"/>
        <c:tickLblPos val="nextTo"/>
        <c:txPr>
          <a:bodyPr/>
          <a:lstStyle/>
          <a:p>
            <a:pPr>
              <a:defRPr lang="en-US" sz="800">
                <a:solidFill>
                  <a:schemeClr val="tx1">
                    <a:lumMod val="65000"/>
                    <a:lumOff val="35000"/>
                  </a:schemeClr>
                </a:solidFill>
                <a:latin typeface="Arial" pitchFamily="34" charset="0"/>
                <a:cs typeface="Arial" pitchFamily="34" charset="0"/>
              </a:defRPr>
            </a:pPr>
            <a:endParaRPr lang="pt-PT"/>
          </a:p>
        </c:txPr>
        <c:crossAx val="451292560"/>
        <c:crosses val="max"/>
        <c:crossBetween val="between"/>
        <c:majorUnit val="5"/>
      </c:valAx>
    </c:plotArea>
    <c:plotVisOnly val="1"/>
    <c:dispBlanksAs val="gap"/>
    <c:showDLblsOverMax val="0"/>
  </c:chart>
  <c:spPr>
    <a:ln>
      <a:noFill/>
    </a:ln>
  </c:spPr>
  <c:printSettings>
    <c:headerFooter/>
    <c:pageMargins b="0.75000000000001188" l="0.70000000000000062" r="0.70000000000000062" t="0.75000000000001188" header="0.30000000000000032" footer="0.3000000000000003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876977401130347"/>
          <c:y val="7.4877160493827158E-2"/>
          <c:w val="0.85535969868175199"/>
          <c:h val="0.5995888888888885"/>
        </c:manualLayout>
      </c:layout>
      <c:lineChart>
        <c:grouping val="standard"/>
        <c:varyColors val="0"/>
        <c:ser>
          <c:idx val="0"/>
          <c:order val="0"/>
          <c:tx>
            <c:strRef>
              <c:f>AUX!$A$478</c:f>
              <c:strCache>
                <c:ptCount val="1"/>
                <c:pt idx="0">
                  <c:v>Continente</c:v>
                </c:pt>
              </c:strCache>
            </c:strRef>
          </c:tx>
          <c:spPr>
            <a:ln w="12700">
              <a:solidFill>
                <a:srgbClr val="FF0000"/>
              </a:solidFill>
            </a:ln>
          </c:spPr>
          <c:marker>
            <c:symbol val="none"/>
          </c:marker>
          <c:cat>
            <c:numRef>
              <c:f>AUX!$B$477:$U$477</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AUX!$B$478:$U$478</c:f>
              <c:numCache>
                <c:formatCode>0.0</c:formatCode>
                <c:ptCount val="20"/>
                <c:pt idx="0">
                  <c:v>12.1</c:v>
                </c:pt>
                <c:pt idx="1">
                  <c:v>11.7</c:v>
                </c:pt>
                <c:pt idx="2">
                  <c:v>11.7</c:v>
                </c:pt>
                <c:pt idx="3">
                  <c:v>11.2</c:v>
                </c:pt>
                <c:pt idx="4">
                  <c:v>10.4</c:v>
                </c:pt>
                <c:pt idx="5">
                  <c:v>9.9</c:v>
                </c:pt>
                <c:pt idx="6">
                  <c:v>9.1999999999999993</c:v>
                </c:pt>
                <c:pt idx="7">
                  <c:v>8.3000000000000007</c:v>
                </c:pt>
                <c:pt idx="8">
                  <c:v>7.9</c:v>
                </c:pt>
                <c:pt idx="9">
                  <c:v>7</c:v>
                </c:pt>
                <c:pt idx="10">
                  <c:v>7.5</c:v>
                </c:pt>
                <c:pt idx="11">
                  <c:v>6.3</c:v>
                </c:pt>
                <c:pt idx="12">
                  <c:v>6.1</c:v>
                </c:pt>
                <c:pt idx="13">
                  <c:v>5.2</c:v>
                </c:pt>
                <c:pt idx="14">
                  <c:v>3.8</c:v>
                </c:pt>
                <c:pt idx="15">
                  <c:v>3.3</c:v>
                </c:pt>
                <c:pt idx="16">
                  <c:v>3.7</c:v>
                </c:pt>
                <c:pt idx="17">
                  <c:v>2.9</c:v>
                </c:pt>
                <c:pt idx="18">
                  <c:v>2.5</c:v>
                </c:pt>
                <c:pt idx="19">
                  <c:v>1.8</c:v>
                </c:pt>
              </c:numCache>
            </c:numRef>
          </c:val>
          <c:smooth val="0"/>
          <c:extLst>
            <c:ext xmlns:c16="http://schemas.microsoft.com/office/drawing/2014/chart" uri="{C3380CC4-5D6E-409C-BE32-E72D297353CC}">
              <c16:uniqueId val="{00000000-1EB0-4462-BEB9-84F910C9F737}"/>
            </c:ext>
          </c:extLst>
        </c:ser>
        <c:ser>
          <c:idx val="2"/>
          <c:order val="1"/>
          <c:tx>
            <c:strRef>
              <c:f>AUX!$A$479</c:f>
              <c:strCache>
                <c:ptCount val="1"/>
                <c:pt idx="0">
                  <c:v>ARS Norte</c:v>
                </c:pt>
              </c:strCache>
            </c:strRef>
          </c:tx>
          <c:spPr>
            <a:ln w="12700">
              <a:solidFill>
                <a:schemeClr val="tx2">
                  <a:lumMod val="75000"/>
                </a:schemeClr>
              </a:solidFill>
            </a:ln>
          </c:spPr>
          <c:marker>
            <c:symbol val="none"/>
          </c:marker>
          <c:cat>
            <c:numRef>
              <c:f>AUX!$B$477:$U$477</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AUX!$B$479:$U$479</c:f>
              <c:numCache>
                <c:formatCode>0.0</c:formatCode>
                <c:ptCount val="20"/>
                <c:pt idx="0">
                  <c:v>10.663212150484172</c:v>
                </c:pt>
                <c:pt idx="1">
                  <c:v>11.550203025392237</c:v>
                </c:pt>
                <c:pt idx="2">
                  <c:v>10.774349522334914</c:v>
                </c:pt>
                <c:pt idx="3">
                  <c:v>10.100525889011694</c:v>
                </c:pt>
                <c:pt idx="4">
                  <c:v>9.9266680882302758</c:v>
                </c:pt>
                <c:pt idx="5">
                  <c:v>9.462243961720235</c:v>
                </c:pt>
                <c:pt idx="6">
                  <c:v>8.0838412904828676</c:v>
                </c:pt>
                <c:pt idx="7">
                  <c:v>7.8393182217678463</c:v>
                </c:pt>
                <c:pt idx="8">
                  <c:v>7.2266161666414535</c:v>
                </c:pt>
                <c:pt idx="9">
                  <c:v>5.6729955685800331</c:v>
                </c:pt>
                <c:pt idx="10">
                  <c:v>5.714454400955912</c:v>
                </c:pt>
                <c:pt idx="11">
                  <c:v>4.4527290545593701</c:v>
                </c:pt>
                <c:pt idx="12">
                  <c:v>4.4419385491865668</c:v>
                </c:pt>
                <c:pt idx="13">
                  <c:v>3.0700311101054321</c:v>
                </c:pt>
                <c:pt idx="14">
                  <c:v>2.4820420808172208</c:v>
                </c:pt>
                <c:pt idx="15">
                  <c:v>1.9412446262188936</c:v>
                </c:pt>
                <c:pt idx="16">
                  <c:v>2.3693749644593756</c:v>
                </c:pt>
                <c:pt idx="17">
                  <c:v>1.6229428150502763</c:v>
                </c:pt>
                <c:pt idx="18">
                  <c:v>1.345357465682874</c:v>
                </c:pt>
                <c:pt idx="19">
                  <c:v>0.95000762974877651</c:v>
                </c:pt>
              </c:numCache>
            </c:numRef>
          </c:val>
          <c:smooth val="0"/>
          <c:extLst>
            <c:ext xmlns:c16="http://schemas.microsoft.com/office/drawing/2014/chart" uri="{C3380CC4-5D6E-409C-BE32-E72D297353CC}">
              <c16:uniqueId val="{00000001-1EB0-4462-BEB9-84F910C9F737}"/>
            </c:ext>
          </c:extLst>
        </c:ser>
        <c:ser>
          <c:idx val="3"/>
          <c:order val="2"/>
          <c:tx>
            <c:strRef>
              <c:f>AUX!$A$480</c:f>
              <c:strCache>
                <c:ptCount val="1"/>
                <c:pt idx="0">
                  <c:v>ACES Gerês/Cabreira</c:v>
                </c:pt>
              </c:strCache>
            </c:strRef>
          </c:tx>
          <c:spPr>
            <a:ln w="25400">
              <a:solidFill>
                <a:srgbClr val="009999"/>
              </a:solidFill>
            </a:ln>
          </c:spPr>
          <c:marker>
            <c:symbol val="none"/>
          </c:marker>
          <c:cat>
            <c:numRef>
              <c:f>AUX!$B$477:$U$477</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AUX!$B$480:$U$480</c:f>
              <c:numCache>
                <c:formatCode>0.0</c:formatCode>
                <c:ptCount val="20"/>
                <c:pt idx="0">
                  <c:v>1.8141330031611267</c:v>
                </c:pt>
                <c:pt idx="1">
                  <c:v>0.90201012957375515</c:v>
                </c:pt>
                <c:pt idx="2">
                  <c:v>1.798617762249711</c:v>
                </c:pt>
                <c:pt idx="3">
                  <c:v>3.59401955146636</c:v>
                </c:pt>
                <c:pt idx="4">
                  <c:v>3.5968797068543035</c:v>
                </c:pt>
                <c:pt idx="5">
                  <c:v>0.90039392234102422</c:v>
                </c:pt>
                <c:pt idx="6">
                  <c:v>0.90159943740195103</c:v>
                </c:pt>
                <c:pt idx="7">
                  <c:v>0.90312209307576297</c:v>
                </c:pt>
                <c:pt idx="8">
                  <c:v>1.8120866177403281</c:v>
                </c:pt>
                <c:pt idx="9">
                  <c:v>0.90982704187933872</c:v>
                </c:pt>
                <c:pt idx="10">
                  <c:v>1.8283875450240432</c:v>
                </c:pt>
                <c:pt idx="11">
                  <c:v>4.5895770704729566</c:v>
                </c:pt>
                <c:pt idx="12">
                  <c:v>1.843054678824684</c:v>
                </c:pt>
                <c:pt idx="13">
                  <c:v>0</c:v>
                </c:pt>
                <c:pt idx="14">
                  <c:v>2.7967725245067192</c:v>
                </c:pt>
                <c:pt idx="15">
                  <c:v>0.93773443360840214</c:v>
                </c:pt>
                <c:pt idx="16">
                  <c:v>0</c:v>
                </c:pt>
                <c:pt idx="17">
                  <c:v>2.8493275586961477</c:v>
                </c:pt>
                <c:pt idx="18">
                  <c:v>0</c:v>
                </c:pt>
                <c:pt idx="19">
                  <c:v>0</c:v>
                </c:pt>
              </c:numCache>
            </c:numRef>
          </c:val>
          <c:smooth val="0"/>
          <c:extLst>
            <c:ext xmlns:c16="http://schemas.microsoft.com/office/drawing/2014/chart" uri="{C3380CC4-5D6E-409C-BE32-E72D297353CC}">
              <c16:uniqueId val="{00000002-1EB0-4462-BEB9-84F910C9F737}"/>
            </c:ext>
          </c:extLst>
        </c:ser>
        <c:dLbls>
          <c:showLegendKey val="0"/>
          <c:showVal val="0"/>
          <c:showCatName val="0"/>
          <c:showSerName val="0"/>
          <c:showPercent val="0"/>
          <c:showBubbleSize val="0"/>
        </c:dLbls>
        <c:smooth val="0"/>
        <c:axId val="451291776"/>
        <c:axId val="451290208"/>
      </c:lineChart>
      <c:catAx>
        <c:axId val="451291776"/>
        <c:scaling>
          <c:orientation val="minMax"/>
        </c:scaling>
        <c:delete val="0"/>
        <c:axPos val="b"/>
        <c:numFmt formatCode="General" sourceLinked="1"/>
        <c:majorTickMark val="out"/>
        <c:minorTickMark val="none"/>
        <c:tickLblPos val="nextTo"/>
        <c:txPr>
          <a:bodyPr rot="-5400000" vert="horz"/>
          <a:lstStyle/>
          <a:p>
            <a:pPr>
              <a:defRPr lang="en-US" sz="900" b="0">
                <a:latin typeface="Arial" pitchFamily="34" charset="0"/>
                <a:cs typeface="Arial" pitchFamily="34" charset="0"/>
              </a:defRPr>
            </a:pPr>
            <a:endParaRPr lang="pt-PT"/>
          </a:p>
        </c:txPr>
        <c:crossAx val="451290208"/>
        <c:crosses val="autoZero"/>
        <c:auto val="1"/>
        <c:lblAlgn val="ctr"/>
        <c:lblOffset val="100"/>
        <c:tickLblSkip val="1"/>
        <c:noMultiLvlLbl val="0"/>
      </c:catAx>
      <c:valAx>
        <c:axId val="451290208"/>
        <c:scaling>
          <c:orientation val="minMax"/>
        </c:scaling>
        <c:delete val="0"/>
        <c:axPos val="l"/>
        <c:majorGridlines>
          <c:spPr>
            <a:ln w="3175">
              <a:solidFill>
                <a:schemeClr val="bg1">
                  <a:lumMod val="95000"/>
                </a:schemeClr>
              </a:solidFill>
            </a:ln>
          </c:spPr>
        </c:majorGridlines>
        <c:title>
          <c:tx>
            <c:rich>
              <a:bodyPr rot="-5400000" vert="horz"/>
              <a:lstStyle/>
              <a:p>
                <a:pPr>
                  <a:defRPr lang="en-US" sz="700" b="0">
                    <a:latin typeface="Arial" pitchFamily="34" charset="0"/>
                    <a:cs typeface="Arial" pitchFamily="34" charset="0"/>
                  </a:defRPr>
                </a:pPr>
                <a:r>
                  <a:rPr lang="en-US" sz="700" b="0">
                    <a:latin typeface="Arial" pitchFamily="34" charset="0"/>
                    <a:cs typeface="Arial" pitchFamily="34" charset="0"/>
                  </a:rPr>
                  <a:t>Taxa de incidência de sida (/100000 hab)</a:t>
                </a:r>
              </a:p>
            </c:rich>
          </c:tx>
          <c:layout>
            <c:manualLayout>
              <c:xMode val="edge"/>
              <c:yMode val="edge"/>
              <c:x val="1.0065442561205272E-2"/>
              <c:y val="2.8543981481481476E-2"/>
            </c:manualLayout>
          </c:layout>
          <c:overlay val="0"/>
        </c:title>
        <c:numFmt formatCode="0" sourceLinked="0"/>
        <c:majorTickMark val="out"/>
        <c:minorTickMark val="none"/>
        <c:tickLblPos val="nextTo"/>
        <c:txPr>
          <a:bodyPr/>
          <a:lstStyle/>
          <a:p>
            <a:pPr>
              <a:defRPr lang="en-US">
                <a:latin typeface="Arial" pitchFamily="34" charset="0"/>
                <a:cs typeface="Arial" pitchFamily="34" charset="0"/>
              </a:defRPr>
            </a:pPr>
            <a:endParaRPr lang="pt-PT"/>
          </a:p>
        </c:txPr>
        <c:crossAx val="451291776"/>
        <c:crosses val="autoZero"/>
        <c:crossBetween val="between"/>
      </c:valAx>
    </c:plotArea>
    <c:legend>
      <c:legendPos val="b"/>
      <c:layout>
        <c:manualLayout>
          <c:xMode val="edge"/>
          <c:yMode val="edge"/>
          <c:x val="3.0925141242937833E-2"/>
          <c:y val="0.80852256944444356"/>
          <c:w val="0.91925141242941899"/>
          <c:h val="0.1691968750000000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876977401130351"/>
          <c:y val="7.4877160493827158E-2"/>
          <c:w val="0.85535969868175221"/>
          <c:h val="0.5995888888888885"/>
        </c:manualLayout>
      </c:layout>
      <c:lineChart>
        <c:grouping val="standard"/>
        <c:varyColors val="0"/>
        <c:ser>
          <c:idx val="0"/>
          <c:order val="0"/>
          <c:tx>
            <c:strRef>
              <c:f>AUX!$A$485</c:f>
              <c:strCache>
                <c:ptCount val="1"/>
                <c:pt idx="0">
                  <c:v>Continente</c:v>
                </c:pt>
              </c:strCache>
            </c:strRef>
          </c:tx>
          <c:spPr>
            <a:ln w="12700">
              <a:solidFill>
                <a:srgbClr val="FF0000"/>
              </a:solidFill>
            </a:ln>
          </c:spPr>
          <c:marker>
            <c:symbol val="none"/>
          </c:marker>
          <c:cat>
            <c:numRef>
              <c:f>AUX!$B$484:$U$484</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AUX!$B$485:$U$485</c:f>
              <c:numCache>
                <c:formatCode>0.0</c:formatCode>
                <c:ptCount val="20"/>
                <c:pt idx="0">
                  <c:v>32.299999999999997</c:v>
                </c:pt>
                <c:pt idx="1">
                  <c:v>27.8</c:v>
                </c:pt>
                <c:pt idx="2">
                  <c:v>26.3</c:v>
                </c:pt>
                <c:pt idx="3">
                  <c:v>24.2</c:v>
                </c:pt>
                <c:pt idx="4">
                  <c:v>23.8</c:v>
                </c:pt>
                <c:pt idx="5">
                  <c:v>22</c:v>
                </c:pt>
                <c:pt idx="6">
                  <c:v>22.1</c:v>
                </c:pt>
                <c:pt idx="7">
                  <c:v>21.3</c:v>
                </c:pt>
                <c:pt idx="8">
                  <c:v>21.6</c:v>
                </c:pt>
                <c:pt idx="9">
                  <c:v>20.100000000000001</c:v>
                </c:pt>
                <c:pt idx="10">
                  <c:v>19.2</c:v>
                </c:pt>
                <c:pt idx="11">
                  <c:v>17.600000000000001</c:v>
                </c:pt>
                <c:pt idx="12">
                  <c:v>17.399999999999999</c:v>
                </c:pt>
                <c:pt idx="13">
                  <c:v>17.2</c:v>
                </c:pt>
                <c:pt idx="14">
                  <c:v>14.4</c:v>
                </c:pt>
                <c:pt idx="15">
                  <c:v>14.7</c:v>
                </c:pt>
                <c:pt idx="16">
                  <c:v>14.5</c:v>
                </c:pt>
                <c:pt idx="17">
                  <c:v>12.9</c:v>
                </c:pt>
                <c:pt idx="18">
                  <c:v>10.9</c:v>
                </c:pt>
                <c:pt idx="19">
                  <c:v>8.1</c:v>
                </c:pt>
              </c:numCache>
            </c:numRef>
          </c:val>
          <c:smooth val="0"/>
          <c:extLst>
            <c:ext xmlns:c16="http://schemas.microsoft.com/office/drawing/2014/chart" uri="{C3380CC4-5D6E-409C-BE32-E72D297353CC}">
              <c16:uniqueId val="{00000000-D18B-430D-9044-8D10B306D04E}"/>
            </c:ext>
          </c:extLst>
        </c:ser>
        <c:ser>
          <c:idx val="2"/>
          <c:order val="1"/>
          <c:tx>
            <c:strRef>
              <c:f>AUX!$A$486</c:f>
              <c:strCache>
                <c:ptCount val="1"/>
                <c:pt idx="0">
                  <c:v>ARS Norte</c:v>
                </c:pt>
              </c:strCache>
            </c:strRef>
          </c:tx>
          <c:spPr>
            <a:ln w="12700">
              <a:solidFill>
                <a:schemeClr val="tx2">
                  <a:lumMod val="75000"/>
                </a:schemeClr>
              </a:solidFill>
            </a:ln>
          </c:spPr>
          <c:marker>
            <c:symbol val="none"/>
          </c:marker>
          <c:cat>
            <c:numRef>
              <c:f>AUX!$B$484:$U$484</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AUX!$B$486:$U$486</c:f>
              <c:numCache>
                <c:formatCode>0.0</c:formatCode>
                <c:ptCount val="20"/>
                <c:pt idx="0">
                  <c:v>27.91574257857523</c:v>
                </c:pt>
                <c:pt idx="1">
                  <c:v>20.138118686625056</c:v>
                </c:pt>
                <c:pt idx="2">
                  <c:v>20.195137546889061</c:v>
                </c:pt>
                <c:pt idx="3">
                  <c:v>18.526633047759418</c:v>
                </c:pt>
                <c:pt idx="4">
                  <c:v>18.936198363961015</c:v>
                </c:pt>
                <c:pt idx="5">
                  <c:v>16.956556843082705</c:v>
                </c:pt>
                <c:pt idx="6">
                  <c:v>15.30540617664756</c:v>
                </c:pt>
                <c:pt idx="7">
                  <c:v>14.708823880018024</c:v>
                </c:pt>
                <c:pt idx="8">
                  <c:v>15.343076861264878</c:v>
                </c:pt>
                <c:pt idx="9">
                  <c:v>13.858317746102651</c:v>
                </c:pt>
                <c:pt idx="10">
                  <c:v>12.349721359411827</c:v>
                </c:pt>
                <c:pt idx="11">
                  <c:v>11.267576570988652</c:v>
                </c:pt>
                <c:pt idx="12">
                  <c:v>10.982216167620775</c:v>
                </c:pt>
                <c:pt idx="13">
                  <c:v>11.128862774132191</c:v>
                </c:pt>
                <c:pt idx="14">
                  <c:v>9.349025171078198</c:v>
                </c:pt>
                <c:pt idx="15">
                  <c:v>8.9574573466957528</c:v>
                </c:pt>
                <c:pt idx="16">
                  <c:v>9.5053748574193779</c:v>
                </c:pt>
                <c:pt idx="17">
                  <c:v>8.7303130740635542</c:v>
                </c:pt>
                <c:pt idx="18">
                  <c:v>7.0631266948350886</c:v>
                </c:pt>
                <c:pt idx="19">
                  <c:v>4.7797258871735311</c:v>
                </c:pt>
              </c:numCache>
            </c:numRef>
          </c:val>
          <c:smooth val="0"/>
          <c:extLst>
            <c:ext xmlns:c16="http://schemas.microsoft.com/office/drawing/2014/chart" uri="{C3380CC4-5D6E-409C-BE32-E72D297353CC}">
              <c16:uniqueId val="{00000001-D18B-430D-9044-8D10B306D04E}"/>
            </c:ext>
          </c:extLst>
        </c:ser>
        <c:ser>
          <c:idx val="3"/>
          <c:order val="2"/>
          <c:tx>
            <c:strRef>
              <c:f>AUX!$A$487</c:f>
              <c:strCache>
                <c:ptCount val="1"/>
                <c:pt idx="0">
                  <c:v>ACES Gerês/Cabreira</c:v>
                </c:pt>
              </c:strCache>
            </c:strRef>
          </c:tx>
          <c:spPr>
            <a:ln w="25400">
              <a:solidFill>
                <a:srgbClr val="009999"/>
              </a:solidFill>
            </a:ln>
          </c:spPr>
          <c:marker>
            <c:symbol val="none"/>
          </c:marker>
          <c:cat>
            <c:numRef>
              <c:f>AUX!$B$484:$U$484</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AUX!$B$487:$U$487</c:f>
              <c:numCache>
                <c:formatCode>0.0</c:formatCode>
                <c:ptCount val="20"/>
                <c:pt idx="0">
                  <c:v>0.90706650158056334</c:v>
                </c:pt>
                <c:pt idx="1">
                  <c:v>2.7060303887212656</c:v>
                </c:pt>
                <c:pt idx="2">
                  <c:v>7.1944710489988442</c:v>
                </c:pt>
                <c:pt idx="3">
                  <c:v>6.2895342150661309</c:v>
                </c:pt>
                <c:pt idx="4">
                  <c:v>7.1937594137086069</c:v>
                </c:pt>
                <c:pt idx="5">
                  <c:v>1.8007878446820484</c:v>
                </c:pt>
                <c:pt idx="6">
                  <c:v>3.6063977496078041</c:v>
                </c:pt>
                <c:pt idx="7">
                  <c:v>3.6124883723030519</c:v>
                </c:pt>
                <c:pt idx="8">
                  <c:v>5.4362598532209834</c:v>
                </c:pt>
                <c:pt idx="9">
                  <c:v>6.3687892931553707</c:v>
                </c:pt>
                <c:pt idx="10">
                  <c:v>2.7425813175360649</c:v>
                </c:pt>
                <c:pt idx="11">
                  <c:v>6.4254078986621384</c:v>
                </c:pt>
                <c:pt idx="12">
                  <c:v>5.529164036474052</c:v>
                </c:pt>
                <c:pt idx="13">
                  <c:v>2.7798884338108563</c:v>
                </c:pt>
                <c:pt idx="14">
                  <c:v>5.5935450490134384</c:v>
                </c:pt>
                <c:pt idx="15">
                  <c:v>8.4396099024756186</c:v>
                </c:pt>
                <c:pt idx="16">
                  <c:v>3.7758646730101195</c:v>
                </c:pt>
                <c:pt idx="17">
                  <c:v>4.7488792644935796</c:v>
                </c:pt>
                <c:pt idx="18">
                  <c:v>1.9066049562195835</c:v>
                </c:pt>
                <c:pt idx="19">
                  <c:v>4.9992501124831277</c:v>
                </c:pt>
              </c:numCache>
            </c:numRef>
          </c:val>
          <c:smooth val="0"/>
          <c:extLst>
            <c:ext xmlns:c16="http://schemas.microsoft.com/office/drawing/2014/chart" uri="{C3380CC4-5D6E-409C-BE32-E72D297353CC}">
              <c16:uniqueId val="{00000002-D18B-430D-9044-8D10B306D04E}"/>
            </c:ext>
          </c:extLst>
        </c:ser>
        <c:dLbls>
          <c:showLegendKey val="0"/>
          <c:showVal val="0"/>
          <c:showCatName val="0"/>
          <c:showSerName val="0"/>
          <c:showPercent val="0"/>
          <c:showBubbleSize val="0"/>
        </c:dLbls>
        <c:smooth val="0"/>
        <c:axId val="451286680"/>
        <c:axId val="451288640"/>
      </c:lineChart>
      <c:catAx>
        <c:axId val="451286680"/>
        <c:scaling>
          <c:orientation val="minMax"/>
        </c:scaling>
        <c:delete val="0"/>
        <c:axPos val="b"/>
        <c:numFmt formatCode="General" sourceLinked="1"/>
        <c:majorTickMark val="out"/>
        <c:minorTickMark val="none"/>
        <c:tickLblPos val="nextTo"/>
        <c:txPr>
          <a:bodyPr rot="-5400000" vert="horz"/>
          <a:lstStyle/>
          <a:p>
            <a:pPr>
              <a:defRPr lang="en-US" sz="900" b="0">
                <a:latin typeface="Arial" pitchFamily="34" charset="0"/>
                <a:cs typeface="Arial" pitchFamily="34" charset="0"/>
              </a:defRPr>
            </a:pPr>
            <a:endParaRPr lang="pt-PT"/>
          </a:p>
        </c:txPr>
        <c:crossAx val="451288640"/>
        <c:crosses val="autoZero"/>
        <c:auto val="1"/>
        <c:lblAlgn val="ctr"/>
        <c:lblOffset val="100"/>
        <c:tickLblSkip val="1"/>
        <c:noMultiLvlLbl val="0"/>
      </c:catAx>
      <c:valAx>
        <c:axId val="451288640"/>
        <c:scaling>
          <c:orientation val="minMax"/>
        </c:scaling>
        <c:delete val="0"/>
        <c:axPos val="l"/>
        <c:majorGridlines>
          <c:spPr>
            <a:ln w="3175">
              <a:solidFill>
                <a:schemeClr val="bg1">
                  <a:lumMod val="95000"/>
                </a:schemeClr>
              </a:solidFill>
            </a:ln>
          </c:spPr>
        </c:majorGridlines>
        <c:title>
          <c:tx>
            <c:rich>
              <a:bodyPr rot="-5400000" vert="horz"/>
              <a:lstStyle/>
              <a:p>
                <a:pPr>
                  <a:defRPr lang="en-US" sz="700" b="0">
                    <a:latin typeface="Arial" pitchFamily="34" charset="0"/>
                    <a:cs typeface="Arial" pitchFamily="34" charset="0"/>
                  </a:defRPr>
                </a:pPr>
                <a:r>
                  <a:rPr lang="en-US" sz="700" b="0">
                    <a:latin typeface="Arial" pitchFamily="34" charset="0"/>
                    <a:cs typeface="Arial" pitchFamily="34" charset="0"/>
                  </a:rPr>
                  <a:t>Taxa de incidência </a:t>
                </a:r>
                <a:r>
                  <a:rPr lang="en-US" sz="700" b="0" i="0" u="none" strike="noStrike" baseline="0"/>
                  <a:t>da infecção VIH </a:t>
                </a:r>
                <a:r>
                  <a:rPr lang="en-US" sz="700" b="0">
                    <a:latin typeface="Arial" pitchFamily="34" charset="0"/>
                    <a:cs typeface="Arial" pitchFamily="34" charset="0"/>
                  </a:rPr>
                  <a:t>(/100000 hab)</a:t>
                </a:r>
              </a:p>
            </c:rich>
          </c:tx>
          <c:layout>
            <c:manualLayout>
              <c:xMode val="edge"/>
              <c:yMode val="edge"/>
              <c:x val="1.0065442561205272E-2"/>
              <c:y val="2.8543981481481476E-2"/>
            </c:manualLayout>
          </c:layout>
          <c:overlay val="0"/>
        </c:title>
        <c:numFmt formatCode="0" sourceLinked="0"/>
        <c:majorTickMark val="out"/>
        <c:minorTickMark val="none"/>
        <c:tickLblPos val="nextTo"/>
        <c:txPr>
          <a:bodyPr/>
          <a:lstStyle/>
          <a:p>
            <a:pPr>
              <a:defRPr lang="en-US">
                <a:latin typeface="Arial" pitchFamily="34" charset="0"/>
                <a:cs typeface="Arial" pitchFamily="34" charset="0"/>
              </a:defRPr>
            </a:pPr>
            <a:endParaRPr lang="pt-PT"/>
          </a:p>
        </c:txPr>
        <c:crossAx val="451286680"/>
        <c:crosses val="autoZero"/>
        <c:crossBetween val="between"/>
      </c:valAx>
    </c:plotArea>
    <c:legend>
      <c:legendPos val="b"/>
      <c:layout>
        <c:manualLayout>
          <c:xMode val="edge"/>
          <c:yMode val="edge"/>
          <c:x val="3.9646334761005174E-2"/>
          <c:y val="0.8085226014979745"/>
          <c:w val="0.91925141242941943"/>
          <c:h val="0.1691968750000000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876977401130356"/>
          <c:y val="7.4877160493827158E-2"/>
          <c:w val="0.85535969868175243"/>
          <c:h val="0.5995888888888885"/>
        </c:manualLayout>
      </c:layout>
      <c:lineChart>
        <c:grouping val="standard"/>
        <c:varyColors val="0"/>
        <c:ser>
          <c:idx val="0"/>
          <c:order val="0"/>
          <c:tx>
            <c:strRef>
              <c:f>AUX!$A$493</c:f>
              <c:strCache>
                <c:ptCount val="1"/>
                <c:pt idx="0">
                  <c:v>Continente</c:v>
                </c:pt>
              </c:strCache>
            </c:strRef>
          </c:tx>
          <c:spPr>
            <a:ln w="12700">
              <a:solidFill>
                <a:srgbClr val="FF0000"/>
              </a:solidFill>
            </a:ln>
          </c:spPr>
          <c:marker>
            <c:symbol val="none"/>
          </c:marker>
          <c:cat>
            <c:numRef>
              <c:f>AUX!$B$492:$V$492</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AUX!$B$493:$V$493</c:f>
              <c:numCache>
                <c:formatCode>0.0</c:formatCode>
                <c:ptCount val="21"/>
                <c:pt idx="0">
                  <c:v>40.6</c:v>
                </c:pt>
                <c:pt idx="1">
                  <c:v>38.9</c:v>
                </c:pt>
                <c:pt idx="2">
                  <c:v>40.700000000000003</c:v>
                </c:pt>
                <c:pt idx="3">
                  <c:v>37.6</c:v>
                </c:pt>
                <c:pt idx="4">
                  <c:v>34.799999999999997</c:v>
                </c:pt>
                <c:pt idx="5">
                  <c:v>32.4</c:v>
                </c:pt>
                <c:pt idx="6">
                  <c:v>30.8</c:v>
                </c:pt>
                <c:pt idx="7">
                  <c:v>28.1</c:v>
                </c:pt>
                <c:pt idx="8">
                  <c:v>26</c:v>
                </c:pt>
                <c:pt idx="9">
                  <c:v>25.1</c:v>
                </c:pt>
                <c:pt idx="10">
                  <c:v>24.2</c:v>
                </c:pt>
                <c:pt idx="11">
                  <c:v>23.3</c:v>
                </c:pt>
                <c:pt idx="12">
                  <c:v>23.3</c:v>
                </c:pt>
                <c:pt idx="13">
                  <c:v>21.8</c:v>
                </c:pt>
                <c:pt idx="14">
                  <c:v>20.8</c:v>
                </c:pt>
                <c:pt idx="15">
                  <c:v>19.8</c:v>
                </c:pt>
                <c:pt idx="16">
                  <c:v>17.7</c:v>
                </c:pt>
                <c:pt idx="17">
                  <c:v>17.5</c:v>
                </c:pt>
                <c:pt idx="18">
                  <c:v>17.2</c:v>
                </c:pt>
                <c:pt idx="19">
                  <c:v>18.3</c:v>
                </c:pt>
                <c:pt idx="20">
                  <c:v>13.5</c:v>
                </c:pt>
              </c:numCache>
            </c:numRef>
          </c:val>
          <c:smooth val="0"/>
          <c:extLst>
            <c:ext xmlns:c16="http://schemas.microsoft.com/office/drawing/2014/chart" uri="{C3380CC4-5D6E-409C-BE32-E72D297353CC}">
              <c16:uniqueId val="{00000000-ACDC-4D5E-973A-D5A7053D3D52}"/>
            </c:ext>
          </c:extLst>
        </c:ser>
        <c:ser>
          <c:idx val="2"/>
          <c:order val="1"/>
          <c:tx>
            <c:strRef>
              <c:f>AUX!$A$494</c:f>
              <c:strCache>
                <c:ptCount val="1"/>
                <c:pt idx="0">
                  <c:v>ARS Norte</c:v>
                </c:pt>
              </c:strCache>
            </c:strRef>
          </c:tx>
          <c:spPr>
            <a:ln w="12700">
              <a:solidFill>
                <a:schemeClr val="tx2">
                  <a:lumMod val="75000"/>
                </a:schemeClr>
              </a:solidFill>
            </a:ln>
          </c:spPr>
          <c:marker>
            <c:symbol val="none"/>
          </c:marker>
          <c:cat>
            <c:numRef>
              <c:f>AUX!$B$492:$V$492</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AUX!$B$494:$V$494</c:f>
              <c:numCache>
                <c:formatCode>0.0</c:formatCode>
                <c:ptCount val="21"/>
                <c:pt idx="0">
                  <c:v>48.476602930278041</c:v>
                </c:pt>
                <c:pt idx="1">
                  <c:v>45.385503652717738</c:v>
                </c:pt>
                <c:pt idx="2">
                  <c:v>46.941512743037045</c:v>
                </c:pt>
                <c:pt idx="3">
                  <c:v>44.129035568569812</c:v>
                </c:pt>
                <c:pt idx="4">
                  <c:v>40.569860882332435</c:v>
                </c:pt>
                <c:pt idx="5">
                  <c:v>38.25334524695446</c:v>
                </c:pt>
                <c:pt idx="6">
                  <c:v>35.51500940285473</c:v>
                </c:pt>
                <c:pt idx="7">
                  <c:v>32.003814596083174</c:v>
                </c:pt>
                <c:pt idx="8">
                  <c:v>30.227748965690562</c:v>
                </c:pt>
                <c:pt idx="9">
                  <c:v>27.635592698368448</c:v>
                </c:pt>
                <c:pt idx="10">
                  <c:v>26.378571500147192</c:v>
                </c:pt>
                <c:pt idx="11">
                  <c:v>26.933580622700582</c:v>
                </c:pt>
                <c:pt idx="12">
                  <c:v>26.86964054906721</c:v>
                </c:pt>
                <c:pt idx="13">
                  <c:v>24.861769793443099</c:v>
                </c:pt>
                <c:pt idx="14">
                  <c:v>22.807208898176018</c:v>
                </c:pt>
                <c:pt idx="15">
                  <c:v>22.601633862405691</c:v>
                </c:pt>
                <c:pt idx="16">
                  <c:v>19.958499700622504</c:v>
                </c:pt>
                <c:pt idx="17">
                  <c:v>19.755131507336124</c:v>
                </c:pt>
                <c:pt idx="18">
                  <c:v>19.311485288656254</c:v>
                </c:pt>
                <c:pt idx="19">
                  <c:v>19.712658317287111</c:v>
                </c:pt>
                <c:pt idx="20">
                  <c:v>14.05568914538885</c:v>
                </c:pt>
              </c:numCache>
            </c:numRef>
          </c:val>
          <c:smooth val="0"/>
          <c:extLst>
            <c:ext xmlns:c16="http://schemas.microsoft.com/office/drawing/2014/chart" uri="{C3380CC4-5D6E-409C-BE32-E72D297353CC}">
              <c16:uniqueId val="{00000001-ACDC-4D5E-973A-D5A7053D3D52}"/>
            </c:ext>
          </c:extLst>
        </c:ser>
        <c:ser>
          <c:idx val="3"/>
          <c:order val="2"/>
          <c:tx>
            <c:strRef>
              <c:f>AUX!$A$495</c:f>
              <c:strCache>
                <c:ptCount val="1"/>
                <c:pt idx="0">
                  <c:v>ACES Gerês/Cabreira</c:v>
                </c:pt>
              </c:strCache>
            </c:strRef>
          </c:tx>
          <c:spPr>
            <a:ln w="25400">
              <a:solidFill>
                <a:srgbClr val="009999"/>
              </a:solidFill>
            </a:ln>
          </c:spPr>
          <c:marker>
            <c:symbol val="none"/>
          </c:marker>
          <c:cat>
            <c:numRef>
              <c:f>AUX!$B$492:$V$492</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AUX!$B$495:$V$495</c:f>
              <c:numCache>
                <c:formatCode>0.0</c:formatCode>
                <c:ptCount val="21"/>
                <c:pt idx="0">
                  <c:v>23.583729041094649</c:v>
                </c:pt>
                <c:pt idx="1">
                  <c:v>26.158293757638898</c:v>
                </c:pt>
                <c:pt idx="2">
                  <c:v>21.583413146996531</c:v>
                </c:pt>
                <c:pt idx="3">
                  <c:v>25.158136860264523</c:v>
                </c:pt>
                <c:pt idx="4">
                  <c:v>25.178157947980129</c:v>
                </c:pt>
                <c:pt idx="5">
                  <c:v>18.007878446820484</c:v>
                </c:pt>
                <c:pt idx="6">
                  <c:v>20.736787060244875</c:v>
                </c:pt>
                <c:pt idx="7">
                  <c:v>13.546831396136444</c:v>
                </c:pt>
                <c:pt idx="8">
                  <c:v>18.120866177403279</c:v>
                </c:pt>
                <c:pt idx="9">
                  <c:v>10.008097460672726</c:v>
                </c:pt>
                <c:pt idx="10">
                  <c:v>13.712906587680324</c:v>
                </c:pt>
                <c:pt idx="11">
                  <c:v>8.261238726851321</c:v>
                </c:pt>
                <c:pt idx="12">
                  <c:v>12.901382751772788</c:v>
                </c:pt>
                <c:pt idx="13">
                  <c:v>20.385848514612949</c:v>
                </c:pt>
                <c:pt idx="14">
                  <c:v>26.103210228729377</c:v>
                </c:pt>
                <c:pt idx="15">
                  <c:v>15.941485371342836</c:v>
                </c:pt>
                <c:pt idx="16">
                  <c:v>20.767255701555655</c:v>
                </c:pt>
                <c:pt idx="17">
                  <c:v>14.246637793480739</c:v>
                </c:pt>
                <c:pt idx="18">
                  <c:v>16.20614212786646</c:v>
                </c:pt>
                <c:pt idx="19">
                  <c:v>13.997900314952759</c:v>
                </c:pt>
                <c:pt idx="20">
                  <c:v>8.6048234816071894</c:v>
                </c:pt>
              </c:numCache>
            </c:numRef>
          </c:val>
          <c:smooth val="0"/>
          <c:extLst>
            <c:ext xmlns:c16="http://schemas.microsoft.com/office/drawing/2014/chart" uri="{C3380CC4-5D6E-409C-BE32-E72D297353CC}">
              <c16:uniqueId val="{00000002-ACDC-4D5E-973A-D5A7053D3D52}"/>
            </c:ext>
          </c:extLst>
        </c:ser>
        <c:dLbls>
          <c:showLegendKey val="0"/>
          <c:showVal val="0"/>
          <c:showCatName val="0"/>
          <c:showSerName val="0"/>
          <c:showPercent val="0"/>
          <c:showBubbleSize val="0"/>
        </c:dLbls>
        <c:smooth val="0"/>
        <c:axId val="451292168"/>
        <c:axId val="451289816"/>
      </c:lineChart>
      <c:catAx>
        <c:axId val="451292168"/>
        <c:scaling>
          <c:orientation val="minMax"/>
        </c:scaling>
        <c:delete val="0"/>
        <c:axPos val="b"/>
        <c:numFmt formatCode="General" sourceLinked="1"/>
        <c:majorTickMark val="out"/>
        <c:minorTickMark val="none"/>
        <c:tickLblPos val="nextTo"/>
        <c:txPr>
          <a:bodyPr rot="-5400000" vert="horz"/>
          <a:lstStyle/>
          <a:p>
            <a:pPr>
              <a:defRPr lang="en-US" sz="900" b="0">
                <a:latin typeface="Arial" pitchFamily="34" charset="0"/>
                <a:cs typeface="Arial" pitchFamily="34" charset="0"/>
              </a:defRPr>
            </a:pPr>
            <a:endParaRPr lang="pt-PT"/>
          </a:p>
        </c:txPr>
        <c:crossAx val="451289816"/>
        <c:crosses val="autoZero"/>
        <c:auto val="1"/>
        <c:lblAlgn val="ctr"/>
        <c:lblOffset val="100"/>
        <c:tickLblSkip val="1"/>
        <c:noMultiLvlLbl val="0"/>
      </c:catAx>
      <c:valAx>
        <c:axId val="451289816"/>
        <c:scaling>
          <c:orientation val="minMax"/>
        </c:scaling>
        <c:delete val="0"/>
        <c:axPos val="l"/>
        <c:majorGridlines>
          <c:spPr>
            <a:ln w="3175">
              <a:solidFill>
                <a:schemeClr val="bg1">
                  <a:lumMod val="95000"/>
                </a:schemeClr>
              </a:solidFill>
            </a:ln>
          </c:spPr>
        </c:majorGridlines>
        <c:title>
          <c:tx>
            <c:rich>
              <a:bodyPr rot="-5400000" vert="horz"/>
              <a:lstStyle/>
              <a:p>
                <a:pPr>
                  <a:defRPr lang="en-US" sz="700" b="0">
                    <a:latin typeface=""/>
                    <a:cs typeface="Arial" pitchFamily="34" charset="0"/>
                  </a:defRPr>
                </a:pPr>
                <a:r>
                  <a:rPr lang="en-US" sz="700" b="0" i="0" baseline="0">
                    <a:latin typeface=""/>
                  </a:rPr>
                  <a:t>Taxa de incidência de tuberculose (/100000 hab)</a:t>
                </a:r>
                <a:endParaRPr lang="pt-PT" sz="700">
                  <a:latin typeface=""/>
                </a:endParaRPr>
              </a:p>
            </c:rich>
          </c:tx>
          <c:layout>
            <c:manualLayout>
              <c:xMode val="edge"/>
              <c:yMode val="edge"/>
              <c:x val="1.0065442561205272E-2"/>
              <c:y val="2.8543981481481476E-2"/>
            </c:manualLayout>
          </c:layout>
          <c:overlay val="0"/>
        </c:title>
        <c:numFmt formatCode="0" sourceLinked="0"/>
        <c:majorTickMark val="out"/>
        <c:minorTickMark val="none"/>
        <c:tickLblPos val="nextTo"/>
        <c:txPr>
          <a:bodyPr/>
          <a:lstStyle/>
          <a:p>
            <a:pPr>
              <a:defRPr lang="en-US">
                <a:latin typeface="Arial" pitchFamily="34" charset="0"/>
                <a:cs typeface="Arial" pitchFamily="34" charset="0"/>
              </a:defRPr>
            </a:pPr>
            <a:endParaRPr lang="pt-PT"/>
          </a:p>
        </c:txPr>
        <c:crossAx val="451292168"/>
        <c:crosses val="autoZero"/>
        <c:crossBetween val="between"/>
      </c:valAx>
    </c:plotArea>
    <c:legend>
      <c:legendPos val="b"/>
      <c:layout>
        <c:manualLayout>
          <c:xMode val="edge"/>
          <c:yMode val="edge"/>
          <c:x val="3.0925141242937833E-2"/>
          <c:y val="0.80852256944444356"/>
          <c:w val="0.91925141242941988"/>
          <c:h val="0.16919687500000002"/>
        </c:manualLayout>
      </c:layout>
      <c:overlay val="0"/>
      <c:spPr>
        <a:ln w="3175">
          <a:solidFill>
            <a:schemeClr val="bg1">
              <a:lumMod val="95000"/>
            </a:schemeClr>
          </a:solidFill>
        </a:ln>
      </c:spPr>
      <c:txPr>
        <a:bodyPr/>
        <a:lstStyle/>
        <a:p>
          <a:pPr>
            <a:defRPr lang="en-US" sz="900">
              <a:latin typeface="Arial" pitchFamily="34" charset="0"/>
              <a:cs typeface="Arial" pitchFamily="34" charset="0"/>
            </a:defRPr>
          </a:pPr>
          <a:endParaRPr lang="pt-PT"/>
        </a:p>
      </c:txPr>
    </c:legend>
    <c:plotVisOnly val="1"/>
    <c:dispBlanksAs val="gap"/>
    <c:showDLblsOverMax val="0"/>
  </c:chart>
  <c:spPr>
    <a:ln>
      <a:solidFill>
        <a:schemeClr val="bg1">
          <a:lumMod val="85000"/>
        </a:schemeClr>
      </a:solidFill>
    </a:ln>
  </c:spPr>
  <c:printSettings>
    <c:headerFooter/>
    <c:pageMargins b="0.75000000000001465" l="0.70000000000000062" r="0.70000000000000062" t="0.75000000000001465" header="0.30000000000000032" footer="0.30000000000000032"/>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3">
                <a:lumMod val="20000"/>
                <a:lumOff val="80000"/>
              </a:schemeClr>
            </a:solidFill>
            <a:ln>
              <a:solidFill>
                <a:schemeClr val="accent3">
                  <a:lumMod val="20000"/>
                  <a:lumOff val="80000"/>
                </a:schemeClr>
              </a:solidFill>
            </a:ln>
          </c:spPr>
          <c:invertIfNegative val="0"/>
          <c:cat>
            <c:strRef>
              <c:f>AUX!$C$508</c:f>
              <c:strCache>
                <c:ptCount val="1"/>
                <c:pt idx="0">
                  <c:v>Índce de Envelhecimento</c:v>
                </c:pt>
              </c:strCache>
            </c:strRef>
          </c:cat>
          <c:val>
            <c:numRef>
              <c:f>AUX!$C$534</c:f>
              <c:numCache>
                <c:formatCode>0.0</c:formatCode>
                <c:ptCount val="1"/>
                <c:pt idx="0">
                  <c:v>56.527552839917874</c:v>
                </c:pt>
              </c:numCache>
            </c:numRef>
          </c:val>
          <c:extLst>
            <c:ext xmlns:c16="http://schemas.microsoft.com/office/drawing/2014/chart" uri="{C3380CC4-5D6E-409C-BE32-E72D297353CC}">
              <c16:uniqueId val="{00000000-079F-4305-B9D5-C735088DB57D}"/>
            </c:ext>
          </c:extLst>
        </c:ser>
        <c:ser>
          <c:idx val="1"/>
          <c:order val="1"/>
          <c:tx>
            <c:strRef>
              <c:f>AUX!$A$535</c:f>
              <c:strCache>
                <c:ptCount val="1"/>
                <c:pt idx="0">
                  <c:v>2Q Box</c:v>
                </c:pt>
              </c:strCache>
            </c:strRef>
          </c:tx>
          <c:spPr>
            <a:solidFill>
              <a:schemeClr val="accent3">
                <a:lumMod val="60000"/>
                <a:lumOff val="40000"/>
              </a:schemeClr>
            </a:solidFill>
            <a:ln>
              <a:solidFill>
                <a:schemeClr val="accent3">
                  <a:lumMod val="20000"/>
                  <a:lumOff val="80000"/>
                </a:schemeClr>
              </a:solidFill>
            </a:ln>
          </c:spPr>
          <c:invertIfNegative val="0"/>
          <c:cat>
            <c:strRef>
              <c:f>AUX!$C$508</c:f>
              <c:strCache>
                <c:ptCount val="1"/>
                <c:pt idx="0">
                  <c:v>Índce de Envelhecimento</c:v>
                </c:pt>
              </c:strCache>
            </c:strRef>
          </c:cat>
          <c:val>
            <c:numRef>
              <c:f>AUX!$C$535</c:f>
              <c:numCache>
                <c:formatCode>0.0</c:formatCode>
                <c:ptCount val="1"/>
                <c:pt idx="0">
                  <c:v>20.744637328250477</c:v>
                </c:pt>
              </c:numCache>
            </c:numRef>
          </c:val>
          <c:extLst>
            <c:ext xmlns:c16="http://schemas.microsoft.com/office/drawing/2014/chart" uri="{C3380CC4-5D6E-409C-BE32-E72D297353CC}">
              <c16:uniqueId val="{00000001-079F-4305-B9D5-C735088DB57D}"/>
            </c:ext>
          </c:extLst>
        </c:ser>
        <c:ser>
          <c:idx val="2"/>
          <c:order val="2"/>
          <c:tx>
            <c:strRef>
              <c:f>AUX!$A$536</c:f>
              <c:strCache>
                <c:ptCount val="1"/>
                <c:pt idx="0">
                  <c:v>3Q Box</c:v>
                </c:pt>
              </c:strCache>
            </c:strRef>
          </c:tx>
          <c:spPr>
            <a:solidFill>
              <a:schemeClr val="accent3">
                <a:lumMod val="60000"/>
                <a:lumOff val="40000"/>
              </a:schemeClr>
            </a:solidFill>
            <a:ln>
              <a:solidFill>
                <a:schemeClr val="accent3">
                  <a:lumMod val="20000"/>
                  <a:lumOff val="80000"/>
                </a:schemeClr>
              </a:solidFill>
            </a:ln>
          </c:spPr>
          <c:invertIfNegative val="0"/>
          <c:cat>
            <c:strRef>
              <c:f>AUX!$C$508</c:f>
              <c:strCache>
                <c:ptCount val="1"/>
                <c:pt idx="0">
                  <c:v>Índce de Envelhecimento</c:v>
                </c:pt>
              </c:strCache>
            </c:strRef>
          </c:cat>
          <c:val>
            <c:numRef>
              <c:f>AUX!$C$536</c:f>
              <c:numCache>
                <c:formatCode>0.0</c:formatCode>
                <c:ptCount val="1"/>
                <c:pt idx="0">
                  <c:v>9.7250997039835028</c:v>
                </c:pt>
              </c:numCache>
            </c:numRef>
          </c:val>
          <c:extLst>
            <c:ext xmlns:c16="http://schemas.microsoft.com/office/drawing/2014/chart" uri="{C3380CC4-5D6E-409C-BE32-E72D297353CC}">
              <c16:uniqueId val="{00000002-079F-4305-B9D5-C735088DB57D}"/>
            </c:ext>
          </c:extLst>
        </c:ser>
        <c:ser>
          <c:idx val="3"/>
          <c:order val="3"/>
          <c:tx>
            <c:strRef>
              <c:f>AUX!$A$538</c:f>
              <c:strCache>
                <c:ptCount val="1"/>
                <c:pt idx="0">
                  <c:v>bar2</c:v>
                </c:pt>
              </c:strCache>
            </c:strRef>
          </c:tx>
          <c:spPr>
            <a:solidFill>
              <a:schemeClr val="accent3">
                <a:lumMod val="20000"/>
                <a:lumOff val="80000"/>
              </a:schemeClr>
            </a:solidFill>
            <a:ln>
              <a:solidFill>
                <a:schemeClr val="accent3">
                  <a:lumMod val="20000"/>
                  <a:lumOff val="80000"/>
                </a:schemeClr>
              </a:solidFill>
            </a:ln>
          </c:spPr>
          <c:invertIfNegative val="0"/>
          <c:cat>
            <c:strRef>
              <c:f>AUX!$C$508</c:f>
              <c:strCache>
                <c:ptCount val="1"/>
                <c:pt idx="0">
                  <c:v>Índce de Envelhecimento</c:v>
                </c:pt>
              </c:strCache>
            </c:strRef>
          </c:cat>
          <c:val>
            <c:numRef>
              <c:f>AUX!$C$538</c:f>
              <c:numCache>
                <c:formatCode>0.0</c:formatCode>
                <c:ptCount val="1"/>
                <c:pt idx="0">
                  <c:v>13.002710127848147</c:v>
                </c:pt>
              </c:numCache>
            </c:numRef>
          </c:val>
          <c:extLst>
            <c:ext xmlns:c16="http://schemas.microsoft.com/office/drawing/2014/chart" uri="{C3380CC4-5D6E-409C-BE32-E72D297353CC}">
              <c16:uniqueId val="{00000003-079F-4305-B9D5-C735088DB57D}"/>
            </c:ext>
          </c:extLst>
        </c:ser>
        <c:dLbls>
          <c:showLegendKey val="0"/>
          <c:showVal val="0"/>
          <c:showCatName val="0"/>
          <c:showSerName val="0"/>
          <c:showPercent val="0"/>
          <c:showBubbleSize val="0"/>
        </c:dLbls>
        <c:gapWidth val="0"/>
        <c:overlap val="100"/>
        <c:axId val="451285112"/>
        <c:axId val="451285504"/>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AUX!$C$530</c:f>
              <c:numCache>
                <c:formatCode>0.0</c:formatCode>
                <c:ptCount val="1"/>
                <c:pt idx="0">
                  <c:v>87.649811557284451</c:v>
                </c:pt>
              </c:numCache>
            </c:numRef>
          </c:xVal>
          <c:yVal>
            <c:numRef>
              <c:f>AUX!$C$508</c:f>
              <c:numCache>
                <c:formatCode>General</c:formatCode>
                <c:ptCount val="1"/>
                <c:pt idx="0">
                  <c:v>0</c:v>
                </c:pt>
              </c:numCache>
            </c:numRef>
          </c:yVal>
          <c:smooth val="0"/>
          <c:extLst>
            <c:ext xmlns:c16="http://schemas.microsoft.com/office/drawing/2014/chart" uri="{C3380CC4-5D6E-409C-BE32-E72D297353CC}">
              <c16:uniqueId val="{00000004-079F-4305-B9D5-C735088DB57D}"/>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AUX!$C$532</c:f>
              <c:numCache>
                <c:formatCode>0.0</c:formatCode>
                <c:ptCount val="1"/>
                <c:pt idx="0">
                  <c:v>86.752806622733189</c:v>
                </c:pt>
              </c:numCache>
            </c:numRef>
          </c:xVal>
          <c:yVal>
            <c:numRef>
              <c:f>AUX!$C$508</c:f>
              <c:numCache>
                <c:formatCode>General</c:formatCode>
                <c:ptCount val="1"/>
                <c:pt idx="0">
                  <c:v>0</c:v>
                </c:pt>
              </c:numCache>
            </c:numRef>
          </c:yVal>
          <c:smooth val="0"/>
          <c:extLst>
            <c:ext xmlns:c16="http://schemas.microsoft.com/office/drawing/2014/chart" uri="{C3380CC4-5D6E-409C-BE32-E72D297353CC}">
              <c16:uniqueId val="{00000005-079F-4305-B9D5-C735088DB57D}"/>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AUX!$C$531</c:f>
              <c:numCache>
                <c:formatCode>0.0</c:formatCode>
                <c:ptCount val="1"/>
                <c:pt idx="0">
                  <c:v>83.658847021776467</c:v>
                </c:pt>
              </c:numCache>
            </c:numRef>
          </c:xVal>
          <c:yVal>
            <c:numRef>
              <c:f>AUX!$C$508</c:f>
              <c:numCache>
                <c:formatCode>General</c:formatCode>
                <c:ptCount val="1"/>
                <c:pt idx="0">
                  <c:v>0</c:v>
                </c:pt>
              </c:numCache>
            </c:numRef>
          </c:yVal>
          <c:smooth val="0"/>
          <c:extLst>
            <c:ext xmlns:c16="http://schemas.microsoft.com/office/drawing/2014/chart" uri="{C3380CC4-5D6E-409C-BE32-E72D297353CC}">
              <c16:uniqueId val="{00000006-079F-4305-B9D5-C735088DB57D}"/>
            </c:ext>
          </c:extLst>
        </c:ser>
        <c:dLbls>
          <c:showLegendKey val="0"/>
          <c:showVal val="0"/>
          <c:showCatName val="0"/>
          <c:showSerName val="0"/>
          <c:showPercent val="0"/>
          <c:showBubbleSize val="0"/>
        </c:dLbls>
        <c:axId val="296009144"/>
        <c:axId val="296009536"/>
      </c:scatterChart>
      <c:catAx>
        <c:axId val="451285112"/>
        <c:scaling>
          <c:orientation val="minMax"/>
        </c:scaling>
        <c:delete val="1"/>
        <c:axPos val="l"/>
        <c:numFmt formatCode="General" sourceLinked="0"/>
        <c:majorTickMark val="out"/>
        <c:minorTickMark val="none"/>
        <c:tickLblPos val="none"/>
        <c:crossAx val="451285504"/>
        <c:crosses val="autoZero"/>
        <c:auto val="1"/>
        <c:lblAlgn val="ctr"/>
        <c:lblOffset val="100"/>
        <c:noMultiLvlLbl val="0"/>
      </c:catAx>
      <c:valAx>
        <c:axId val="451285504"/>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51285112"/>
        <c:crosses val="autoZero"/>
        <c:crossBetween val="between"/>
      </c:valAx>
      <c:valAx>
        <c:axId val="296009536"/>
        <c:scaling>
          <c:orientation val="minMax"/>
          <c:max val="0.5"/>
          <c:min val="-0.5"/>
        </c:scaling>
        <c:delete val="1"/>
        <c:axPos val="r"/>
        <c:numFmt formatCode="General" sourceLinked="1"/>
        <c:majorTickMark val="out"/>
        <c:minorTickMark val="none"/>
        <c:tickLblPos val="none"/>
        <c:crossAx val="296009144"/>
        <c:crosses val="max"/>
        <c:crossBetween val="midCat"/>
      </c:valAx>
      <c:valAx>
        <c:axId val="296009144"/>
        <c:scaling>
          <c:orientation val="minMax"/>
        </c:scaling>
        <c:delete val="1"/>
        <c:axPos val="b"/>
        <c:numFmt formatCode="0.0" sourceLinked="1"/>
        <c:majorTickMark val="out"/>
        <c:minorTickMark val="none"/>
        <c:tickLblPos val="none"/>
        <c:crossAx val="296009536"/>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3">
                <a:lumMod val="20000"/>
                <a:lumOff val="80000"/>
              </a:schemeClr>
            </a:solidFill>
            <a:ln>
              <a:solidFill>
                <a:schemeClr val="accent3">
                  <a:lumMod val="20000"/>
                  <a:lumOff val="80000"/>
                </a:schemeClr>
              </a:solidFill>
            </a:ln>
          </c:spPr>
          <c:invertIfNegative val="0"/>
          <c:cat>
            <c:strRef>
              <c:f>AUX!$D$508</c:f>
              <c:strCache>
                <c:ptCount val="1"/>
                <c:pt idx="0">
                  <c:v>Taxa Bruta de Natalidade</c:v>
                </c:pt>
              </c:strCache>
            </c:strRef>
          </c:cat>
          <c:val>
            <c:numRef>
              <c:f>AUX!$D$534</c:f>
              <c:numCache>
                <c:formatCode>0.0</c:formatCode>
                <c:ptCount val="1"/>
                <c:pt idx="0">
                  <c:v>28.426029437682608</c:v>
                </c:pt>
              </c:numCache>
            </c:numRef>
          </c:val>
          <c:extLst>
            <c:ext xmlns:c16="http://schemas.microsoft.com/office/drawing/2014/chart" uri="{C3380CC4-5D6E-409C-BE32-E72D297353CC}">
              <c16:uniqueId val="{00000000-1F11-42C3-BF8D-827A6BDE4FB6}"/>
            </c:ext>
          </c:extLst>
        </c:ser>
        <c:ser>
          <c:idx val="1"/>
          <c:order val="1"/>
          <c:tx>
            <c:strRef>
              <c:f>AUX!$A$535</c:f>
              <c:strCache>
                <c:ptCount val="1"/>
                <c:pt idx="0">
                  <c:v>2Q Box</c:v>
                </c:pt>
              </c:strCache>
            </c:strRef>
          </c:tx>
          <c:spPr>
            <a:solidFill>
              <a:schemeClr val="accent3">
                <a:lumMod val="60000"/>
                <a:lumOff val="40000"/>
              </a:schemeClr>
            </a:solidFill>
            <a:ln>
              <a:solidFill>
                <a:schemeClr val="accent3">
                  <a:lumMod val="20000"/>
                  <a:lumOff val="80000"/>
                </a:schemeClr>
              </a:solidFill>
            </a:ln>
          </c:spPr>
          <c:invertIfNegative val="0"/>
          <c:cat>
            <c:strRef>
              <c:f>AUX!$D$508</c:f>
              <c:strCache>
                <c:ptCount val="1"/>
                <c:pt idx="0">
                  <c:v>Taxa Bruta de Natalidade</c:v>
                </c:pt>
              </c:strCache>
            </c:strRef>
          </c:cat>
          <c:val>
            <c:numRef>
              <c:f>AUX!$D$535</c:f>
              <c:numCache>
                <c:formatCode>0.0</c:formatCode>
                <c:ptCount val="1"/>
                <c:pt idx="0">
                  <c:v>13.570542175411447</c:v>
                </c:pt>
              </c:numCache>
            </c:numRef>
          </c:val>
          <c:extLst>
            <c:ext xmlns:c16="http://schemas.microsoft.com/office/drawing/2014/chart" uri="{C3380CC4-5D6E-409C-BE32-E72D297353CC}">
              <c16:uniqueId val="{00000001-1F11-42C3-BF8D-827A6BDE4FB6}"/>
            </c:ext>
          </c:extLst>
        </c:ser>
        <c:ser>
          <c:idx val="2"/>
          <c:order val="2"/>
          <c:tx>
            <c:strRef>
              <c:f>AUX!$A$536</c:f>
              <c:strCache>
                <c:ptCount val="1"/>
                <c:pt idx="0">
                  <c:v>3Q Box</c:v>
                </c:pt>
              </c:strCache>
            </c:strRef>
          </c:tx>
          <c:spPr>
            <a:solidFill>
              <a:schemeClr val="accent3">
                <a:lumMod val="60000"/>
                <a:lumOff val="40000"/>
              </a:schemeClr>
            </a:solidFill>
            <a:ln>
              <a:solidFill>
                <a:schemeClr val="accent3">
                  <a:lumMod val="20000"/>
                  <a:lumOff val="80000"/>
                </a:schemeClr>
              </a:solidFill>
            </a:ln>
          </c:spPr>
          <c:invertIfNegative val="0"/>
          <c:cat>
            <c:strRef>
              <c:f>AUX!$D$508</c:f>
              <c:strCache>
                <c:ptCount val="1"/>
                <c:pt idx="0">
                  <c:v>Taxa Bruta de Natalidade</c:v>
                </c:pt>
              </c:strCache>
            </c:strRef>
          </c:cat>
          <c:val>
            <c:numRef>
              <c:f>AUX!$D$536</c:f>
              <c:numCache>
                <c:formatCode>0.0</c:formatCode>
                <c:ptCount val="1"/>
                <c:pt idx="0">
                  <c:v>11.853150980809062</c:v>
                </c:pt>
              </c:numCache>
            </c:numRef>
          </c:val>
          <c:extLst>
            <c:ext xmlns:c16="http://schemas.microsoft.com/office/drawing/2014/chart" uri="{C3380CC4-5D6E-409C-BE32-E72D297353CC}">
              <c16:uniqueId val="{00000002-1F11-42C3-BF8D-827A6BDE4FB6}"/>
            </c:ext>
          </c:extLst>
        </c:ser>
        <c:ser>
          <c:idx val="3"/>
          <c:order val="3"/>
          <c:tx>
            <c:strRef>
              <c:f>AUX!$A$538</c:f>
              <c:strCache>
                <c:ptCount val="1"/>
                <c:pt idx="0">
                  <c:v>bar2</c:v>
                </c:pt>
              </c:strCache>
            </c:strRef>
          </c:tx>
          <c:spPr>
            <a:solidFill>
              <a:schemeClr val="accent3">
                <a:lumMod val="20000"/>
                <a:lumOff val="80000"/>
              </a:schemeClr>
            </a:solidFill>
            <a:ln>
              <a:solidFill>
                <a:schemeClr val="accent3">
                  <a:lumMod val="20000"/>
                  <a:lumOff val="80000"/>
                </a:schemeClr>
              </a:solidFill>
            </a:ln>
          </c:spPr>
          <c:invertIfNegative val="0"/>
          <c:cat>
            <c:strRef>
              <c:f>AUX!$D$508</c:f>
              <c:strCache>
                <c:ptCount val="1"/>
                <c:pt idx="0">
                  <c:v>Taxa Bruta de Natalidade</c:v>
                </c:pt>
              </c:strCache>
            </c:strRef>
          </c:cat>
          <c:val>
            <c:numRef>
              <c:f>AUX!$D$538</c:f>
              <c:numCache>
                <c:formatCode>0.0</c:formatCode>
                <c:ptCount val="1"/>
                <c:pt idx="0">
                  <c:v>46.150277406096883</c:v>
                </c:pt>
              </c:numCache>
            </c:numRef>
          </c:val>
          <c:extLst>
            <c:ext xmlns:c16="http://schemas.microsoft.com/office/drawing/2014/chart" uri="{C3380CC4-5D6E-409C-BE32-E72D297353CC}">
              <c16:uniqueId val="{00000003-1F11-42C3-BF8D-827A6BDE4FB6}"/>
            </c:ext>
          </c:extLst>
        </c:ser>
        <c:dLbls>
          <c:showLegendKey val="0"/>
          <c:showVal val="0"/>
          <c:showCatName val="0"/>
          <c:showSerName val="0"/>
          <c:showPercent val="0"/>
          <c:showBubbleSize val="0"/>
        </c:dLbls>
        <c:gapWidth val="0"/>
        <c:overlap val="100"/>
        <c:axId val="296011496"/>
        <c:axId val="296013064"/>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AUX!$D$530</c:f>
              <c:numCache>
                <c:formatCode>0.0</c:formatCode>
                <c:ptCount val="1"/>
                <c:pt idx="0">
                  <c:v>24.342352136058128</c:v>
                </c:pt>
              </c:numCache>
            </c:numRef>
          </c:xVal>
          <c:yVal>
            <c:numRef>
              <c:f>AUX!$D$508</c:f>
              <c:numCache>
                <c:formatCode>General</c:formatCode>
                <c:ptCount val="1"/>
                <c:pt idx="0">
                  <c:v>0</c:v>
                </c:pt>
              </c:numCache>
            </c:numRef>
          </c:yVal>
          <c:smooth val="0"/>
          <c:extLst>
            <c:ext xmlns:c16="http://schemas.microsoft.com/office/drawing/2014/chart" uri="{C3380CC4-5D6E-409C-BE32-E72D297353CC}">
              <c16:uniqueId val="{00000004-1F11-42C3-BF8D-827A6BDE4FB6}"/>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AUX!$D$532</c:f>
              <c:numCache>
                <c:formatCode>0.0</c:formatCode>
                <c:ptCount val="1"/>
                <c:pt idx="0">
                  <c:v>42.954720038742444</c:v>
                </c:pt>
              </c:numCache>
            </c:numRef>
          </c:xVal>
          <c:yVal>
            <c:numRef>
              <c:f>AUX!$D$508</c:f>
              <c:numCache>
                <c:formatCode>General</c:formatCode>
                <c:ptCount val="1"/>
                <c:pt idx="0">
                  <c:v>0</c:v>
                </c:pt>
              </c:numCache>
            </c:numRef>
          </c:yVal>
          <c:smooth val="0"/>
          <c:extLst>
            <c:ext xmlns:c16="http://schemas.microsoft.com/office/drawing/2014/chart" uri="{C3380CC4-5D6E-409C-BE32-E72D297353CC}">
              <c16:uniqueId val="{00000005-1F11-42C3-BF8D-827A6BDE4FB6}"/>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AUX!$D$531</c:f>
              <c:numCache>
                <c:formatCode>0.0</c:formatCode>
                <c:ptCount val="1"/>
                <c:pt idx="0">
                  <c:v>53.655086605578447</c:v>
                </c:pt>
              </c:numCache>
            </c:numRef>
          </c:xVal>
          <c:yVal>
            <c:numRef>
              <c:f>AUX!$D$508</c:f>
              <c:numCache>
                <c:formatCode>General</c:formatCode>
                <c:ptCount val="1"/>
                <c:pt idx="0">
                  <c:v>0</c:v>
                </c:pt>
              </c:numCache>
            </c:numRef>
          </c:yVal>
          <c:smooth val="0"/>
          <c:extLst>
            <c:ext xmlns:c16="http://schemas.microsoft.com/office/drawing/2014/chart" uri="{C3380CC4-5D6E-409C-BE32-E72D297353CC}">
              <c16:uniqueId val="{00000006-1F11-42C3-BF8D-827A6BDE4FB6}"/>
            </c:ext>
          </c:extLst>
        </c:ser>
        <c:dLbls>
          <c:showLegendKey val="0"/>
          <c:showVal val="0"/>
          <c:showCatName val="0"/>
          <c:showSerName val="0"/>
          <c:showPercent val="0"/>
          <c:showBubbleSize val="0"/>
        </c:dLbls>
        <c:axId val="296012672"/>
        <c:axId val="296006400"/>
      </c:scatterChart>
      <c:catAx>
        <c:axId val="296011496"/>
        <c:scaling>
          <c:orientation val="minMax"/>
        </c:scaling>
        <c:delete val="1"/>
        <c:axPos val="l"/>
        <c:numFmt formatCode="General" sourceLinked="0"/>
        <c:majorTickMark val="out"/>
        <c:minorTickMark val="none"/>
        <c:tickLblPos val="none"/>
        <c:crossAx val="296013064"/>
        <c:crosses val="autoZero"/>
        <c:auto val="1"/>
        <c:lblAlgn val="ctr"/>
        <c:lblOffset val="100"/>
        <c:noMultiLvlLbl val="0"/>
      </c:catAx>
      <c:valAx>
        <c:axId val="296013064"/>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296011496"/>
        <c:crosses val="autoZero"/>
        <c:crossBetween val="between"/>
      </c:valAx>
      <c:valAx>
        <c:axId val="296006400"/>
        <c:scaling>
          <c:orientation val="minMax"/>
          <c:max val="0.5"/>
          <c:min val="-0.5"/>
        </c:scaling>
        <c:delete val="1"/>
        <c:axPos val="r"/>
        <c:numFmt formatCode="General" sourceLinked="1"/>
        <c:majorTickMark val="out"/>
        <c:minorTickMark val="none"/>
        <c:tickLblPos val="none"/>
        <c:crossAx val="296012672"/>
        <c:crosses val="max"/>
        <c:crossBetween val="midCat"/>
      </c:valAx>
      <c:valAx>
        <c:axId val="296012672"/>
        <c:scaling>
          <c:orientation val="minMax"/>
        </c:scaling>
        <c:delete val="1"/>
        <c:axPos val="b"/>
        <c:numFmt formatCode="0.0" sourceLinked="1"/>
        <c:majorTickMark val="out"/>
        <c:minorTickMark val="none"/>
        <c:tickLblPos val="none"/>
        <c:crossAx val="296006400"/>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3">
                <a:lumMod val="20000"/>
                <a:lumOff val="80000"/>
              </a:schemeClr>
            </a:solidFill>
            <a:ln>
              <a:solidFill>
                <a:schemeClr val="accent3">
                  <a:lumMod val="20000"/>
                  <a:lumOff val="80000"/>
                </a:schemeClr>
              </a:solidFill>
            </a:ln>
          </c:spPr>
          <c:invertIfNegative val="0"/>
          <c:cat>
            <c:strRef>
              <c:f>AUX!$E$508</c:f>
              <c:strCache>
                <c:ptCount val="1"/>
                <c:pt idx="0">
                  <c:v>ISF</c:v>
                </c:pt>
              </c:strCache>
            </c:strRef>
          </c:cat>
          <c:val>
            <c:numRef>
              <c:f>AUX!$E$534</c:f>
              <c:numCache>
                <c:formatCode>0.0</c:formatCode>
                <c:ptCount val="1"/>
                <c:pt idx="0">
                  <c:v>19.342504092103955</c:v>
                </c:pt>
              </c:numCache>
            </c:numRef>
          </c:val>
          <c:extLst>
            <c:ext xmlns:c16="http://schemas.microsoft.com/office/drawing/2014/chart" uri="{C3380CC4-5D6E-409C-BE32-E72D297353CC}">
              <c16:uniqueId val="{00000000-2E1D-4CCB-A834-99CFD3426B24}"/>
            </c:ext>
          </c:extLst>
        </c:ser>
        <c:ser>
          <c:idx val="1"/>
          <c:order val="1"/>
          <c:tx>
            <c:strRef>
              <c:f>AUX!$A$535</c:f>
              <c:strCache>
                <c:ptCount val="1"/>
                <c:pt idx="0">
                  <c:v>2Q Box</c:v>
                </c:pt>
              </c:strCache>
            </c:strRef>
          </c:tx>
          <c:spPr>
            <a:solidFill>
              <a:schemeClr val="accent3">
                <a:lumMod val="60000"/>
                <a:lumOff val="40000"/>
              </a:schemeClr>
            </a:solidFill>
            <a:ln>
              <a:solidFill>
                <a:schemeClr val="accent3">
                  <a:lumMod val="20000"/>
                  <a:lumOff val="80000"/>
                </a:schemeClr>
              </a:solidFill>
            </a:ln>
          </c:spPr>
          <c:invertIfNegative val="0"/>
          <c:cat>
            <c:strRef>
              <c:f>AUX!$E$508</c:f>
              <c:strCache>
                <c:ptCount val="1"/>
                <c:pt idx="0">
                  <c:v>ISF</c:v>
                </c:pt>
              </c:strCache>
            </c:strRef>
          </c:cat>
          <c:val>
            <c:numRef>
              <c:f>AUX!$E$535</c:f>
              <c:numCache>
                <c:formatCode>0.0</c:formatCode>
                <c:ptCount val="1"/>
                <c:pt idx="0">
                  <c:v>9.051106972696946</c:v>
                </c:pt>
              </c:numCache>
            </c:numRef>
          </c:val>
          <c:extLst>
            <c:ext xmlns:c16="http://schemas.microsoft.com/office/drawing/2014/chart" uri="{C3380CC4-5D6E-409C-BE32-E72D297353CC}">
              <c16:uniqueId val="{00000001-2E1D-4CCB-A834-99CFD3426B24}"/>
            </c:ext>
          </c:extLst>
        </c:ser>
        <c:ser>
          <c:idx val="2"/>
          <c:order val="2"/>
          <c:tx>
            <c:strRef>
              <c:f>AUX!$A$536</c:f>
              <c:strCache>
                <c:ptCount val="1"/>
                <c:pt idx="0">
                  <c:v>3Q Box</c:v>
                </c:pt>
              </c:strCache>
            </c:strRef>
          </c:tx>
          <c:spPr>
            <a:solidFill>
              <a:schemeClr val="accent3">
                <a:lumMod val="60000"/>
                <a:lumOff val="40000"/>
              </a:schemeClr>
            </a:solidFill>
            <a:ln>
              <a:solidFill>
                <a:schemeClr val="accent3">
                  <a:lumMod val="20000"/>
                  <a:lumOff val="80000"/>
                </a:schemeClr>
              </a:solidFill>
            </a:ln>
          </c:spPr>
          <c:invertIfNegative val="0"/>
          <c:cat>
            <c:strRef>
              <c:f>AUX!$E$508</c:f>
              <c:strCache>
                <c:ptCount val="1"/>
                <c:pt idx="0">
                  <c:v>ISF</c:v>
                </c:pt>
              </c:strCache>
            </c:strRef>
          </c:cat>
          <c:val>
            <c:numRef>
              <c:f>AUX!$E$536</c:f>
              <c:numCache>
                <c:formatCode>0.0</c:formatCode>
                <c:ptCount val="1"/>
                <c:pt idx="0">
                  <c:v>11.089755118397129</c:v>
                </c:pt>
              </c:numCache>
            </c:numRef>
          </c:val>
          <c:extLst>
            <c:ext xmlns:c16="http://schemas.microsoft.com/office/drawing/2014/chart" uri="{C3380CC4-5D6E-409C-BE32-E72D297353CC}">
              <c16:uniqueId val="{00000002-2E1D-4CCB-A834-99CFD3426B24}"/>
            </c:ext>
          </c:extLst>
        </c:ser>
        <c:ser>
          <c:idx val="3"/>
          <c:order val="3"/>
          <c:tx>
            <c:strRef>
              <c:f>AUX!$A$538</c:f>
              <c:strCache>
                <c:ptCount val="1"/>
                <c:pt idx="0">
                  <c:v>bar2</c:v>
                </c:pt>
              </c:strCache>
            </c:strRef>
          </c:tx>
          <c:spPr>
            <a:solidFill>
              <a:schemeClr val="accent3">
                <a:lumMod val="20000"/>
                <a:lumOff val="80000"/>
              </a:schemeClr>
            </a:solidFill>
            <a:ln>
              <a:solidFill>
                <a:schemeClr val="accent3">
                  <a:lumMod val="20000"/>
                  <a:lumOff val="80000"/>
                </a:schemeClr>
              </a:solidFill>
            </a:ln>
          </c:spPr>
          <c:invertIfNegative val="0"/>
          <c:cat>
            <c:strRef>
              <c:f>AUX!$E$508</c:f>
              <c:strCache>
                <c:ptCount val="1"/>
                <c:pt idx="0">
                  <c:v>ISF</c:v>
                </c:pt>
              </c:strCache>
            </c:strRef>
          </c:cat>
          <c:val>
            <c:numRef>
              <c:f>AUX!$E$538</c:f>
              <c:numCache>
                <c:formatCode>0.0</c:formatCode>
                <c:ptCount val="1"/>
                <c:pt idx="0">
                  <c:v>60.516633816801971</c:v>
                </c:pt>
              </c:numCache>
            </c:numRef>
          </c:val>
          <c:extLst>
            <c:ext xmlns:c16="http://schemas.microsoft.com/office/drawing/2014/chart" uri="{C3380CC4-5D6E-409C-BE32-E72D297353CC}">
              <c16:uniqueId val="{00000003-2E1D-4CCB-A834-99CFD3426B24}"/>
            </c:ext>
          </c:extLst>
        </c:ser>
        <c:dLbls>
          <c:showLegendKey val="0"/>
          <c:showVal val="0"/>
          <c:showCatName val="0"/>
          <c:showSerName val="0"/>
          <c:showPercent val="0"/>
          <c:showBubbleSize val="0"/>
        </c:dLbls>
        <c:gapWidth val="0"/>
        <c:overlap val="100"/>
        <c:axId val="425842880"/>
        <c:axId val="425842488"/>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AUX!$E$530</c:f>
              <c:numCache>
                <c:formatCode>0.0</c:formatCode>
                <c:ptCount val="1"/>
                <c:pt idx="0">
                  <c:v>8.0121573221680276</c:v>
                </c:pt>
              </c:numCache>
            </c:numRef>
          </c:xVal>
          <c:yVal>
            <c:numRef>
              <c:f>AUX!$E$508</c:f>
              <c:numCache>
                <c:formatCode>General</c:formatCode>
                <c:ptCount val="1"/>
                <c:pt idx="0">
                  <c:v>0</c:v>
                </c:pt>
              </c:numCache>
            </c:numRef>
          </c:yVal>
          <c:smooth val="0"/>
          <c:extLst>
            <c:ext xmlns:c16="http://schemas.microsoft.com/office/drawing/2014/chart" uri="{C3380CC4-5D6E-409C-BE32-E72D297353CC}">
              <c16:uniqueId val="{00000004-2E1D-4CCB-A834-99CFD3426B24}"/>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AUX!$E$532</c:f>
              <c:numCache>
                <c:formatCode>0.0</c:formatCode>
                <c:ptCount val="1"/>
                <c:pt idx="0">
                  <c:v>22.670552659271735</c:v>
                </c:pt>
              </c:numCache>
            </c:numRef>
          </c:xVal>
          <c:yVal>
            <c:numRef>
              <c:f>AUX!$E$508</c:f>
              <c:numCache>
                <c:formatCode>General</c:formatCode>
                <c:ptCount val="1"/>
                <c:pt idx="0">
                  <c:v>0</c:v>
                </c:pt>
              </c:numCache>
            </c:numRef>
          </c:yVal>
          <c:smooth val="0"/>
          <c:extLst>
            <c:ext xmlns:c16="http://schemas.microsoft.com/office/drawing/2014/chart" uri="{C3380CC4-5D6E-409C-BE32-E72D297353CC}">
              <c16:uniqueId val="{00000005-2E1D-4CCB-A834-99CFD3426B24}"/>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AUX!$E$531</c:f>
              <c:numCache>
                <c:formatCode>0.0</c:formatCode>
                <c:ptCount val="1"/>
                <c:pt idx="0">
                  <c:v>32.546241743303739</c:v>
                </c:pt>
              </c:numCache>
            </c:numRef>
          </c:xVal>
          <c:yVal>
            <c:numRef>
              <c:f>AUX!$E$508</c:f>
              <c:numCache>
                <c:formatCode>General</c:formatCode>
                <c:ptCount val="1"/>
                <c:pt idx="0">
                  <c:v>0</c:v>
                </c:pt>
              </c:numCache>
            </c:numRef>
          </c:yVal>
          <c:smooth val="0"/>
          <c:extLst>
            <c:ext xmlns:c16="http://schemas.microsoft.com/office/drawing/2014/chart" uri="{C3380CC4-5D6E-409C-BE32-E72D297353CC}">
              <c16:uniqueId val="{00000006-2E1D-4CCB-A834-99CFD3426B24}"/>
            </c:ext>
          </c:extLst>
        </c:ser>
        <c:dLbls>
          <c:showLegendKey val="0"/>
          <c:showVal val="0"/>
          <c:showCatName val="0"/>
          <c:showSerName val="0"/>
          <c:showPercent val="0"/>
          <c:showBubbleSize val="0"/>
        </c:dLbls>
        <c:axId val="425838960"/>
        <c:axId val="425843272"/>
      </c:scatterChart>
      <c:catAx>
        <c:axId val="425842880"/>
        <c:scaling>
          <c:orientation val="minMax"/>
        </c:scaling>
        <c:delete val="1"/>
        <c:axPos val="l"/>
        <c:numFmt formatCode="General" sourceLinked="0"/>
        <c:majorTickMark val="out"/>
        <c:minorTickMark val="none"/>
        <c:tickLblPos val="none"/>
        <c:crossAx val="425842488"/>
        <c:crosses val="autoZero"/>
        <c:auto val="1"/>
        <c:lblAlgn val="ctr"/>
        <c:lblOffset val="100"/>
        <c:noMultiLvlLbl val="0"/>
      </c:catAx>
      <c:valAx>
        <c:axId val="425842488"/>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25842880"/>
        <c:crosses val="autoZero"/>
        <c:crossBetween val="between"/>
      </c:valAx>
      <c:valAx>
        <c:axId val="425843272"/>
        <c:scaling>
          <c:orientation val="minMax"/>
          <c:max val="0.5"/>
          <c:min val="-0.5"/>
        </c:scaling>
        <c:delete val="1"/>
        <c:axPos val="r"/>
        <c:numFmt formatCode="General" sourceLinked="1"/>
        <c:majorTickMark val="out"/>
        <c:minorTickMark val="none"/>
        <c:tickLblPos val="none"/>
        <c:crossAx val="425838960"/>
        <c:crosses val="max"/>
        <c:crossBetween val="midCat"/>
      </c:valAx>
      <c:valAx>
        <c:axId val="425838960"/>
        <c:scaling>
          <c:orientation val="minMax"/>
        </c:scaling>
        <c:delete val="1"/>
        <c:axPos val="b"/>
        <c:numFmt formatCode="0.0" sourceLinked="1"/>
        <c:majorTickMark val="out"/>
        <c:minorTickMark val="none"/>
        <c:tickLblPos val="none"/>
        <c:crossAx val="425843272"/>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3">
                <a:lumMod val="20000"/>
                <a:lumOff val="80000"/>
              </a:schemeClr>
            </a:solidFill>
            <a:ln>
              <a:solidFill>
                <a:schemeClr val="accent3">
                  <a:lumMod val="20000"/>
                  <a:lumOff val="80000"/>
                </a:schemeClr>
              </a:solidFill>
            </a:ln>
          </c:spPr>
          <c:invertIfNegative val="0"/>
          <c:cat>
            <c:strRef>
              <c:f>AUX!$F$508</c:f>
              <c:strCache>
                <c:ptCount val="1"/>
                <c:pt idx="0">
                  <c:v>EV - Homens</c:v>
                </c:pt>
              </c:strCache>
            </c:strRef>
          </c:cat>
          <c:val>
            <c:numRef>
              <c:f>AUX!$F$534</c:f>
              <c:numCache>
                <c:formatCode>0.0</c:formatCode>
                <c:ptCount val="1"/>
                <c:pt idx="0">
                  <c:v>37.837408747109379</c:v>
                </c:pt>
              </c:numCache>
            </c:numRef>
          </c:val>
          <c:extLst>
            <c:ext xmlns:c16="http://schemas.microsoft.com/office/drawing/2014/chart" uri="{C3380CC4-5D6E-409C-BE32-E72D297353CC}">
              <c16:uniqueId val="{00000000-399C-45B2-B193-124763ED812F}"/>
            </c:ext>
          </c:extLst>
        </c:ser>
        <c:ser>
          <c:idx val="1"/>
          <c:order val="1"/>
          <c:tx>
            <c:strRef>
              <c:f>AUX!$A$535</c:f>
              <c:strCache>
                <c:ptCount val="1"/>
                <c:pt idx="0">
                  <c:v>2Q Box</c:v>
                </c:pt>
              </c:strCache>
            </c:strRef>
          </c:tx>
          <c:spPr>
            <a:solidFill>
              <a:schemeClr val="accent3">
                <a:lumMod val="60000"/>
                <a:lumOff val="40000"/>
              </a:schemeClr>
            </a:solidFill>
            <a:ln>
              <a:solidFill>
                <a:schemeClr val="accent3">
                  <a:lumMod val="20000"/>
                  <a:lumOff val="80000"/>
                </a:schemeClr>
              </a:solidFill>
            </a:ln>
          </c:spPr>
          <c:invertIfNegative val="0"/>
          <c:cat>
            <c:strRef>
              <c:f>AUX!$F$508</c:f>
              <c:strCache>
                <c:ptCount val="1"/>
                <c:pt idx="0">
                  <c:v>EV - Homens</c:v>
                </c:pt>
              </c:strCache>
            </c:strRef>
          </c:cat>
          <c:val>
            <c:numRef>
              <c:f>AUX!$F$535</c:f>
              <c:numCache>
                <c:formatCode>0.0</c:formatCode>
                <c:ptCount val="1"/>
                <c:pt idx="0">
                  <c:v>7.6349948379823971</c:v>
                </c:pt>
              </c:numCache>
            </c:numRef>
          </c:val>
          <c:extLst>
            <c:ext xmlns:c16="http://schemas.microsoft.com/office/drawing/2014/chart" uri="{C3380CC4-5D6E-409C-BE32-E72D297353CC}">
              <c16:uniqueId val="{00000001-399C-45B2-B193-124763ED812F}"/>
            </c:ext>
          </c:extLst>
        </c:ser>
        <c:ser>
          <c:idx val="2"/>
          <c:order val="2"/>
          <c:tx>
            <c:strRef>
              <c:f>AUX!$A$536</c:f>
              <c:strCache>
                <c:ptCount val="1"/>
                <c:pt idx="0">
                  <c:v>3Q Box</c:v>
                </c:pt>
              </c:strCache>
            </c:strRef>
          </c:tx>
          <c:spPr>
            <a:solidFill>
              <a:schemeClr val="accent3">
                <a:lumMod val="60000"/>
                <a:lumOff val="40000"/>
              </a:schemeClr>
            </a:solidFill>
            <a:ln>
              <a:solidFill>
                <a:schemeClr val="accent3">
                  <a:lumMod val="20000"/>
                  <a:lumOff val="80000"/>
                </a:schemeClr>
              </a:solidFill>
            </a:ln>
          </c:spPr>
          <c:invertIfNegative val="0"/>
          <c:cat>
            <c:strRef>
              <c:f>AUX!$F$508</c:f>
              <c:strCache>
                <c:ptCount val="1"/>
                <c:pt idx="0">
                  <c:v>EV - Homens</c:v>
                </c:pt>
              </c:strCache>
            </c:strRef>
          </c:cat>
          <c:val>
            <c:numRef>
              <c:f>AUX!$F$536</c:f>
              <c:numCache>
                <c:formatCode>0.0</c:formatCode>
                <c:ptCount val="1"/>
                <c:pt idx="0">
                  <c:v>15.624518433751639</c:v>
                </c:pt>
              </c:numCache>
            </c:numRef>
          </c:val>
          <c:extLst>
            <c:ext xmlns:c16="http://schemas.microsoft.com/office/drawing/2014/chart" uri="{C3380CC4-5D6E-409C-BE32-E72D297353CC}">
              <c16:uniqueId val="{00000002-399C-45B2-B193-124763ED812F}"/>
            </c:ext>
          </c:extLst>
        </c:ser>
        <c:ser>
          <c:idx val="3"/>
          <c:order val="3"/>
          <c:tx>
            <c:strRef>
              <c:f>AUX!$A$538</c:f>
              <c:strCache>
                <c:ptCount val="1"/>
                <c:pt idx="0">
                  <c:v>bar2</c:v>
                </c:pt>
              </c:strCache>
            </c:strRef>
          </c:tx>
          <c:spPr>
            <a:solidFill>
              <a:schemeClr val="accent3">
                <a:lumMod val="20000"/>
                <a:lumOff val="80000"/>
              </a:schemeClr>
            </a:solidFill>
            <a:ln>
              <a:solidFill>
                <a:schemeClr val="accent3">
                  <a:lumMod val="20000"/>
                  <a:lumOff val="80000"/>
                </a:schemeClr>
              </a:solidFill>
            </a:ln>
          </c:spPr>
          <c:invertIfNegative val="0"/>
          <c:cat>
            <c:strRef>
              <c:f>AUX!$F$508</c:f>
              <c:strCache>
                <c:ptCount val="1"/>
                <c:pt idx="0">
                  <c:v>EV - Homens</c:v>
                </c:pt>
              </c:strCache>
            </c:strRef>
          </c:cat>
          <c:val>
            <c:numRef>
              <c:f>AUX!$F$538</c:f>
              <c:numCache>
                <c:formatCode>0.0</c:formatCode>
                <c:ptCount val="1"/>
                <c:pt idx="0">
                  <c:v>38.903077981156585</c:v>
                </c:pt>
              </c:numCache>
            </c:numRef>
          </c:val>
          <c:extLst>
            <c:ext xmlns:c16="http://schemas.microsoft.com/office/drawing/2014/chart" uri="{C3380CC4-5D6E-409C-BE32-E72D297353CC}">
              <c16:uniqueId val="{00000003-399C-45B2-B193-124763ED812F}"/>
            </c:ext>
          </c:extLst>
        </c:ser>
        <c:dLbls>
          <c:showLegendKey val="0"/>
          <c:showVal val="0"/>
          <c:showCatName val="0"/>
          <c:showSerName val="0"/>
          <c:showPercent val="0"/>
          <c:showBubbleSize val="0"/>
        </c:dLbls>
        <c:gapWidth val="0"/>
        <c:overlap val="100"/>
        <c:axId val="425839744"/>
        <c:axId val="425844056"/>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AUX!$F$530</c:f>
              <c:numCache>
                <c:formatCode>0.0</c:formatCode>
                <c:ptCount val="1"/>
                <c:pt idx="0">
                  <c:v>58.004998843739422</c:v>
                </c:pt>
              </c:numCache>
            </c:numRef>
          </c:xVal>
          <c:yVal>
            <c:numRef>
              <c:f>AUX!$F$508</c:f>
              <c:numCache>
                <c:formatCode>General</c:formatCode>
                <c:ptCount val="1"/>
                <c:pt idx="0">
                  <c:v>0</c:v>
                </c:pt>
              </c:numCache>
            </c:numRef>
          </c:yVal>
          <c:smooth val="0"/>
          <c:extLst>
            <c:ext xmlns:c16="http://schemas.microsoft.com/office/drawing/2014/chart" uri="{C3380CC4-5D6E-409C-BE32-E72D297353CC}">
              <c16:uniqueId val="{00000004-399C-45B2-B193-124763ED812F}"/>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AUX!$F$532</c:f>
              <c:numCache>
                <c:formatCode>0.0</c:formatCode>
                <c:ptCount val="1"/>
                <c:pt idx="0">
                  <c:v>48.299333351045554</c:v>
                </c:pt>
              </c:numCache>
            </c:numRef>
          </c:xVal>
          <c:yVal>
            <c:numRef>
              <c:f>AUX!$F$508</c:f>
              <c:numCache>
                <c:formatCode>General</c:formatCode>
                <c:ptCount val="1"/>
                <c:pt idx="0">
                  <c:v>0</c:v>
                </c:pt>
              </c:numCache>
            </c:numRef>
          </c:yVal>
          <c:smooth val="0"/>
          <c:extLst>
            <c:ext xmlns:c16="http://schemas.microsoft.com/office/drawing/2014/chart" uri="{C3380CC4-5D6E-409C-BE32-E72D297353CC}">
              <c16:uniqueId val="{00000005-399C-45B2-B193-124763ED812F}"/>
            </c:ext>
          </c:extLst>
        </c:ser>
        <c:ser>
          <c:idx val="6"/>
          <c:order val="6"/>
          <c:tx>
            <c:strRef>
              <c:f>AUX!$A$531</c:f>
              <c:strCache>
                <c:ptCount val="1"/>
                <c:pt idx="0">
                  <c:v>Continente</c:v>
                </c:pt>
              </c:strCache>
            </c:strRef>
          </c:tx>
          <c:spPr>
            <a:ln>
              <a:solidFill>
                <a:srgbClr val="FF0000"/>
              </a:solidFill>
            </a:ln>
          </c:spPr>
          <c:marker>
            <c:symbol val="diamond"/>
            <c:size val="4"/>
            <c:spPr>
              <a:solidFill>
                <a:srgbClr val="FF0000"/>
              </a:solidFill>
              <a:ln>
                <a:solidFill>
                  <a:srgbClr val="FF0000"/>
                </a:solidFill>
              </a:ln>
            </c:spPr>
          </c:marker>
          <c:xVal>
            <c:numRef>
              <c:f>AUX!$F$531</c:f>
              <c:numCache>
                <c:formatCode>0.0</c:formatCode>
                <c:ptCount val="1"/>
                <c:pt idx="0">
                  <c:v>44.033558384340409</c:v>
                </c:pt>
              </c:numCache>
            </c:numRef>
          </c:xVal>
          <c:yVal>
            <c:numRef>
              <c:f>AUX!$F$508</c:f>
              <c:numCache>
                <c:formatCode>General</c:formatCode>
                <c:ptCount val="1"/>
                <c:pt idx="0">
                  <c:v>0</c:v>
                </c:pt>
              </c:numCache>
            </c:numRef>
          </c:yVal>
          <c:smooth val="0"/>
          <c:extLst>
            <c:ext xmlns:c16="http://schemas.microsoft.com/office/drawing/2014/chart" uri="{C3380CC4-5D6E-409C-BE32-E72D297353CC}">
              <c16:uniqueId val="{00000006-399C-45B2-B193-124763ED812F}"/>
            </c:ext>
          </c:extLst>
        </c:ser>
        <c:dLbls>
          <c:showLegendKey val="0"/>
          <c:showVal val="0"/>
          <c:showCatName val="0"/>
          <c:showSerName val="0"/>
          <c:showPercent val="0"/>
          <c:showBubbleSize val="0"/>
        </c:dLbls>
        <c:axId val="425836608"/>
        <c:axId val="425842096"/>
      </c:scatterChart>
      <c:catAx>
        <c:axId val="425839744"/>
        <c:scaling>
          <c:orientation val="minMax"/>
        </c:scaling>
        <c:delete val="1"/>
        <c:axPos val="l"/>
        <c:numFmt formatCode="General" sourceLinked="0"/>
        <c:majorTickMark val="out"/>
        <c:minorTickMark val="none"/>
        <c:tickLblPos val="none"/>
        <c:crossAx val="425844056"/>
        <c:crosses val="autoZero"/>
        <c:auto val="1"/>
        <c:lblAlgn val="ctr"/>
        <c:lblOffset val="100"/>
        <c:noMultiLvlLbl val="0"/>
      </c:catAx>
      <c:valAx>
        <c:axId val="425844056"/>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25839744"/>
        <c:crosses val="autoZero"/>
        <c:crossBetween val="between"/>
      </c:valAx>
      <c:valAx>
        <c:axId val="425842096"/>
        <c:scaling>
          <c:orientation val="minMax"/>
          <c:max val="0.5"/>
          <c:min val="-0.5"/>
        </c:scaling>
        <c:delete val="1"/>
        <c:axPos val="r"/>
        <c:numFmt formatCode="General" sourceLinked="1"/>
        <c:majorTickMark val="out"/>
        <c:minorTickMark val="none"/>
        <c:tickLblPos val="none"/>
        <c:crossAx val="425836608"/>
        <c:crosses val="max"/>
        <c:crossBetween val="midCat"/>
      </c:valAx>
      <c:valAx>
        <c:axId val="425836608"/>
        <c:scaling>
          <c:orientation val="minMax"/>
        </c:scaling>
        <c:delete val="1"/>
        <c:axPos val="b"/>
        <c:numFmt formatCode="0.0" sourceLinked="1"/>
        <c:majorTickMark val="out"/>
        <c:minorTickMark val="none"/>
        <c:tickLblPos val="none"/>
        <c:crossAx val="425842096"/>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3">
                <a:lumMod val="20000"/>
                <a:lumOff val="80000"/>
              </a:schemeClr>
            </a:solidFill>
            <a:ln>
              <a:solidFill>
                <a:schemeClr val="accent3">
                  <a:lumMod val="20000"/>
                  <a:lumOff val="80000"/>
                </a:schemeClr>
              </a:solidFill>
            </a:ln>
          </c:spPr>
          <c:invertIfNegative val="0"/>
          <c:cat>
            <c:strRef>
              <c:f>AUX!$G$508</c:f>
              <c:strCache>
                <c:ptCount val="1"/>
                <c:pt idx="0">
                  <c:v>EV - Mulheres</c:v>
                </c:pt>
              </c:strCache>
            </c:strRef>
          </c:cat>
          <c:val>
            <c:numRef>
              <c:f>AUX!$G$534</c:f>
              <c:numCache>
                <c:formatCode>0.0</c:formatCode>
                <c:ptCount val="1"/>
                <c:pt idx="0">
                  <c:v>46.679612077692084</c:v>
                </c:pt>
              </c:numCache>
            </c:numRef>
          </c:val>
          <c:extLst>
            <c:ext xmlns:c16="http://schemas.microsoft.com/office/drawing/2014/chart" uri="{C3380CC4-5D6E-409C-BE32-E72D297353CC}">
              <c16:uniqueId val="{00000000-8643-468E-889D-AE750519A21F}"/>
            </c:ext>
          </c:extLst>
        </c:ser>
        <c:ser>
          <c:idx val="1"/>
          <c:order val="1"/>
          <c:tx>
            <c:strRef>
              <c:f>AUX!$A$535</c:f>
              <c:strCache>
                <c:ptCount val="1"/>
                <c:pt idx="0">
                  <c:v>2Q Box</c:v>
                </c:pt>
              </c:strCache>
            </c:strRef>
          </c:tx>
          <c:spPr>
            <a:solidFill>
              <a:schemeClr val="accent3">
                <a:lumMod val="60000"/>
                <a:lumOff val="40000"/>
              </a:schemeClr>
            </a:solidFill>
            <a:ln>
              <a:solidFill>
                <a:schemeClr val="accent3">
                  <a:lumMod val="20000"/>
                  <a:lumOff val="80000"/>
                </a:schemeClr>
              </a:solidFill>
            </a:ln>
          </c:spPr>
          <c:invertIfNegative val="0"/>
          <c:cat>
            <c:strRef>
              <c:f>AUX!$G$508</c:f>
              <c:strCache>
                <c:ptCount val="1"/>
                <c:pt idx="0">
                  <c:v>EV - Mulheres</c:v>
                </c:pt>
              </c:strCache>
            </c:strRef>
          </c:cat>
          <c:val>
            <c:numRef>
              <c:f>AUX!$G$535</c:f>
              <c:numCache>
                <c:formatCode>0.0</c:formatCode>
                <c:ptCount val="1"/>
                <c:pt idx="0">
                  <c:v>12.34923375856026</c:v>
                </c:pt>
              </c:numCache>
            </c:numRef>
          </c:val>
          <c:extLst>
            <c:ext xmlns:c16="http://schemas.microsoft.com/office/drawing/2014/chart" uri="{C3380CC4-5D6E-409C-BE32-E72D297353CC}">
              <c16:uniqueId val="{00000001-8643-468E-889D-AE750519A21F}"/>
            </c:ext>
          </c:extLst>
        </c:ser>
        <c:ser>
          <c:idx val="2"/>
          <c:order val="2"/>
          <c:tx>
            <c:strRef>
              <c:f>AUX!$A$536</c:f>
              <c:strCache>
                <c:ptCount val="1"/>
                <c:pt idx="0">
                  <c:v>3Q Box</c:v>
                </c:pt>
              </c:strCache>
            </c:strRef>
          </c:tx>
          <c:spPr>
            <a:solidFill>
              <a:schemeClr val="accent3">
                <a:lumMod val="60000"/>
                <a:lumOff val="40000"/>
              </a:schemeClr>
            </a:solidFill>
            <a:ln>
              <a:solidFill>
                <a:schemeClr val="accent3">
                  <a:lumMod val="20000"/>
                  <a:lumOff val="80000"/>
                </a:schemeClr>
              </a:solidFill>
            </a:ln>
          </c:spPr>
          <c:invertIfNegative val="0"/>
          <c:cat>
            <c:strRef>
              <c:f>AUX!$G$508</c:f>
              <c:strCache>
                <c:ptCount val="1"/>
                <c:pt idx="0">
                  <c:v>EV - Mulheres</c:v>
                </c:pt>
              </c:strCache>
            </c:strRef>
          </c:cat>
          <c:val>
            <c:numRef>
              <c:f>AUX!$G$536</c:f>
              <c:numCache>
                <c:formatCode>0.0</c:formatCode>
                <c:ptCount val="1"/>
                <c:pt idx="0">
                  <c:v>14.142070943537391</c:v>
                </c:pt>
              </c:numCache>
            </c:numRef>
          </c:val>
          <c:extLst>
            <c:ext xmlns:c16="http://schemas.microsoft.com/office/drawing/2014/chart" uri="{C3380CC4-5D6E-409C-BE32-E72D297353CC}">
              <c16:uniqueId val="{00000002-8643-468E-889D-AE750519A21F}"/>
            </c:ext>
          </c:extLst>
        </c:ser>
        <c:ser>
          <c:idx val="3"/>
          <c:order val="3"/>
          <c:tx>
            <c:strRef>
              <c:f>AUX!$A$538</c:f>
              <c:strCache>
                <c:ptCount val="1"/>
                <c:pt idx="0">
                  <c:v>bar2</c:v>
                </c:pt>
              </c:strCache>
            </c:strRef>
          </c:tx>
          <c:spPr>
            <a:solidFill>
              <a:schemeClr val="accent3">
                <a:lumMod val="20000"/>
                <a:lumOff val="80000"/>
              </a:schemeClr>
            </a:solidFill>
            <a:ln>
              <a:solidFill>
                <a:schemeClr val="accent3">
                  <a:lumMod val="20000"/>
                  <a:lumOff val="80000"/>
                </a:schemeClr>
              </a:solidFill>
            </a:ln>
          </c:spPr>
          <c:invertIfNegative val="0"/>
          <c:cat>
            <c:strRef>
              <c:f>AUX!$G$508</c:f>
              <c:strCache>
                <c:ptCount val="1"/>
                <c:pt idx="0">
                  <c:v>EV - Mulheres</c:v>
                </c:pt>
              </c:strCache>
            </c:strRef>
          </c:cat>
          <c:val>
            <c:numRef>
              <c:f>AUX!$G$538</c:f>
              <c:numCache>
                <c:formatCode>0.0</c:formatCode>
                <c:ptCount val="1"/>
                <c:pt idx="0">
                  <c:v>26.829083220210265</c:v>
                </c:pt>
              </c:numCache>
            </c:numRef>
          </c:val>
          <c:extLst>
            <c:ext xmlns:c16="http://schemas.microsoft.com/office/drawing/2014/chart" uri="{C3380CC4-5D6E-409C-BE32-E72D297353CC}">
              <c16:uniqueId val="{00000003-8643-468E-889D-AE750519A21F}"/>
            </c:ext>
          </c:extLst>
        </c:ser>
        <c:dLbls>
          <c:showLegendKey val="0"/>
          <c:showVal val="0"/>
          <c:showCatName val="0"/>
          <c:showSerName val="0"/>
          <c:showPercent val="0"/>
          <c:showBubbleSize val="0"/>
        </c:dLbls>
        <c:gapWidth val="0"/>
        <c:overlap val="100"/>
        <c:axId val="425841312"/>
        <c:axId val="425837000"/>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AUX!$G$530</c:f>
              <c:numCache>
                <c:formatCode>0.0</c:formatCode>
                <c:ptCount val="1"/>
                <c:pt idx="0">
                  <c:v>56.276913069591906</c:v>
                </c:pt>
              </c:numCache>
            </c:numRef>
          </c:xVal>
          <c:yVal>
            <c:numRef>
              <c:f>AUX!$G$508</c:f>
              <c:numCache>
                <c:formatCode>General</c:formatCode>
                <c:ptCount val="1"/>
                <c:pt idx="0">
                  <c:v>0</c:v>
                </c:pt>
              </c:numCache>
            </c:numRef>
          </c:yVal>
          <c:smooth val="0"/>
          <c:extLst>
            <c:ext xmlns:c16="http://schemas.microsoft.com/office/drawing/2014/chart" uri="{C3380CC4-5D6E-409C-BE32-E72D297353CC}">
              <c16:uniqueId val="{00000004-8643-468E-889D-AE750519A21F}"/>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AUX!$G$532</c:f>
              <c:numCache>
                <c:formatCode>0.0</c:formatCode>
                <c:ptCount val="1"/>
                <c:pt idx="0">
                  <c:v>59.096732926535765</c:v>
                </c:pt>
              </c:numCache>
            </c:numRef>
          </c:xVal>
          <c:yVal>
            <c:numRef>
              <c:f>AUX!$G$508</c:f>
              <c:numCache>
                <c:formatCode>General</c:formatCode>
                <c:ptCount val="1"/>
                <c:pt idx="0">
                  <c:v>0</c:v>
                </c:pt>
              </c:numCache>
            </c:numRef>
          </c:yVal>
          <c:smooth val="0"/>
          <c:extLst>
            <c:ext xmlns:c16="http://schemas.microsoft.com/office/drawing/2014/chart" uri="{C3380CC4-5D6E-409C-BE32-E72D297353CC}">
              <c16:uniqueId val="{00000005-8643-468E-889D-AE750519A21F}"/>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AUX!$G$531</c:f>
              <c:numCache>
                <c:formatCode>0.0</c:formatCode>
                <c:ptCount val="1"/>
                <c:pt idx="0">
                  <c:v>54.408333668083976</c:v>
                </c:pt>
              </c:numCache>
            </c:numRef>
          </c:xVal>
          <c:yVal>
            <c:numRef>
              <c:f>AUX!$G$508</c:f>
              <c:numCache>
                <c:formatCode>General</c:formatCode>
                <c:ptCount val="1"/>
                <c:pt idx="0">
                  <c:v>0</c:v>
                </c:pt>
              </c:numCache>
            </c:numRef>
          </c:yVal>
          <c:smooth val="0"/>
          <c:extLst>
            <c:ext xmlns:c16="http://schemas.microsoft.com/office/drawing/2014/chart" uri="{C3380CC4-5D6E-409C-BE32-E72D297353CC}">
              <c16:uniqueId val="{00000006-8643-468E-889D-AE750519A21F}"/>
            </c:ext>
          </c:extLst>
        </c:ser>
        <c:dLbls>
          <c:showLegendKey val="0"/>
          <c:showVal val="0"/>
          <c:showCatName val="0"/>
          <c:showSerName val="0"/>
          <c:showPercent val="0"/>
          <c:showBubbleSize val="0"/>
        </c:dLbls>
        <c:axId val="425838176"/>
        <c:axId val="425837392"/>
      </c:scatterChart>
      <c:catAx>
        <c:axId val="425841312"/>
        <c:scaling>
          <c:orientation val="minMax"/>
        </c:scaling>
        <c:delete val="1"/>
        <c:axPos val="l"/>
        <c:numFmt formatCode="General" sourceLinked="0"/>
        <c:majorTickMark val="out"/>
        <c:minorTickMark val="none"/>
        <c:tickLblPos val="none"/>
        <c:crossAx val="425837000"/>
        <c:crosses val="autoZero"/>
        <c:auto val="1"/>
        <c:lblAlgn val="ctr"/>
        <c:lblOffset val="100"/>
        <c:noMultiLvlLbl val="0"/>
      </c:catAx>
      <c:valAx>
        <c:axId val="425837000"/>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25841312"/>
        <c:crosses val="autoZero"/>
        <c:crossBetween val="between"/>
      </c:valAx>
      <c:valAx>
        <c:axId val="425837392"/>
        <c:scaling>
          <c:orientation val="minMax"/>
          <c:max val="0.5"/>
          <c:min val="-0.5"/>
        </c:scaling>
        <c:delete val="1"/>
        <c:axPos val="r"/>
        <c:numFmt formatCode="General" sourceLinked="1"/>
        <c:majorTickMark val="out"/>
        <c:minorTickMark val="none"/>
        <c:tickLblPos val="none"/>
        <c:crossAx val="425838176"/>
        <c:crosses val="max"/>
        <c:crossBetween val="midCat"/>
      </c:valAx>
      <c:valAx>
        <c:axId val="425838176"/>
        <c:scaling>
          <c:orientation val="minMax"/>
        </c:scaling>
        <c:delete val="1"/>
        <c:axPos val="b"/>
        <c:numFmt formatCode="0.0" sourceLinked="1"/>
        <c:majorTickMark val="out"/>
        <c:minorTickMark val="none"/>
        <c:tickLblPos val="none"/>
        <c:crossAx val="425837392"/>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6">
                <a:lumMod val="20000"/>
                <a:lumOff val="80000"/>
              </a:schemeClr>
            </a:solidFill>
            <a:ln>
              <a:solidFill>
                <a:schemeClr val="accent6">
                  <a:lumMod val="20000"/>
                  <a:lumOff val="80000"/>
                </a:schemeClr>
              </a:solidFill>
            </a:ln>
          </c:spPr>
          <c:invertIfNegative val="0"/>
          <c:cat>
            <c:strRef>
              <c:f>AUX!$J$508</c:f>
              <c:strCache>
                <c:ptCount val="1"/>
                <c:pt idx="0">
                  <c:v>Desempregados (H)</c:v>
                </c:pt>
              </c:strCache>
            </c:strRef>
          </c:cat>
          <c:val>
            <c:numRef>
              <c:f>AUX!$J$534</c:f>
              <c:numCache>
                <c:formatCode>0.0</c:formatCode>
                <c:ptCount val="1"/>
                <c:pt idx="0">
                  <c:v>64.590555559497687</c:v>
                </c:pt>
              </c:numCache>
            </c:numRef>
          </c:val>
          <c:extLst>
            <c:ext xmlns:c16="http://schemas.microsoft.com/office/drawing/2014/chart" uri="{C3380CC4-5D6E-409C-BE32-E72D297353CC}">
              <c16:uniqueId val="{00000000-7FA3-4917-923F-B308C0E73F5C}"/>
            </c:ext>
          </c:extLst>
        </c:ser>
        <c:ser>
          <c:idx val="1"/>
          <c:order val="1"/>
          <c:tx>
            <c:strRef>
              <c:f>AUX!$A$535</c:f>
              <c:strCache>
                <c:ptCount val="1"/>
                <c:pt idx="0">
                  <c:v>2Q Box</c:v>
                </c:pt>
              </c:strCache>
            </c:strRef>
          </c:tx>
          <c:spPr>
            <a:solidFill>
              <a:schemeClr val="accent6">
                <a:lumMod val="60000"/>
                <a:lumOff val="40000"/>
              </a:schemeClr>
            </a:solidFill>
            <a:ln>
              <a:solidFill>
                <a:schemeClr val="accent6">
                  <a:lumMod val="20000"/>
                  <a:lumOff val="80000"/>
                </a:schemeClr>
              </a:solidFill>
            </a:ln>
          </c:spPr>
          <c:invertIfNegative val="0"/>
          <c:cat>
            <c:strRef>
              <c:f>AUX!$J$508</c:f>
              <c:strCache>
                <c:ptCount val="1"/>
                <c:pt idx="0">
                  <c:v>Desempregados (H)</c:v>
                </c:pt>
              </c:strCache>
            </c:strRef>
          </c:cat>
          <c:val>
            <c:numRef>
              <c:f>AUX!$J$535</c:f>
              <c:numCache>
                <c:formatCode>0.0</c:formatCode>
                <c:ptCount val="1"/>
                <c:pt idx="0">
                  <c:v>10.611442694240168</c:v>
                </c:pt>
              </c:numCache>
            </c:numRef>
          </c:val>
          <c:extLst>
            <c:ext xmlns:c16="http://schemas.microsoft.com/office/drawing/2014/chart" uri="{C3380CC4-5D6E-409C-BE32-E72D297353CC}">
              <c16:uniqueId val="{00000001-7FA3-4917-923F-B308C0E73F5C}"/>
            </c:ext>
          </c:extLst>
        </c:ser>
        <c:ser>
          <c:idx val="2"/>
          <c:order val="2"/>
          <c:tx>
            <c:strRef>
              <c:f>AUX!$A$536</c:f>
              <c:strCache>
                <c:ptCount val="1"/>
                <c:pt idx="0">
                  <c:v>3Q Box</c:v>
                </c:pt>
              </c:strCache>
            </c:strRef>
          </c:tx>
          <c:spPr>
            <a:solidFill>
              <a:schemeClr val="accent6">
                <a:lumMod val="60000"/>
                <a:lumOff val="40000"/>
              </a:schemeClr>
            </a:solidFill>
            <a:ln>
              <a:solidFill>
                <a:schemeClr val="accent6">
                  <a:lumMod val="20000"/>
                  <a:lumOff val="80000"/>
                </a:schemeClr>
              </a:solidFill>
            </a:ln>
          </c:spPr>
          <c:invertIfNegative val="0"/>
          <c:cat>
            <c:strRef>
              <c:f>AUX!$J$508</c:f>
              <c:strCache>
                <c:ptCount val="1"/>
                <c:pt idx="0">
                  <c:v>Desempregados (H)</c:v>
                </c:pt>
              </c:strCache>
            </c:strRef>
          </c:cat>
          <c:val>
            <c:numRef>
              <c:f>AUX!$J$536</c:f>
              <c:numCache>
                <c:formatCode>0.0</c:formatCode>
                <c:ptCount val="1"/>
                <c:pt idx="0">
                  <c:v>8.1207389345752858</c:v>
                </c:pt>
              </c:numCache>
            </c:numRef>
          </c:val>
          <c:extLst>
            <c:ext xmlns:c16="http://schemas.microsoft.com/office/drawing/2014/chart" uri="{C3380CC4-5D6E-409C-BE32-E72D297353CC}">
              <c16:uniqueId val="{00000002-7FA3-4917-923F-B308C0E73F5C}"/>
            </c:ext>
          </c:extLst>
        </c:ser>
        <c:ser>
          <c:idx val="3"/>
          <c:order val="3"/>
          <c:tx>
            <c:strRef>
              <c:f>AUX!$A$538</c:f>
              <c:strCache>
                <c:ptCount val="1"/>
                <c:pt idx="0">
                  <c:v>bar2</c:v>
                </c:pt>
              </c:strCache>
            </c:strRef>
          </c:tx>
          <c:spPr>
            <a:solidFill>
              <a:schemeClr val="accent6">
                <a:lumMod val="20000"/>
                <a:lumOff val="80000"/>
              </a:schemeClr>
            </a:solidFill>
            <a:ln>
              <a:solidFill>
                <a:schemeClr val="accent6">
                  <a:lumMod val="20000"/>
                  <a:lumOff val="80000"/>
                </a:schemeClr>
              </a:solidFill>
            </a:ln>
          </c:spPr>
          <c:invertIfNegative val="0"/>
          <c:cat>
            <c:strRef>
              <c:f>AUX!$J$508</c:f>
              <c:strCache>
                <c:ptCount val="1"/>
                <c:pt idx="0">
                  <c:v>Desempregados (H)</c:v>
                </c:pt>
              </c:strCache>
            </c:strRef>
          </c:cat>
          <c:val>
            <c:numRef>
              <c:f>AUX!$J$538</c:f>
              <c:numCache>
                <c:formatCode>0.0</c:formatCode>
                <c:ptCount val="1"/>
                <c:pt idx="0">
                  <c:v>16.677262811686859</c:v>
                </c:pt>
              </c:numCache>
            </c:numRef>
          </c:val>
          <c:extLst>
            <c:ext xmlns:c16="http://schemas.microsoft.com/office/drawing/2014/chart" uri="{C3380CC4-5D6E-409C-BE32-E72D297353CC}">
              <c16:uniqueId val="{00000003-7FA3-4917-923F-B308C0E73F5C}"/>
            </c:ext>
          </c:extLst>
        </c:ser>
        <c:dLbls>
          <c:showLegendKey val="0"/>
          <c:showVal val="0"/>
          <c:showCatName val="0"/>
          <c:showSerName val="0"/>
          <c:showPercent val="0"/>
          <c:showBubbleSize val="0"/>
        </c:dLbls>
        <c:gapWidth val="0"/>
        <c:overlap val="100"/>
        <c:axId val="425840136"/>
        <c:axId val="425840920"/>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AUX!$J$530</c:f>
              <c:numCache>
                <c:formatCode>0.0</c:formatCode>
                <c:ptCount val="1"/>
                <c:pt idx="0">
                  <c:v>53.601494227315804</c:v>
                </c:pt>
              </c:numCache>
            </c:numRef>
          </c:xVal>
          <c:yVal>
            <c:numRef>
              <c:f>AUX!$J$508</c:f>
              <c:numCache>
                <c:formatCode>General</c:formatCode>
                <c:ptCount val="1"/>
                <c:pt idx="0">
                  <c:v>0</c:v>
                </c:pt>
              </c:numCache>
            </c:numRef>
          </c:yVal>
          <c:smooth val="0"/>
          <c:extLst>
            <c:ext xmlns:c16="http://schemas.microsoft.com/office/drawing/2014/chart" uri="{C3380CC4-5D6E-409C-BE32-E72D297353CC}">
              <c16:uniqueId val="{00000004-7FA3-4917-923F-B308C0E73F5C}"/>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AUX!$J$532</c:f>
              <c:numCache>
                <c:formatCode>0.0</c:formatCode>
                <c:ptCount val="1"/>
                <c:pt idx="0">
                  <c:v>33.845222434842661</c:v>
                </c:pt>
              </c:numCache>
            </c:numRef>
          </c:xVal>
          <c:yVal>
            <c:numRef>
              <c:f>AUX!$J$508</c:f>
              <c:numCache>
                <c:formatCode>General</c:formatCode>
                <c:ptCount val="1"/>
                <c:pt idx="0">
                  <c:v>0</c:v>
                </c:pt>
              </c:numCache>
            </c:numRef>
          </c:yVal>
          <c:smooth val="0"/>
          <c:extLst>
            <c:ext xmlns:c16="http://schemas.microsoft.com/office/drawing/2014/chart" uri="{C3380CC4-5D6E-409C-BE32-E72D297353CC}">
              <c16:uniqueId val="{00000005-7FA3-4917-923F-B308C0E73F5C}"/>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AUX!$J$531</c:f>
              <c:numCache>
                <c:formatCode>0.0</c:formatCode>
                <c:ptCount val="1"/>
                <c:pt idx="0">
                  <c:v>67.731440772081569</c:v>
                </c:pt>
              </c:numCache>
            </c:numRef>
          </c:xVal>
          <c:yVal>
            <c:numRef>
              <c:f>AUX!$J$508</c:f>
              <c:numCache>
                <c:formatCode>General</c:formatCode>
                <c:ptCount val="1"/>
                <c:pt idx="0">
                  <c:v>0</c:v>
                </c:pt>
              </c:numCache>
            </c:numRef>
          </c:yVal>
          <c:smooth val="0"/>
          <c:extLst>
            <c:ext xmlns:c16="http://schemas.microsoft.com/office/drawing/2014/chart" uri="{C3380CC4-5D6E-409C-BE32-E72D297353CC}">
              <c16:uniqueId val="{00000006-7FA3-4917-923F-B308C0E73F5C}"/>
            </c:ext>
          </c:extLst>
        </c:ser>
        <c:dLbls>
          <c:showLegendKey val="0"/>
          <c:showVal val="0"/>
          <c:showCatName val="0"/>
          <c:showSerName val="0"/>
          <c:showPercent val="0"/>
          <c:showBubbleSize val="0"/>
        </c:dLbls>
        <c:axId val="425840528"/>
        <c:axId val="425839352"/>
      </c:scatterChart>
      <c:catAx>
        <c:axId val="425840136"/>
        <c:scaling>
          <c:orientation val="minMax"/>
        </c:scaling>
        <c:delete val="1"/>
        <c:axPos val="l"/>
        <c:numFmt formatCode="General" sourceLinked="1"/>
        <c:majorTickMark val="out"/>
        <c:minorTickMark val="none"/>
        <c:tickLblPos val="none"/>
        <c:crossAx val="425840920"/>
        <c:crosses val="autoZero"/>
        <c:auto val="1"/>
        <c:lblAlgn val="ctr"/>
        <c:lblOffset val="100"/>
        <c:noMultiLvlLbl val="0"/>
      </c:catAx>
      <c:valAx>
        <c:axId val="425840920"/>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25840136"/>
        <c:crosses val="autoZero"/>
        <c:crossBetween val="between"/>
      </c:valAx>
      <c:valAx>
        <c:axId val="425839352"/>
        <c:scaling>
          <c:orientation val="minMax"/>
          <c:max val="0.5"/>
          <c:min val="-0.5"/>
        </c:scaling>
        <c:delete val="1"/>
        <c:axPos val="r"/>
        <c:numFmt formatCode="General" sourceLinked="1"/>
        <c:majorTickMark val="out"/>
        <c:minorTickMark val="none"/>
        <c:tickLblPos val="none"/>
        <c:crossAx val="425840528"/>
        <c:crosses val="max"/>
        <c:crossBetween val="midCat"/>
      </c:valAx>
      <c:valAx>
        <c:axId val="425840528"/>
        <c:scaling>
          <c:orientation val="minMax"/>
        </c:scaling>
        <c:delete val="1"/>
        <c:axPos val="b"/>
        <c:numFmt formatCode="0.0" sourceLinked="1"/>
        <c:majorTickMark val="out"/>
        <c:minorTickMark val="none"/>
        <c:tickLblPos val="none"/>
        <c:crossAx val="425839352"/>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6">
                <a:lumMod val="20000"/>
                <a:lumOff val="80000"/>
              </a:schemeClr>
            </a:solidFill>
            <a:ln>
              <a:solidFill>
                <a:schemeClr val="accent6">
                  <a:lumMod val="20000"/>
                  <a:lumOff val="80000"/>
                </a:schemeClr>
              </a:solidFill>
            </a:ln>
          </c:spPr>
          <c:invertIfNegative val="0"/>
          <c:cat>
            <c:strRef>
              <c:f>AUX!$K$508</c:f>
              <c:strCache>
                <c:ptCount val="1"/>
                <c:pt idx="0">
                  <c:v>Desempregados (M)</c:v>
                </c:pt>
              </c:strCache>
            </c:strRef>
          </c:cat>
          <c:val>
            <c:numRef>
              <c:f>AUX!$K$534</c:f>
              <c:numCache>
                <c:formatCode>0.0</c:formatCode>
                <c:ptCount val="1"/>
                <c:pt idx="0">
                  <c:v>63.006571333500183</c:v>
                </c:pt>
              </c:numCache>
            </c:numRef>
          </c:val>
          <c:extLst>
            <c:ext xmlns:c16="http://schemas.microsoft.com/office/drawing/2014/chart" uri="{C3380CC4-5D6E-409C-BE32-E72D297353CC}">
              <c16:uniqueId val="{00000000-4BC1-4B91-AB5E-AF43BD77A9D2}"/>
            </c:ext>
          </c:extLst>
        </c:ser>
        <c:ser>
          <c:idx val="1"/>
          <c:order val="1"/>
          <c:tx>
            <c:strRef>
              <c:f>AUX!$A$535</c:f>
              <c:strCache>
                <c:ptCount val="1"/>
                <c:pt idx="0">
                  <c:v>2Q Box</c:v>
                </c:pt>
              </c:strCache>
            </c:strRef>
          </c:tx>
          <c:spPr>
            <a:solidFill>
              <a:schemeClr val="accent6">
                <a:lumMod val="60000"/>
                <a:lumOff val="40000"/>
              </a:schemeClr>
            </a:solidFill>
            <a:ln>
              <a:solidFill>
                <a:schemeClr val="accent6">
                  <a:lumMod val="20000"/>
                  <a:lumOff val="80000"/>
                </a:schemeClr>
              </a:solidFill>
            </a:ln>
          </c:spPr>
          <c:invertIfNegative val="0"/>
          <c:cat>
            <c:strRef>
              <c:f>AUX!$K$508</c:f>
              <c:strCache>
                <c:ptCount val="1"/>
                <c:pt idx="0">
                  <c:v>Desempregados (M)</c:v>
                </c:pt>
              </c:strCache>
            </c:strRef>
          </c:cat>
          <c:val>
            <c:numRef>
              <c:f>AUX!$K$535</c:f>
              <c:numCache>
                <c:formatCode>0.0</c:formatCode>
                <c:ptCount val="1"/>
                <c:pt idx="0">
                  <c:v>12.142649576414122</c:v>
                </c:pt>
              </c:numCache>
            </c:numRef>
          </c:val>
          <c:extLst>
            <c:ext xmlns:c16="http://schemas.microsoft.com/office/drawing/2014/chart" uri="{C3380CC4-5D6E-409C-BE32-E72D297353CC}">
              <c16:uniqueId val="{00000001-4BC1-4B91-AB5E-AF43BD77A9D2}"/>
            </c:ext>
          </c:extLst>
        </c:ser>
        <c:ser>
          <c:idx val="2"/>
          <c:order val="2"/>
          <c:tx>
            <c:strRef>
              <c:f>AUX!$A$536</c:f>
              <c:strCache>
                <c:ptCount val="1"/>
                <c:pt idx="0">
                  <c:v>3Q Box</c:v>
                </c:pt>
              </c:strCache>
            </c:strRef>
          </c:tx>
          <c:spPr>
            <a:solidFill>
              <a:schemeClr val="accent6">
                <a:lumMod val="60000"/>
                <a:lumOff val="40000"/>
              </a:schemeClr>
            </a:solidFill>
            <a:ln>
              <a:solidFill>
                <a:schemeClr val="accent6">
                  <a:lumMod val="20000"/>
                  <a:lumOff val="80000"/>
                </a:schemeClr>
              </a:solidFill>
            </a:ln>
          </c:spPr>
          <c:invertIfNegative val="0"/>
          <c:cat>
            <c:strRef>
              <c:f>AUX!$K$508</c:f>
              <c:strCache>
                <c:ptCount val="1"/>
                <c:pt idx="0">
                  <c:v>Desempregados (M)</c:v>
                </c:pt>
              </c:strCache>
            </c:strRef>
          </c:cat>
          <c:val>
            <c:numRef>
              <c:f>AUX!$K$536</c:f>
              <c:numCache>
                <c:formatCode>0.0</c:formatCode>
                <c:ptCount val="1"/>
                <c:pt idx="0">
                  <c:v>10.469334346477837</c:v>
                </c:pt>
              </c:numCache>
            </c:numRef>
          </c:val>
          <c:extLst>
            <c:ext xmlns:c16="http://schemas.microsoft.com/office/drawing/2014/chart" uri="{C3380CC4-5D6E-409C-BE32-E72D297353CC}">
              <c16:uniqueId val="{00000002-4BC1-4B91-AB5E-AF43BD77A9D2}"/>
            </c:ext>
          </c:extLst>
        </c:ser>
        <c:ser>
          <c:idx val="3"/>
          <c:order val="3"/>
          <c:tx>
            <c:strRef>
              <c:f>AUX!$A$538</c:f>
              <c:strCache>
                <c:ptCount val="1"/>
                <c:pt idx="0">
                  <c:v>bar2</c:v>
                </c:pt>
              </c:strCache>
            </c:strRef>
          </c:tx>
          <c:spPr>
            <a:solidFill>
              <a:schemeClr val="accent6">
                <a:lumMod val="20000"/>
                <a:lumOff val="80000"/>
              </a:schemeClr>
            </a:solidFill>
            <a:ln>
              <a:solidFill>
                <a:schemeClr val="accent6">
                  <a:lumMod val="20000"/>
                  <a:lumOff val="80000"/>
                </a:schemeClr>
              </a:solidFill>
            </a:ln>
          </c:spPr>
          <c:invertIfNegative val="0"/>
          <c:cat>
            <c:strRef>
              <c:f>AUX!$K$508</c:f>
              <c:strCache>
                <c:ptCount val="1"/>
                <c:pt idx="0">
                  <c:v>Desempregados (M)</c:v>
                </c:pt>
              </c:strCache>
            </c:strRef>
          </c:cat>
          <c:val>
            <c:numRef>
              <c:f>AUX!$K$538</c:f>
              <c:numCache>
                <c:formatCode>0.0</c:formatCode>
                <c:ptCount val="1"/>
                <c:pt idx="0">
                  <c:v>14.381444743607858</c:v>
                </c:pt>
              </c:numCache>
            </c:numRef>
          </c:val>
          <c:extLst>
            <c:ext xmlns:c16="http://schemas.microsoft.com/office/drawing/2014/chart" uri="{C3380CC4-5D6E-409C-BE32-E72D297353CC}">
              <c16:uniqueId val="{00000003-4BC1-4B91-AB5E-AF43BD77A9D2}"/>
            </c:ext>
          </c:extLst>
        </c:ser>
        <c:dLbls>
          <c:showLegendKey val="0"/>
          <c:showVal val="0"/>
          <c:showCatName val="0"/>
          <c:showSerName val="0"/>
          <c:showPercent val="0"/>
          <c:showBubbleSize val="0"/>
        </c:dLbls>
        <c:gapWidth val="0"/>
        <c:overlap val="100"/>
        <c:axId val="275248928"/>
        <c:axId val="275248144"/>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AUX!$K$530</c:f>
              <c:numCache>
                <c:formatCode>0.0</c:formatCode>
                <c:ptCount val="1"/>
                <c:pt idx="0">
                  <c:v>58.41310106305523</c:v>
                </c:pt>
              </c:numCache>
            </c:numRef>
          </c:xVal>
          <c:yVal>
            <c:numRef>
              <c:f>AUX!$K$508</c:f>
              <c:numCache>
                <c:formatCode>General</c:formatCode>
                <c:ptCount val="1"/>
                <c:pt idx="0">
                  <c:v>0</c:v>
                </c:pt>
              </c:numCache>
            </c:numRef>
          </c:yVal>
          <c:smooth val="0"/>
          <c:extLst>
            <c:ext xmlns:c16="http://schemas.microsoft.com/office/drawing/2014/chart" uri="{C3380CC4-5D6E-409C-BE32-E72D297353CC}">
              <c16:uniqueId val="{00000004-4BC1-4B91-AB5E-AF43BD77A9D2}"/>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AUX!$K$532</c:f>
              <c:numCache>
                <c:formatCode>0.0</c:formatCode>
                <c:ptCount val="1"/>
                <c:pt idx="0">
                  <c:v>42.497713770836341</c:v>
                </c:pt>
              </c:numCache>
            </c:numRef>
          </c:xVal>
          <c:yVal>
            <c:numRef>
              <c:f>AUX!$K$508</c:f>
              <c:numCache>
                <c:formatCode>General</c:formatCode>
                <c:ptCount val="1"/>
                <c:pt idx="0">
                  <c:v>0</c:v>
                </c:pt>
              </c:numCache>
            </c:numRef>
          </c:yVal>
          <c:smooth val="0"/>
          <c:extLst>
            <c:ext xmlns:c16="http://schemas.microsoft.com/office/drawing/2014/chart" uri="{C3380CC4-5D6E-409C-BE32-E72D297353CC}">
              <c16:uniqueId val="{00000005-4BC1-4B91-AB5E-AF43BD77A9D2}"/>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AUX!$K$531</c:f>
              <c:numCache>
                <c:formatCode>0.0</c:formatCode>
                <c:ptCount val="1"/>
                <c:pt idx="0">
                  <c:v>71.665365225105475</c:v>
                </c:pt>
              </c:numCache>
            </c:numRef>
          </c:xVal>
          <c:yVal>
            <c:numRef>
              <c:f>AUX!$K$508</c:f>
              <c:numCache>
                <c:formatCode>General</c:formatCode>
                <c:ptCount val="1"/>
                <c:pt idx="0">
                  <c:v>0</c:v>
                </c:pt>
              </c:numCache>
            </c:numRef>
          </c:yVal>
          <c:smooth val="0"/>
          <c:extLst>
            <c:ext xmlns:c16="http://schemas.microsoft.com/office/drawing/2014/chart" uri="{C3380CC4-5D6E-409C-BE32-E72D297353CC}">
              <c16:uniqueId val="{00000006-4BC1-4B91-AB5E-AF43BD77A9D2}"/>
            </c:ext>
          </c:extLst>
        </c:ser>
        <c:dLbls>
          <c:showLegendKey val="0"/>
          <c:showVal val="0"/>
          <c:showCatName val="0"/>
          <c:showSerName val="0"/>
          <c:showPercent val="0"/>
          <c:showBubbleSize val="0"/>
        </c:dLbls>
        <c:axId val="275249320"/>
        <c:axId val="275247360"/>
      </c:scatterChart>
      <c:catAx>
        <c:axId val="275248928"/>
        <c:scaling>
          <c:orientation val="minMax"/>
        </c:scaling>
        <c:delete val="1"/>
        <c:axPos val="l"/>
        <c:numFmt formatCode="General" sourceLinked="1"/>
        <c:majorTickMark val="out"/>
        <c:minorTickMark val="none"/>
        <c:tickLblPos val="none"/>
        <c:crossAx val="275248144"/>
        <c:crosses val="autoZero"/>
        <c:auto val="1"/>
        <c:lblAlgn val="ctr"/>
        <c:lblOffset val="100"/>
        <c:noMultiLvlLbl val="0"/>
      </c:catAx>
      <c:valAx>
        <c:axId val="275248144"/>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275248928"/>
        <c:crosses val="autoZero"/>
        <c:crossBetween val="between"/>
      </c:valAx>
      <c:valAx>
        <c:axId val="275247360"/>
        <c:scaling>
          <c:orientation val="minMax"/>
          <c:max val="0.5"/>
          <c:min val="-0.5"/>
        </c:scaling>
        <c:delete val="1"/>
        <c:axPos val="r"/>
        <c:numFmt formatCode="General" sourceLinked="1"/>
        <c:majorTickMark val="out"/>
        <c:minorTickMark val="none"/>
        <c:tickLblPos val="none"/>
        <c:crossAx val="275249320"/>
        <c:crosses val="max"/>
        <c:crossBetween val="midCat"/>
      </c:valAx>
      <c:valAx>
        <c:axId val="275249320"/>
        <c:scaling>
          <c:orientation val="minMax"/>
        </c:scaling>
        <c:delete val="1"/>
        <c:axPos val="b"/>
        <c:numFmt formatCode="0.0" sourceLinked="1"/>
        <c:majorTickMark val="out"/>
        <c:minorTickMark val="none"/>
        <c:tickLblPos val="none"/>
        <c:crossAx val="275247360"/>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6">
                <a:lumMod val="20000"/>
                <a:lumOff val="80000"/>
              </a:schemeClr>
            </a:solidFill>
            <a:ln>
              <a:solidFill>
                <a:schemeClr val="accent6">
                  <a:lumMod val="20000"/>
                  <a:lumOff val="80000"/>
                </a:schemeClr>
              </a:solidFill>
            </a:ln>
          </c:spPr>
          <c:invertIfNegative val="0"/>
          <c:cat>
            <c:strRef>
              <c:f>AUX!$L$508</c:f>
              <c:strCache>
                <c:ptCount val="1"/>
                <c:pt idx="0">
                  <c:v>‰SubDes, 2020</c:v>
                </c:pt>
              </c:strCache>
            </c:strRef>
          </c:cat>
          <c:val>
            <c:numRef>
              <c:f>AUX!$L$534</c:f>
              <c:numCache>
                <c:formatCode>0.0</c:formatCode>
                <c:ptCount val="1"/>
                <c:pt idx="0">
                  <c:v>58.81357818347832</c:v>
                </c:pt>
              </c:numCache>
            </c:numRef>
          </c:val>
          <c:extLst>
            <c:ext xmlns:c16="http://schemas.microsoft.com/office/drawing/2014/chart" uri="{C3380CC4-5D6E-409C-BE32-E72D297353CC}">
              <c16:uniqueId val="{00000000-E82A-4BE7-8A39-48F16527D7CD}"/>
            </c:ext>
          </c:extLst>
        </c:ser>
        <c:ser>
          <c:idx val="1"/>
          <c:order val="1"/>
          <c:tx>
            <c:strRef>
              <c:f>AUX!$A$535</c:f>
              <c:strCache>
                <c:ptCount val="1"/>
                <c:pt idx="0">
                  <c:v>2Q Box</c:v>
                </c:pt>
              </c:strCache>
            </c:strRef>
          </c:tx>
          <c:spPr>
            <a:solidFill>
              <a:schemeClr val="accent6">
                <a:lumMod val="60000"/>
                <a:lumOff val="40000"/>
              </a:schemeClr>
            </a:solidFill>
            <a:ln>
              <a:solidFill>
                <a:schemeClr val="accent6">
                  <a:lumMod val="20000"/>
                  <a:lumOff val="80000"/>
                </a:schemeClr>
              </a:solidFill>
            </a:ln>
          </c:spPr>
          <c:invertIfNegative val="0"/>
          <c:cat>
            <c:strRef>
              <c:f>AUX!$L$508</c:f>
              <c:strCache>
                <c:ptCount val="1"/>
                <c:pt idx="0">
                  <c:v>‰SubDes, 2020</c:v>
                </c:pt>
              </c:strCache>
            </c:strRef>
          </c:cat>
          <c:val>
            <c:numRef>
              <c:f>AUX!$L$535</c:f>
              <c:numCache>
                <c:formatCode>0.0</c:formatCode>
                <c:ptCount val="1"/>
                <c:pt idx="0">
                  <c:v>8.6393953929887388</c:v>
                </c:pt>
              </c:numCache>
            </c:numRef>
          </c:val>
          <c:extLst>
            <c:ext xmlns:c16="http://schemas.microsoft.com/office/drawing/2014/chart" uri="{C3380CC4-5D6E-409C-BE32-E72D297353CC}">
              <c16:uniqueId val="{00000001-E82A-4BE7-8A39-48F16527D7CD}"/>
            </c:ext>
          </c:extLst>
        </c:ser>
        <c:ser>
          <c:idx val="2"/>
          <c:order val="2"/>
          <c:tx>
            <c:strRef>
              <c:f>AUX!$A$536</c:f>
              <c:strCache>
                <c:ptCount val="1"/>
                <c:pt idx="0">
                  <c:v>3Q Box</c:v>
                </c:pt>
              </c:strCache>
            </c:strRef>
          </c:tx>
          <c:spPr>
            <a:solidFill>
              <a:schemeClr val="accent6">
                <a:lumMod val="60000"/>
                <a:lumOff val="40000"/>
              </a:schemeClr>
            </a:solidFill>
            <a:ln>
              <a:solidFill>
                <a:schemeClr val="accent6">
                  <a:lumMod val="20000"/>
                  <a:lumOff val="80000"/>
                </a:schemeClr>
              </a:solidFill>
            </a:ln>
          </c:spPr>
          <c:invertIfNegative val="0"/>
          <c:cat>
            <c:strRef>
              <c:f>AUX!$L$508</c:f>
              <c:strCache>
                <c:ptCount val="1"/>
                <c:pt idx="0">
                  <c:v>‰SubDes, 2020</c:v>
                </c:pt>
              </c:strCache>
            </c:strRef>
          </c:cat>
          <c:val>
            <c:numRef>
              <c:f>AUX!$L$536</c:f>
              <c:numCache>
                <c:formatCode>0.0</c:formatCode>
                <c:ptCount val="1"/>
                <c:pt idx="0">
                  <c:v>12.776438935391823</c:v>
                </c:pt>
              </c:numCache>
            </c:numRef>
          </c:val>
          <c:extLst>
            <c:ext xmlns:c16="http://schemas.microsoft.com/office/drawing/2014/chart" uri="{C3380CC4-5D6E-409C-BE32-E72D297353CC}">
              <c16:uniqueId val="{00000002-E82A-4BE7-8A39-48F16527D7CD}"/>
            </c:ext>
          </c:extLst>
        </c:ser>
        <c:ser>
          <c:idx val="3"/>
          <c:order val="3"/>
          <c:tx>
            <c:strRef>
              <c:f>AUX!$A$538</c:f>
              <c:strCache>
                <c:ptCount val="1"/>
                <c:pt idx="0">
                  <c:v>bar2</c:v>
                </c:pt>
              </c:strCache>
            </c:strRef>
          </c:tx>
          <c:spPr>
            <a:solidFill>
              <a:schemeClr val="accent6">
                <a:lumMod val="20000"/>
                <a:lumOff val="80000"/>
              </a:schemeClr>
            </a:solidFill>
            <a:ln>
              <a:solidFill>
                <a:schemeClr val="accent6">
                  <a:lumMod val="20000"/>
                  <a:lumOff val="80000"/>
                </a:schemeClr>
              </a:solidFill>
            </a:ln>
          </c:spPr>
          <c:invertIfNegative val="0"/>
          <c:cat>
            <c:strRef>
              <c:f>AUX!$L$508</c:f>
              <c:strCache>
                <c:ptCount val="1"/>
                <c:pt idx="0">
                  <c:v>‰SubDes, 2020</c:v>
                </c:pt>
              </c:strCache>
            </c:strRef>
          </c:cat>
          <c:val>
            <c:numRef>
              <c:f>AUX!$L$538</c:f>
              <c:numCache>
                <c:formatCode>0.0</c:formatCode>
                <c:ptCount val="1"/>
                <c:pt idx="0">
                  <c:v>19.770587488141118</c:v>
                </c:pt>
              </c:numCache>
            </c:numRef>
          </c:val>
          <c:extLst>
            <c:ext xmlns:c16="http://schemas.microsoft.com/office/drawing/2014/chart" uri="{C3380CC4-5D6E-409C-BE32-E72D297353CC}">
              <c16:uniqueId val="{00000003-E82A-4BE7-8A39-48F16527D7CD}"/>
            </c:ext>
          </c:extLst>
        </c:ser>
        <c:dLbls>
          <c:showLegendKey val="0"/>
          <c:showVal val="0"/>
          <c:showCatName val="0"/>
          <c:showSerName val="0"/>
          <c:showPercent val="0"/>
          <c:showBubbleSize val="0"/>
        </c:dLbls>
        <c:gapWidth val="0"/>
        <c:overlap val="100"/>
        <c:axId val="275248536"/>
        <c:axId val="275246576"/>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AUX!$L$530</c:f>
              <c:numCache>
                <c:formatCode>0.0</c:formatCode>
                <c:ptCount val="1"/>
                <c:pt idx="0">
                  <c:v>79.520343841890437</c:v>
                </c:pt>
              </c:numCache>
            </c:numRef>
          </c:xVal>
          <c:yVal>
            <c:numRef>
              <c:f>AUX!$M$508</c:f>
              <c:numCache>
                <c:formatCode>General</c:formatCode>
                <c:ptCount val="1"/>
                <c:pt idx="0">
                  <c:v>0</c:v>
                </c:pt>
              </c:numCache>
            </c:numRef>
          </c:yVal>
          <c:smooth val="0"/>
          <c:extLst>
            <c:ext xmlns:c16="http://schemas.microsoft.com/office/drawing/2014/chart" uri="{C3380CC4-5D6E-409C-BE32-E72D297353CC}">
              <c16:uniqueId val="{00000004-E82A-4BE7-8A39-48F16527D7CD}"/>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AUX!$L$532</c:f>
              <c:numCache>
                <c:formatCode>0.0</c:formatCode>
                <c:ptCount val="1"/>
                <c:pt idx="0">
                  <c:v>67.396604746989013</c:v>
                </c:pt>
              </c:numCache>
            </c:numRef>
          </c:xVal>
          <c:yVal>
            <c:numRef>
              <c:f>AUX!$M$508</c:f>
              <c:numCache>
                <c:formatCode>General</c:formatCode>
                <c:ptCount val="1"/>
                <c:pt idx="0">
                  <c:v>0</c:v>
                </c:pt>
              </c:numCache>
            </c:numRef>
          </c:yVal>
          <c:smooth val="0"/>
          <c:extLst>
            <c:ext xmlns:c16="http://schemas.microsoft.com/office/drawing/2014/chart" uri="{C3380CC4-5D6E-409C-BE32-E72D297353CC}">
              <c16:uniqueId val="{00000005-E82A-4BE7-8A39-48F16527D7CD}"/>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AUX!$L$531</c:f>
              <c:numCache>
                <c:formatCode>0.0</c:formatCode>
                <c:ptCount val="1"/>
                <c:pt idx="0">
                  <c:v>66.245113376195349</c:v>
                </c:pt>
              </c:numCache>
            </c:numRef>
          </c:xVal>
          <c:yVal>
            <c:numRef>
              <c:f>AUX!$M$508</c:f>
              <c:numCache>
                <c:formatCode>General</c:formatCode>
                <c:ptCount val="1"/>
                <c:pt idx="0">
                  <c:v>0</c:v>
                </c:pt>
              </c:numCache>
            </c:numRef>
          </c:yVal>
          <c:smooth val="0"/>
          <c:extLst>
            <c:ext xmlns:c16="http://schemas.microsoft.com/office/drawing/2014/chart" uri="{C3380CC4-5D6E-409C-BE32-E72D297353CC}">
              <c16:uniqueId val="{00000006-E82A-4BE7-8A39-48F16527D7CD}"/>
            </c:ext>
          </c:extLst>
        </c:ser>
        <c:dLbls>
          <c:showLegendKey val="0"/>
          <c:showVal val="0"/>
          <c:showCatName val="0"/>
          <c:showSerName val="0"/>
          <c:showPercent val="0"/>
          <c:showBubbleSize val="0"/>
        </c:dLbls>
        <c:axId val="275243832"/>
        <c:axId val="275246968"/>
      </c:scatterChart>
      <c:catAx>
        <c:axId val="275248536"/>
        <c:scaling>
          <c:orientation val="minMax"/>
        </c:scaling>
        <c:delete val="1"/>
        <c:axPos val="l"/>
        <c:numFmt formatCode="General" sourceLinked="1"/>
        <c:majorTickMark val="out"/>
        <c:minorTickMark val="none"/>
        <c:tickLblPos val="none"/>
        <c:crossAx val="275246576"/>
        <c:crosses val="autoZero"/>
        <c:auto val="1"/>
        <c:lblAlgn val="ctr"/>
        <c:lblOffset val="100"/>
        <c:noMultiLvlLbl val="0"/>
      </c:catAx>
      <c:valAx>
        <c:axId val="275246576"/>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275248536"/>
        <c:crosses val="autoZero"/>
        <c:crossBetween val="between"/>
      </c:valAx>
      <c:valAx>
        <c:axId val="275246968"/>
        <c:scaling>
          <c:orientation val="minMax"/>
          <c:max val="0.5"/>
          <c:min val="-0.5"/>
        </c:scaling>
        <c:delete val="1"/>
        <c:axPos val="r"/>
        <c:numFmt formatCode="General" sourceLinked="1"/>
        <c:majorTickMark val="out"/>
        <c:minorTickMark val="none"/>
        <c:tickLblPos val="none"/>
        <c:crossAx val="275243832"/>
        <c:crosses val="max"/>
        <c:crossBetween val="midCat"/>
      </c:valAx>
      <c:valAx>
        <c:axId val="275243832"/>
        <c:scaling>
          <c:orientation val="minMax"/>
        </c:scaling>
        <c:delete val="1"/>
        <c:axPos val="b"/>
        <c:numFmt formatCode="0.0" sourceLinked="1"/>
        <c:majorTickMark val="out"/>
        <c:minorTickMark val="none"/>
        <c:tickLblPos val="none"/>
        <c:crossAx val="275246968"/>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6">
                <a:lumMod val="20000"/>
                <a:lumOff val="80000"/>
              </a:schemeClr>
            </a:solidFill>
            <a:ln>
              <a:solidFill>
                <a:schemeClr val="accent6">
                  <a:lumMod val="20000"/>
                  <a:lumOff val="80000"/>
                </a:schemeClr>
              </a:solidFill>
            </a:ln>
          </c:spPr>
          <c:invertIfNegative val="0"/>
          <c:cat>
            <c:strRef>
              <c:f>AUX!$O$508</c:f>
              <c:strCache>
                <c:ptCount val="1"/>
                <c:pt idx="0">
                  <c:v>RU RECOLHIDOS_SELETIV</c:v>
                </c:pt>
              </c:strCache>
            </c:strRef>
          </c:cat>
          <c:val>
            <c:numRef>
              <c:f>AUX!$O$534</c:f>
              <c:numCache>
                <c:formatCode>0.0</c:formatCode>
                <c:ptCount val="1"/>
                <c:pt idx="0">
                  <c:v>43.299656974209896</c:v>
                </c:pt>
              </c:numCache>
            </c:numRef>
          </c:val>
          <c:extLst>
            <c:ext xmlns:c16="http://schemas.microsoft.com/office/drawing/2014/chart" uri="{C3380CC4-5D6E-409C-BE32-E72D297353CC}">
              <c16:uniqueId val="{00000000-315B-4C63-AC8A-013EFDCD442C}"/>
            </c:ext>
          </c:extLst>
        </c:ser>
        <c:ser>
          <c:idx val="1"/>
          <c:order val="1"/>
          <c:tx>
            <c:strRef>
              <c:f>AUX!$A$535</c:f>
              <c:strCache>
                <c:ptCount val="1"/>
                <c:pt idx="0">
                  <c:v>2Q Box</c:v>
                </c:pt>
              </c:strCache>
            </c:strRef>
          </c:tx>
          <c:spPr>
            <a:solidFill>
              <a:schemeClr val="accent6">
                <a:lumMod val="60000"/>
                <a:lumOff val="40000"/>
              </a:schemeClr>
            </a:solidFill>
            <a:ln>
              <a:solidFill>
                <a:schemeClr val="accent6">
                  <a:lumMod val="20000"/>
                  <a:lumOff val="80000"/>
                </a:schemeClr>
              </a:solidFill>
            </a:ln>
          </c:spPr>
          <c:invertIfNegative val="0"/>
          <c:cat>
            <c:strRef>
              <c:f>AUX!$O$508</c:f>
              <c:strCache>
                <c:ptCount val="1"/>
                <c:pt idx="0">
                  <c:v>RU RECOLHIDOS_SELETIV</c:v>
                </c:pt>
              </c:strCache>
            </c:strRef>
          </c:cat>
          <c:val>
            <c:numRef>
              <c:f>AUX!$O$535</c:f>
              <c:numCache>
                <c:formatCode>0.0</c:formatCode>
                <c:ptCount val="1"/>
                <c:pt idx="0">
                  <c:v>-21.818476383158639</c:v>
                </c:pt>
              </c:numCache>
            </c:numRef>
          </c:val>
          <c:extLst>
            <c:ext xmlns:c16="http://schemas.microsoft.com/office/drawing/2014/chart" uri="{C3380CC4-5D6E-409C-BE32-E72D297353CC}">
              <c16:uniqueId val="{00000001-315B-4C63-AC8A-013EFDCD442C}"/>
            </c:ext>
          </c:extLst>
        </c:ser>
        <c:ser>
          <c:idx val="2"/>
          <c:order val="2"/>
          <c:tx>
            <c:strRef>
              <c:f>AUX!$A$536</c:f>
              <c:strCache>
                <c:ptCount val="1"/>
                <c:pt idx="0">
                  <c:v>3Q Box</c:v>
                </c:pt>
              </c:strCache>
            </c:strRef>
          </c:tx>
          <c:spPr>
            <a:solidFill>
              <a:schemeClr val="accent6">
                <a:lumMod val="60000"/>
                <a:lumOff val="40000"/>
              </a:schemeClr>
            </a:solidFill>
            <a:ln>
              <a:solidFill>
                <a:schemeClr val="accent6">
                  <a:lumMod val="20000"/>
                  <a:lumOff val="80000"/>
                </a:schemeClr>
              </a:solidFill>
            </a:ln>
          </c:spPr>
          <c:invertIfNegative val="0"/>
          <c:cat>
            <c:strRef>
              <c:f>AUX!$O$508</c:f>
              <c:strCache>
                <c:ptCount val="1"/>
                <c:pt idx="0">
                  <c:v>RU RECOLHIDOS_SELETIV</c:v>
                </c:pt>
              </c:strCache>
            </c:strRef>
          </c:cat>
          <c:val>
            <c:numRef>
              <c:f>AUX!$O$536</c:f>
              <c:numCache>
                <c:formatCode>0.0</c:formatCode>
                <c:ptCount val="1"/>
                <c:pt idx="0">
                  <c:v>17.95388878726142</c:v>
                </c:pt>
              </c:numCache>
            </c:numRef>
          </c:val>
          <c:extLst>
            <c:ext xmlns:c16="http://schemas.microsoft.com/office/drawing/2014/chart" uri="{C3380CC4-5D6E-409C-BE32-E72D297353CC}">
              <c16:uniqueId val="{00000002-315B-4C63-AC8A-013EFDCD442C}"/>
            </c:ext>
          </c:extLst>
        </c:ser>
        <c:ser>
          <c:idx val="3"/>
          <c:order val="3"/>
          <c:tx>
            <c:strRef>
              <c:f>AUX!$A$538</c:f>
              <c:strCache>
                <c:ptCount val="1"/>
                <c:pt idx="0">
                  <c:v>bar2</c:v>
                </c:pt>
              </c:strCache>
            </c:strRef>
          </c:tx>
          <c:spPr>
            <a:solidFill>
              <a:schemeClr val="accent6">
                <a:lumMod val="20000"/>
                <a:lumOff val="80000"/>
              </a:schemeClr>
            </a:solidFill>
            <a:ln>
              <a:solidFill>
                <a:schemeClr val="accent6">
                  <a:lumMod val="20000"/>
                  <a:lumOff val="80000"/>
                </a:schemeClr>
              </a:solidFill>
            </a:ln>
          </c:spPr>
          <c:invertIfNegative val="0"/>
          <c:cat>
            <c:strRef>
              <c:f>AUX!$O$508</c:f>
              <c:strCache>
                <c:ptCount val="1"/>
                <c:pt idx="0">
                  <c:v>RU RECOLHIDOS_SELETIV</c:v>
                </c:pt>
              </c:strCache>
            </c:strRef>
          </c:cat>
          <c:val>
            <c:numRef>
              <c:f>AUX!$O$538</c:f>
              <c:numCache>
                <c:formatCode>0.0</c:formatCode>
                <c:ptCount val="1"/>
                <c:pt idx="0">
                  <c:v>60.564930621687324</c:v>
                </c:pt>
              </c:numCache>
            </c:numRef>
          </c:val>
          <c:extLst>
            <c:ext xmlns:c16="http://schemas.microsoft.com/office/drawing/2014/chart" uri="{C3380CC4-5D6E-409C-BE32-E72D297353CC}">
              <c16:uniqueId val="{00000003-315B-4C63-AC8A-013EFDCD442C}"/>
            </c:ext>
          </c:extLst>
        </c:ser>
        <c:dLbls>
          <c:showLegendKey val="0"/>
          <c:showVal val="0"/>
          <c:showCatName val="0"/>
          <c:showSerName val="0"/>
          <c:showPercent val="0"/>
          <c:showBubbleSize val="0"/>
        </c:dLbls>
        <c:gapWidth val="0"/>
        <c:overlap val="100"/>
        <c:axId val="275244224"/>
        <c:axId val="275240304"/>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AUX!$O$530</c:f>
              <c:numCache>
                <c:formatCode>0.0</c:formatCode>
                <c:ptCount val="1"/>
                <c:pt idx="0">
                  <c:v>23.207891276969466</c:v>
                </c:pt>
              </c:numCache>
            </c:numRef>
          </c:xVal>
          <c:yVal>
            <c:numRef>
              <c:f>AUX!$O$508</c:f>
              <c:numCache>
                <c:formatCode>General</c:formatCode>
                <c:ptCount val="1"/>
                <c:pt idx="0">
                  <c:v>0</c:v>
                </c:pt>
              </c:numCache>
            </c:numRef>
          </c:yVal>
          <c:smooth val="0"/>
          <c:extLst>
            <c:ext xmlns:c16="http://schemas.microsoft.com/office/drawing/2014/chart" uri="{C3380CC4-5D6E-409C-BE32-E72D297353CC}">
              <c16:uniqueId val="{00000004-315B-4C63-AC8A-013EFDCD442C}"/>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AUX!$O$532</c:f>
              <c:numCache>
                <c:formatCode>0.0</c:formatCode>
                <c:ptCount val="1"/>
                <c:pt idx="0">
                  <c:v>26.410037618185701</c:v>
                </c:pt>
              </c:numCache>
            </c:numRef>
          </c:xVal>
          <c:yVal>
            <c:numRef>
              <c:f>AUX!$O$508</c:f>
              <c:numCache>
                <c:formatCode>General</c:formatCode>
                <c:ptCount val="1"/>
                <c:pt idx="0">
                  <c:v>0</c:v>
                </c:pt>
              </c:numCache>
            </c:numRef>
          </c:yVal>
          <c:smooth val="0"/>
          <c:extLst>
            <c:ext xmlns:c16="http://schemas.microsoft.com/office/drawing/2014/chart" uri="{C3380CC4-5D6E-409C-BE32-E72D297353CC}">
              <c16:uniqueId val="{00000005-315B-4C63-AC8A-013EFDCD442C}"/>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AUX!$O$531</c:f>
              <c:numCache>
                <c:formatCode>0.0</c:formatCode>
                <c:ptCount val="1"/>
                <c:pt idx="0">
                  <c:v>27.163483816118926</c:v>
                </c:pt>
              </c:numCache>
            </c:numRef>
          </c:xVal>
          <c:yVal>
            <c:numRef>
              <c:f>AUX!$O$508</c:f>
              <c:numCache>
                <c:formatCode>General</c:formatCode>
                <c:ptCount val="1"/>
                <c:pt idx="0">
                  <c:v>0</c:v>
                </c:pt>
              </c:numCache>
            </c:numRef>
          </c:yVal>
          <c:smooth val="0"/>
          <c:extLst>
            <c:ext xmlns:c16="http://schemas.microsoft.com/office/drawing/2014/chart" uri="{C3380CC4-5D6E-409C-BE32-E72D297353CC}">
              <c16:uniqueId val="{00000006-315B-4C63-AC8A-013EFDCD442C}"/>
            </c:ext>
          </c:extLst>
        </c:ser>
        <c:dLbls>
          <c:showLegendKey val="0"/>
          <c:showVal val="0"/>
          <c:showCatName val="0"/>
          <c:showSerName val="0"/>
          <c:showPercent val="0"/>
          <c:showBubbleSize val="0"/>
        </c:dLbls>
        <c:axId val="275245008"/>
        <c:axId val="275241872"/>
      </c:scatterChart>
      <c:catAx>
        <c:axId val="275244224"/>
        <c:scaling>
          <c:orientation val="minMax"/>
        </c:scaling>
        <c:delete val="1"/>
        <c:axPos val="l"/>
        <c:numFmt formatCode="General" sourceLinked="1"/>
        <c:majorTickMark val="out"/>
        <c:minorTickMark val="none"/>
        <c:tickLblPos val="none"/>
        <c:crossAx val="275240304"/>
        <c:crosses val="autoZero"/>
        <c:auto val="1"/>
        <c:lblAlgn val="ctr"/>
        <c:lblOffset val="100"/>
        <c:noMultiLvlLbl val="0"/>
      </c:catAx>
      <c:valAx>
        <c:axId val="275240304"/>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275244224"/>
        <c:crosses val="autoZero"/>
        <c:crossBetween val="between"/>
      </c:valAx>
      <c:valAx>
        <c:axId val="275241872"/>
        <c:scaling>
          <c:orientation val="minMax"/>
          <c:max val="0.5"/>
          <c:min val="-0.5"/>
        </c:scaling>
        <c:delete val="1"/>
        <c:axPos val="r"/>
        <c:numFmt formatCode="General" sourceLinked="1"/>
        <c:majorTickMark val="out"/>
        <c:minorTickMark val="none"/>
        <c:tickLblPos val="none"/>
        <c:crossAx val="275245008"/>
        <c:crosses val="max"/>
        <c:crossBetween val="midCat"/>
      </c:valAx>
      <c:valAx>
        <c:axId val="275245008"/>
        <c:scaling>
          <c:orientation val="minMax"/>
        </c:scaling>
        <c:delete val="1"/>
        <c:axPos val="b"/>
        <c:numFmt formatCode="0.0" sourceLinked="1"/>
        <c:majorTickMark val="out"/>
        <c:minorTickMark val="none"/>
        <c:tickLblPos val="none"/>
        <c:crossAx val="275241872"/>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4">
                <a:lumMod val="20000"/>
                <a:lumOff val="80000"/>
              </a:schemeClr>
            </a:solidFill>
            <a:ln>
              <a:solidFill>
                <a:schemeClr val="accent4">
                  <a:lumMod val="20000"/>
                  <a:lumOff val="80000"/>
                </a:schemeClr>
              </a:solidFill>
            </a:ln>
          </c:spPr>
          <c:invertIfNegative val="0"/>
          <c:cat>
            <c:strRef>
              <c:f>AUX!$R$508</c:f>
              <c:strCache>
                <c:ptCount val="1"/>
                <c:pt idx="0">
                  <c:v>%Nasc. Mulh &lt;20 anos</c:v>
                </c:pt>
              </c:strCache>
            </c:strRef>
          </c:cat>
          <c:val>
            <c:numRef>
              <c:f>AUX!$R$534</c:f>
              <c:numCache>
                <c:formatCode>0.0</c:formatCode>
                <c:ptCount val="1"/>
                <c:pt idx="0">
                  <c:v>68.220442985274602</c:v>
                </c:pt>
              </c:numCache>
            </c:numRef>
          </c:val>
          <c:extLst>
            <c:ext xmlns:c16="http://schemas.microsoft.com/office/drawing/2014/chart" uri="{C3380CC4-5D6E-409C-BE32-E72D297353CC}">
              <c16:uniqueId val="{00000000-017C-472B-A3FF-0E80647EA4C4}"/>
            </c:ext>
          </c:extLst>
        </c:ser>
        <c:ser>
          <c:idx val="1"/>
          <c:order val="1"/>
          <c:tx>
            <c:strRef>
              <c:f>AUX!$A$535</c:f>
              <c:strCache>
                <c:ptCount val="1"/>
                <c:pt idx="0">
                  <c:v>2Q Box</c:v>
                </c:pt>
              </c:strCache>
            </c:strRef>
          </c:tx>
          <c:spPr>
            <a:solidFill>
              <a:schemeClr val="accent4">
                <a:lumMod val="60000"/>
                <a:lumOff val="40000"/>
              </a:schemeClr>
            </a:solidFill>
            <a:ln>
              <a:solidFill>
                <a:schemeClr val="accent4">
                  <a:lumMod val="20000"/>
                  <a:lumOff val="80000"/>
                </a:schemeClr>
              </a:solidFill>
            </a:ln>
          </c:spPr>
          <c:invertIfNegative val="0"/>
          <c:cat>
            <c:strRef>
              <c:f>AUX!$R$508</c:f>
              <c:strCache>
                <c:ptCount val="1"/>
                <c:pt idx="0">
                  <c:v>%Nasc. Mulh &lt;20 anos</c:v>
                </c:pt>
              </c:strCache>
            </c:strRef>
          </c:cat>
          <c:val>
            <c:numRef>
              <c:f>AUX!$R$535</c:f>
              <c:numCache>
                <c:formatCode>0.0</c:formatCode>
                <c:ptCount val="1"/>
                <c:pt idx="0">
                  <c:v>10.259620583936069</c:v>
                </c:pt>
              </c:numCache>
            </c:numRef>
          </c:val>
          <c:extLst>
            <c:ext xmlns:c16="http://schemas.microsoft.com/office/drawing/2014/chart" uri="{C3380CC4-5D6E-409C-BE32-E72D297353CC}">
              <c16:uniqueId val="{00000001-017C-472B-A3FF-0E80647EA4C4}"/>
            </c:ext>
          </c:extLst>
        </c:ser>
        <c:ser>
          <c:idx val="2"/>
          <c:order val="2"/>
          <c:tx>
            <c:strRef>
              <c:f>AUX!$A$536</c:f>
              <c:strCache>
                <c:ptCount val="1"/>
                <c:pt idx="0">
                  <c:v>3Q Box</c:v>
                </c:pt>
              </c:strCache>
            </c:strRef>
          </c:tx>
          <c:spPr>
            <a:solidFill>
              <a:schemeClr val="accent4">
                <a:lumMod val="60000"/>
                <a:lumOff val="40000"/>
              </a:schemeClr>
            </a:solidFill>
            <a:ln>
              <a:solidFill>
                <a:schemeClr val="accent4">
                  <a:lumMod val="20000"/>
                  <a:lumOff val="80000"/>
                </a:schemeClr>
              </a:solidFill>
            </a:ln>
          </c:spPr>
          <c:invertIfNegative val="0"/>
          <c:cat>
            <c:strRef>
              <c:f>AUX!$R$508</c:f>
              <c:strCache>
                <c:ptCount val="1"/>
                <c:pt idx="0">
                  <c:v>%Nasc. Mulh &lt;20 anos</c:v>
                </c:pt>
              </c:strCache>
            </c:strRef>
          </c:cat>
          <c:val>
            <c:numRef>
              <c:f>AUX!$R$536</c:f>
              <c:numCache>
                <c:formatCode>0.0</c:formatCode>
                <c:ptCount val="1"/>
                <c:pt idx="0">
                  <c:v>7.0677863655019877</c:v>
                </c:pt>
              </c:numCache>
            </c:numRef>
          </c:val>
          <c:extLst>
            <c:ext xmlns:c16="http://schemas.microsoft.com/office/drawing/2014/chart" uri="{C3380CC4-5D6E-409C-BE32-E72D297353CC}">
              <c16:uniqueId val="{00000002-017C-472B-A3FF-0E80647EA4C4}"/>
            </c:ext>
          </c:extLst>
        </c:ser>
        <c:ser>
          <c:idx val="3"/>
          <c:order val="3"/>
          <c:tx>
            <c:strRef>
              <c:f>AUX!$A$538</c:f>
              <c:strCache>
                <c:ptCount val="1"/>
                <c:pt idx="0">
                  <c:v>bar2</c:v>
                </c:pt>
              </c:strCache>
            </c:strRef>
          </c:tx>
          <c:spPr>
            <a:solidFill>
              <a:schemeClr val="accent4">
                <a:lumMod val="20000"/>
                <a:lumOff val="80000"/>
              </a:schemeClr>
            </a:solidFill>
            <a:ln>
              <a:solidFill>
                <a:schemeClr val="accent4">
                  <a:lumMod val="20000"/>
                  <a:lumOff val="80000"/>
                </a:schemeClr>
              </a:solidFill>
            </a:ln>
          </c:spPr>
          <c:invertIfNegative val="0"/>
          <c:cat>
            <c:strRef>
              <c:f>AUX!$R$508</c:f>
              <c:strCache>
                <c:ptCount val="1"/>
                <c:pt idx="0">
                  <c:v>%Nasc. Mulh &lt;20 anos</c:v>
                </c:pt>
              </c:strCache>
            </c:strRef>
          </c:cat>
          <c:val>
            <c:numRef>
              <c:f>AUX!$R$538</c:f>
              <c:numCache>
                <c:formatCode>0.0</c:formatCode>
                <c:ptCount val="1"/>
                <c:pt idx="0">
                  <c:v>14.452150065287341</c:v>
                </c:pt>
              </c:numCache>
            </c:numRef>
          </c:val>
          <c:extLst>
            <c:ext xmlns:c16="http://schemas.microsoft.com/office/drawing/2014/chart" uri="{C3380CC4-5D6E-409C-BE32-E72D297353CC}">
              <c16:uniqueId val="{00000003-017C-472B-A3FF-0E80647EA4C4}"/>
            </c:ext>
          </c:extLst>
        </c:ser>
        <c:dLbls>
          <c:showLegendKey val="0"/>
          <c:showVal val="0"/>
          <c:showCatName val="0"/>
          <c:showSerName val="0"/>
          <c:showPercent val="0"/>
          <c:showBubbleSize val="0"/>
        </c:dLbls>
        <c:gapWidth val="0"/>
        <c:overlap val="100"/>
        <c:axId val="275235992"/>
        <c:axId val="275240696"/>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AUX!$R$530</c:f>
              <c:numCache>
                <c:formatCode>0.0</c:formatCode>
                <c:ptCount val="1"/>
                <c:pt idx="0">
                  <c:v>88.353904889876162</c:v>
                </c:pt>
              </c:numCache>
            </c:numRef>
          </c:xVal>
          <c:yVal>
            <c:numRef>
              <c:f>AUX!$R$508</c:f>
              <c:numCache>
                <c:formatCode>General</c:formatCode>
                <c:ptCount val="1"/>
                <c:pt idx="0">
                  <c:v>0</c:v>
                </c:pt>
              </c:numCache>
            </c:numRef>
          </c:yVal>
          <c:smooth val="0"/>
          <c:extLst>
            <c:ext xmlns:c16="http://schemas.microsoft.com/office/drawing/2014/chart" uri="{C3380CC4-5D6E-409C-BE32-E72D297353CC}">
              <c16:uniqueId val="{00000004-017C-472B-A3FF-0E80647EA4C4}"/>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AUX!$R$532</c:f>
              <c:numCache>
                <c:formatCode>0.0</c:formatCode>
                <c:ptCount val="1"/>
                <c:pt idx="0">
                  <c:v>78.040151640056592</c:v>
                </c:pt>
              </c:numCache>
            </c:numRef>
          </c:xVal>
          <c:yVal>
            <c:numRef>
              <c:f>AUX!$R$508</c:f>
              <c:numCache>
                <c:formatCode>General</c:formatCode>
                <c:ptCount val="1"/>
                <c:pt idx="0">
                  <c:v>0</c:v>
                </c:pt>
              </c:numCache>
            </c:numRef>
          </c:yVal>
          <c:smooth val="0"/>
          <c:extLst>
            <c:ext xmlns:c16="http://schemas.microsoft.com/office/drawing/2014/chart" uri="{C3380CC4-5D6E-409C-BE32-E72D297353CC}">
              <c16:uniqueId val="{00000005-017C-472B-A3FF-0E80647EA4C4}"/>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AUX!$R$531</c:f>
              <c:numCache>
                <c:formatCode>0.0</c:formatCode>
                <c:ptCount val="1"/>
                <c:pt idx="0">
                  <c:v>70.598814410441108</c:v>
                </c:pt>
              </c:numCache>
            </c:numRef>
          </c:xVal>
          <c:yVal>
            <c:numRef>
              <c:f>AUX!$R$508</c:f>
              <c:numCache>
                <c:formatCode>General</c:formatCode>
                <c:ptCount val="1"/>
                <c:pt idx="0">
                  <c:v>0</c:v>
                </c:pt>
              </c:numCache>
            </c:numRef>
          </c:yVal>
          <c:smooth val="0"/>
          <c:extLst>
            <c:ext xmlns:c16="http://schemas.microsoft.com/office/drawing/2014/chart" uri="{C3380CC4-5D6E-409C-BE32-E72D297353CC}">
              <c16:uniqueId val="{00000006-017C-472B-A3FF-0E80647EA4C4}"/>
            </c:ext>
          </c:extLst>
        </c:ser>
        <c:dLbls>
          <c:showLegendKey val="0"/>
          <c:showVal val="0"/>
          <c:showCatName val="0"/>
          <c:showSerName val="0"/>
          <c:showPercent val="0"/>
          <c:showBubbleSize val="0"/>
        </c:dLbls>
        <c:axId val="275241088"/>
        <c:axId val="275245400"/>
      </c:scatterChart>
      <c:catAx>
        <c:axId val="275235992"/>
        <c:scaling>
          <c:orientation val="minMax"/>
        </c:scaling>
        <c:delete val="1"/>
        <c:axPos val="l"/>
        <c:numFmt formatCode="General" sourceLinked="0"/>
        <c:majorTickMark val="out"/>
        <c:minorTickMark val="none"/>
        <c:tickLblPos val="none"/>
        <c:crossAx val="275240696"/>
        <c:crosses val="autoZero"/>
        <c:auto val="1"/>
        <c:lblAlgn val="ctr"/>
        <c:lblOffset val="100"/>
        <c:noMultiLvlLbl val="0"/>
      </c:catAx>
      <c:valAx>
        <c:axId val="275240696"/>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275235992"/>
        <c:crosses val="autoZero"/>
        <c:crossBetween val="between"/>
      </c:valAx>
      <c:valAx>
        <c:axId val="275245400"/>
        <c:scaling>
          <c:orientation val="minMax"/>
          <c:max val="0.5"/>
          <c:min val="-0.5"/>
        </c:scaling>
        <c:delete val="1"/>
        <c:axPos val="r"/>
        <c:numFmt formatCode="General" sourceLinked="1"/>
        <c:majorTickMark val="out"/>
        <c:minorTickMark val="none"/>
        <c:tickLblPos val="none"/>
        <c:crossAx val="275241088"/>
        <c:crosses val="max"/>
        <c:crossBetween val="midCat"/>
      </c:valAx>
      <c:valAx>
        <c:axId val="275241088"/>
        <c:scaling>
          <c:orientation val="minMax"/>
        </c:scaling>
        <c:delete val="1"/>
        <c:axPos val="b"/>
        <c:numFmt formatCode="0.0" sourceLinked="1"/>
        <c:majorTickMark val="out"/>
        <c:minorTickMark val="none"/>
        <c:tickLblPos val="none"/>
        <c:crossAx val="275245400"/>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4">
                <a:lumMod val="20000"/>
                <a:lumOff val="80000"/>
              </a:schemeClr>
            </a:solidFill>
            <a:ln>
              <a:solidFill>
                <a:schemeClr val="accent4">
                  <a:lumMod val="20000"/>
                  <a:lumOff val="80000"/>
                </a:schemeClr>
              </a:solidFill>
            </a:ln>
          </c:spPr>
          <c:invertIfNegative val="0"/>
          <c:cat>
            <c:strRef>
              <c:f>AUX!$S$508</c:f>
              <c:strCache>
                <c:ptCount val="1"/>
                <c:pt idx="0">
                  <c:v>%Nasc. Mulh &gt;=35 anos</c:v>
                </c:pt>
              </c:strCache>
            </c:strRef>
          </c:cat>
          <c:val>
            <c:numRef>
              <c:f>AUX!$S$534</c:f>
              <c:numCache>
                <c:formatCode>0.0</c:formatCode>
                <c:ptCount val="1"/>
                <c:pt idx="0">
                  <c:v>44.093510353881534</c:v>
                </c:pt>
              </c:numCache>
            </c:numRef>
          </c:val>
          <c:extLst>
            <c:ext xmlns:c16="http://schemas.microsoft.com/office/drawing/2014/chart" uri="{C3380CC4-5D6E-409C-BE32-E72D297353CC}">
              <c16:uniqueId val="{00000000-4E38-48B1-81C1-5BAF58942C03}"/>
            </c:ext>
          </c:extLst>
        </c:ser>
        <c:ser>
          <c:idx val="1"/>
          <c:order val="1"/>
          <c:tx>
            <c:strRef>
              <c:f>AUX!$A$535</c:f>
              <c:strCache>
                <c:ptCount val="1"/>
                <c:pt idx="0">
                  <c:v>2Q Box</c:v>
                </c:pt>
              </c:strCache>
            </c:strRef>
          </c:tx>
          <c:spPr>
            <a:solidFill>
              <a:schemeClr val="accent4">
                <a:lumMod val="60000"/>
                <a:lumOff val="40000"/>
              </a:schemeClr>
            </a:solidFill>
            <a:ln>
              <a:solidFill>
                <a:schemeClr val="accent4">
                  <a:lumMod val="20000"/>
                  <a:lumOff val="80000"/>
                </a:schemeClr>
              </a:solidFill>
            </a:ln>
          </c:spPr>
          <c:invertIfNegative val="0"/>
          <c:cat>
            <c:strRef>
              <c:f>AUX!$S$508</c:f>
              <c:strCache>
                <c:ptCount val="1"/>
                <c:pt idx="0">
                  <c:v>%Nasc. Mulh &gt;=35 anos</c:v>
                </c:pt>
              </c:strCache>
            </c:strRef>
          </c:cat>
          <c:val>
            <c:numRef>
              <c:f>AUX!$S$535</c:f>
              <c:numCache>
                <c:formatCode>0.0</c:formatCode>
                <c:ptCount val="1"/>
                <c:pt idx="0">
                  <c:v>13.832038211380045</c:v>
                </c:pt>
              </c:numCache>
            </c:numRef>
          </c:val>
          <c:extLst>
            <c:ext xmlns:c16="http://schemas.microsoft.com/office/drawing/2014/chart" uri="{C3380CC4-5D6E-409C-BE32-E72D297353CC}">
              <c16:uniqueId val="{00000001-4E38-48B1-81C1-5BAF58942C03}"/>
            </c:ext>
          </c:extLst>
        </c:ser>
        <c:ser>
          <c:idx val="2"/>
          <c:order val="2"/>
          <c:tx>
            <c:strRef>
              <c:f>AUX!$A$536</c:f>
              <c:strCache>
                <c:ptCount val="1"/>
                <c:pt idx="0">
                  <c:v>3Q Box</c:v>
                </c:pt>
              </c:strCache>
            </c:strRef>
          </c:tx>
          <c:spPr>
            <a:solidFill>
              <a:schemeClr val="accent4">
                <a:lumMod val="60000"/>
                <a:lumOff val="40000"/>
              </a:schemeClr>
            </a:solidFill>
            <a:ln>
              <a:solidFill>
                <a:schemeClr val="accent4">
                  <a:lumMod val="20000"/>
                  <a:lumOff val="80000"/>
                </a:schemeClr>
              </a:solidFill>
            </a:ln>
          </c:spPr>
          <c:invertIfNegative val="0"/>
          <c:cat>
            <c:strRef>
              <c:f>AUX!$S$508</c:f>
              <c:strCache>
                <c:ptCount val="1"/>
                <c:pt idx="0">
                  <c:v>%Nasc. Mulh &gt;=35 anos</c:v>
                </c:pt>
              </c:strCache>
            </c:strRef>
          </c:cat>
          <c:val>
            <c:numRef>
              <c:f>AUX!$S$536</c:f>
              <c:numCache>
                <c:formatCode>0.0</c:formatCode>
                <c:ptCount val="1"/>
                <c:pt idx="0">
                  <c:v>14.364324091006566</c:v>
                </c:pt>
              </c:numCache>
            </c:numRef>
          </c:val>
          <c:extLst>
            <c:ext xmlns:c16="http://schemas.microsoft.com/office/drawing/2014/chart" uri="{C3380CC4-5D6E-409C-BE32-E72D297353CC}">
              <c16:uniqueId val="{00000002-4E38-48B1-81C1-5BAF58942C03}"/>
            </c:ext>
          </c:extLst>
        </c:ser>
        <c:ser>
          <c:idx val="3"/>
          <c:order val="3"/>
          <c:tx>
            <c:strRef>
              <c:f>AUX!$A$538</c:f>
              <c:strCache>
                <c:ptCount val="1"/>
                <c:pt idx="0">
                  <c:v>bar2</c:v>
                </c:pt>
              </c:strCache>
            </c:strRef>
          </c:tx>
          <c:spPr>
            <a:solidFill>
              <a:schemeClr val="accent4">
                <a:lumMod val="20000"/>
                <a:lumOff val="80000"/>
              </a:schemeClr>
            </a:solidFill>
            <a:ln>
              <a:solidFill>
                <a:schemeClr val="accent4">
                  <a:lumMod val="20000"/>
                  <a:lumOff val="80000"/>
                </a:schemeClr>
              </a:solidFill>
            </a:ln>
          </c:spPr>
          <c:invertIfNegative val="0"/>
          <c:cat>
            <c:strRef>
              <c:f>AUX!$S$508</c:f>
              <c:strCache>
                <c:ptCount val="1"/>
                <c:pt idx="0">
                  <c:v>%Nasc. Mulh &gt;=35 anos</c:v>
                </c:pt>
              </c:strCache>
            </c:strRef>
          </c:cat>
          <c:val>
            <c:numRef>
              <c:f>AUX!$S$538</c:f>
              <c:numCache>
                <c:formatCode>0.0</c:formatCode>
                <c:ptCount val="1"/>
                <c:pt idx="0">
                  <c:v>27.710127343731855</c:v>
                </c:pt>
              </c:numCache>
            </c:numRef>
          </c:val>
          <c:extLst>
            <c:ext xmlns:c16="http://schemas.microsoft.com/office/drawing/2014/chart" uri="{C3380CC4-5D6E-409C-BE32-E72D297353CC}">
              <c16:uniqueId val="{00000003-4E38-48B1-81C1-5BAF58942C03}"/>
            </c:ext>
          </c:extLst>
        </c:ser>
        <c:dLbls>
          <c:showLegendKey val="0"/>
          <c:showVal val="0"/>
          <c:showCatName val="0"/>
          <c:showSerName val="0"/>
          <c:showPercent val="0"/>
          <c:showBubbleSize val="0"/>
        </c:dLbls>
        <c:gapWidth val="0"/>
        <c:overlap val="100"/>
        <c:axId val="275233640"/>
        <c:axId val="275243048"/>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AUX!$S$530</c:f>
              <c:numCache>
                <c:formatCode>0.0</c:formatCode>
                <c:ptCount val="1"/>
                <c:pt idx="0">
                  <c:v>90.612766499888494</c:v>
                </c:pt>
              </c:numCache>
            </c:numRef>
          </c:xVal>
          <c:yVal>
            <c:numRef>
              <c:f>AUX!$S$508</c:f>
              <c:numCache>
                <c:formatCode>General</c:formatCode>
                <c:ptCount val="1"/>
                <c:pt idx="0">
                  <c:v>0</c:v>
                </c:pt>
              </c:numCache>
            </c:numRef>
          </c:yVal>
          <c:smooth val="0"/>
          <c:extLst>
            <c:ext xmlns:c16="http://schemas.microsoft.com/office/drawing/2014/chart" uri="{C3380CC4-5D6E-409C-BE32-E72D297353CC}">
              <c16:uniqueId val="{00000004-4E38-48B1-81C1-5BAF58942C03}"/>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AUX!$S$532</c:f>
              <c:numCache>
                <c:formatCode>0.0</c:formatCode>
                <c:ptCount val="1"/>
                <c:pt idx="0">
                  <c:v>82.276628004574974</c:v>
                </c:pt>
              </c:numCache>
            </c:numRef>
          </c:xVal>
          <c:yVal>
            <c:numRef>
              <c:f>AUX!$S$508</c:f>
              <c:numCache>
                <c:formatCode>General</c:formatCode>
                <c:ptCount val="1"/>
                <c:pt idx="0">
                  <c:v>0</c:v>
                </c:pt>
              </c:numCache>
            </c:numRef>
          </c:yVal>
          <c:smooth val="0"/>
          <c:extLst>
            <c:ext xmlns:c16="http://schemas.microsoft.com/office/drawing/2014/chart" uri="{C3380CC4-5D6E-409C-BE32-E72D297353CC}">
              <c16:uniqueId val="{00000005-4E38-48B1-81C1-5BAF58942C03}"/>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AUX!$S$531</c:f>
              <c:numCache>
                <c:formatCode>0.0</c:formatCode>
                <c:ptCount val="1"/>
                <c:pt idx="0">
                  <c:v>73.503776410975519</c:v>
                </c:pt>
              </c:numCache>
            </c:numRef>
          </c:xVal>
          <c:yVal>
            <c:numRef>
              <c:f>AUX!$S$508</c:f>
              <c:numCache>
                <c:formatCode>General</c:formatCode>
                <c:ptCount val="1"/>
                <c:pt idx="0">
                  <c:v>0</c:v>
                </c:pt>
              </c:numCache>
            </c:numRef>
          </c:yVal>
          <c:smooth val="0"/>
          <c:extLst>
            <c:ext xmlns:c16="http://schemas.microsoft.com/office/drawing/2014/chart" uri="{C3380CC4-5D6E-409C-BE32-E72D297353CC}">
              <c16:uniqueId val="{00000006-4E38-48B1-81C1-5BAF58942C03}"/>
            </c:ext>
          </c:extLst>
        </c:ser>
        <c:dLbls>
          <c:showLegendKey val="0"/>
          <c:showVal val="0"/>
          <c:showCatName val="0"/>
          <c:showSerName val="0"/>
          <c:showPercent val="0"/>
          <c:showBubbleSize val="0"/>
        </c:dLbls>
        <c:axId val="275234032"/>
        <c:axId val="275239128"/>
      </c:scatterChart>
      <c:catAx>
        <c:axId val="275233640"/>
        <c:scaling>
          <c:orientation val="minMax"/>
        </c:scaling>
        <c:delete val="1"/>
        <c:axPos val="l"/>
        <c:numFmt formatCode="General" sourceLinked="0"/>
        <c:majorTickMark val="out"/>
        <c:minorTickMark val="none"/>
        <c:tickLblPos val="none"/>
        <c:crossAx val="275243048"/>
        <c:crosses val="autoZero"/>
        <c:auto val="1"/>
        <c:lblAlgn val="ctr"/>
        <c:lblOffset val="100"/>
        <c:noMultiLvlLbl val="0"/>
      </c:catAx>
      <c:valAx>
        <c:axId val="275243048"/>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275233640"/>
        <c:crosses val="autoZero"/>
        <c:crossBetween val="between"/>
      </c:valAx>
      <c:valAx>
        <c:axId val="275239128"/>
        <c:scaling>
          <c:orientation val="minMax"/>
          <c:max val="0.5"/>
          <c:min val="-0.5"/>
        </c:scaling>
        <c:delete val="1"/>
        <c:axPos val="r"/>
        <c:numFmt formatCode="General" sourceLinked="1"/>
        <c:majorTickMark val="out"/>
        <c:minorTickMark val="none"/>
        <c:tickLblPos val="none"/>
        <c:crossAx val="275234032"/>
        <c:crosses val="max"/>
        <c:crossBetween val="midCat"/>
      </c:valAx>
      <c:valAx>
        <c:axId val="275234032"/>
        <c:scaling>
          <c:orientation val="minMax"/>
        </c:scaling>
        <c:delete val="1"/>
        <c:axPos val="b"/>
        <c:numFmt formatCode="0.0" sourceLinked="1"/>
        <c:majorTickMark val="out"/>
        <c:minorTickMark val="none"/>
        <c:tickLblPos val="none"/>
        <c:crossAx val="275239128"/>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AUX!$Z$508</c:f>
              <c:strCache>
                <c:ptCount val="1"/>
                <c:pt idx="0">
                  <c:v>Crian Baixo Peso Nasc.</c:v>
                </c:pt>
              </c:strCache>
            </c:strRef>
          </c:cat>
          <c:val>
            <c:numRef>
              <c:f>AUX!$Z$534</c:f>
              <c:numCache>
                <c:formatCode>0.0</c:formatCode>
                <c:ptCount val="1"/>
                <c:pt idx="0">
                  <c:v>32.3986474248115</c:v>
                </c:pt>
              </c:numCache>
            </c:numRef>
          </c:val>
          <c:extLst>
            <c:ext xmlns:c16="http://schemas.microsoft.com/office/drawing/2014/chart" uri="{C3380CC4-5D6E-409C-BE32-E72D297353CC}">
              <c16:uniqueId val="{00000000-C21E-482C-82AB-D19F32224436}"/>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AUX!$Z$508</c:f>
              <c:strCache>
                <c:ptCount val="1"/>
                <c:pt idx="0">
                  <c:v>Crian Baixo Peso Nasc.</c:v>
                </c:pt>
              </c:strCache>
            </c:strRef>
          </c:cat>
          <c:val>
            <c:numRef>
              <c:f>AUX!$Z$535</c:f>
              <c:numCache>
                <c:formatCode>0.0</c:formatCode>
                <c:ptCount val="1"/>
                <c:pt idx="0">
                  <c:v>10.749228116443028</c:v>
                </c:pt>
              </c:numCache>
            </c:numRef>
          </c:val>
          <c:extLst>
            <c:ext xmlns:c16="http://schemas.microsoft.com/office/drawing/2014/chart" uri="{C3380CC4-5D6E-409C-BE32-E72D297353CC}">
              <c16:uniqueId val="{00000001-C21E-482C-82AB-D19F32224436}"/>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AUX!$Z$508</c:f>
              <c:strCache>
                <c:ptCount val="1"/>
                <c:pt idx="0">
                  <c:v>Crian Baixo Peso Nasc.</c:v>
                </c:pt>
              </c:strCache>
            </c:strRef>
          </c:cat>
          <c:val>
            <c:numRef>
              <c:f>AUX!$Z$536</c:f>
              <c:numCache>
                <c:formatCode>0.0</c:formatCode>
                <c:ptCount val="1"/>
                <c:pt idx="0">
                  <c:v>11.556524328290337</c:v>
                </c:pt>
              </c:numCache>
            </c:numRef>
          </c:val>
          <c:extLst>
            <c:ext xmlns:c16="http://schemas.microsoft.com/office/drawing/2014/chart" uri="{C3380CC4-5D6E-409C-BE32-E72D297353CC}">
              <c16:uniqueId val="{00000002-C21E-482C-82AB-D19F32224436}"/>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AUX!$Z$508</c:f>
              <c:strCache>
                <c:ptCount val="1"/>
                <c:pt idx="0">
                  <c:v>Crian Baixo Peso Nasc.</c:v>
                </c:pt>
              </c:strCache>
            </c:strRef>
          </c:cat>
          <c:val>
            <c:numRef>
              <c:f>AUX!$Z$538</c:f>
              <c:numCache>
                <c:formatCode>0.0</c:formatCode>
                <c:ptCount val="1"/>
                <c:pt idx="0">
                  <c:v>45.295600130455135</c:v>
                </c:pt>
              </c:numCache>
            </c:numRef>
          </c:val>
          <c:extLst>
            <c:ext xmlns:c16="http://schemas.microsoft.com/office/drawing/2014/chart" uri="{C3380CC4-5D6E-409C-BE32-E72D297353CC}">
              <c16:uniqueId val="{00000003-C21E-482C-82AB-D19F32224436}"/>
            </c:ext>
          </c:extLst>
        </c:ser>
        <c:dLbls>
          <c:showLegendKey val="0"/>
          <c:showVal val="0"/>
          <c:showCatName val="0"/>
          <c:showSerName val="0"/>
          <c:showPercent val="0"/>
          <c:showBubbleSize val="0"/>
        </c:dLbls>
        <c:gapWidth val="0"/>
        <c:overlap val="100"/>
        <c:axId val="275235208"/>
        <c:axId val="275242264"/>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AUX!$Z$530</c:f>
              <c:numCache>
                <c:formatCode>0.0</c:formatCode>
                <c:ptCount val="1"/>
                <c:pt idx="0">
                  <c:v>64.046009118368858</c:v>
                </c:pt>
              </c:numCache>
            </c:numRef>
          </c:xVal>
          <c:yVal>
            <c:numRef>
              <c:f>AUX!$Z$508</c:f>
              <c:numCache>
                <c:formatCode>General</c:formatCode>
                <c:ptCount val="1"/>
                <c:pt idx="0">
                  <c:v>0</c:v>
                </c:pt>
              </c:numCache>
            </c:numRef>
          </c:yVal>
          <c:smooth val="0"/>
          <c:extLst>
            <c:ext xmlns:c16="http://schemas.microsoft.com/office/drawing/2014/chart" uri="{C3380CC4-5D6E-409C-BE32-E72D297353CC}">
              <c16:uniqueId val="{00000004-C21E-482C-82AB-D19F32224436}"/>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AUX!$Z$532</c:f>
              <c:numCache>
                <c:formatCode>0.0</c:formatCode>
                <c:ptCount val="1"/>
                <c:pt idx="0">
                  <c:v>43.909501796890751</c:v>
                </c:pt>
              </c:numCache>
            </c:numRef>
          </c:xVal>
          <c:yVal>
            <c:numRef>
              <c:f>AUX!$Z$508</c:f>
              <c:numCache>
                <c:formatCode>General</c:formatCode>
                <c:ptCount val="1"/>
                <c:pt idx="0">
                  <c:v>0</c:v>
                </c:pt>
              </c:numCache>
            </c:numRef>
          </c:yVal>
          <c:smooth val="0"/>
          <c:extLst>
            <c:ext xmlns:c16="http://schemas.microsoft.com/office/drawing/2014/chart" uri="{C3380CC4-5D6E-409C-BE32-E72D297353CC}">
              <c16:uniqueId val="{00000005-C21E-482C-82AB-D19F32224436}"/>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AUX!$Z$531</c:f>
              <c:numCache>
                <c:formatCode>0.0</c:formatCode>
                <c:ptCount val="1"/>
                <c:pt idx="0">
                  <c:v>41.429742344061737</c:v>
                </c:pt>
              </c:numCache>
            </c:numRef>
          </c:xVal>
          <c:yVal>
            <c:numRef>
              <c:f>AUX!$Z$508</c:f>
              <c:numCache>
                <c:formatCode>General</c:formatCode>
                <c:ptCount val="1"/>
                <c:pt idx="0">
                  <c:v>0</c:v>
                </c:pt>
              </c:numCache>
            </c:numRef>
          </c:yVal>
          <c:smooth val="0"/>
          <c:extLst>
            <c:ext xmlns:c16="http://schemas.microsoft.com/office/drawing/2014/chart" uri="{C3380CC4-5D6E-409C-BE32-E72D297353CC}">
              <c16:uniqueId val="{00000006-C21E-482C-82AB-D19F32224436}"/>
            </c:ext>
          </c:extLst>
        </c:ser>
        <c:dLbls>
          <c:showLegendKey val="0"/>
          <c:showVal val="0"/>
          <c:showCatName val="0"/>
          <c:showSerName val="0"/>
          <c:showPercent val="0"/>
          <c:showBubbleSize val="0"/>
        </c:dLbls>
        <c:axId val="275239520"/>
        <c:axId val="275238736"/>
      </c:scatterChart>
      <c:catAx>
        <c:axId val="275235208"/>
        <c:scaling>
          <c:orientation val="minMax"/>
        </c:scaling>
        <c:delete val="1"/>
        <c:axPos val="l"/>
        <c:numFmt formatCode="General" sourceLinked="0"/>
        <c:majorTickMark val="out"/>
        <c:minorTickMark val="none"/>
        <c:tickLblPos val="none"/>
        <c:crossAx val="275242264"/>
        <c:crosses val="autoZero"/>
        <c:auto val="1"/>
        <c:lblAlgn val="ctr"/>
        <c:lblOffset val="100"/>
        <c:noMultiLvlLbl val="0"/>
      </c:catAx>
      <c:valAx>
        <c:axId val="275242264"/>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275235208"/>
        <c:crosses val="autoZero"/>
        <c:crossBetween val="between"/>
      </c:valAx>
      <c:valAx>
        <c:axId val="275238736"/>
        <c:scaling>
          <c:orientation val="minMax"/>
          <c:max val="0.5"/>
          <c:min val="-0.5"/>
        </c:scaling>
        <c:delete val="1"/>
        <c:axPos val="r"/>
        <c:numFmt formatCode="General" sourceLinked="1"/>
        <c:majorTickMark val="out"/>
        <c:minorTickMark val="none"/>
        <c:tickLblPos val="none"/>
        <c:crossAx val="275239520"/>
        <c:crosses val="max"/>
        <c:crossBetween val="midCat"/>
      </c:valAx>
      <c:valAx>
        <c:axId val="275239520"/>
        <c:scaling>
          <c:orientation val="minMax"/>
        </c:scaling>
        <c:delete val="1"/>
        <c:axPos val="b"/>
        <c:numFmt formatCode="0.0" sourceLinked="1"/>
        <c:majorTickMark val="out"/>
        <c:minorTickMark val="none"/>
        <c:tickLblPos val="none"/>
        <c:crossAx val="275238736"/>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AUX!$AB$508</c:f>
              <c:strCache>
                <c:ptCount val="1"/>
                <c:pt idx="0">
                  <c:v>Mortalidade Infantil</c:v>
                </c:pt>
              </c:strCache>
            </c:strRef>
          </c:cat>
          <c:val>
            <c:numRef>
              <c:f>AUX!$AB$534</c:f>
              <c:numCache>
                <c:formatCode>0.0</c:formatCode>
                <c:ptCount val="1"/>
                <c:pt idx="0">
                  <c:v>46.982080158527076</c:v>
                </c:pt>
              </c:numCache>
            </c:numRef>
          </c:val>
          <c:extLst>
            <c:ext xmlns:c16="http://schemas.microsoft.com/office/drawing/2014/chart" uri="{C3380CC4-5D6E-409C-BE32-E72D297353CC}">
              <c16:uniqueId val="{00000000-46A4-4882-AE09-451B1078D175}"/>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AUX!$AB$508</c:f>
              <c:strCache>
                <c:ptCount val="1"/>
                <c:pt idx="0">
                  <c:v>Mortalidade Infantil</c:v>
                </c:pt>
              </c:strCache>
            </c:strRef>
          </c:cat>
          <c:val>
            <c:numRef>
              <c:f>AUX!$AB$535</c:f>
              <c:numCache>
                <c:formatCode>0.0</c:formatCode>
                <c:ptCount val="1"/>
                <c:pt idx="0">
                  <c:v>10.145864875766982</c:v>
                </c:pt>
              </c:numCache>
            </c:numRef>
          </c:val>
          <c:extLst>
            <c:ext xmlns:c16="http://schemas.microsoft.com/office/drawing/2014/chart" uri="{C3380CC4-5D6E-409C-BE32-E72D297353CC}">
              <c16:uniqueId val="{00000001-46A4-4882-AE09-451B1078D175}"/>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AUX!$AB$508</c:f>
              <c:strCache>
                <c:ptCount val="1"/>
                <c:pt idx="0">
                  <c:v>Mortalidade Infantil</c:v>
                </c:pt>
              </c:strCache>
            </c:strRef>
          </c:cat>
          <c:val>
            <c:numRef>
              <c:f>AUX!$AB$536</c:f>
              <c:numCache>
                <c:formatCode>0.0</c:formatCode>
                <c:ptCount val="1"/>
                <c:pt idx="0">
                  <c:v>13.241110100006935</c:v>
                </c:pt>
              </c:numCache>
            </c:numRef>
          </c:val>
          <c:extLst>
            <c:ext xmlns:c16="http://schemas.microsoft.com/office/drawing/2014/chart" uri="{C3380CC4-5D6E-409C-BE32-E72D297353CC}">
              <c16:uniqueId val="{00000002-46A4-4882-AE09-451B1078D175}"/>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AUX!$AB$508</c:f>
              <c:strCache>
                <c:ptCount val="1"/>
                <c:pt idx="0">
                  <c:v>Mortalidade Infantil</c:v>
                </c:pt>
              </c:strCache>
            </c:strRef>
          </c:cat>
          <c:val>
            <c:numRef>
              <c:f>AUX!$AB$538</c:f>
              <c:numCache>
                <c:formatCode>0.0</c:formatCode>
                <c:ptCount val="1"/>
                <c:pt idx="0">
                  <c:v>29.630944865699007</c:v>
                </c:pt>
              </c:numCache>
            </c:numRef>
          </c:val>
          <c:extLst>
            <c:ext xmlns:c16="http://schemas.microsoft.com/office/drawing/2014/chart" uri="{C3380CC4-5D6E-409C-BE32-E72D297353CC}">
              <c16:uniqueId val="{00000003-46A4-4882-AE09-451B1078D175}"/>
            </c:ext>
          </c:extLst>
        </c:ser>
        <c:dLbls>
          <c:showLegendKey val="0"/>
          <c:showVal val="0"/>
          <c:showCatName val="0"/>
          <c:showSerName val="0"/>
          <c:showPercent val="0"/>
          <c:showBubbleSize val="0"/>
        </c:dLbls>
        <c:gapWidth val="0"/>
        <c:overlap val="100"/>
        <c:axId val="275237168"/>
        <c:axId val="275236776"/>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AUX!$AB$530</c:f>
              <c:numCache>
                <c:formatCode>0.0</c:formatCode>
                <c:ptCount val="1"/>
                <c:pt idx="0">
                  <c:v>45.171411080501997</c:v>
                </c:pt>
              </c:numCache>
            </c:numRef>
          </c:xVal>
          <c:yVal>
            <c:numRef>
              <c:f>AUX!$AB$508</c:f>
              <c:numCache>
                <c:formatCode>General</c:formatCode>
                <c:ptCount val="1"/>
                <c:pt idx="0">
                  <c:v>0</c:v>
                </c:pt>
              </c:numCache>
            </c:numRef>
          </c:yVal>
          <c:smooth val="0"/>
          <c:extLst>
            <c:ext xmlns:c16="http://schemas.microsoft.com/office/drawing/2014/chart" uri="{C3380CC4-5D6E-409C-BE32-E72D297353CC}">
              <c16:uniqueId val="{00000004-46A4-4882-AE09-451B1078D175}"/>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AUX!$AB$532</c:f>
              <c:numCache>
                <c:formatCode>0.0</c:formatCode>
                <c:ptCount val="1"/>
                <c:pt idx="0">
                  <c:v>30.045371008499888</c:v>
                </c:pt>
              </c:numCache>
            </c:numRef>
          </c:xVal>
          <c:yVal>
            <c:numRef>
              <c:f>AUX!$AB$508</c:f>
              <c:numCache>
                <c:formatCode>General</c:formatCode>
                <c:ptCount val="1"/>
                <c:pt idx="0">
                  <c:v>0</c:v>
                </c:pt>
              </c:numCache>
            </c:numRef>
          </c:yVal>
          <c:smooth val="0"/>
          <c:extLst>
            <c:ext xmlns:c16="http://schemas.microsoft.com/office/drawing/2014/chart" uri="{C3380CC4-5D6E-409C-BE32-E72D297353CC}">
              <c16:uniqueId val="{00000005-46A4-4882-AE09-451B1078D175}"/>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AUX!$AB$531</c:f>
              <c:numCache>
                <c:formatCode>0.0</c:formatCode>
                <c:ptCount val="1"/>
                <c:pt idx="0">
                  <c:v>28.350000000000009</c:v>
                </c:pt>
              </c:numCache>
            </c:numRef>
          </c:xVal>
          <c:yVal>
            <c:numRef>
              <c:f>AUX!$AB$508</c:f>
              <c:numCache>
                <c:formatCode>General</c:formatCode>
                <c:ptCount val="1"/>
                <c:pt idx="0">
                  <c:v>0</c:v>
                </c:pt>
              </c:numCache>
            </c:numRef>
          </c:yVal>
          <c:smooth val="0"/>
          <c:extLst>
            <c:ext xmlns:c16="http://schemas.microsoft.com/office/drawing/2014/chart" uri="{C3380CC4-5D6E-409C-BE32-E72D297353CC}">
              <c16:uniqueId val="{00000006-46A4-4882-AE09-451B1078D175}"/>
            </c:ext>
          </c:extLst>
        </c:ser>
        <c:dLbls>
          <c:showLegendKey val="0"/>
          <c:showVal val="0"/>
          <c:showCatName val="0"/>
          <c:showSerName val="0"/>
          <c:showPercent val="0"/>
          <c:showBubbleSize val="0"/>
        </c:dLbls>
        <c:axId val="275239912"/>
        <c:axId val="275235600"/>
      </c:scatterChart>
      <c:catAx>
        <c:axId val="275237168"/>
        <c:scaling>
          <c:orientation val="minMax"/>
        </c:scaling>
        <c:delete val="1"/>
        <c:axPos val="l"/>
        <c:numFmt formatCode="General" sourceLinked="0"/>
        <c:majorTickMark val="out"/>
        <c:minorTickMark val="none"/>
        <c:tickLblPos val="none"/>
        <c:crossAx val="275236776"/>
        <c:crosses val="autoZero"/>
        <c:auto val="1"/>
        <c:lblAlgn val="ctr"/>
        <c:lblOffset val="100"/>
        <c:noMultiLvlLbl val="0"/>
      </c:catAx>
      <c:valAx>
        <c:axId val="275236776"/>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275237168"/>
        <c:crosses val="autoZero"/>
        <c:crossBetween val="between"/>
      </c:valAx>
      <c:valAx>
        <c:axId val="275235600"/>
        <c:scaling>
          <c:orientation val="minMax"/>
          <c:max val="0.5"/>
          <c:min val="-0.5"/>
        </c:scaling>
        <c:delete val="1"/>
        <c:axPos val="r"/>
        <c:numFmt formatCode="General" sourceLinked="1"/>
        <c:majorTickMark val="out"/>
        <c:minorTickMark val="none"/>
        <c:tickLblPos val="none"/>
        <c:crossAx val="275239912"/>
        <c:crosses val="max"/>
        <c:crossBetween val="midCat"/>
      </c:valAx>
      <c:valAx>
        <c:axId val="275239912"/>
        <c:scaling>
          <c:orientation val="minMax"/>
        </c:scaling>
        <c:delete val="1"/>
        <c:axPos val="b"/>
        <c:numFmt formatCode="0.0" sourceLinked="1"/>
        <c:majorTickMark val="out"/>
        <c:minorTickMark val="none"/>
        <c:tickLblPos val="none"/>
        <c:crossAx val="275235600"/>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AUX!$AC$508</c:f>
              <c:strCache>
                <c:ptCount val="1"/>
                <c:pt idx="0">
                  <c:v>Mortalidade Neonatal</c:v>
                </c:pt>
              </c:strCache>
            </c:strRef>
          </c:cat>
          <c:val>
            <c:numRef>
              <c:f>AUX!$AC$534</c:f>
              <c:numCache>
                <c:formatCode>0.0</c:formatCode>
                <c:ptCount val="1"/>
                <c:pt idx="0">
                  <c:v>37.383353500411744</c:v>
                </c:pt>
              </c:numCache>
            </c:numRef>
          </c:val>
          <c:extLst>
            <c:ext xmlns:c16="http://schemas.microsoft.com/office/drawing/2014/chart" uri="{C3380CC4-5D6E-409C-BE32-E72D297353CC}">
              <c16:uniqueId val="{00000000-185C-49DB-AD75-B4DEC649483A}"/>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AUX!$AC$508</c:f>
              <c:strCache>
                <c:ptCount val="1"/>
                <c:pt idx="0">
                  <c:v>Mortalidade Neonatal</c:v>
                </c:pt>
              </c:strCache>
            </c:strRef>
          </c:cat>
          <c:val>
            <c:numRef>
              <c:f>AUX!$AC$535</c:f>
              <c:numCache>
                <c:formatCode>0.0</c:formatCode>
                <c:ptCount val="1"/>
                <c:pt idx="0">
                  <c:v>11.503471785791831</c:v>
                </c:pt>
              </c:numCache>
            </c:numRef>
          </c:val>
          <c:extLst>
            <c:ext xmlns:c16="http://schemas.microsoft.com/office/drawing/2014/chart" uri="{C3380CC4-5D6E-409C-BE32-E72D297353CC}">
              <c16:uniqueId val="{00000001-185C-49DB-AD75-B4DEC649483A}"/>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AUX!$AC$508</c:f>
              <c:strCache>
                <c:ptCount val="1"/>
                <c:pt idx="0">
                  <c:v>Mortalidade Neonatal</c:v>
                </c:pt>
              </c:strCache>
            </c:strRef>
          </c:cat>
          <c:val>
            <c:numRef>
              <c:f>AUX!$AC$536</c:f>
              <c:numCache>
                <c:formatCode>0.0</c:formatCode>
                <c:ptCount val="1"/>
                <c:pt idx="0">
                  <c:v>11.658302776689744</c:v>
                </c:pt>
              </c:numCache>
            </c:numRef>
          </c:val>
          <c:extLst>
            <c:ext xmlns:c16="http://schemas.microsoft.com/office/drawing/2014/chart" uri="{C3380CC4-5D6E-409C-BE32-E72D297353CC}">
              <c16:uniqueId val="{00000002-185C-49DB-AD75-B4DEC649483A}"/>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AUX!$AC$508</c:f>
              <c:strCache>
                <c:ptCount val="1"/>
                <c:pt idx="0">
                  <c:v>Mortalidade Neonatal</c:v>
                </c:pt>
              </c:strCache>
            </c:strRef>
          </c:cat>
          <c:val>
            <c:numRef>
              <c:f>AUX!$AC$538</c:f>
              <c:numCache>
                <c:formatCode>0.0</c:formatCode>
                <c:ptCount val="1"/>
                <c:pt idx="0">
                  <c:v>39.454871937106681</c:v>
                </c:pt>
              </c:numCache>
            </c:numRef>
          </c:val>
          <c:extLst>
            <c:ext xmlns:c16="http://schemas.microsoft.com/office/drawing/2014/chart" uri="{C3380CC4-5D6E-409C-BE32-E72D297353CC}">
              <c16:uniqueId val="{00000003-185C-49DB-AD75-B4DEC649483A}"/>
            </c:ext>
          </c:extLst>
        </c:ser>
        <c:dLbls>
          <c:showLegendKey val="0"/>
          <c:showVal val="0"/>
          <c:showCatName val="0"/>
          <c:showSerName val="0"/>
          <c:showPercent val="0"/>
          <c:showBubbleSize val="0"/>
        </c:dLbls>
        <c:gapWidth val="0"/>
        <c:overlap val="100"/>
        <c:axId val="275234424"/>
        <c:axId val="275243440"/>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AUX!$AC$530</c:f>
              <c:numCache>
                <c:formatCode>0.0</c:formatCode>
                <c:ptCount val="1"/>
                <c:pt idx="0">
                  <c:v>77.231404958677686</c:v>
                </c:pt>
              </c:numCache>
            </c:numRef>
          </c:xVal>
          <c:yVal>
            <c:numRef>
              <c:f>AUX!$AC$508</c:f>
              <c:numCache>
                <c:formatCode>General</c:formatCode>
                <c:ptCount val="1"/>
                <c:pt idx="0">
                  <c:v>0</c:v>
                </c:pt>
              </c:numCache>
            </c:numRef>
          </c:yVal>
          <c:smooth val="0"/>
          <c:extLst>
            <c:ext xmlns:c16="http://schemas.microsoft.com/office/drawing/2014/chart" uri="{C3380CC4-5D6E-409C-BE32-E72D297353CC}">
              <c16:uniqueId val="{00000004-185C-49DB-AD75-B4DEC649483A}"/>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AUX!$AC$532</c:f>
              <c:numCache>
                <c:formatCode>0.0</c:formatCode>
                <c:ptCount val="1"/>
                <c:pt idx="0">
                  <c:v>45.989034655902323</c:v>
                </c:pt>
              </c:numCache>
            </c:numRef>
          </c:xVal>
          <c:yVal>
            <c:numRef>
              <c:f>AUX!$AC$508</c:f>
              <c:numCache>
                <c:formatCode>General</c:formatCode>
                <c:ptCount val="1"/>
                <c:pt idx="0">
                  <c:v>0</c:v>
                </c:pt>
              </c:numCache>
            </c:numRef>
          </c:yVal>
          <c:smooth val="0"/>
          <c:extLst>
            <c:ext xmlns:c16="http://schemas.microsoft.com/office/drawing/2014/chart" uri="{C3380CC4-5D6E-409C-BE32-E72D297353CC}">
              <c16:uniqueId val="{00000005-185C-49DB-AD75-B4DEC649483A}"/>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AUX!$AC$531</c:f>
              <c:numCache>
                <c:formatCode>0.0</c:formatCode>
                <c:ptCount val="1"/>
                <c:pt idx="0">
                  <c:v>45.450999999999993</c:v>
                </c:pt>
              </c:numCache>
            </c:numRef>
          </c:xVal>
          <c:yVal>
            <c:numRef>
              <c:f>AUX!$AC$508</c:f>
              <c:numCache>
                <c:formatCode>General</c:formatCode>
                <c:ptCount val="1"/>
                <c:pt idx="0">
                  <c:v>0</c:v>
                </c:pt>
              </c:numCache>
            </c:numRef>
          </c:yVal>
          <c:smooth val="0"/>
          <c:extLst>
            <c:ext xmlns:c16="http://schemas.microsoft.com/office/drawing/2014/chart" uri="{C3380CC4-5D6E-409C-BE32-E72D297353CC}">
              <c16:uniqueId val="{00000006-185C-49DB-AD75-B4DEC649483A}"/>
            </c:ext>
          </c:extLst>
        </c:ser>
        <c:dLbls>
          <c:showLegendKey val="0"/>
          <c:showVal val="0"/>
          <c:showCatName val="0"/>
          <c:showSerName val="0"/>
          <c:showPercent val="0"/>
          <c:showBubbleSize val="0"/>
        </c:dLbls>
        <c:axId val="275242656"/>
        <c:axId val="275237952"/>
      </c:scatterChart>
      <c:catAx>
        <c:axId val="275234424"/>
        <c:scaling>
          <c:orientation val="minMax"/>
        </c:scaling>
        <c:delete val="1"/>
        <c:axPos val="l"/>
        <c:numFmt formatCode="General" sourceLinked="0"/>
        <c:majorTickMark val="out"/>
        <c:minorTickMark val="none"/>
        <c:tickLblPos val="none"/>
        <c:crossAx val="275243440"/>
        <c:crosses val="autoZero"/>
        <c:auto val="1"/>
        <c:lblAlgn val="ctr"/>
        <c:lblOffset val="100"/>
        <c:noMultiLvlLbl val="0"/>
      </c:catAx>
      <c:valAx>
        <c:axId val="275243440"/>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275234424"/>
        <c:crosses val="autoZero"/>
        <c:crossBetween val="between"/>
      </c:valAx>
      <c:valAx>
        <c:axId val="275237952"/>
        <c:scaling>
          <c:orientation val="minMax"/>
          <c:max val="0.5"/>
          <c:min val="-0.5"/>
        </c:scaling>
        <c:delete val="1"/>
        <c:axPos val="r"/>
        <c:numFmt formatCode="General" sourceLinked="1"/>
        <c:majorTickMark val="out"/>
        <c:minorTickMark val="none"/>
        <c:tickLblPos val="none"/>
        <c:crossAx val="275242656"/>
        <c:crosses val="max"/>
        <c:crossBetween val="midCat"/>
      </c:valAx>
      <c:valAx>
        <c:axId val="275242656"/>
        <c:scaling>
          <c:orientation val="minMax"/>
        </c:scaling>
        <c:delete val="1"/>
        <c:axPos val="b"/>
        <c:numFmt formatCode="0.0" sourceLinked="1"/>
        <c:majorTickMark val="out"/>
        <c:minorTickMark val="none"/>
        <c:tickLblPos val="none"/>
        <c:crossAx val="275237952"/>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AUX!$AD$508</c:f>
              <c:strCache>
                <c:ptCount val="1"/>
                <c:pt idx="0">
                  <c:v>Mortalidade Perinatal</c:v>
                </c:pt>
              </c:strCache>
            </c:strRef>
          </c:cat>
          <c:val>
            <c:numRef>
              <c:f>AUX!$AD$534</c:f>
              <c:numCache>
                <c:formatCode>0.0</c:formatCode>
                <c:ptCount val="1"/>
                <c:pt idx="0">
                  <c:v>46.023311511508339</c:v>
                </c:pt>
              </c:numCache>
            </c:numRef>
          </c:val>
          <c:extLst>
            <c:ext xmlns:c16="http://schemas.microsoft.com/office/drawing/2014/chart" uri="{C3380CC4-5D6E-409C-BE32-E72D297353CC}">
              <c16:uniqueId val="{00000000-E42A-4C85-AB16-5110BD2C323F}"/>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AUX!$AD$508</c:f>
              <c:strCache>
                <c:ptCount val="1"/>
                <c:pt idx="0">
                  <c:v>Mortalidade Perinatal</c:v>
                </c:pt>
              </c:strCache>
            </c:strRef>
          </c:cat>
          <c:val>
            <c:numRef>
              <c:f>AUX!$AD$535</c:f>
              <c:numCache>
                <c:formatCode>0.0</c:formatCode>
                <c:ptCount val="1"/>
                <c:pt idx="0">
                  <c:v>11.099837581777059</c:v>
                </c:pt>
              </c:numCache>
            </c:numRef>
          </c:val>
          <c:extLst>
            <c:ext xmlns:c16="http://schemas.microsoft.com/office/drawing/2014/chart" uri="{C3380CC4-5D6E-409C-BE32-E72D297353CC}">
              <c16:uniqueId val="{00000001-E42A-4C85-AB16-5110BD2C323F}"/>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AUX!$AD$508</c:f>
              <c:strCache>
                <c:ptCount val="1"/>
                <c:pt idx="0">
                  <c:v>Mortalidade Perinatal</c:v>
                </c:pt>
              </c:strCache>
            </c:strRef>
          </c:cat>
          <c:val>
            <c:numRef>
              <c:f>AUX!$AD$536</c:f>
              <c:numCache>
                <c:formatCode>0.0</c:formatCode>
                <c:ptCount val="1"/>
                <c:pt idx="0">
                  <c:v>7.0316618804326296</c:v>
                </c:pt>
              </c:numCache>
            </c:numRef>
          </c:val>
          <c:extLst>
            <c:ext xmlns:c16="http://schemas.microsoft.com/office/drawing/2014/chart" uri="{C3380CC4-5D6E-409C-BE32-E72D297353CC}">
              <c16:uniqueId val="{00000002-E42A-4C85-AB16-5110BD2C323F}"/>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AUX!$AD$508</c:f>
              <c:strCache>
                <c:ptCount val="1"/>
                <c:pt idx="0">
                  <c:v>Mortalidade Perinatal</c:v>
                </c:pt>
              </c:strCache>
            </c:strRef>
          </c:cat>
          <c:val>
            <c:numRef>
              <c:f>AUX!$AD$538</c:f>
              <c:numCache>
                <c:formatCode>0.0</c:formatCode>
                <c:ptCount val="1"/>
                <c:pt idx="0">
                  <c:v>35.845189026281972</c:v>
                </c:pt>
              </c:numCache>
            </c:numRef>
          </c:val>
          <c:extLst>
            <c:ext xmlns:c16="http://schemas.microsoft.com/office/drawing/2014/chart" uri="{C3380CC4-5D6E-409C-BE32-E72D297353CC}">
              <c16:uniqueId val="{00000003-E42A-4C85-AB16-5110BD2C323F}"/>
            </c:ext>
          </c:extLst>
        </c:ser>
        <c:dLbls>
          <c:showLegendKey val="0"/>
          <c:showVal val="0"/>
          <c:showCatName val="0"/>
          <c:showSerName val="0"/>
          <c:showPercent val="0"/>
          <c:showBubbleSize val="0"/>
        </c:dLbls>
        <c:gapWidth val="0"/>
        <c:overlap val="100"/>
        <c:axId val="462697008"/>
        <c:axId val="462695832"/>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AUX!$AD$530</c:f>
              <c:numCache>
                <c:formatCode>0.0</c:formatCode>
                <c:ptCount val="1"/>
                <c:pt idx="0">
                  <c:v>77.50267461409139</c:v>
                </c:pt>
              </c:numCache>
            </c:numRef>
          </c:xVal>
          <c:yVal>
            <c:numRef>
              <c:f>AUX!$AD$508</c:f>
              <c:numCache>
                <c:formatCode>General</c:formatCode>
                <c:ptCount val="1"/>
                <c:pt idx="0">
                  <c:v>0</c:v>
                </c:pt>
              </c:numCache>
            </c:numRef>
          </c:yVal>
          <c:smooth val="0"/>
          <c:extLst>
            <c:ext xmlns:c16="http://schemas.microsoft.com/office/drawing/2014/chart" uri="{C3380CC4-5D6E-409C-BE32-E72D297353CC}">
              <c16:uniqueId val="{00000004-E42A-4C85-AB16-5110BD2C323F}"/>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AUX!$AD$532</c:f>
              <c:numCache>
                <c:formatCode>0.0</c:formatCode>
                <c:ptCount val="1"/>
                <c:pt idx="0">
                  <c:v>55.56210498739236</c:v>
                </c:pt>
              </c:numCache>
            </c:numRef>
          </c:xVal>
          <c:yVal>
            <c:numRef>
              <c:f>AUX!$AD$508</c:f>
              <c:numCache>
                <c:formatCode>General</c:formatCode>
                <c:ptCount val="1"/>
                <c:pt idx="0">
                  <c:v>0</c:v>
                </c:pt>
              </c:numCache>
            </c:numRef>
          </c:yVal>
          <c:smooth val="0"/>
          <c:extLst>
            <c:ext xmlns:c16="http://schemas.microsoft.com/office/drawing/2014/chart" uri="{C3380CC4-5D6E-409C-BE32-E72D297353CC}">
              <c16:uniqueId val="{00000005-E42A-4C85-AB16-5110BD2C323F}"/>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AUX!$AD$531</c:f>
              <c:numCache>
                <c:formatCode>0.0</c:formatCode>
                <c:ptCount val="1"/>
                <c:pt idx="0">
                  <c:v>52.16</c:v>
                </c:pt>
              </c:numCache>
            </c:numRef>
          </c:xVal>
          <c:yVal>
            <c:numRef>
              <c:f>AUX!$AD$508</c:f>
              <c:numCache>
                <c:formatCode>General</c:formatCode>
                <c:ptCount val="1"/>
                <c:pt idx="0">
                  <c:v>0</c:v>
                </c:pt>
              </c:numCache>
            </c:numRef>
          </c:yVal>
          <c:smooth val="0"/>
          <c:extLst>
            <c:ext xmlns:c16="http://schemas.microsoft.com/office/drawing/2014/chart" uri="{C3380CC4-5D6E-409C-BE32-E72D297353CC}">
              <c16:uniqueId val="{00000006-E42A-4C85-AB16-5110BD2C323F}"/>
            </c:ext>
          </c:extLst>
        </c:ser>
        <c:dLbls>
          <c:showLegendKey val="0"/>
          <c:showVal val="0"/>
          <c:showCatName val="0"/>
          <c:showSerName val="0"/>
          <c:showPercent val="0"/>
          <c:showBubbleSize val="0"/>
        </c:dLbls>
        <c:axId val="462694264"/>
        <c:axId val="462700536"/>
      </c:scatterChart>
      <c:catAx>
        <c:axId val="462697008"/>
        <c:scaling>
          <c:orientation val="minMax"/>
        </c:scaling>
        <c:delete val="1"/>
        <c:axPos val="l"/>
        <c:numFmt formatCode="General" sourceLinked="0"/>
        <c:majorTickMark val="out"/>
        <c:minorTickMark val="none"/>
        <c:tickLblPos val="none"/>
        <c:crossAx val="462695832"/>
        <c:crosses val="autoZero"/>
        <c:auto val="1"/>
        <c:lblAlgn val="ctr"/>
        <c:lblOffset val="100"/>
        <c:noMultiLvlLbl val="0"/>
      </c:catAx>
      <c:valAx>
        <c:axId val="462695832"/>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62697008"/>
        <c:crosses val="autoZero"/>
        <c:crossBetween val="between"/>
      </c:valAx>
      <c:valAx>
        <c:axId val="462700536"/>
        <c:scaling>
          <c:orientation val="minMax"/>
          <c:max val="0.5"/>
          <c:min val="-0.5"/>
        </c:scaling>
        <c:delete val="1"/>
        <c:axPos val="r"/>
        <c:numFmt formatCode="General" sourceLinked="1"/>
        <c:majorTickMark val="out"/>
        <c:minorTickMark val="none"/>
        <c:tickLblPos val="none"/>
        <c:crossAx val="462694264"/>
        <c:crosses val="max"/>
        <c:crossBetween val="midCat"/>
      </c:valAx>
      <c:valAx>
        <c:axId val="462694264"/>
        <c:scaling>
          <c:orientation val="minMax"/>
        </c:scaling>
        <c:delete val="1"/>
        <c:axPos val="b"/>
        <c:numFmt formatCode="0.0" sourceLinked="1"/>
        <c:majorTickMark val="out"/>
        <c:minorTickMark val="none"/>
        <c:tickLblPos val="none"/>
        <c:crossAx val="462700536"/>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AUX!$AE$508</c:f>
              <c:strCache>
                <c:ptCount val="1"/>
                <c:pt idx="0">
                  <c:v>TMLTBP_H</c:v>
                </c:pt>
              </c:strCache>
            </c:strRef>
          </c:cat>
          <c:val>
            <c:numRef>
              <c:f>AUX!$AE$534</c:f>
              <c:numCache>
                <c:formatCode>0.0</c:formatCode>
                <c:ptCount val="1"/>
                <c:pt idx="0">
                  <c:v>49.206346272362261</c:v>
                </c:pt>
              </c:numCache>
            </c:numRef>
          </c:val>
          <c:extLst>
            <c:ext xmlns:c16="http://schemas.microsoft.com/office/drawing/2014/chart" uri="{C3380CC4-5D6E-409C-BE32-E72D297353CC}">
              <c16:uniqueId val="{00000000-87C7-4A3B-90E6-AEDA194873AB}"/>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AUX!$AE$508</c:f>
              <c:strCache>
                <c:ptCount val="1"/>
                <c:pt idx="0">
                  <c:v>TMLTBP_H</c:v>
                </c:pt>
              </c:strCache>
            </c:strRef>
          </c:cat>
          <c:val>
            <c:numRef>
              <c:f>AUX!$AE$535</c:f>
              <c:numCache>
                <c:formatCode>0.0</c:formatCode>
                <c:ptCount val="1"/>
                <c:pt idx="0">
                  <c:v>13.344764000217189</c:v>
                </c:pt>
              </c:numCache>
            </c:numRef>
          </c:val>
          <c:extLst>
            <c:ext xmlns:c16="http://schemas.microsoft.com/office/drawing/2014/chart" uri="{C3380CC4-5D6E-409C-BE32-E72D297353CC}">
              <c16:uniqueId val="{00000001-87C7-4A3B-90E6-AEDA194873AB}"/>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AUX!$AE$508</c:f>
              <c:strCache>
                <c:ptCount val="1"/>
                <c:pt idx="0">
                  <c:v>TMLTBP_H</c:v>
                </c:pt>
              </c:strCache>
            </c:strRef>
          </c:cat>
          <c:val>
            <c:numRef>
              <c:f>AUX!$AE$536</c:f>
              <c:numCache>
                <c:formatCode>0.0</c:formatCode>
                <c:ptCount val="1"/>
                <c:pt idx="0">
                  <c:v>12.81916429002537</c:v>
                </c:pt>
              </c:numCache>
            </c:numRef>
          </c:val>
          <c:extLst>
            <c:ext xmlns:c16="http://schemas.microsoft.com/office/drawing/2014/chart" uri="{C3380CC4-5D6E-409C-BE32-E72D297353CC}">
              <c16:uniqueId val="{00000002-87C7-4A3B-90E6-AEDA194873AB}"/>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AUX!$AE$508</c:f>
              <c:strCache>
                <c:ptCount val="1"/>
                <c:pt idx="0">
                  <c:v>TMLTBP_H</c:v>
                </c:pt>
              </c:strCache>
            </c:strRef>
          </c:cat>
          <c:val>
            <c:numRef>
              <c:f>AUX!$AE$538</c:f>
              <c:numCache>
                <c:formatCode>0.0</c:formatCode>
                <c:ptCount val="1"/>
                <c:pt idx="0">
                  <c:v>24.62972543739518</c:v>
                </c:pt>
              </c:numCache>
            </c:numRef>
          </c:val>
          <c:extLst>
            <c:ext xmlns:c16="http://schemas.microsoft.com/office/drawing/2014/chart" uri="{C3380CC4-5D6E-409C-BE32-E72D297353CC}">
              <c16:uniqueId val="{00000003-87C7-4A3B-90E6-AEDA194873AB}"/>
            </c:ext>
          </c:extLst>
        </c:ser>
        <c:dLbls>
          <c:showLegendKey val="0"/>
          <c:showVal val="0"/>
          <c:showCatName val="0"/>
          <c:showSerName val="0"/>
          <c:showPercent val="0"/>
          <c:showBubbleSize val="0"/>
        </c:dLbls>
        <c:gapWidth val="0"/>
        <c:overlap val="100"/>
        <c:axId val="462691128"/>
        <c:axId val="462688384"/>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AUX!$AE$530</c:f>
              <c:numCache>
                <c:formatCode>0.0</c:formatCode>
                <c:ptCount val="1"/>
                <c:pt idx="0">
                  <c:v>71.178831251450532</c:v>
                </c:pt>
              </c:numCache>
            </c:numRef>
          </c:xVal>
          <c:yVal>
            <c:numRef>
              <c:f>AUX!$AE$508</c:f>
              <c:numCache>
                <c:formatCode>General</c:formatCode>
                <c:ptCount val="1"/>
                <c:pt idx="0">
                  <c:v>0</c:v>
                </c:pt>
              </c:numCache>
            </c:numRef>
          </c:yVal>
          <c:smooth val="0"/>
          <c:extLst>
            <c:ext xmlns:c16="http://schemas.microsoft.com/office/drawing/2014/chart" uri="{C3380CC4-5D6E-409C-BE32-E72D297353CC}">
              <c16:uniqueId val="{00000004-87C7-4A3B-90E6-AEDA194873AB}"/>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AUX!$AE$532</c:f>
              <c:numCache>
                <c:formatCode>0.0</c:formatCode>
                <c:ptCount val="1"/>
                <c:pt idx="0">
                  <c:v>51.371730777899252</c:v>
                </c:pt>
              </c:numCache>
            </c:numRef>
          </c:xVal>
          <c:yVal>
            <c:numRef>
              <c:f>AUX!$AE$508</c:f>
              <c:numCache>
                <c:formatCode>General</c:formatCode>
                <c:ptCount val="1"/>
                <c:pt idx="0">
                  <c:v>0</c:v>
                </c:pt>
              </c:numCache>
            </c:numRef>
          </c:yVal>
          <c:smooth val="0"/>
          <c:extLst>
            <c:ext xmlns:c16="http://schemas.microsoft.com/office/drawing/2014/chart" uri="{C3380CC4-5D6E-409C-BE32-E72D297353CC}">
              <c16:uniqueId val="{00000005-87C7-4A3B-90E6-AEDA194873AB}"/>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AUX!$AE$531</c:f>
              <c:numCache>
                <c:formatCode>0.0</c:formatCode>
                <c:ptCount val="1"/>
                <c:pt idx="0">
                  <c:v>59.724215180738128</c:v>
                </c:pt>
              </c:numCache>
            </c:numRef>
          </c:xVal>
          <c:yVal>
            <c:numRef>
              <c:f>AUX!$AE$508</c:f>
              <c:numCache>
                <c:formatCode>General</c:formatCode>
                <c:ptCount val="1"/>
                <c:pt idx="0">
                  <c:v>0</c:v>
                </c:pt>
              </c:numCache>
            </c:numRef>
          </c:yVal>
          <c:smooth val="0"/>
          <c:extLst>
            <c:ext xmlns:c16="http://schemas.microsoft.com/office/drawing/2014/chart" uri="{C3380CC4-5D6E-409C-BE32-E72D297353CC}">
              <c16:uniqueId val="{00000006-87C7-4A3B-90E6-AEDA194873AB}"/>
            </c:ext>
          </c:extLst>
        </c:ser>
        <c:dLbls>
          <c:showLegendKey val="0"/>
          <c:showVal val="0"/>
          <c:showCatName val="0"/>
          <c:showSerName val="0"/>
          <c:showPercent val="0"/>
          <c:showBubbleSize val="0"/>
        </c:dLbls>
        <c:axId val="462689952"/>
        <c:axId val="462695048"/>
      </c:scatterChart>
      <c:catAx>
        <c:axId val="462691128"/>
        <c:scaling>
          <c:orientation val="minMax"/>
        </c:scaling>
        <c:delete val="1"/>
        <c:axPos val="l"/>
        <c:numFmt formatCode="General" sourceLinked="0"/>
        <c:majorTickMark val="out"/>
        <c:minorTickMark val="none"/>
        <c:tickLblPos val="none"/>
        <c:crossAx val="462688384"/>
        <c:crosses val="autoZero"/>
        <c:auto val="1"/>
        <c:lblAlgn val="ctr"/>
        <c:lblOffset val="100"/>
        <c:noMultiLvlLbl val="0"/>
      </c:catAx>
      <c:valAx>
        <c:axId val="462688384"/>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62691128"/>
        <c:crosses val="autoZero"/>
        <c:crossBetween val="between"/>
      </c:valAx>
      <c:valAx>
        <c:axId val="462695048"/>
        <c:scaling>
          <c:orientation val="minMax"/>
          <c:max val="0.5"/>
          <c:min val="-0.5"/>
        </c:scaling>
        <c:delete val="1"/>
        <c:axPos val="r"/>
        <c:numFmt formatCode="General" sourceLinked="1"/>
        <c:majorTickMark val="out"/>
        <c:minorTickMark val="none"/>
        <c:tickLblPos val="none"/>
        <c:crossAx val="462689952"/>
        <c:crosses val="max"/>
        <c:crossBetween val="midCat"/>
      </c:valAx>
      <c:valAx>
        <c:axId val="462689952"/>
        <c:scaling>
          <c:orientation val="minMax"/>
        </c:scaling>
        <c:delete val="1"/>
        <c:axPos val="b"/>
        <c:numFmt formatCode="0.0" sourceLinked="1"/>
        <c:majorTickMark val="out"/>
        <c:minorTickMark val="none"/>
        <c:tickLblPos val="none"/>
        <c:crossAx val="462695048"/>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AUX!$AF$508</c:f>
              <c:strCache>
                <c:ptCount val="1"/>
                <c:pt idx="0">
                  <c:v>TMLTBP_M</c:v>
                </c:pt>
              </c:strCache>
            </c:strRef>
          </c:cat>
          <c:val>
            <c:numRef>
              <c:f>AUX!$AF$534</c:f>
              <c:numCache>
                <c:formatCode>0.0</c:formatCode>
                <c:ptCount val="1"/>
                <c:pt idx="0">
                  <c:v>58.375857577042588</c:v>
                </c:pt>
              </c:numCache>
            </c:numRef>
          </c:val>
          <c:extLst>
            <c:ext xmlns:c16="http://schemas.microsoft.com/office/drawing/2014/chart" uri="{C3380CC4-5D6E-409C-BE32-E72D297353CC}">
              <c16:uniqueId val="{00000000-EEA1-451F-8A39-B29E708B5345}"/>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AUX!$AF$508</c:f>
              <c:strCache>
                <c:ptCount val="1"/>
                <c:pt idx="0">
                  <c:v>TMLTBP_M</c:v>
                </c:pt>
              </c:strCache>
            </c:strRef>
          </c:cat>
          <c:val>
            <c:numRef>
              <c:f>AUX!$AF$535</c:f>
              <c:numCache>
                <c:formatCode>0.0</c:formatCode>
                <c:ptCount val="1"/>
                <c:pt idx="0">
                  <c:v>11.006359081668244</c:v>
                </c:pt>
              </c:numCache>
            </c:numRef>
          </c:val>
          <c:extLst>
            <c:ext xmlns:c16="http://schemas.microsoft.com/office/drawing/2014/chart" uri="{C3380CC4-5D6E-409C-BE32-E72D297353CC}">
              <c16:uniqueId val="{00000001-EEA1-451F-8A39-B29E708B5345}"/>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AUX!$AF$508</c:f>
              <c:strCache>
                <c:ptCount val="1"/>
                <c:pt idx="0">
                  <c:v>TMLTBP_M</c:v>
                </c:pt>
              </c:strCache>
            </c:strRef>
          </c:cat>
          <c:val>
            <c:numRef>
              <c:f>AUX!$AF$536</c:f>
              <c:numCache>
                <c:formatCode>0.0</c:formatCode>
                <c:ptCount val="1"/>
                <c:pt idx="0">
                  <c:v>15.877604082244488</c:v>
                </c:pt>
              </c:numCache>
            </c:numRef>
          </c:val>
          <c:extLst>
            <c:ext xmlns:c16="http://schemas.microsoft.com/office/drawing/2014/chart" uri="{C3380CC4-5D6E-409C-BE32-E72D297353CC}">
              <c16:uniqueId val="{00000002-EEA1-451F-8A39-B29E708B5345}"/>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AUX!$AF$508</c:f>
              <c:strCache>
                <c:ptCount val="1"/>
                <c:pt idx="0">
                  <c:v>TMLTBP_M</c:v>
                </c:pt>
              </c:strCache>
            </c:strRef>
          </c:cat>
          <c:val>
            <c:numRef>
              <c:f>AUX!$AF$538</c:f>
              <c:numCache>
                <c:formatCode>0.0</c:formatCode>
                <c:ptCount val="1"/>
                <c:pt idx="0">
                  <c:v>14.74017925904468</c:v>
                </c:pt>
              </c:numCache>
            </c:numRef>
          </c:val>
          <c:extLst>
            <c:ext xmlns:c16="http://schemas.microsoft.com/office/drawing/2014/chart" uri="{C3380CC4-5D6E-409C-BE32-E72D297353CC}">
              <c16:uniqueId val="{00000003-EEA1-451F-8A39-B29E708B5345}"/>
            </c:ext>
          </c:extLst>
        </c:ser>
        <c:dLbls>
          <c:showLegendKey val="0"/>
          <c:showVal val="0"/>
          <c:showCatName val="0"/>
          <c:showSerName val="0"/>
          <c:showPercent val="0"/>
          <c:showBubbleSize val="0"/>
        </c:dLbls>
        <c:gapWidth val="0"/>
        <c:overlap val="100"/>
        <c:axId val="462689168"/>
        <c:axId val="462691912"/>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AUX!$AF$530</c:f>
              <c:numCache>
                <c:formatCode>0.0</c:formatCode>
                <c:ptCount val="1"/>
                <c:pt idx="0">
                  <c:v>74.916635137072205</c:v>
                </c:pt>
              </c:numCache>
            </c:numRef>
          </c:xVal>
          <c:yVal>
            <c:numRef>
              <c:f>AUX!$AF$508</c:f>
              <c:numCache>
                <c:formatCode>General</c:formatCode>
                <c:ptCount val="1"/>
                <c:pt idx="0">
                  <c:v>0</c:v>
                </c:pt>
              </c:numCache>
            </c:numRef>
          </c:yVal>
          <c:smooth val="0"/>
          <c:extLst>
            <c:ext xmlns:c16="http://schemas.microsoft.com/office/drawing/2014/chart" uri="{C3380CC4-5D6E-409C-BE32-E72D297353CC}">
              <c16:uniqueId val="{00000004-EEA1-451F-8A39-B29E708B5345}"/>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AUX!$AF$532</c:f>
              <c:numCache>
                <c:formatCode>0.0</c:formatCode>
                <c:ptCount val="1"/>
                <c:pt idx="0">
                  <c:v>70.403317789578551</c:v>
                </c:pt>
              </c:numCache>
            </c:numRef>
          </c:xVal>
          <c:yVal>
            <c:numRef>
              <c:f>AUX!$AF$508</c:f>
              <c:numCache>
                <c:formatCode>General</c:formatCode>
                <c:ptCount val="1"/>
                <c:pt idx="0">
                  <c:v>0</c:v>
                </c:pt>
              </c:numCache>
            </c:numRef>
          </c:yVal>
          <c:smooth val="0"/>
          <c:extLst>
            <c:ext xmlns:c16="http://schemas.microsoft.com/office/drawing/2014/chart" uri="{C3380CC4-5D6E-409C-BE32-E72D297353CC}">
              <c16:uniqueId val="{00000005-EEA1-451F-8A39-B29E708B5345}"/>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AUX!$AF$531</c:f>
              <c:numCache>
                <c:formatCode>0.0</c:formatCode>
                <c:ptCount val="1"/>
                <c:pt idx="0">
                  <c:v>63.157973673609256</c:v>
                </c:pt>
              </c:numCache>
            </c:numRef>
          </c:xVal>
          <c:yVal>
            <c:numRef>
              <c:f>AUX!$AF$508</c:f>
              <c:numCache>
                <c:formatCode>General</c:formatCode>
                <c:ptCount val="1"/>
                <c:pt idx="0">
                  <c:v>0</c:v>
                </c:pt>
              </c:numCache>
            </c:numRef>
          </c:yVal>
          <c:smooth val="0"/>
          <c:extLst>
            <c:ext xmlns:c16="http://schemas.microsoft.com/office/drawing/2014/chart" uri="{C3380CC4-5D6E-409C-BE32-E72D297353CC}">
              <c16:uniqueId val="{00000006-EEA1-451F-8A39-B29E708B5345}"/>
            </c:ext>
          </c:extLst>
        </c:ser>
        <c:dLbls>
          <c:showLegendKey val="0"/>
          <c:showVal val="0"/>
          <c:showCatName val="0"/>
          <c:showSerName val="0"/>
          <c:showPercent val="0"/>
          <c:showBubbleSize val="0"/>
        </c:dLbls>
        <c:axId val="462698968"/>
        <c:axId val="462699360"/>
      </c:scatterChart>
      <c:catAx>
        <c:axId val="462689168"/>
        <c:scaling>
          <c:orientation val="minMax"/>
        </c:scaling>
        <c:delete val="1"/>
        <c:axPos val="l"/>
        <c:numFmt formatCode="General" sourceLinked="0"/>
        <c:majorTickMark val="out"/>
        <c:minorTickMark val="none"/>
        <c:tickLblPos val="none"/>
        <c:crossAx val="462691912"/>
        <c:crosses val="autoZero"/>
        <c:auto val="1"/>
        <c:lblAlgn val="ctr"/>
        <c:lblOffset val="100"/>
        <c:noMultiLvlLbl val="0"/>
      </c:catAx>
      <c:valAx>
        <c:axId val="462691912"/>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62689168"/>
        <c:crosses val="autoZero"/>
        <c:crossBetween val="between"/>
      </c:valAx>
      <c:valAx>
        <c:axId val="462699360"/>
        <c:scaling>
          <c:orientation val="minMax"/>
          <c:max val="0.5"/>
          <c:min val="-0.5"/>
        </c:scaling>
        <c:delete val="1"/>
        <c:axPos val="r"/>
        <c:numFmt formatCode="General" sourceLinked="1"/>
        <c:majorTickMark val="out"/>
        <c:minorTickMark val="none"/>
        <c:tickLblPos val="none"/>
        <c:crossAx val="462698968"/>
        <c:crosses val="max"/>
        <c:crossBetween val="midCat"/>
      </c:valAx>
      <c:valAx>
        <c:axId val="462698968"/>
        <c:scaling>
          <c:orientation val="minMax"/>
        </c:scaling>
        <c:delete val="1"/>
        <c:axPos val="b"/>
        <c:numFmt formatCode="0.0" sourceLinked="1"/>
        <c:majorTickMark val="out"/>
        <c:minorTickMark val="none"/>
        <c:tickLblPos val="none"/>
        <c:crossAx val="462699360"/>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AUX!$AG$508</c:f>
              <c:strCache>
                <c:ptCount val="1"/>
                <c:pt idx="0">
                  <c:v>TMEstom_H</c:v>
                </c:pt>
              </c:strCache>
            </c:strRef>
          </c:cat>
          <c:val>
            <c:numRef>
              <c:f>AUX!$AG$534</c:f>
              <c:numCache>
                <c:formatCode>0.0</c:formatCode>
                <c:ptCount val="1"/>
                <c:pt idx="0">
                  <c:v>57.826472823512397</c:v>
                </c:pt>
              </c:numCache>
            </c:numRef>
          </c:val>
          <c:extLst>
            <c:ext xmlns:c16="http://schemas.microsoft.com/office/drawing/2014/chart" uri="{C3380CC4-5D6E-409C-BE32-E72D297353CC}">
              <c16:uniqueId val="{00000000-B08A-4579-9F7B-AD8D740F5472}"/>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AUX!$AG$508</c:f>
              <c:strCache>
                <c:ptCount val="1"/>
                <c:pt idx="0">
                  <c:v>TMEstom_H</c:v>
                </c:pt>
              </c:strCache>
            </c:strRef>
          </c:cat>
          <c:val>
            <c:numRef>
              <c:f>AUX!$AG$535</c:f>
              <c:numCache>
                <c:formatCode>0.0</c:formatCode>
                <c:ptCount val="1"/>
                <c:pt idx="0">
                  <c:v>15.052703284476173</c:v>
                </c:pt>
              </c:numCache>
            </c:numRef>
          </c:val>
          <c:extLst>
            <c:ext xmlns:c16="http://schemas.microsoft.com/office/drawing/2014/chart" uri="{C3380CC4-5D6E-409C-BE32-E72D297353CC}">
              <c16:uniqueId val="{00000001-B08A-4579-9F7B-AD8D740F5472}"/>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AUX!$AG$508</c:f>
              <c:strCache>
                <c:ptCount val="1"/>
                <c:pt idx="0">
                  <c:v>TMEstom_H</c:v>
                </c:pt>
              </c:strCache>
            </c:strRef>
          </c:cat>
          <c:val>
            <c:numRef>
              <c:f>AUX!$AG$536</c:f>
              <c:numCache>
                <c:formatCode>0.0</c:formatCode>
                <c:ptCount val="1"/>
                <c:pt idx="0">
                  <c:v>8.5362678174772952</c:v>
                </c:pt>
              </c:numCache>
            </c:numRef>
          </c:val>
          <c:extLst>
            <c:ext xmlns:c16="http://schemas.microsoft.com/office/drawing/2014/chart" uri="{C3380CC4-5D6E-409C-BE32-E72D297353CC}">
              <c16:uniqueId val="{00000002-B08A-4579-9F7B-AD8D740F5472}"/>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AUX!$AG$508</c:f>
              <c:strCache>
                <c:ptCount val="1"/>
                <c:pt idx="0">
                  <c:v>TMEstom_H</c:v>
                </c:pt>
              </c:strCache>
            </c:strRef>
          </c:cat>
          <c:val>
            <c:numRef>
              <c:f>AUX!$AG$538</c:f>
              <c:numCache>
                <c:formatCode>0.0</c:formatCode>
                <c:ptCount val="1"/>
                <c:pt idx="0">
                  <c:v>18.584556074534134</c:v>
                </c:pt>
              </c:numCache>
            </c:numRef>
          </c:val>
          <c:extLst>
            <c:ext xmlns:c16="http://schemas.microsoft.com/office/drawing/2014/chart" uri="{C3380CC4-5D6E-409C-BE32-E72D297353CC}">
              <c16:uniqueId val="{00000003-B08A-4579-9F7B-AD8D740F5472}"/>
            </c:ext>
          </c:extLst>
        </c:ser>
        <c:dLbls>
          <c:showLegendKey val="0"/>
          <c:showVal val="0"/>
          <c:showCatName val="0"/>
          <c:showSerName val="0"/>
          <c:showPercent val="0"/>
          <c:showBubbleSize val="0"/>
        </c:dLbls>
        <c:gapWidth val="0"/>
        <c:overlap val="100"/>
        <c:axId val="462698184"/>
        <c:axId val="462691520"/>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AUX!$AG$530</c:f>
              <c:numCache>
                <c:formatCode>0.0</c:formatCode>
                <c:ptCount val="1"/>
                <c:pt idx="0">
                  <c:v>47.280812629325879</c:v>
                </c:pt>
              </c:numCache>
            </c:numRef>
          </c:xVal>
          <c:yVal>
            <c:numRef>
              <c:f>AUX!$AG$508</c:f>
              <c:numCache>
                <c:formatCode>General</c:formatCode>
                <c:ptCount val="1"/>
                <c:pt idx="0">
                  <c:v>0</c:v>
                </c:pt>
              </c:numCache>
            </c:numRef>
          </c:yVal>
          <c:smooth val="0"/>
          <c:extLst>
            <c:ext xmlns:c16="http://schemas.microsoft.com/office/drawing/2014/chart" uri="{C3380CC4-5D6E-409C-BE32-E72D297353CC}">
              <c16:uniqueId val="{00000004-B08A-4579-9F7B-AD8D740F5472}"/>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AUX!$AG$532</c:f>
              <c:numCache>
                <c:formatCode>0.0</c:formatCode>
                <c:ptCount val="1"/>
                <c:pt idx="0">
                  <c:v>47.460806012592521</c:v>
                </c:pt>
              </c:numCache>
            </c:numRef>
          </c:xVal>
          <c:yVal>
            <c:numRef>
              <c:f>AUX!$AG$508</c:f>
              <c:numCache>
                <c:formatCode>General</c:formatCode>
                <c:ptCount val="1"/>
                <c:pt idx="0">
                  <c:v>0</c:v>
                </c:pt>
              </c:numCache>
            </c:numRef>
          </c:yVal>
          <c:smooth val="0"/>
          <c:extLst>
            <c:ext xmlns:c16="http://schemas.microsoft.com/office/drawing/2014/chart" uri="{C3380CC4-5D6E-409C-BE32-E72D297353CC}">
              <c16:uniqueId val="{00000005-B08A-4579-9F7B-AD8D740F5472}"/>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AUX!$AG$531</c:f>
              <c:numCache>
                <c:formatCode>0.0</c:formatCode>
                <c:ptCount val="1"/>
                <c:pt idx="0">
                  <c:v>68.719558623964815</c:v>
                </c:pt>
              </c:numCache>
            </c:numRef>
          </c:xVal>
          <c:yVal>
            <c:numRef>
              <c:f>AUX!$AG$508</c:f>
              <c:numCache>
                <c:formatCode>General</c:formatCode>
                <c:ptCount val="1"/>
                <c:pt idx="0">
                  <c:v>0</c:v>
                </c:pt>
              </c:numCache>
            </c:numRef>
          </c:yVal>
          <c:smooth val="0"/>
          <c:extLst>
            <c:ext xmlns:c16="http://schemas.microsoft.com/office/drawing/2014/chart" uri="{C3380CC4-5D6E-409C-BE32-E72D297353CC}">
              <c16:uniqueId val="{00000006-B08A-4579-9F7B-AD8D740F5472}"/>
            </c:ext>
          </c:extLst>
        </c:ser>
        <c:dLbls>
          <c:showLegendKey val="0"/>
          <c:showVal val="0"/>
          <c:showCatName val="0"/>
          <c:showSerName val="0"/>
          <c:showPercent val="0"/>
          <c:showBubbleSize val="0"/>
        </c:dLbls>
        <c:axId val="462688776"/>
        <c:axId val="462692304"/>
      </c:scatterChart>
      <c:catAx>
        <c:axId val="462698184"/>
        <c:scaling>
          <c:orientation val="minMax"/>
        </c:scaling>
        <c:delete val="1"/>
        <c:axPos val="l"/>
        <c:numFmt formatCode="General" sourceLinked="0"/>
        <c:majorTickMark val="out"/>
        <c:minorTickMark val="none"/>
        <c:tickLblPos val="none"/>
        <c:crossAx val="462691520"/>
        <c:crosses val="autoZero"/>
        <c:auto val="1"/>
        <c:lblAlgn val="ctr"/>
        <c:lblOffset val="100"/>
        <c:noMultiLvlLbl val="0"/>
      </c:catAx>
      <c:valAx>
        <c:axId val="462691520"/>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62698184"/>
        <c:crosses val="autoZero"/>
        <c:crossBetween val="between"/>
      </c:valAx>
      <c:valAx>
        <c:axId val="462692304"/>
        <c:scaling>
          <c:orientation val="minMax"/>
          <c:max val="0.5"/>
          <c:min val="-0.5"/>
        </c:scaling>
        <c:delete val="1"/>
        <c:axPos val="r"/>
        <c:numFmt formatCode="General" sourceLinked="1"/>
        <c:majorTickMark val="out"/>
        <c:minorTickMark val="none"/>
        <c:tickLblPos val="none"/>
        <c:crossAx val="462688776"/>
        <c:crosses val="max"/>
        <c:crossBetween val="midCat"/>
      </c:valAx>
      <c:valAx>
        <c:axId val="462688776"/>
        <c:scaling>
          <c:orientation val="minMax"/>
        </c:scaling>
        <c:delete val="1"/>
        <c:axPos val="b"/>
        <c:numFmt formatCode="0.0" sourceLinked="1"/>
        <c:majorTickMark val="out"/>
        <c:minorTickMark val="none"/>
        <c:tickLblPos val="none"/>
        <c:crossAx val="462692304"/>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AUX!$AH$508</c:f>
              <c:strCache>
                <c:ptCount val="1"/>
                <c:pt idx="0">
                  <c:v>TMEstom_M</c:v>
                </c:pt>
              </c:strCache>
            </c:strRef>
          </c:cat>
          <c:val>
            <c:numRef>
              <c:f>AUX!$AH$534</c:f>
              <c:numCache>
                <c:formatCode>0.0</c:formatCode>
                <c:ptCount val="1"/>
                <c:pt idx="0">
                  <c:v>34.63649162295814</c:v>
                </c:pt>
              </c:numCache>
            </c:numRef>
          </c:val>
          <c:extLst>
            <c:ext xmlns:c16="http://schemas.microsoft.com/office/drawing/2014/chart" uri="{C3380CC4-5D6E-409C-BE32-E72D297353CC}">
              <c16:uniqueId val="{00000000-6CF3-493A-9FA0-0659AE2359B7}"/>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AUX!$AH$508</c:f>
              <c:strCache>
                <c:ptCount val="1"/>
                <c:pt idx="0">
                  <c:v>TMEstom_M</c:v>
                </c:pt>
              </c:strCache>
            </c:strRef>
          </c:cat>
          <c:val>
            <c:numRef>
              <c:f>AUX!$AH$535</c:f>
              <c:numCache>
                <c:formatCode>0.0</c:formatCode>
                <c:ptCount val="1"/>
                <c:pt idx="0">
                  <c:v>16.160280792752353</c:v>
                </c:pt>
              </c:numCache>
            </c:numRef>
          </c:val>
          <c:extLst>
            <c:ext xmlns:c16="http://schemas.microsoft.com/office/drawing/2014/chart" uri="{C3380CC4-5D6E-409C-BE32-E72D297353CC}">
              <c16:uniqueId val="{00000001-6CF3-493A-9FA0-0659AE2359B7}"/>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AUX!$AH$508</c:f>
              <c:strCache>
                <c:ptCount val="1"/>
                <c:pt idx="0">
                  <c:v>TMEstom_M</c:v>
                </c:pt>
              </c:strCache>
            </c:strRef>
          </c:cat>
          <c:val>
            <c:numRef>
              <c:f>AUX!$AH$536</c:f>
              <c:numCache>
                <c:formatCode>0.0</c:formatCode>
                <c:ptCount val="1"/>
                <c:pt idx="0">
                  <c:v>14.902124280433114</c:v>
                </c:pt>
              </c:numCache>
            </c:numRef>
          </c:val>
          <c:extLst>
            <c:ext xmlns:c16="http://schemas.microsoft.com/office/drawing/2014/chart" uri="{C3380CC4-5D6E-409C-BE32-E72D297353CC}">
              <c16:uniqueId val="{00000002-6CF3-493A-9FA0-0659AE2359B7}"/>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AUX!$AH$508</c:f>
              <c:strCache>
                <c:ptCount val="1"/>
                <c:pt idx="0">
                  <c:v>TMEstom_M</c:v>
                </c:pt>
              </c:strCache>
            </c:strRef>
          </c:cat>
          <c:val>
            <c:numRef>
              <c:f>AUX!$AH$538</c:f>
              <c:numCache>
                <c:formatCode>0.0</c:formatCode>
                <c:ptCount val="1"/>
                <c:pt idx="0">
                  <c:v>34.301103303856394</c:v>
                </c:pt>
              </c:numCache>
            </c:numRef>
          </c:val>
          <c:extLst>
            <c:ext xmlns:c16="http://schemas.microsoft.com/office/drawing/2014/chart" uri="{C3380CC4-5D6E-409C-BE32-E72D297353CC}">
              <c16:uniqueId val="{00000003-6CF3-493A-9FA0-0659AE2359B7}"/>
            </c:ext>
          </c:extLst>
        </c:ser>
        <c:dLbls>
          <c:showLegendKey val="0"/>
          <c:showVal val="0"/>
          <c:showCatName val="0"/>
          <c:showSerName val="0"/>
          <c:showPercent val="0"/>
          <c:showBubbleSize val="0"/>
        </c:dLbls>
        <c:gapWidth val="0"/>
        <c:overlap val="100"/>
        <c:axId val="462694656"/>
        <c:axId val="462693088"/>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AUX!$AH$530</c:f>
              <c:numCache>
                <c:formatCode>0.0</c:formatCode>
                <c:ptCount val="1"/>
                <c:pt idx="0">
                  <c:v>44.667287883959119</c:v>
                </c:pt>
              </c:numCache>
            </c:numRef>
          </c:xVal>
          <c:yVal>
            <c:numRef>
              <c:f>AUX!$AH$508</c:f>
              <c:numCache>
                <c:formatCode>General</c:formatCode>
                <c:ptCount val="1"/>
                <c:pt idx="0">
                  <c:v>0</c:v>
                </c:pt>
              </c:numCache>
            </c:numRef>
          </c:yVal>
          <c:smooth val="0"/>
          <c:extLst>
            <c:ext xmlns:c16="http://schemas.microsoft.com/office/drawing/2014/chart" uri="{C3380CC4-5D6E-409C-BE32-E72D297353CC}">
              <c16:uniqueId val="{00000004-6CF3-493A-9FA0-0659AE2359B7}"/>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AUX!$AH$532</c:f>
              <c:numCache>
                <c:formatCode>0.0</c:formatCode>
                <c:ptCount val="1"/>
                <c:pt idx="0">
                  <c:v>34.748119600409829</c:v>
                </c:pt>
              </c:numCache>
            </c:numRef>
          </c:xVal>
          <c:yVal>
            <c:numRef>
              <c:f>AUX!$AH$508</c:f>
              <c:numCache>
                <c:formatCode>General</c:formatCode>
                <c:ptCount val="1"/>
                <c:pt idx="0">
                  <c:v>0</c:v>
                </c:pt>
              </c:numCache>
            </c:numRef>
          </c:yVal>
          <c:smooth val="0"/>
          <c:extLst>
            <c:ext xmlns:c16="http://schemas.microsoft.com/office/drawing/2014/chart" uri="{C3380CC4-5D6E-409C-BE32-E72D297353CC}">
              <c16:uniqueId val="{00000005-6CF3-493A-9FA0-0659AE2359B7}"/>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AUX!$AH$531</c:f>
              <c:numCache>
                <c:formatCode>0.0</c:formatCode>
                <c:ptCount val="1"/>
                <c:pt idx="0">
                  <c:v>51.212407663163425</c:v>
                </c:pt>
              </c:numCache>
            </c:numRef>
          </c:xVal>
          <c:yVal>
            <c:numRef>
              <c:f>AUX!$AH$508</c:f>
              <c:numCache>
                <c:formatCode>General</c:formatCode>
                <c:ptCount val="1"/>
                <c:pt idx="0">
                  <c:v>0</c:v>
                </c:pt>
              </c:numCache>
            </c:numRef>
          </c:yVal>
          <c:smooth val="0"/>
          <c:extLst>
            <c:ext xmlns:c16="http://schemas.microsoft.com/office/drawing/2014/chart" uri="{C3380CC4-5D6E-409C-BE32-E72D297353CC}">
              <c16:uniqueId val="{00000006-6CF3-493A-9FA0-0659AE2359B7}"/>
            </c:ext>
          </c:extLst>
        </c:ser>
        <c:dLbls>
          <c:showLegendKey val="0"/>
          <c:showVal val="0"/>
          <c:showCatName val="0"/>
          <c:showSerName val="0"/>
          <c:showPercent val="0"/>
          <c:showBubbleSize val="0"/>
        </c:dLbls>
        <c:axId val="462689560"/>
        <c:axId val="462700144"/>
      </c:scatterChart>
      <c:catAx>
        <c:axId val="462694656"/>
        <c:scaling>
          <c:orientation val="minMax"/>
        </c:scaling>
        <c:delete val="1"/>
        <c:axPos val="l"/>
        <c:numFmt formatCode="General" sourceLinked="0"/>
        <c:majorTickMark val="out"/>
        <c:minorTickMark val="none"/>
        <c:tickLblPos val="none"/>
        <c:crossAx val="462693088"/>
        <c:crosses val="autoZero"/>
        <c:auto val="1"/>
        <c:lblAlgn val="ctr"/>
        <c:lblOffset val="100"/>
        <c:noMultiLvlLbl val="0"/>
      </c:catAx>
      <c:valAx>
        <c:axId val="462693088"/>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62694656"/>
        <c:crosses val="autoZero"/>
        <c:crossBetween val="between"/>
      </c:valAx>
      <c:valAx>
        <c:axId val="462700144"/>
        <c:scaling>
          <c:orientation val="minMax"/>
          <c:max val="0.5"/>
          <c:min val="-0.5"/>
        </c:scaling>
        <c:delete val="1"/>
        <c:axPos val="r"/>
        <c:numFmt formatCode="General" sourceLinked="1"/>
        <c:majorTickMark val="out"/>
        <c:minorTickMark val="none"/>
        <c:tickLblPos val="none"/>
        <c:crossAx val="462689560"/>
        <c:crosses val="max"/>
        <c:crossBetween val="midCat"/>
      </c:valAx>
      <c:valAx>
        <c:axId val="462689560"/>
        <c:scaling>
          <c:orientation val="minMax"/>
        </c:scaling>
        <c:delete val="1"/>
        <c:axPos val="b"/>
        <c:numFmt formatCode="0.0" sourceLinked="1"/>
        <c:majorTickMark val="out"/>
        <c:minorTickMark val="none"/>
        <c:tickLblPos val="none"/>
        <c:crossAx val="462700144"/>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AUX!$AI$508</c:f>
              <c:strCache>
                <c:ptCount val="1"/>
                <c:pt idx="0">
                  <c:v>TMMama</c:v>
                </c:pt>
              </c:strCache>
            </c:strRef>
          </c:cat>
          <c:val>
            <c:numRef>
              <c:f>AUX!$AI$534</c:f>
              <c:numCache>
                <c:formatCode>0.0</c:formatCode>
                <c:ptCount val="1"/>
                <c:pt idx="0">
                  <c:v>23.913479661732275</c:v>
                </c:pt>
              </c:numCache>
            </c:numRef>
          </c:val>
          <c:extLst>
            <c:ext xmlns:c16="http://schemas.microsoft.com/office/drawing/2014/chart" uri="{C3380CC4-5D6E-409C-BE32-E72D297353CC}">
              <c16:uniqueId val="{00000000-24C2-44A5-BFCB-CEC9C5F7D81D}"/>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AUX!$AI$508</c:f>
              <c:strCache>
                <c:ptCount val="1"/>
                <c:pt idx="0">
                  <c:v>TMMama</c:v>
                </c:pt>
              </c:strCache>
            </c:strRef>
          </c:cat>
          <c:val>
            <c:numRef>
              <c:f>AUX!$AI$535</c:f>
              <c:numCache>
                <c:formatCode>0.0</c:formatCode>
                <c:ptCount val="1"/>
                <c:pt idx="0">
                  <c:v>14.596693927772343</c:v>
                </c:pt>
              </c:numCache>
            </c:numRef>
          </c:val>
          <c:extLst>
            <c:ext xmlns:c16="http://schemas.microsoft.com/office/drawing/2014/chart" uri="{C3380CC4-5D6E-409C-BE32-E72D297353CC}">
              <c16:uniqueId val="{00000001-24C2-44A5-BFCB-CEC9C5F7D81D}"/>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AUX!$AI$508</c:f>
              <c:strCache>
                <c:ptCount val="1"/>
                <c:pt idx="0">
                  <c:v>TMMama</c:v>
                </c:pt>
              </c:strCache>
            </c:strRef>
          </c:cat>
          <c:val>
            <c:numRef>
              <c:f>AUX!$AI$536</c:f>
              <c:numCache>
                <c:formatCode>0.0</c:formatCode>
                <c:ptCount val="1"/>
                <c:pt idx="0">
                  <c:v>17.226534089035439</c:v>
                </c:pt>
              </c:numCache>
            </c:numRef>
          </c:val>
          <c:extLst>
            <c:ext xmlns:c16="http://schemas.microsoft.com/office/drawing/2014/chart" uri="{C3380CC4-5D6E-409C-BE32-E72D297353CC}">
              <c16:uniqueId val="{00000002-24C2-44A5-BFCB-CEC9C5F7D81D}"/>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AUX!$AI$508</c:f>
              <c:strCache>
                <c:ptCount val="1"/>
                <c:pt idx="0">
                  <c:v>TMMama</c:v>
                </c:pt>
              </c:strCache>
            </c:strRef>
          </c:cat>
          <c:val>
            <c:numRef>
              <c:f>AUX!$AI$538</c:f>
              <c:numCache>
                <c:formatCode>0.0</c:formatCode>
                <c:ptCount val="1"/>
                <c:pt idx="0">
                  <c:v>44.263292321459943</c:v>
                </c:pt>
              </c:numCache>
            </c:numRef>
          </c:val>
          <c:extLst>
            <c:ext xmlns:c16="http://schemas.microsoft.com/office/drawing/2014/chart" uri="{C3380CC4-5D6E-409C-BE32-E72D297353CC}">
              <c16:uniqueId val="{00000003-24C2-44A5-BFCB-CEC9C5F7D81D}"/>
            </c:ext>
          </c:extLst>
        </c:ser>
        <c:dLbls>
          <c:showLegendKey val="0"/>
          <c:showVal val="0"/>
          <c:showCatName val="0"/>
          <c:showSerName val="0"/>
          <c:showPercent val="0"/>
          <c:showBubbleSize val="0"/>
        </c:dLbls>
        <c:gapWidth val="0"/>
        <c:overlap val="100"/>
        <c:axId val="462690344"/>
        <c:axId val="462693480"/>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AUX!$AI$530</c:f>
              <c:numCache>
                <c:formatCode>0.0</c:formatCode>
                <c:ptCount val="1"/>
                <c:pt idx="0">
                  <c:v>86.867886235871453</c:v>
                </c:pt>
              </c:numCache>
            </c:numRef>
          </c:xVal>
          <c:yVal>
            <c:numRef>
              <c:f>AUX!$AI$508</c:f>
              <c:numCache>
                <c:formatCode>General</c:formatCode>
                <c:ptCount val="1"/>
                <c:pt idx="0">
                  <c:v>0</c:v>
                </c:pt>
              </c:numCache>
            </c:numRef>
          </c:yVal>
          <c:smooth val="0"/>
          <c:extLst>
            <c:ext xmlns:c16="http://schemas.microsoft.com/office/drawing/2014/chart" uri="{C3380CC4-5D6E-409C-BE32-E72D297353CC}">
              <c16:uniqueId val="{00000004-24C2-44A5-BFCB-CEC9C5F7D81D}"/>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AUX!$AI$532</c:f>
              <c:numCache>
                <c:formatCode>0.0</c:formatCode>
                <c:ptCount val="1"/>
                <c:pt idx="0">
                  <c:v>54.23689472902705</c:v>
                </c:pt>
              </c:numCache>
            </c:numRef>
          </c:xVal>
          <c:yVal>
            <c:numRef>
              <c:f>AUX!$AI$508</c:f>
              <c:numCache>
                <c:formatCode>General</c:formatCode>
                <c:ptCount val="1"/>
                <c:pt idx="0">
                  <c:v>0</c:v>
                </c:pt>
              </c:numCache>
            </c:numRef>
          </c:yVal>
          <c:smooth val="0"/>
          <c:extLst>
            <c:ext xmlns:c16="http://schemas.microsoft.com/office/drawing/2014/chart" uri="{C3380CC4-5D6E-409C-BE32-E72D297353CC}">
              <c16:uniqueId val="{00000005-24C2-44A5-BFCB-CEC9C5F7D81D}"/>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AUX!$AI$531</c:f>
              <c:numCache>
                <c:formatCode>0.0</c:formatCode>
                <c:ptCount val="1"/>
                <c:pt idx="0">
                  <c:v>38.89529003116661</c:v>
                </c:pt>
              </c:numCache>
            </c:numRef>
          </c:xVal>
          <c:yVal>
            <c:numRef>
              <c:f>AUX!$AI$508</c:f>
              <c:numCache>
                <c:formatCode>General</c:formatCode>
                <c:ptCount val="1"/>
                <c:pt idx="0">
                  <c:v>0</c:v>
                </c:pt>
              </c:numCache>
            </c:numRef>
          </c:yVal>
          <c:smooth val="0"/>
          <c:extLst>
            <c:ext xmlns:c16="http://schemas.microsoft.com/office/drawing/2014/chart" uri="{C3380CC4-5D6E-409C-BE32-E72D297353CC}">
              <c16:uniqueId val="{00000006-24C2-44A5-BFCB-CEC9C5F7D81D}"/>
            </c:ext>
          </c:extLst>
        </c:ser>
        <c:dLbls>
          <c:showLegendKey val="0"/>
          <c:showVal val="0"/>
          <c:showCatName val="0"/>
          <c:showSerName val="0"/>
          <c:showPercent val="0"/>
          <c:showBubbleSize val="0"/>
        </c:dLbls>
        <c:axId val="462693872"/>
        <c:axId val="462690736"/>
      </c:scatterChart>
      <c:catAx>
        <c:axId val="462690344"/>
        <c:scaling>
          <c:orientation val="minMax"/>
        </c:scaling>
        <c:delete val="1"/>
        <c:axPos val="l"/>
        <c:numFmt formatCode="General" sourceLinked="0"/>
        <c:majorTickMark val="out"/>
        <c:minorTickMark val="none"/>
        <c:tickLblPos val="none"/>
        <c:crossAx val="462693480"/>
        <c:crosses val="autoZero"/>
        <c:auto val="1"/>
        <c:lblAlgn val="ctr"/>
        <c:lblOffset val="100"/>
        <c:noMultiLvlLbl val="0"/>
      </c:catAx>
      <c:valAx>
        <c:axId val="462693480"/>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62690344"/>
        <c:crosses val="autoZero"/>
        <c:crossBetween val="between"/>
      </c:valAx>
      <c:valAx>
        <c:axId val="462690736"/>
        <c:scaling>
          <c:orientation val="minMax"/>
          <c:max val="0.5"/>
          <c:min val="-0.5"/>
        </c:scaling>
        <c:delete val="1"/>
        <c:axPos val="r"/>
        <c:numFmt formatCode="General" sourceLinked="1"/>
        <c:majorTickMark val="out"/>
        <c:minorTickMark val="none"/>
        <c:tickLblPos val="none"/>
        <c:crossAx val="462693872"/>
        <c:crosses val="max"/>
        <c:crossBetween val="midCat"/>
      </c:valAx>
      <c:valAx>
        <c:axId val="462693872"/>
        <c:scaling>
          <c:orientation val="minMax"/>
        </c:scaling>
        <c:delete val="1"/>
        <c:axPos val="b"/>
        <c:numFmt formatCode="0.0" sourceLinked="1"/>
        <c:majorTickMark val="out"/>
        <c:minorTickMark val="none"/>
        <c:tickLblPos val="none"/>
        <c:crossAx val="462690736"/>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AUX!$AJ$508</c:f>
              <c:strCache>
                <c:ptCount val="1"/>
                <c:pt idx="0">
                  <c:v>TMColon_H</c:v>
                </c:pt>
              </c:strCache>
            </c:strRef>
          </c:cat>
          <c:val>
            <c:numRef>
              <c:f>AUX!$AJ$534</c:f>
              <c:numCache>
                <c:formatCode>0.0</c:formatCode>
                <c:ptCount val="1"/>
                <c:pt idx="0">
                  <c:v>47.314050593548536</c:v>
                </c:pt>
              </c:numCache>
            </c:numRef>
          </c:val>
          <c:extLst>
            <c:ext xmlns:c16="http://schemas.microsoft.com/office/drawing/2014/chart" uri="{C3380CC4-5D6E-409C-BE32-E72D297353CC}">
              <c16:uniqueId val="{00000000-1823-42C0-8A0E-383862FE66BF}"/>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AUX!$AJ$508</c:f>
              <c:strCache>
                <c:ptCount val="1"/>
                <c:pt idx="0">
                  <c:v>TMColon_H</c:v>
                </c:pt>
              </c:strCache>
            </c:strRef>
          </c:cat>
          <c:val>
            <c:numRef>
              <c:f>AUX!$AJ$535</c:f>
              <c:numCache>
                <c:formatCode>0.0</c:formatCode>
                <c:ptCount val="1"/>
                <c:pt idx="0">
                  <c:v>8.7285741052064907</c:v>
                </c:pt>
              </c:numCache>
            </c:numRef>
          </c:val>
          <c:extLst>
            <c:ext xmlns:c16="http://schemas.microsoft.com/office/drawing/2014/chart" uri="{C3380CC4-5D6E-409C-BE32-E72D297353CC}">
              <c16:uniqueId val="{00000001-1823-42C0-8A0E-383862FE66BF}"/>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AUX!$AJ$508</c:f>
              <c:strCache>
                <c:ptCount val="1"/>
                <c:pt idx="0">
                  <c:v>TMColon_H</c:v>
                </c:pt>
              </c:strCache>
            </c:strRef>
          </c:cat>
          <c:val>
            <c:numRef>
              <c:f>AUX!$AJ$536</c:f>
              <c:numCache>
                <c:formatCode>0.0</c:formatCode>
                <c:ptCount val="1"/>
                <c:pt idx="0">
                  <c:v>18.726299921572341</c:v>
                </c:pt>
              </c:numCache>
            </c:numRef>
          </c:val>
          <c:extLst>
            <c:ext xmlns:c16="http://schemas.microsoft.com/office/drawing/2014/chart" uri="{C3380CC4-5D6E-409C-BE32-E72D297353CC}">
              <c16:uniqueId val="{00000002-1823-42C0-8A0E-383862FE66BF}"/>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AUX!$AJ$508</c:f>
              <c:strCache>
                <c:ptCount val="1"/>
                <c:pt idx="0">
                  <c:v>TMColon_H</c:v>
                </c:pt>
              </c:strCache>
            </c:strRef>
          </c:cat>
          <c:val>
            <c:numRef>
              <c:f>AUX!$AJ$538</c:f>
              <c:numCache>
                <c:formatCode>0.0</c:formatCode>
                <c:ptCount val="1"/>
                <c:pt idx="0">
                  <c:v>25.231075379672632</c:v>
                </c:pt>
              </c:numCache>
            </c:numRef>
          </c:val>
          <c:extLst>
            <c:ext xmlns:c16="http://schemas.microsoft.com/office/drawing/2014/chart" uri="{C3380CC4-5D6E-409C-BE32-E72D297353CC}">
              <c16:uniqueId val="{00000003-1823-42C0-8A0E-383862FE66BF}"/>
            </c:ext>
          </c:extLst>
        </c:ser>
        <c:dLbls>
          <c:showLegendKey val="0"/>
          <c:showVal val="0"/>
          <c:showCatName val="0"/>
          <c:showSerName val="0"/>
          <c:showPercent val="0"/>
          <c:showBubbleSize val="0"/>
        </c:dLbls>
        <c:gapWidth val="0"/>
        <c:overlap val="100"/>
        <c:axId val="462697400"/>
        <c:axId val="462697792"/>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AUX!$AJ$530</c:f>
              <c:numCache>
                <c:formatCode>0.0</c:formatCode>
                <c:ptCount val="1"/>
                <c:pt idx="0">
                  <c:v>75.227592785204337</c:v>
                </c:pt>
              </c:numCache>
            </c:numRef>
          </c:xVal>
          <c:yVal>
            <c:numRef>
              <c:f>AUX!$AJ$508</c:f>
              <c:numCache>
                <c:formatCode>General</c:formatCode>
                <c:ptCount val="1"/>
                <c:pt idx="0">
                  <c:v>0</c:v>
                </c:pt>
              </c:numCache>
            </c:numRef>
          </c:yVal>
          <c:smooth val="0"/>
          <c:extLst>
            <c:ext xmlns:c16="http://schemas.microsoft.com/office/drawing/2014/chart" uri="{C3380CC4-5D6E-409C-BE32-E72D297353CC}">
              <c16:uniqueId val="{00000004-1823-42C0-8A0E-383862FE66BF}"/>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AUX!$AJ$532</c:f>
              <c:numCache>
                <c:formatCode>0.0</c:formatCode>
                <c:ptCount val="1"/>
                <c:pt idx="0">
                  <c:v>73.356856003615349</c:v>
                </c:pt>
              </c:numCache>
            </c:numRef>
          </c:xVal>
          <c:yVal>
            <c:numRef>
              <c:f>AUX!$AJ$508</c:f>
              <c:numCache>
                <c:formatCode>General</c:formatCode>
                <c:ptCount val="1"/>
                <c:pt idx="0">
                  <c:v>0</c:v>
                </c:pt>
              </c:numCache>
            </c:numRef>
          </c:yVal>
          <c:smooth val="0"/>
          <c:extLst>
            <c:ext xmlns:c16="http://schemas.microsoft.com/office/drawing/2014/chart" uri="{C3380CC4-5D6E-409C-BE32-E72D297353CC}">
              <c16:uniqueId val="{00000005-1823-42C0-8A0E-383862FE66BF}"/>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AUX!$AJ$531</c:f>
              <c:numCache>
                <c:formatCode>0.0</c:formatCode>
                <c:ptCount val="1"/>
                <c:pt idx="0">
                  <c:v>60.429064572077763</c:v>
                </c:pt>
              </c:numCache>
            </c:numRef>
          </c:xVal>
          <c:yVal>
            <c:numRef>
              <c:f>AUX!$AJ$508</c:f>
              <c:numCache>
                <c:formatCode>General</c:formatCode>
                <c:ptCount val="1"/>
                <c:pt idx="0">
                  <c:v>0</c:v>
                </c:pt>
              </c:numCache>
            </c:numRef>
          </c:yVal>
          <c:smooth val="0"/>
          <c:extLst>
            <c:ext xmlns:c16="http://schemas.microsoft.com/office/drawing/2014/chart" uri="{C3380CC4-5D6E-409C-BE32-E72D297353CC}">
              <c16:uniqueId val="{00000006-1823-42C0-8A0E-383862FE66BF}"/>
            </c:ext>
          </c:extLst>
        </c:ser>
        <c:dLbls>
          <c:showLegendKey val="0"/>
          <c:showVal val="0"/>
          <c:showCatName val="0"/>
          <c:showSerName val="0"/>
          <c:showPercent val="0"/>
          <c:showBubbleSize val="0"/>
        </c:dLbls>
        <c:axId val="462703280"/>
        <c:axId val="462702104"/>
      </c:scatterChart>
      <c:catAx>
        <c:axId val="462697400"/>
        <c:scaling>
          <c:orientation val="minMax"/>
        </c:scaling>
        <c:delete val="1"/>
        <c:axPos val="l"/>
        <c:numFmt formatCode="General" sourceLinked="0"/>
        <c:majorTickMark val="out"/>
        <c:minorTickMark val="none"/>
        <c:tickLblPos val="none"/>
        <c:crossAx val="462697792"/>
        <c:crosses val="autoZero"/>
        <c:auto val="1"/>
        <c:lblAlgn val="ctr"/>
        <c:lblOffset val="100"/>
        <c:noMultiLvlLbl val="0"/>
      </c:catAx>
      <c:valAx>
        <c:axId val="462697792"/>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62697400"/>
        <c:crosses val="autoZero"/>
        <c:crossBetween val="between"/>
      </c:valAx>
      <c:valAx>
        <c:axId val="462702104"/>
        <c:scaling>
          <c:orientation val="minMax"/>
          <c:max val="0.5"/>
          <c:min val="-0.5"/>
        </c:scaling>
        <c:delete val="1"/>
        <c:axPos val="r"/>
        <c:numFmt formatCode="General" sourceLinked="1"/>
        <c:majorTickMark val="out"/>
        <c:minorTickMark val="none"/>
        <c:tickLblPos val="none"/>
        <c:crossAx val="462703280"/>
        <c:crosses val="max"/>
        <c:crossBetween val="midCat"/>
      </c:valAx>
      <c:valAx>
        <c:axId val="462703280"/>
        <c:scaling>
          <c:orientation val="minMax"/>
        </c:scaling>
        <c:delete val="1"/>
        <c:axPos val="b"/>
        <c:numFmt formatCode="0.0" sourceLinked="1"/>
        <c:majorTickMark val="out"/>
        <c:minorTickMark val="none"/>
        <c:tickLblPos val="none"/>
        <c:crossAx val="462702104"/>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AUX!$AK$508</c:f>
              <c:strCache>
                <c:ptCount val="1"/>
                <c:pt idx="0">
                  <c:v>TMColon_M</c:v>
                </c:pt>
              </c:strCache>
            </c:strRef>
          </c:cat>
          <c:val>
            <c:numRef>
              <c:f>AUX!$AK$534</c:f>
              <c:numCache>
                <c:formatCode>0.0</c:formatCode>
                <c:ptCount val="1"/>
                <c:pt idx="0">
                  <c:v>37.353934171394435</c:v>
                </c:pt>
              </c:numCache>
            </c:numRef>
          </c:val>
          <c:extLst>
            <c:ext xmlns:c16="http://schemas.microsoft.com/office/drawing/2014/chart" uri="{C3380CC4-5D6E-409C-BE32-E72D297353CC}">
              <c16:uniqueId val="{00000000-E6D3-45BE-AE41-385E93A682D8}"/>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AUX!$AK$508</c:f>
              <c:strCache>
                <c:ptCount val="1"/>
                <c:pt idx="0">
                  <c:v>TMColon_M</c:v>
                </c:pt>
              </c:strCache>
            </c:strRef>
          </c:cat>
          <c:val>
            <c:numRef>
              <c:f>AUX!$AK$535</c:f>
              <c:numCache>
                <c:formatCode>0.0</c:formatCode>
                <c:ptCount val="1"/>
                <c:pt idx="0">
                  <c:v>10.616950889272715</c:v>
                </c:pt>
              </c:numCache>
            </c:numRef>
          </c:val>
          <c:extLst>
            <c:ext xmlns:c16="http://schemas.microsoft.com/office/drawing/2014/chart" uri="{C3380CC4-5D6E-409C-BE32-E72D297353CC}">
              <c16:uniqueId val="{00000001-E6D3-45BE-AE41-385E93A682D8}"/>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AUX!$AK$508</c:f>
              <c:strCache>
                <c:ptCount val="1"/>
                <c:pt idx="0">
                  <c:v>TMColon_M</c:v>
                </c:pt>
              </c:strCache>
            </c:strRef>
          </c:cat>
          <c:val>
            <c:numRef>
              <c:f>AUX!$AK$536</c:f>
              <c:numCache>
                <c:formatCode>0.0</c:formatCode>
                <c:ptCount val="1"/>
                <c:pt idx="0">
                  <c:v>15.407500249206869</c:v>
                </c:pt>
              </c:numCache>
            </c:numRef>
          </c:val>
          <c:extLst>
            <c:ext xmlns:c16="http://schemas.microsoft.com/office/drawing/2014/chart" uri="{C3380CC4-5D6E-409C-BE32-E72D297353CC}">
              <c16:uniqueId val="{00000002-E6D3-45BE-AE41-385E93A682D8}"/>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AUX!$AK$508</c:f>
              <c:strCache>
                <c:ptCount val="1"/>
                <c:pt idx="0">
                  <c:v>TMColon_M</c:v>
                </c:pt>
              </c:strCache>
            </c:strRef>
          </c:cat>
          <c:val>
            <c:numRef>
              <c:f>AUX!$AK$538</c:f>
              <c:numCache>
                <c:formatCode>0.0</c:formatCode>
                <c:ptCount val="1"/>
                <c:pt idx="0">
                  <c:v>36.62161469012598</c:v>
                </c:pt>
              </c:numCache>
            </c:numRef>
          </c:val>
          <c:extLst>
            <c:ext xmlns:c16="http://schemas.microsoft.com/office/drawing/2014/chart" uri="{C3380CC4-5D6E-409C-BE32-E72D297353CC}">
              <c16:uniqueId val="{00000003-E6D3-45BE-AE41-385E93A682D8}"/>
            </c:ext>
          </c:extLst>
        </c:ser>
        <c:dLbls>
          <c:showLegendKey val="0"/>
          <c:showVal val="0"/>
          <c:showCatName val="0"/>
          <c:showSerName val="0"/>
          <c:showPercent val="0"/>
          <c:showBubbleSize val="0"/>
        </c:dLbls>
        <c:gapWidth val="0"/>
        <c:overlap val="100"/>
        <c:axId val="462700928"/>
        <c:axId val="462704064"/>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AUX!$AK$530</c:f>
              <c:numCache>
                <c:formatCode>0.0</c:formatCode>
                <c:ptCount val="1"/>
                <c:pt idx="0">
                  <c:v>120.70767186824074</c:v>
                </c:pt>
              </c:numCache>
            </c:numRef>
          </c:xVal>
          <c:yVal>
            <c:numRef>
              <c:f>AUX!$AK$508</c:f>
              <c:numCache>
                <c:formatCode>General</c:formatCode>
                <c:ptCount val="1"/>
                <c:pt idx="0">
                  <c:v>0</c:v>
                </c:pt>
              </c:numCache>
            </c:numRef>
          </c:yVal>
          <c:smooth val="0"/>
          <c:extLst>
            <c:ext xmlns:c16="http://schemas.microsoft.com/office/drawing/2014/chart" uri="{C3380CC4-5D6E-409C-BE32-E72D297353CC}">
              <c16:uniqueId val="{00000004-E6D3-45BE-AE41-385E93A682D8}"/>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AUX!$AK$532</c:f>
              <c:numCache>
                <c:formatCode>0.0</c:formatCode>
                <c:ptCount val="1"/>
                <c:pt idx="0">
                  <c:v>57.158053849101961</c:v>
                </c:pt>
              </c:numCache>
            </c:numRef>
          </c:xVal>
          <c:yVal>
            <c:numRef>
              <c:f>AUX!$AK$508</c:f>
              <c:numCache>
                <c:formatCode>General</c:formatCode>
                <c:ptCount val="1"/>
                <c:pt idx="0">
                  <c:v>0</c:v>
                </c:pt>
              </c:numCache>
            </c:numRef>
          </c:yVal>
          <c:smooth val="0"/>
          <c:extLst>
            <c:ext xmlns:c16="http://schemas.microsoft.com/office/drawing/2014/chart" uri="{C3380CC4-5D6E-409C-BE32-E72D297353CC}">
              <c16:uniqueId val="{00000005-E6D3-45BE-AE41-385E93A682D8}"/>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AUX!$AK$531</c:f>
              <c:numCache>
                <c:formatCode>0.0</c:formatCode>
                <c:ptCount val="1"/>
                <c:pt idx="0">
                  <c:v>49.598826440245226</c:v>
                </c:pt>
              </c:numCache>
            </c:numRef>
          </c:xVal>
          <c:yVal>
            <c:numRef>
              <c:f>AUX!$AK$508</c:f>
              <c:numCache>
                <c:formatCode>General</c:formatCode>
                <c:ptCount val="1"/>
                <c:pt idx="0">
                  <c:v>0</c:v>
                </c:pt>
              </c:numCache>
            </c:numRef>
          </c:yVal>
          <c:smooth val="0"/>
          <c:extLst>
            <c:ext xmlns:c16="http://schemas.microsoft.com/office/drawing/2014/chart" uri="{C3380CC4-5D6E-409C-BE32-E72D297353CC}">
              <c16:uniqueId val="{00000006-E6D3-45BE-AE41-385E93A682D8}"/>
            </c:ext>
          </c:extLst>
        </c:ser>
        <c:dLbls>
          <c:showLegendKey val="0"/>
          <c:showVal val="0"/>
          <c:showCatName val="0"/>
          <c:showSerName val="0"/>
          <c:showPercent val="0"/>
          <c:showBubbleSize val="0"/>
        </c:dLbls>
        <c:axId val="462702888"/>
        <c:axId val="462702496"/>
      </c:scatterChart>
      <c:catAx>
        <c:axId val="462700928"/>
        <c:scaling>
          <c:orientation val="minMax"/>
        </c:scaling>
        <c:delete val="1"/>
        <c:axPos val="l"/>
        <c:numFmt formatCode="General" sourceLinked="0"/>
        <c:majorTickMark val="out"/>
        <c:minorTickMark val="none"/>
        <c:tickLblPos val="none"/>
        <c:crossAx val="462704064"/>
        <c:crosses val="autoZero"/>
        <c:auto val="1"/>
        <c:lblAlgn val="ctr"/>
        <c:lblOffset val="100"/>
        <c:noMultiLvlLbl val="0"/>
      </c:catAx>
      <c:valAx>
        <c:axId val="462704064"/>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62700928"/>
        <c:crosses val="autoZero"/>
        <c:crossBetween val="between"/>
      </c:valAx>
      <c:valAx>
        <c:axId val="462702496"/>
        <c:scaling>
          <c:orientation val="minMax"/>
          <c:max val="0.5"/>
          <c:min val="-0.5"/>
        </c:scaling>
        <c:delete val="1"/>
        <c:axPos val="r"/>
        <c:numFmt formatCode="General" sourceLinked="1"/>
        <c:majorTickMark val="out"/>
        <c:minorTickMark val="none"/>
        <c:tickLblPos val="none"/>
        <c:crossAx val="462702888"/>
        <c:crosses val="max"/>
        <c:crossBetween val="midCat"/>
      </c:valAx>
      <c:valAx>
        <c:axId val="462702888"/>
        <c:scaling>
          <c:orientation val="minMax"/>
        </c:scaling>
        <c:delete val="1"/>
        <c:axPos val="b"/>
        <c:numFmt formatCode="0.0" sourceLinked="1"/>
        <c:majorTickMark val="out"/>
        <c:minorTickMark val="none"/>
        <c:tickLblPos val="none"/>
        <c:crossAx val="462702496"/>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AUX!$AR$508</c:f>
              <c:strCache>
                <c:ptCount val="1"/>
                <c:pt idx="0">
                  <c:v>DCFC_H</c:v>
                </c:pt>
              </c:strCache>
            </c:strRef>
          </c:cat>
          <c:val>
            <c:numRef>
              <c:f>AUX!$AR$534</c:f>
              <c:numCache>
                <c:formatCode>0.0</c:formatCode>
                <c:ptCount val="1"/>
                <c:pt idx="0">
                  <c:v>50.25306780952279</c:v>
                </c:pt>
              </c:numCache>
            </c:numRef>
          </c:val>
          <c:extLst>
            <c:ext xmlns:c16="http://schemas.microsoft.com/office/drawing/2014/chart" uri="{C3380CC4-5D6E-409C-BE32-E72D297353CC}">
              <c16:uniqueId val="{00000000-794C-4409-B3D3-737E16B11BA0}"/>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AUX!$AR$508</c:f>
              <c:strCache>
                <c:ptCount val="1"/>
                <c:pt idx="0">
                  <c:v>DCFC_H</c:v>
                </c:pt>
              </c:strCache>
            </c:strRef>
          </c:cat>
          <c:val>
            <c:numRef>
              <c:f>AUX!$AR$535</c:f>
              <c:numCache>
                <c:formatCode>0.0</c:formatCode>
                <c:ptCount val="1"/>
                <c:pt idx="0">
                  <c:v>12.911751574820585</c:v>
                </c:pt>
              </c:numCache>
            </c:numRef>
          </c:val>
          <c:extLst>
            <c:ext xmlns:c16="http://schemas.microsoft.com/office/drawing/2014/chart" uri="{C3380CC4-5D6E-409C-BE32-E72D297353CC}">
              <c16:uniqueId val="{00000001-794C-4409-B3D3-737E16B11BA0}"/>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AUX!$AR$508</c:f>
              <c:strCache>
                <c:ptCount val="1"/>
                <c:pt idx="0">
                  <c:v>DCFC_H</c:v>
                </c:pt>
              </c:strCache>
            </c:strRef>
          </c:cat>
          <c:val>
            <c:numRef>
              <c:f>AUX!$AR$536</c:f>
              <c:numCache>
                <c:formatCode>0.0</c:formatCode>
                <c:ptCount val="1"/>
                <c:pt idx="0">
                  <c:v>11.768213209033661</c:v>
                </c:pt>
              </c:numCache>
            </c:numRef>
          </c:val>
          <c:extLst>
            <c:ext xmlns:c16="http://schemas.microsoft.com/office/drawing/2014/chart" uri="{C3380CC4-5D6E-409C-BE32-E72D297353CC}">
              <c16:uniqueId val="{00000002-794C-4409-B3D3-737E16B11BA0}"/>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AUX!$AR$508</c:f>
              <c:strCache>
                <c:ptCount val="1"/>
                <c:pt idx="0">
                  <c:v>DCFC_H</c:v>
                </c:pt>
              </c:strCache>
            </c:strRef>
          </c:cat>
          <c:val>
            <c:numRef>
              <c:f>AUX!$AR$538</c:f>
              <c:numCache>
                <c:formatCode>0.0</c:formatCode>
                <c:ptCount val="1"/>
                <c:pt idx="0">
                  <c:v>25.066967406622965</c:v>
                </c:pt>
              </c:numCache>
            </c:numRef>
          </c:val>
          <c:extLst>
            <c:ext xmlns:c16="http://schemas.microsoft.com/office/drawing/2014/chart" uri="{C3380CC4-5D6E-409C-BE32-E72D297353CC}">
              <c16:uniqueId val="{00000003-794C-4409-B3D3-737E16B11BA0}"/>
            </c:ext>
          </c:extLst>
        </c:ser>
        <c:dLbls>
          <c:showLegendKey val="0"/>
          <c:showVal val="0"/>
          <c:showCatName val="0"/>
          <c:showSerName val="0"/>
          <c:showPercent val="0"/>
          <c:showBubbleSize val="0"/>
        </c:dLbls>
        <c:gapWidth val="0"/>
        <c:overlap val="100"/>
        <c:axId val="462701712"/>
        <c:axId val="452028320"/>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AUX!$AR$530</c:f>
              <c:numCache>
                <c:formatCode>0.0</c:formatCode>
                <c:ptCount val="1"/>
                <c:pt idx="0">
                  <c:v>132.98257487231101</c:v>
                </c:pt>
              </c:numCache>
            </c:numRef>
          </c:xVal>
          <c:yVal>
            <c:numRef>
              <c:f>AUX!$AR$508</c:f>
              <c:numCache>
                <c:formatCode>General</c:formatCode>
                <c:ptCount val="1"/>
                <c:pt idx="0">
                  <c:v>0</c:v>
                </c:pt>
              </c:numCache>
            </c:numRef>
          </c:yVal>
          <c:smooth val="0"/>
          <c:extLst>
            <c:ext xmlns:c16="http://schemas.microsoft.com/office/drawing/2014/chart" uri="{C3380CC4-5D6E-409C-BE32-E72D297353CC}">
              <c16:uniqueId val="{00000004-794C-4409-B3D3-737E16B11BA0}"/>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AUX!$AR$532</c:f>
              <c:numCache>
                <c:formatCode>0.0</c:formatCode>
                <c:ptCount val="1"/>
                <c:pt idx="0">
                  <c:v>58.134009551714861</c:v>
                </c:pt>
              </c:numCache>
            </c:numRef>
          </c:xVal>
          <c:yVal>
            <c:numRef>
              <c:f>AUX!$AR$508</c:f>
              <c:numCache>
                <c:formatCode>General</c:formatCode>
                <c:ptCount val="1"/>
                <c:pt idx="0">
                  <c:v>0</c:v>
                </c:pt>
              </c:numCache>
            </c:numRef>
          </c:yVal>
          <c:smooth val="0"/>
          <c:extLst>
            <c:ext xmlns:c16="http://schemas.microsoft.com/office/drawing/2014/chart" uri="{C3380CC4-5D6E-409C-BE32-E72D297353CC}">
              <c16:uniqueId val="{00000005-794C-4409-B3D3-737E16B11BA0}"/>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AUX!$AR$531</c:f>
              <c:numCache>
                <c:formatCode>0.0</c:formatCode>
                <c:ptCount val="1"/>
                <c:pt idx="0">
                  <c:v>62.256314459391824</c:v>
                </c:pt>
              </c:numCache>
            </c:numRef>
          </c:xVal>
          <c:yVal>
            <c:numRef>
              <c:f>AUX!$AR$508</c:f>
              <c:numCache>
                <c:formatCode>General</c:formatCode>
                <c:ptCount val="1"/>
                <c:pt idx="0">
                  <c:v>0</c:v>
                </c:pt>
              </c:numCache>
            </c:numRef>
          </c:yVal>
          <c:smooth val="0"/>
          <c:extLst>
            <c:ext xmlns:c16="http://schemas.microsoft.com/office/drawing/2014/chart" uri="{C3380CC4-5D6E-409C-BE32-E72D297353CC}">
              <c16:uniqueId val="{00000006-794C-4409-B3D3-737E16B11BA0}"/>
            </c:ext>
          </c:extLst>
        </c:ser>
        <c:dLbls>
          <c:showLegendKey val="0"/>
          <c:showVal val="0"/>
          <c:showCatName val="0"/>
          <c:showSerName val="0"/>
          <c:showPercent val="0"/>
          <c:showBubbleSize val="0"/>
        </c:dLbls>
        <c:axId val="452029104"/>
        <c:axId val="452027144"/>
      </c:scatterChart>
      <c:catAx>
        <c:axId val="462701712"/>
        <c:scaling>
          <c:orientation val="minMax"/>
        </c:scaling>
        <c:delete val="1"/>
        <c:axPos val="l"/>
        <c:numFmt formatCode="General" sourceLinked="0"/>
        <c:majorTickMark val="out"/>
        <c:minorTickMark val="none"/>
        <c:tickLblPos val="none"/>
        <c:crossAx val="452028320"/>
        <c:crosses val="autoZero"/>
        <c:auto val="1"/>
        <c:lblAlgn val="ctr"/>
        <c:lblOffset val="100"/>
        <c:noMultiLvlLbl val="0"/>
      </c:catAx>
      <c:valAx>
        <c:axId val="452028320"/>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62701712"/>
        <c:crosses val="autoZero"/>
        <c:crossBetween val="between"/>
      </c:valAx>
      <c:valAx>
        <c:axId val="452027144"/>
        <c:scaling>
          <c:orientation val="minMax"/>
          <c:max val="0.5"/>
          <c:min val="-0.5"/>
        </c:scaling>
        <c:delete val="1"/>
        <c:axPos val="r"/>
        <c:numFmt formatCode="General" sourceLinked="1"/>
        <c:majorTickMark val="out"/>
        <c:minorTickMark val="none"/>
        <c:tickLblPos val="none"/>
        <c:crossAx val="452029104"/>
        <c:crosses val="max"/>
        <c:crossBetween val="midCat"/>
      </c:valAx>
      <c:valAx>
        <c:axId val="452029104"/>
        <c:scaling>
          <c:orientation val="minMax"/>
        </c:scaling>
        <c:delete val="1"/>
        <c:axPos val="b"/>
        <c:numFmt formatCode="0.0" sourceLinked="1"/>
        <c:majorTickMark val="out"/>
        <c:minorTickMark val="none"/>
        <c:tickLblPos val="none"/>
        <c:crossAx val="452027144"/>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AUX!$AS$508</c:f>
              <c:strCache>
                <c:ptCount val="1"/>
                <c:pt idx="0">
                  <c:v>DCFC_M</c:v>
                </c:pt>
              </c:strCache>
            </c:strRef>
          </c:cat>
          <c:val>
            <c:numRef>
              <c:f>AUX!$AS$534</c:f>
              <c:numCache>
                <c:formatCode>0.0</c:formatCode>
                <c:ptCount val="1"/>
                <c:pt idx="0">
                  <c:v>78.616451521141954</c:v>
                </c:pt>
              </c:numCache>
            </c:numRef>
          </c:val>
          <c:extLst>
            <c:ext xmlns:c16="http://schemas.microsoft.com/office/drawing/2014/chart" uri="{C3380CC4-5D6E-409C-BE32-E72D297353CC}">
              <c16:uniqueId val="{00000000-E9ED-4A63-94E8-CCEB04994457}"/>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AUX!$AS$508</c:f>
              <c:strCache>
                <c:ptCount val="1"/>
                <c:pt idx="0">
                  <c:v>DCFC_M</c:v>
                </c:pt>
              </c:strCache>
            </c:strRef>
          </c:cat>
          <c:val>
            <c:numRef>
              <c:f>AUX!$AS$535</c:f>
              <c:numCache>
                <c:formatCode>0.0</c:formatCode>
                <c:ptCount val="1"/>
                <c:pt idx="0">
                  <c:v>8.14560287289342</c:v>
                </c:pt>
              </c:numCache>
            </c:numRef>
          </c:val>
          <c:extLst>
            <c:ext xmlns:c16="http://schemas.microsoft.com/office/drawing/2014/chart" uri="{C3380CC4-5D6E-409C-BE32-E72D297353CC}">
              <c16:uniqueId val="{00000001-E9ED-4A63-94E8-CCEB04994457}"/>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AUX!$AS$508</c:f>
              <c:strCache>
                <c:ptCount val="1"/>
                <c:pt idx="0">
                  <c:v>DCFC_M</c:v>
                </c:pt>
              </c:strCache>
            </c:strRef>
          </c:cat>
          <c:val>
            <c:numRef>
              <c:f>AUX!$AS$536</c:f>
              <c:numCache>
                <c:formatCode>0.0</c:formatCode>
                <c:ptCount val="1"/>
                <c:pt idx="0">
                  <c:v>4.6841843010108164</c:v>
                </c:pt>
              </c:numCache>
            </c:numRef>
          </c:val>
          <c:extLst>
            <c:ext xmlns:c16="http://schemas.microsoft.com/office/drawing/2014/chart" uri="{C3380CC4-5D6E-409C-BE32-E72D297353CC}">
              <c16:uniqueId val="{00000002-E9ED-4A63-94E8-CCEB04994457}"/>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AUX!$AS$508</c:f>
              <c:strCache>
                <c:ptCount val="1"/>
                <c:pt idx="0">
                  <c:v>DCFC_M</c:v>
                </c:pt>
              </c:strCache>
            </c:strRef>
          </c:cat>
          <c:val>
            <c:numRef>
              <c:f>AUX!$AS$538</c:f>
              <c:numCache>
                <c:formatCode>0.0</c:formatCode>
                <c:ptCount val="1"/>
                <c:pt idx="0">
                  <c:v>8.5537613049538095</c:v>
                </c:pt>
              </c:numCache>
            </c:numRef>
          </c:val>
          <c:extLst>
            <c:ext xmlns:c16="http://schemas.microsoft.com/office/drawing/2014/chart" uri="{C3380CC4-5D6E-409C-BE32-E72D297353CC}">
              <c16:uniqueId val="{00000003-E9ED-4A63-94E8-CCEB04994457}"/>
            </c:ext>
          </c:extLst>
        </c:ser>
        <c:dLbls>
          <c:showLegendKey val="0"/>
          <c:showVal val="0"/>
          <c:showCatName val="0"/>
          <c:showSerName val="0"/>
          <c:showPercent val="0"/>
          <c:showBubbleSize val="0"/>
        </c:dLbls>
        <c:gapWidth val="0"/>
        <c:overlap val="100"/>
        <c:axId val="452027928"/>
        <c:axId val="452026752"/>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AUX!$AS$530</c:f>
              <c:numCache>
                <c:formatCode>0.0</c:formatCode>
                <c:ptCount val="1"/>
                <c:pt idx="0">
                  <c:v>102.45456344709038</c:v>
                </c:pt>
              </c:numCache>
            </c:numRef>
          </c:xVal>
          <c:yVal>
            <c:numRef>
              <c:f>AUX!$AS$508</c:f>
              <c:numCache>
                <c:formatCode>General</c:formatCode>
                <c:ptCount val="1"/>
                <c:pt idx="0">
                  <c:v>0</c:v>
                </c:pt>
              </c:numCache>
            </c:numRef>
          </c:yVal>
          <c:smooth val="0"/>
          <c:extLst>
            <c:ext xmlns:c16="http://schemas.microsoft.com/office/drawing/2014/chart" uri="{C3380CC4-5D6E-409C-BE32-E72D297353CC}">
              <c16:uniqueId val="{00000004-E9ED-4A63-94E8-CCEB04994457}"/>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AUX!$AS$532</c:f>
              <c:numCache>
                <c:formatCode>0.0</c:formatCode>
                <c:ptCount val="1"/>
                <c:pt idx="0">
                  <c:v>75.341238994716804</c:v>
                </c:pt>
              </c:numCache>
            </c:numRef>
          </c:xVal>
          <c:yVal>
            <c:numRef>
              <c:f>AUX!$AS$508</c:f>
              <c:numCache>
                <c:formatCode>General</c:formatCode>
                <c:ptCount val="1"/>
                <c:pt idx="0">
                  <c:v>0</c:v>
                </c:pt>
              </c:numCache>
            </c:numRef>
          </c:yVal>
          <c:smooth val="0"/>
          <c:extLst>
            <c:ext xmlns:c16="http://schemas.microsoft.com/office/drawing/2014/chart" uri="{C3380CC4-5D6E-409C-BE32-E72D297353CC}">
              <c16:uniqueId val="{00000005-E9ED-4A63-94E8-CCEB04994457}"/>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AUX!$AS$531</c:f>
              <c:numCache>
                <c:formatCode>0.0</c:formatCode>
                <c:ptCount val="1"/>
                <c:pt idx="0">
                  <c:v>84.362472571589777</c:v>
                </c:pt>
              </c:numCache>
            </c:numRef>
          </c:xVal>
          <c:yVal>
            <c:numRef>
              <c:f>AUX!$AS$508</c:f>
              <c:numCache>
                <c:formatCode>General</c:formatCode>
                <c:ptCount val="1"/>
                <c:pt idx="0">
                  <c:v>0</c:v>
                </c:pt>
              </c:numCache>
            </c:numRef>
          </c:yVal>
          <c:smooth val="0"/>
          <c:extLst>
            <c:ext xmlns:c16="http://schemas.microsoft.com/office/drawing/2014/chart" uri="{C3380CC4-5D6E-409C-BE32-E72D297353CC}">
              <c16:uniqueId val="{00000006-E9ED-4A63-94E8-CCEB04994457}"/>
            </c:ext>
          </c:extLst>
        </c:ser>
        <c:dLbls>
          <c:showLegendKey val="0"/>
          <c:showVal val="0"/>
          <c:showCatName val="0"/>
          <c:showSerName val="0"/>
          <c:showPercent val="0"/>
          <c:showBubbleSize val="0"/>
        </c:dLbls>
        <c:axId val="452025968"/>
        <c:axId val="452028712"/>
      </c:scatterChart>
      <c:catAx>
        <c:axId val="452027928"/>
        <c:scaling>
          <c:orientation val="minMax"/>
        </c:scaling>
        <c:delete val="1"/>
        <c:axPos val="l"/>
        <c:numFmt formatCode="General" sourceLinked="0"/>
        <c:majorTickMark val="out"/>
        <c:minorTickMark val="none"/>
        <c:tickLblPos val="none"/>
        <c:crossAx val="452026752"/>
        <c:crosses val="autoZero"/>
        <c:auto val="1"/>
        <c:lblAlgn val="ctr"/>
        <c:lblOffset val="100"/>
        <c:noMultiLvlLbl val="0"/>
      </c:catAx>
      <c:valAx>
        <c:axId val="452026752"/>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52027928"/>
        <c:crosses val="autoZero"/>
        <c:crossBetween val="between"/>
      </c:valAx>
      <c:valAx>
        <c:axId val="452028712"/>
        <c:scaling>
          <c:orientation val="minMax"/>
          <c:max val="0.5"/>
          <c:min val="-0.5"/>
        </c:scaling>
        <c:delete val="1"/>
        <c:axPos val="r"/>
        <c:numFmt formatCode="General" sourceLinked="1"/>
        <c:majorTickMark val="out"/>
        <c:minorTickMark val="none"/>
        <c:tickLblPos val="none"/>
        <c:crossAx val="452025968"/>
        <c:crosses val="max"/>
        <c:crossBetween val="midCat"/>
      </c:valAx>
      <c:valAx>
        <c:axId val="452025968"/>
        <c:scaling>
          <c:orientation val="minMax"/>
        </c:scaling>
        <c:delete val="1"/>
        <c:axPos val="b"/>
        <c:numFmt formatCode="0.0" sourceLinked="1"/>
        <c:majorTickMark val="out"/>
        <c:minorTickMark val="none"/>
        <c:tickLblPos val="none"/>
        <c:crossAx val="452028712"/>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AUX!$AT$508</c:f>
              <c:strCache>
                <c:ptCount val="1"/>
                <c:pt idx="0">
                  <c:v>ATransp_H</c:v>
                </c:pt>
              </c:strCache>
            </c:strRef>
          </c:cat>
          <c:val>
            <c:numRef>
              <c:f>AUX!$AT$534</c:f>
              <c:numCache>
                <c:formatCode>0.0</c:formatCode>
                <c:ptCount val="1"/>
                <c:pt idx="0">
                  <c:v>44.138575752351827</c:v>
                </c:pt>
              </c:numCache>
            </c:numRef>
          </c:val>
          <c:extLst>
            <c:ext xmlns:c16="http://schemas.microsoft.com/office/drawing/2014/chart" uri="{C3380CC4-5D6E-409C-BE32-E72D297353CC}">
              <c16:uniqueId val="{00000000-C151-474E-860D-B9F89651FF00}"/>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AUX!$AT$508</c:f>
              <c:strCache>
                <c:ptCount val="1"/>
                <c:pt idx="0">
                  <c:v>ATransp_H</c:v>
                </c:pt>
              </c:strCache>
            </c:strRef>
          </c:cat>
          <c:val>
            <c:numRef>
              <c:f>AUX!$AT$535</c:f>
              <c:numCache>
                <c:formatCode>0.0</c:formatCode>
                <c:ptCount val="1"/>
                <c:pt idx="0">
                  <c:v>23.748628412316606</c:v>
                </c:pt>
              </c:numCache>
            </c:numRef>
          </c:val>
          <c:extLst>
            <c:ext xmlns:c16="http://schemas.microsoft.com/office/drawing/2014/chart" uri="{C3380CC4-5D6E-409C-BE32-E72D297353CC}">
              <c16:uniqueId val="{00000001-C151-474E-860D-B9F89651FF00}"/>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AUX!$AT$508</c:f>
              <c:strCache>
                <c:ptCount val="1"/>
                <c:pt idx="0">
                  <c:v>ATransp_H</c:v>
                </c:pt>
              </c:strCache>
            </c:strRef>
          </c:cat>
          <c:val>
            <c:numRef>
              <c:f>AUX!$AT$536</c:f>
              <c:numCache>
                <c:formatCode>0.0</c:formatCode>
                <c:ptCount val="1"/>
                <c:pt idx="0">
                  <c:v>20.471934740603047</c:v>
                </c:pt>
              </c:numCache>
            </c:numRef>
          </c:val>
          <c:extLst>
            <c:ext xmlns:c16="http://schemas.microsoft.com/office/drawing/2014/chart" uri="{C3380CC4-5D6E-409C-BE32-E72D297353CC}">
              <c16:uniqueId val="{00000002-C151-474E-860D-B9F89651FF00}"/>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AUX!$AT$508</c:f>
              <c:strCache>
                <c:ptCount val="1"/>
                <c:pt idx="0">
                  <c:v>ATransp_H</c:v>
                </c:pt>
              </c:strCache>
            </c:strRef>
          </c:cat>
          <c:val>
            <c:numRef>
              <c:f>AUX!$AT$538</c:f>
              <c:numCache>
                <c:formatCode>0.0</c:formatCode>
                <c:ptCount val="1"/>
                <c:pt idx="0">
                  <c:v>11.640861094728521</c:v>
                </c:pt>
              </c:numCache>
            </c:numRef>
          </c:val>
          <c:extLst>
            <c:ext xmlns:c16="http://schemas.microsoft.com/office/drawing/2014/chart" uri="{C3380CC4-5D6E-409C-BE32-E72D297353CC}">
              <c16:uniqueId val="{00000003-C151-474E-860D-B9F89651FF00}"/>
            </c:ext>
          </c:extLst>
        </c:ser>
        <c:dLbls>
          <c:showLegendKey val="0"/>
          <c:showVal val="0"/>
          <c:showCatName val="0"/>
          <c:showSerName val="0"/>
          <c:showPercent val="0"/>
          <c:showBubbleSize val="0"/>
        </c:dLbls>
        <c:gapWidth val="0"/>
        <c:overlap val="100"/>
        <c:axId val="452025576"/>
        <c:axId val="452023224"/>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AUX!$AT$530</c:f>
              <c:numCache>
                <c:formatCode>0.0</c:formatCode>
                <c:ptCount val="1"/>
                <c:pt idx="0">
                  <c:v>130.18116087501332</c:v>
                </c:pt>
              </c:numCache>
            </c:numRef>
          </c:xVal>
          <c:yVal>
            <c:numRef>
              <c:f>AUX!$AT$508</c:f>
              <c:numCache>
                <c:formatCode>General</c:formatCode>
                <c:ptCount val="1"/>
                <c:pt idx="0">
                  <c:v>0</c:v>
                </c:pt>
              </c:numCache>
            </c:numRef>
          </c:yVal>
          <c:smooth val="0"/>
          <c:extLst>
            <c:ext xmlns:c16="http://schemas.microsoft.com/office/drawing/2014/chart" uri="{C3380CC4-5D6E-409C-BE32-E72D297353CC}">
              <c16:uniqueId val="{00000004-C151-474E-860D-B9F89651FF00}"/>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AUX!$AT$532</c:f>
              <c:numCache>
                <c:formatCode>0.0</c:formatCode>
                <c:ptCount val="1"/>
                <c:pt idx="0">
                  <c:v>76.793884672248382</c:v>
                </c:pt>
              </c:numCache>
            </c:numRef>
          </c:xVal>
          <c:yVal>
            <c:numRef>
              <c:f>AUX!$AT$508</c:f>
              <c:numCache>
                <c:formatCode>General</c:formatCode>
                <c:ptCount val="1"/>
                <c:pt idx="0">
                  <c:v>0</c:v>
                </c:pt>
              </c:numCache>
            </c:numRef>
          </c:yVal>
          <c:smooth val="0"/>
          <c:extLst>
            <c:ext xmlns:c16="http://schemas.microsoft.com/office/drawing/2014/chart" uri="{C3380CC4-5D6E-409C-BE32-E72D297353CC}">
              <c16:uniqueId val="{00000005-C151-474E-860D-B9F89651FF00}"/>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AUX!$AT$531</c:f>
              <c:numCache>
                <c:formatCode>0.0</c:formatCode>
                <c:ptCount val="1"/>
                <c:pt idx="0">
                  <c:v>67.630735329238576</c:v>
                </c:pt>
              </c:numCache>
            </c:numRef>
          </c:xVal>
          <c:yVal>
            <c:numRef>
              <c:f>AUX!$AT$508</c:f>
              <c:numCache>
                <c:formatCode>General</c:formatCode>
                <c:ptCount val="1"/>
                <c:pt idx="0">
                  <c:v>0</c:v>
                </c:pt>
              </c:numCache>
            </c:numRef>
          </c:yVal>
          <c:smooth val="0"/>
          <c:extLst>
            <c:ext xmlns:c16="http://schemas.microsoft.com/office/drawing/2014/chart" uri="{C3380CC4-5D6E-409C-BE32-E72D297353CC}">
              <c16:uniqueId val="{00000006-C151-474E-860D-B9F89651FF00}"/>
            </c:ext>
          </c:extLst>
        </c:ser>
        <c:dLbls>
          <c:showLegendKey val="0"/>
          <c:showVal val="0"/>
          <c:showCatName val="0"/>
          <c:showSerName val="0"/>
          <c:showPercent val="0"/>
          <c:showBubbleSize val="0"/>
        </c:dLbls>
        <c:axId val="452016168"/>
        <c:axId val="452023616"/>
      </c:scatterChart>
      <c:catAx>
        <c:axId val="452025576"/>
        <c:scaling>
          <c:orientation val="minMax"/>
        </c:scaling>
        <c:delete val="1"/>
        <c:axPos val="l"/>
        <c:numFmt formatCode="General" sourceLinked="0"/>
        <c:majorTickMark val="out"/>
        <c:minorTickMark val="none"/>
        <c:tickLblPos val="none"/>
        <c:crossAx val="452023224"/>
        <c:crosses val="autoZero"/>
        <c:auto val="1"/>
        <c:lblAlgn val="ctr"/>
        <c:lblOffset val="100"/>
        <c:noMultiLvlLbl val="0"/>
      </c:catAx>
      <c:valAx>
        <c:axId val="452023224"/>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52025576"/>
        <c:crosses val="autoZero"/>
        <c:crossBetween val="between"/>
      </c:valAx>
      <c:valAx>
        <c:axId val="452023616"/>
        <c:scaling>
          <c:orientation val="minMax"/>
          <c:max val="0.5"/>
          <c:min val="-0.5"/>
        </c:scaling>
        <c:delete val="1"/>
        <c:axPos val="r"/>
        <c:numFmt formatCode="General" sourceLinked="1"/>
        <c:majorTickMark val="out"/>
        <c:minorTickMark val="none"/>
        <c:tickLblPos val="none"/>
        <c:crossAx val="452016168"/>
        <c:crosses val="max"/>
        <c:crossBetween val="midCat"/>
      </c:valAx>
      <c:valAx>
        <c:axId val="452016168"/>
        <c:scaling>
          <c:orientation val="minMax"/>
        </c:scaling>
        <c:delete val="1"/>
        <c:axPos val="b"/>
        <c:numFmt formatCode="0.0" sourceLinked="1"/>
        <c:majorTickMark val="out"/>
        <c:minorTickMark val="none"/>
        <c:tickLblPos val="none"/>
        <c:crossAx val="452023616"/>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AUX!$AU$508</c:f>
              <c:strCache>
                <c:ptCount val="1"/>
                <c:pt idx="0">
                  <c:v>ATransp_M</c:v>
                </c:pt>
              </c:strCache>
            </c:strRef>
          </c:cat>
          <c:val>
            <c:numRef>
              <c:f>AUX!$AU$534</c:f>
              <c:numCache>
                <c:formatCode>0.0</c:formatCode>
                <c:ptCount val="1"/>
                <c:pt idx="0">
                  <c:v>46.990766831023059</c:v>
                </c:pt>
              </c:numCache>
            </c:numRef>
          </c:val>
          <c:extLst>
            <c:ext xmlns:c16="http://schemas.microsoft.com/office/drawing/2014/chart" uri="{C3380CC4-5D6E-409C-BE32-E72D297353CC}">
              <c16:uniqueId val="{00000000-7487-4030-9CED-C460D9F7064B}"/>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AUX!$AU$508</c:f>
              <c:strCache>
                <c:ptCount val="1"/>
                <c:pt idx="0">
                  <c:v>ATransp_M</c:v>
                </c:pt>
              </c:strCache>
            </c:strRef>
          </c:cat>
          <c:val>
            <c:numRef>
              <c:f>AUX!$AU$535</c:f>
              <c:numCache>
                <c:formatCode>0.0</c:formatCode>
                <c:ptCount val="1"/>
                <c:pt idx="0">
                  <c:v>17.468264181222786</c:v>
                </c:pt>
              </c:numCache>
            </c:numRef>
          </c:val>
          <c:extLst>
            <c:ext xmlns:c16="http://schemas.microsoft.com/office/drawing/2014/chart" uri="{C3380CC4-5D6E-409C-BE32-E72D297353CC}">
              <c16:uniqueId val="{00000001-7487-4030-9CED-C460D9F7064B}"/>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AUX!$AU$508</c:f>
              <c:strCache>
                <c:ptCount val="1"/>
                <c:pt idx="0">
                  <c:v>ATransp_M</c:v>
                </c:pt>
              </c:strCache>
            </c:strRef>
          </c:cat>
          <c:val>
            <c:numRef>
              <c:f>AUX!$AU$536</c:f>
              <c:numCache>
                <c:formatCode>0.0</c:formatCode>
                <c:ptCount val="1"/>
                <c:pt idx="0">
                  <c:v>9.9334861309797873</c:v>
                </c:pt>
              </c:numCache>
            </c:numRef>
          </c:val>
          <c:extLst>
            <c:ext xmlns:c16="http://schemas.microsoft.com/office/drawing/2014/chart" uri="{C3380CC4-5D6E-409C-BE32-E72D297353CC}">
              <c16:uniqueId val="{00000002-7487-4030-9CED-C460D9F7064B}"/>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AUX!$AU$508</c:f>
              <c:strCache>
                <c:ptCount val="1"/>
                <c:pt idx="0">
                  <c:v>ATransp_M</c:v>
                </c:pt>
              </c:strCache>
            </c:strRef>
          </c:cat>
          <c:val>
            <c:numRef>
              <c:f>AUX!$AU$538</c:f>
              <c:numCache>
                <c:formatCode>0.0</c:formatCode>
                <c:ptCount val="1"/>
                <c:pt idx="0">
                  <c:v>25.607482856774368</c:v>
                </c:pt>
              </c:numCache>
            </c:numRef>
          </c:val>
          <c:extLst>
            <c:ext xmlns:c16="http://schemas.microsoft.com/office/drawing/2014/chart" uri="{C3380CC4-5D6E-409C-BE32-E72D297353CC}">
              <c16:uniqueId val="{00000003-7487-4030-9CED-C460D9F7064B}"/>
            </c:ext>
          </c:extLst>
        </c:ser>
        <c:dLbls>
          <c:showLegendKey val="0"/>
          <c:showVal val="0"/>
          <c:showCatName val="0"/>
          <c:showSerName val="0"/>
          <c:showPercent val="0"/>
          <c:showBubbleSize val="0"/>
        </c:dLbls>
        <c:gapWidth val="0"/>
        <c:overlap val="100"/>
        <c:axId val="452018520"/>
        <c:axId val="452016560"/>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AUX!$AU$530</c:f>
              <c:numCache>
                <c:formatCode>0.0</c:formatCode>
                <c:ptCount val="1"/>
                <c:pt idx="0">
                  <c:v>100</c:v>
                </c:pt>
              </c:numCache>
            </c:numRef>
          </c:xVal>
          <c:yVal>
            <c:numRef>
              <c:f>AUX!$AU$508</c:f>
              <c:numCache>
                <c:formatCode>General</c:formatCode>
                <c:ptCount val="1"/>
                <c:pt idx="0">
                  <c:v>0</c:v>
                </c:pt>
              </c:numCache>
            </c:numRef>
          </c:yVal>
          <c:smooth val="0"/>
          <c:extLst>
            <c:ext xmlns:c16="http://schemas.microsoft.com/office/drawing/2014/chart" uri="{C3380CC4-5D6E-409C-BE32-E72D297353CC}">
              <c16:uniqueId val="{00000004-7487-4030-9CED-C460D9F7064B}"/>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AUX!$AU$532</c:f>
              <c:numCache>
                <c:formatCode>0.0</c:formatCode>
                <c:ptCount val="1"/>
                <c:pt idx="0">
                  <c:v>66.926057915926989</c:v>
                </c:pt>
              </c:numCache>
            </c:numRef>
          </c:xVal>
          <c:yVal>
            <c:numRef>
              <c:f>AUX!$AU$508</c:f>
              <c:numCache>
                <c:formatCode>General</c:formatCode>
                <c:ptCount val="1"/>
                <c:pt idx="0">
                  <c:v>0</c:v>
                </c:pt>
              </c:numCache>
            </c:numRef>
          </c:yVal>
          <c:smooth val="0"/>
          <c:extLst>
            <c:ext xmlns:c16="http://schemas.microsoft.com/office/drawing/2014/chart" uri="{C3380CC4-5D6E-409C-BE32-E72D297353CC}">
              <c16:uniqueId val="{00000005-7487-4030-9CED-C460D9F7064B}"/>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AUX!$AU$531</c:f>
              <c:numCache>
                <c:formatCode>0.0</c:formatCode>
                <c:ptCount val="1"/>
                <c:pt idx="0">
                  <c:v>61.602707210572007</c:v>
                </c:pt>
              </c:numCache>
            </c:numRef>
          </c:xVal>
          <c:yVal>
            <c:numRef>
              <c:f>AUX!$AU$508</c:f>
              <c:numCache>
                <c:formatCode>General</c:formatCode>
                <c:ptCount val="1"/>
                <c:pt idx="0">
                  <c:v>0</c:v>
                </c:pt>
              </c:numCache>
            </c:numRef>
          </c:yVal>
          <c:smooth val="0"/>
          <c:extLst>
            <c:ext xmlns:c16="http://schemas.microsoft.com/office/drawing/2014/chart" uri="{C3380CC4-5D6E-409C-BE32-E72D297353CC}">
              <c16:uniqueId val="{00000006-7487-4030-9CED-C460D9F7064B}"/>
            </c:ext>
          </c:extLst>
        </c:ser>
        <c:dLbls>
          <c:showLegendKey val="0"/>
          <c:showVal val="0"/>
          <c:showCatName val="0"/>
          <c:showSerName val="0"/>
          <c:showPercent val="0"/>
          <c:showBubbleSize val="0"/>
        </c:dLbls>
        <c:axId val="452025184"/>
        <c:axId val="452021656"/>
      </c:scatterChart>
      <c:catAx>
        <c:axId val="452018520"/>
        <c:scaling>
          <c:orientation val="minMax"/>
        </c:scaling>
        <c:delete val="1"/>
        <c:axPos val="l"/>
        <c:numFmt formatCode="General" sourceLinked="0"/>
        <c:majorTickMark val="out"/>
        <c:minorTickMark val="none"/>
        <c:tickLblPos val="none"/>
        <c:crossAx val="452016560"/>
        <c:crosses val="autoZero"/>
        <c:auto val="1"/>
        <c:lblAlgn val="ctr"/>
        <c:lblOffset val="100"/>
        <c:noMultiLvlLbl val="0"/>
      </c:catAx>
      <c:valAx>
        <c:axId val="452016560"/>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52018520"/>
        <c:crosses val="autoZero"/>
        <c:crossBetween val="between"/>
      </c:valAx>
      <c:valAx>
        <c:axId val="452021656"/>
        <c:scaling>
          <c:orientation val="minMax"/>
          <c:max val="0.5"/>
          <c:min val="-0.5"/>
        </c:scaling>
        <c:delete val="1"/>
        <c:axPos val="r"/>
        <c:numFmt formatCode="General" sourceLinked="1"/>
        <c:majorTickMark val="out"/>
        <c:minorTickMark val="none"/>
        <c:tickLblPos val="none"/>
        <c:crossAx val="452025184"/>
        <c:crosses val="max"/>
        <c:crossBetween val="midCat"/>
      </c:valAx>
      <c:valAx>
        <c:axId val="452025184"/>
        <c:scaling>
          <c:orientation val="minMax"/>
        </c:scaling>
        <c:delete val="1"/>
        <c:axPos val="b"/>
        <c:numFmt formatCode="0.0" sourceLinked="1"/>
        <c:majorTickMark val="out"/>
        <c:minorTickMark val="none"/>
        <c:tickLblPos val="none"/>
        <c:crossAx val="452021656"/>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AUX!$AV$508</c:f>
              <c:strCache>
                <c:ptCount val="1"/>
                <c:pt idx="0">
                  <c:v>Suicídio_H</c:v>
                </c:pt>
              </c:strCache>
            </c:strRef>
          </c:cat>
          <c:val>
            <c:numRef>
              <c:f>AUX!$AV$534</c:f>
              <c:numCache>
                <c:formatCode>0.0</c:formatCode>
                <c:ptCount val="1"/>
                <c:pt idx="0">
                  <c:v>36.545156374899442</c:v>
                </c:pt>
              </c:numCache>
            </c:numRef>
          </c:val>
          <c:extLst>
            <c:ext xmlns:c16="http://schemas.microsoft.com/office/drawing/2014/chart" uri="{C3380CC4-5D6E-409C-BE32-E72D297353CC}">
              <c16:uniqueId val="{00000000-3D39-4E0A-83E6-C91D628C3CE6}"/>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AUX!$AV$508</c:f>
              <c:strCache>
                <c:ptCount val="1"/>
                <c:pt idx="0">
                  <c:v>Suicídio_H</c:v>
                </c:pt>
              </c:strCache>
            </c:strRef>
          </c:cat>
          <c:val>
            <c:numRef>
              <c:f>AUX!$AV$535</c:f>
              <c:numCache>
                <c:formatCode>0.0</c:formatCode>
                <c:ptCount val="1"/>
                <c:pt idx="0">
                  <c:v>16.595500593345754</c:v>
                </c:pt>
              </c:numCache>
            </c:numRef>
          </c:val>
          <c:extLst>
            <c:ext xmlns:c16="http://schemas.microsoft.com/office/drawing/2014/chart" uri="{C3380CC4-5D6E-409C-BE32-E72D297353CC}">
              <c16:uniqueId val="{00000001-3D39-4E0A-83E6-C91D628C3CE6}"/>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AUX!$AV$508</c:f>
              <c:strCache>
                <c:ptCount val="1"/>
                <c:pt idx="0">
                  <c:v>Suicídio_H</c:v>
                </c:pt>
              </c:strCache>
            </c:strRef>
          </c:cat>
          <c:val>
            <c:numRef>
              <c:f>AUX!$AV$536</c:f>
              <c:numCache>
                <c:formatCode>0.0</c:formatCode>
                <c:ptCount val="1"/>
                <c:pt idx="0">
                  <c:v>17.696790945444107</c:v>
                </c:pt>
              </c:numCache>
            </c:numRef>
          </c:val>
          <c:extLst>
            <c:ext xmlns:c16="http://schemas.microsoft.com/office/drawing/2014/chart" uri="{C3380CC4-5D6E-409C-BE32-E72D297353CC}">
              <c16:uniqueId val="{00000002-3D39-4E0A-83E6-C91D628C3CE6}"/>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AUX!$AV$508</c:f>
              <c:strCache>
                <c:ptCount val="1"/>
                <c:pt idx="0">
                  <c:v>Suicídio_H</c:v>
                </c:pt>
              </c:strCache>
            </c:strRef>
          </c:cat>
          <c:val>
            <c:numRef>
              <c:f>AUX!$AV$538</c:f>
              <c:numCache>
                <c:formatCode>0.0</c:formatCode>
                <c:ptCount val="1"/>
                <c:pt idx="0">
                  <c:v>29.162552086310697</c:v>
                </c:pt>
              </c:numCache>
            </c:numRef>
          </c:val>
          <c:extLst>
            <c:ext xmlns:c16="http://schemas.microsoft.com/office/drawing/2014/chart" uri="{C3380CC4-5D6E-409C-BE32-E72D297353CC}">
              <c16:uniqueId val="{00000003-3D39-4E0A-83E6-C91D628C3CE6}"/>
            </c:ext>
          </c:extLst>
        </c:ser>
        <c:dLbls>
          <c:showLegendKey val="0"/>
          <c:showVal val="0"/>
          <c:showCatName val="0"/>
          <c:showSerName val="0"/>
          <c:showPercent val="0"/>
          <c:showBubbleSize val="0"/>
        </c:dLbls>
        <c:gapWidth val="0"/>
        <c:overlap val="100"/>
        <c:axId val="452021264"/>
        <c:axId val="452024400"/>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AUX!$AV$530</c:f>
              <c:numCache>
                <c:formatCode>0.0</c:formatCode>
                <c:ptCount val="1"/>
                <c:pt idx="0">
                  <c:v>121.09287412554433</c:v>
                </c:pt>
              </c:numCache>
            </c:numRef>
          </c:xVal>
          <c:yVal>
            <c:numRef>
              <c:f>AUX!$AV$508</c:f>
              <c:numCache>
                <c:formatCode>General</c:formatCode>
                <c:ptCount val="1"/>
                <c:pt idx="0">
                  <c:v>0</c:v>
                </c:pt>
              </c:numCache>
            </c:numRef>
          </c:yVal>
          <c:smooth val="0"/>
          <c:extLst>
            <c:ext xmlns:c16="http://schemas.microsoft.com/office/drawing/2014/chart" uri="{C3380CC4-5D6E-409C-BE32-E72D297353CC}">
              <c16:uniqueId val="{00000004-3D39-4E0A-83E6-C91D628C3CE6}"/>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AUX!$AV$532</c:f>
              <c:numCache>
                <c:formatCode>0.0</c:formatCode>
                <c:ptCount val="1"/>
                <c:pt idx="0">
                  <c:v>66.701480924029752</c:v>
                </c:pt>
              </c:numCache>
            </c:numRef>
          </c:xVal>
          <c:yVal>
            <c:numRef>
              <c:f>AUX!$AV$508</c:f>
              <c:numCache>
                <c:formatCode>General</c:formatCode>
                <c:ptCount val="1"/>
                <c:pt idx="0">
                  <c:v>0</c:v>
                </c:pt>
              </c:numCache>
            </c:numRef>
          </c:yVal>
          <c:smooth val="0"/>
          <c:extLst>
            <c:ext xmlns:c16="http://schemas.microsoft.com/office/drawing/2014/chart" uri="{C3380CC4-5D6E-409C-BE32-E72D297353CC}">
              <c16:uniqueId val="{00000005-3D39-4E0A-83E6-C91D628C3CE6}"/>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AUX!$AV$531</c:f>
              <c:numCache>
                <c:formatCode>0.0</c:formatCode>
                <c:ptCount val="1"/>
                <c:pt idx="0">
                  <c:v>54.8428504301827</c:v>
                </c:pt>
              </c:numCache>
            </c:numRef>
          </c:xVal>
          <c:yVal>
            <c:numRef>
              <c:f>AUX!$AV$508</c:f>
              <c:numCache>
                <c:formatCode>General</c:formatCode>
                <c:ptCount val="1"/>
                <c:pt idx="0">
                  <c:v>0</c:v>
                </c:pt>
              </c:numCache>
            </c:numRef>
          </c:yVal>
          <c:smooth val="0"/>
          <c:extLst>
            <c:ext xmlns:c16="http://schemas.microsoft.com/office/drawing/2014/chart" uri="{C3380CC4-5D6E-409C-BE32-E72D297353CC}">
              <c16:uniqueId val="{00000006-3D39-4E0A-83E6-C91D628C3CE6}"/>
            </c:ext>
          </c:extLst>
        </c:ser>
        <c:dLbls>
          <c:showLegendKey val="0"/>
          <c:showVal val="0"/>
          <c:showCatName val="0"/>
          <c:showSerName val="0"/>
          <c:showPercent val="0"/>
          <c:showBubbleSize val="0"/>
        </c:dLbls>
        <c:axId val="452018128"/>
        <c:axId val="452022048"/>
      </c:scatterChart>
      <c:catAx>
        <c:axId val="452021264"/>
        <c:scaling>
          <c:orientation val="minMax"/>
        </c:scaling>
        <c:delete val="1"/>
        <c:axPos val="l"/>
        <c:numFmt formatCode="General" sourceLinked="0"/>
        <c:majorTickMark val="out"/>
        <c:minorTickMark val="none"/>
        <c:tickLblPos val="none"/>
        <c:crossAx val="452024400"/>
        <c:crosses val="autoZero"/>
        <c:auto val="1"/>
        <c:lblAlgn val="ctr"/>
        <c:lblOffset val="100"/>
        <c:noMultiLvlLbl val="0"/>
      </c:catAx>
      <c:valAx>
        <c:axId val="452024400"/>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52021264"/>
        <c:crosses val="autoZero"/>
        <c:crossBetween val="between"/>
      </c:valAx>
      <c:valAx>
        <c:axId val="452022048"/>
        <c:scaling>
          <c:orientation val="minMax"/>
          <c:max val="0.5"/>
          <c:min val="-0.5"/>
        </c:scaling>
        <c:delete val="1"/>
        <c:axPos val="r"/>
        <c:numFmt formatCode="General" sourceLinked="1"/>
        <c:majorTickMark val="out"/>
        <c:minorTickMark val="none"/>
        <c:tickLblPos val="none"/>
        <c:crossAx val="452018128"/>
        <c:crosses val="max"/>
        <c:crossBetween val="midCat"/>
      </c:valAx>
      <c:valAx>
        <c:axId val="452018128"/>
        <c:scaling>
          <c:orientation val="minMax"/>
        </c:scaling>
        <c:delete val="1"/>
        <c:axPos val="b"/>
        <c:numFmt formatCode="0.0" sourceLinked="1"/>
        <c:majorTickMark val="out"/>
        <c:minorTickMark val="none"/>
        <c:tickLblPos val="none"/>
        <c:crossAx val="452022048"/>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AUX!$AW$508</c:f>
              <c:strCache>
                <c:ptCount val="1"/>
                <c:pt idx="0">
                  <c:v>Suicídio_M</c:v>
                </c:pt>
              </c:strCache>
            </c:strRef>
          </c:cat>
          <c:val>
            <c:numRef>
              <c:f>AUX!$AW$534</c:f>
              <c:numCache>
                <c:formatCode>0.0</c:formatCode>
                <c:ptCount val="1"/>
                <c:pt idx="0">
                  <c:v>43.810125202930863</c:v>
                </c:pt>
              </c:numCache>
            </c:numRef>
          </c:val>
          <c:extLst>
            <c:ext xmlns:c16="http://schemas.microsoft.com/office/drawing/2014/chart" uri="{C3380CC4-5D6E-409C-BE32-E72D297353CC}">
              <c16:uniqueId val="{00000000-EDD2-45A6-ACE5-5BD5782E9028}"/>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AUX!$AW$508</c:f>
              <c:strCache>
                <c:ptCount val="1"/>
                <c:pt idx="0">
                  <c:v>Suicídio_M</c:v>
                </c:pt>
              </c:strCache>
            </c:strRef>
          </c:cat>
          <c:val>
            <c:numRef>
              <c:f>AUX!$AW$535</c:f>
              <c:numCache>
                <c:formatCode>0.0</c:formatCode>
                <c:ptCount val="1"/>
                <c:pt idx="0">
                  <c:v>16.609966471830774</c:v>
                </c:pt>
              </c:numCache>
            </c:numRef>
          </c:val>
          <c:extLst>
            <c:ext xmlns:c16="http://schemas.microsoft.com/office/drawing/2014/chart" uri="{C3380CC4-5D6E-409C-BE32-E72D297353CC}">
              <c16:uniqueId val="{00000001-EDD2-45A6-ACE5-5BD5782E9028}"/>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AUX!$AW$508</c:f>
              <c:strCache>
                <c:ptCount val="1"/>
                <c:pt idx="0">
                  <c:v>Suicídio_M</c:v>
                </c:pt>
              </c:strCache>
            </c:strRef>
          </c:cat>
          <c:val>
            <c:numRef>
              <c:f>AUX!$AW$536</c:f>
              <c:numCache>
                <c:formatCode>0.0</c:formatCode>
                <c:ptCount val="1"/>
                <c:pt idx="0">
                  <c:v>11.946288136986141</c:v>
                </c:pt>
              </c:numCache>
            </c:numRef>
          </c:val>
          <c:extLst>
            <c:ext xmlns:c16="http://schemas.microsoft.com/office/drawing/2014/chart" uri="{C3380CC4-5D6E-409C-BE32-E72D297353CC}">
              <c16:uniqueId val="{00000002-EDD2-45A6-ACE5-5BD5782E9028}"/>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AUX!$AW$508</c:f>
              <c:strCache>
                <c:ptCount val="1"/>
                <c:pt idx="0">
                  <c:v>Suicídio_M</c:v>
                </c:pt>
              </c:strCache>
            </c:strRef>
          </c:cat>
          <c:val>
            <c:numRef>
              <c:f>AUX!$AW$538</c:f>
              <c:numCache>
                <c:formatCode>0.0</c:formatCode>
                <c:ptCount val="1"/>
                <c:pt idx="0">
                  <c:v>27.633620188252223</c:v>
                </c:pt>
              </c:numCache>
            </c:numRef>
          </c:val>
          <c:extLst>
            <c:ext xmlns:c16="http://schemas.microsoft.com/office/drawing/2014/chart" uri="{C3380CC4-5D6E-409C-BE32-E72D297353CC}">
              <c16:uniqueId val="{00000003-EDD2-45A6-ACE5-5BD5782E9028}"/>
            </c:ext>
          </c:extLst>
        </c:ser>
        <c:dLbls>
          <c:showLegendKey val="0"/>
          <c:showVal val="0"/>
          <c:showCatName val="0"/>
          <c:showSerName val="0"/>
          <c:showPercent val="0"/>
          <c:showBubbleSize val="0"/>
        </c:dLbls>
        <c:gapWidth val="0"/>
        <c:overlap val="100"/>
        <c:axId val="452024792"/>
        <c:axId val="452016952"/>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AUX!$AW$530</c:f>
              <c:numCache>
                <c:formatCode>0.0</c:formatCode>
                <c:ptCount val="1"/>
                <c:pt idx="0">
                  <c:v>121.38168102019853</c:v>
                </c:pt>
              </c:numCache>
            </c:numRef>
          </c:xVal>
          <c:yVal>
            <c:numRef>
              <c:f>AUX!$AW$508</c:f>
              <c:numCache>
                <c:formatCode>General</c:formatCode>
                <c:ptCount val="1"/>
                <c:pt idx="0">
                  <c:v>0</c:v>
                </c:pt>
              </c:numCache>
            </c:numRef>
          </c:yVal>
          <c:smooth val="0"/>
          <c:extLst>
            <c:ext xmlns:c16="http://schemas.microsoft.com/office/drawing/2014/chart" uri="{C3380CC4-5D6E-409C-BE32-E72D297353CC}">
              <c16:uniqueId val="{00000004-EDD2-45A6-ACE5-5BD5782E9028}"/>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AUX!$AW$532</c:f>
              <c:numCache>
                <c:formatCode>0.0</c:formatCode>
                <c:ptCount val="1"/>
                <c:pt idx="0">
                  <c:v>62.658603421798112</c:v>
                </c:pt>
              </c:numCache>
            </c:numRef>
          </c:xVal>
          <c:yVal>
            <c:numRef>
              <c:f>AUX!$AW$508</c:f>
              <c:numCache>
                <c:formatCode>General</c:formatCode>
                <c:ptCount val="1"/>
                <c:pt idx="0">
                  <c:v>0</c:v>
                </c:pt>
              </c:numCache>
            </c:numRef>
          </c:yVal>
          <c:smooth val="0"/>
          <c:extLst>
            <c:ext xmlns:c16="http://schemas.microsoft.com/office/drawing/2014/chart" uri="{C3380CC4-5D6E-409C-BE32-E72D297353CC}">
              <c16:uniqueId val="{00000005-EDD2-45A6-ACE5-5BD5782E9028}"/>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AUX!$AW$531</c:f>
              <c:numCache>
                <c:formatCode>0.0</c:formatCode>
                <c:ptCount val="1"/>
                <c:pt idx="0">
                  <c:v>57.281744808780921</c:v>
                </c:pt>
              </c:numCache>
            </c:numRef>
          </c:xVal>
          <c:yVal>
            <c:numRef>
              <c:f>AUX!$AW$508</c:f>
              <c:numCache>
                <c:formatCode>General</c:formatCode>
                <c:ptCount val="1"/>
                <c:pt idx="0">
                  <c:v>0</c:v>
                </c:pt>
              </c:numCache>
            </c:numRef>
          </c:yVal>
          <c:smooth val="0"/>
          <c:extLst>
            <c:ext xmlns:c16="http://schemas.microsoft.com/office/drawing/2014/chart" uri="{C3380CC4-5D6E-409C-BE32-E72D297353CC}">
              <c16:uniqueId val="{00000006-EDD2-45A6-ACE5-5BD5782E9028}"/>
            </c:ext>
          </c:extLst>
        </c:ser>
        <c:dLbls>
          <c:showLegendKey val="0"/>
          <c:showVal val="0"/>
          <c:showCatName val="0"/>
          <c:showSerName val="0"/>
          <c:showPercent val="0"/>
          <c:showBubbleSize val="0"/>
        </c:dLbls>
        <c:axId val="452013816"/>
        <c:axId val="452015776"/>
      </c:scatterChart>
      <c:catAx>
        <c:axId val="452024792"/>
        <c:scaling>
          <c:orientation val="minMax"/>
        </c:scaling>
        <c:delete val="1"/>
        <c:axPos val="l"/>
        <c:numFmt formatCode="General" sourceLinked="0"/>
        <c:majorTickMark val="out"/>
        <c:minorTickMark val="none"/>
        <c:tickLblPos val="none"/>
        <c:crossAx val="452016952"/>
        <c:crosses val="autoZero"/>
        <c:auto val="1"/>
        <c:lblAlgn val="ctr"/>
        <c:lblOffset val="100"/>
        <c:noMultiLvlLbl val="0"/>
      </c:catAx>
      <c:valAx>
        <c:axId val="452016952"/>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52024792"/>
        <c:crosses val="autoZero"/>
        <c:crossBetween val="between"/>
      </c:valAx>
      <c:valAx>
        <c:axId val="452015776"/>
        <c:scaling>
          <c:orientation val="minMax"/>
          <c:max val="0.5"/>
          <c:min val="-0.5"/>
        </c:scaling>
        <c:delete val="1"/>
        <c:axPos val="r"/>
        <c:numFmt formatCode="General" sourceLinked="1"/>
        <c:majorTickMark val="out"/>
        <c:minorTickMark val="none"/>
        <c:tickLblPos val="none"/>
        <c:crossAx val="452013816"/>
        <c:crosses val="max"/>
        <c:crossBetween val="midCat"/>
      </c:valAx>
      <c:valAx>
        <c:axId val="452013816"/>
        <c:scaling>
          <c:orientation val="minMax"/>
        </c:scaling>
        <c:delete val="1"/>
        <c:axPos val="b"/>
        <c:numFmt formatCode="0.0" sourceLinked="1"/>
        <c:majorTickMark val="out"/>
        <c:minorTickMark val="none"/>
        <c:tickLblPos val="none"/>
        <c:crossAx val="452015776"/>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AUX!$AX$508</c:f>
              <c:strCache>
                <c:ptCount val="1"/>
                <c:pt idx="0">
                  <c:v>K86 ou K87</c:v>
                </c:pt>
              </c:strCache>
            </c:strRef>
          </c:cat>
          <c:val>
            <c:numRef>
              <c:f>AUX!$AX$534</c:f>
              <c:numCache>
                <c:formatCode>0.0</c:formatCode>
                <c:ptCount val="1"/>
                <c:pt idx="0">
                  <c:v>52.827764387439771</c:v>
                </c:pt>
              </c:numCache>
            </c:numRef>
          </c:val>
          <c:extLst>
            <c:ext xmlns:c16="http://schemas.microsoft.com/office/drawing/2014/chart" uri="{C3380CC4-5D6E-409C-BE32-E72D297353CC}">
              <c16:uniqueId val="{00000000-B47B-4D12-990F-1C5FBBA299E3}"/>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AUX!$AX$508</c:f>
              <c:strCache>
                <c:ptCount val="1"/>
                <c:pt idx="0">
                  <c:v>K86 ou K87</c:v>
                </c:pt>
              </c:strCache>
            </c:strRef>
          </c:cat>
          <c:val>
            <c:numRef>
              <c:f>AUX!$AX$535</c:f>
              <c:numCache>
                <c:formatCode>0.0</c:formatCode>
                <c:ptCount val="1"/>
                <c:pt idx="0">
                  <c:v>18.282602983756959</c:v>
                </c:pt>
              </c:numCache>
            </c:numRef>
          </c:val>
          <c:extLst>
            <c:ext xmlns:c16="http://schemas.microsoft.com/office/drawing/2014/chart" uri="{C3380CC4-5D6E-409C-BE32-E72D297353CC}">
              <c16:uniqueId val="{00000001-B47B-4D12-990F-1C5FBBA299E3}"/>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AUX!$AX$508</c:f>
              <c:strCache>
                <c:ptCount val="1"/>
                <c:pt idx="0">
                  <c:v>K86 ou K87</c:v>
                </c:pt>
              </c:strCache>
            </c:strRef>
          </c:cat>
          <c:val>
            <c:numRef>
              <c:f>AUX!$AX$536</c:f>
              <c:numCache>
                <c:formatCode>0.0</c:formatCode>
                <c:ptCount val="1"/>
                <c:pt idx="0">
                  <c:v>12.042380247998125</c:v>
                </c:pt>
              </c:numCache>
            </c:numRef>
          </c:val>
          <c:extLst>
            <c:ext xmlns:c16="http://schemas.microsoft.com/office/drawing/2014/chart" uri="{C3380CC4-5D6E-409C-BE32-E72D297353CC}">
              <c16:uniqueId val="{00000002-B47B-4D12-990F-1C5FBBA299E3}"/>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AUX!$AX$508</c:f>
              <c:strCache>
                <c:ptCount val="1"/>
                <c:pt idx="0">
                  <c:v>K86 ou K87</c:v>
                </c:pt>
              </c:strCache>
            </c:strRef>
          </c:cat>
          <c:val>
            <c:numRef>
              <c:f>AUX!$AX$538</c:f>
              <c:numCache>
                <c:formatCode>0.0</c:formatCode>
                <c:ptCount val="1"/>
                <c:pt idx="0">
                  <c:v>16.847252380805145</c:v>
                </c:pt>
              </c:numCache>
            </c:numRef>
          </c:val>
          <c:extLst>
            <c:ext xmlns:c16="http://schemas.microsoft.com/office/drawing/2014/chart" uri="{C3380CC4-5D6E-409C-BE32-E72D297353CC}">
              <c16:uniqueId val="{00000003-B47B-4D12-990F-1C5FBBA299E3}"/>
            </c:ext>
          </c:extLst>
        </c:ser>
        <c:dLbls>
          <c:showLegendKey val="0"/>
          <c:showVal val="0"/>
          <c:showCatName val="0"/>
          <c:showSerName val="0"/>
          <c:showPercent val="0"/>
          <c:showBubbleSize val="0"/>
        </c:dLbls>
        <c:gapWidth val="0"/>
        <c:overlap val="100"/>
        <c:axId val="452014600"/>
        <c:axId val="452017344"/>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AUX!$AX$530</c:f>
              <c:numCache>
                <c:formatCode>0.0</c:formatCode>
                <c:ptCount val="1"/>
                <c:pt idx="0">
                  <c:v>203.1637541808395</c:v>
                </c:pt>
              </c:numCache>
            </c:numRef>
          </c:xVal>
          <c:yVal>
            <c:numRef>
              <c:f>AUX!$AX$508</c:f>
              <c:numCache>
                <c:formatCode>General</c:formatCode>
                <c:ptCount val="1"/>
                <c:pt idx="0">
                  <c:v>0</c:v>
                </c:pt>
              </c:numCache>
            </c:numRef>
          </c:yVal>
          <c:smooth val="0"/>
          <c:extLst>
            <c:ext xmlns:c16="http://schemas.microsoft.com/office/drawing/2014/chart" uri="{C3380CC4-5D6E-409C-BE32-E72D297353CC}">
              <c16:uniqueId val="{00000004-B47B-4D12-990F-1C5FBBA299E3}"/>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AUX!$AX$532</c:f>
              <c:numCache>
                <c:formatCode>0.0</c:formatCode>
                <c:ptCount val="1"/>
                <c:pt idx="0">
                  <c:v>71.400400203145281</c:v>
                </c:pt>
              </c:numCache>
            </c:numRef>
          </c:xVal>
          <c:yVal>
            <c:numRef>
              <c:f>AUX!$AX$508</c:f>
              <c:numCache>
                <c:formatCode>General</c:formatCode>
                <c:ptCount val="1"/>
                <c:pt idx="0">
                  <c:v>0</c:v>
                </c:pt>
              </c:numCache>
            </c:numRef>
          </c:yVal>
          <c:smooth val="0"/>
          <c:extLst>
            <c:ext xmlns:c16="http://schemas.microsoft.com/office/drawing/2014/chart" uri="{C3380CC4-5D6E-409C-BE32-E72D297353CC}">
              <c16:uniqueId val="{00000005-B47B-4D12-990F-1C5FBBA299E3}"/>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AUX!$AX$531</c:f>
              <c:numCache>
                <c:formatCode>0.0</c:formatCode>
                <c:ptCount val="1"/>
                <c:pt idx="0">
                  <c:v>72.325567681029909</c:v>
                </c:pt>
              </c:numCache>
            </c:numRef>
          </c:xVal>
          <c:yVal>
            <c:numRef>
              <c:f>AUX!$AX$508</c:f>
              <c:numCache>
                <c:formatCode>General</c:formatCode>
                <c:ptCount val="1"/>
                <c:pt idx="0">
                  <c:v>0</c:v>
                </c:pt>
              </c:numCache>
            </c:numRef>
          </c:yVal>
          <c:smooth val="0"/>
          <c:extLst>
            <c:ext xmlns:c16="http://schemas.microsoft.com/office/drawing/2014/chart" uri="{C3380CC4-5D6E-409C-BE32-E72D297353CC}">
              <c16:uniqueId val="{00000006-B47B-4D12-990F-1C5FBBA299E3}"/>
            </c:ext>
          </c:extLst>
        </c:ser>
        <c:dLbls>
          <c:showLegendKey val="0"/>
          <c:showVal val="0"/>
          <c:showCatName val="0"/>
          <c:showSerName val="0"/>
          <c:showPercent val="0"/>
          <c:showBubbleSize val="0"/>
        </c:dLbls>
        <c:axId val="452017736"/>
        <c:axId val="452022832"/>
      </c:scatterChart>
      <c:catAx>
        <c:axId val="452014600"/>
        <c:scaling>
          <c:orientation val="minMax"/>
        </c:scaling>
        <c:delete val="1"/>
        <c:axPos val="l"/>
        <c:numFmt formatCode="General" sourceLinked="0"/>
        <c:majorTickMark val="out"/>
        <c:minorTickMark val="none"/>
        <c:tickLblPos val="none"/>
        <c:crossAx val="452017344"/>
        <c:crosses val="autoZero"/>
        <c:auto val="1"/>
        <c:lblAlgn val="ctr"/>
        <c:lblOffset val="100"/>
        <c:noMultiLvlLbl val="0"/>
      </c:catAx>
      <c:valAx>
        <c:axId val="452017344"/>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52014600"/>
        <c:crosses val="autoZero"/>
        <c:crossBetween val="between"/>
      </c:valAx>
      <c:valAx>
        <c:axId val="452022832"/>
        <c:scaling>
          <c:orientation val="minMax"/>
          <c:max val="0.5"/>
          <c:min val="-0.5"/>
        </c:scaling>
        <c:delete val="1"/>
        <c:axPos val="r"/>
        <c:numFmt formatCode="General" sourceLinked="1"/>
        <c:majorTickMark val="out"/>
        <c:minorTickMark val="none"/>
        <c:tickLblPos val="none"/>
        <c:crossAx val="452017736"/>
        <c:crosses val="max"/>
        <c:crossBetween val="midCat"/>
      </c:valAx>
      <c:valAx>
        <c:axId val="452017736"/>
        <c:scaling>
          <c:orientation val="minMax"/>
        </c:scaling>
        <c:delete val="1"/>
        <c:axPos val="b"/>
        <c:numFmt formatCode="0.0" sourceLinked="1"/>
        <c:majorTickMark val="out"/>
        <c:minorTickMark val="none"/>
        <c:tickLblPos val="none"/>
        <c:crossAx val="452022832"/>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AUX!$AY$508</c:f>
              <c:strCache>
                <c:ptCount val="1"/>
                <c:pt idx="0">
                  <c:v>T93</c:v>
                </c:pt>
              </c:strCache>
            </c:strRef>
          </c:cat>
          <c:val>
            <c:numRef>
              <c:f>AUX!$AY$534</c:f>
              <c:numCache>
                <c:formatCode>0.0</c:formatCode>
                <c:ptCount val="1"/>
                <c:pt idx="0">
                  <c:v>56.493062176956819</c:v>
                </c:pt>
              </c:numCache>
            </c:numRef>
          </c:val>
          <c:extLst>
            <c:ext xmlns:c16="http://schemas.microsoft.com/office/drawing/2014/chart" uri="{C3380CC4-5D6E-409C-BE32-E72D297353CC}">
              <c16:uniqueId val="{00000000-A5CE-4655-8F05-063AA6330391}"/>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AUX!$AY$508</c:f>
              <c:strCache>
                <c:ptCount val="1"/>
                <c:pt idx="0">
                  <c:v>T93</c:v>
                </c:pt>
              </c:strCache>
            </c:strRef>
          </c:cat>
          <c:val>
            <c:numRef>
              <c:f>AUX!$AY$535</c:f>
              <c:numCache>
                <c:formatCode>0.0</c:formatCode>
                <c:ptCount val="1"/>
                <c:pt idx="0">
                  <c:v>8.1111970774533901</c:v>
                </c:pt>
              </c:numCache>
            </c:numRef>
          </c:val>
          <c:extLst>
            <c:ext xmlns:c16="http://schemas.microsoft.com/office/drawing/2014/chart" uri="{C3380CC4-5D6E-409C-BE32-E72D297353CC}">
              <c16:uniqueId val="{00000001-A5CE-4655-8F05-063AA6330391}"/>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AUX!$AY$508</c:f>
              <c:strCache>
                <c:ptCount val="1"/>
                <c:pt idx="0">
                  <c:v>T93</c:v>
                </c:pt>
              </c:strCache>
            </c:strRef>
          </c:cat>
          <c:val>
            <c:numRef>
              <c:f>AUX!$AY$536</c:f>
              <c:numCache>
                <c:formatCode>0.0</c:formatCode>
                <c:ptCount val="1"/>
                <c:pt idx="0">
                  <c:v>13.179957768357752</c:v>
                </c:pt>
              </c:numCache>
            </c:numRef>
          </c:val>
          <c:extLst>
            <c:ext xmlns:c16="http://schemas.microsoft.com/office/drawing/2014/chart" uri="{C3380CC4-5D6E-409C-BE32-E72D297353CC}">
              <c16:uniqueId val="{00000002-A5CE-4655-8F05-063AA6330391}"/>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AUX!$AY$508</c:f>
              <c:strCache>
                <c:ptCount val="1"/>
                <c:pt idx="0">
                  <c:v>T93</c:v>
                </c:pt>
              </c:strCache>
            </c:strRef>
          </c:cat>
          <c:val>
            <c:numRef>
              <c:f>AUX!$AY$538</c:f>
              <c:numCache>
                <c:formatCode>0.0</c:formatCode>
                <c:ptCount val="1"/>
                <c:pt idx="0">
                  <c:v>22.215782977232038</c:v>
                </c:pt>
              </c:numCache>
            </c:numRef>
          </c:val>
          <c:extLst>
            <c:ext xmlns:c16="http://schemas.microsoft.com/office/drawing/2014/chart" uri="{C3380CC4-5D6E-409C-BE32-E72D297353CC}">
              <c16:uniqueId val="{00000003-A5CE-4655-8F05-063AA6330391}"/>
            </c:ext>
          </c:extLst>
        </c:ser>
        <c:dLbls>
          <c:showLegendKey val="0"/>
          <c:showVal val="0"/>
          <c:showCatName val="0"/>
          <c:showSerName val="0"/>
          <c:showPercent val="0"/>
          <c:showBubbleSize val="0"/>
        </c:dLbls>
        <c:gapWidth val="0"/>
        <c:overlap val="100"/>
        <c:axId val="452014992"/>
        <c:axId val="452019304"/>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AUX!$AY$530</c:f>
              <c:numCache>
                <c:formatCode>0.0</c:formatCode>
                <c:ptCount val="1"/>
                <c:pt idx="0">
                  <c:v>162.39623281649159</c:v>
                </c:pt>
              </c:numCache>
            </c:numRef>
          </c:xVal>
          <c:yVal>
            <c:numRef>
              <c:f>AUX!$AY$508</c:f>
              <c:numCache>
                <c:formatCode>General</c:formatCode>
                <c:ptCount val="1"/>
                <c:pt idx="0">
                  <c:v>0</c:v>
                </c:pt>
              </c:numCache>
            </c:numRef>
          </c:yVal>
          <c:smooth val="0"/>
          <c:extLst>
            <c:ext xmlns:c16="http://schemas.microsoft.com/office/drawing/2014/chart" uri="{C3380CC4-5D6E-409C-BE32-E72D297353CC}">
              <c16:uniqueId val="{00000004-A5CE-4655-8F05-063AA6330391}"/>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AUX!$AY$532</c:f>
              <c:numCache>
                <c:formatCode>0.0</c:formatCode>
                <c:ptCount val="1"/>
                <c:pt idx="0">
                  <c:v>61.202270947486362</c:v>
                </c:pt>
              </c:numCache>
            </c:numRef>
          </c:xVal>
          <c:yVal>
            <c:numRef>
              <c:f>AUX!$AY$508</c:f>
              <c:numCache>
                <c:formatCode>General</c:formatCode>
                <c:ptCount val="1"/>
                <c:pt idx="0">
                  <c:v>0</c:v>
                </c:pt>
              </c:numCache>
            </c:numRef>
          </c:yVal>
          <c:smooth val="0"/>
          <c:extLst>
            <c:ext xmlns:c16="http://schemas.microsoft.com/office/drawing/2014/chart" uri="{C3380CC4-5D6E-409C-BE32-E72D297353CC}">
              <c16:uniqueId val="{00000005-A5CE-4655-8F05-063AA6330391}"/>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AUX!$AY$531</c:f>
              <c:numCache>
                <c:formatCode>0.0</c:formatCode>
                <c:ptCount val="1"/>
                <c:pt idx="0">
                  <c:v>70.113461738600606</c:v>
                </c:pt>
              </c:numCache>
            </c:numRef>
          </c:xVal>
          <c:yVal>
            <c:numRef>
              <c:f>AUX!$AY$508</c:f>
              <c:numCache>
                <c:formatCode>General</c:formatCode>
                <c:ptCount val="1"/>
                <c:pt idx="0">
                  <c:v>0</c:v>
                </c:pt>
              </c:numCache>
            </c:numRef>
          </c:yVal>
          <c:smooth val="0"/>
          <c:extLst>
            <c:ext xmlns:c16="http://schemas.microsoft.com/office/drawing/2014/chart" uri="{C3380CC4-5D6E-409C-BE32-E72D297353CC}">
              <c16:uniqueId val="{00000006-A5CE-4655-8F05-063AA6330391}"/>
            </c:ext>
          </c:extLst>
        </c:ser>
        <c:dLbls>
          <c:showLegendKey val="0"/>
          <c:showVal val="0"/>
          <c:showCatName val="0"/>
          <c:showSerName val="0"/>
          <c:showPercent val="0"/>
          <c:showBubbleSize val="0"/>
        </c:dLbls>
        <c:axId val="452020088"/>
        <c:axId val="452019696"/>
      </c:scatterChart>
      <c:catAx>
        <c:axId val="452014992"/>
        <c:scaling>
          <c:orientation val="minMax"/>
        </c:scaling>
        <c:delete val="1"/>
        <c:axPos val="l"/>
        <c:numFmt formatCode="General" sourceLinked="0"/>
        <c:majorTickMark val="out"/>
        <c:minorTickMark val="none"/>
        <c:tickLblPos val="none"/>
        <c:crossAx val="452019304"/>
        <c:crosses val="autoZero"/>
        <c:auto val="1"/>
        <c:lblAlgn val="ctr"/>
        <c:lblOffset val="100"/>
        <c:noMultiLvlLbl val="0"/>
      </c:catAx>
      <c:valAx>
        <c:axId val="452019304"/>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52014992"/>
        <c:crosses val="autoZero"/>
        <c:crossBetween val="between"/>
      </c:valAx>
      <c:valAx>
        <c:axId val="452019696"/>
        <c:scaling>
          <c:orientation val="minMax"/>
          <c:max val="0.5"/>
          <c:min val="-0.5"/>
        </c:scaling>
        <c:delete val="1"/>
        <c:axPos val="r"/>
        <c:numFmt formatCode="General" sourceLinked="1"/>
        <c:majorTickMark val="out"/>
        <c:minorTickMark val="none"/>
        <c:tickLblPos val="none"/>
        <c:crossAx val="452020088"/>
        <c:crosses val="max"/>
        <c:crossBetween val="midCat"/>
      </c:valAx>
      <c:valAx>
        <c:axId val="452020088"/>
        <c:scaling>
          <c:orientation val="minMax"/>
        </c:scaling>
        <c:delete val="1"/>
        <c:axPos val="b"/>
        <c:numFmt formatCode="0.0" sourceLinked="1"/>
        <c:majorTickMark val="out"/>
        <c:minorTickMark val="none"/>
        <c:tickLblPos val="none"/>
        <c:crossAx val="452019696"/>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AUX!$BC$508</c:f>
              <c:strCache>
                <c:ptCount val="1"/>
                <c:pt idx="0">
                  <c:v>TxInc sida, 2019</c:v>
                </c:pt>
              </c:strCache>
            </c:strRef>
          </c:cat>
          <c:val>
            <c:numRef>
              <c:f>AUX!$BC$534</c:f>
              <c:numCache>
                <c:formatCode>0.0</c:formatCode>
                <c:ptCount val="1"/>
                <c:pt idx="0">
                  <c:v>75.350696638900644</c:v>
                </c:pt>
              </c:numCache>
            </c:numRef>
          </c:val>
          <c:extLst>
            <c:ext xmlns:c16="http://schemas.microsoft.com/office/drawing/2014/chart" uri="{C3380CC4-5D6E-409C-BE32-E72D297353CC}">
              <c16:uniqueId val="{00000000-325D-4989-B2EF-06F09284A09D}"/>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AUX!$BC$508</c:f>
              <c:strCache>
                <c:ptCount val="1"/>
                <c:pt idx="0">
                  <c:v>TxInc sida, 2019</c:v>
                </c:pt>
              </c:strCache>
            </c:strRef>
          </c:cat>
          <c:val>
            <c:numRef>
              <c:f>AUX!$BC$535</c:f>
              <c:numCache>
                <c:formatCode>0.0</c:formatCode>
                <c:ptCount val="1"/>
                <c:pt idx="0">
                  <c:v>12.798697247297142</c:v>
                </c:pt>
              </c:numCache>
            </c:numRef>
          </c:val>
          <c:extLst>
            <c:ext xmlns:c16="http://schemas.microsoft.com/office/drawing/2014/chart" uri="{C3380CC4-5D6E-409C-BE32-E72D297353CC}">
              <c16:uniqueId val="{00000001-325D-4989-B2EF-06F09284A09D}"/>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AUX!$BC$508</c:f>
              <c:strCache>
                <c:ptCount val="1"/>
                <c:pt idx="0">
                  <c:v>TxInc sida, 2019</c:v>
                </c:pt>
              </c:strCache>
            </c:strRef>
          </c:cat>
          <c:val>
            <c:numRef>
              <c:f>AUX!$BC$536</c:f>
              <c:numCache>
                <c:formatCode>0.0</c:formatCode>
                <c:ptCount val="1"/>
                <c:pt idx="0">
                  <c:v>11.850606113802215</c:v>
                </c:pt>
              </c:numCache>
            </c:numRef>
          </c:val>
          <c:extLst>
            <c:ext xmlns:c16="http://schemas.microsoft.com/office/drawing/2014/chart" uri="{C3380CC4-5D6E-409C-BE32-E72D297353CC}">
              <c16:uniqueId val="{00000002-325D-4989-B2EF-06F09284A09D}"/>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AUX!$BC$508</c:f>
              <c:strCache>
                <c:ptCount val="1"/>
                <c:pt idx="0">
                  <c:v>TxInc sida, 2019</c:v>
                </c:pt>
              </c:strCache>
            </c:strRef>
          </c:cat>
          <c:val>
            <c:numRef>
              <c:f>AUX!$BC$538</c:f>
              <c:numCache>
                <c:formatCode>0.0</c:formatCode>
                <c:ptCount val="1"/>
                <c:pt idx="0">
                  <c:v>0</c:v>
                </c:pt>
              </c:numCache>
            </c:numRef>
          </c:val>
          <c:extLst>
            <c:ext xmlns:c16="http://schemas.microsoft.com/office/drawing/2014/chart" uri="{C3380CC4-5D6E-409C-BE32-E72D297353CC}">
              <c16:uniqueId val="{00000003-325D-4989-B2EF-06F09284A09D}"/>
            </c:ext>
          </c:extLst>
        </c:ser>
        <c:dLbls>
          <c:showLegendKey val="0"/>
          <c:showVal val="0"/>
          <c:showCatName val="0"/>
          <c:showSerName val="0"/>
          <c:showPercent val="0"/>
          <c:showBubbleSize val="0"/>
        </c:dLbls>
        <c:gapWidth val="0"/>
        <c:overlap val="100"/>
        <c:axId val="452020872"/>
        <c:axId val="452022440"/>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AUX!$BC$530</c:f>
              <c:numCache>
                <c:formatCode>0.0</c:formatCode>
                <c:ptCount val="1"/>
                <c:pt idx="0">
                  <c:v>100</c:v>
                </c:pt>
              </c:numCache>
            </c:numRef>
          </c:xVal>
          <c:yVal>
            <c:numRef>
              <c:f>AUX!$BC$508</c:f>
              <c:numCache>
                <c:formatCode>General</c:formatCode>
                <c:ptCount val="1"/>
                <c:pt idx="0">
                  <c:v>0</c:v>
                </c:pt>
              </c:numCache>
            </c:numRef>
          </c:yVal>
          <c:smooth val="0"/>
          <c:extLst>
            <c:ext xmlns:c16="http://schemas.microsoft.com/office/drawing/2014/chart" uri="{C3380CC4-5D6E-409C-BE32-E72D297353CC}">
              <c16:uniqueId val="{00000004-325D-4989-B2EF-06F09284A09D}"/>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AUX!$BC$532</c:f>
              <c:numCache>
                <c:formatCode>0.0</c:formatCode>
                <c:ptCount val="1"/>
                <c:pt idx="0">
                  <c:v>71.898830764259486</c:v>
                </c:pt>
              </c:numCache>
            </c:numRef>
          </c:xVal>
          <c:yVal>
            <c:numRef>
              <c:f>AUX!$BC$508</c:f>
              <c:numCache>
                <c:formatCode>General</c:formatCode>
                <c:ptCount val="1"/>
                <c:pt idx="0">
                  <c:v>0</c:v>
                </c:pt>
              </c:numCache>
            </c:numRef>
          </c:yVal>
          <c:smooth val="0"/>
          <c:extLst>
            <c:ext xmlns:c16="http://schemas.microsoft.com/office/drawing/2014/chart" uri="{C3380CC4-5D6E-409C-BE32-E72D297353CC}">
              <c16:uniqueId val="{00000005-325D-4989-B2EF-06F09284A09D}"/>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AUX!$BC$531</c:f>
              <c:numCache>
                <c:formatCode>0.0</c:formatCode>
                <c:ptCount val="1"/>
                <c:pt idx="0">
                  <c:v>56.117403225806449</c:v>
                </c:pt>
              </c:numCache>
            </c:numRef>
          </c:xVal>
          <c:yVal>
            <c:numRef>
              <c:f>AUX!$BC$508</c:f>
              <c:numCache>
                <c:formatCode>General</c:formatCode>
                <c:ptCount val="1"/>
                <c:pt idx="0">
                  <c:v>0</c:v>
                </c:pt>
              </c:numCache>
            </c:numRef>
          </c:yVal>
          <c:smooth val="0"/>
          <c:extLst>
            <c:ext xmlns:c16="http://schemas.microsoft.com/office/drawing/2014/chart" uri="{C3380CC4-5D6E-409C-BE32-E72D297353CC}">
              <c16:uniqueId val="{00000006-325D-4989-B2EF-06F09284A09D}"/>
            </c:ext>
          </c:extLst>
        </c:ser>
        <c:dLbls>
          <c:showLegendKey val="0"/>
          <c:showVal val="0"/>
          <c:showCatName val="0"/>
          <c:showSerName val="0"/>
          <c:showPercent val="0"/>
          <c:showBubbleSize val="0"/>
        </c:dLbls>
        <c:axId val="774639064"/>
        <c:axId val="774649648"/>
      </c:scatterChart>
      <c:catAx>
        <c:axId val="452020872"/>
        <c:scaling>
          <c:orientation val="minMax"/>
        </c:scaling>
        <c:delete val="1"/>
        <c:axPos val="l"/>
        <c:numFmt formatCode="General" sourceLinked="0"/>
        <c:majorTickMark val="out"/>
        <c:minorTickMark val="none"/>
        <c:tickLblPos val="none"/>
        <c:crossAx val="452022440"/>
        <c:crosses val="autoZero"/>
        <c:auto val="1"/>
        <c:lblAlgn val="ctr"/>
        <c:lblOffset val="100"/>
        <c:noMultiLvlLbl val="0"/>
      </c:catAx>
      <c:valAx>
        <c:axId val="452022440"/>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52020872"/>
        <c:crosses val="autoZero"/>
        <c:crossBetween val="between"/>
      </c:valAx>
      <c:valAx>
        <c:axId val="774649648"/>
        <c:scaling>
          <c:orientation val="minMax"/>
          <c:max val="0.5"/>
          <c:min val="-0.5"/>
        </c:scaling>
        <c:delete val="1"/>
        <c:axPos val="r"/>
        <c:numFmt formatCode="General" sourceLinked="1"/>
        <c:majorTickMark val="out"/>
        <c:minorTickMark val="none"/>
        <c:tickLblPos val="none"/>
        <c:crossAx val="774639064"/>
        <c:crosses val="max"/>
        <c:crossBetween val="midCat"/>
      </c:valAx>
      <c:valAx>
        <c:axId val="774639064"/>
        <c:scaling>
          <c:orientation val="minMax"/>
        </c:scaling>
        <c:delete val="1"/>
        <c:axPos val="b"/>
        <c:numFmt formatCode="0.0" sourceLinked="1"/>
        <c:majorTickMark val="out"/>
        <c:minorTickMark val="none"/>
        <c:tickLblPos val="none"/>
        <c:crossAx val="774649648"/>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AUX!$BD$508</c:f>
              <c:strCache>
                <c:ptCount val="1"/>
                <c:pt idx="0">
                  <c:v>TxInc VIH, 2019</c:v>
                </c:pt>
              </c:strCache>
            </c:strRef>
          </c:cat>
          <c:val>
            <c:numRef>
              <c:f>AUX!$BD$534</c:f>
              <c:numCache>
                <c:formatCode>0.0</c:formatCode>
                <c:ptCount val="1"/>
                <c:pt idx="0">
                  <c:v>73.427132016314303</c:v>
                </c:pt>
              </c:numCache>
            </c:numRef>
          </c:val>
          <c:extLst>
            <c:ext xmlns:c16="http://schemas.microsoft.com/office/drawing/2014/chart" uri="{C3380CC4-5D6E-409C-BE32-E72D297353CC}">
              <c16:uniqueId val="{00000000-98DE-4729-9CB4-6A9C4004F763}"/>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AUX!$BD$508</c:f>
              <c:strCache>
                <c:ptCount val="1"/>
                <c:pt idx="0">
                  <c:v>TxInc VIH, 2019</c:v>
                </c:pt>
              </c:strCache>
            </c:strRef>
          </c:cat>
          <c:val>
            <c:numRef>
              <c:f>AUX!$BD$535</c:f>
              <c:numCache>
                <c:formatCode>0.0</c:formatCode>
                <c:ptCount val="1"/>
                <c:pt idx="0">
                  <c:v>9.1663987217072247</c:v>
                </c:pt>
              </c:numCache>
            </c:numRef>
          </c:val>
          <c:extLst>
            <c:ext xmlns:c16="http://schemas.microsoft.com/office/drawing/2014/chart" uri="{C3380CC4-5D6E-409C-BE32-E72D297353CC}">
              <c16:uniqueId val="{00000001-98DE-4729-9CB4-6A9C4004F763}"/>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AUX!$BD$508</c:f>
              <c:strCache>
                <c:ptCount val="1"/>
                <c:pt idx="0">
                  <c:v>TxInc VIH, 2019</c:v>
                </c:pt>
              </c:strCache>
            </c:strRef>
          </c:cat>
          <c:val>
            <c:numRef>
              <c:f>AUX!$BD$536</c:f>
              <c:numCache>
                <c:formatCode>0.0</c:formatCode>
                <c:ptCount val="1"/>
                <c:pt idx="0">
                  <c:v>7.1490593458063785</c:v>
                </c:pt>
              </c:numCache>
            </c:numRef>
          </c:val>
          <c:extLst>
            <c:ext xmlns:c16="http://schemas.microsoft.com/office/drawing/2014/chart" uri="{C3380CC4-5D6E-409C-BE32-E72D297353CC}">
              <c16:uniqueId val="{00000002-98DE-4729-9CB4-6A9C4004F763}"/>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AUX!$BD$508</c:f>
              <c:strCache>
                <c:ptCount val="1"/>
                <c:pt idx="0">
                  <c:v>TxInc VIH, 2019</c:v>
                </c:pt>
              </c:strCache>
            </c:strRef>
          </c:cat>
          <c:val>
            <c:numRef>
              <c:f>AUX!$BD$538</c:f>
              <c:numCache>
                <c:formatCode>0.0</c:formatCode>
                <c:ptCount val="1"/>
                <c:pt idx="0">
                  <c:v>10.257409916172094</c:v>
                </c:pt>
              </c:numCache>
            </c:numRef>
          </c:val>
          <c:extLst>
            <c:ext xmlns:c16="http://schemas.microsoft.com/office/drawing/2014/chart" uri="{C3380CC4-5D6E-409C-BE32-E72D297353CC}">
              <c16:uniqueId val="{00000003-98DE-4729-9CB4-6A9C4004F763}"/>
            </c:ext>
          </c:extLst>
        </c:ser>
        <c:dLbls>
          <c:showLegendKey val="0"/>
          <c:showVal val="0"/>
          <c:showCatName val="0"/>
          <c:showSerName val="0"/>
          <c:showPercent val="0"/>
          <c:showBubbleSize val="0"/>
        </c:dLbls>
        <c:gapWidth val="0"/>
        <c:overlap val="100"/>
        <c:axId val="774651216"/>
        <c:axId val="774643376"/>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AUX!$BD$530</c:f>
              <c:numCache>
                <c:formatCode>0.0</c:formatCode>
                <c:ptCount val="1"/>
                <c:pt idx="0">
                  <c:v>86.930345314383118</c:v>
                </c:pt>
              </c:numCache>
            </c:numRef>
          </c:xVal>
          <c:yVal>
            <c:numRef>
              <c:f>AUX!$BD$508</c:f>
              <c:numCache>
                <c:formatCode>General</c:formatCode>
                <c:ptCount val="1"/>
                <c:pt idx="0">
                  <c:v>0</c:v>
                </c:pt>
              </c:numCache>
            </c:numRef>
          </c:yVal>
          <c:smooth val="0"/>
          <c:extLst>
            <c:ext xmlns:c16="http://schemas.microsoft.com/office/drawing/2014/chart" uri="{C3380CC4-5D6E-409C-BE32-E72D297353CC}">
              <c16:uniqueId val="{00000004-98DE-4729-9CB4-6A9C4004F763}"/>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AUX!$BD$532</c:f>
              <c:numCache>
                <c:formatCode>0.0</c:formatCode>
                <c:ptCount val="1"/>
                <c:pt idx="0">
                  <c:v>67.098405848115732</c:v>
                </c:pt>
              </c:numCache>
            </c:numRef>
          </c:xVal>
          <c:yVal>
            <c:numRef>
              <c:f>AUX!$BD$508</c:f>
              <c:numCache>
                <c:formatCode>General</c:formatCode>
                <c:ptCount val="1"/>
                <c:pt idx="0">
                  <c:v>0</c:v>
                </c:pt>
              </c:numCache>
            </c:numRef>
          </c:yVal>
          <c:smooth val="0"/>
          <c:extLst>
            <c:ext xmlns:c16="http://schemas.microsoft.com/office/drawing/2014/chart" uri="{C3380CC4-5D6E-409C-BE32-E72D297353CC}">
              <c16:uniqueId val="{00000005-98DE-4729-9CB4-6A9C4004F763}"/>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AUX!$BD$531</c:f>
              <c:numCache>
                <c:formatCode>0.0</c:formatCode>
                <c:ptCount val="1"/>
                <c:pt idx="0">
                  <c:v>49.810173469387756</c:v>
                </c:pt>
              </c:numCache>
            </c:numRef>
          </c:xVal>
          <c:yVal>
            <c:numRef>
              <c:f>AUX!$BD$508</c:f>
              <c:numCache>
                <c:formatCode>General</c:formatCode>
                <c:ptCount val="1"/>
                <c:pt idx="0">
                  <c:v>0</c:v>
                </c:pt>
              </c:numCache>
            </c:numRef>
          </c:yVal>
          <c:smooth val="0"/>
          <c:extLst>
            <c:ext xmlns:c16="http://schemas.microsoft.com/office/drawing/2014/chart" uri="{C3380CC4-5D6E-409C-BE32-E72D297353CC}">
              <c16:uniqueId val="{00000006-98DE-4729-9CB4-6A9C4004F763}"/>
            </c:ext>
          </c:extLst>
        </c:ser>
        <c:dLbls>
          <c:showLegendKey val="0"/>
          <c:showVal val="0"/>
          <c:showCatName val="0"/>
          <c:showSerName val="0"/>
          <c:showPercent val="0"/>
          <c:showBubbleSize val="0"/>
        </c:dLbls>
        <c:axId val="774647296"/>
        <c:axId val="774648080"/>
      </c:scatterChart>
      <c:catAx>
        <c:axId val="774651216"/>
        <c:scaling>
          <c:orientation val="minMax"/>
        </c:scaling>
        <c:delete val="1"/>
        <c:axPos val="l"/>
        <c:numFmt formatCode="General" sourceLinked="0"/>
        <c:majorTickMark val="out"/>
        <c:minorTickMark val="none"/>
        <c:tickLblPos val="none"/>
        <c:crossAx val="774643376"/>
        <c:crosses val="autoZero"/>
        <c:auto val="1"/>
        <c:lblAlgn val="ctr"/>
        <c:lblOffset val="100"/>
        <c:noMultiLvlLbl val="0"/>
      </c:catAx>
      <c:valAx>
        <c:axId val="774643376"/>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774651216"/>
        <c:crosses val="autoZero"/>
        <c:crossBetween val="between"/>
      </c:valAx>
      <c:valAx>
        <c:axId val="774648080"/>
        <c:scaling>
          <c:orientation val="minMax"/>
          <c:max val="0.5"/>
          <c:min val="-0.5"/>
        </c:scaling>
        <c:delete val="1"/>
        <c:axPos val="r"/>
        <c:numFmt formatCode="General" sourceLinked="1"/>
        <c:majorTickMark val="out"/>
        <c:minorTickMark val="none"/>
        <c:tickLblPos val="none"/>
        <c:crossAx val="774647296"/>
        <c:crosses val="max"/>
        <c:crossBetween val="midCat"/>
      </c:valAx>
      <c:valAx>
        <c:axId val="774647296"/>
        <c:scaling>
          <c:orientation val="minMax"/>
        </c:scaling>
        <c:delete val="1"/>
        <c:axPos val="b"/>
        <c:numFmt formatCode="0.0" sourceLinked="1"/>
        <c:majorTickMark val="out"/>
        <c:minorTickMark val="none"/>
        <c:tickLblPos val="none"/>
        <c:crossAx val="774648080"/>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AUX!$BE$508</c:f>
              <c:strCache>
                <c:ptCount val="1"/>
                <c:pt idx="0">
                  <c:v>TxInc Tub, 2019</c:v>
                </c:pt>
              </c:strCache>
            </c:strRef>
          </c:cat>
          <c:val>
            <c:numRef>
              <c:f>AUX!$BE$534</c:f>
              <c:numCache>
                <c:formatCode>0.0</c:formatCode>
                <c:ptCount val="1"/>
                <c:pt idx="0">
                  <c:v>28.269087306407453</c:v>
                </c:pt>
              </c:numCache>
            </c:numRef>
          </c:val>
          <c:extLst>
            <c:ext xmlns:c16="http://schemas.microsoft.com/office/drawing/2014/chart" uri="{C3380CC4-5D6E-409C-BE32-E72D297353CC}">
              <c16:uniqueId val="{00000000-6D30-47D2-8320-D5881EB15252}"/>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AUX!$BE$508</c:f>
              <c:strCache>
                <c:ptCount val="1"/>
                <c:pt idx="0">
                  <c:v>TxInc Tub, 2019</c:v>
                </c:pt>
              </c:strCache>
            </c:strRef>
          </c:cat>
          <c:val>
            <c:numRef>
              <c:f>AUX!$BE$535</c:f>
              <c:numCache>
                <c:formatCode>0.0</c:formatCode>
                <c:ptCount val="1"/>
                <c:pt idx="0">
                  <c:v>22.17919762704474</c:v>
                </c:pt>
              </c:numCache>
            </c:numRef>
          </c:val>
          <c:extLst>
            <c:ext xmlns:c16="http://schemas.microsoft.com/office/drawing/2014/chart" uri="{C3380CC4-5D6E-409C-BE32-E72D297353CC}">
              <c16:uniqueId val="{00000001-6D30-47D2-8320-D5881EB15252}"/>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AUX!$BE$508</c:f>
              <c:strCache>
                <c:ptCount val="1"/>
                <c:pt idx="0">
                  <c:v>TxInc Tub, 2019</c:v>
                </c:pt>
              </c:strCache>
            </c:strRef>
          </c:cat>
          <c:val>
            <c:numRef>
              <c:f>AUX!$BE$536</c:f>
              <c:numCache>
                <c:formatCode>0.0</c:formatCode>
                <c:ptCount val="1"/>
                <c:pt idx="0">
                  <c:v>14.897521058739393</c:v>
                </c:pt>
              </c:numCache>
            </c:numRef>
          </c:val>
          <c:extLst>
            <c:ext xmlns:c16="http://schemas.microsoft.com/office/drawing/2014/chart" uri="{C3380CC4-5D6E-409C-BE32-E72D297353CC}">
              <c16:uniqueId val="{00000002-6D30-47D2-8320-D5881EB15252}"/>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AUX!$BE$508</c:f>
              <c:strCache>
                <c:ptCount val="1"/>
                <c:pt idx="0">
                  <c:v>TxInc Tub, 2019</c:v>
                </c:pt>
              </c:strCache>
            </c:strRef>
          </c:cat>
          <c:val>
            <c:numRef>
              <c:f>AUX!$BE$538</c:f>
              <c:numCache>
                <c:formatCode>0.0</c:formatCode>
                <c:ptCount val="1"/>
                <c:pt idx="0">
                  <c:v>34.654194007808414</c:v>
                </c:pt>
              </c:numCache>
            </c:numRef>
          </c:val>
          <c:extLst>
            <c:ext xmlns:c16="http://schemas.microsoft.com/office/drawing/2014/chart" uri="{C3380CC4-5D6E-409C-BE32-E72D297353CC}">
              <c16:uniqueId val="{00000003-6D30-47D2-8320-D5881EB15252}"/>
            </c:ext>
          </c:extLst>
        </c:ser>
        <c:dLbls>
          <c:showLegendKey val="0"/>
          <c:showVal val="0"/>
          <c:showCatName val="0"/>
          <c:showSerName val="0"/>
          <c:showPercent val="0"/>
          <c:showBubbleSize val="0"/>
        </c:dLbls>
        <c:gapWidth val="0"/>
        <c:overlap val="100"/>
        <c:axId val="774650040"/>
        <c:axId val="774648864"/>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AUX!$BE$530</c:f>
              <c:numCache>
                <c:formatCode>0.0</c:formatCode>
                <c:ptCount val="1"/>
                <c:pt idx="0">
                  <c:v>15.261627906976763</c:v>
                </c:pt>
              </c:numCache>
            </c:numRef>
          </c:xVal>
          <c:yVal>
            <c:numRef>
              <c:f>AUX!$BE$508</c:f>
              <c:numCache>
                <c:formatCode>General</c:formatCode>
                <c:ptCount val="1"/>
                <c:pt idx="0">
                  <c:v>0</c:v>
                </c:pt>
              </c:numCache>
            </c:numRef>
          </c:yVal>
          <c:smooth val="0"/>
          <c:extLst>
            <c:ext xmlns:c16="http://schemas.microsoft.com/office/drawing/2014/chart" uri="{C3380CC4-5D6E-409C-BE32-E72D297353CC}">
              <c16:uniqueId val="{00000004-6D30-47D2-8320-D5881EB15252}"/>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AUX!$BE$532</c:f>
              <c:numCache>
                <c:formatCode>0.0</c:formatCode>
                <c:ptCount val="1"/>
                <c:pt idx="0">
                  <c:v>18.561662727389027</c:v>
                </c:pt>
              </c:numCache>
            </c:numRef>
          </c:xVal>
          <c:yVal>
            <c:numRef>
              <c:f>AUX!$BE$508</c:f>
              <c:numCache>
                <c:formatCode>General</c:formatCode>
                <c:ptCount val="1"/>
                <c:pt idx="0">
                  <c:v>0</c:v>
                </c:pt>
              </c:numCache>
            </c:numRef>
          </c:yVal>
          <c:smooth val="0"/>
          <c:extLst>
            <c:ext xmlns:c16="http://schemas.microsoft.com/office/drawing/2014/chart" uri="{C3380CC4-5D6E-409C-BE32-E72D297353CC}">
              <c16:uniqueId val="{00000005-6D30-47D2-8320-D5881EB15252}"/>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AUX!$BE$531</c:f>
              <c:numCache>
                <c:formatCode>0.0</c:formatCode>
                <c:ptCount val="1"/>
                <c:pt idx="0">
                  <c:v>27.777208139534899</c:v>
                </c:pt>
              </c:numCache>
            </c:numRef>
          </c:xVal>
          <c:yVal>
            <c:numRef>
              <c:f>AUX!$BE$508</c:f>
              <c:numCache>
                <c:formatCode>General</c:formatCode>
                <c:ptCount val="1"/>
                <c:pt idx="0">
                  <c:v>0</c:v>
                </c:pt>
              </c:numCache>
            </c:numRef>
          </c:yVal>
          <c:smooth val="0"/>
          <c:extLst>
            <c:ext xmlns:c16="http://schemas.microsoft.com/office/drawing/2014/chart" uri="{C3380CC4-5D6E-409C-BE32-E72D297353CC}">
              <c16:uniqueId val="{00000006-6D30-47D2-8320-D5881EB15252}"/>
            </c:ext>
          </c:extLst>
        </c:ser>
        <c:dLbls>
          <c:showLegendKey val="0"/>
          <c:showVal val="0"/>
          <c:showCatName val="0"/>
          <c:showSerName val="0"/>
          <c:showPercent val="0"/>
          <c:showBubbleSize val="0"/>
        </c:dLbls>
        <c:axId val="774650824"/>
        <c:axId val="774644160"/>
      </c:scatterChart>
      <c:catAx>
        <c:axId val="774650040"/>
        <c:scaling>
          <c:orientation val="minMax"/>
        </c:scaling>
        <c:delete val="1"/>
        <c:axPos val="l"/>
        <c:numFmt formatCode="General" sourceLinked="0"/>
        <c:majorTickMark val="out"/>
        <c:minorTickMark val="none"/>
        <c:tickLblPos val="none"/>
        <c:crossAx val="774648864"/>
        <c:crosses val="autoZero"/>
        <c:auto val="1"/>
        <c:lblAlgn val="ctr"/>
        <c:lblOffset val="100"/>
        <c:noMultiLvlLbl val="0"/>
      </c:catAx>
      <c:valAx>
        <c:axId val="774648864"/>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774650040"/>
        <c:crosses val="autoZero"/>
        <c:crossBetween val="between"/>
      </c:valAx>
      <c:valAx>
        <c:axId val="774644160"/>
        <c:scaling>
          <c:orientation val="minMax"/>
          <c:max val="0.5"/>
          <c:min val="-0.5"/>
        </c:scaling>
        <c:delete val="1"/>
        <c:axPos val="r"/>
        <c:numFmt formatCode="General" sourceLinked="1"/>
        <c:majorTickMark val="out"/>
        <c:minorTickMark val="none"/>
        <c:tickLblPos val="none"/>
        <c:crossAx val="774650824"/>
        <c:crosses val="max"/>
        <c:crossBetween val="midCat"/>
      </c:valAx>
      <c:valAx>
        <c:axId val="774650824"/>
        <c:scaling>
          <c:orientation val="minMax"/>
        </c:scaling>
        <c:delete val="1"/>
        <c:axPos val="b"/>
        <c:numFmt formatCode="0.0" sourceLinked="1"/>
        <c:majorTickMark val="out"/>
        <c:minorTickMark val="none"/>
        <c:tickLblPos val="none"/>
        <c:crossAx val="774644160"/>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bg1">
                <a:lumMod val="85000"/>
              </a:schemeClr>
            </a:solidFill>
            <a:ln>
              <a:solidFill>
                <a:schemeClr val="bg1">
                  <a:lumMod val="95000"/>
                </a:schemeClr>
              </a:solidFill>
            </a:ln>
          </c:spPr>
          <c:invertIfNegative val="0"/>
          <c:cat>
            <c:strLit>
              <c:ptCount val="1"/>
              <c:pt idx="0">
                <c:v>Exemplo</c:v>
              </c:pt>
            </c:strLit>
          </c:cat>
          <c:val>
            <c:numRef>
              <c:f>AUX!$B$534</c:f>
              <c:numCache>
                <c:formatCode>General</c:formatCode>
                <c:ptCount val="1"/>
                <c:pt idx="0">
                  <c:v>25</c:v>
                </c:pt>
              </c:numCache>
            </c:numRef>
          </c:val>
          <c:extLst>
            <c:ext xmlns:c16="http://schemas.microsoft.com/office/drawing/2014/chart" uri="{C3380CC4-5D6E-409C-BE32-E72D297353CC}">
              <c16:uniqueId val="{00000000-19C0-4397-969B-9638736315E5}"/>
            </c:ext>
          </c:extLst>
        </c:ser>
        <c:ser>
          <c:idx val="1"/>
          <c:order val="1"/>
          <c:tx>
            <c:strRef>
              <c:f>AUX!$A$535</c:f>
              <c:strCache>
                <c:ptCount val="1"/>
                <c:pt idx="0">
                  <c:v>2Q Box</c:v>
                </c:pt>
              </c:strCache>
            </c:strRef>
          </c:tx>
          <c:spPr>
            <a:solidFill>
              <a:schemeClr val="bg1">
                <a:lumMod val="65000"/>
              </a:schemeClr>
            </a:solidFill>
            <a:ln>
              <a:solidFill>
                <a:schemeClr val="bg1">
                  <a:lumMod val="95000"/>
                </a:schemeClr>
              </a:solidFill>
            </a:ln>
          </c:spPr>
          <c:invertIfNegative val="0"/>
          <c:cat>
            <c:strLit>
              <c:ptCount val="1"/>
              <c:pt idx="0">
                <c:v>Exemplo</c:v>
              </c:pt>
            </c:strLit>
          </c:cat>
          <c:val>
            <c:numRef>
              <c:f>AUX!$B$535</c:f>
              <c:numCache>
                <c:formatCode>General</c:formatCode>
                <c:ptCount val="1"/>
                <c:pt idx="0">
                  <c:v>25</c:v>
                </c:pt>
              </c:numCache>
            </c:numRef>
          </c:val>
          <c:extLst>
            <c:ext xmlns:c16="http://schemas.microsoft.com/office/drawing/2014/chart" uri="{C3380CC4-5D6E-409C-BE32-E72D297353CC}">
              <c16:uniqueId val="{00000001-19C0-4397-969B-9638736315E5}"/>
            </c:ext>
          </c:extLst>
        </c:ser>
        <c:ser>
          <c:idx val="2"/>
          <c:order val="2"/>
          <c:tx>
            <c:strRef>
              <c:f>AUX!$A$536</c:f>
              <c:strCache>
                <c:ptCount val="1"/>
                <c:pt idx="0">
                  <c:v>3Q Box</c:v>
                </c:pt>
              </c:strCache>
            </c:strRef>
          </c:tx>
          <c:spPr>
            <a:solidFill>
              <a:schemeClr val="bg1">
                <a:lumMod val="65000"/>
              </a:schemeClr>
            </a:solidFill>
            <a:ln>
              <a:solidFill>
                <a:schemeClr val="bg1">
                  <a:lumMod val="95000"/>
                </a:schemeClr>
              </a:solidFill>
            </a:ln>
          </c:spPr>
          <c:invertIfNegative val="0"/>
          <c:cat>
            <c:strLit>
              <c:ptCount val="1"/>
              <c:pt idx="0">
                <c:v>Exemplo</c:v>
              </c:pt>
            </c:strLit>
          </c:cat>
          <c:val>
            <c:numRef>
              <c:f>AUX!$B$536</c:f>
              <c:numCache>
                <c:formatCode>General</c:formatCode>
                <c:ptCount val="1"/>
                <c:pt idx="0">
                  <c:v>25</c:v>
                </c:pt>
              </c:numCache>
            </c:numRef>
          </c:val>
          <c:extLst>
            <c:ext xmlns:c16="http://schemas.microsoft.com/office/drawing/2014/chart" uri="{C3380CC4-5D6E-409C-BE32-E72D297353CC}">
              <c16:uniqueId val="{00000002-19C0-4397-969B-9638736315E5}"/>
            </c:ext>
          </c:extLst>
        </c:ser>
        <c:ser>
          <c:idx val="3"/>
          <c:order val="3"/>
          <c:tx>
            <c:strRef>
              <c:f>AUX!$A$538</c:f>
              <c:strCache>
                <c:ptCount val="1"/>
                <c:pt idx="0">
                  <c:v>bar2</c:v>
                </c:pt>
              </c:strCache>
            </c:strRef>
          </c:tx>
          <c:spPr>
            <a:solidFill>
              <a:schemeClr val="bg1">
                <a:lumMod val="85000"/>
              </a:schemeClr>
            </a:solidFill>
            <a:ln>
              <a:solidFill>
                <a:schemeClr val="bg1">
                  <a:lumMod val="95000"/>
                </a:schemeClr>
              </a:solidFill>
            </a:ln>
          </c:spPr>
          <c:invertIfNegative val="0"/>
          <c:cat>
            <c:strLit>
              <c:ptCount val="1"/>
              <c:pt idx="0">
                <c:v>Exemplo</c:v>
              </c:pt>
            </c:strLit>
          </c:cat>
          <c:val>
            <c:numRef>
              <c:f>AUX!$B$538</c:f>
              <c:numCache>
                <c:formatCode>General</c:formatCode>
                <c:ptCount val="1"/>
                <c:pt idx="0">
                  <c:v>25</c:v>
                </c:pt>
              </c:numCache>
            </c:numRef>
          </c:val>
          <c:extLst>
            <c:ext xmlns:c16="http://schemas.microsoft.com/office/drawing/2014/chart" uri="{C3380CC4-5D6E-409C-BE32-E72D297353CC}">
              <c16:uniqueId val="{00000003-19C0-4397-969B-9638736315E5}"/>
            </c:ext>
          </c:extLst>
        </c:ser>
        <c:dLbls>
          <c:showLegendKey val="0"/>
          <c:showVal val="0"/>
          <c:showCatName val="0"/>
          <c:showSerName val="0"/>
          <c:showPercent val="0"/>
          <c:showBubbleSize val="0"/>
        </c:dLbls>
        <c:gapWidth val="0"/>
        <c:overlap val="100"/>
        <c:axId val="774650432"/>
        <c:axId val="774648472"/>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AUX!$B$530</c:f>
              <c:numCache>
                <c:formatCode>General</c:formatCode>
                <c:ptCount val="1"/>
                <c:pt idx="0">
                  <c:v>80</c:v>
                </c:pt>
              </c:numCache>
            </c:numRef>
          </c:xVal>
          <c:yVal>
            <c:numLit>
              <c:formatCode>General</c:formatCode>
              <c:ptCount val="1"/>
              <c:pt idx="0">
                <c:v>0</c:v>
              </c:pt>
            </c:numLit>
          </c:yVal>
          <c:smooth val="0"/>
          <c:extLst>
            <c:ext xmlns:c16="http://schemas.microsoft.com/office/drawing/2014/chart" uri="{C3380CC4-5D6E-409C-BE32-E72D297353CC}">
              <c16:uniqueId val="{00000004-19C0-4397-969B-9638736315E5}"/>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AUX!$B$532</c:f>
              <c:numCache>
                <c:formatCode>General</c:formatCode>
                <c:ptCount val="1"/>
                <c:pt idx="0">
                  <c:v>15</c:v>
                </c:pt>
              </c:numCache>
            </c:numRef>
          </c:xVal>
          <c:yVal>
            <c:numLit>
              <c:formatCode>General</c:formatCode>
              <c:ptCount val="1"/>
              <c:pt idx="0">
                <c:v>0</c:v>
              </c:pt>
            </c:numLit>
          </c:yVal>
          <c:smooth val="0"/>
          <c:extLst>
            <c:ext xmlns:c16="http://schemas.microsoft.com/office/drawing/2014/chart" uri="{C3380CC4-5D6E-409C-BE32-E72D297353CC}">
              <c16:uniqueId val="{00000005-19C0-4397-969B-9638736315E5}"/>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AUX!$B$531</c:f>
              <c:numCache>
                <c:formatCode>General</c:formatCode>
                <c:ptCount val="1"/>
                <c:pt idx="0">
                  <c:v>40</c:v>
                </c:pt>
              </c:numCache>
            </c:numRef>
          </c:xVal>
          <c:yVal>
            <c:numLit>
              <c:formatCode>General</c:formatCode>
              <c:ptCount val="1"/>
              <c:pt idx="0">
                <c:v>0</c:v>
              </c:pt>
            </c:numLit>
          </c:yVal>
          <c:smooth val="0"/>
          <c:extLst>
            <c:ext xmlns:c16="http://schemas.microsoft.com/office/drawing/2014/chart" uri="{C3380CC4-5D6E-409C-BE32-E72D297353CC}">
              <c16:uniqueId val="{00000006-19C0-4397-969B-9638736315E5}"/>
            </c:ext>
          </c:extLst>
        </c:ser>
        <c:dLbls>
          <c:showLegendKey val="0"/>
          <c:showVal val="0"/>
          <c:showCatName val="0"/>
          <c:showSerName val="0"/>
          <c:showPercent val="0"/>
          <c:showBubbleSize val="0"/>
        </c:dLbls>
        <c:axId val="774639848"/>
        <c:axId val="774649256"/>
      </c:scatterChart>
      <c:catAx>
        <c:axId val="774650432"/>
        <c:scaling>
          <c:orientation val="minMax"/>
        </c:scaling>
        <c:delete val="1"/>
        <c:axPos val="l"/>
        <c:numFmt formatCode="General" sourceLinked="0"/>
        <c:majorTickMark val="out"/>
        <c:minorTickMark val="none"/>
        <c:tickLblPos val="none"/>
        <c:crossAx val="774648472"/>
        <c:crosses val="autoZero"/>
        <c:auto val="1"/>
        <c:lblAlgn val="ctr"/>
        <c:lblOffset val="100"/>
        <c:noMultiLvlLbl val="0"/>
      </c:catAx>
      <c:valAx>
        <c:axId val="774648472"/>
        <c:scaling>
          <c:orientation val="minMax"/>
          <c:max val="100"/>
        </c:scaling>
        <c:delete val="1"/>
        <c:axPos val="b"/>
        <c:majorGridlines>
          <c:spPr>
            <a:ln>
              <a:solidFill>
                <a:schemeClr val="accent3">
                  <a:lumMod val="20000"/>
                  <a:lumOff val="80000"/>
                </a:schemeClr>
              </a:solidFill>
            </a:ln>
          </c:spPr>
        </c:majorGridlines>
        <c:numFmt formatCode="General" sourceLinked="1"/>
        <c:majorTickMark val="out"/>
        <c:minorTickMark val="none"/>
        <c:tickLblPos val="none"/>
        <c:crossAx val="774650432"/>
        <c:crosses val="autoZero"/>
        <c:crossBetween val="between"/>
      </c:valAx>
      <c:valAx>
        <c:axId val="774649256"/>
        <c:scaling>
          <c:orientation val="minMax"/>
          <c:max val="0.5"/>
          <c:min val="-0.5"/>
        </c:scaling>
        <c:delete val="1"/>
        <c:axPos val="r"/>
        <c:numFmt formatCode="General" sourceLinked="1"/>
        <c:majorTickMark val="out"/>
        <c:minorTickMark val="none"/>
        <c:tickLblPos val="none"/>
        <c:crossAx val="774639848"/>
        <c:crosses val="max"/>
        <c:crossBetween val="midCat"/>
      </c:valAx>
      <c:valAx>
        <c:axId val="774639848"/>
        <c:scaling>
          <c:orientation val="minMax"/>
        </c:scaling>
        <c:delete val="1"/>
        <c:axPos val="b"/>
        <c:numFmt formatCode="General" sourceLinked="1"/>
        <c:majorTickMark val="out"/>
        <c:minorTickMark val="none"/>
        <c:tickLblPos val="none"/>
        <c:crossAx val="774649256"/>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AUX!$AZ$508</c:f>
              <c:strCache>
                <c:ptCount val="1"/>
                <c:pt idx="0">
                  <c:v>P76</c:v>
                </c:pt>
              </c:strCache>
            </c:strRef>
          </c:cat>
          <c:val>
            <c:numRef>
              <c:f>AUX!$AZ$534</c:f>
              <c:numCache>
                <c:formatCode>0.0</c:formatCode>
                <c:ptCount val="1"/>
                <c:pt idx="0">
                  <c:v>41.476302720553171</c:v>
                </c:pt>
              </c:numCache>
            </c:numRef>
          </c:val>
          <c:extLst>
            <c:ext xmlns:c16="http://schemas.microsoft.com/office/drawing/2014/chart" uri="{C3380CC4-5D6E-409C-BE32-E72D297353CC}">
              <c16:uniqueId val="{00000000-CD8F-49D4-9604-AEFEF9D27B3E}"/>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AUX!$AZ$508</c:f>
              <c:strCache>
                <c:ptCount val="1"/>
                <c:pt idx="0">
                  <c:v>P76</c:v>
                </c:pt>
              </c:strCache>
            </c:strRef>
          </c:cat>
          <c:val>
            <c:numRef>
              <c:f>AUX!$AZ$535</c:f>
              <c:numCache>
                <c:formatCode>0.0</c:formatCode>
                <c:ptCount val="1"/>
                <c:pt idx="0">
                  <c:v>16.047818571544617</c:v>
                </c:pt>
              </c:numCache>
            </c:numRef>
          </c:val>
          <c:extLst>
            <c:ext xmlns:c16="http://schemas.microsoft.com/office/drawing/2014/chart" uri="{C3380CC4-5D6E-409C-BE32-E72D297353CC}">
              <c16:uniqueId val="{00000001-CD8F-49D4-9604-AEFEF9D27B3E}"/>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AUX!$AZ$508</c:f>
              <c:strCache>
                <c:ptCount val="1"/>
                <c:pt idx="0">
                  <c:v>P76</c:v>
                </c:pt>
              </c:strCache>
            </c:strRef>
          </c:cat>
          <c:val>
            <c:numRef>
              <c:f>AUX!$AZ$536</c:f>
              <c:numCache>
                <c:formatCode>0.0</c:formatCode>
                <c:ptCount val="1"/>
                <c:pt idx="0">
                  <c:v>21.266827785840022</c:v>
                </c:pt>
              </c:numCache>
            </c:numRef>
          </c:val>
          <c:extLst>
            <c:ext xmlns:c16="http://schemas.microsoft.com/office/drawing/2014/chart" uri="{C3380CC4-5D6E-409C-BE32-E72D297353CC}">
              <c16:uniqueId val="{00000002-CD8F-49D4-9604-AEFEF9D27B3E}"/>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AUX!$AZ$508</c:f>
              <c:strCache>
                <c:ptCount val="1"/>
                <c:pt idx="0">
                  <c:v>P76</c:v>
                </c:pt>
              </c:strCache>
            </c:strRef>
          </c:cat>
          <c:val>
            <c:numRef>
              <c:f>AUX!$AZ$538</c:f>
              <c:numCache>
                <c:formatCode>0.0</c:formatCode>
                <c:ptCount val="1"/>
                <c:pt idx="0">
                  <c:v>21.20905092206219</c:v>
                </c:pt>
              </c:numCache>
            </c:numRef>
          </c:val>
          <c:extLst>
            <c:ext xmlns:c16="http://schemas.microsoft.com/office/drawing/2014/chart" uri="{C3380CC4-5D6E-409C-BE32-E72D297353CC}">
              <c16:uniqueId val="{00000003-CD8F-49D4-9604-AEFEF9D27B3E}"/>
            </c:ext>
          </c:extLst>
        </c:ser>
        <c:dLbls>
          <c:showLegendKey val="0"/>
          <c:showVal val="0"/>
          <c:showCatName val="0"/>
          <c:showSerName val="0"/>
          <c:showPercent val="0"/>
          <c:showBubbleSize val="0"/>
        </c:dLbls>
        <c:gapWidth val="0"/>
        <c:overlap val="100"/>
        <c:axId val="774646512"/>
        <c:axId val="774641024"/>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AUX!$AZ$530</c:f>
              <c:numCache>
                <c:formatCode>0.0</c:formatCode>
                <c:ptCount val="1"/>
                <c:pt idx="0">
                  <c:v>204.83071524398406</c:v>
                </c:pt>
              </c:numCache>
            </c:numRef>
          </c:xVal>
          <c:yVal>
            <c:numRef>
              <c:f>AUX!$AZ$508</c:f>
              <c:numCache>
                <c:formatCode>General</c:formatCode>
                <c:ptCount val="1"/>
                <c:pt idx="0">
                  <c:v>0</c:v>
                </c:pt>
              </c:numCache>
            </c:numRef>
          </c:yVal>
          <c:smooth val="0"/>
          <c:extLst>
            <c:ext xmlns:c16="http://schemas.microsoft.com/office/drawing/2014/chart" uri="{C3380CC4-5D6E-409C-BE32-E72D297353CC}">
              <c16:uniqueId val="{00000004-CD8F-49D4-9604-AEFEF9D27B3E}"/>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AUX!$AZ$532</c:f>
              <c:numCache>
                <c:formatCode>0.0</c:formatCode>
                <c:ptCount val="1"/>
                <c:pt idx="0">
                  <c:v>51.952705638385545</c:v>
                </c:pt>
              </c:numCache>
            </c:numRef>
          </c:xVal>
          <c:yVal>
            <c:numRef>
              <c:f>AUX!$AZ$508</c:f>
              <c:numCache>
                <c:formatCode>General</c:formatCode>
                <c:ptCount val="1"/>
                <c:pt idx="0">
                  <c:v>0</c:v>
                </c:pt>
              </c:numCache>
            </c:numRef>
          </c:yVal>
          <c:smooth val="0"/>
          <c:extLst>
            <c:ext xmlns:c16="http://schemas.microsoft.com/office/drawing/2014/chart" uri="{C3380CC4-5D6E-409C-BE32-E72D297353CC}">
              <c16:uniqueId val="{00000005-CD8F-49D4-9604-AEFEF9D27B3E}"/>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AUX!$AZ$531</c:f>
              <c:numCache>
                <c:formatCode>0.0</c:formatCode>
                <c:ptCount val="1"/>
                <c:pt idx="0">
                  <c:v>60.149690692440075</c:v>
                </c:pt>
              </c:numCache>
            </c:numRef>
          </c:xVal>
          <c:yVal>
            <c:numRef>
              <c:f>AUX!$AZ$508</c:f>
              <c:numCache>
                <c:formatCode>General</c:formatCode>
                <c:ptCount val="1"/>
                <c:pt idx="0">
                  <c:v>0</c:v>
                </c:pt>
              </c:numCache>
            </c:numRef>
          </c:yVal>
          <c:smooth val="0"/>
          <c:extLst>
            <c:ext xmlns:c16="http://schemas.microsoft.com/office/drawing/2014/chart" uri="{C3380CC4-5D6E-409C-BE32-E72D297353CC}">
              <c16:uniqueId val="{00000006-CD8F-49D4-9604-AEFEF9D27B3E}"/>
            </c:ext>
          </c:extLst>
        </c:ser>
        <c:dLbls>
          <c:showLegendKey val="0"/>
          <c:showVal val="0"/>
          <c:showCatName val="0"/>
          <c:showSerName val="0"/>
          <c:showPercent val="0"/>
          <c:showBubbleSize val="0"/>
        </c:dLbls>
        <c:axId val="774639456"/>
        <c:axId val="774641416"/>
      </c:scatterChart>
      <c:catAx>
        <c:axId val="774646512"/>
        <c:scaling>
          <c:orientation val="minMax"/>
        </c:scaling>
        <c:delete val="1"/>
        <c:axPos val="l"/>
        <c:numFmt formatCode="General" sourceLinked="1"/>
        <c:majorTickMark val="out"/>
        <c:minorTickMark val="none"/>
        <c:tickLblPos val="none"/>
        <c:crossAx val="774641024"/>
        <c:crosses val="autoZero"/>
        <c:auto val="1"/>
        <c:lblAlgn val="ctr"/>
        <c:lblOffset val="100"/>
        <c:noMultiLvlLbl val="0"/>
      </c:catAx>
      <c:valAx>
        <c:axId val="774641024"/>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774646512"/>
        <c:crosses val="autoZero"/>
        <c:crossBetween val="between"/>
      </c:valAx>
      <c:valAx>
        <c:axId val="774641416"/>
        <c:scaling>
          <c:orientation val="minMax"/>
          <c:max val="0.5"/>
          <c:min val="-0.5"/>
        </c:scaling>
        <c:delete val="1"/>
        <c:axPos val="r"/>
        <c:numFmt formatCode="General" sourceLinked="1"/>
        <c:majorTickMark val="out"/>
        <c:minorTickMark val="none"/>
        <c:tickLblPos val="none"/>
        <c:crossAx val="774639456"/>
        <c:crosses val="max"/>
        <c:crossBetween val="midCat"/>
      </c:valAx>
      <c:valAx>
        <c:axId val="774639456"/>
        <c:scaling>
          <c:orientation val="minMax"/>
        </c:scaling>
        <c:delete val="1"/>
        <c:axPos val="b"/>
        <c:numFmt formatCode="0.0" sourceLinked="1"/>
        <c:majorTickMark val="out"/>
        <c:minorTickMark val="none"/>
        <c:tickLblPos val="none"/>
        <c:crossAx val="774641416"/>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AUX!$BA$508</c:f>
              <c:strCache>
                <c:ptCount val="1"/>
                <c:pt idx="0">
                  <c:v>T89 ou T90</c:v>
                </c:pt>
              </c:strCache>
            </c:strRef>
          </c:cat>
          <c:val>
            <c:numRef>
              <c:f>AUX!$BA$534</c:f>
              <c:numCache>
                <c:formatCode>0.0</c:formatCode>
                <c:ptCount val="1"/>
                <c:pt idx="0">
                  <c:v>31.03053848078644</c:v>
                </c:pt>
              </c:numCache>
            </c:numRef>
          </c:val>
          <c:extLst>
            <c:ext xmlns:c16="http://schemas.microsoft.com/office/drawing/2014/chart" uri="{C3380CC4-5D6E-409C-BE32-E72D297353CC}">
              <c16:uniqueId val="{00000000-B66F-4494-9B69-A88197B1ED24}"/>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AUX!$BA$508</c:f>
              <c:strCache>
                <c:ptCount val="1"/>
                <c:pt idx="0">
                  <c:v>T89 ou T90</c:v>
                </c:pt>
              </c:strCache>
            </c:strRef>
          </c:cat>
          <c:val>
            <c:numRef>
              <c:f>AUX!$BA$535</c:f>
              <c:numCache>
                <c:formatCode>0.0</c:formatCode>
                <c:ptCount val="1"/>
                <c:pt idx="0">
                  <c:v>13.466580484097953</c:v>
                </c:pt>
              </c:numCache>
            </c:numRef>
          </c:val>
          <c:extLst>
            <c:ext xmlns:c16="http://schemas.microsoft.com/office/drawing/2014/chart" uri="{C3380CC4-5D6E-409C-BE32-E72D297353CC}">
              <c16:uniqueId val="{00000001-B66F-4494-9B69-A88197B1ED24}"/>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AUX!$BA$508</c:f>
              <c:strCache>
                <c:ptCount val="1"/>
                <c:pt idx="0">
                  <c:v>T89 ou T90</c:v>
                </c:pt>
              </c:strCache>
            </c:strRef>
          </c:cat>
          <c:val>
            <c:numRef>
              <c:f>AUX!$BA$536</c:f>
              <c:numCache>
                <c:formatCode>0.0</c:formatCode>
                <c:ptCount val="1"/>
                <c:pt idx="0">
                  <c:v>17.693023880274133</c:v>
                </c:pt>
              </c:numCache>
            </c:numRef>
          </c:val>
          <c:extLst>
            <c:ext xmlns:c16="http://schemas.microsoft.com/office/drawing/2014/chart" uri="{C3380CC4-5D6E-409C-BE32-E72D297353CC}">
              <c16:uniqueId val="{00000002-B66F-4494-9B69-A88197B1ED24}"/>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AUX!$BA$508</c:f>
              <c:strCache>
                <c:ptCount val="1"/>
                <c:pt idx="0">
                  <c:v>T89 ou T90</c:v>
                </c:pt>
              </c:strCache>
            </c:strRef>
          </c:cat>
          <c:val>
            <c:numRef>
              <c:f>AUX!$BA$538</c:f>
              <c:numCache>
                <c:formatCode>0.0</c:formatCode>
                <c:ptCount val="1"/>
                <c:pt idx="0">
                  <c:v>37.809857154841474</c:v>
                </c:pt>
              </c:numCache>
            </c:numRef>
          </c:val>
          <c:extLst>
            <c:ext xmlns:c16="http://schemas.microsoft.com/office/drawing/2014/chart" uri="{C3380CC4-5D6E-409C-BE32-E72D297353CC}">
              <c16:uniqueId val="{00000003-B66F-4494-9B69-A88197B1ED24}"/>
            </c:ext>
          </c:extLst>
        </c:ser>
        <c:dLbls>
          <c:showLegendKey val="0"/>
          <c:showVal val="0"/>
          <c:showCatName val="0"/>
          <c:showSerName val="0"/>
          <c:showPercent val="0"/>
          <c:showBubbleSize val="0"/>
        </c:dLbls>
        <c:gapWidth val="0"/>
        <c:overlap val="100"/>
        <c:axId val="774647688"/>
        <c:axId val="774640632"/>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AUX!$BA$530</c:f>
              <c:numCache>
                <c:formatCode>0.0</c:formatCode>
                <c:ptCount val="1"/>
                <c:pt idx="0">
                  <c:v>215.99375865759734</c:v>
                </c:pt>
              </c:numCache>
            </c:numRef>
          </c:xVal>
          <c:yVal>
            <c:numRef>
              <c:f>AUX!$BA$508</c:f>
              <c:numCache>
                <c:formatCode>General</c:formatCode>
                <c:ptCount val="1"/>
                <c:pt idx="0">
                  <c:v>0</c:v>
                </c:pt>
              </c:numCache>
            </c:numRef>
          </c:yVal>
          <c:smooth val="0"/>
          <c:extLst>
            <c:ext xmlns:c16="http://schemas.microsoft.com/office/drawing/2014/chart" uri="{C3380CC4-5D6E-409C-BE32-E72D297353CC}">
              <c16:uniqueId val="{00000004-B66F-4494-9B69-A88197B1ED24}"/>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AUX!$BA$532</c:f>
              <c:numCache>
                <c:formatCode>0.0</c:formatCode>
                <c:ptCount val="1"/>
                <c:pt idx="0">
                  <c:v>44.484121858747791</c:v>
                </c:pt>
              </c:numCache>
            </c:numRef>
          </c:xVal>
          <c:yVal>
            <c:numRef>
              <c:f>AUX!$BA$508</c:f>
              <c:numCache>
                <c:formatCode>General</c:formatCode>
                <c:ptCount val="1"/>
                <c:pt idx="0">
                  <c:v>0</c:v>
                </c:pt>
              </c:numCache>
            </c:numRef>
          </c:yVal>
          <c:smooth val="0"/>
          <c:extLst>
            <c:ext xmlns:c16="http://schemas.microsoft.com/office/drawing/2014/chart" uri="{C3380CC4-5D6E-409C-BE32-E72D297353CC}">
              <c16:uniqueId val="{00000005-B66F-4494-9B69-A88197B1ED24}"/>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AUX!$BA$531</c:f>
              <c:numCache>
                <c:formatCode>0.0</c:formatCode>
                <c:ptCount val="1"/>
                <c:pt idx="0">
                  <c:v>53.769515437938985</c:v>
                </c:pt>
              </c:numCache>
            </c:numRef>
          </c:xVal>
          <c:yVal>
            <c:numRef>
              <c:f>AUX!$BA$508</c:f>
              <c:numCache>
                <c:formatCode>General</c:formatCode>
                <c:ptCount val="1"/>
                <c:pt idx="0">
                  <c:v>0</c:v>
                </c:pt>
              </c:numCache>
            </c:numRef>
          </c:yVal>
          <c:smooth val="0"/>
          <c:extLst>
            <c:ext xmlns:c16="http://schemas.microsoft.com/office/drawing/2014/chart" uri="{C3380CC4-5D6E-409C-BE32-E72D297353CC}">
              <c16:uniqueId val="{00000006-B66F-4494-9B69-A88197B1ED24}"/>
            </c:ext>
          </c:extLst>
        </c:ser>
        <c:dLbls>
          <c:showLegendKey val="0"/>
          <c:showVal val="0"/>
          <c:showCatName val="0"/>
          <c:showSerName val="0"/>
          <c:showPercent val="0"/>
          <c:showBubbleSize val="0"/>
        </c:dLbls>
        <c:axId val="774642200"/>
        <c:axId val="774641808"/>
      </c:scatterChart>
      <c:catAx>
        <c:axId val="774647688"/>
        <c:scaling>
          <c:orientation val="minMax"/>
        </c:scaling>
        <c:delete val="1"/>
        <c:axPos val="l"/>
        <c:numFmt formatCode="General" sourceLinked="1"/>
        <c:majorTickMark val="out"/>
        <c:minorTickMark val="none"/>
        <c:tickLblPos val="none"/>
        <c:crossAx val="774640632"/>
        <c:crosses val="autoZero"/>
        <c:auto val="1"/>
        <c:lblAlgn val="ctr"/>
        <c:lblOffset val="100"/>
        <c:noMultiLvlLbl val="0"/>
      </c:catAx>
      <c:valAx>
        <c:axId val="774640632"/>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774647688"/>
        <c:crosses val="autoZero"/>
        <c:crossBetween val="between"/>
      </c:valAx>
      <c:valAx>
        <c:axId val="774641808"/>
        <c:scaling>
          <c:orientation val="minMax"/>
          <c:max val="0.5"/>
          <c:min val="-0.5"/>
        </c:scaling>
        <c:delete val="1"/>
        <c:axPos val="r"/>
        <c:numFmt formatCode="General" sourceLinked="1"/>
        <c:majorTickMark val="out"/>
        <c:minorTickMark val="none"/>
        <c:tickLblPos val="none"/>
        <c:crossAx val="774642200"/>
        <c:crosses val="max"/>
        <c:crossBetween val="midCat"/>
      </c:valAx>
      <c:valAx>
        <c:axId val="774642200"/>
        <c:scaling>
          <c:orientation val="minMax"/>
        </c:scaling>
        <c:delete val="1"/>
        <c:axPos val="b"/>
        <c:numFmt formatCode="0.0" sourceLinked="1"/>
        <c:majorTickMark val="out"/>
        <c:minorTickMark val="none"/>
        <c:tickLblPos val="none"/>
        <c:crossAx val="774641808"/>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AUX!$BB$508</c:f>
              <c:strCache>
                <c:ptCount val="1"/>
                <c:pt idx="0">
                  <c:v>T82</c:v>
                </c:pt>
              </c:strCache>
            </c:strRef>
          </c:cat>
          <c:val>
            <c:numRef>
              <c:f>AUX!$BB$534</c:f>
              <c:numCache>
                <c:formatCode>0.0</c:formatCode>
                <c:ptCount val="1"/>
                <c:pt idx="0">
                  <c:v>25.796905825929777</c:v>
                </c:pt>
              </c:numCache>
            </c:numRef>
          </c:val>
          <c:extLst>
            <c:ext xmlns:c16="http://schemas.microsoft.com/office/drawing/2014/chart" uri="{C3380CC4-5D6E-409C-BE32-E72D297353CC}">
              <c16:uniqueId val="{00000000-CA2A-4759-94B1-24EF2C8A9D16}"/>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AUX!$BB$508</c:f>
              <c:strCache>
                <c:ptCount val="1"/>
                <c:pt idx="0">
                  <c:v>T82</c:v>
                </c:pt>
              </c:strCache>
            </c:strRef>
          </c:cat>
          <c:val>
            <c:numRef>
              <c:f>AUX!$BB$535</c:f>
              <c:numCache>
                <c:formatCode>0.0</c:formatCode>
                <c:ptCount val="1"/>
                <c:pt idx="0">
                  <c:v>12.728683573923028</c:v>
                </c:pt>
              </c:numCache>
            </c:numRef>
          </c:val>
          <c:extLst>
            <c:ext xmlns:c16="http://schemas.microsoft.com/office/drawing/2014/chart" uri="{C3380CC4-5D6E-409C-BE32-E72D297353CC}">
              <c16:uniqueId val="{00000001-CA2A-4759-94B1-24EF2C8A9D16}"/>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AUX!$BB$508</c:f>
              <c:strCache>
                <c:ptCount val="1"/>
                <c:pt idx="0">
                  <c:v>T82</c:v>
                </c:pt>
              </c:strCache>
            </c:strRef>
          </c:cat>
          <c:val>
            <c:numRef>
              <c:f>AUX!$BB$536</c:f>
              <c:numCache>
                <c:formatCode>0.0</c:formatCode>
                <c:ptCount val="1"/>
                <c:pt idx="0">
                  <c:v>19.948914367486012</c:v>
                </c:pt>
              </c:numCache>
            </c:numRef>
          </c:val>
          <c:extLst>
            <c:ext xmlns:c16="http://schemas.microsoft.com/office/drawing/2014/chart" uri="{C3380CC4-5D6E-409C-BE32-E72D297353CC}">
              <c16:uniqueId val="{00000002-CA2A-4759-94B1-24EF2C8A9D16}"/>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AUX!$BB$508</c:f>
              <c:strCache>
                <c:ptCount val="1"/>
                <c:pt idx="0">
                  <c:v>T82</c:v>
                </c:pt>
              </c:strCache>
            </c:strRef>
          </c:cat>
          <c:val>
            <c:numRef>
              <c:f>AUX!$BB$538</c:f>
              <c:numCache>
                <c:formatCode>0.0</c:formatCode>
                <c:ptCount val="1"/>
                <c:pt idx="0">
                  <c:v>41.525496232661183</c:v>
                </c:pt>
              </c:numCache>
            </c:numRef>
          </c:val>
          <c:extLst>
            <c:ext xmlns:c16="http://schemas.microsoft.com/office/drawing/2014/chart" uri="{C3380CC4-5D6E-409C-BE32-E72D297353CC}">
              <c16:uniqueId val="{00000003-CA2A-4759-94B1-24EF2C8A9D16}"/>
            </c:ext>
          </c:extLst>
        </c:ser>
        <c:dLbls>
          <c:showLegendKey val="0"/>
          <c:showVal val="0"/>
          <c:showCatName val="0"/>
          <c:showSerName val="0"/>
          <c:showPercent val="0"/>
          <c:showBubbleSize val="0"/>
        </c:dLbls>
        <c:gapWidth val="0"/>
        <c:overlap val="100"/>
        <c:axId val="774642984"/>
        <c:axId val="774645336"/>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AUX!$BB$530</c:f>
              <c:numCache>
                <c:formatCode>0.0</c:formatCode>
                <c:ptCount val="1"/>
                <c:pt idx="0">
                  <c:v>169.14545165562771</c:v>
                </c:pt>
              </c:numCache>
            </c:numRef>
          </c:xVal>
          <c:yVal>
            <c:numRef>
              <c:f>AUX!$BB$508</c:f>
              <c:numCache>
                <c:formatCode>General</c:formatCode>
                <c:ptCount val="1"/>
                <c:pt idx="0">
                  <c:v>0</c:v>
                </c:pt>
              </c:numCache>
            </c:numRef>
          </c:yVal>
          <c:smooth val="0"/>
          <c:extLst>
            <c:ext xmlns:c16="http://schemas.microsoft.com/office/drawing/2014/chart" uri="{C3380CC4-5D6E-409C-BE32-E72D297353CC}">
              <c16:uniqueId val="{00000004-CA2A-4759-94B1-24EF2C8A9D16}"/>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AUX!$BB$532</c:f>
              <c:numCache>
                <c:formatCode>0.0</c:formatCode>
                <c:ptCount val="1"/>
                <c:pt idx="0">
                  <c:v>26.834321413188455</c:v>
                </c:pt>
              </c:numCache>
            </c:numRef>
          </c:xVal>
          <c:yVal>
            <c:numRef>
              <c:f>AUX!$BB$508</c:f>
              <c:numCache>
                <c:formatCode>General</c:formatCode>
                <c:ptCount val="1"/>
                <c:pt idx="0">
                  <c:v>0</c:v>
                </c:pt>
              </c:numCache>
            </c:numRef>
          </c:yVal>
          <c:smooth val="0"/>
          <c:extLst>
            <c:ext xmlns:c16="http://schemas.microsoft.com/office/drawing/2014/chart" uri="{C3380CC4-5D6E-409C-BE32-E72D297353CC}">
              <c16:uniqueId val="{00000005-CA2A-4759-94B1-24EF2C8A9D16}"/>
            </c:ext>
          </c:extLst>
        </c:ser>
        <c:ser>
          <c:idx val="6"/>
          <c:order val="6"/>
          <c:tx>
            <c:strRef>
              <c:f>AUX!$A$531</c:f>
              <c:strCache>
                <c:ptCount val="1"/>
                <c:pt idx="0">
                  <c:v>Continente</c:v>
                </c:pt>
              </c:strCache>
            </c:strRef>
          </c:tx>
          <c:marker>
            <c:symbol val="diamond"/>
            <c:size val="5"/>
            <c:spPr>
              <a:solidFill>
                <a:srgbClr val="FF0000"/>
              </a:solidFill>
            </c:spPr>
          </c:marker>
          <c:xVal>
            <c:numRef>
              <c:f>AUX!$BB$531</c:f>
              <c:numCache>
                <c:formatCode>0.0</c:formatCode>
                <c:ptCount val="1"/>
                <c:pt idx="0">
                  <c:v>46.104027678579229</c:v>
                </c:pt>
              </c:numCache>
            </c:numRef>
          </c:xVal>
          <c:yVal>
            <c:numRef>
              <c:f>AUX!$BB$508</c:f>
              <c:numCache>
                <c:formatCode>General</c:formatCode>
                <c:ptCount val="1"/>
                <c:pt idx="0">
                  <c:v>0</c:v>
                </c:pt>
              </c:numCache>
            </c:numRef>
          </c:yVal>
          <c:smooth val="0"/>
          <c:extLst>
            <c:ext xmlns:c16="http://schemas.microsoft.com/office/drawing/2014/chart" uri="{C3380CC4-5D6E-409C-BE32-E72D297353CC}">
              <c16:uniqueId val="{00000006-CA2A-4759-94B1-24EF2C8A9D16}"/>
            </c:ext>
          </c:extLst>
        </c:ser>
        <c:dLbls>
          <c:showLegendKey val="0"/>
          <c:showVal val="0"/>
          <c:showCatName val="0"/>
          <c:showSerName val="0"/>
          <c:showPercent val="0"/>
          <c:showBubbleSize val="0"/>
        </c:dLbls>
        <c:axId val="774644944"/>
        <c:axId val="774643768"/>
      </c:scatterChart>
      <c:catAx>
        <c:axId val="774642984"/>
        <c:scaling>
          <c:orientation val="minMax"/>
        </c:scaling>
        <c:delete val="1"/>
        <c:axPos val="l"/>
        <c:numFmt formatCode="General" sourceLinked="0"/>
        <c:majorTickMark val="out"/>
        <c:minorTickMark val="none"/>
        <c:tickLblPos val="none"/>
        <c:crossAx val="774645336"/>
        <c:crosses val="autoZero"/>
        <c:auto val="1"/>
        <c:lblAlgn val="ctr"/>
        <c:lblOffset val="100"/>
        <c:noMultiLvlLbl val="0"/>
      </c:catAx>
      <c:valAx>
        <c:axId val="774645336"/>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774642984"/>
        <c:crosses val="autoZero"/>
        <c:crossBetween val="between"/>
      </c:valAx>
      <c:valAx>
        <c:axId val="774643768"/>
        <c:scaling>
          <c:orientation val="minMax"/>
          <c:max val="0.5"/>
          <c:min val="-0.5"/>
        </c:scaling>
        <c:delete val="1"/>
        <c:axPos val="r"/>
        <c:numFmt formatCode="General" sourceLinked="1"/>
        <c:majorTickMark val="out"/>
        <c:minorTickMark val="none"/>
        <c:tickLblPos val="none"/>
        <c:crossAx val="774644944"/>
        <c:crosses val="max"/>
        <c:crossBetween val="midCat"/>
      </c:valAx>
      <c:valAx>
        <c:axId val="774644944"/>
        <c:scaling>
          <c:orientation val="minMax"/>
        </c:scaling>
        <c:delete val="1"/>
        <c:axPos val="b"/>
        <c:numFmt formatCode="0.0" sourceLinked="1"/>
        <c:majorTickMark val="out"/>
        <c:minorTickMark val="none"/>
        <c:tickLblPos val="none"/>
        <c:crossAx val="774643768"/>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6">
                <a:lumMod val="20000"/>
                <a:lumOff val="80000"/>
              </a:schemeClr>
            </a:solidFill>
            <a:ln>
              <a:solidFill>
                <a:schemeClr val="accent6">
                  <a:lumMod val="20000"/>
                  <a:lumOff val="80000"/>
                </a:schemeClr>
              </a:solidFill>
            </a:ln>
          </c:spPr>
          <c:invertIfNegative val="0"/>
          <c:cat>
            <c:strRef>
              <c:f>AUX!$M$508</c:f>
              <c:strCache>
                <c:ptCount val="1"/>
                <c:pt idx="0">
                  <c:v>Tx Criminalidade, 2020</c:v>
                </c:pt>
              </c:strCache>
            </c:strRef>
          </c:cat>
          <c:val>
            <c:numRef>
              <c:f>AUX!$M$534</c:f>
              <c:numCache>
                <c:formatCode>0.0</c:formatCode>
                <c:ptCount val="1"/>
                <c:pt idx="0">
                  <c:v>74.366747984857511</c:v>
                </c:pt>
              </c:numCache>
            </c:numRef>
          </c:val>
          <c:extLst>
            <c:ext xmlns:c16="http://schemas.microsoft.com/office/drawing/2014/chart" uri="{C3380CC4-5D6E-409C-BE32-E72D297353CC}">
              <c16:uniqueId val="{00000000-E1BB-4157-A80A-D5D299ED25AB}"/>
            </c:ext>
          </c:extLst>
        </c:ser>
        <c:ser>
          <c:idx val="1"/>
          <c:order val="1"/>
          <c:tx>
            <c:strRef>
              <c:f>AUX!$A$535</c:f>
              <c:strCache>
                <c:ptCount val="1"/>
                <c:pt idx="0">
                  <c:v>2Q Box</c:v>
                </c:pt>
              </c:strCache>
            </c:strRef>
          </c:tx>
          <c:spPr>
            <a:solidFill>
              <a:schemeClr val="accent6">
                <a:lumMod val="60000"/>
                <a:lumOff val="40000"/>
              </a:schemeClr>
            </a:solidFill>
            <a:ln>
              <a:solidFill>
                <a:schemeClr val="accent6">
                  <a:lumMod val="20000"/>
                  <a:lumOff val="80000"/>
                </a:schemeClr>
              </a:solidFill>
            </a:ln>
          </c:spPr>
          <c:invertIfNegative val="0"/>
          <c:cat>
            <c:strRef>
              <c:f>AUX!$M$508</c:f>
              <c:strCache>
                <c:ptCount val="1"/>
                <c:pt idx="0">
                  <c:v>Tx Criminalidade, 2020</c:v>
                </c:pt>
              </c:strCache>
            </c:strRef>
          </c:cat>
          <c:val>
            <c:numRef>
              <c:f>AUX!$M$535</c:f>
              <c:numCache>
                <c:formatCode>0.0</c:formatCode>
                <c:ptCount val="1"/>
                <c:pt idx="0">
                  <c:v>7.7573157682559213</c:v>
                </c:pt>
              </c:numCache>
            </c:numRef>
          </c:val>
          <c:extLst>
            <c:ext xmlns:c16="http://schemas.microsoft.com/office/drawing/2014/chart" uri="{C3380CC4-5D6E-409C-BE32-E72D297353CC}">
              <c16:uniqueId val="{00000001-E1BB-4157-A80A-D5D299ED25AB}"/>
            </c:ext>
          </c:extLst>
        </c:ser>
        <c:ser>
          <c:idx val="2"/>
          <c:order val="2"/>
          <c:tx>
            <c:strRef>
              <c:f>AUX!$A$536</c:f>
              <c:strCache>
                <c:ptCount val="1"/>
                <c:pt idx="0">
                  <c:v>3Q Box</c:v>
                </c:pt>
              </c:strCache>
            </c:strRef>
          </c:tx>
          <c:spPr>
            <a:solidFill>
              <a:schemeClr val="accent6">
                <a:lumMod val="60000"/>
                <a:lumOff val="40000"/>
              </a:schemeClr>
            </a:solidFill>
            <a:ln>
              <a:solidFill>
                <a:schemeClr val="accent6">
                  <a:lumMod val="20000"/>
                  <a:lumOff val="80000"/>
                </a:schemeClr>
              </a:solidFill>
            </a:ln>
          </c:spPr>
          <c:invertIfNegative val="0"/>
          <c:cat>
            <c:strRef>
              <c:f>AUX!$M$508</c:f>
              <c:strCache>
                <c:ptCount val="1"/>
                <c:pt idx="0">
                  <c:v>Tx Criminalidade, 2020</c:v>
                </c:pt>
              </c:strCache>
            </c:strRef>
          </c:cat>
          <c:val>
            <c:numRef>
              <c:f>AUX!$M$536</c:f>
              <c:numCache>
                <c:formatCode>0.0</c:formatCode>
                <c:ptCount val="1"/>
                <c:pt idx="0">
                  <c:v>8.5064162598644231</c:v>
                </c:pt>
              </c:numCache>
            </c:numRef>
          </c:val>
          <c:extLst>
            <c:ext xmlns:c16="http://schemas.microsoft.com/office/drawing/2014/chart" uri="{C3380CC4-5D6E-409C-BE32-E72D297353CC}">
              <c16:uniqueId val="{00000002-E1BB-4157-A80A-D5D299ED25AB}"/>
            </c:ext>
          </c:extLst>
        </c:ser>
        <c:ser>
          <c:idx val="3"/>
          <c:order val="3"/>
          <c:tx>
            <c:strRef>
              <c:f>AUX!$A$538</c:f>
              <c:strCache>
                <c:ptCount val="1"/>
                <c:pt idx="0">
                  <c:v>bar2</c:v>
                </c:pt>
              </c:strCache>
            </c:strRef>
          </c:tx>
          <c:spPr>
            <a:solidFill>
              <a:schemeClr val="accent6">
                <a:lumMod val="20000"/>
                <a:lumOff val="80000"/>
              </a:schemeClr>
            </a:solidFill>
            <a:ln>
              <a:solidFill>
                <a:schemeClr val="accent6">
                  <a:lumMod val="20000"/>
                  <a:lumOff val="80000"/>
                </a:schemeClr>
              </a:solidFill>
            </a:ln>
          </c:spPr>
          <c:invertIfNegative val="0"/>
          <c:cat>
            <c:strRef>
              <c:f>AUX!$M$508</c:f>
              <c:strCache>
                <c:ptCount val="1"/>
                <c:pt idx="0">
                  <c:v>Tx Criminalidade, 2020</c:v>
                </c:pt>
              </c:strCache>
            </c:strRef>
          </c:cat>
          <c:val>
            <c:numRef>
              <c:f>AUX!$M$538</c:f>
              <c:numCache>
                <c:formatCode>0.0</c:formatCode>
                <c:ptCount val="1"/>
                <c:pt idx="0">
                  <c:v>9.3695199870221444</c:v>
                </c:pt>
              </c:numCache>
            </c:numRef>
          </c:val>
          <c:extLst>
            <c:ext xmlns:c16="http://schemas.microsoft.com/office/drawing/2014/chart" uri="{C3380CC4-5D6E-409C-BE32-E72D297353CC}">
              <c16:uniqueId val="{00000003-E1BB-4157-A80A-D5D299ED25AB}"/>
            </c:ext>
          </c:extLst>
        </c:ser>
        <c:dLbls>
          <c:showLegendKey val="0"/>
          <c:showVal val="0"/>
          <c:showCatName val="0"/>
          <c:showSerName val="0"/>
          <c:showPercent val="0"/>
          <c:showBubbleSize val="0"/>
        </c:dLbls>
        <c:gapWidth val="0"/>
        <c:overlap val="100"/>
        <c:axId val="774651608"/>
        <c:axId val="774654352"/>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AUX!$M$530</c:f>
              <c:numCache>
                <c:formatCode>0.0</c:formatCode>
                <c:ptCount val="1"/>
                <c:pt idx="0">
                  <c:v>77.964858944182154</c:v>
                </c:pt>
              </c:numCache>
            </c:numRef>
          </c:xVal>
          <c:yVal>
            <c:numRef>
              <c:f>AUX!$M$508</c:f>
              <c:numCache>
                <c:formatCode>General</c:formatCode>
                <c:ptCount val="1"/>
                <c:pt idx="0">
                  <c:v>0</c:v>
                </c:pt>
              </c:numCache>
            </c:numRef>
          </c:yVal>
          <c:smooth val="0"/>
          <c:extLst>
            <c:ext xmlns:c16="http://schemas.microsoft.com/office/drawing/2014/chart" uri="{C3380CC4-5D6E-409C-BE32-E72D297353CC}">
              <c16:uniqueId val="{00000004-E1BB-4157-A80A-D5D299ED25AB}"/>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AUX!$M$532</c:f>
              <c:numCache>
                <c:formatCode>0.0</c:formatCode>
                <c:ptCount val="1"/>
                <c:pt idx="0">
                  <c:v>67.987931772682828</c:v>
                </c:pt>
              </c:numCache>
            </c:numRef>
          </c:xVal>
          <c:yVal>
            <c:numRef>
              <c:f>AUX!$M$508</c:f>
              <c:numCache>
                <c:formatCode>General</c:formatCode>
                <c:ptCount val="1"/>
                <c:pt idx="0">
                  <c:v>0</c:v>
                </c:pt>
              </c:numCache>
            </c:numRef>
          </c:yVal>
          <c:smooth val="0"/>
          <c:extLst>
            <c:ext xmlns:c16="http://schemas.microsoft.com/office/drawing/2014/chart" uri="{C3380CC4-5D6E-409C-BE32-E72D297353CC}">
              <c16:uniqueId val="{00000005-E1BB-4157-A80A-D5D299ED25AB}"/>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AUX!$M$531</c:f>
              <c:numCache>
                <c:formatCode>0.0</c:formatCode>
                <c:ptCount val="1"/>
                <c:pt idx="0">
                  <c:v>57.485903171104589</c:v>
                </c:pt>
              </c:numCache>
            </c:numRef>
          </c:xVal>
          <c:yVal>
            <c:numRef>
              <c:f>AUX!$M$508</c:f>
              <c:numCache>
                <c:formatCode>General</c:formatCode>
                <c:ptCount val="1"/>
                <c:pt idx="0">
                  <c:v>0</c:v>
                </c:pt>
              </c:numCache>
            </c:numRef>
          </c:yVal>
          <c:smooth val="0"/>
          <c:extLst>
            <c:ext xmlns:c16="http://schemas.microsoft.com/office/drawing/2014/chart" uri="{C3380CC4-5D6E-409C-BE32-E72D297353CC}">
              <c16:uniqueId val="{00000006-E1BB-4157-A80A-D5D299ED25AB}"/>
            </c:ext>
          </c:extLst>
        </c:ser>
        <c:dLbls>
          <c:showLegendKey val="0"/>
          <c:showVal val="0"/>
          <c:showCatName val="0"/>
          <c:showSerName val="0"/>
          <c:showPercent val="0"/>
          <c:showBubbleSize val="0"/>
        </c:dLbls>
        <c:axId val="774652392"/>
        <c:axId val="774652000"/>
      </c:scatterChart>
      <c:catAx>
        <c:axId val="774651608"/>
        <c:scaling>
          <c:orientation val="minMax"/>
        </c:scaling>
        <c:delete val="1"/>
        <c:axPos val="l"/>
        <c:numFmt formatCode="General" sourceLinked="0"/>
        <c:majorTickMark val="out"/>
        <c:minorTickMark val="none"/>
        <c:tickLblPos val="none"/>
        <c:crossAx val="774654352"/>
        <c:crosses val="autoZero"/>
        <c:auto val="1"/>
        <c:lblAlgn val="ctr"/>
        <c:lblOffset val="100"/>
        <c:noMultiLvlLbl val="0"/>
      </c:catAx>
      <c:valAx>
        <c:axId val="774654352"/>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774651608"/>
        <c:crosses val="autoZero"/>
        <c:crossBetween val="between"/>
      </c:valAx>
      <c:valAx>
        <c:axId val="774652000"/>
        <c:scaling>
          <c:orientation val="minMax"/>
          <c:max val="0.5"/>
          <c:min val="-0.5"/>
        </c:scaling>
        <c:delete val="1"/>
        <c:axPos val="r"/>
        <c:numFmt formatCode="General" sourceLinked="1"/>
        <c:majorTickMark val="out"/>
        <c:minorTickMark val="none"/>
        <c:tickLblPos val="none"/>
        <c:crossAx val="774652392"/>
        <c:crosses val="max"/>
        <c:crossBetween val="midCat"/>
      </c:valAx>
      <c:valAx>
        <c:axId val="774652392"/>
        <c:scaling>
          <c:orientation val="minMax"/>
        </c:scaling>
        <c:delete val="1"/>
        <c:axPos val="b"/>
        <c:numFmt formatCode="0.0" sourceLinked="1"/>
        <c:majorTickMark val="out"/>
        <c:minorTickMark val="none"/>
        <c:tickLblPos val="none"/>
        <c:crossAx val="774652000"/>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6">
                <a:lumMod val="20000"/>
                <a:lumOff val="80000"/>
              </a:schemeClr>
            </a:solidFill>
            <a:ln>
              <a:solidFill>
                <a:schemeClr val="accent6">
                  <a:lumMod val="20000"/>
                  <a:lumOff val="80000"/>
                </a:schemeClr>
              </a:solidFill>
            </a:ln>
          </c:spPr>
          <c:invertIfNegative val="0"/>
          <c:cat>
            <c:strRef>
              <c:f>AUX!$N$508</c:f>
              <c:strCache>
                <c:ptCount val="1"/>
                <c:pt idx="0">
                  <c:v>Sem Escola, 2011</c:v>
                </c:pt>
              </c:strCache>
            </c:strRef>
          </c:cat>
          <c:val>
            <c:numRef>
              <c:f>AUX!$N$534</c:f>
              <c:numCache>
                <c:formatCode>0.0</c:formatCode>
                <c:ptCount val="1"/>
                <c:pt idx="0">
                  <c:v>29.937046767729399</c:v>
                </c:pt>
              </c:numCache>
            </c:numRef>
          </c:val>
          <c:extLst>
            <c:ext xmlns:c16="http://schemas.microsoft.com/office/drawing/2014/chart" uri="{C3380CC4-5D6E-409C-BE32-E72D297353CC}">
              <c16:uniqueId val="{00000000-BBE8-40FA-BBF7-7F2AA2517DDD}"/>
            </c:ext>
          </c:extLst>
        </c:ser>
        <c:ser>
          <c:idx val="1"/>
          <c:order val="1"/>
          <c:tx>
            <c:strRef>
              <c:f>AUX!$A$535</c:f>
              <c:strCache>
                <c:ptCount val="1"/>
                <c:pt idx="0">
                  <c:v>2Q Box</c:v>
                </c:pt>
              </c:strCache>
            </c:strRef>
          </c:tx>
          <c:spPr>
            <a:solidFill>
              <a:schemeClr val="accent6">
                <a:lumMod val="60000"/>
                <a:lumOff val="40000"/>
              </a:schemeClr>
            </a:solidFill>
            <a:ln>
              <a:solidFill>
                <a:schemeClr val="accent6">
                  <a:lumMod val="20000"/>
                  <a:lumOff val="80000"/>
                </a:schemeClr>
              </a:solidFill>
            </a:ln>
          </c:spPr>
          <c:invertIfNegative val="0"/>
          <c:cat>
            <c:strRef>
              <c:f>AUX!$N$508</c:f>
              <c:strCache>
                <c:ptCount val="1"/>
                <c:pt idx="0">
                  <c:v>Sem Escola, 2011</c:v>
                </c:pt>
              </c:strCache>
            </c:strRef>
          </c:cat>
          <c:val>
            <c:numRef>
              <c:f>AUX!$N$535</c:f>
              <c:numCache>
                <c:formatCode>0.0</c:formatCode>
                <c:ptCount val="1"/>
                <c:pt idx="0">
                  <c:v>19.756100165680984</c:v>
                </c:pt>
              </c:numCache>
            </c:numRef>
          </c:val>
          <c:extLst>
            <c:ext xmlns:c16="http://schemas.microsoft.com/office/drawing/2014/chart" uri="{C3380CC4-5D6E-409C-BE32-E72D297353CC}">
              <c16:uniqueId val="{00000001-BBE8-40FA-BBF7-7F2AA2517DDD}"/>
            </c:ext>
          </c:extLst>
        </c:ser>
        <c:ser>
          <c:idx val="2"/>
          <c:order val="2"/>
          <c:tx>
            <c:strRef>
              <c:f>AUX!$A$536</c:f>
              <c:strCache>
                <c:ptCount val="1"/>
                <c:pt idx="0">
                  <c:v>3Q Box</c:v>
                </c:pt>
              </c:strCache>
            </c:strRef>
          </c:tx>
          <c:spPr>
            <a:solidFill>
              <a:schemeClr val="accent6">
                <a:lumMod val="60000"/>
                <a:lumOff val="40000"/>
              </a:schemeClr>
            </a:solidFill>
            <a:ln>
              <a:solidFill>
                <a:schemeClr val="accent6">
                  <a:lumMod val="20000"/>
                  <a:lumOff val="80000"/>
                </a:schemeClr>
              </a:solidFill>
            </a:ln>
          </c:spPr>
          <c:invertIfNegative val="0"/>
          <c:cat>
            <c:strRef>
              <c:f>AUX!$N$508</c:f>
              <c:strCache>
                <c:ptCount val="1"/>
                <c:pt idx="0">
                  <c:v>Sem Escola, 2011</c:v>
                </c:pt>
              </c:strCache>
            </c:strRef>
          </c:cat>
          <c:val>
            <c:numRef>
              <c:f>AUX!$N$536</c:f>
              <c:numCache>
                <c:formatCode>0.0</c:formatCode>
                <c:ptCount val="1"/>
                <c:pt idx="0">
                  <c:v>19.896629670493745</c:v>
                </c:pt>
              </c:numCache>
            </c:numRef>
          </c:val>
          <c:extLst>
            <c:ext xmlns:c16="http://schemas.microsoft.com/office/drawing/2014/chart" uri="{C3380CC4-5D6E-409C-BE32-E72D297353CC}">
              <c16:uniqueId val="{00000002-BBE8-40FA-BBF7-7F2AA2517DDD}"/>
            </c:ext>
          </c:extLst>
        </c:ser>
        <c:ser>
          <c:idx val="3"/>
          <c:order val="3"/>
          <c:tx>
            <c:strRef>
              <c:f>AUX!$A$538</c:f>
              <c:strCache>
                <c:ptCount val="1"/>
                <c:pt idx="0">
                  <c:v>bar2</c:v>
                </c:pt>
              </c:strCache>
            </c:strRef>
          </c:tx>
          <c:spPr>
            <a:solidFill>
              <a:schemeClr val="accent6">
                <a:lumMod val="20000"/>
                <a:lumOff val="80000"/>
              </a:schemeClr>
            </a:solidFill>
            <a:ln>
              <a:solidFill>
                <a:schemeClr val="accent6">
                  <a:lumMod val="20000"/>
                  <a:lumOff val="80000"/>
                </a:schemeClr>
              </a:solidFill>
            </a:ln>
          </c:spPr>
          <c:invertIfNegative val="0"/>
          <c:cat>
            <c:strRef>
              <c:f>AUX!$N$508</c:f>
              <c:strCache>
                <c:ptCount val="1"/>
                <c:pt idx="0">
                  <c:v>Sem Escola, 2011</c:v>
                </c:pt>
              </c:strCache>
            </c:strRef>
          </c:cat>
          <c:val>
            <c:numRef>
              <c:f>AUX!$N$538</c:f>
              <c:numCache>
                <c:formatCode>0.0</c:formatCode>
                <c:ptCount val="1"/>
                <c:pt idx="0">
                  <c:v>30.410223396095873</c:v>
                </c:pt>
              </c:numCache>
            </c:numRef>
          </c:val>
          <c:extLst>
            <c:ext xmlns:c16="http://schemas.microsoft.com/office/drawing/2014/chart" uri="{C3380CC4-5D6E-409C-BE32-E72D297353CC}">
              <c16:uniqueId val="{00000003-BBE8-40FA-BBF7-7F2AA2517DDD}"/>
            </c:ext>
          </c:extLst>
        </c:ser>
        <c:dLbls>
          <c:showLegendKey val="0"/>
          <c:showVal val="0"/>
          <c:showCatName val="0"/>
          <c:showSerName val="0"/>
          <c:showPercent val="0"/>
          <c:showBubbleSize val="0"/>
        </c:dLbls>
        <c:gapWidth val="0"/>
        <c:overlap val="100"/>
        <c:axId val="774654744"/>
        <c:axId val="774653568"/>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AUX!$N$530</c:f>
              <c:numCache>
                <c:formatCode>0.0</c:formatCode>
                <c:ptCount val="1"/>
                <c:pt idx="0">
                  <c:v>22.998626088371054</c:v>
                </c:pt>
              </c:numCache>
            </c:numRef>
          </c:xVal>
          <c:yVal>
            <c:numRef>
              <c:f>AUX!$N$508</c:f>
              <c:numCache>
                <c:formatCode>General</c:formatCode>
                <c:ptCount val="1"/>
                <c:pt idx="0">
                  <c:v>0</c:v>
                </c:pt>
              </c:numCache>
            </c:numRef>
          </c:yVal>
          <c:smooth val="0"/>
          <c:extLst>
            <c:ext xmlns:c16="http://schemas.microsoft.com/office/drawing/2014/chart" uri="{C3380CC4-5D6E-409C-BE32-E72D297353CC}">
              <c16:uniqueId val="{00000004-BBE8-40FA-BBF7-7F2AA2517DDD}"/>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AUX!$N$532</c:f>
              <c:numCache>
                <c:formatCode>0.0</c:formatCode>
                <c:ptCount val="1"/>
                <c:pt idx="0">
                  <c:v>56.343833264838182</c:v>
                </c:pt>
              </c:numCache>
            </c:numRef>
          </c:xVal>
          <c:yVal>
            <c:numRef>
              <c:f>AUX!$N$508</c:f>
              <c:numCache>
                <c:formatCode>General</c:formatCode>
                <c:ptCount val="1"/>
                <c:pt idx="0">
                  <c:v>0</c:v>
                </c:pt>
              </c:numCache>
            </c:numRef>
          </c:yVal>
          <c:smooth val="0"/>
          <c:extLst>
            <c:ext xmlns:c16="http://schemas.microsoft.com/office/drawing/2014/chart" uri="{C3380CC4-5D6E-409C-BE32-E72D297353CC}">
              <c16:uniqueId val="{00000005-BBE8-40FA-BBF7-7F2AA2517DDD}"/>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AUX!$N$531</c:f>
              <c:numCache>
                <c:formatCode>0.0</c:formatCode>
                <c:ptCount val="1"/>
                <c:pt idx="0">
                  <c:v>55.006480975744878</c:v>
                </c:pt>
              </c:numCache>
            </c:numRef>
          </c:xVal>
          <c:yVal>
            <c:numRef>
              <c:f>AUX!$N$508</c:f>
              <c:numCache>
                <c:formatCode>General</c:formatCode>
                <c:ptCount val="1"/>
                <c:pt idx="0">
                  <c:v>0</c:v>
                </c:pt>
              </c:numCache>
            </c:numRef>
          </c:yVal>
          <c:smooth val="0"/>
          <c:extLst>
            <c:ext xmlns:c16="http://schemas.microsoft.com/office/drawing/2014/chart" uri="{C3380CC4-5D6E-409C-BE32-E72D297353CC}">
              <c16:uniqueId val="{00000006-BBE8-40FA-BBF7-7F2AA2517DDD}"/>
            </c:ext>
          </c:extLst>
        </c:ser>
        <c:dLbls>
          <c:showLegendKey val="0"/>
          <c:showVal val="0"/>
          <c:showCatName val="0"/>
          <c:showSerName val="0"/>
          <c:showPercent val="0"/>
          <c:showBubbleSize val="0"/>
        </c:dLbls>
        <c:axId val="420713552"/>
        <c:axId val="774652784"/>
      </c:scatterChart>
      <c:catAx>
        <c:axId val="774654744"/>
        <c:scaling>
          <c:orientation val="minMax"/>
        </c:scaling>
        <c:delete val="1"/>
        <c:axPos val="l"/>
        <c:numFmt formatCode="General" sourceLinked="1"/>
        <c:majorTickMark val="out"/>
        <c:minorTickMark val="none"/>
        <c:tickLblPos val="none"/>
        <c:crossAx val="774653568"/>
        <c:crosses val="autoZero"/>
        <c:auto val="1"/>
        <c:lblAlgn val="ctr"/>
        <c:lblOffset val="100"/>
        <c:noMultiLvlLbl val="0"/>
      </c:catAx>
      <c:valAx>
        <c:axId val="774653568"/>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774654744"/>
        <c:crosses val="autoZero"/>
        <c:crossBetween val="between"/>
      </c:valAx>
      <c:valAx>
        <c:axId val="774652784"/>
        <c:scaling>
          <c:orientation val="minMax"/>
          <c:max val="0.5"/>
          <c:min val="-0.5"/>
        </c:scaling>
        <c:delete val="1"/>
        <c:axPos val="r"/>
        <c:numFmt formatCode="General" sourceLinked="1"/>
        <c:majorTickMark val="out"/>
        <c:minorTickMark val="none"/>
        <c:tickLblPos val="none"/>
        <c:crossAx val="420713552"/>
        <c:crosses val="max"/>
        <c:crossBetween val="midCat"/>
      </c:valAx>
      <c:valAx>
        <c:axId val="420713552"/>
        <c:scaling>
          <c:orientation val="minMax"/>
        </c:scaling>
        <c:delete val="1"/>
        <c:axPos val="b"/>
        <c:numFmt formatCode="0.0" sourceLinked="1"/>
        <c:majorTickMark val="out"/>
        <c:minorTickMark val="none"/>
        <c:tickLblPos val="none"/>
        <c:crossAx val="774652784"/>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4">
                <a:lumMod val="20000"/>
                <a:lumOff val="80000"/>
              </a:schemeClr>
            </a:solidFill>
            <a:ln>
              <a:solidFill>
                <a:schemeClr val="accent4">
                  <a:lumMod val="20000"/>
                  <a:lumOff val="80000"/>
                </a:schemeClr>
              </a:solidFill>
            </a:ln>
          </c:spPr>
          <c:invertIfNegative val="0"/>
          <c:cat>
            <c:strRef>
              <c:f>AUX!$T$508</c:f>
              <c:strCache>
                <c:ptCount val="1"/>
                <c:pt idx="0">
                  <c:v>P17</c:v>
                </c:pt>
              </c:strCache>
            </c:strRef>
          </c:cat>
          <c:val>
            <c:numRef>
              <c:f>AUX!$T$534</c:f>
              <c:numCache>
                <c:formatCode>0.0</c:formatCode>
                <c:ptCount val="1"/>
                <c:pt idx="0">
                  <c:v>39.55252236156894</c:v>
                </c:pt>
              </c:numCache>
            </c:numRef>
          </c:val>
          <c:extLst>
            <c:ext xmlns:c16="http://schemas.microsoft.com/office/drawing/2014/chart" uri="{C3380CC4-5D6E-409C-BE32-E72D297353CC}">
              <c16:uniqueId val="{00000000-F5FE-43F2-9D1F-E8909D5C5B74}"/>
            </c:ext>
          </c:extLst>
        </c:ser>
        <c:ser>
          <c:idx val="1"/>
          <c:order val="1"/>
          <c:tx>
            <c:strRef>
              <c:f>AUX!$A$535</c:f>
              <c:strCache>
                <c:ptCount val="1"/>
                <c:pt idx="0">
                  <c:v>2Q Box</c:v>
                </c:pt>
              </c:strCache>
            </c:strRef>
          </c:tx>
          <c:spPr>
            <a:solidFill>
              <a:schemeClr val="accent4">
                <a:lumMod val="60000"/>
                <a:lumOff val="40000"/>
              </a:schemeClr>
            </a:solidFill>
            <a:ln>
              <a:solidFill>
                <a:schemeClr val="accent4">
                  <a:lumMod val="20000"/>
                  <a:lumOff val="80000"/>
                </a:schemeClr>
              </a:solidFill>
            </a:ln>
          </c:spPr>
          <c:invertIfNegative val="0"/>
          <c:cat>
            <c:strRef>
              <c:f>AUX!$T$508</c:f>
              <c:strCache>
                <c:ptCount val="1"/>
                <c:pt idx="0">
                  <c:v>P17</c:v>
                </c:pt>
              </c:strCache>
            </c:strRef>
          </c:cat>
          <c:val>
            <c:numRef>
              <c:f>AUX!$T$535</c:f>
              <c:numCache>
                <c:formatCode>0.0</c:formatCode>
                <c:ptCount val="1"/>
                <c:pt idx="0">
                  <c:v>15.317316422896035</c:v>
                </c:pt>
              </c:numCache>
            </c:numRef>
          </c:val>
          <c:extLst>
            <c:ext xmlns:c16="http://schemas.microsoft.com/office/drawing/2014/chart" uri="{C3380CC4-5D6E-409C-BE32-E72D297353CC}">
              <c16:uniqueId val="{00000001-F5FE-43F2-9D1F-E8909D5C5B74}"/>
            </c:ext>
          </c:extLst>
        </c:ser>
        <c:ser>
          <c:idx val="2"/>
          <c:order val="2"/>
          <c:tx>
            <c:strRef>
              <c:f>AUX!$A$536</c:f>
              <c:strCache>
                <c:ptCount val="1"/>
                <c:pt idx="0">
                  <c:v>3Q Box</c:v>
                </c:pt>
              </c:strCache>
            </c:strRef>
          </c:tx>
          <c:spPr>
            <a:solidFill>
              <a:schemeClr val="accent4">
                <a:lumMod val="60000"/>
                <a:lumOff val="40000"/>
              </a:schemeClr>
            </a:solidFill>
            <a:ln>
              <a:solidFill>
                <a:schemeClr val="accent4">
                  <a:lumMod val="20000"/>
                  <a:lumOff val="80000"/>
                </a:schemeClr>
              </a:solidFill>
            </a:ln>
          </c:spPr>
          <c:invertIfNegative val="0"/>
          <c:cat>
            <c:strRef>
              <c:f>AUX!$T$508</c:f>
              <c:strCache>
                <c:ptCount val="1"/>
                <c:pt idx="0">
                  <c:v>P17</c:v>
                </c:pt>
              </c:strCache>
            </c:strRef>
          </c:cat>
          <c:val>
            <c:numRef>
              <c:f>AUX!$T$536</c:f>
              <c:numCache>
                <c:formatCode>0.0</c:formatCode>
                <c:ptCount val="1"/>
                <c:pt idx="0">
                  <c:v>13.328930591043971</c:v>
                </c:pt>
              </c:numCache>
            </c:numRef>
          </c:val>
          <c:extLst>
            <c:ext xmlns:c16="http://schemas.microsoft.com/office/drawing/2014/chart" uri="{C3380CC4-5D6E-409C-BE32-E72D297353CC}">
              <c16:uniqueId val="{00000002-F5FE-43F2-9D1F-E8909D5C5B74}"/>
            </c:ext>
          </c:extLst>
        </c:ser>
        <c:ser>
          <c:idx val="3"/>
          <c:order val="3"/>
          <c:tx>
            <c:strRef>
              <c:f>AUX!$A$538</c:f>
              <c:strCache>
                <c:ptCount val="1"/>
                <c:pt idx="0">
                  <c:v>bar2</c:v>
                </c:pt>
              </c:strCache>
            </c:strRef>
          </c:tx>
          <c:spPr>
            <a:solidFill>
              <a:schemeClr val="accent4">
                <a:lumMod val="20000"/>
                <a:lumOff val="80000"/>
              </a:schemeClr>
            </a:solidFill>
            <a:ln>
              <a:solidFill>
                <a:schemeClr val="accent4">
                  <a:lumMod val="20000"/>
                  <a:lumOff val="80000"/>
                </a:schemeClr>
              </a:solidFill>
            </a:ln>
          </c:spPr>
          <c:invertIfNegative val="0"/>
          <c:cat>
            <c:strRef>
              <c:f>AUX!$T$508</c:f>
              <c:strCache>
                <c:ptCount val="1"/>
                <c:pt idx="0">
                  <c:v>P17</c:v>
                </c:pt>
              </c:strCache>
            </c:strRef>
          </c:cat>
          <c:val>
            <c:numRef>
              <c:f>AUX!$T$538</c:f>
              <c:numCache>
                <c:formatCode>0.0</c:formatCode>
                <c:ptCount val="1"/>
                <c:pt idx="0">
                  <c:v>31.801230624491055</c:v>
                </c:pt>
              </c:numCache>
            </c:numRef>
          </c:val>
          <c:extLst>
            <c:ext xmlns:c16="http://schemas.microsoft.com/office/drawing/2014/chart" uri="{C3380CC4-5D6E-409C-BE32-E72D297353CC}">
              <c16:uniqueId val="{00000003-F5FE-43F2-9D1F-E8909D5C5B74}"/>
            </c:ext>
          </c:extLst>
        </c:ser>
        <c:dLbls>
          <c:showLegendKey val="0"/>
          <c:showVal val="0"/>
          <c:showCatName val="0"/>
          <c:showSerName val="0"/>
          <c:showPercent val="0"/>
          <c:showBubbleSize val="0"/>
        </c:dLbls>
        <c:gapWidth val="0"/>
        <c:overlap val="100"/>
        <c:axId val="420715120"/>
        <c:axId val="420715904"/>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AUX!$T$530</c:f>
              <c:numCache>
                <c:formatCode>0.0</c:formatCode>
                <c:ptCount val="1"/>
                <c:pt idx="0">
                  <c:v>53.875711763816312</c:v>
                </c:pt>
              </c:numCache>
            </c:numRef>
          </c:xVal>
          <c:yVal>
            <c:numRef>
              <c:f>AUX!$T$508</c:f>
              <c:numCache>
                <c:formatCode>General</c:formatCode>
                <c:ptCount val="1"/>
                <c:pt idx="0">
                  <c:v>0</c:v>
                </c:pt>
              </c:numCache>
            </c:numRef>
          </c:yVal>
          <c:smooth val="0"/>
          <c:extLst>
            <c:ext xmlns:c16="http://schemas.microsoft.com/office/drawing/2014/chart" uri="{C3380CC4-5D6E-409C-BE32-E72D297353CC}">
              <c16:uniqueId val="{00000004-F5FE-43F2-9D1F-E8909D5C5B74}"/>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AUX!$T$532</c:f>
              <c:numCache>
                <c:formatCode>0.0</c:formatCode>
                <c:ptCount val="1"/>
                <c:pt idx="0">
                  <c:v>34.577915966807879</c:v>
                </c:pt>
              </c:numCache>
            </c:numRef>
          </c:xVal>
          <c:yVal>
            <c:numRef>
              <c:f>AUX!$T$508</c:f>
              <c:numCache>
                <c:formatCode>General</c:formatCode>
                <c:ptCount val="1"/>
                <c:pt idx="0">
                  <c:v>0</c:v>
                </c:pt>
              </c:numCache>
            </c:numRef>
          </c:yVal>
          <c:smooth val="0"/>
          <c:extLst>
            <c:ext xmlns:c16="http://schemas.microsoft.com/office/drawing/2014/chart" uri="{C3380CC4-5D6E-409C-BE32-E72D297353CC}">
              <c16:uniqueId val="{00000005-F5FE-43F2-9D1F-E8909D5C5B74}"/>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AUX!$T$531</c:f>
              <c:numCache>
                <c:formatCode>0.0</c:formatCode>
                <c:ptCount val="1"/>
                <c:pt idx="0">
                  <c:v>53.171599834330188</c:v>
                </c:pt>
              </c:numCache>
            </c:numRef>
          </c:xVal>
          <c:yVal>
            <c:numRef>
              <c:f>AUX!$T$508</c:f>
              <c:numCache>
                <c:formatCode>General</c:formatCode>
                <c:ptCount val="1"/>
                <c:pt idx="0">
                  <c:v>0</c:v>
                </c:pt>
              </c:numCache>
            </c:numRef>
          </c:yVal>
          <c:smooth val="0"/>
          <c:extLst>
            <c:ext xmlns:c16="http://schemas.microsoft.com/office/drawing/2014/chart" uri="{C3380CC4-5D6E-409C-BE32-E72D297353CC}">
              <c16:uniqueId val="{00000006-F5FE-43F2-9D1F-E8909D5C5B74}"/>
            </c:ext>
          </c:extLst>
        </c:ser>
        <c:dLbls>
          <c:showLegendKey val="0"/>
          <c:showVal val="0"/>
          <c:showCatName val="0"/>
          <c:showSerName val="0"/>
          <c:showPercent val="0"/>
          <c:showBubbleSize val="0"/>
        </c:dLbls>
        <c:axId val="420711984"/>
        <c:axId val="420713944"/>
      </c:scatterChart>
      <c:catAx>
        <c:axId val="420715120"/>
        <c:scaling>
          <c:orientation val="minMax"/>
        </c:scaling>
        <c:delete val="1"/>
        <c:axPos val="l"/>
        <c:numFmt formatCode="General" sourceLinked="0"/>
        <c:majorTickMark val="out"/>
        <c:minorTickMark val="none"/>
        <c:tickLblPos val="none"/>
        <c:crossAx val="420715904"/>
        <c:crosses val="autoZero"/>
        <c:auto val="1"/>
        <c:lblAlgn val="ctr"/>
        <c:lblOffset val="100"/>
        <c:noMultiLvlLbl val="0"/>
      </c:catAx>
      <c:valAx>
        <c:axId val="420715904"/>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20715120"/>
        <c:crosses val="autoZero"/>
        <c:crossBetween val="between"/>
      </c:valAx>
      <c:valAx>
        <c:axId val="420713944"/>
        <c:scaling>
          <c:orientation val="minMax"/>
          <c:max val="0.5"/>
          <c:min val="-0.5"/>
        </c:scaling>
        <c:delete val="1"/>
        <c:axPos val="r"/>
        <c:numFmt formatCode="General" sourceLinked="1"/>
        <c:majorTickMark val="out"/>
        <c:minorTickMark val="none"/>
        <c:tickLblPos val="none"/>
        <c:crossAx val="420711984"/>
        <c:crosses val="max"/>
        <c:crossBetween val="midCat"/>
      </c:valAx>
      <c:valAx>
        <c:axId val="420711984"/>
        <c:scaling>
          <c:orientation val="minMax"/>
        </c:scaling>
        <c:delete val="1"/>
        <c:axPos val="b"/>
        <c:numFmt formatCode="0.0" sourceLinked="1"/>
        <c:majorTickMark val="out"/>
        <c:minorTickMark val="none"/>
        <c:tickLblPos val="none"/>
        <c:crossAx val="420713944"/>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4">
                <a:lumMod val="20000"/>
                <a:lumOff val="80000"/>
              </a:schemeClr>
            </a:solidFill>
            <a:ln>
              <a:solidFill>
                <a:schemeClr val="accent4">
                  <a:lumMod val="20000"/>
                  <a:lumOff val="80000"/>
                </a:schemeClr>
              </a:solidFill>
            </a:ln>
          </c:spPr>
          <c:invertIfNegative val="0"/>
          <c:cat>
            <c:strRef>
              <c:f>AUX!$U$508</c:f>
              <c:strCache>
                <c:ptCount val="1"/>
                <c:pt idx="0">
                  <c:v>T83</c:v>
                </c:pt>
              </c:strCache>
            </c:strRef>
          </c:cat>
          <c:val>
            <c:numRef>
              <c:f>AUX!$U$534</c:f>
              <c:numCache>
                <c:formatCode>0.0</c:formatCode>
                <c:ptCount val="1"/>
                <c:pt idx="0">
                  <c:v>23.079606182444813</c:v>
                </c:pt>
              </c:numCache>
            </c:numRef>
          </c:val>
          <c:extLst>
            <c:ext xmlns:c16="http://schemas.microsoft.com/office/drawing/2014/chart" uri="{C3380CC4-5D6E-409C-BE32-E72D297353CC}">
              <c16:uniqueId val="{00000000-DD66-4DEF-9304-E18CC0B86257}"/>
            </c:ext>
          </c:extLst>
        </c:ser>
        <c:ser>
          <c:idx val="1"/>
          <c:order val="1"/>
          <c:tx>
            <c:strRef>
              <c:f>AUX!$A$535</c:f>
              <c:strCache>
                <c:ptCount val="1"/>
                <c:pt idx="0">
                  <c:v>2Q Box</c:v>
                </c:pt>
              </c:strCache>
            </c:strRef>
          </c:tx>
          <c:spPr>
            <a:solidFill>
              <a:schemeClr val="accent4">
                <a:lumMod val="60000"/>
                <a:lumOff val="40000"/>
              </a:schemeClr>
            </a:solidFill>
            <a:ln>
              <a:solidFill>
                <a:schemeClr val="accent4">
                  <a:lumMod val="20000"/>
                  <a:lumOff val="80000"/>
                </a:schemeClr>
              </a:solidFill>
            </a:ln>
          </c:spPr>
          <c:invertIfNegative val="0"/>
          <c:cat>
            <c:strRef>
              <c:f>AUX!$U$508</c:f>
              <c:strCache>
                <c:ptCount val="1"/>
                <c:pt idx="0">
                  <c:v>T83</c:v>
                </c:pt>
              </c:strCache>
            </c:strRef>
          </c:cat>
          <c:val>
            <c:numRef>
              <c:f>AUX!$U$535</c:f>
              <c:numCache>
                <c:formatCode>0.0</c:formatCode>
                <c:ptCount val="1"/>
                <c:pt idx="0">
                  <c:v>25.41994261492281</c:v>
                </c:pt>
              </c:numCache>
            </c:numRef>
          </c:val>
          <c:extLst>
            <c:ext xmlns:c16="http://schemas.microsoft.com/office/drawing/2014/chart" uri="{C3380CC4-5D6E-409C-BE32-E72D297353CC}">
              <c16:uniqueId val="{00000001-DD66-4DEF-9304-E18CC0B86257}"/>
            </c:ext>
          </c:extLst>
        </c:ser>
        <c:ser>
          <c:idx val="2"/>
          <c:order val="2"/>
          <c:tx>
            <c:strRef>
              <c:f>AUX!$A$536</c:f>
              <c:strCache>
                <c:ptCount val="1"/>
                <c:pt idx="0">
                  <c:v>3Q Box</c:v>
                </c:pt>
              </c:strCache>
            </c:strRef>
          </c:tx>
          <c:spPr>
            <a:solidFill>
              <a:schemeClr val="accent4">
                <a:lumMod val="60000"/>
                <a:lumOff val="40000"/>
              </a:schemeClr>
            </a:solidFill>
            <a:ln>
              <a:solidFill>
                <a:schemeClr val="accent4">
                  <a:lumMod val="20000"/>
                  <a:lumOff val="80000"/>
                </a:schemeClr>
              </a:solidFill>
            </a:ln>
          </c:spPr>
          <c:invertIfNegative val="0"/>
          <c:cat>
            <c:strRef>
              <c:f>AUX!$U$508</c:f>
              <c:strCache>
                <c:ptCount val="1"/>
                <c:pt idx="0">
                  <c:v>T83</c:v>
                </c:pt>
              </c:strCache>
            </c:strRef>
          </c:cat>
          <c:val>
            <c:numRef>
              <c:f>AUX!$U$536</c:f>
              <c:numCache>
                <c:formatCode>0.0</c:formatCode>
                <c:ptCount val="1"/>
                <c:pt idx="0">
                  <c:v>18.852787700922647</c:v>
                </c:pt>
              </c:numCache>
            </c:numRef>
          </c:val>
          <c:extLst>
            <c:ext xmlns:c16="http://schemas.microsoft.com/office/drawing/2014/chart" uri="{C3380CC4-5D6E-409C-BE32-E72D297353CC}">
              <c16:uniqueId val="{00000002-DD66-4DEF-9304-E18CC0B86257}"/>
            </c:ext>
          </c:extLst>
        </c:ser>
        <c:ser>
          <c:idx val="3"/>
          <c:order val="3"/>
          <c:tx>
            <c:strRef>
              <c:f>AUX!$A$538</c:f>
              <c:strCache>
                <c:ptCount val="1"/>
                <c:pt idx="0">
                  <c:v>bar2</c:v>
                </c:pt>
              </c:strCache>
            </c:strRef>
          </c:tx>
          <c:spPr>
            <a:solidFill>
              <a:schemeClr val="accent4">
                <a:lumMod val="20000"/>
                <a:lumOff val="80000"/>
              </a:schemeClr>
            </a:solidFill>
            <a:ln>
              <a:solidFill>
                <a:schemeClr val="accent4">
                  <a:lumMod val="20000"/>
                  <a:lumOff val="80000"/>
                </a:schemeClr>
              </a:solidFill>
            </a:ln>
          </c:spPr>
          <c:invertIfNegative val="0"/>
          <c:cat>
            <c:strRef>
              <c:f>AUX!$U$508</c:f>
              <c:strCache>
                <c:ptCount val="1"/>
                <c:pt idx="0">
                  <c:v>T83</c:v>
                </c:pt>
              </c:strCache>
            </c:strRef>
          </c:cat>
          <c:val>
            <c:numRef>
              <c:f>AUX!$U$538</c:f>
              <c:numCache>
                <c:formatCode>0.0</c:formatCode>
                <c:ptCount val="1"/>
                <c:pt idx="0">
                  <c:v>32.647663501709729</c:v>
                </c:pt>
              </c:numCache>
            </c:numRef>
          </c:val>
          <c:extLst>
            <c:ext xmlns:c16="http://schemas.microsoft.com/office/drawing/2014/chart" uri="{C3380CC4-5D6E-409C-BE32-E72D297353CC}">
              <c16:uniqueId val="{00000003-DD66-4DEF-9304-E18CC0B86257}"/>
            </c:ext>
          </c:extLst>
        </c:ser>
        <c:dLbls>
          <c:showLegendKey val="0"/>
          <c:showVal val="0"/>
          <c:showCatName val="0"/>
          <c:showSerName val="0"/>
          <c:showPercent val="0"/>
          <c:showBubbleSize val="0"/>
        </c:dLbls>
        <c:gapWidth val="0"/>
        <c:overlap val="100"/>
        <c:axId val="420713160"/>
        <c:axId val="420714728"/>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AUX!$U$530</c:f>
              <c:numCache>
                <c:formatCode>0.0</c:formatCode>
                <c:ptCount val="1"/>
                <c:pt idx="0">
                  <c:v>8.6392965609891021</c:v>
                </c:pt>
              </c:numCache>
            </c:numRef>
          </c:xVal>
          <c:yVal>
            <c:numRef>
              <c:f>AUX!$U$508</c:f>
              <c:numCache>
                <c:formatCode>General</c:formatCode>
                <c:ptCount val="1"/>
                <c:pt idx="0">
                  <c:v>0</c:v>
                </c:pt>
              </c:numCache>
            </c:numRef>
          </c:yVal>
          <c:smooth val="0"/>
          <c:extLst>
            <c:ext xmlns:c16="http://schemas.microsoft.com/office/drawing/2014/chart" uri="{C3380CC4-5D6E-409C-BE32-E72D297353CC}">
              <c16:uniqueId val="{00000004-DD66-4DEF-9304-E18CC0B86257}"/>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AUX!$U$532</c:f>
              <c:numCache>
                <c:formatCode>0.0</c:formatCode>
                <c:ptCount val="1"/>
                <c:pt idx="0">
                  <c:v>22.23259556167509</c:v>
                </c:pt>
              </c:numCache>
            </c:numRef>
          </c:xVal>
          <c:yVal>
            <c:numRef>
              <c:f>AUX!$U$508</c:f>
              <c:numCache>
                <c:formatCode>General</c:formatCode>
                <c:ptCount val="1"/>
                <c:pt idx="0">
                  <c:v>0</c:v>
                </c:pt>
              </c:numCache>
            </c:numRef>
          </c:yVal>
          <c:smooth val="0"/>
          <c:extLst>
            <c:ext xmlns:c16="http://schemas.microsoft.com/office/drawing/2014/chart" uri="{C3380CC4-5D6E-409C-BE32-E72D297353CC}">
              <c16:uniqueId val="{00000005-DD66-4DEF-9304-E18CC0B86257}"/>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AUX!$U$531</c:f>
              <c:numCache>
                <c:formatCode>0.0</c:formatCode>
                <c:ptCount val="1"/>
                <c:pt idx="0">
                  <c:v>50.174483356344169</c:v>
                </c:pt>
              </c:numCache>
            </c:numRef>
          </c:xVal>
          <c:yVal>
            <c:numRef>
              <c:f>AUX!$U$508</c:f>
              <c:numCache>
                <c:formatCode>General</c:formatCode>
                <c:ptCount val="1"/>
                <c:pt idx="0">
                  <c:v>0</c:v>
                </c:pt>
              </c:numCache>
            </c:numRef>
          </c:yVal>
          <c:smooth val="0"/>
          <c:extLst>
            <c:ext xmlns:c16="http://schemas.microsoft.com/office/drawing/2014/chart" uri="{C3380CC4-5D6E-409C-BE32-E72D297353CC}">
              <c16:uniqueId val="{00000006-DD66-4DEF-9304-E18CC0B86257}"/>
            </c:ext>
          </c:extLst>
        </c:ser>
        <c:dLbls>
          <c:showLegendKey val="0"/>
          <c:showVal val="0"/>
          <c:showCatName val="0"/>
          <c:showSerName val="0"/>
          <c:showPercent val="0"/>
          <c:showBubbleSize val="0"/>
        </c:dLbls>
        <c:axId val="420709632"/>
        <c:axId val="420711200"/>
      </c:scatterChart>
      <c:catAx>
        <c:axId val="420713160"/>
        <c:scaling>
          <c:orientation val="minMax"/>
        </c:scaling>
        <c:delete val="1"/>
        <c:axPos val="l"/>
        <c:numFmt formatCode="General" sourceLinked="0"/>
        <c:majorTickMark val="out"/>
        <c:minorTickMark val="none"/>
        <c:tickLblPos val="none"/>
        <c:crossAx val="420714728"/>
        <c:crosses val="autoZero"/>
        <c:auto val="1"/>
        <c:lblAlgn val="ctr"/>
        <c:lblOffset val="100"/>
        <c:noMultiLvlLbl val="0"/>
      </c:catAx>
      <c:valAx>
        <c:axId val="420714728"/>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20713160"/>
        <c:crosses val="autoZero"/>
        <c:crossBetween val="between"/>
      </c:valAx>
      <c:valAx>
        <c:axId val="420711200"/>
        <c:scaling>
          <c:orientation val="minMax"/>
          <c:max val="0.5"/>
          <c:min val="-0.5"/>
        </c:scaling>
        <c:delete val="1"/>
        <c:axPos val="r"/>
        <c:numFmt formatCode="General" sourceLinked="1"/>
        <c:majorTickMark val="out"/>
        <c:minorTickMark val="none"/>
        <c:tickLblPos val="none"/>
        <c:crossAx val="420709632"/>
        <c:crosses val="max"/>
        <c:crossBetween val="midCat"/>
      </c:valAx>
      <c:valAx>
        <c:axId val="420709632"/>
        <c:scaling>
          <c:orientation val="minMax"/>
        </c:scaling>
        <c:delete val="1"/>
        <c:axPos val="b"/>
        <c:numFmt formatCode="0.0" sourceLinked="1"/>
        <c:majorTickMark val="out"/>
        <c:minorTickMark val="none"/>
        <c:tickLblPos val="none"/>
        <c:crossAx val="420711200"/>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4">
                <a:lumMod val="20000"/>
                <a:lumOff val="80000"/>
              </a:schemeClr>
            </a:solidFill>
            <a:ln>
              <a:solidFill>
                <a:schemeClr val="accent4">
                  <a:lumMod val="20000"/>
                  <a:lumOff val="80000"/>
                </a:schemeClr>
              </a:solidFill>
            </a:ln>
          </c:spPr>
          <c:invertIfNegative val="0"/>
          <c:cat>
            <c:strRef>
              <c:f>AUX!$V$508</c:f>
              <c:strCache>
                <c:ptCount val="1"/>
                <c:pt idx="0">
                  <c:v>P15</c:v>
                </c:pt>
              </c:strCache>
            </c:strRef>
          </c:cat>
          <c:val>
            <c:numRef>
              <c:f>AUX!$V$534</c:f>
              <c:numCache>
                <c:formatCode>0.0</c:formatCode>
                <c:ptCount val="1"/>
                <c:pt idx="0">
                  <c:v>73.391250132569823</c:v>
                </c:pt>
              </c:numCache>
            </c:numRef>
          </c:val>
          <c:extLst>
            <c:ext xmlns:c16="http://schemas.microsoft.com/office/drawing/2014/chart" uri="{C3380CC4-5D6E-409C-BE32-E72D297353CC}">
              <c16:uniqueId val="{00000000-96C1-4A69-BC69-C6755DD5A357}"/>
            </c:ext>
          </c:extLst>
        </c:ser>
        <c:ser>
          <c:idx val="1"/>
          <c:order val="1"/>
          <c:tx>
            <c:strRef>
              <c:f>AUX!$A$535</c:f>
              <c:strCache>
                <c:ptCount val="1"/>
                <c:pt idx="0">
                  <c:v>2Q Box</c:v>
                </c:pt>
              </c:strCache>
            </c:strRef>
          </c:tx>
          <c:spPr>
            <a:solidFill>
              <a:schemeClr val="accent4">
                <a:lumMod val="60000"/>
                <a:lumOff val="40000"/>
              </a:schemeClr>
            </a:solidFill>
            <a:ln>
              <a:solidFill>
                <a:schemeClr val="accent4">
                  <a:lumMod val="20000"/>
                  <a:lumOff val="80000"/>
                </a:schemeClr>
              </a:solidFill>
            </a:ln>
          </c:spPr>
          <c:invertIfNegative val="0"/>
          <c:cat>
            <c:strRef>
              <c:f>AUX!$V$508</c:f>
              <c:strCache>
                <c:ptCount val="1"/>
                <c:pt idx="0">
                  <c:v>P15</c:v>
                </c:pt>
              </c:strCache>
            </c:strRef>
          </c:cat>
          <c:val>
            <c:numRef>
              <c:f>AUX!$V$535</c:f>
              <c:numCache>
                <c:formatCode>0.0</c:formatCode>
                <c:ptCount val="1"/>
                <c:pt idx="0">
                  <c:v>9.4444287865588592</c:v>
                </c:pt>
              </c:numCache>
            </c:numRef>
          </c:val>
          <c:extLst>
            <c:ext xmlns:c16="http://schemas.microsoft.com/office/drawing/2014/chart" uri="{C3380CC4-5D6E-409C-BE32-E72D297353CC}">
              <c16:uniqueId val="{00000001-96C1-4A69-BC69-C6755DD5A357}"/>
            </c:ext>
          </c:extLst>
        </c:ser>
        <c:ser>
          <c:idx val="2"/>
          <c:order val="2"/>
          <c:tx>
            <c:strRef>
              <c:f>AUX!$A$536</c:f>
              <c:strCache>
                <c:ptCount val="1"/>
                <c:pt idx="0">
                  <c:v>3Q Box</c:v>
                </c:pt>
              </c:strCache>
            </c:strRef>
          </c:tx>
          <c:spPr>
            <a:solidFill>
              <a:schemeClr val="accent4">
                <a:lumMod val="60000"/>
                <a:lumOff val="40000"/>
              </a:schemeClr>
            </a:solidFill>
            <a:ln>
              <a:solidFill>
                <a:schemeClr val="accent4">
                  <a:lumMod val="20000"/>
                  <a:lumOff val="80000"/>
                </a:schemeClr>
              </a:solidFill>
            </a:ln>
          </c:spPr>
          <c:invertIfNegative val="0"/>
          <c:cat>
            <c:strRef>
              <c:f>AUX!$V$508</c:f>
              <c:strCache>
                <c:ptCount val="1"/>
                <c:pt idx="0">
                  <c:v>P15</c:v>
                </c:pt>
              </c:strCache>
            </c:strRef>
          </c:cat>
          <c:val>
            <c:numRef>
              <c:f>AUX!$V$536</c:f>
              <c:numCache>
                <c:formatCode>0.0</c:formatCode>
                <c:ptCount val="1"/>
                <c:pt idx="0">
                  <c:v>8.0086056471291158</c:v>
                </c:pt>
              </c:numCache>
            </c:numRef>
          </c:val>
          <c:extLst>
            <c:ext xmlns:c16="http://schemas.microsoft.com/office/drawing/2014/chart" uri="{C3380CC4-5D6E-409C-BE32-E72D297353CC}">
              <c16:uniqueId val="{00000002-96C1-4A69-BC69-C6755DD5A357}"/>
            </c:ext>
          </c:extLst>
        </c:ser>
        <c:ser>
          <c:idx val="3"/>
          <c:order val="3"/>
          <c:tx>
            <c:strRef>
              <c:f>AUX!$A$538</c:f>
              <c:strCache>
                <c:ptCount val="1"/>
                <c:pt idx="0">
                  <c:v>bar2</c:v>
                </c:pt>
              </c:strCache>
            </c:strRef>
          </c:tx>
          <c:spPr>
            <a:solidFill>
              <a:schemeClr val="accent4">
                <a:lumMod val="20000"/>
                <a:lumOff val="80000"/>
              </a:schemeClr>
            </a:solidFill>
            <a:ln>
              <a:solidFill>
                <a:schemeClr val="accent4">
                  <a:lumMod val="20000"/>
                  <a:lumOff val="80000"/>
                </a:schemeClr>
              </a:solidFill>
            </a:ln>
          </c:spPr>
          <c:invertIfNegative val="0"/>
          <c:cat>
            <c:strRef>
              <c:f>AUX!$V$508</c:f>
              <c:strCache>
                <c:ptCount val="1"/>
                <c:pt idx="0">
                  <c:v>P15</c:v>
                </c:pt>
              </c:strCache>
            </c:strRef>
          </c:cat>
          <c:val>
            <c:numRef>
              <c:f>AUX!$V$538</c:f>
              <c:numCache>
                <c:formatCode>0.0</c:formatCode>
                <c:ptCount val="1"/>
                <c:pt idx="0">
                  <c:v>9.155715433742202</c:v>
                </c:pt>
              </c:numCache>
            </c:numRef>
          </c:val>
          <c:extLst>
            <c:ext xmlns:c16="http://schemas.microsoft.com/office/drawing/2014/chart" uri="{C3380CC4-5D6E-409C-BE32-E72D297353CC}">
              <c16:uniqueId val="{00000003-96C1-4A69-BC69-C6755DD5A357}"/>
            </c:ext>
          </c:extLst>
        </c:ser>
        <c:dLbls>
          <c:showLegendKey val="0"/>
          <c:showVal val="0"/>
          <c:showCatName val="0"/>
          <c:showSerName val="0"/>
          <c:showPercent val="0"/>
          <c:showBubbleSize val="0"/>
        </c:dLbls>
        <c:gapWidth val="0"/>
        <c:overlap val="100"/>
        <c:axId val="420715512"/>
        <c:axId val="420709240"/>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AUX!$V$530</c:f>
              <c:numCache>
                <c:formatCode>0.0</c:formatCode>
                <c:ptCount val="1"/>
                <c:pt idx="0">
                  <c:v>56.16770396943128</c:v>
                </c:pt>
              </c:numCache>
            </c:numRef>
          </c:xVal>
          <c:yVal>
            <c:numRef>
              <c:f>AUX!$V$508</c:f>
              <c:numCache>
                <c:formatCode>General</c:formatCode>
                <c:ptCount val="1"/>
                <c:pt idx="0">
                  <c:v>0</c:v>
                </c:pt>
              </c:numCache>
            </c:numRef>
          </c:yVal>
          <c:smooth val="0"/>
          <c:extLst>
            <c:ext xmlns:c16="http://schemas.microsoft.com/office/drawing/2014/chart" uri="{C3380CC4-5D6E-409C-BE32-E72D297353CC}">
              <c16:uniqueId val="{00000004-96C1-4A69-BC69-C6755DD5A357}"/>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AUX!$V$532</c:f>
              <c:numCache>
                <c:formatCode>0.0</c:formatCode>
                <c:ptCount val="1"/>
                <c:pt idx="0">
                  <c:v>70.611090824214799</c:v>
                </c:pt>
              </c:numCache>
            </c:numRef>
          </c:xVal>
          <c:yVal>
            <c:numRef>
              <c:f>AUX!$V$508</c:f>
              <c:numCache>
                <c:formatCode>General</c:formatCode>
                <c:ptCount val="1"/>
                <c:pt idx="0">
                  <c:v>0</c:v>
                </c:pt>
              </c:numCache>
            </c:numRef>
          </c:yVal>
          <c:smooth val="0"/>
          <c:extLst>
            <c:ext xmlns:c16="http://schemas.microsoft.com/office/drawing/2014/chart" uri="{C3380CC4-5D6E-409C-BE32-E72D297353CC}">
              <c16:uniqueId val="{00000005-96C1-4A69-BC69-C6755DD5A357}"/>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AUX!$V$531</c:f>
              <c:numCache>
                <c:formatCode>0.0</c:formatCode>
                <c:ptCount val="1"/>
                <c:pt idx="0">
                  <c:v>82.249584547171025</c:v>
                </c:pt>
              </c:numCache>
            </c:numRef>
          </c:xVal>
          <c:yVal>
            <c:numRef>
              <c:f>AUX!$V$508</c:f>
              <c:numCache>
                <c:formatCode>General</c:formatCode>
                <c:ptCount val="1"/>
                <c:pt idx="0">
                  <c:v>0</c:v>
                </c:pt>
              </c:numCache>
            </c:numRef>
          </c:yVal>
          <c:smooth val="0"/>
          <c:extLst>
            <c:ext xmlns:c16="http://schemas.microsoft.com/office/drawing/2014/chart" uri="{C3380CC4-5D6E-409C-BE32-E72D297353CC}">
              <c16:uniqueId val="{00000006-96C1-4A69-BC69-C6755DD5A357}"/>
            </c:ext>
          </c:extLst>
        </c:ser>
        <c:dLbls>
          <c:showLegendKey val="0"/>
          <c:showVal val="0"/>
          <c:showCatName val="0"/>
          <c:showSerName val="0"/>
          <c:showPercent val="0"/>
          <c:showBubbleSize val="0"/>
        </c:dLbls>
        <c:axId val="420710024"/>
        <c:axId val="420712376"/>
      </c:scatterChart>
      <c:catAx>
        <c:axId val="420715512"/>
        <c:scaling>
          <c:orientation val="minMax"/>
        </c:scaling>
        <c:delete val="1"/>
        <c:axPos val="l"/>
        <c:numFmt formatCode="General" sourceLinked="0"/>
        <c:majorTickMark val="out"/>
        <c:minorTickMark val="none"/>
        <c:tickLblPos val="none"/>
        <c:crossAx val="420709240"/>
        <c:crosses val="autoZero"/>
        <c:auto val="1"/>
        <c:lblAlgn val="ctr"/>
        <c:lblOffset val="100"/>
        <c:noMultiLvlLbl val="0"/>
      </c:catAx>
      <c:valAx>
        <c:axId val="420709240"/>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20715512"/>
        <c:crosses val="autoZero"/>
        <c:crossBetween val="between"/>
      </c:valAx>
      <c:valAx>
        <c:axId val="420712376"/>
        <c:scaling>
          <c:orientation val="minMax"/>
          <c:max val="0.5"/>
          <c:min val="-0.5"/>
        </c:scaling>
        <c:delete val="1"/>
        <c:axPos val="r"/>
        <c:numFmt formatCode="General" sourceLinked="1"/>
        <c:majorTickMark val="out"/>
        <c:minorTickMark val="none"/>
        <c:tickLblPos val="none"/>
        <c:crossAx val="420710024"/>
        <c:crosses val="max"/>
        <c:crossBetween val="midCat"/>
      </c:valAx>
      <c:valAx>
        <c:axId val="420710024"/>
        <c:scaling>
          <c:orientation val="minMax"/>
        </c:scaling>
        <c:delete val="1"/>
        <c:axPos val="b"/>
        <c:numFmt formatCode="0.0" sourceLinked="1"/>
        <c:majorTickMark val="out"/>
        <c:minorTickMark val="none"/>
        <c:tickLblPos val="none"/>
        <c:crossAx val="420712376"/>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AUX!$AL$508</c:f>
              <c:strCache>
                <c:ptCount val="1"/>
                <c:pt idx="0">
                  <c:v>DIC_H</c:v>
                </c:pt>
              </c:strCache>
            </c:strRef>
          </c:cat>
          <c:val>
            <c:numRef>
              <c:f>AUX!$AL$534</c:f>
              <c:numCache>
                <c:formatCode>0.0</c:formatCode>
                <c:ptCount val="1"/>
                <c:pt idx="0">
                  <c:v>51.469513729121516</c:v>
                </c:pt>
              </c:numCache>
            </c:numRef>
          </c:val>
          <c:extLst>
            <c:ext xmlns:c16="http://schemas.microsoft.com/office/drawing/2014/chart" uri="{C3380CC4-5D6E-409C-BE32-E72D297353CC}">
              <c16:uniqueId val="{00000000-9585-4092-AA9F-64877774D960}"/>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AUX!$AL$508</c:f>
              <c:strCache>
                <c:ptCount val="1"/>
                <c:pt idx="0">
                  <c:v>DIC_H</c:v>
                </c:pt>
              </c:strCache>
            </c:strRef>
          </c:cat>
          <c:val>
            <c:numRef>
              <c:f>AUX!$AL$535</c:f>
              <c:numCache>
                <c:formatCode>0.0</c:formatCode>
                <c:ptCount val="1"/>
                <c:pt idx="0">
                  <c:v>10.941267851572889</c:v>
                </c:pt>
              </c:numCache>
            </c:numRef>
          </c:val>
          <c:extLst>
            <c:ext xmlns:c16="http://schemas.microsoft.com/office/drawing/2014/chart" uri="{C3380CC4-5D6E-409C-BE32-E72D297353CC}">
              <c16:uniqueId val="{00000001-9585-4092-AA9F-64877774D960}"/>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AUX!$AL$508</c:f>
              <c:strCache>
                <c:ptCount val="1"/>
                <c:pt idx="0">
                  <c:v>DIC_H</c:v>
                </c:pt>
              </c:strCache>
            </c:strRef>
          </c:cat>
          <c:val>
            <c:numRef>
              <c:f>AUX!$AL$536</c:f>
              <c:numCache>
                <c:formatCode>0.0</c:formatCode>
                <c:ptCount val="1"/>
                <c:pt idx="0">
                  <c:v>14.949323041545597</c:v>
                </c:pt>
              </c:numCache>
            </c:numRef>
          </c:val>
          <c:extLst>
            <c:ext xmlns:c16="http://schemas.microsoft.com/office/drawing/2014/chart" uri="{C3380CC4-5D6E-409C-BE32-E72D297353CC}">
              <c16:uniqueId val="{00000002-9585-4092-AA9F-64877774D960}"/>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AUX!$AL$508</c:f>
              <c:strCache>
                <c:ptCount val="1"/>
                <c:pt idx="0">
                  <c:v>DIC_H</c:v>
                </c:pt>
              </c:strCache>
            </c:strRef>
          </c:cat>
          <c:val>
            <c:numRef>
              <c:f>AUX!$AL$538</c:f>
              <c:numCache>
                <c:formatCode>0.0</c:formatCode>
                <c:ptCount val="1"/>
                <c:pt idx="0">
                  <c:v>22.639895377759998</c:v>
                </c:pt>
              </c:numCache>
            </c:numRef>
          </c:val>
          <c:extLst>
            <c:ext xmlns:c16="http://schemas.microsoft.com/office/drawing/2014/chart" uri="{C3380CC4-5D6E-409C-BE32-E72D297353CC}">
              <c16:uniqueId val="{00000003-9585-4092-AA9F-64877774D960}"/>
            </c:ext>
          </c:extLst>
        </c:ser>
        <c:dLbls>
          <c:showLegendKey val="0"/>
          <c:showVal val="0"/>
          <c:showCatName val="0"/>
          <c:showSerName val="0"/>
          <c:showPercent val="0"/>
          <c:showBubbleSize val="0"/>
        </c:dLbls>
        <c:gapWidth val="0"/>
        <c:overlap val="100"/>
        <c:axId val="420710808"/>
        <c:axId val="420711592"/>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AUX!$AL$530</c:f>
              <c:numCache>
                <c:formatCode>0.0</c:formatCode>
                <c:ptCount val="1"/>
                <c:pt idx="0">
                  <c:v>139.25836784101483</c:v>
                </c:pt>
              </c:numCache>
            </c:numRef>
          </c:xVal>
          <c:yVal>
            <c:numRef>
              <c:f>AUX!$AL$508</c:f>
              <c:numCache>
                <c:formatCode>General</c:formatCode>
                <c:ptCount val="1"/>
                <c:pt idx="0">
                  <c:v>0</c:v>
                </c:pt>
              </c:numCache>
            </c:numRef>
          </c:yVal>
          <c:smooth val="0"/>
          <c:extLst>
            <c:ext xmlns:c16="http://schemas.microsoft.com/office/drawing/2014/chart" uri="{C3380CC4-5D6E-409C-BE32-E72D297353CC}">
              <c16:uniqueId val="{00000004-9585-4092-AA9F-64877774D960}"/>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AUX!$AL$532</c:f>
              <c:numCache>
                <c:formatCode>0.0</c:formatCode>
                <c:ptCount val="1"/>
                <c:pt idx="0">
                  <c:v>65.931072180369554</c:v>
                </c:pt>
              </c:numCache>
            </c:numRef>
          </c:xVal>
          <c:yVal>
            <c:numRef>
              <c:f>AUX!$AL$508</c:f>
              <c:numCache>
                <c:formatCode>General</c:formatCode>
                <c:ptCount val="1"/>
                <c:pt idx="0">
                  <c:v>0</c:v>
                </c:pt>
              </c:numCache>
            </c:numRef>
          </c:yVal>
          <c:smooth val="0"/>
          <c:extLst>
            <c:ext xmlns:c16="http://schemas.microsoft.com/office/drawing/2014/chart" uri="{C3380CC4-5D6E-409C-BE32-E72D297353CC}">
              <c16:uniqueId val="{00000005-9585-4092-AA9F-64877774D960}"/>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AUX!$AL$531</c:f>
              <c:numCache>
                <c:formatCode>0.0</c:formatCode>
                <c:ptCount val="1"/>
                <c:pt idx="0">
                  <c:v>61.1566296562197</c:v>
                </c:pt>
              </c:numCache>
            </c:numRef>
          </c:xVal>
          <c:yVal>
            <c:numRef>
              <c:f>AUX!$AL$508</c:f>
              <c:numCache>
                <c:formatCode>General</c:formatCode>
                <c:ptCount val="1"/>
                <c:pt idx="0">
                  <c:v>0</c:v>
                </c:pt>
              </c:numCache>
            </c:numRef>
          </c:yVal>
          <c:smooth val="0"/>
          <c:extLst>
            <c:ext xmlns:c16="http://schemas.microsoft.com/office/drawing/2014/chart" uri="{C3380CC4-5D6E-409C-BE32-E72D297353CC}">
              <c16:uniqueId val="{00000006-9585-4092-AA9F-64877774D960}"/>
            </c:ext>
          </c:extLst>
        </c:ser>
        <c:dLbls>
          <c:showLegendKey val="0"/>
          <c:showVal val="0"/>
          <c:showCatName val="0"/>
          <c:showSerName val="0"/>
          <c:showPercent val="0"/>
          <c:showBubbleSize val="0"/>
        </c:dLbls>
        <c:axId val="420693168"/>
        <c:axId val="420690816"/>
      </c:scatterChart>
      <c:catAx>
        <c:axId val="420710808"/>
        <c:scaling>
          <c:orientation val="minMax"/>
        </c:scaling>
        <c:delete val="1"/>
        <c:axPos val="l"/>
        <c:numFmt formatCode="General" sourceLinked="0"/>
        <c:majorTickMark val="out"/>
        <c:minorTickMark val="none"/>
        <c:tickLblPos val="none"/>
        <c:crossAx val="420711592"/>
        <c:crosses val="autoZero"/>
        <c:auto val="1"/>
        <c:lblAlgn val="ctr"/>
        <c:lblOffset val="100"/>
        <c:noMultiLvlLbl val="0"/>
      </c:catAx>
      <c:valAx>
        <c:axId val="420711592"/>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20710808"/>
        <c:crosses val="autoZero"/>
        <c:crossBetween val="between"/>
      </c:valAx>
      <c:valAx>
        <c:axId val="420690816"/>
        <c:scaling>
          <c:orientation val="minMax"/>
          <c:max val="0.5"/>
          <c:min val="-0.5"/>
        </c:scaling>
        <c:delete val="1"/>
        <c:axPos val="r"/>
        <c:numFmt formatCode="General" sourceLinked="1"/>
        <c:majorTickMark val="out"/>
        <c:minorTickMark val="none"/>
        <c:tickLblPos val="none"/>
        <c:crossAx val="420693168"/>
        <c:crosses val="max"/>
        <c:crossBetween val="midCat"/>
      </c:valAx>
      <c:valAx>
        <c:axId val="420693168"/>
        <c:scaling>
          <c:orientation val="minMax"/>
        </c:scaling>
        <c:delete val="1"/>
        <c:axPos val="b"/>
        <c:numFmt formatCode="0.0" sourceLinked="1"/>
        <c:majorTickMark val="out"/>
        <c:minorTickMark val="none"/>
        <c:tickLblPos val="none"/>
        <c:crossAx val="420690816"/>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AUX!$AM$508</c:f>
              <c:strCache>
                <c:ptCount val="1"/>
                <c:pt idx="0">
                  <c:v>DIC_M</c:v>
                </c:pt>
              </c:strCache>
            </c:strRef>
          </c:cat>
          <c:val>
            <c:numRef>
              <c:f>AUX!$AM$534</c:f>
              <c:numCache>
                <c:formatCode>0.0</c:formatCode>
                <c:ptCount val="1"/>
                <c:pt idx="0">
                  <c:v>43.209340742044333</c:v>
                </c:pt>
              </c:numCache>
            </c:numRef>
          </c:val>
          <c:extLst>
            <c:ext xmlns:c16="http://schemas.microsoft.com/office/drawing/2014/chart" uri="{C3380CC4-5D6E-409C-BE32-E72D297353CC}">
              <c16:uniqueId val="{00000000-3360-4943-9E4C-8B1A9824BEB6}"/>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AUX!$AM$508</c:f>
              <c:strCache>
                <c:ptCount val="1"/>
                <c:pt idx="0">
                  <c:v>DIC_M</c:v>
                </c:pt>
              </c:strCache>
            </c:strRef>
          </c:cat>
          <c:val>
            <c:numRef>
              <c:f>AUX!$AM$535</c:f>
              <c:numCache>
                <c:formatCode>0.0</c:formatCode>
                <c:ptCount val="1"/>
                <c:pt idx="0">
                  <c:v>8.4349447263549351</c:v>
                </c:pt>
              </c:numCache>
            </c:numRef>
          </c:val>
          <c:extLst>
            <c:ext xmlns:c16="http://schemas.microsoft.com/office/drawing/2014/chart" uri="{C3380CC4-5D6E-409C-BE32-E72D297353CC}">
              <c16:uniqueId val="{00000001-3360-4943-9E4C-8B1A9824BEB6}"/>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AUX!$AM$508</c:f>
              <c:strCache>
                <c:ptCount val="1"/>
                <c:pt idx="0">
                  <c:v>DIC_M</c:v>
                </c:pt>
              </c:strCache>
            </c:strRef>
          </c:cat>
          <c:val>
            <c:numRef>
              <c:f>AUX!$AM$536</c:f>
              <c:numCache>
                <c:formatCode>0.0</c:formatCode>
                <c:ptCount val="1"/>
                <c:pt idx="0">
                  <c:v>21.507583142318985</c:v>
                </c:pt>
              </c:numCache>
            </c:numRef>
          </c:val>
          <c:extLst>
            <c:ext xmlns:c16="http://schemas.microsoft.com/office/drawing/2014/chart" uri="{C3380CC4-5D6E-409C-BE32-E72D297353CC}">
              <c16:uniqueId val="{00000002-3360-4943-9E4C-8B1A9824BEB6}"/>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AUX!$AM$508</c:f>
              <c:strCache>
                <c:ptCount val="1"/>
                <c:pt idx="0">
                  <c:v>DIC_M</c:v>
                </c:pt>
              </c:strCache>
            </c:strRef>
          </c:cat>
          <c:val>
            <c:numRef>
              <c:f>AUX!$AM$538</c:f>
              <c:numCache>
                <c:formatCode>0.0</c:formatCode>
                <c:ptCount val="1"/>
                <c:pt idx="0">
                  <c:v>26.848131389281747</c:v>
                </c:pt>
              </c:numCache>
            </c:numRef>
          </c:val>
          <c:extLst>
            <c:ext xmlns:c16="http://schemas.microsoft.com/office/drawing/2014/chart" uri="{C3380CC4-5D6E-409C-BE32-E72D297353CC}">
              <c16:uniqueId val="{00000003-3360-4943-9E4C-8B1A9824BEB6}"/>
            </c:ext>
          </c:extLst>
        </c:ser>
        <c:dLbls>
          <c:showLegendKey val="0"/>
          <c:showVal val="0"/>
          <c:showCatName val="0"/>
          <c:showSerName val="0"/>
          <c:showPercent val="0"/>
          <c:showBubbleSize val="0"/>
        </c:dLbls>
        <c:gapWidth val="0"/>
        <c:overlap val="100"/>
        <c:axId val="420687680"/>
        <c:axId val="420688464"/>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AUX!$AM$530</c:f>
              <c:numCache>
                <c:formatCode>0.0</c:formatCode>
                <c:ptCount val="1"/>
                <c:pt idx="0">
                  <c:v>133.78498906854966</c:v>
                </c:pt>
              </c:numCache>
            </c:numRef>
          </c:xVal>
          <c:yVal>
            <c:numRef>
              <c:f>AUX!$AM$508</c:f>
              <c:numCache>
                <c:formatCode>General</c:formatCode>
                <c:ptCount val="1"/>
                <c:pt idx="0">
                  <c:v>0</c:v>
                </c:pt>
              </c:numCache>
            </c:numRef>
          </c:yVal>
          <c:smooth val="0"/>
          <c:extLst>
            <c:ext xmlns:c16="http://schemas.microsoft.com/office/drawing/2014/chart" uri="{C3380CC4-5D6E-409C-BE32-E72D297353CC}">
              <c16:uniqueId val="{00000004-3360-4943-9E4C-8B1A9824BEB6}"/>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AUX!$AM$532</c:f>
              <c:numCache>
                <c:formatCode>0.0</c:formatCode>
                <c:ptCount val="1"/>
                <c:pt idx="0">
                  <c:v>58.897545326650167</c:v>
                </c:pt>
              </c:numCache>
            </c:numRef>
          </c:xVal>
          <c:yVal>
            <c:numRef>
              <c:f>AUX!$AM$508</c:f>
              <c:numCache>
                <c:formatCode>General</c:formatCode>
                <c:ptCount val="1"/>
                <c:pt idx="0">
                  <c:v>0</c:v>
                </c:pt>
              </c:numCache>
            </c:numRef>
          </c:yVal>
          <c:smooth val="0"/>
          <c:extLst>
            <c:ext xmlns:c16="http://schemas.microsoft.com/office/drawing/2014/chart" uri="{C3380CC4-5D6E-409C-BE32-E72D297353CC}">
              <c16:uniqueId val="{00000005-3360-4943-9E4C-8B1A9824BEB6}"/>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AUX!$AM$531</c:f>
              <c:numCache>
                <c:formatCode>0.0</c:formatCode>
                <c:ptCount val="1"/>
                <c:pt idx="0">
                  <c:v>55.030517433902517</c:v>
                </c:pt>
              </c:numCache>
            </c:numRef>
          </c:xVal>
          <c:yVal>
            <c:numRef>
              <c:f>AUX!$AM$508</c:f>
              <c:numCache>
                <c:formatCode>General</c:formatCode>
                <c:ptCount val="1"/>
                <c:pt idx="0">
                  <c:v>0</c:v>
                </c:pt>
              </c:numCache>
            </c:numRef>
          </c:yVal>
          <c:smooth val="0"/>
          <c:extLst>
            <c:ext xmlns:c16="http://schemas.microsoft.com/office/drawing/2014/chart" uri="{C3380CC4-5D6E-409C-BE32-E72D297353CC}">
              <c16:uniqueId val="{00000006-3360-4943-9E4C-8B1A9824BEB6}"/>
            </c:ext>
          </c:extLst>
        </c:ser>
        <c:dLbls>
          <c:showLegendKey val="0"/>
          <c:showVal val="0"/>
          <c:showCatName val="0"/>
          <c:showSerName val="0"/>
          <c:showPercent val="0"/>
          <c:showBubbleSize val="0"/>
        </c:dLbls>
        <c:axId val="420693952"/>
        <c:axId val="420695128"/>
      </c:scatterChart>
      <c:catAx>
        <c:axId val="420687680"/>
        <c:scaling>
          <c:orientation val="minMax"/>
        </c:scaling>
        <c:delete val="1"/>
        <c:axPos val="l"/>
        <c:numFmt formatCode="General" sourceLinked="0"/>
        <c:majorTickMark val="out"/>
        <c:minorTickMark val="none"/>
        <c:tickLblPos val="none"/>
        <c:crossAx val="420688464"/>
        <c:crosses val="autoZero"/>
        <c:auto val="1"/>
        <c:lblAlgn val="ctr"/>
        <c:lblOffset val="100"/>
        <c:noMultiLvlLbl val="0"/>
      </c:catAx>
      <c:valAx>
        <c:axId val="420688464"/>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20687680"/>
        <c:crosses val="autoZero"/>
        <c:crossBetween val="between"/>
      </c:valAx>
      <c:valAx>
        <c:axId val="420695128"/>
        <c:scaling>
          <c:orientation val="minMax"/>
          <c:max val="0.5"/>
          <c:min val="-0.5"/>
        </c:scaling>
        <c:delete val="1"/>
        <c:axPos val="r"/>
        <c:numFmt formatCode="General" sourceLinked="1"/>
        <c:majorTickMark val="out"/>
        <c:minorTickMark val="none"/>
        <c:tickLblPos val="none"/>
        <c:crossAx val="420693952"/>
        <c:crosses val="max"/>
        <c:crossBetween val="midCat"/>
      </c:valAx>
      <c:valAx>
        <c:axId val="420693952"/>
        <c:scaling>
          <c:orientation val="minMax"/>
        </c:scaling>
        <c:delete val="1"/>
        <c:axPos val="b"/>
        <c:numFmt formatCode="0.0" sourceLinked="1"/>
        <c:majorTickMark val="out"/>
        <c:minorTickMark val="none"/>
        <c:tickLblPos val="none"/>
        <c:crossAx val="420695128"/>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AUX!$AN$508</c:f>
              <c:strCache>
                <c:ptCount val="1"/>
                <c:pt idx="0">
                  <c:v>Dcere_H</c:v>
                </c:pt>
              </c:strCache>
            </c:strRef>
          </c:cat>
          <c:val>
            <c:numRef>
              <c:f>AUX!$AN$534</c:f>
              <c:numCache>
                <c:formatCode>0.0</c:formatCode>
                <c:ptCount val="1"/>
                <c:pt idx="0">
                  <c:v>54.610393406878188</c:v>
                </c:pt>
              </c:numCache>
            </c:numRef>
          </c:val>
          <c:extLst>
            <c:ext xmlns:c16="http://schemas.microsoft.com/office/drawing/2014/chart" uri="{C3380CC4-5D6E-409C-BE32-E72D297353CC}">
              <c16:uniqueId val="{00000000-50BB-4B32-A840-F2F4607020A4}"/>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AUX!$AN$508</c:f>
              <c:strCache>
                <c:ptCount val="1"/>
                <c:pt idx="0">
                  <c:v>Dcere_H</c:v>
                </c:pt>
              </c:strCache>
            </c:strRef>
          </c:cat>
          <c:val>
            <c:numRef>
              <c:f>AUX!$AN$535</c:f>
              <c:numCache>
                <c:formatCode>0.0</c:formatCode>
                <c:ptCount val="1"/>
                <c:pt idx="0">
                  <c:v>12.91125993584194</c:v>
                </c:pt>
              </c:numCache>
            </c:numRef>
          </c:val>
          <c:extLst>
            <c:ext xmlns:c16="http://schemas.microsoft.com/office/drawing/2014/chart" uri="{C3380CC4-5D6E-409C-BE32-E72D297353CC}">
              <c16:uniqueId val="{00000001-50BB-4B32-A840-F2F4607020A4}"/>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AUX!$AN$508</c:f>
              <c:strCache>
                <c:ptCount val="1"/>
                <c:pt idx="0">
                  <c:v>Dcere_H</c:v>
                </c:pt>
              </c:strCache>
            </c:strRef>
          </c:cat>
          <c:val>
            <c:numRef>
              <c:f>AUX!$AN$536</c:f>
              <c:numCache>
                <c:formatCode>0.0</c:formatCode>
                <c:ptCount val="1"/>
                <c:pt idx="0">
                  <c:v>6.3672890795685788</c:v>
                </c:pt>
              </c:numCache>
            </c:numRef>
          </c:val>
          <c:extLst>
            <c:ext xmlns:c16="http://schemas.microsoft.com/office/drawing/2014/chart" uri="{C3380CC4-5D6E-409C-BE32-E72D297353CC}">
              <c16:uniqueId val="{00000002-50BB-4B32-A840-F2F4607020A4}"/>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AUX!$AN$508</c:f>
              <c:strCache>
                <c:ptCount val="1"/>
                <c:pt idx="0">
                  <c:v>Dcere_H</c:v>
                </c:pt>
              </c:strCache>
            </c:strRef>
          </c:cat>
          <c:val>
            <c:numRef>
              <c:f>AUX!$AN$538</c:f>
              <c:numCache>
                <c:formatCode>0.0</c:formatCode>
                <c:ptCount val="1"/>
                <c:pt idx="0">
                  <c:v>26.111057577711293</c:v>
                </c:pt>
              </c:numCache>
            </c:numRef>
          </c:val>
          <c:extLst>
            <c:ext xmlns:c16="http://schemas.microsoft.com/office/drawing/2014/chart" uri="{C3380CC4-5D6E-409C-BE32-E72D297353CC}">
              <c16:uniqueId val="{00000003-50BB-4B32-A840-F2F4607020A4}"/>
            </c:ext>
          </c:extLst>
        </c:ser>
        <c:dLbls>
          <c:showLegendKey val="0"/>
          <c:showVal val="0"/>
          <c:showCatName val="0"/>
          <c:showSerName val="0"/>
          <c:showPercent val="0"/>
          <c:showBubbleSize val="0"/>
        </c:dLbls>
        <c:gapWidth val="0"/>
        <c:overlap val="100"/>
        <c:axId val="420686112"/>
        <c:axId val="420689248"/>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AUX!$AN$530</c:f>
              <c:numCache>
                <c:formatCode>0.0</c:formatCode>
                <c:ptCount val="1"/>
                <c:pt idx="0">
                  <c:v>137.79471254849395</c:v>
                </c:pt>
              </c:numCache>
            </c:numRef>
          </c:xVal>
          <c:yVal>
            <c:numRef>
              <c:f>AUX!$AN$508</c:f>
              <c:numCache>
                <c:formatCode>General</c:formatCode>
                <c:ptCount val="1"/>
                <c:pt idx="0">
                  <c:v>0</c:v>
                </c:pt>
              </c:numCache>
            </c:numRef>
          </c:yVal>
          <c:smooth val="0"/>
          <c:extLst>
            <c:ext xmlns:c16="http://schemas.microsoft.com/office/drawing/2014/chart" uri="{C3380CC4-5D6E-409C-BE32-E72D297353CC}">
              <c16:uniqueId val="{00000004-50BB-4B32-A840-F2F4607020A4}"/>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AUX!$AN$532</c:f>
              <c:numCache>
                <c:formatCode>0.0</c:formatCode>
                <c:ptCount val="1"/>
                <c:pt idx="0">
                  <c:v>72.692240528834105</c:v>
                </c:pt>
              </c:numCache>
            </c:numRef>
          </c:xVal>
          <c:yVal>
            <c:numRef>
              <c:f>AUX!$AN$508</c:f>
              <c:numCache>
                <c:formatCode>General</c:formatCode>
                <c:ptCount val="1"/>
                <c:pt idx="0">
                  <c:v>0</c:v>
                </c:pt>
              </c:numCache>
            </c:numRef>
          </c:yVal>
          <c:smooth val="0"/>
          <c:extLst>
            <c:ext xmlns:c16="http://schemas.microsoft.com/office/drawing/2014/chart" uri="{C3380CC4-5D6E-409C-BE32-E72D297353CC}">
              <c16:uniqueId val="{00000005-50BB-4B32-A840-F2F4607020A4}"/>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AUX!$AN$531</c:f>
              <c:numCache>
                <c:formatCode>0.0</c:formatCode>
                <c:ptCount val="1"/>
                <c:pt idx="0">
                  <c:v>66.490778398333262</c:v>
                </c:pt>
              </c:numCache>
            </c:numRef>
          </c:xVal>
          <c:yVal>
            <c:numRef>
              <c:f>AUX!$AN$508</c:f>
              <c:numCache>
                <c:formatCode>General</c:formatCode>
                <c:ptCount val="1"/>
                <c:pt idx="0">
                  <c:v>0</c:v>
                </c:pt>
              </c:numCache>
            </c:numRef>
          </c:yVal>
          <c:smooth val="0"/>
          <c:extLst>
            <c:ext xmlns:c16="http://schemas.microsoft.com/office/drawing/2014/chart" uri="{C3380CC4-5D6E-409C-BE32-E72D297353CC}">
              <c16:uniqueId val="{00000006-50BB-4B32-A840-F2F4607020A4}"/>
            </c:ext>
          </c:extLst>
        </c:ser>
        <c:dLbls>
          <c:showLegendKey val="0"/>
          <c:showVal val="0"/>
          <c:showCatName val="0"/>
          <c:showSerName val="0"/>
          <c:showPercent val="0"/>
          <c:showBubbleSize val="0"/>
        </c:dLbls>
        <c:axId val="420694344"/>
        <c:axId val="420684544"/>
      </c:scatterChart>
      <c:catAx>
        <c:axId val="420686112"/>
        <c:scaling>
          <c:orientation val="minMax"/>
        </c:scaling>
        <c:delete val="1"/>
        <c:axPos val="l"/>
        <c:numFmt formatCode="General" sourceLinked="0"/>
        <c:majorTickMark val="out"/>
        <c:minorTickMark val="none"/>
        <c:tickLblPos val="none"/>
        <c:crossAx val="420689248"/>
        <c:crosses val="autoZero"/>
        <c:auto val="1"/>
        <c:lblAlgn val="ctr"/>
        <c:lblOffset val="100"/>
        <c:noMultiLvlLbl val="0"/>
      </c:catAx>
      <c:valAx>
        <c:axId val="420689248"/>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20686112"/>
        <c:crosses val="autoZero"/>
        <c:crossBetween val="between"/>
      </c:valAx>
      <c:valAx>
        <c:axId val="420684544"/>
        <c:scaling>
          <c:orientation val="minMax"/>
          <c:max val="0.5"/>
          <c:min val="-0.5"/>
        </c:scaling>
        <c:delete val="1"/>
        <c:axPos val="r"/>
        <c:numFmt formatCode="General" sourceLinked="1"/>
        <c:majorTickMark val="out"/>
        <c:minorTickMark val="none"/>
        <c:tickLblPos val="none"/>
        <c:crossAx val="420694344"/>
        <c:crosses val="max"/>
        <c:crossBetween val="midCat"/>
      </c:valAx>
      <c:valAx>
        <c:axId val="420694344"/>
        <c:scaling>
          <c:orientation val="minMax"/>
        </c:scaling>
        <c:delete val="1"/>
        <c:axPos val="b"/>
        <c:numFmt formatCode="0.0" sourceLinked="1"/>
        <c:majorTickMark val="out"/>
        <c:minorTickMark val="none"/>
        <c:tickLblPos val="none"/>
        <c:crossAx val="420684544"/>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AUX!$AO$508</c:f>
              <c:strCache>
                <c:ptCount val="1"/>
                <c:pt idx="0">
                  <c:v>Dcere_M</c:v>
                </c:pt>
              </c:strCache>
            </c:strRef>
          </c:cat>
          <c:val>
            <c:numRef>
              <c:f>AUX!$AO$534</c:f>
              <c:numCache>
                <c:formatCode>0.0</c:formatCode>
                <c:ptCount val="1"/>
                <c:pt idx="0">
                  <c:v>35.367088039552115</c:v>
                </c:pt>
              </c:numCache>
            </c:numRef>
          </c:val>
          <c:extLst>
            <c:ext xmlns:c16="http://schemas.microsoft.com/office/drawing/2014/chart" uri="{C3380CC4-5D6E-409C-BE32-E72D297353CC}">
              <c16:uniqueId val="{00000000-898D-4B3A-A685-1CFBF7BF6F25}"/>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AUX!$AO$508</c:f>
              <c:strCache>
                <c:ptCount val="1"/>
                <c:pt idx="0">
                  <c:v>Dcere_M</c:v>
                </c:pt>
              </c:strCache>
            </c:strRef>
          </c:cat>
          <c:val>
            <c:numRef>
              <c:f>AUX!$AO$535</c:f>
              <c:numCache>
                <c:formatCode>0.0</c:formatCode>
                <c:ptCount val="1"/>
                <c:pt idx="0">
                  <c:v>23.664210503311573</c:v>
                </c:pt>
              </c:numCache>
            </c:numRef>
          </c:val>
          <c:extLst>
            <c:ext xmlns:c16="http://schemas.microsoft.com/office/drawing/2014/chart" uri="{C3380CC4-5D6E-409C-BE32-E72D297353CC}">
              <c16:uniqueId val="{00000001-898D-4B3A-A685-1CFBF7BF6F25}"/>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AUX!$AO$508</c:f>
              <c:strCache>
                <c:ptCount val="1"/>
                <c:pt idx="0">
                  <c:v>Dcere_M</c:v>
                </c:pt>
              </c:strCache>
            </c:strRef>
          </c:cat>
          <c:val>
            <c:numRef>
              <c:f>AUX!$AO$536</c:f>
              <c:numCache>
                <c:formatCode>0.0</c:formatCode>
                <c:ptCount val="1"/>
                <c:pt idx="0">
                  <c:v>11.732358396052724</c:v>
                </c:pt>
              </c:numCache>
            </c:numRef>
          </c:val>
          <c:extLst>
            <c:ext xmlns:c16="http://schemas.microsoft.com/office/drawing/2014/chart" uri="{C3380CC4-5D6E-409C-BE32-E72D297353CC}">
              <c16:uniqueId val="{00000002-898D-4B3A-A685-1CFBF7BF6F25}"/>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AUX!$AO$508</c:f>
              <c:strCache>
                <c:ptCount val="1"/>
                <c:pt idx="0">
                  <c:v>Dcere_M</c:v>
                </c:pt>
              </c:strCache>
            </c:strRef>
          </c:cat>
          <c:val>
            <c:numRef>
              <c:f>AUX!$AO$538</c:f>
              <c:numCache>
                <c:formatCode>0.0</c:formatCode>
                <c:ptCount val="1"/>
                <c:pt idx="0">
                  <c:v>29.236343061083588</c:v>
                </c:pt>
              </c:numCache>
            </c:numRef>
          </c:val>
          <c:extLst>
            <c:ext xmlns:c16="http://schemas.microsoft.com/office/drawing/2014/chart" uri="{C3380CC4-5D6E-409C-BE32-E72D297353CC}">
              <c16:uniqueId val="{00000003-898D-4B3A-A685-1CFBF7BF6F25}"/>
            </c:ext>
          </c:extLst>
        </c:ser>
        <c:dLbls>
          <c:showLegendKey val="0"/>
          <c:showVal val="0"/>
          <c:showCatName val="0"/>
          <c:showSerName val="0"/>
          <c:showPercent val="0"/>
          <c:showBubbleSize val="0"/>
        </c:dLbls>
        <c:gapWidth val="0"/>
        <c:overlap val="100"/>
        <c:axId val="420691208"/>
        <c:axId val="420689640"/>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AUX!$AO$530</c:f>
              <c:numCache>
                <c:formatCode>0.0</c:formatCode>
                <c:ptCount val="1"/>
                <c:pt idx="0">
                  <c:v>158.76261386278</c:v>
                </c:pt>
              </c:numCache>
            </c:numRef>
          </c:xVal>
          <c:yVal>
            <c:numRef>
              <c:f>AUX!$AO$508</c:f>
              <c:numCache>
                <c:formatCode>General</c:formatCode>
                <c:ptCount val="1"/>
                <c:pt idx="0">
                  <c:v>0</c:v>
                </c:pt>
              </c:numCache>
            </c:numRef>
          </c:yVal>
          <c:smooth val="0"/>
          <c:extLst>
            <c:ext xmlns:c16="http://schemas.microsoft.com/office/drawing/2014/chart" uri="{C3380CC4-5D6E-409C-BE32-E72D297353CC}">
              <c16:uniqueId val="{00000004-898D-4B3A-A685-1CFBF7BF6F25}"/>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AUX!$AO$532</c:f>
              <c:numCache>
                <c:formatCode>0.0</c:formatCode>
                <c:ptCount val="1"/>
                <c:pt idx="0">
                  <c:v>65.690750886052356</c:v>
                </c:pt>
              </c:numCache>
            </c:numRef>
          </c:xVal>
          <c:yVal>
            <c:numRef>
              <c:f>AUX!$AO$508</c:f>
              <c:numCache>
                <c:formatCode>General</c:formatCode>
                <c:ptCount val="1"/>
                <c:pt idx="0">
                  <c:v>0</c:v>
                </c:pt>
              </c:numCache>
            </c:numRef>
          </c:yVal>
          <c:smooth val="0"/>
          <c:extLst>
            <c:ext xmlns:c16="http://schemas.microsoft.com/office/drawing/2014/chart" uri="{C3380CC4-5D6E-409C-BE32-E72D297353CC}">
              <c16:uniqueId val="{00000005-898D-4B3A-A685-1CFBF7BF6F25}"/>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AUX!$AO$531</c:f>
              <c:numCache>
                <c:formatCode>0.0</c:formatCode>
                <c:ptCount val="1"/>
                <c:pt idx="0">
                  <c:v>60.502363417639337</c:v>
                </c:pt>
              </c:numCache>
            </c:numRef>
          </c:xVal>
          <c:yVal>
            <c:numRef>
              <c:f>AUX!$AO$508</c:f>
              <c:numCache>
                <c:formatCode>General</c:formatCode>
                <c:ptCount val="1"/>
                <c:pt idx="0">
                  <c:v>0</c:v>
                </c:pt>
              </c:numCache>
            </c:numRef>
          </c:yVal>
          <c:smooth val="0"/>
          <c:extLst>
            <c:ext xmlns:c16="http://schemas.microsoft.com/office/drawing/2014/chart" uri="{C3380CC4-5D6E-409C-BE32-E72D297353CC}">
              <c16:uniqueId val="{00000006-898D-4B3A-A685-1CFBF7BF6F25}"/>
            </c:ext>
          </c:extLst>
        </c:ser>
        <c:dLbls>
          <c:showLegendKey val="0"/>
          <c:showVal val="0"/>
          <c:showCatName val="0"/>
          <c:showSerName val="0"/>
          <c:showPercent val="0"/>
          <c:showBubbleSize val="0"/>
        </c:dLbls>
        <c:axId val="420688072"/>
        <c:axId val="420690032"/>
      </c:scatterChart>
      <c:catAx>
        <c:axId val="420691208"/>
        <c:scaling>
          <c:orientation val="minMax"/>
        </c:scaling>
        <c:delete val="1"/>
        <c:axPos val="l"/>
        <c:numFmt formatCode="General" sourceLinked="0"/>
        <c:majorTickMark val="out"/>
        <c:minorTickMark val="none"/>
        <c:tickLblPos val="none"/>
        <c:crossAx val="420689640"/>
        <c:crosses val="autoZero"/>
        <c:auto val="1"/>
        <c:lblAlgn val="ctr"/>
        <c:lblOffset val="100"/>
        <c:noMultiLvlLbl val="0"/>
      </c:catAx>
      <c:valAx>
        <c:axId val="420689640"/>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20691208"/>
        <c:crosses val="autoZero"/>
        <c:crossBetween val="between"/>
      </c:valAx>
      <c:valAx>
        <c:axId val="420690032"/>
        <c:scaling>
          <c:orientation val="minMax"/>
          <c:max val="0.5"/>
          <c:min val="-0.5"/>
        </c:scaling>
        <c:delete val="1"/>
        <c:axPos val="r"/>
        <c:numFmt formatCode="General" sourceLinked="1"/>
        <c:majorTickMark val="out"/>
        <c:minorTickMark val="none"/>
        <c:tickLblPos val="none"/>
        <c:crossAx val="420688072"/>
        <c:crosses val="max"/>
        <c:crossBetween val="midCat"/>
      </c:valAx>
      <c:valAx>
        <c:axId val="420688072"/>
        <c:scaling>
          <c:orientation val="minMax"/>
        </c:scaling>
        <c:delete val="1"/>
        <c:axPos val="b"/>
        <c:numFmt formatCode="0.0" sourceLinked="1"/>
        <c:majorTickMark val="out"/>
        <c:minorTickMark val="none"/>
        <c:tickLblPos val="none"/>
        <c:crossAx val="420690032"/>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AUX!$AP$508</c:f>
              <c:strCache>
                <c:ptCount val="1"/>
                <c:pt idx="0">
                  <c:v>Pneum_H</c:v>
                </c:pt>
              </c:strCache>
            </c:strRef>
          </c:cat>
          <c:val>
            <c:numRef>
              <c:f>AUX!$AP$534</c:f>
              <c:numCache>
                <c:formatCode>0.0</c:formatCode>
                <c:ptCount val="1"/>
                <c:pt idx="0">
                  <c:v>51.501894911673865</c:v>
                </c:pt>
              </c:numCache>
            </c:numRef>
          </c:val>
          <c:extLst>
            <c:ext xmlns:c16="http://schemas.microsoft.com/office/drawing/2014/chart" uri="{C3380CC4-5D6E-409C-BE32-E72D297353CC}">
              <c16:uniqueId val="{00000000-7B38-41D1-9457-F62042AB7AF5}"/>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AUX!$AP$508</c:f>
              <c:strCache>
                <c:ptCount val="1"/>
                <c:pt idx="0">
                  <c:v>Pneum_H</c:v>
                </c:pt>
              </c:strCache>
            </c:strRef>
          </c:cat>
          <c:val>
            <c:numRef>
              <c:f>AUX!$AP$535</c:f>
              <c:numCache>
                <c:formatCode>0.0</c:formatCode>
                <c:ptCount val="1"/>
                <c:pt idx="0">
                  <c:v>15.398540356200506</c:v>
                </c:pt>
              </c:numCache>
            </c:numRef>
          </c:val>
          <c:extLst>
            <c:ext xmlns:c16="http://schemas.microsoft.com/office/drawing/2014/chart" uri="{C3380CC4-5D6E-409C-BE32-E72D297353CC}">
              <c16:uniqueId val="{00000001-7B38-41D1-9457-F62042AB7AF5}"/>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AUX!$AP$508</c:f>
              <c:strCache>
                <c:ptCount val="1"/>
                <c:pt idx="0">
                  <c:v>Pneum_H</c:v>
                </c:pt>
              </c:strCache>
            </c:strRef>
          </c:cat>
          <c:val>
            <c:numRef>
              <c:f>AUX!$AP$536</c:f>
              <c:numCache>
                <c:formatCode>0.0</c:formatCode>
                <c:ptCount val="1"/>
                <c:pt idx="0">
                  <c:v>10.324538283472066</c:v>
                </c:pt>
              </c:numCache>
            </c:numRef>
          </c:val>
          <c:extLst>
            <c:ext xmlns:c16="http://schemas.microsoft.com/office/drawing/2014/chart" uri="{C3380CC4-5D6E-409C-BE32-E72D297353CC}">
              <c16:uniqueId val="{00000002-7B38-41D1-9457-F62042AB7AF5}"/>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AUX!$AP$508</c:f>
              <c:strCache>
                <c:ptCount val="1"/>
                <c:pt idx="0">
                  <c:v>Pneum_H</c:v>
                </c:pt>
              </c:strCache>
            </c:strRef>
          </c:cat>
          <c:val>
            <c:numRef>
              <c:f>AUX!$AP$538</c:f>
              <c:numCache>
                <c:formatCode>0.0</c:formatCode>
                <c:ptCount val="1"/>
                <c:pt idx="0">
                  <c:v>22.775026448653563</c:v>
                </c:pt>
              </c:numCache>
            </c:numRef>
          </c:val>
          <c:extLst>
            <c:ext xmlns:c16="http://schemas.microsoft.com/office/drawing/2014/chart" uri="{C3380CC4-5D6E-409C-BE32-E72D297353CC}">
              <c16:uniqueId val="{00000003-7B38-41D1-9457-F62042AB7AF5}"/>
            </c:ext>
          </c:extLst>
        </c:ser>
        <c:dLbls>
          <c:showLegendKey val="0"/>
          <c:showVal val="0"/>
          <c:showCatName val="0"/>
          <c:showSerName val="0"/>
          <c:showPercent val="0"/>
          <c:showBubbleSize val="0"/>
        </c:dLbls>
        <c:gapWidth val="0"/>
        <c:overlap val="100"/>
        <c:axId val="420685328"/>
        <c:axId val="420685720"/>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AUX!$AP$530</c:f>
              <c:numCache>
                <c:formatCode>0.0</c:formatCode>
                <c:ptCount val="1"/>
                <c:pt idx="0">
                  <c:v>119.6447114052706</c:v>
                </c:pt>
              </c:numCache>
            </c:numRef>
          </c:xVal>
          <c:yVal>
            <c:numRef>
              <c:f>AUX!$AP$508</c:f>
              <c:numCache>
                <c:formatCode>General</c:formatCode>
                <c:ptCount val="1"/>
                <c:pt idx="0">
                  <c:v>0</c:v>
                </c:pt>
              </c:numCache>
            </c:numRef>
          </c:yVal>
          <c:smooth val="0"/>
          <c:extLst>
            <c:ext xmlns:c16="http://schemas.microsoft.com/office/drawing/2014/chart" uri="{C3380CC4-5D6E-409C-BE32-E72D297353CC}">
              <c16:uniqueId val="{00000004-7B38-41D1-9457-F62042AB7AF5}"/>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AUX!$AP$532</c:f>
              <c:numCache>
                <c:formatCode>0.0</c:formatCode>
                <c:ptCount val="1"/>
                <c:pt idx="0">
                  <c:v>70.769613118907586</c:v>
                </c:pt>
              </c:numCache>
            </c:numRef>
          </c:xVal>
          <c:yVal>
            <c:numRef>
              <c:f>AUX!$AP$508</c:f>
              <c:numCache>
                <c:formatCode>General</c:formatCode>
                <c:ptCount val="1"/>
                <c:pt idx="0">
                  <c:v>0</c:v>
                </c:pt>
              </c:numCache>
            </c:numRef>
          </c:yVal>
          <c:smooth val="0"/>
          <c:extLst>
            <c:ext xmlns:c16="http://schemas.microsoft.com/office/drawing/2014/chart" uri="{C3380CC4-5D6E-409C-BE32-E72D297353CC}">
              <c16:uniqueId val="{00000005-7B38-41D1-9457-F62042AB7AF5}"/>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AUX!$AP$531</c:f>
              <c:numCache>
                <c:formatCode>0.0</c:formatCode>
                <c:ptCount val="1"/>
                <c:pt idx="0">
                  <c:v>68.379000112569415</c:v>
                </c:pt>
              </c:numCache>
            </c:numRef>
          </c:xVal>
          <c:yVal>
            <c:numRef>
              <c:f>AUX!$AP$508</c:f>
              <c:numCache>
                <c:formatCode>General</c:formatCode>
                <c:ptCount val="1"/>
                <c:pt idx="0">
                  <c:v>0</c:v>
                </c:pt>
              </c:numCache>
            </c:numRef>
          </c:yVal>
          <c:smooth val="0"/>
          <c:extLst>
            <c:ext xmlns:c16="http://schemas.microsoft.com/office/drawing/2014/chart" uri="{C3380CC4-5D6E-409C-BE32-E72D297353CC}">
              <c16:uniqueId val="{00000006-7B38-41D1-9457-F62042AB7AF5}"/>
            </c:ext>
          </c:extLst>
        </c:ser>
        <c:dLbls>
          <c:showLegendKey val="0"/>
          <c:showVal val="0"/>
          <c:showCatName val="0"/>
          <c:showSerName val="0"/>
          <c:showPercent val="0"/>
          <c:showBubbleSize val="0"/>
        </c:dLbls>
        <c:axId val="420694736"/>
        <c:axId val="420686896"/>
      </c:scatterChart>
      <c:catAx>
        <c:axId val="420685328"/>
        <c:scaling>
          <c:orientation val="minMax"/>
        </c:scaling>
        <c:delete val="1"/>
        <c:axPos val="l"/>
        <c:numFmt formatCode="General" sourceLinked="0"/>
        <c:majorTickMark val="out"/>
        <c:minorTickMark val="none"/>
        <c:tickLblPos val="none"/>
        <c:crossAx val="420685720"/>
        <c:crosses val="autoZero"/>
        <c:auto val="1"/>
        <c:lblAlgn val="ctr"/>
        <c:lblOffset val="100"/>
        <c:noMultiLvlLbl val="0"/>
      </c:catAx>
      <c:valAx>
        <c:axId val="420685720"/>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20685328"/>
        <c:crosses val="autoZero"/>
        <c:crossBetween val="between"/>
      </c:valAx>
      <c:valAx>
        <c:axId val="420686896"/>
        <c:scaling>
          <c:orientation val="minMax"/>
          <c:max val="0.5"/>
          <c:min val="-0.5"/>
        </c:scaling>
        <c:delete val="1"/>
        <c:axPos val="r"/>
        <c:numFmt formatCode="General" sourceLinked="1"/>
        <c:majorTickMark val="out"/>
        <c:minorTickMark val="none"/>
        <c:tickLblPos val="none"/>
        <c:crossAx val="420694736"/>
        <c:crosses val="max"/>
        <c:crossBetween val="midCat"/>
      </c:valAx>
      <c:valAx>
        <c:axId val="420694736"/>
        <c:scaling>
          <c:orientation val="minMax"/>
        </c:scaling>
        <c:delete val="1"/>
        <c:axPos val="b"/>
        <c:numFmt formatCode="0.0" sourceLinked="1"/>
        <c:majorTickMark val="out"/>
        <c:minorTickMark val="none"/>
        <c:tickLblPos val="none"/>
        <c:crossAx val="420686896"/>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208206367039085E-2"/>
          <c:y val="0.13382050400098267"/>
          <c:w val="0.94364420583390063"/>
          <c:h val="0.74866796030813765"/>
        </c:manualLayout>
      </c:layout>
      <c:barChart>
        <c:barDir val="bar"/>
        <c:grouping val="stacked"/>
        <c:varyColors val="0"/>
        <c:ser>
          <c:idx val="0"/>
          <c:order val="0"/>
          <c:tx>
            <c:strRef>
              <c:f>AUX!$A$534</c:f>
              <c:strCache>
                <c:ptCount val="1"/>
                <c:pt idx="0">
                  <c:v>bottom</c:v>
                </c:pt>
              </c:strCache>
            </c:strRef>
          </c:tx>
          <c:spPr>
            <a:solidFill>
              <a:schemeClr val="accent1">
                <a:lumMod val="20000"/>
                <a:lumOff val="80000"/>
              </a:schemeClr>
            </a:solidFill>
            <a:ln>
              <a:solidFill>
                <a:schemeClr val="accent1">
                  <a:lumMod val="20000"/>
                  <a:lumOff val="80000"/>
                </a:schemeClr>
              </a:solidFill>
            </a:ln>
          </c:spPr>
          <c:invertIfNegative val="0"/>
          <c:cat>
            <c:strRef>
              <c:f>AUX!$AQ$508</c:f>
              <c:strCache>
                <c:ptCount val="1"/>
                <c:pt idx="0">
                  <c:v>Pneum_M</c:v>
                </c:pt>
              </c:strCache>
            </c:strRef>
          </c:cat>
          <c:val>
            <c:numRef>
              <c:f>AUX!$AQ$534</c:f>
              <c:numCache>
                <c:formatCode>0.0</c:formatCode>
                <c:ptCount val="1"/>
                <c:pt idx="0">
                  <c:v>58.309021371520778</c:v>
                </c:pt>
              </c:numCache>
            </c:numRef>
          </c:val>
          <c:extLst>
            <c:ext xmlns:c16="http://schemas.microsoft.com/office/drawing/2014/chart" uri="{C3380CC4-5D6E-409C-BE32-E72D297353CC}">
              <c16:uniqueId val="{00000000-0340-4B4A-BCFF-293AA6485711}"/>
            </c:ext>
          </c:extLst>
        </c:ser>
        <c:ser>
          <c:idx val="1"/>
          <c:order val="1"/>
          <c:tx>
            <c:strRef>
              <c:f>AUX!$A$535</c:f>
              <c:strCache>
                <c:ptCount val="1"/>
                <c:pt idx="0">
                  <c:v>2Q Box</c:v>
                </c:pt>
              </c:strCache>
            </c:strRef>
          </c:tx>
          <c:spPr>
            <a:solidFill>
              <a:schemeClr val="accent1">
                <a:lumMod val="60000"/>
                <a:lumOff val="40000"/>
              </a:schemeClr>
            </a:solidFill>
            <a:ln>
              <a:solidFill>
                <a:schemeClr val="accent1">
                  <a:lumMod val="20000"/>
                  <a:lumOff val="80000"/>
                </a:schemeClr>
              </a:solidFill>
            </a:ln>
          </c:spPr>
          <c:invertIfNegative val="0"/>
          <c:cat>
            <c:strRef>
              <c:f>AUX!$AQ$508</c:f>
              <c:strCache>
                <c:ptCount val="1"/>
                <c:pt idx="0">
                  <c:v>Pneum_M</c:v>
                </c:pt>
              </c:strCache>
            </c:strRef>
          </c:cat>
          <c:val>
            <c:numRef>
              <c:f>AUX!$AQ$535</c:f>
              <c:numCache>
                <c:formatCode>0.0</c:formatCode>
                <c:ptCount val="1"/>
                <c:pt idx="0">
                  <c:v>10.172973922944088</c:v>
                </c:pt>
              </c:numCache>
            </c:numRef>
          </c:val>
          <c:extLst>
            <c:ext xmlns:c16="http://schemas.microsoft.com/office/drawing/2014/chart" uri="{C3380CC4-5D6E-409C-BE32-E72D297353CC}">
              <c16:uniqueId val="{00000001-0340-4B4A-BCFF-293AA6485711}"/>
            </c:ext>
          </c:extLst>
        </c:ser>
        <c:ser>
          <c:idx val="2"/>
          <c:order val="2"/>
          <c:tx>
            <c:strRef>
              <c:f>AUX!$A$536</c:f>
              <c:strCache>
                <c:ptCount val="1"/>
                <c:pt idx="0">
                  <c:v>3Q Box</c:v>
                </c:pt>
              </c:strCache>
            </c:strRef>
          </c:tx>
          <c:spPr>
            <a:solidFill>
              <a:schemeClr val="accent1">
                <a:lumMod val="60000"/>
                <a:lumOff val="40000"/>
              </a:schemeClr>
            </a:solidFill>
            <a:ln>
              <a:solidFill>
                <a:schemeClr val="accent1">
                  <a:lumMod val="20000"/>
                  <a:lumOff val="80000"/>
                </a:schemeClr>
              </a:solidFill>
            </a:ln>
          </c:spPr>
          <c:invertIfNegative val="0"/>
          <c:cat>
            <c:strRef>
              <c:f>AUX!$AQ$508</c:f>
              <c:strCache>
                <c:ptCount val="1"/>
                <c:pt idx="0">
                  <c:v>Pneum_M</c:v>
                </c:pt>
              </c:strCache>
            </c:strRef>
          </c:cat>
          <c:val>
            <c:numRef>
              <c:f>AUX!$AQ$536</c:f>
              <c:numCache>
                <c:formatCode>0.0</c:formatCode>
                <c:ptCount val="1"/>
                <c:pt idx="0">
                  <c:v>11.431269724165475</c:v>
                </c:pt>
              </c:numCache>
            </c:numRef>
          </c:val>
          <c:extLst>
            <c:ext xmlns:c16="http://schemas.microsoft.com/office/drawing/2014/chart" uri="{C3380CC4-5D6E-409C-BE32-E72D297353CC}">
              <c16:uniqueId val="{00000002-0340-4B4A-BCFF-293AA6485711}"/>
            </c:ext>
          </c:extLst>
        </c:ser>
        <c:ser>
          <c:idx val="3"/>
          <c:order val="3"/>
          <c:tx>
            <c:strRef>
              <c:f>AUX!$A$538</c:f>
              <c:strCache>
                <c:ptCount val="1"/>
                <c:pt idx="0">
                  <c:v>bar2</c:v>
                </c:pt>
              </c:strCache>
            </c:strRef>
          </c:tx>
          <c:spPr>
            <a:solidFill>
              <a:schemeClr val="accent1">
                <a:lumMod val="20000"/>
                <a:lumOff val="80000"/>
              </a:schemeClr>
            </a:solidFill>
            <a:ln>
              <a:solidFill>
                <a:schemeClr val="accent1">
                  <a:lumMod val="20000"/>
                  <a:lumOff val="80000"/>
                </a:schemeClr>
              </a:solidFill>
            </a:ln>
          </c:spPr>
          <c:invertIfNegative val="0"/>
          <c:cat>
            <c:strRef>
              <c:f>AUX!$AQ$508</c:f>
              <c:strCache>
                <c:ptCount val="1"/>
                <c:pt idx="0">
                  <c:v>Pneum_M</c:v>
                </c:pt>
              </c:strCache>
            </c:strRef>
          </c:cat>
          <c:val>
            <c:numRef>
              <c:f>AUX!$AQ$538</c:f>
              <c:numCache>
                <c:formatCode>0.0</c:formatCode>
                <c:ptCount val="1"/>
                <c:pt idx="0">
                  <c:v>20.086734981369659</c:v>
                </c:pt>
              </c:numCache>
            </c:numRef>
          </c:val>
          <c:extLst>
            <c:ext xmlns:c16="http://schemas.microsoft.com/office/drawing/2014/chart" uri="{C3380CC4-5D6E-409C-BE32-E72D297353CC}">
              <c16:uniqueId val="{00000003-0340-4B4A-BCFF-293AA6485711}"/>
            </c:ext>
          </c:extLst>
        </c:ser>
        <c:dLbls>
          <c:showLegendKey val="0"/>
          <c:showVal val="0"/>
          <c:showCatName val="0"/>
          <c:showSerName val="0"/>
          <c:showPercent val="0"/>
          <c:showBubbleSize val="0"/>
        </c:dLbls>
        <c:gapWidth val="0"/>
        <c:overlap val="100"/>
        <c:axId val="420692776"/>
        <c:axId val="420683760"/>
      </c:barChart>
      <c:scatterChart>
        <c:scatterStyle val="lineMarker"/>
        <c:varyColors val="0"/>
        <c:ser>
          <c:idx val="4"/>
          <c:order val="4"/>
          <c:tx>
            <c:strRef>
              <c:f>AUX!$A$530</c:f>
              <c:strCache>
                <c:ptCount val="1"/>
                <c:pt idx="0">
                  <c:v>ACES Gerês/Cabreira</c:v>
                </c:pt>
              </c:strCache>
            </c:strRef>
          </c:tx>
          <c:spPr>
            <a:ln w="28575">
              <a:solidFill>
                <a:schemeClr val="accent1"/>
              </a:solidFill>
            </a:ln>
          </c:spPr>
          <c:marker>
            <c:symbol val="circle"/>
            <c:size val="6"/>
            <c:spPr>
              <a:solidFill>
                <a:srgbClr val="006666"/>
              </a:solidFill>
              <a:ln w="12700">
                <a:solidFill>
                  <a:srgbClr val="006666"/>
                </a:solidFill>
              </a:ln>
            </c:spPr>
          </c:marker>
          <c:xVal>
            <c:numRef>
              <c:f>AUX!$AQ$530</c:f>
              <c:numCache>
                <c:formatCode>0.0</c:formatCode>
                <c:ptCount val="1"/>
                <c:pt idx="0">
                  <c:v>110.26363751733435</c:v>
                </c:pt>
              </c:numCache>
            </c:numRef>
          </c:xVal>
          <c:yVal>
            <c:numRef>
              <c:f>AUX!$AQ$508</c:f>
              <c:numCache>
                <c:formatCode>General</c:formatCode>
                <c:ptCount val="1"/>
                <c:pt idx="0">
                  <c:v>0</c:v>
                </c:pt>
              </c:numCache>
            </c:numRef>
          </c:yVal>
          <c:smooth val="0"/>
          <c:extLst>
            <c:ext xmlns:c16="http://schemas.microsoft.com/office/drawing/2014/chart" uri="{C3380CC4-5D6E-409C-BE32-E72D297353CC}">
              <c16:uniqueId val="{00000004-0340-4B4A-BCFF-293AA6485711}"/>
            </c:ext>
          </c:extLst>
        </c:ser>
        <c:ser>
          <c:idx val="5"/>
          <c:order val="5"/>
          <c:tx>
            <c:strRef>
              <c:f>AUX!$A$532</c:f>
              <c:strCache>
                <c:ptCount val="1"/>
                <c:pt idx="0">
                  <c:v>ARS Norte</c:v>
                </c:pt>
              </c:strCache>
            </c:strRef>
          </c:tx>
          <c:marker>
            <c:symbol val="diamond"/>
            <c:size val="5"/>
            <c:spPr>
              <a:solidFill>
                <a:schemeClr val="tx2">
                  <a:lumMod val="50000"/>
                </a:schemeClr>
              </a:solidFill>
              <a:ln>
                <a:solidFill>
                  <a:schemeClr val="tx2">
                    <a:lumMod val="50000"/>
                  </a:schemeClr>
                </a:solidFill>
              </a:ln>
            </c:spPr>
          </c:marker>
          <c:xVal>
            <c:numRef>
              <c:f>AUX!$AQ$532</c:f>
              <c:numCache>
                <c:formatCode>0.0</c:formatCode>
                <c:ptCount val="1"/>
                <c:pt idx="0">
                  <c:v>69.198529042801312</c:v>
                </c:pt>
              </c:numCache>
            </c:numRef>
          </c:xVal>
          <c:yVal>
            <c:numRef>
              <c:f>AUX!$AQ$508</c:f>
              <c:numCache>
                <c:formatCode>General</c:formatCode>
                <c:ptCount val="1"/>
                <c:pt idx="0">
                  <c:v>0</c:v>
                </c:pt>
              </c:numCache>
            </c:numRef>
          </c:yVal>
          <c:smooth val="0"/>
          <c:extLst>
            <c:ext xmlns:c16="http://schemas.microsoft.com/office/drawing/2014/chart" uri="{C3380CC4-5D6E-409C-BE32-E72D297353CC}">
              <c16:uniqueId val="{00000005-0340-4B4A-BCFF-293AA6485711}"/>
            </c:ext>
          </c:extLst>
        </c:ser>
        <c:ser>
          <c:idx val="6"/>
          <c:order val="6"/>
          <c:tx>
            <c:strRef>
              <c:f>AUX!$A$531</c:f>
              <c:strCache>
                <c:ptCount val="1"/>
                <c:pt idx="0">
                  <c:v>Continente</c:v>
                </c:pt>
              </c:strCache>
            </c:strRef>
          </c:tx>
          <c:marker>
            <c:symbol val="diamond"/>
            <c:size val="4"/>
            <c:spPr>
              <a:solidFill>
                <a:srgbClr val="FF0000"/>
              </a:solidFill>
              <a:ln>
                <a:solidFill>
                  <a:srgbClr val="FF0000"/>
                </a:solidFill>
              </a:ln>
            </c:spPr>
          </c:marker>
          <c:xVal>
            <c:numRef>
              <c:f>AUX!$AQ$531</c:f>
              <c:numCache>
                <c:formatCode>0.0</c:formatCode>
                <c:ptCount val="1"/>
                <c:pt idx="0">
                  <c:v>69.493688326093263</c:v>
                </c:pt>
              </c:numCache>
            </c:numRef>
          </c:xVal>
          <c:yVal>
            <c:numRef>
              <c:f>AUX!$AQ$508</c:f>
              <c:numCache>
                <c:formatCode>General</c:formatCode>
                <c:ptCount val="1"/>
                <c:pt idx="0">
                  <c:v>0</c:v>
                </c:pt>
              </c:numCache>
            </c:numRef>
          </c:yVal>
          <c:smooth val="0"/>
          <c:extLst>
            <c:ext xmlns:c16="http://schemas.microsoft.com/office/drawing/2014/chart" uri="{C3380CC4-5D6E-409C-BE32-E72D297353CC}">
              <c16:uniqueId val="{00000006-0340-4B4A-BCFF-293AA6485711}"/>
            </c:ext>
          </c:extLst>
        </c:ser>
        <c:dLbls>
          <c:showLegendKey val="0"/>
          <c:showVal val="0"/>
          <c:showCatName val="0"/>
          <c:showSerName val="0"/>
          <c:showPercent val="0"/>
          <c:showBubbleSize val="0"/>
        </c:dLbls>
        <c:axId val="420687288"/>
        <c:axId val="420691600"/>
      </c:scatterChart>
      <c:catAx>
        <c:axId val="420692776"/>
        <c:scaling>
          <c:orientation val="minMax"/>
        </c:scaling>
        <c:delete val="1"/>
        <c:axPos val="l"/>
        <c:numFmt formatCode="General" sourceLinked="0"/>
        <c:majorTickMark val="out"/>
        <c:minorTickMark val="none"/>
        <c:tickLblPos val="none"/>
        <c:crossAx val="420683760"/>
        <c:crosses val="autoZero"/>
        <c:auto val="1"/>
        <c:lblAlgn val="ctr"/>
        <c:lblOffset val="100"/>
        <c:noMultiLvlLbl val="0"/>
      </c:catAx>
      <c:valAx>
        <c:axId val="420683760"/>
        <c:scaling>
          <c:orientation val="minMax"/>
          <c:max val="100"/>
        </c:scaling>
        <c:delete val="1"/>
        <c:axPos val="b"/>
        <c:majorGridlines>
          <c:spPr>
            <a:ln>
              <a:solidFill>
                <a:schemeClr val="accent3">
                  <a:lumMod val="20000"/>
                  <a:lumOff val="80000"/>
                </a:schemeClr>
              </a:solidFill>
            </a:ln>
          </c:spPr>
        </c:majorGridlines>
        <c:numFmt formatCode="0.0" sourceLinked="1"/>
        <c:majorTickMark val="out"/>
        <c:minorTickMark val="none"/>
        <c:tickLblPos val="none"/>
        <c:crossAx val="420692776"/>
        <c:crosses val="autoZero"/>
        <c:crossBetween val="between"/>
      </c:valAx>
      <c:valAx>
        <c:axId val="420691600"/>
        <c:scaling>
          <c:orientation val="minMax"/>
          <c:max val="0.5"/>
          <c:min val="-0.5"/>
        </c:scaling>
        <c:delete val="1"/>
        <c:axPos val="r"/>
        <c:numFmt formatCode="General" sourceLinked="1"/>
        <c:majorTickMark val="out"/>
        <c:minorTickMark val="none"/>
        <c:tickLblPos val="none"/>
        <c:crossAx val="420687288"/>
        <c:crosses val="max"/>
        <c:crossBetween val="midCat"/>
      </c:valAx>
      <c:valAx>
        <c:axId val="420687288"/>
        <c:scaling>
          <c:orientation val="minMax"/>
        </c:scaling>
        <c:delete val="1"/>
        <c:axPos val="b"/>
        <c:numFmt formatCode="0.0" sourceLinked="1"/>
        <c:majorTickMark val="out"/>
        <c:minorTickMark val="none"/>
        <c:tickLblPos val="none"/>
        <c:crossAx val="420691600"/>
        <c:crosses val="autoZero"/>
        <c:crossBetween val="midCat"/>
      </c:valAx>
      <c:spPr>
        <a:ln>
          <a:noFill/>
        </a:ln>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1.jpeg"/><Relationship Id="rId3" Type="http://schemas.openxmlformats.org/officeDocument/2006/relationships/image" Target="../media/image17.jpeg"/><Relationship Id="rId7" Type="http://schemas.openxmlformats.org/officeDocument/2006/relationships/image" Target="../media/image20.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19.jpeg"/><Relationship Id="rId5" Type="http://schemas.openxmlformats.org/officeDocument/2006/relationships/image" Target="../media/image18.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9.jpeg"/><Relationship Id="rId1" Type="http://schemas.openxmlformats.org/officeDocument/2006/relationships/image" Target="../media/image18.png"/><Relationship Id="rId4" Type="http://schemas.openxmlformats.org/officeDocument/2006/relationships/image" Target="../media/image20.png"/></Relationships>
</file>

<file path=xl/drawings/_rels/drawing4.xml.rels><?xml version="1.0" encoding="UTF-8" standalone="yes"?>
<Relationships xmlns="http://schemas.openxmlformats.org/package/2006/relationships"><Relationship Id="rId13" Type="http://schemas.openxmlformats.org/officeDocument/2006/relationships/image" Target="../media/image28.png"/><Relationship Id="rId18" Type="http://schemas.openxmlformats.org/officeDocument/2006/relationships/hyperlink" Target="http://portal.arsnorte.min-saude.pt/portal/page/portal/ARSNorte/Conte%C3%BAdos/Sa%C3%BAde%20P%C3%BAblica%20Conteudos/CargaDoencaAtribuivelFatoresRisco_RegiaoNorte_2004.pdf" TargetMode="External"/><Relationship Id="rId26" Type="http://schemas.openxmlformats.org/officeDocument/2006/relationships/hyperlink" Target="http://www.geosaude.dgs.pt/websig/v5/portal2/public/index.php?par=geosaude&amp;lang=pt" TargetMode="External"/><Relationship Id="rId3" Type="http://schemas.openxmlformats.org/officeDocument/2006/relationships/image" Target="../media/image23.png"/><Relationship Id="rId21" Type="http://schemas.openxmlformats.org/officeDocument/2006/relationships/hyperlink" Target="http://portal.arsnorte.min-saude.pt/portal/page/portal/ARSNorte/Conte%C3%BAdos/Sa%C3%BAde%20P%C3%BAblica%20Conteudos/mortalidade/MortalidadeEvitavel_RN89a10_Ferramenta_abril14.xlsm" TargetMode="External"/><Relationship Id="rId34" Type="http://schemas.openxmlformats.org/officeDocument/2006/relationships/hyperlink" Target="http://pns.dgs.pt/plano-nacional-de-saude-revisao-e-extensao-a-2020-aprovada/" TargetMode="External"/><Relationship Id="rId7" Type="http://schemas.openxmlformats.org/officeDocument/2006/relationships/image" Target="../media/image25.jpeg"/><Relationship Id="rId12" Type="http://schemas.openxmlformats.org/officeDocument/2006/relationships/hyperlink" Target="http://portal.arsnorte.min-saude.pt/portal/page/portal/ARSNorte/Conte%C3%BAdos/Documentos/Plano_Saude_ARSNorte_2009_2010.pdf" TargetMode="External"/><Relationship Id="rId17" Type="http://schemas.openxmlformats.org/officeDocument/2006/relationships/image" Target="../media/image30.png"/><Relationship Id="rId25" Type="http://schemas.openxmlformats.org/officeDocument/2006/relationships/image" Target="../media/image35.jpeg"/><Relationship Id="rId33" Type="http://schemas.openxmlformats.org/officeDocument/2006/relationships/image" Target="../media/image20.png"/><Relationship Id="rId2" Type="http://schemas.openxmlformats.org/officeDocument/2006/relationships/hyperlink" Target="http://portal.arsnorte.min-saude.pt/portal/page/portal/ARSNorte/Conte%C3%BAdos/Sa%C3%BAde%20P%C3%BAblica%20Conteudos/medir_para_mudar_2005.pdf" TargetMode="External"/><Relationship Id="rId16" Type="http://schemas.openxmlformats.org/officeDocument/2006/relationships/hyperlink" Target="http://portal.arsnorte.min-saude.pt/portal/page/portal/ARSNorte/Conte%C3%BAdos/Sa%C3%BAde%20P%C3%BAblica%20Conteudos/mortalidade/MortalidadeEvitavel_RN89a10_abril14.pdf" TargetMode="External"/><Relationship Id="rId20" Type="http://schemas.openxmlformats.org/officeDocument/2006/relationships/image" Target="../media/image32.png"/><Relationship Id="rId29" Type="http://schemas.openxmlformats.org/officeDocument/2006/relationships/image" Target="../media/image38.png"/><Relationship Id="rId1" Type="http://schemas.openxmlformats.org/officeDocument/2006/relationships/image" Target="../media/image22.png"/><Relationship Id="rId6" Type="http://schemas.openxmlformats.org/officeDocument/2006/relationships/hyperlink" Target="http://portal.arsnorte.min-saude.pt/portal/page/portal/ARSNorte/Conte%C3%BAdos/Sa%C3%BAde%20P%C3%BAblica%20Conteudos/Relatorio_Morbilidade_Hospitalar_2007.pdf" TargetMode="External"/><Relationship Id="rId11" Type="http://schemas.openxmlformats.org/officeDocument/2006/relationships/image" Target="../media/image27.png"/><Relationship Id="rId24" Type="http://schemas.openxmlformats.org/officeDocument/2006/relationships/hyperlink" Target="http://www.dgs.pt/portal-da-estatistica-da-saude/apresentacao.aspx" TargetMode="External"/><Relationship Id="rId32" Type="http://schemas.openxmlformats.org/officeDocument/2006/relationships/image" Target="../media/image14.png"/><Relationship Id="rId5" Type="http://schemas.openxmlformats.org/officeDocument/2006/relationships/image" Target="../media/image24.png"/><Relationship Id="rId15" Type="http://schemas.openxmlformats.org/officeDocument/2006/relationships/image" Target="../media/image29.png"/><Relationship Id="rId23" Type="http://schemas.openxmlformats.org/officeDocument/2006/relationships/image" Target="../media/image34.png"/><Relationship Id="rId28" Type="http://schemas.openxmlformats.org/officeDocument/2006/relationships/image" Target="../media/image37.png"/><Relationship Id="rId10" Type="http://schemas.openxmlformats.org/officeDocument/2006/relationships/hyperlink" Target="https://www.arsnorte.min-saude.pt/observatorio-regional-de-saude/" TargetMode="External"/><Relationship Id="rId19" Type="http://schemas.openxmlformats.org/officeDocument/2006/relationships/image" Target="../media/image31.png"/><Relationship Id="rId31" Type="http://schemas.openxmlformats.org/officeDocument/2006/relationships/image" Target="../media/image19.jpeg"/><Relationship Id="rId4" Type="http://schemas.openxmlformats.org/officeDocument/2006/relationships/hyperlink" Target="http://portal.arsnorte.min-saude.pt/portal/page/portal/ARSNorte/Conte%C3%BAdos/Sa%C3%BAde%20P%C3%BAblica%20Conteudos/Carga_Global_Doenca_Regiao_Norte_2004.pdf" TargetMode="External"/><Relationship Id="rId9" Type="http://schemas.openxmlformats.org/officeDocument/2006/relationships/image" Target="../media/image26.png"/><Relationship Id="rId14" Type="http://schemas.openxmlformats.org/officeDocument/2006/relationships/hyperlink" Target="http://portal.arsnorte.min-saude.pt/portal/page/portal/ARSNorte/Conte%C3%BAdos/Sa%C3%BAde%20P%C3%BAblica%20Conteudos/PlanoRegionalSaudeNorte_2014_2016.pdf" TargetMode="External"/><Relationship Id="rId22" Type="http://schemas.openxmlformats.org/officeDocument/2006/relationships/image" Target="../media/image33.png"/><Relationship Id="rId27" Type="http://schemas.openxmlformats.org/officeDocument/2006/relationships/image" Target="../media/image36.png"/><Relationship Id="rId30" Type="http://schemas.openxmlformats.org/officeDocument/2006/relationships/image" Target="../media/image18.png"/><Relationship Id="rId35" Type="http://schemas.openxmlformats.org/officeDocument/2006/relationships/image" Target="../media/image39.emf"/><Relationship Id="rId8" Type="http://schemas.openxmlformats.org/officeDocument/2006/relationships/hyperlink" Target="http://pns.dgs.pt/pns-2012-2016/" TargetMode="External"/></Relationships>
</file>

<file path=xl/drawings/_rels/drawing5.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20.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1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9.jpeg"/><Relationship Id="rId5" Type="http://schemas.openxmlformats.org/officeDocument/2006/relationships/chart" Target="../charts/chart5.xml"/><Relationship Id="rId10" Type="http://schemas.openxmlformats.org/officeDocument/2006/relationships/image" Target="../media/image18.png"/><Relationship Id="rId4" Type="http://schemas.openxmlformats.org/officeDocument/2006/relationships/chart" Target="../charts/chart4.xml"/><Relationship Id="rId9" Type="http://schemas.openxmlformats.org/officeDocument/2006/relationships/chart" Target="../charts/chart9.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12" Type="http://schemas.openxmlformats.org/officeDocument/2006/relationships/image" Target="../media/image20.png"/><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11" Type="http://schemas.openxmlformats.org/officeDocument/2006/relationships/image" Target="../media/image14.png"/><Relationship Id="rId5" Type="http://schemas.openxmlformats.org/officeDocument/2006/relationships/chart" Target="../charts/chart14.xml"/><Relationship Id="rId10" Type="http://schemas.openxmlformats.org/officeDocument/2006/relationships/image" Target="../media/image19.jpeg"/><Relationship Id="rId4" Type="http://schemas.openxmlformats.org/officeDocument/2006/relationships/chart" Target="../charts/chart13.xml"/><Relationship Id="rId9" Type="http://schemas.openxmlformats.org/officeDocument/2006/relationships/image" Target="../media/image18.png"/></Relationships>
</file>

<file path=xl/drawings/_rels/drawing7.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chart" Target="../charts/chart20.xml"/><Relationship Id="rId7" Type="http://schemas.openxmlformats.org/officeDocument/2006/relationships/image" Target="../media/image14.png"/><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image" Target="../media/image19.jpeg"/><Relationship Id="rId5" Type="http://schemas.openxmlformats.org/officeDocument/2006/relationships/image" Target="../media/image18.png"/><Relationship Id="rId4" Type="http://schemas.openxmlformats.org/officeDocument/2006/relationships/chart" Target="../charts/chart21.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9.xml"/><Relationship Id="rId13" Type="http://schemas.openxmlformats.org/officeDocument/2006/relationships/image" Target="../media/image20.png"/><Relationship Id="rId3" Type="http://schemas.openxmlformats.org/officeDocument/2006/relationships/chart" Target="../charts/chart24.xml"/><Relationship Id="rId7" Type="http://schemas.openxmlformats.org/officeDocument/2006/relationships/chart" Target="../charts/chart28.xml"/><Relationship Id="rId12" Type="http://schemas.openxmlformats.org/officeDocument/2006/relationships/image" Target="../media/image14.png"/><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11" Type="http://schemas.openxmlformats.org/officeDocument/2006/relationships/image" Target="../media/image19.jpeg"/><Relationship Id="rId5" Type="http://schemas.openxmlformats.org/officeDocument/2006/relationships/chart" Target="../charts/chart26.xml"/><Relationship Id="rId10" Type="http://schemas.openxmlformats.org/officeDocument/2006/relationships/image" Target="../media/image18.png"/><Relationship Id="rId4" Type="http://schemas.openxmlformats.org/officeDocument/2006/relationships/chart" Target="../charts/chart25.xml"/><Relationship Id="rId9" Type="http://schemas.openxmlformats.org/officeDocument/2006/relationships/chart" Target="../charts/chart30.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3.xml"/><Relationship Id="rId7" Type="http://schemas.openxmlformats.org/officeDocument/2006/relationships/image" Target="../media/image20.png"/><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image" Target="../media/image14.png"/><Relationship Id="rId5" Type="http://schemas.openxmlformats.org/officeDocument/2006/relationships/image" Target="../media/image19.jpeg"/><Relationship Id="rId4"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9.jpeg"/><Relationship Id="rId1" Type="http://schemas.openxmlformats.org/officeDocument/2006/relationships/image" Target="../media/image18.png"/><Relationship Id="rId4" Type="http://schemas.openxmlformats.org/officeDocument/2006/relationships/image" Target="../media/image2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image" Target="../media/image20.png"/><Relationship Id="rId5" Type="http://schemas.openxmlformats.org/officeDocument/2006/relationships/image" Target="../media/image14.png"/><Relationship Id="rId4" Type="http://schemas.openxmlformats.org/officeDocument/2006/relationships/image" Target="../media/image19.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38.xml"/><Relationship Id="rId7" Type="http://schemas.openxmlformats.org/officeDocument/2006/relationships/image" Target="../media/image20.png"/><Relationship Id="rId2" Type="http://schemas.openxmlformats.org/officeDocument/2006/relationships/chart" Target="../charts/chart37.xml"/><Relationship Id="rId1" Type="http://schemas.openxmlformats.org/officeDocument/2006/relationships/chart" Target="../charts/chart36.xml"/><Relationship Id="rId6" Type="http://schemas.openxmlformats.org/officeDocument/2006/relationships/image" Target="../media/image14.png"/><Relationship Id="rId5" Type="http://schemas.openxmlformats.org/officeDocument/2006/relationships/image" Target="../media/image19.jpeg"/><Relationship Id="rId4" Type="http://schemas.openxmlformats.org/officeDocument/2006/relationships/image" Target="../media/image18.png"/></Relationships>
</file>

<file path=xl/drawings/_rels/drawing13.xml.rels><?xml version="1.0" encoding="UTF-8" standalone="yes"?>
<Relationships xmlns="http://schemas.openxmlformats.org/package/2006/relationships"><Relationship Id="rId13" Type="http://schemas.openxmlformats.org/officeDocument/2006/relationships/chart" Target="../charts/chart51.xml"/><Relationship Id="rId18" Type="http://schemas.openxmlformats.org/officeDocument/2006/relationships/chart" Target="../charts/chart56.xml"/><Relationship Id="rId26" Type="http://schemas.openxmlformats.org/officeDocument/2006/relationships/chart" Target="../charts/chart64.xml"/><Relationship Id="rId39" Type="http://schemas.openxmlformats.org/officeDocument/2006/relationships/chart" Target="../charts/chart76.xml"/><Relationship Id="rId21" Type="http://schemas.openxmlformats.org/officeDocument/2006/relationships/chart" Target="../charts/chart59.xml"/><Relationship Id="rId34" Type="http://schemas.openxmlformats.org/officeDocument/2006/relationships/chart" Target="../charts/chart72.xml"/><Relationship Id="rId42" Type="http://schemas.openxmlformats.org/officeDocument/2006/relationships/chart" Target="../charts/chart79.xml"/><Relationship Id="rId47" Type="http://schemas.openxmlformats.org/officeDocument/2006/relationships/chart" Target="../charts/chart84.xml"/><Relationship Id="rId50" Type="http://schemas.openxmlformats.org/officeDocument/2006/relationships/image" Target="../media/image18.png"/><Relationship Id="rId7" Type="http://schemas.openxmlformats.org/officeDocument/2006/relationships/chart" Target="../charts/chart45.xml"/><Relationship Id="rId2" Type="http://schemas.openxmlformats.org/officeDocument/2006/relationships/chart" Target="../charts/chart40.xml"/><Relationship Id="rId16" Type="http://schemas.openxmlformats.org/officeDocument/2006/relationships/chart" Target="../charts/chart54.xml"/><Relationship Id="rId29" Type="http://schemas.openxmlformats.org/officeDocument/2006/relationships/chart" Target="../charts/chart67.xml"/><Relationship Id="rId11" Type="http://schemas.openxmlformats.org/officeDocument/2006/relationships/chart" Target="../charts/chart49.xml"/><Relationship Id="rId24" Type="http://schemas.openxmlformats.org/officeDocument/2006/relationships/chart" Target="../charts/chart62.xml"/><Relationship Id="rId32" Type="http://schemas.openxmlformats.org/officeDocument/2006/relationships/chart" Target="../charts/chart70.xml"/><Relationship Id="rId37" Type="http://schemas.openxmlformats.org/officeDocument/2006/relationships/chart" Target="../charts/chart74.xml"/><Relationship Id="rId40" Type="http://schemas.openxmlformats.org/officeDocument/2006/relationships/chart" Target="../charts/chart77.xml"/><Relationship Id="rId45" Type="http://schemas.openxmlformats.org/officeDocument/2006/relationships/chart" Target="../charts/chart82.xml"/><Relationship Id="rId53" Type="http://schemas.openxmlformats.org/officeDocument/2006/relationships/image" Target="../media/image20.png"/><Relationship Id="rId5" Type="http://schemas.openxmlformats.org/officeDocument/2006/relationships/chart" Target="../charts/chart43.xml"/><Relationship Id="rId10" Type="http://schemas.openxmlformats.org/officeDocument/2006/relationships/chart" Target="../charts/chart48.xml"/><Relationship Id="rId19" Type="http://schemas.openxmlformats.org/officeDocument/2006/relationships/chart" Target="../charts/chart57.xml"/><Relationship Id="rId31" Type="http://schemas.openxmlformats.org/officeDocument/2006/relationships/chart" Target="../charts/chart69.xml"/><Relationship Id="rId44" Type="http://schemas.openxmlformats.org/officeDocument/2006/relationships/chart" Target="../charts/chart81.xml"/><Relationship Id="rId52" Type="http://schemas.openxmlformats.org/officeDocument/2006/relationships/image" Target="../media/image14.png"/><Relationship Id="rId4" Type="http://schemas.openxmlformats.org/officeDocument/2006/relationships/chart" Target="../charts/chart42.xml"/><Relationship Id="rId9" Type="http://schemas.openxmlformats.org/officeDocument/2006/relationships/chart" Target="../charts/chart47.xml"/><Relationship Id="rId14" Type="http://schemas.openxmlformats.org/officeDocument/2006/relationships/chart" Target="../charts/chart52.xml"/><Relationship Id="rId22" Type="http://schemas.openxmlformats.org/officeDocument/2006/relationships/chart" Target="../charts/chart60.xml"/><Relationship Id="rId27" Type="http://schemas.openxmlformats.org/officeDocument/2006/relationships/chart" Target="../charts/chart65.xml"/><Relationship Id="rId30" Type="http://schemas.openxmlformats.org/officeDocument/2006/relationships/chart" Target="../charts/chart68.xml"/><Relationship Id="rId35" Type="http://schemas.openxmlformats.org/officeDocument/2006/relationships/image" Target="../media/image40.png"/><Relationship Id="rId43" Type="http://schemas.openxmlformats.org/officeDocument/2006/relationships/chart" Target="../charts/chart80.xml"/><Relationship Id="rId48" Type="http://schemas.openxmlformats.org/officeDocument/2006/relationships/chart" Target="../charts/chart85.xml"/><Relationship Id="rId8" Type="http://schemas.openxmlformats.org/officeDocument/2006/relationships/chart" Target="../charts/chart46.xml"/><Relationship Id="rId51" Type="http://schemas.openxmlformats.org/officeDocument/2006/relationships/image" Target="../media/image19.jpeg"/><Relationship Id="rId3" Type="http://schemas.openxmlformats.org/officeDocument/2006/relationships/chart" Target="../charts/chart41.xml"/><Relationship Id="rId12" Type="http://schemas.openxmlformats.org/officeDocument/2006/relationships/chart" Target="../charts/chart50.xml"/><Relationship Id="rId17" Type="http://schemas.openxmlformats.org/officeDocument/2006/relationships/chart" Target="../charts/chart55.xml"/><Relationship Id="rId25" Type="http://schemas.openxmlformats.org/officeDocument/2006/relationships/chart" Target="../charts/chart63.xml"/><Relationship Id="rId33" Type="http://schemas.openxmlformats.org/officeDocument/2006/relationships/chart" Target="../charts/chart71.xml"/><Relationship Id="rId38" Type="http://schemas.openxmlformats.org/officeDocument/2006/relationships/chart" Target="../charts/chart75.xml"/><Relationship Id="rId46" Type="http://schemas.openxmlformats.org/officeDocument/2006/relationships/chart" Target="../charts/chart83.xml"/><Relationship Id="rId20" Type="http://schemas.openxmlformats.org/officeDocument/2006/relationships/chart" Target="../charts/chart58.xml"/><Relationship Id="rId41" Type="http://schemas.openxmlformats.org/officeDocument/2006/relationships/chart" Target="../charts/chart78.xml"/><Relationship Id="rId1" Type="http://schemas.openxmlformats.org/officeDocument/2006/relationships/chart" Target="../charts/chart39.xml"/><Relationship Id="rId6" Type="http://schemas.openxmlformats.org/officeDocument/2006/relationships/chart" Target="../charts/chart44.xml"/><Relationship Id="rId15" Type="http://schemas.openxmlformats.org/officeDocument/2006/relationships/chart" Target="../charts/chart53.xml"/><Relationship Id="rId23" Type="http://schemas.openxmlformats.org/officeDocument/2006/relationships/chart" Target="../charts/chart61.xml"/><Relationship Id="rId28" Type="http://schemas.openxmlformats.org/officeDocument/2006/relationships/chart" Target="../charts/chart66.xml"/><Relationship Id="rId36" Type="http://schemas.openxmlformats.org/officeDocument/2006/relationships/chart" Target="../charts/chart73.xml"/><Relationship Id="rId49" Type="http://schemas.openxmlformats.org/officeDocument/2006/relationships/chart" Target="../charts/chart86.xml"/></Relationships>
</file>

<file path=xl/drawings/_rels/drawing1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9.jpeg"/><Relationship Id="rId1" Type="http://schemas.openxmlformats.org/officeDocument/2006/relationships/image" Target="../media/image18.png"/><Relationship Id="rId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xdr:col>
      <xdr:colOff>95252</xdr:colOff>
      <xdr:row>1</xdr:row>
      <xdr:rowOff>97776</xdr:rowOff>
    </xdr:from>
    <xdr:to>
      <xdr:col>2</xdr:col>
      <xdr:colOff>1867185</xdr:colOff>
      <xdr:row>5</xdr:row>
      <xdr:rowOff>5165</xdr:rowOff>
    </xdr:to>
    <xdr:pic>
      <xdr:nvPicPr>
        <xdr:cNvPr id="19" name="Imagem 18" descr="portugal.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 cstate="print"/>
        <a:srcRect t="9053" b="6036"/>
        <a:stretch>
          <a:fillRect/>
        </a:stretch>
      </xdr:blipFill>
      <xdr:spPr>
        <a:xfrm>
          <a:off x="276227" y="221601"/>
          <a:ext cx="1952908" cy="917039"/>
        </a:xfrm>
        <a:prstGeom prst="rect">
          <a:avLst/>
        </a:prstGeom>
      </xdr:spPr>
    </xdr:pic>
    <xdr:clientData/>
  </xdr:twoCellAnchor>
  <xdr:twoCellAnchor>
    <xdr:from>
      <xdr:col>2</xdr:col>
      <xdr:colOff>28575</xdr:colOff>
      <xdr:row>22</xdr:row>
      <xdr:rowOff>228020</xdr:rowOff>
    </xdr:from>
    <xdr:to>
      <xdr:col>2</xdr:col>
      <xdr:colOff>1504575</xdr:colOff>
      <xdr:row>22</xdr:row>
      <xdr:rowOff>729951</xdr:rowOff>
    </xdr:to>
    <xdr:pic>
      <xdr:nvPicPr>
        <xdr:cNvPr id="22" name="Picture 6">
          <a:extLst>
            <a:ext uri="{FF2B5EF4-FFF2-40B4-BE49-F238E27FC236}">
              <a16:creationId xmlns:a16="http://schemas.microsoft.com/office/drawing/2014/main" id="{00000000-0008-0000-0000-000016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397912" y="8363148"/>
          <a:ext cx="1476000" cy="501931"/>
        </a:xfrm>
        <a:prstGeom prst="rect">
          <a:avLst/>
        </a:prstGeom>
        <a:noFill/>
      </xdr:spPr>
    </xdr:pic>
    <xdr:clientData/>
  </xdr:twoCellAnchor>
  <xdr:twoCellAnchor>
    <xdr:from>
      <xdr:col>2</xdr:col>
      <xdr:colOff>1790699</xdr:colOff>
      <xdr:row>22</xdr:row>
      <xdr:rowOff>294693</xdr:rowOff>
    </xdr:from>
    <xdr:to>
      <xdr:col>3</xdr:col>
      <xdr:colOff>434699</xdr:colOff>
      <xdr:row>22</xdr:row>
      <xdr:rowOff>719318</xdr:rowOff>
    </xdr:to>
    <xdr:pic>
      <xdr:nvPicPr>
        <xdr:cNvPr id="23" name="Imagem 22" descr="centro_v16fev.pn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3" cstate="print"/>
        <a:srcRect l="5429" t="38204" r="54197" b="42598"/>
        <a:stretch>
          <a:fillRect/>
        </a:stretch>
      </xdr:blipFill>
      <xdr:spPr>
        <a:xfrm>
          <a:off x="2160036" y="8429821"/>
          <a:ext cx="1695887" cy="424625"/>
        </a:xfrm>
        <a:prstGeom prst="rect">
          <a:avLst/>
        </a:prstGeom>
        <a:solidFill>
          <a:schemeClr val="accent1"/>
        </a:solidFill>
      </xdr:spPr>
    </xdr:pic>
    <xdr:clientData/>
  </xdr:twoCellAnchor>
  <xdr:twoCellAnchor>
    <xdr:from>
      <xdr:col>3</xdr:col>
      <xdr:colOff>628650</xdr:colOff>
      <xdr:row>22</xdr:row>
      <xdr:rowOff>199443</xdr:rowOff>
    </xdr:from>
    <xdr:to>
      <xdr:col>4</xdr:col>
      <xdr:colOff>250559</xdr:colOff>
      <xdr:row>23</xdr:row>
      <xdr:rowOff>13443</xdr:rowOff>
    </xdr:to>
    <xdr:pic>
      <xdr:nvPicPr>
        <xdr:cNvPr id="24" name="Picture 22">
          <a:extLst>
            <a:ext uri="{FF2B5EF4-FFF2-40B4-BE49-F238E27FC236}">
              <a16:creationId xmlns:a16="http://schemas.microsoft.com/office/drawing/2014/main" id="{00000000-0008-0000-0000-000018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4049874" y="8334571"/>
          <a:ext cx="1332522" cy="572112"/>
        </a:xfrm>
        <a:prstGeom prst="rect">
          <a:avLst/>
        </a:prstGeom>
        <a:noFill/>
      </xdr:spPr>
    </xdr:pic>
    <xdr:clientData/>
  </xdr:twoCellAnchor>
  <xdr:twoCellAnchor>
    <xdr:from>
      <xdr:col>5</xdr:col>
      <xdr:colOff>76394</xdr:colOff>
      <xdr:row>21</xdr:row>
      <xdr:rowOff>170867</xdr:rowOff>
    </xdr:from>
    <xdr:to>
      <xdr:col>5</xdr:col>
      <xdr:colOff>1228394</xdr:colOff>
      <xdr:row>23</xdr:row>
      <xdr:rowOff>7763</xdr:rowOff>
    </xdr:to>
    <xdr:pic>
      <xdr:nvPicPr>
        <xdr:cNvPr id="25" name="Picture 14">
          <a:extLst>
            <a:ext uri="{FF2B5EF4-FFF2-40B4-BE49-F238E27FC236}">
              <a16:creationId xmlns:a16="http://schemas.microsoft.com/office/drawing/2014/main" id="{00000000-0008-0000-0000-000019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5587287" y="8267117"/>
          <a:ext cx="1152000" cy="837993"/>
        </a:xfrm>
        <a:prstGeom prst="rect">
          <a:avLst/>
        </a:prstGeom>
        <a:noFill/>
      </xdr:spPr>
    </xdr:pic>
    <xdr:clientData/>
  </xdr:twoCellAnchor>
  <xdr:twoCellAnchor>
    <xdr:from>
      <xdr:col>5</xdr:col>
      <xdr:colOff>1419225</xdr:colOff>
      <xdr:row>22</xdr:row>
      <xdr:rowOff>247068</xdr:rowOff>
    </xdr:from>
    <xdr:to>
      <xdr:col>6</xdr:col>
      <xdr:colOff>27225</xdr:colOff>
      <xdr:row>22</xdr:row>
      <xdr:rowOff>754648</xdr:rowOff>
    </xdr:to>
    <xdr:pic>
      <xdr:nvPicPr>
        <xdr:cNvPr id="26" name="Picture 18">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6930118" y="8382196"/>
          <a:ext cx="1659888" cy="507580"/>
        </a:xfrm>
        <a:prstGeom prst="rect">
          <a:avLst/>
        </a:prstGeom>
        <a:noFill/>
      </xdr:spPr>
    </xdr:pic>
    <xdr:clientData/>
  </xdr:twoCellAnchor>
  <xdr:twoCellAnchor>
    <xdr:from>
      <xdr:col>4</xdr:col>
      <xdr:colOff>309652</xdr:colOff>
      <xdr:row>8</xdr:row>
      <xdr:rowOff>39457</xdr:rowOff>
    </xdr:from>
    <xdr:to>
      <xdr:col>5</xdr:col>
      <xdr:colOff>2758377</xdr:colOff>
      <xdr:row>11</xdr:row>
      <xdr:rowOff>806632</xdr:rowOff>
    </xdr:to>
    <xdr:grpSp>
      <xdr:nvGrpSpPr>
        <xdr:cNvPr id="16" name="Grupo 15">
          <a:extLst>
            <a:ext uri="{FF2B5EF4-FFF2-40B4-BE49-F238E27FC236}">
              <a16:creationId xmlns:a16="http://schemas.microsoft.com/office/drawing/2014/main" id="{00000000-0008-0000-0000-000010000000}"/>
            </a:ext>
          </a:extLst>
        </xdr:cNvPr>
        <xdr:cNvGrpSpPr>
          <a:grpSpLocks noChangeAspect="1"/>
        </xdr:cNvGrpSpPr>
      </xdr:nvGrpSpPr>
      <xdr:grpSpPr>
        <a:xfrm>
          <a:off x="5434102" y="1734907"/>
          <a:ext cx="2829725" cy="4491450"/>
          <a:chOff x="4295775" y="647703"/>
          <a:chExt cx="2625000" cy="4017703"/>
        </a:xfrm>
      </xdr:grpSpPr>
      <xdr:pic>
        <xdr:nvPicPr>
          <xdr:cNvPr id="18" name="Imagem 17">
            <a:extLst>
              <a:ext uri="{FF2B5EF4-FFF2-40B4-BE49-F238E27FC236}">
                <a16:creationId xmlns:a16="http://schemas.microsoft.com/office/drawing/2014/main" id="{00000000-0008-0000-0000-000012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295775" y="647703"/>
            <a:ext cx="2160000" cy="401770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 name="logoPLS1">
            <a:extLst>
              <a:ext uri="{FF2B5EF4-FFF2-40B4-BE49-F238E27FC236}">
                <a16:creationId xmlns:a16="http://schemas.microsoft.com/office/drawing/2014/main" id="{00000000-0008-0000-0000-000014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6200775" y="1285876"/>
            <a:ext cx="720000" cy="240289"/>
          </a:xfrm>
          <a:prstGeom prst="rect">
            <a:avLst/>
          </a:prstGeom>
          <a:noFill/>
        </xdr:spPr>
      </xdr:pic>
      <xdr:pic>
        <xdr:nvPicPr>
          <xdr:cNvPr id="27" name="logoPLS2">
            <a:extLst>
              <a:ext uri="{FF2B5EF4-FFF2-40B4-BE49-F238E27FC236}">
                <a16:creationId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6124574" y="1914526"/>
            <a:ext cx="720000" cy="265631"/>
          </a:xfrm>
          <a:prstGeom prst="rect">
            <a:avLst/>
          </a:prstGeom>
          <a:noFill/>
        </xdr:spPr>
      </xdr:pic>
      <xdr:pic>
        <xdr:nvPicPr>
          <xdr:cNvPr id="28" name="logoPLS3">
            <a:extLst>
              <a:ext uri="{FF2B5EF4-FFF2-40B4-BE49-F238E27FC236}">
                <a16:creationId xmlns:a16="http://schemas.microsoft.com/office/drawing/2014/main" id="{00000000-0008-0000-0000-00001C00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6105525" y="2600326"/>
            <a:ext cx="684000" cy="274113"/>
          </a:xfrm>
          <a:prstGeom prst="rect">
            <a:avLst/>
          </a:prstGeom>
          <a:noFill/>
        </xdr:spPr>
      </xdr:pic>
      <xdr:pic>
        <xdr:nvPicPr>
          <xdr:cNvPr id="29" name="logoPLS4">
            <a:extLst>
              <a:ext uri="{FF2B5EF4-FFF2-40B4-BE49-F238E27FC236}">
                <a16:creationId xmlns:a16="http://schemas.microsoft.com/office/drawing/2014/main" id="{00000000-0008-0000-0000-00001D000000}"/>
              </a:ext>
            </a:extLst>
          </xdr:cNvPr>
          <xdr:cNvPicPr>
            <a:picLocks noChangeAspect="1" noChangeArrowheads="1"/>
          </xdr:cNvPicPr>
        </xdr:nvPicPr>
        <xdr:blipFill>
          <a:blip xmlns:r="http://schemas.openxmlformats.org/officeDocument/2006/relationships" r:embed="rId11" cstate="print"/>
          <a:srcRect/>
          <a:stretch>
            <a:fillRect/>
          </a:stretch>
        </xdr:blipFill>
        <xdr:spPr bwMode="auto">
          <a:xfrm>
            <a:off x="6067425" y="3228976"/>
            <a:ext cx="684000" cy="282041"/>
          </a:xfrm>
          <a:prstGeom prst="rect">
            <a:avLst/>
          </a:prstGeom>
          <a:noFill/>
        </xdr:spPr>
      </xdr:pic>
      <xdr:pic>
        <xdr:nvPicPr>
          <xdr:cNvPr id="30" name="logoPLS5">
            <a:extLst>
              <a:ext uri="{FF2B5EF4-FFF2-40B4-BE49-F238E27FC236}">
                <a16:creationId xmlns:a16="http://schemas.microsoft.com/office/drawing/2014/main" id="{00000000-0008-0000-0000-00001E00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5905500" y="3962400"/>
            <a:ext cx="720000" cy="236120"/>
          </a:xfrm>
          <a:prstGeom prst="rect">
            <a:avLst/>
          </a:prstGeom>
          <a:noFill/>
        </xdr:spPr>
      </xdr:pic>
    </xdr:grpSp>
    <xdr:clientData/>
  </xdr:twoCellAnchor>
  <xdr:twoCellAnchor>
    <xdr:from>
      <xdr:col>1</xdr:col>
      <xdr:colOff>180973</xdr:colOff>
      <xdr:row>20</xdr:row>
      <xdr:rowOff>0</xdr:rowOff>
    </xdr:from>
    <xdr:to>
      <xdr:col>2</xdr:col>
      <xdr:colOff>1381568</xdr:colOff>
      <xdr:row>21</xdr:row>
      <xdr:rowOff>220350</xdr:rowOff>
    </xdr:to>
    <xdr:pic>
      <xdr:nvPicPr>
        <xdr:cNvPr id="21" name="Imagem 20">
          <a:extLst>
            <a:ext uri="{FF2B5EF4-FFF2-40B4-BE49-F238E27FC236}">
              <a16:creationId xmlns:a16="http://schemas.microsoft.com/office/drawing/2014/main" id="{00000000-0008-0000-0000-000015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13587" b="17860"/>
        <a:stretch/>
      </xdr:blipFill>
      <xdr:spPr>
        <a:xfrm>
          <a:off x="361948" y="8915400"/>
          <a:ext cx="1381570" cy="468000"/>
        </a:xfrm>
        <a:prstGeom prst="rect">
          <a:avLst/>
        </a:prstGeom>
      </xdr:spPr>
    </xdr:pic>
    <xdr:clientData/>
  </xdr:twoCellAnchor>
  <xdr:twoCellAnchor>
    <xdr:from>
      <xdr:col>2</xdr:col>
      <xdr:colOff>1533520</xdr:colOff>
      <xdr:row>20</xdr:row>
      <xdr:rowOff>66037</xdr:rowOff>
    </xdr:from>
    <xdr:to>
      <xdr:col>3</xdr:col>
      <xdr:colOff>69520</xdr:colOff>
      <xdr:row>21</xdr:row>
      <xdr:rowOff>89929</xdr:rowOff>
    </xdr:to>
    <xdr:pic>
      <xdr:nvPicPr>
        <xdr:cNvPr id="31" name="Imagem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895470" y="8981437"/>
          <a:ext cx="1584000" cy="2715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209551</xdr:colOff>
      <xdr:row>6</xdr:row>
      <xdr:rowOff>180975</xdr:rowOff>
    </xdr:from>
    <xdr:to>
      <xdr:col>9</xdr:col>
      <xdr:colOff>638176</xdr:colOff>
      <xdr:row>15</xdr:row>
      <xdr:rowOff>238125</xdr:rowOff>
    </xdr:to>
    <xdr:sp macro="" textlink="">
      <xdr:nvSpPr>
        <xdr:cNvPr id="1025" name="Caixa1">
          <a:extLst>
            <a:ext uri="{FF2B5EF4-FFF2-40B4-BE49-F238E27FC236}">
              <a16:creationId xmlns:a16="http://schemas.microsoft.com/office/drawing/2014/main" id="{00000000-0008-0000-0100-000001040000}"/>
            </a:ext>
          </a:extLst>
        </xdr:cNvPr>
        <xdr:cNvSpPr>
          <a:spLocks noChangeArrowheads="1"/>
        </xdr:cNvSpPr>
      </xdr:nvSpPr>
      <xdr:spPr bwMode="auto">
        <a:xfrm>
          <a:off x="4933951" y="1619250"/>
          <a:ext cx="4000500" cy="2286000"/>
        </a:xfrm>
        <a:prstGeom prst="flowChartAlternateProcess">
          <a:avLst/>
        </a:prstGeom>
        <a:solidFill>
          <a:srgbClr val="008080"/>
        </a:solidFill>
        <a:ln w="9525">
          <a:solidFill>
            <a:srgbClr val="D8D8D8"/>
          </a:solidFill>
          <a:miter lim="800000"/>
          <a:headEnd/>
          <a:tailEnd/>
        </a:ln>
        <a:effectLst>
          <a:outerShdw dist="107763" dir="2700000" algn="ctr" rotWithShape="0">
            <a:srgbClr val="808080">
              <a:alpha val="50000"/>
            </a:srgbClr>
          </a:outerShdw>
        </a:effectLst>
      </xdr:spPr>
      <xdr:txBody>
        <a:bodyPr vertOverflow="clip" wrap="square" lIns="91440" tIns="45720" rIns="91440" bIns="45720" anchor="t" upright="1"/>
        <a:lstStyle/>
        <a:p>
          <a:pPr algn="l" rtl="1">
            <a:lnSpc>
              <a:spcPct val="150000"/>
            </a:lnSpc>
            <a:spcBef>
              <a:spcPts val="600"/>
            </a:spcBef>
            <a:defRPr sz="1000"/>
          </a:pPr>
          <a:r>
            <a:rPr lang="pt-PT" sz="1100" b="0" i="0" strike="noStrike">
              <a:solidFill>
                <a:srgbClr val="FFFFFF"/>
              </a:solidFill>
              <a:latin typeface="Arial" pitchFamily="34" charset="0"/>
              <a:cs typeface="Arial" pitchFamily="34" charset="0"/>
            </a:rPr>
            <a:t>Este Perfil Local de Saúde proporciona-lhe um olhar rápido mas integrador, sobre a saúde da população da área geográfica de influência do Agrupamento de Centros de Saúde (ACES) Gerês/Cabreira. Conjuntamente com outra informação adicional relevante, a obter ou já existente, este Perfil Local de Saúde foi construído para apoiar a tomada de decisão e a intervenção, tendo em vista a melhoria da saúde ao nível deste ACES.</a:t>
          </a:r>
        </a:p>
      </xdr:txBody>
    </xdr:sp>
    <xdr:clientData/>
  </xdr:twoCellAnchor>
  <xdr:twoCellAnchor>
    <xdr:from>
      <xdr:col>6</xdr:col>
      <xdr:colOff>460375</xdr:colOff>
      <xdr:row>2</xdr:row>
      <xdr:rowOff>3175</xdr:rowOff>
    </xdr:from>
    <xdr:to>
      <xdr:col>9</xdr:col>
      <xdr:colOff>657250</xdr:colOff>
      <xdr:row>4</xdr:row>
      <xdr:rowOff>469790</xdr:rowOff>
    </xdr:to>
    <xdr:pic>
      <xdr:nvPicPr>
        <xdr:cNvPr id="2" name="logoPeLS1">
          <a:extLst>
            <a:ext uri="{FF2B5EF4-FFF2-40B4-BE49-F238E27FC236}">
              <a16:creationId xmlns:a16="http://schemas.microsoft.com/office/drawing/2014/main" id="{B70E0B8B-97B6-4898-93A5-DDAD38477EDF}"/>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613525" y="250825"/>
          <a:ext cx="2340000" cy="780940"/>
        </a:xfrm>
        <a:prstGeom prst="rect">
          <a:avLst/>
        </a:prstGeom>
        <a:noFill/>
      </xdr:spPr>
    </xdr:pic>
    <xdr:clientData/>
  </xdr:twoCellAnchor>
  <xdr:twoCellAnchor>
    <xdr:from>
      <xdr:col>2</xdr:col>
      <xdr:colOff>127000</xdr:colOff>
      <xdr:row>19</xdr:row>
      <xdr:rowOff>254000</xdr:rowOff>
    </xdr:from>
    <xdr:to>
      <xdr:col>3</xdr:col>
      <xdr:colOff>44865</xdr:colOff>
      <xdr:row>21</xdr:row>
      <xdr:rowOff>121925</xdr:rowOff>
    </xdr:to>
    <xdr:grpSp>
      <xdr:nvGrpSpPr>
        <xdr:cNvPr id="3" name="logoARS1">
          <a:extLst>
            <a:ext uri="{FF2B5EF4-FFF2-40B4-BE49-F238E27FC236}">
              <a16:creationId xmlns:a16="http://schemas.microsoft.com/office/drawing/2014/main" id="{DBAA68E4-7E7E-4294-B555-8E6C59FCE04E}"/>
            </a:ext>
          </a:extLst>
        </xdr:cNvPr>
        <xdr:cNvGrpSpPr>
          <a:grpSpLocks noChangeAspect="1"/>
        </xdr:cNvGrpSpPr>
      </xdr:nvGrpSpPr>
      <xdr:grpSpPr>
        <a:xfrm>
          <a:off x="488950" y="5502275"/>
          <a:ext cx="3965990" cy="468000"/>
          <a:chOff x="95256" y="2038350"/>
          <a:chExt cx="4576142" cy="540000"/>
        </a:xfrm>
      </xdr:grpSpPr>
      <xdr:pic>
        <xdr:nvPicPr>
          <xdr:cNvPr id="4" name="Picture 6">
            <a:extLst>
              <a:ext uri="{FF2B5EF4-FFF2-40B4-BE49-F238E27FC236}">
                <a16:creationId xmlns:a16="http://schemas.microsoft.com/office/drawing/2014/main" id="{8C37B81A-314E-6ECC-F0DD-E0E7220F9CC5}"/>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3095655" y="2038350"/>
            <a:ext cx="1575743" cy="540000"/>
          </a:xfrm>
          <a:prstGeom prst="rect">
            <a:avLst/>
          </a:prstGeom>
          <a:noFill/>
        </xdr:spPr>
      </xdr:pic>
      <xdr:pic>
        <xdr:nvPicPr>
          <xdr:cNvPr id="5" name="Imagem 4">
            <a:extLst>
              <a:ext uri="{FF2B5EF4-FFF2-40B4-BE49-F238E27FC236}">
                <a16:creationId xmlns:a16="http://schemas.microsoft.com/office/drawing/2014/main" id="{80816546-6473-8F40-E368-4178E10B8117}"/>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3587" b="17860"/>
          <a:stretch/>
        </xdr:blipFill>
        <xdr:spPr>
          <a:xfrm>
            <a:off x="95256" y="2133600"/>
            <a:ext cx="1275294" cy="432000"/>
          </a:xfrm>
          <a:prstGeom prst="rect">
            <a:avLst/>
          </a:prstGeom>
        </xdr:spPr>
      </xdr:pic>
      <xdr:pic>
        <xdr:nvPicPr>
          <xdr:cNvPr id="6" name="Imagem 5">
            <a:extLst>
              <a:ext uri="{FF2B5EF4-FFF2-40B4-BE49-F238E27FC236}">
                <a16:creationId xmlns:a16="http://schemas.microsoft.com/office/drawing/2014/main" id="{1434916D-D23A-F3AF-E6D3-C37238A348E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81125" y="2209799"/>
            <a:ext cx="1679998" cy="288000"/>
          </a:xfrm>
          <a:prstGeom prst="rect">
            <a:avLst/>
          </a:prstGeom>
        </xdr:spPr>
      </xdr:pic>
    </xdr:grpSp>
    <xdr:clientData/>
  </xdr:twoCellAnchor>
  <xdr:twoCellAnchor>
    <xdr:from>
      <xdr:col>1</xdr:col>
      <xdr:colOff>0</xdr:colOff>
      <xdr:row>99</xdr:row>
      <xdr:rowOff>63500</xdr:rowOff>
    </xdr:from>
    <xdr:to>
      <xdr:col>2</xdr:col>
      <xdr:colOff>2888840</xdr:colOff>
      <xdr:row>101</xdr:row>
      <xdr:rowOff>63650</xdr:rowOff>
    </xdr:to>
    <xdr:grpSp>
      <xdr:nvGrpSpPr>
        <xdr:cNvPr id="8" name="logoP_ARS1">
          <a:extLst>
            <a:ext uri="{FF2B5EF4-FFF2-40B4-BE49-F238E27FC236}">
              <a16:creationId xmlns:a16="http://schemas.microsoft.com/office/drawing/2014/main" id="{EB855F0A-8596-4078-9DD0-71A11D387D1B}"/>
            </a:ext>
          </a:extLst>
        </xdr:cNvPr>
        <xdr:cNvGrpSpPr/>
      </xdr:nvGrpSpPr>
      <xdr:grpSpPr>
        <a:xfrm>
          <a:off x="180975" y="20447000"/>
          <a:ext cx="3069815" cy="362100"/>
          <a:chOff x="628651" y="6477000"/>
          <a:chExt cx="3069815" cy="362100"/>
        </a:xfrm>
      </xdr:grpSpPr>
      <xdr:pic>
        <xdr:nvPicPr>
          <xdr:cNvPr id="10" name="Picture 6">
            <a:extLst>
              <a:ext uri="{FF2B5EF4-FFF2-40B4-BE49-F238E27FC236}">
                <a16:creationId xmlns:a16="http://schemas.microsoft.com/office/drawing/2014/main" id="{FA699706-C74E-9BF1-D3AD-CC0F356A30A7}"/>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2647971" y="6477000"/>
            <a:ext cx="1050495" cy="360000"/>
          </a:xfrm>
          <a:prstGeom prst="rect">
            <a:avLst/>
          </a:prstGeom>
          <a:noFill/>
        </xdr:spPr>
      </xdr:pic>
      <xdr:pic>
        <xdr:nvPicPr>
          <xdr:cNvPr id="11" name="Imagem 10">
            <a:extLst>
              <a:ext uri="{FF2B5EF4-FFF2-40B4-BE49-F238E27FC236}">
                <a16:creationId xmlns:a16="http://schemas.microsoft.com/office/drawing/2014/main" id="{A1B1E1A1-D8E4-72C4-1A49-985DA4C832F9}"/>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t="13587" b="17860"/>
          <a:stretch/>
        </xdr:blipFill>
        <xdr:spPr>
          <a:xfrm>
            <a:off x="628651" y="6515100"/>
            <a:ext cx="956471" cy="324000"/>
          </a:xfrm>
          <a:prstGeom prst="rect">
            <a:avLst/>
          </a:prstGeom>
        </xdr:spPr>
      </xdr:pic>
      <xdr:pic>
        <xdr:nvPicPr>
          <xdr:cNvPr id="12" name="Imagem 11">
            <a:extLst>
              <a:ext uri="{FF2B5EF4-FFF2-40B4-BE49-F238E27FC236}">
                <a16:creationId xmlns:a16="http://schemas.microsoft.com/office/drawing/2014/main" id="{7A43EFB3-C4BC-DB23-0D6A-E2E3F6D66BB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81150" y="6638925"/>
            <a:ext cx="1049998" cy="180000"/>
          </a:xfrm>
          <a:prstGeom prst="rect">
            <a:avLst/>
          </a:prstGeom>
        </xdr:spPr>
      </xdr:pic>
    </xdr:grpSp>
    <xdr:clientData/>
  </xdr:twoCellAnchor>
  <xdr:twoCellAnchor>
    <xdr:from>
      <xdr:col>8</xdr:col>
      <xdr:colOff>381000</xdr:colOff>
      <xdr:row>99</xdr:row>
      <xdr:rowOff>0</xdr:rowOff>
    </xdr:from>
    <xdr:to>
      <xdr:col>11</xdr:col>
      <xdr:colOff>65715</xdr:colOff>
      <xdr:row>101</xdr:row>
      <xdr:rowOff>70050</xdr:rowOff>
    </xdr:to>
    <xdr:pic>
      <xdr:nvPicPr>
        <xdr:cNvPr id="13" name="logoP_PeLS1">
          <a:extLst>
            <a:ext uri="{FF2B5EF4-FFF2-40B4-BE49-F238E27FC236}">
              <a16:creationId xmlns:a16="http://schemas.microsoft.com/office/drawing/2014/main" id="{B1689485-1C0D-480F-BF6C-E3D03F1178F2}"/>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7962900" y="20383500"/>
          <a:ext cx="1294440" cy="432000"/>
        </a:xfrm>
        <a:prstGeom prst="rect">
          <a:avLst/>
        </a:prstGeom>
        <a:noFill/>
      </xdr:spPr>
    </xdr:pic>
    <xdr:clientData/>
  </xdr:twoCellAnchor>
  <xdr:twoCellAnchor editAs="oneCell">
    <xdr:from>
      <xdr:col>2</xdr:col>
      <xdr:colOff>0</xdr:colOff>
      <xdr:row>5</xdr:row>
      <xdr:rowOff>0</xdr:rowOff>
    </xdr:from>
    <xdr:to>
      <xdr:col>4</xdr:col>
      <xdr:colOff>148553</xdr:colOff>
      <xdr:row>16</xdr:row>
      <xdr:rowOff>42202</xdr:rowOff>
    </xdr:to>
    <xdr:pic>
      <xdr:nvPicPr>
        <xdr:cNvPr id="14" name="img_107">
          <a:extLst>
            <a:ext uri="{FF2B5EF4-FFF2-40B4-BE49-F238E27FC236}">
              <a16:creationId xmlns:a16="http://schemas.microsoft.com/office/drawing/2014/main" id="{2C15164A-E14E-4DBA-ADC3-269AEEFDCF3A}"/>
            </a:ext>
          </a:extLst>
        </xdr:cNvPr>
        <xdr:cNvPicPr>
          <a:picLocks noChangeAspect="1"/>
        </xdr:cNvPicPr>
      </xdr:nvPicPr>
      <xdr:blipFill rotWithShape="1">
        <a:blip xmlns:r="http://schemas.openxmlformats.org/officeDocument/2006/relationships" r:embed="rId8" cstate="print">
          <a:clrChange>
            <a:clrFrom>
              <a:srgbClr val="FFFFFF"/>
            </a:clrFrom>
            <a:clrTo>
              <a:srgbClr val="FFFFFF">
                <a:alpha val="0"/>
              </a:srgbClr>
            </a:clrTo>
          </a:clrChange>
          <a:extLst>
            <a:ext uri="{28A0092B-C50C-407E-A947-70E740481C1C}">
              <a14:useLocalDpi xmlns:a14="http://schemas.microsoft.com/office/drawing/2010/main" val="0"/>
            </a:ext>
          </a:extLst>
        </a:blip>
        <a:srcRect l="7481" t="4545" r="17803" b="30736"/>
        <a:stretch/>
      </xdr:blipFill>
      <xdr:spPr>
        <a:xfrm>
          <a:off x="361950" y="1190625"/>
          <a:ext cx="4511003" cy="2766352"/>
        </a:xfrm>
        <a:prstGeom prst="rect">
          <a:avLst/>
        </a:prstGeom>
      </xdr:spPr>
    </xdr:pic>
    <xdr:clientData/>
  </xdr:twoCellAnchor>
  <xdr:oneCellAnchor>
    <xdr:from>
      <xdr:col>2</xdr:col>
      <xdr:colOff>0</xdr:colOff>
      <xdr:row>28</xdr:row>
      <xdr:rowOff>0</xdr:rowOff>
    </xdr:from>
    <xdr:ext cx="4029075" cy="8626327"/>
    <xdr:sp macro="" textlink="">
      <xdr:nvSpPr>
        <xdr:cNvPr id="15" name="caixa2">
          <a:extLst>
            <a:ext uri="{FF2B5EF4-FFF2-40B4-BE49-F238E27FC236}">
              <a16:creationId xmlns:a16="http://schemas.microsoft.com/office/drawing/2014/main" id="{AB8D6FBE-82D6-4FFC-8B63-25CF6F42E838}"/>
            </a:ext>
          </a:extLst>
        </xdr:cNvPr>
        <xdr:cNvSpPr txBox="1">
          <a:spLocks noChangeArrowheads="1"/>
        </xdr:cNvSpPr>
      </xdr:nvSpPr>
      <xdr:spPr bwMode="auto">
        <a:xfrm>
          <a:off x="361950" y="7334250"/>
          <a:ext cx="4029075" cy="8626327"/>
        </a:xfrm>
        <a:prstGeom prst="rect">
          <a:avLst/>
        </a:prstGeom>
        <a:solidFill>
          <a:srgbClr val="FFFFFF"/>
        </a:solidFill>
        <a:ln w="9525">
          <a:noFill/>
          <a:miter lim="800000"/>
          <a:headEnd/>
          <a:tailEnd/>
        </a:ln>
      </xdr:spPr>
      <xdr:txBody>
        <a:bodyPr vertOverflow="clip" wrap="square" lIns="36000" tIns="36000" rIns="36000" bIns="36000" anchor="t" anchorCtr="1" upright="1">
          <a:spAutoFit/>
        </a:bodyPr>
        <a:lstStyle/>
        <a:p>
          <a:r>
            <a:rPr lang="pt-PT" sz="1000" b="1" i="1">
              <a:solidFill>
                <a:srgbClr val="008080"/>
              </a:solidFill>
              <a:effectLst/>
              <a:latin typeface="Arial" panose="020B0604020202020204" pitchFamily="34" charset="0"/>
              <a:ea typeface="+mn-ea"/>
              <a:cs typeface="Arial" panose="020B0604020202020204" pitchFamily="34" charset="0"/>
            </a:rPr>
            <a:t>Quem Somos?</a:t>
          </a:r>
        </a:p>
        <a:p>
          <a:endParaRPr lang="pt-PT" sz="1000" i="1">
            <a:solidFill>
              <a:srgbClr val="008080"/>
            </a:solidFill>
            <a:effectLst/>
            <a:latin typeface="Arial" panose="020B0604020202020204" pitchFamily="34" charset="0"/>
            <a:ea typeface="+mn-ea"/>
            <a:cs typeface="Arial" panose="020B0604020202020204" pitchFamily="34" charset="0"/>
          </a:endParaRPr>
        </a:p>
        <a:p>
          <a:r>
            <a:rPr lang="pt-PT" sz="1000">
              <a:effectLst/>
              <a:latin typeface="Arial" panose="020B0604020202020204" pitchFamily="34" charset="0"/>
              <a:ea typeface="+mn-ea"/>
              <a:cs typeface="Arial" panose="020B0604020202020204" pitchFamily="34" charset="0"/>
            </a:rPr>
            <a:t>O </a:t>
          </a:r>
          <a:r>
            <a:rPr lang="pt-PT" sz="1000" b="1">
              <a:effectLst/>
              <a:latin typeface="Arial" panose="020B0604020202020204" pitchFamily="34" charset="0"/>
              <a:ea typeface="+mn-ea"/>
              <a:cs typeface="Arial" panose="020B0604020202020204" pitchFamily="34" charset="0"/>
            </a:rPr>
            <a:t>ACeS Gerês/Cabreira </a:t>
          </a:r>
          <a:r>
            <a:rPr lang="pt-PT" sz="1000">
              <a:effectLst/>
              <a:latin typeface="Arial" panose="020B0604020202020204" pitchFamily="34" charset="0"/>
              <a:ea typeface="+mn-ea"/>
              <a:cs typeface="Arial" panose="020B0604020202020204" pitchFamily="34" charset="0"/>
            </a:rPr>
            <a:t>abrange uma </a:t>
          </a:r>
          <a:r>
            <a:rPr lang="pt-PT" sz="1000" b="1">
              <a:effectLst/>
              <a:latin typeface="Arial" panose="020B0604020202020204" pitchFamily="34" charset="0"/>
              <a:ea typeface="+mn-ea"/>
              <a:cs typeface="Arial" panose="020B0604020202020204" pitchFamily="34" charset="0"/>
            </a:rPr>
            <a:t>população residente </a:t>
          </a:r>
          <a:r>
            <a:rPr lang="pt-PT" sz="1000">
              <a:effectLst/>
              <a:latin typeface="Arial" panose="020B0604020202020204" pitchFamily="34" charset="0"/>
              <a:ea typeface="+mn-ea"/>
              <a:cs typeface="Arial" panose="020B0604020202020204" pitchFamily="34" charset="0"/>
            </a:rPr>
            <a:t>de 104.443 habitantes, representando cerca de 2,9% da população da região Norte (RN) em 2020 (3.559.951 habitantes). Entre os dois últimos censos (2001 e 2011) a população do ACeS diminuiu (- 1,8%), contrariamente ao verificado para a RN e para o Continente, cuja população cresceu, respectivamente, 0,1% e 1,8%. O </a:t>
          </a:r>
          <a:r>
            <a:rPr lang="pt-PT" sz="1000" b="1">
              <a:effectLst/>
              <a:latin typeface="Arial" panose="020B0604020202020204" pitchFamily="34" charset="0"/>
              <a:ea typeface="+mn-ea"/>
              <a:cs typeface="Arial" panose="020B0604020202020204" pitchFamily="34" charset="0"/>
            </a:rPr>
            <a:t>índice de envelhecimento </a:t>
          </a:r>
          <a:r>
            <a:rPr lang="pt-PT" sz="1000">
              <a:effectLst/>
              <a:latin typeface="Arial" panose="020B0604020202020204" pitchFamily="34" charset="0"/>
              <a:ea typeface="+mn-ea"/>
              <a:cs typeface="Arial" panose="020B0604020202020204" pitchFamily="34" charset="0"/>
            </a:rPr>
            <a:t>(170,0 em 2020) tem aumentado em linha com a</a:t>
          </a:r>
          <a:r>
            <a:rPr lang="pt-PT" sz="1000" baseline="0">
              <a:effectLst/>
              <a:latin typeface="Arial" panose="020B0604020202020204" pitchFamily="34" charset="0"/>
              <a:ea typeface="+mn-ea"/>
              <a:cs typeface="Arial" panose="020B0604020202020204" pitchFamily="34" charset="0"/>
            </a:rPr>
            <a:t> RN e o Continente</a:t>
          </a:r>
          <a:r>
            <a:rPr lang="pt-PT" sz="1000">
              <a:effectLst/>
              <a:latin typeface="Arial" panose="020B0604020202020204" pitchFamily="34" charset="0"/>
              <a:ea typeface="+mn-ea"/>
              <a:cs typeface="Arial" panose="020B0604020202020204" pitchFamily="34" charset="0"/>
            </a:rPr>
            <a:t>, sendo inferior ao da RN (171,6) mas</a:t>
          </a:r>
          <a:r>
            <a:rPr lang="pt-PT" sz="1000" baseline="0">
              <a:effectLst/>
              <a:latin typeface="Arial" panose="020B0604020202020204" pitchFamily="34" charset="0"/>
              <a:ea typeface="+mn-ea"/>
              <a:cs typeface="Arial" panose="020B0604020202020204" pitchFamily="34" charset="0"/>
            </a:rPr>
            <a:t> ultrapassando </a:t>
          </a:r>
          <a:r>
            <a:rPr lang="pt-PT" sz="1000">
              <a:effectLst/>
              <a:latin typeface="Arial" panose="020B0604020202020204" pitchFamily="34" charset="0"/>
              <a:ea typeface="+mn-ea"/>
              <a:cs typeface="Arial" panose="020B0604020202020204" pitchFamily="34" charset="0"/>
            </a:rPr>
            <a:t>o do Continente (169,6).</a:t>
          </a:r>
        </a:p>
        <a:p>
          <a:endParaRPr lang="pt-PT" sz="1000">
            <a:effectLst/>
            <a:latin typeface="Arial" panose="020B0604020202020204" pitchFamily="34" charset="0"/>
            <a:ea typeface="+mn-ea"/>
            <a:cs typeface="Arial" panose="020B0604020202020204" pitchFamily="34" charset="0"/>
          </a:endParaRPr>
        </a:p>
        <a:p>
          <a:r>
            <a:rPr lang="pt-PT" sz="1000">
              <a:effectLst/>
              <a:latin typeface="Arial" panose="020B0604020202020204" pitchFamily="34" charset="0"/>
              <a:ea typeface="+mn-ea"/>
              <a:cs typeface="Arial" panose="020B0604020202020204" pitchFamily="34" charset="0"/>
            </a:rPr>
            <a:t>A </a:t>
          </a:r>
          <a:r>
            <a:rPr lang="pt-PT" sz="1000" b="1">
              <a:effectLst/>
              <a:latin typeface="Arial" panose="020B0604020202020204" pitchFamily="34" charset="0"/>
              <a:ea typeface="+mn-ea"/>
              <a:cs typeface="Arial" panose="020B0604020202020204" pitchFamily="34" charset="0"/>
            </a:rPr>
            <a:t>esperança de vida à nascença </a:t>
          </a:r>
          <a:r>
            <a:rPr lang="pt-PT" sz="1000">
              <a:effectLst/>
              <a:latin typeface="Arial" panose="020B0604020202020204" pitchFamily="34" charset="0"/>
              <a:ea typeface="+mn-ea"/>
              <a:cs typeface="Arial" panose="020B0604020202020204" pitchFamily="34" charset="0"/>
            </a:rPr>
            <a:t>(82,0 anos no triénio 2018 - 2020) mantém-se</a:t>
          </a:r>
          <a:r>
            <a:rPr lang="pt-PT" sz="1000" baseline="0">
              <a:effectLst/>
              <a:latin typeface="Arial" panose="020B0604020202020204" pitchFamily="34" charset="0"/>
              <a:ea typeface="+mn-ea"/>
              <a:cs typeface="Arial" panose="020B0604020202020204" pitchFamily="34" charset="0"/>
            </a:rPr>
            <a:t> estável nos últimos anos e sobreponível à da </a:t>
          </a:r>
          <a:r>
            <a:rPr lang="pt-PT" sz="1000">
              <a:effectLst/>
              <a:latin typeface="Arial" panose="020B0604020202020204" pitchFamily="34" charset="0"/>
              <a:ea typeface="+mn-ea"/>
              <a:cs typeface="Arial" panose="020B0604020202020204" pitchFamily="34" charset="0"/>
            </a:rPr>
            <a:t>RN (82,0 anos) e à do Continente (81,7), sendo maior no sexo feminino. A </a:t>
          </a:r>
          <a:r>
            <a:rPr lang="pt-PT" sz="1000" b="1">
              <a:effectLst/>
              <a:latin typeface="Arial" panose="020B0604020202020204" pitchFamily="34" charset="0"/>
              <a:ea typeface="+mn-ea"/>
              <a:cs typeface="Arial" panose="020B0604020202020204" pitchFamily="34" charset="0"/>
            </a:rPr>
            <a:t>taxa bruta de natalidade </a:t>
          </a:r>
          <a:r>
            <a:rPr lang="pt-PT" sz="1000">
              <a:effectLst/>
              <a:latin typeface="Arial" panose="020B0604020202020204" pitchFamily="34" charset="0"/>
              <a:ea typeface="+mn-ea"/>
              <a:cs typeface="Arial" panose="020B0604020202020204" pitchFamily="34" charset="0"/>
            </a:rPr>
            <a:t>(7,4 nados vivos por 1000 habitantes, em 2020) apresenta valores idênticos</a:t>
          </a:r>
          <a:r>
            <a:rPr lang="pt-PT" sz="1000" baseline="0">
              <a:effectLst/>
              <a:latin typeface="Arial" panose="020B0604020202020204" pitchFamily="34" charset="0"/>
              <a:ea typeface="+mn-ea"/>
              <a:cs typeface="Arial" panose="020B0604020202020204" pitchFamily="34" charset="0"/>
            </a:rPr>
            <a:t> </a:t>
          </a:r>
          <a:r>
            <a:rPr lang="pt-PT" sz="1000">
              <a:effectLst/>
              <a:latin typeface="Arial" panose="020B0604020202020204" pitchFamily="34" charset="0"/>
              <a:ea typeface="+mn-ea"/>
              <a:cs typeface="Arial" panose="020B0604020202020204" pitchFamily="34" charset="0"/>
            </a:rPr>
            <a:t>aos da RN mas</a:t>
          </a:r>
          <a:r>
            <a:rPr lang="pt-PT" sz="1000" baseline="0">
              <a:effectLst/>
              <a:latin typeface="Arial" panose="020B0604020202020204" pitchFamily="34" charset="0"/>
              <a:ea typeface="+mn-ea"/>
              <a:cs typeface="Arial" panose="020B0604020202020204" pitchFamily="34" charset="0"/>
            </a:rPr>
            <a:t> inferiores</a:t>
          </a:r>
          <a:r>
            <a:rPr lang="pt-PT" sz="1000">
              <a:effectLst/>
              <a:latin typeface="Arial" panose="020B0604020202020204" pitchFamily="34" charset="0"/>
              <a:ea typeface="+mn-ea"/>
              <a:cs typeface="Arial" panose="020B0604020202020204" pitchFamily="34" charset="0"/>
            </a:rPr>
            <a:t> aos do Continente (7,5 e 8,2, respetivamente)</a:t>
          </a:r>
          <a:r>
            <a:rPr lang="pt-PT" sz="1000" baseline="0">
              <a:effectLst/>
              <a:latin typeface="Arial" panose="020B0604020202020204" pitchFamily="34" charset="0"/>
              <a:ea typeface="+mn-ea"/>
              <a:cs typeface="Arial" panose="020B0604020202020204" pitchFamily="34" charset="0"/>
            </a:rPr>
            <a:t> e tem diminuido desde 2002</a:t>
          </a:r>
          <a:r>
            <a:rPr lang="pt-PT" sz="1000">
              <a:effectLst/>
              <a:latin typeface="Arial" panose="020B0604020202020204" pitchFamily="34" charset="0"/>
              <a:ea typeface="+mn-ea"/>
              <a:cs typeface="Arial" panose="020B0604020202020204" pitchFamily="34" charset="0"/>
            </a:rPr>
            <a:t>.</a:t>
          </a:r>
        </a:p>
        <a:p>
          <a:r>
            <a:rPr lang="pt-PT" sz="1000">
              <a:effectLst/>
              <a:latin typeface="Arial" panose="020B0604020202020204" pitchFamily="34" charset="0"/>
              <a:ea typeface="+mn-ea"/>
              <a:cs typeface="Arial" panose="020B0604020202020204" pitchFamily="34" charset="0"/>
            </a:rPr>
            <a:t> </a:t>
          </a:r>
        </a:p>
        <a:p>
          <a:r>
            <a:rPr lang="pt-PT" sz="1000" b="1" i="1">
              <a:solidFill>
                <a:srgbClr val="E36C09"/>
              </a:solidFill>
              <a:effectLst/>
              <a:latin typeface="Arial" panose="020B0604020202020204" pitchFamily="34" charset="0"/>
              <a:ea typeface="+mn-ea"/>
              <a:cs typeface="Arial" panose="020B0604020202020204" pitchFamily="34" charset="0"/>
            </a:rPr>
            <a:t>Como Vivemos?</a:t>
          </a:r>
        </a:p>
        <a:p>
          <a:endParaRPr lang="pt-PT" sz="1000" i="1">
            <a:solidFill>
              <a:srgbClr val="E36C09"/>
            </a:solidFill>
            <a:effectLst/>
            <a:latin typeface="Arial" panose="020B0604020202020204" pitchFamily="34" charset="0"/>
            <a:ea typeface="+mn-ea"/>
            <a:cs typeface="Arial" panose="020B0604020202020204" pitchFamily="34" charset="0"/>
          </a:endParaRPr>
        </a:p>
        <a:p>
          <a:r>
            <a:rPr lang="pt-PT" sz="1000">
              <a:effectLst/>
              <a:latin typeface="Arial" panose="020B0604020202020204" pitchFamily="34" charset="0"/>
              <a:ea typeface="+mn-ea"/>
              <a:cs typeface="Arial" panose="020B0604020202020204" pitchFamily="34" charset="0"/>
            </a:rPr>
            <a:t>O </a:t>
          </a:r>
          <a:r>
            <a:rPr lang="pt-PT" sz="1000" b="1">
              <a:effectLst/>
              <a:latin typeface="Arial" panose="020B0604020202020204" pitchFamily="34" charset="0"/>
              <a:ea typeface="+mn-ea"/>
              <a:cs typeface="Arial" panose="020B0604020202020204" pitchFamily="34" charset="0"/>
            </a:rPr>
            <a:t>nível de escolaridade </a:t>
          </a:r>
          <a:r>
            <a:rPr lang="pt-PT" sz="1000">
              <a:effectLst/>
              <a:latin typeface="Arial" panose="020B0604020202020204" pitchFamily="34" charset="0"/>
              <a:ea typeface="+mn-ea"/>
              <a:cs typeface="Arial" panose="020B0604020202020204" pitchFamily="34" charset="0"/>
            </a:rPr>
            <a:t>da população melhorou entre 2001 e 2011, com valores abaixo da RN e Continente. A </a:t>
          </a:r>
          <a:r>
            <a:rPr lang="pt-PT" sz="1000" b="1">
              <a:effectLst/>
              <a:latin typeface="Arial" panose="020B0604020202020204" pitchFamily="34" charset="0"/>
              <a:ea typeface="+mn-ea"/>
              <a:cs typeface="Arial" panose="020B0604020202020204" pitchFamily="34" charset="0"/>
            </a:rPr>
            <a:t>taxa de analfabetismo </a:t>
          </a:r>
          <a:r>
            <a:rPr lang="pt-PT" sz="1000">
              <a:effectLst/>
              <a:latin typeface="Arial" panose="020B0604020202020204" pitchFamily="34" charset="0"/>
              <a:ea typeface="+mn-ea"/>
              <a:cs typeface="Arial" panose="020B0604020202020204" pitchFamily="34" charset="0"/>
            </a:rPr>
            <a:t>(7,4%) diminuiu,</a:t>
          </a:r>
          <a:r>
            <a:rPr lang="pt-PT" sz="1000" baseline="0">
              <a:effectLst/>
              <a:latin typeface="Arial" panose="020B0604020202020204" pitchFamily="34" charset="0"/>
              <a:ea typeface="+mn-ea"/>
              <a:cs typeface="Arial" panose="020B0604020202020204" pitchFamily="34" charset="0"/>
            </a:rPr>
            <a:t> mas mantém-se </a:t>
          </a:r>
          <a:r>
            <a:rPr lang="pt-PT" sz="1000">
              <a:effectLst/>
              <a:latin typeface="Arial" panose="020B0604020202020204" pitchFamily="34" charset="0"/>
              <a:ea typeface="+mn-ea"/>
              <a:cs typeface="Arial" panose="020B0604020202020204" pitchFamily="34" charset="0"/>
            </a:rPr>
            <a:t>mais elevada do que na RN (5,0%) e no Continente (5,2%) em todos os concelhos.</a:t>
          </a:r>
        </a:p>
        <a:p>
          <a:endParaRPr lang="pt-PT" sz="1000">
            <a:effectLst/>
            <a:latin typeface="Arial" panose="020B0604020202020204" pitchFamily="34" charset="0"/>
            <a:ea typeface="+mn-ea"/>
            <a:cs typeface="Arial" panose="020B0604020202020204" pitchFamily="34" charset="0"/>
          </a:endParaRPr>
        </a:p>
        <a:p>
          <a:r>
            <a:rPr lang="pt-PT" sz="1000">
              <a:effectLst/>
              <a:latin typeface="Arial" panose="020B0604020202020204" pitchFamily="34" charset="0"/>
              <a:ea typeface="+mn-ea"/>
              <a:cs typeface="Arial" panose="020B0604020202020204" pitchFamily="34" charset="0"/>
            </a:rPr>
            <a:t>O </a:t>
          </a:r>
          <a:r>
            <a:rPr lang="pt-PT" sz="1000" b="1">
              <a:effectLst/>
              <a:latin typeface="Arial" panose="020B0604020202020204" pitchFamily="34" charset="0"/>
              <a:ea typeface="+mn-ea"/>
              <a:cs typeface="Arial" panose="020B0604020202020204" pitchFamily="34" charset="0"/>
            </a:rPr>
            <a:t>número de desempregados </a:t>
          </a:r>
          <a:r>
            <a:rPr lang="pt-PT" sz="1000">
              <a:effectLst/>
              <a:latin typeface="Arial" panose="020B0604020202020204" pitchFamily="34" charset="0"/>
              <a:ea typeface="+mn-ea"/>
              <a:cs typeface="Arial" panose="020B0604020202020204" pitchFamily="34" charset="0"/>
            </a:rPr>
            <a:t>inscritos no IEFP aumentou em 2020. O sexo feminino apresenta um maior número de desempregados que o sexo masculino.</a:t>
          </a:r>
        </a:p>
        <a:p>
          <a:endParaRPr lang="pt-PT" sz="1000">
            <a:effectLst/>
            <a:latin typeface="Arial" panose="020B0604020202020204" pitchFamily="34" charset="0"/>
            <a:ea typeface="+mn-ea"/>
            <a:cs typeface="Arial" panose="020B0604020202020204" pitchFamily="34" charset="0"/>
          </a:endParaRPr>
        </a:p>
        <a:p>
          <a:r>
            <a:rPr lang="pt-PT" sz="1000">
              <a:effectLst/>
              <a:latin typeface="Arial" panose="020B0604020202020204" pitchFamily="34" charset="0"/>
              <a:ea typeface="+mn-ea"/>
              <a:cs typeface="Arial" panose="020B0604020202020204" pitchFamily="34" charset="0"/>
            </a:rPr>
            <a:t>O </a:t>
          </a:r>
          <a:r>
            <a:rPr lang="pt-PT" sz="1000" b="1">
              <a:effectLst/>
              <a:latin typeface="Arial" panose="020B0604020202020204" pitchFamily="34" charset="0"/>
              <a:ea typeface="+mn-ea"/>
              <a:cs typeface="Arial" panose="020B0604020202020204" pitchFamily="34" charset="0"/>
            </a:rPr>
            <a:t>setor terciário </a:t>
          </a:r>
          <a:r>
            <a:rPr lang="pt-PT" sz="1000">
              <a:effectLst/>
              <a:latin typeface="Arial" panose="020B0604020202020204" pitchFamily="34" charset="0"/>
              <a:ea typeface="+mn-ea"/>
              <a:cs typeface="Arial" panose="020B0604020202020204" pitchFamily="34" charset="0"/>
            </a:rPr>
            <a:t>é o que mais emprega a população (58,0%),  com valores inferiores aos da RN (61,6%) e inferiores aos do Continente (70,2%). Os </a:t>
          </a:r>
          <a:r>
            <a:rPr lang="pt-PT" sz="1000" b="1">
              <a:effectLst/>
              <a:latin typeface="Arial" panose="020B0604020202020204" pitchFamily="34" charset="0"/>
              <a:ea typeface="+mn-ea"/>
              <a:cs typeface="Arial" panose="020B0604020202020204" pitchFamily="34" charset="0"/>
            </a:rPr>
            <a:t>setores primário e secundário </a:t>
          </a:r>
          <a:r>
            <a:rPr lang="pt-PT" sz="1000">
              <a:effectLst/>
              <a:latin typeface="Arial" panose="020B0604020202020204" pitchFamily="34" charset="0"/>
              <a:ea typeface="+mn-ea"/>
              <a:cs typeface="Arial" panose="020B0604020202020204" pitchFamily="34" charset="0"/>
            </a:rPr>
            <a:t>sofrem uma redução no período intercensitário 2001-2011, no ACES, na RN e no Continente.</a:t>
          </a:r>
        </a:p>
        <a:p>
          <a:endParaRPr lang="pt-PT" sz="1000">
            <a:effectLst/>
            <a:latin typeface="Arial" panose="020B0604020202020204" pitchFamily="34" charset="0"/>
            <a:ea typeface="+mn-ea"/>
            <a:cs typeface="Arial" panose="020B0604020202020204" pitchFamily="34" charset="0"/>
          </a:endParaRPr>
        </a:p>
        <a:p>
          <a:r>
            <a:rPr lang="pt-PT" sz="1000">
              <a:effectLst/>
              <a:latin typeface="Arial" panose="020B0604020202020204" pitchFamily="34" charset="0"/>
              <a:ea typeface="+mn-ea"/>
              <a:cs typeface="Arial" panose="020B0604020202020204" pitchFamily="34" charset="0"/>
            </a:rPr>
            <a:t>A </a:t>
          </a:r>
          <a:r>
            <a:rPr lang="pt-PT" sz="1000" b="1">
              <a:effectLst/>
              <a:latin typeface="Arial" panose="020B0604020202020204" pitchFamily="34" charset="0"/>
              <a:ea typeface="+mn-ea"/>
              <a:cs typeface="Arial" panose="020B0604020202020204" pitchFamily="34" charset="0"/>
            </a:rPr>
            <a:t>proporção de pensionistas </a:t>
          </a:r>
          <a:r>
            <a:rPr lang="pt-PT" sz="1000" b="1">
              <a:solidFill>
                <a:sysClr val="windowText" lastClr="000000"/>
              </a:solidFill>
              <a:effectLst/>
              <a:latin typeface="Arial" panose="020B0604020202020204" pitchFamily="34" charset="0"/>
              <a:ea typeface="+mn-ea"/>
              <a:cs typeface="Arial" panose="020B0604020202020204" pitchFamily="34" charset="0"/>
            </a:rPr>
            <a:t>da Segurança Social </a:t>
          </a:r>
          <a:r>
            <a:rPr lang="pt-PT" sz="1000">
              <a:solidFill>
                <a:sysClr val="windowText" lastClr="000000"/>
              </a:solidFill>
              <a:effectLst/>
              <a:latin typeface="Arial" panose="020B0604020202020204" pitchFamily="34" charset="0"/>
              <a:ea typeface="+mn-ea"/>
              <a:cs typeface="Arial" panose="020B0604020202020204" pitchFamily="34" charset="0"/>
            </a:rPr>
            <a:t>(324,6 por 1000 habitantes de 15 e mais anos, em 2020) é superior à da região Norte (332,7) e inferior à do Continente (340,6). A </a:t>
          </a:r>
          <a:r>
            <a:rPr lang="pt-PT" sz="1000" b="1">
              <a:solidFill>
                <a:sysClr val="windowText" lastClr="000000"/>
              </a:solidFill>
              <a:effectLst/>
              <a:latin typeface="Arial" panose="020B0604020202020204" pitchFamily="34" charset="0"/>
              <a:ea typeface="+mn-ea"/>
              <a:cs typeface="Arial" panose="020B0604020202020204" pitchFamily="34" charset="0"/>
            </a:rPr>
            <a:t>proporção de beneficiários do Rendimento Social de Inserção (RSI) </a:t>
          </a:r>
          <a:r>
            <a:rPr lang="pt-PT" sz="1000">
              <a:solidFill>
                <a:sysClr val="windowText" lastClr="000000"/>
              </a:solidFill>
              <a:effectLst/>
              <a:latin typeface="Arial" panose="020B0604020202020204" pitchFamily="34" charset="0"/>
              <a:ea typeface="+mn-ea"/>
              <a:cs typeface="Arial" panose="020B0604020202020204" pitchFamily="34" charset="0"/>
            </a:rPr>
            <a:t>(11,7 por 1000 habitantes de 15 e mais anos) tem </a:t>
          </a:r>
          <a:r>
            <a:rPr lang="pt-PT" sz="1000">
              <a:effectLst/>
              <a:latin typeface="Arial" panose="020B0604020202020204" pitchFamily="34" charset="0"/>
              <a:ea typeface="+mn-ea"/>
              <a:cs typeface="Arial" panose="020B0604020202020204" pitchFamily="34" charset="0"/>
            </a:rPr>
            <a:t>diminuido desde 2010 e é muito inferior à da RN (30,9) e do Continente (27,4).</a:t>
          </a:r>
        </a:p>
        <a:p>
          <a:endParaRPr lang="pt-PT" sz="1000">
            <a:effectLst/>
            <a:latin typeface="Arial" panose="020B0604020202020204" pitchFamily="34" charset="0"/>
            <a:ea typeface="+mn-ea"/>
            <a:cs typeface="Arial" panose="020B0604020202020204" pitchFamily="34" charset="0"/>
          </a:endParaRPr>
        </a:p>
        <a:p>
          <a:r>
            <a:rPr lang="pt-PT" sz="1000">
              <a:effectLst/>
              <a:latin typeface="Arial" panose="020B0604020202020204" pitchFamily="34" charset="0"/>
              <a:ea typeface="+mn-ea"/>
              <a:cs typeface="Arial" panose="020B0604020202020204" pitchFamily="34" charset="0"/>
            </a:rPr>
            <a:t>O </a:t>
          </a:r>
          <a:r>
            <a:rPr lang="pt-PT" sz="1000" b="1">
              <a:effectLst/>
              <a:latin typeface="Arial" panose="020B0604020202020204" pitchFamily="34" charset="0"/>
              <a:ea typeface="+mn-ea"/>
              <a:cs typeface="Arial" panose="020B0604020202020204" pitchFamily="34" charset="0"/>
            </a:rPr>
            <a:t>ganho médio mensal dos trabalhadores por conta de outrem </a:t>
          </a:r>
          <a:r>
            <a:rPr lang="pt-PT" sz="1000">
              <a:effectLst/>
              <a:latin typeface="Arial" panose="020B0604020202020204" pitchFamily="34" charset="0"/>
              <a:ea typeface="+mn-ea"/>
              <a:cs typeface="Arial" panose="020B0604020202020204" pitchFamily="34" charset="0"/>
            </a:rPr>
            <a:t>é inferior ao da RN (1.100,4) em todos os concelhos que pertencem</a:t>
          </a:r>
          <a:r>
            <a:rPr lang="pt-PT" sz="1000" baseline="0">
              <a:effectLst/>
              <a:latin typeface="Arial" panose="020B0604020202020204" pitchFamily="34" charset="0"/>
              <a:ea typeface="+mn-ea"/>
              <a:cs typeface="Arial" panose="020B0604020202020204" pitchFamily="34" charset="0"/>
            </a:rPr>
            <a:t> ao ACeS. </a:t>
          </a:r>
          <a:r>
            <a:rPr lang="pt-PT" sz="1000">
              <a:effectLst/>
              <a:latin typeface="Arial" panose="020B0604020202020204" pitchFamily="34" charset="0"/>
              <a:ea typeface="+mn-ea"/>
              <a:cs typeface="Arial" panose="020B0604020202020204" pitchFamily="34" charset="0"/>
            </a:rPr>
            <a:t>Destaca-se ainda que o </a:t>
          </a:r>
          <a:r>
            <a:rPr lang="pt-PT" sz="1000" b="1">
              <a:effectLst/>
              <a:latin typeface="Arial" panose="020B0604020202020204" pitchFamily="34" charset="0"/>
              <a:ea typeface="+mn-ea"/>
              <a:cs typeface="Arial" panose="020B0604020202020204" pitchFamily="34" charset="0"/>
            </a:rPr>
            <a:t>poder de compra per capita </a:t>
          </a:r>
          <a:r>
            <a:rPr lang="pt-PT" sz="1000" b="0">
              <a:effectLst/>
              <a:latin typeface="Arial" panose="020B0604020202020204" pitchFamily="34" charset="0"/>
              <a:ea typeface="+mn-ea"/>
              <a:cs typeface="Arial" panose="020B0604020202020204" pitchFamily="34" charset="0"/>
            </a:rPr>
            <a:t>embora esteja a aumentar ao longo dos últimos anos continua </a:t>
          </a:r>
          <a:r>
            <a:rPr lang="pt-PT" sz="1000">
              <a:effectLst/>
              <a:latin typeface="Arial" panose="020B0604020202020204" pitchFamily="34" charset="0"/>
              <a:ea typeface="+mn-ea"/>
              <a:cs typeface="Arial" panose="020B0604020202020204" pitchFamily="34" charset="0"/>
            </a:rPr>
            <a:t>muito inferior ao da RN e do Continente, em todos os concelhos.</a:t>
          </a:r>
        </a:p>
        <a:p>
          <a:pPr marL="0" marR="0" lvl="0" indent="0" defTabSz="914400" eaLnBrk="1" fontAlgn="auto" latinLnBrk="0" hangingPunct="1">
            <a:lnSpc>
              <a:spcPct val="100000"/>
            </a:lnSpc>
            <a:spcBef>
              <a:spcPts val="0"/>
            </a:spcBef>
            <a:spcAft>
              <a:spcPts val="0"/>
            </a:spcAft>
            <a:buClrTx/>
            <a:buSzTx/>
            <a:buFontTx/>
            <a:buNone/>
            <a:tabLst/>
            <a:defRPr/>
          </a:pPr>
          <a:endParaRPr kumimoji="0" lang="pt-PT" sz="10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r>
            <a:rPr lang="pt-PT" sz="1000">
              <a:effectLst/>
              <a:latin typeface="Arial" panose="020B0604020202020204" pitchFamily="34" charset="0"/>
              <a:ea typeface="+mn-ea"/>
              <a:cs typeface="Arial" panose="020B0604020202020204" pitchFamily="34" charset="0"/>
            </a:rPr>
            <a:t>Relativamente às </a:t>
          </a:r>
          <a:r>
            <a:rPr lang="pt-PT" sz="1000" b="1">
              <a:effectLst/>
              <a:latin typeface="Arial" panose="020B0604020202020204" pitchFamily="34" charset="0"/>
              <a:ea typeface="+mn-ea"/>
              <a:cs typeface="Arial" panose="020B0604020202020204" pitchFamily="34" charset="0"/>
            </a:rPr>
            <a:t>infraestruturas ambientais, </a:t>
          </a:r>
          <a:r>
            <a:rPr lang="pt-PT" sz="1000" b="0">
              <a:effectLst/>
              <a:latin typeface="Arial" panose="020B0604020202020204" pitchFamily="34" charset="0"/>
              <a:ea typeface="+mn-ea"/>
              <a:cs typeface="Arial" panose="020B0604020202020204" pitchFamily="34" charset="0"/>
            </a:rPr>
            <a:t>86% da população é abrangida por sistemas de abastecimento de água (comparativamente a 94%</a:t>
          </a:r>
          <a:r>
            <a:rPr lang="pt-PT" sz="1000" b="0" baseline="0">
              <a:effectLst/>
              <a:latin typeface="Arial" panose="020B0604020202020204" pitchFamily="34" charset="0"/>
              <a:ea typeface="+mn-ea"/>
              <a:cs typeface="Arial" panose="020B0604020202020204" pitchFamily="34" charset="0"/>
            </a:rPr>
            <a:t> na RN e 96% no Continente)</a:t>
          </a:r>
          <a:r>
            <a:rPr lang="pt-PT" sz="1000" b="0">
              <a:effectLst/>
              <a:latin typeface="Arial" panose="020B0604020202020204" pitchFamily="34" charset="0"/>
              <a:ea typeface="+mn-ea"/>
              <a:cs typeface="Arial" panose="020B0604020202020204" pitchFamily="34" charset="0"/>
            </a:rPr>
            <a:t>, e apenas 43% por sistemas de drenagem</a:t>
          </a:r>
          <a:r>
            <a:rPr lang="pt-PT" sz="1000" b="0" baseline="0">
              <a:effectLst/>
              <a:latin typeface="Arial" panose="020B0604020202020204" pitchFamily="34" charset="0"/>
              <a:ea typeface="+mn-ea"/>
              <a:cs typeface="Arial" panose="020B0604020202020204" pitchFamily="34" charset="0"/>
            </a:rPr>
            <a:t> de águas residuais (comparativamente a 82% na RN e 86% no Continente).</a:t>
          </a:r>
        </a:p>
        <a:p>
          <a:endParaRPr kumimoji="0" lang="pt-PT" sz="10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pt-PT" sz="10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 </a:t>
          </a:r>
          <a:r>
            <a:rPr kumimoji="0" lang="pt-PT" sz="10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taxa de criminalidade </a:t>
          </a:r>
          <a:r>
            <a:rPr kumimoji="0" lang="pt-PT" sz="10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baixou nos últimos oito anos, apresentando em 2020 um valor de 26,5 por mil habitantes, sobreponível ao da RN (25,3) e inferior ao do Continente (27,8).</a:t>
          </a:r>
        </a:p>
      </xdr:txBody>
    </xdr:sp>
    <xdr:clientData/>
  </xdr:oneCellAnchor>
  <xdr:oneCellAnchor>
    <xdr:from>
      <xdr:col>4</xdr:col>
      <xdr:colOff>236220</xdr:colOff>
      <xdr:row>28</xdr:row>
      <xdr:rowOff>1905</xdr:rowOff>
    </xdr:from>
    <xdr:ext cx="4029075" cy="9968361"/>
    <xdr:sp macro="" textlink="">
      <xdr:nvSpPr>
        <xdr:cNvPr id="16" name="caixa3">
          <a:extLst>
            <a:ext uri="{FF2B5EF4-FFF2-40B4-BE49-F238E27FC236}">
              <a16:creationId xmlns:a16="http://schemas.microsoft.com/office/drawing/2014/main" id="{259298E3-13E7-47AC-B813-419D74E9D5C9}"/>
            </a:ext>
          </a:extLst>
        </xdr:cNvPr>
        <xdr:cNvSpPr txBox="1">
          <a:spLocks noChangeArrowheads="1"/>
        </xdr:cNvSpPr>
      </xdr:nvSpPr>
      <xdr:spPr bwMode="auto">
        <a:xfrm>
          <a:off x="4960620" y="7336155"/>
          <a:ext cx="4029075" cy="9968361"/>
        </a:xfrm>
        <a:prstGeom prst="rect">
          <a:avLst/>
        </a:prstGeom>
        <a:solidFill>
          <a:srgbClr val="FFFFFF"/>
        </a:solidFill>
        <a:ln w="9525">
          <a:noFill/>
          <a:miter lim="800000"/>
          <a:headEnd/>
          <a:tailEnd/>
        </a:ln>
      </xdr:spPr>
      <xdr:txBody>
        <a:bodyPr vertOverflow="clip" wrap="square" lIns="36000" tIns="36000" rIns="36000" bIns="36000" anchor="t" anchorCtr="1" upright="1">
          <a:spAutoFit/>
        </a:bodyPr>
        <a:lstStyle/>
        <a:p>
          <a:r>
            <a:rPr lang="pt-PT" sz="1000" b="1" i="1">
              <a:solidFill>
                <a:srgbClr val="5F497A"/>
              </a:solidFill>
              <a:effectLst/>
              <a:latin typeface="Arial" panose="020B0604020202020204" pitchFamily="34" charset="0"/>
              <a:ea typeface="+mn-ea"/>
              <a:cs typeface="Arial" panose="020B0604020202020204" pitchFamily="34" charset="0"/>
            </a:rPr>
            <a:t>Que Escolhas Fazemos?</a:t>
          </a:r>
        </a:p>
        <a:p>
          <a:endParaRPr lang="pt-PT" sz="1000" i="1">
            <a:solidFill>
              <a:srgbClr val="5F497A"/>
            </a:solidFill>
            <a:effectLst/>
            <a:latin typeface="Arial" panose="020B0604020202020204" pitchFamily="34" charset="0"/>
            <a:ea typeface="+mn-ea"/>
            <a:cs typeface="Arial" panose="020B0604020202020204" pitchFamily="34" charset="0"/>
          </a:endParaRPr>
        </a:p>
        <a:p>
          <a:r>
            <a:rPr lang="pt-PT" sz="1000">
              <a:effectLst/>
              <a:latin typeface="Arial" panose="020B0604020202020204" pitchFamily="34" charset="0"/>
              <a:ea typeface="+mn-ea"/>
              <a:cs typeface="Arial" panose="020B0604020202020204" pitchFamily="34" charset="0"/>
            </a:rPr>
            <a:t>A </a:t>
          </a:r>
          <a:r>
            <a:rPr lang="pt-PT" sz="1000" b="1">
              <a:effectLst/>
              <a:latin typeface="Arial" panose="020B0604020202020204" pitchFamily="34" charset="0"/>
              <a:ea typeface="+mn-ea"/>
              <a:cs typeface="Arial" panose="020B0604020202020204" pitchFamily="34" charset="0"/>
            </a:rPr>
            <a:t>proporção de nascimentos em mulheres com idade inferior a 20 anos </a:t>
          </a:r>
          <a:r>
            <a:rPr lang="pt-PT" sz="1000">
              <a:effectLst/>
              <a:latin typeface="Arial" panose="020B0604020202020204" pitchFamily="34" charset="0"/>
              <a:ea typeface="+mn-ea"/>
              <a:cs typeface="Arial" panose="020B0604020202020204" pitchFamily="34" charset="0"/>
            </a:rPr>
            <a:t>(</a:t>
          </a:r>
          <a:r>
            <a:rPr lang="pt-PT" sz="1000" b="0">
              <a:effectLst/>
              <a:latin typeface="Arial" panose="020B0604020202020204" pitchFamily="34" charset="0"/>
              <a:ea typeface="+mn-ea"/>
              <a:cs typeface="Arial" panose="020B0604020202020204" pitchFamily="34" charset="0"/>
            </a:rPr>
            <a:t>1</a:t>
          </a:r>
          <a:r>
            <a:rPr lang="pt-PT" sz="1000">
              <a:effectLst/>
              <a:latin typeface="Arial" panose="020B0604020202020204" pitchFamily="34" charset="0"/>
              <a:ea typeface="+mn-ea"/>
              <a:cs typeface="Arial" panose="020B0604020202020204" pitchFamily="34" charset="0"/>
            </a:rPr>
            <a:t>,1% no triénio 2018-2020) tem diminuído, apresentando valores inferiores aos da RN (1,7%) e </a:t>
          </a:r>
          <a:r>
            <a:rPr lang="pt-PT" sz="1000" baseline="0">
              <a:effectLst/>
              <a:latin typeface="Arial" panose="020B0604020202020204" pitchFamily="34" charset="0"/>
              <a:ea typeface="+mn-ea"/>
              <a:cs typeface="Arial" panose="020B0604020202020204" pitchFamily="34" charset="0"/>
            </a:rPr>
            <a:t> d</a:t>
          </a:r>
          <a:r>
            <a:rPr lang="pt-PT" sz="1000">
              <a:effectLst/>
              <a:latin typeface="Arial" panose="020B0604020202020204" pitchFamily="34" charset="0"/>
              <a:ea typeface="+mn-ea"/>
              <a:cs typeface="Arial" panose="020B0604020202020204" pitchFamily="34" charset="0"/>
            </a:rPr>
            <a:t>o Continente (2,2%). A evolução da </a:t>
          </a:r>
          <a:r>
            <a:rPr lang="pt-PT" sz="1000" b="1">
              <a:effectLst/>
              <a:latin typeface="Arial" panose="020B0604020202020204" pitchFamily="34" charset="0"/>
              <a:ea typeface="+mn-ea"/>
              <a:cs typeface="Arial" panose="020B0604020202020204" pitchFamily="34" charset="0"/>
            </a:rPr>
            <a:t>proporção de nascimentos em mulheres com idade igual ou superior a 35 anos </a:t>
          </a:r>
          <a:r>
            <a:rPr lang="pt-PT" sz="1000">
              <a:effectLst/>
              <a:latin typeface="Arial" panose="020B0604020202020204" pitchFamily="34" charset="0"/>
              <a:ea typeface="+mn-ea"/>
              <a:cs typeface="Arial" panose="020B0604020202020204" pitchFamily="34" charset="0"/>
            </a:rPr>
            <a:t>(32,9% no triénio 2018-2020) tem aumentado de forma acentuada,</a:t>
          </a:r>
          <a:r>
            <a:rPr lang="pt-PT" sz="1000" baseline="0">
              <a:effectLst/>
              <a:latin typeface="Arial" panose="020B0604020202020204" pitchFamily="34" charset="0"/>
              <a:ea typeface="+mn-ea"/>
              <a:cs typeface="Arial" panose="020B0604020202020204" pitchFamily="34" charset="0"/>
            </a:rPr>
            <a:t> à semelhança d</a:t>
          </a:r>
          <a:r>
            <a:rPr lang="pt-PT" sz="1000">
              <a:effectLst/>
              <a:latin typeface="Arial" panose="020B0604020202020204" pitchFamily="34" charset="0"/>
              <a:ea typeface="+mn-ea"/>
              <a:cs typeface="Arial" panose="020B0604020202020204" pitchFamily="34" charset="0"/>
            </a:rPr>
            <a:t>a RN (33,4%) e Continente (33,4%), mas apresenta valores inferiores a ambos. </a:t>
          </a:r>
        </a:p>
        <a:p>
          <a:r>
            <a:rPr lang="pt-PT" sz="1000">
              <a:effectLst/>
              <a:latin typeface="Arial" panose="020B0604020202020204" pitchFamily="34" charset="0"/>
              <a:ea typeface="+mn-ea"/>
              <a:cs typeface="Arial" panose="020B0604020202020204" pitchFamily="34" charset="0"/>
            </a:rPr>
            <a:t> </a:t>
          </a:r>
        </a:p>
        <a:p>
          <a:r>
            <a:rPr lang="pt-PT" sz="1000">
              <a:effectLst/>
              <a:latin typeface="Arial" panose="020B0604020202020204" pitchFamily="34" charset="0"/>
              <a:ea typeface="+mn-ea"/>
              <a:cs typeface="Arial" panose="020B0604020202020204" pitchFamily="34" charset="0"/>
            </a:rPr>
            <a:t>Nos </a:t>
          </a:r>
          <a:r>
            <a:rPr lang="pt-PT" sz="1000" b="1">
              <a:effectLst/>
              <a:latin typeface="Arial" panose="020B0604020202020204" pitchFamily="34" charset="0"/>
              <a:ea typeface="+mn-ea"/>
              <a:cs typeface="Arial" panose="020B0604020202020204" pitchFamily="34" charset="0"/>
            </a:rPr>
            <a:t>determinantes da saúde </a:t>
          </a:r>
          <a:r>
            <a:rPr lang="pt-PT" sz="1000">
              <a:effectLst/>
              <a:latin typeface="Arial" panose="020B0604020202020204" pitchFamily="34" charset="0"/>
              <a:ea typeface="+mn-ea"/>
              <a:cs typeface="Arial" panose="020B0604020202020204" pitchFamily="34" charset="0"/>
            </a:rPr>
            <a:t>verifica-se que a proporção de inscritos nos Cuidados de Saúde Primários em 2021, com diagnóstico ativo por </a:t>
          </a:r>
          <a:r>
            <a:rPr lang="pt-PT" sz="1000" b="1">
              <a:effectLst/>
              <a:latin typeface="Arial" panose="020B0604020202020204" pitchFamily="34" charset="0"/>
              <a:ea typeface="+mn-ea"/>
              <a:cs typeface="Arial" panose="020B0604020202020204" pitchFamily="34" charset="0"/>
            </a:rPr>
            <a:t>abuso de tabaco, abuso crónico do álcool e abuso de drogas e excesso de peso </a:t>
          </a:r>
          <a:r>
            <a:rPr lang="pt-PT" sz="1000">
              <a:effectLst/>
              <a:latin typeface="Arial" panose="020B0604020202020204" pitchFamily="34" charset="0"/>
              <a:ea typeface="+mn-ea"/>
              <a:cs typeface="Arial" panose="020B0604020202020204" pitchFamily="34" charset="0"/>
            </a:rPr>
            <a:t>é superior no sexo masculino.</a:t>
          </a:r>
          <a:r>
            <a:rPr lang="pt-PT" sz="1000" baseline="0">
              <a:effectLst/>
              <a:latin typeface="Arial" panose="020B0604020202020204" pitchFamily="34" charset="0"/>
              <a:ea typeface="+mn-ea"/>
              <a:cs typeface="Arial" panose="020B0604020202020204" pitchFamily="34" charset="0"/>
            </a:rPr>
            <a:t> </a:t>
          </a:r>
          <a:r>
            <a:rPr lang="pt-PT" sz="1000">
              <a:effectLst/>
              <a:latin typeface="Arial" panose="020B0604020202020204" pitchFamily="34" charset="0"/>
              <a:ea typeface="+mn-ea"/>
              <a:cs typeface="Arial" panose="020B0604020202020204" pitchFamily="34" charset="0"/>
            </a:rPr>
            <a:t>Os valores dos determinantes do</a:t>
          </a:r>
          <a:r>
            <a:rPr lang="pt-PT" sz="1000" baseline="0">
              <a:effectLst/>
              <a:latin typeface="Arial" panose="020B0604020202020204" pitchFamily="34" charset="0"/>
              <a:ea typeface="+mn-ea"/>
              <a:cs typeface="Arial" panose="020B0604020202020204" pitchFamily="34" charset="0"/>
            </a:rPr>
            <a:t> ACeS </a:t>
          </a:r>
          <a:r>
            <a:rPr lang="pt-PT" sz="1000">
              <a:effectLst/>
              <a:latin typeface="Arial" panose="020B0604020202020204" pitchFamily="34" charset="0"/>
              <a:ea typeface="+mn-ea"/>
              <a:cs typeface="Arial" panose="020B0604020202020204" pitchFamily="34" charset="0"/>
            </a:rPr>
            <a:t>são inferiores aos da RN e do Continente, à exceção do abuso crónico do álcool e excesso de peso,</a:t>
          </a:r>
          <a:r>
            <a:rPr lang="pt-PT" sz="1000" baseline="0">
              <a:effectLst/>
              <a:latin typeface="Arial" panose="020B0604020202020204" pitchFamily="34" charset="0"/>
              <a:ea typeface="+mn-ea"/>
              <a:cs typeface="Arial" panose="020B0604020202020204" pitchFamily="34" charset="0"/>
            </a:rPr>
            <a:t> que apresentam valores superiores à RN.</a:t>
          </a:r>
          <a:endParaRPr lang="pt-PT" sz="1000">
            <a:effectLst/>
            <a:latin typeface="Arial" panose="020B0604020202020204" pitchFamily="34" charset="0"/>
            <a:ea typeface="+mn-ea"/>
            <a:cs typeface="Arial" panose="020B0604020202020204" pitchFamily="34" charset="0"/>
          </a:endParaRPr>
        </a:p>
        <a:p>
          <a:r>
            <a:rPr lang="pt-PT" sz="1000">
              <a:effectLst/>
              <a:latin typeface="Arial" panose="020B0604020202020204" pitchFamily="34" charset="0"/>
              <a:ea typeface="+mn-ea"/>
              <a:cs typeface="Arial" panose="020B0604020202020204" pitchFamily="34" charset="0"/>
            </a:rPr>
            <a:t> </a:t>
          </a:r>
        </a:p>
        <a:p>
          <a:r>
            <a:rPr lang="pt-PT" sz="1000" b="1" i="1">
              <a:solidFill>
                <a:srgbClr val="548ED4"/>
              </a:solidFill>
              <a:effectLst/>
              <a:latin typeface="Arial" panose="020B0604020202020204" pitchFamily="34" charset="0"/>
              <a:ea typeface="+mn-ea"/>
              <a:cs typeface="Arial" panose="020B0604020202020204" pitchFamily="34" charset="0"/>
            </a:rPr>
            <a:t>Que Saúde Temos?</a:t>
          </a:r>
        </a:p>
        <a:p>
          <a:endParaRPr lang="pt-PT" sz="1000" b="1" i="1">
            <a:solidFill>
              <a:srgbClr val="548ED4"/>
            </a:solidFill>
            <a:effectLst/>
            <a:latin typeface="Arial" panose="020B0604020202020204" pitchFamily="34" charset="0"/>
            <a:ea typeface="+mn-ea"/>
            <a:cs typeface="Arial" panose="020B0604020202020204" pitchFamily="34" charset="0"/>
          </a:endParaRPr>
        </a:p>
        <a:p>
          <a:r>
            <a:rPr lang="pt-PT" sz="1000">
              <a:effectLst/>
              <a:latin typeface="Arial" panose="020B0604020202020204" pitchFamily="34" charset="0"/>
              <a:ea typeface="+mn-ea"/>
              <a:cs typeface="Arial" panose="020B0604020202020204" pitchFamily="34" charset="0"/>
            </a:rPr>
            <a:t>A </a:t>
          </a:r>
          <a:r>
            <a:rPr lang="pt-PT" sz="1000" b="1">
              <a:effectLst/>
              <a:latin typeface="Arial" panose="020B0604020202020204" pitchFamily="34" charset="0"/>
              <a:ea typeface="+mn-ea"/>
              <a:cs typeface="Arial" panose="020B0604020202020204" pitchFamily="34" charset="0"/>
            </a:rPr>
            <a:t>proporção de nascimentos pré-termo </a:t>
          </a:r>
          <a:r>
            <a:rPr lang="pt-PT" sz="1000">
              <a:effectLst/>
              <a:latin typeface="Arial" panose="020B0604020202020204" pitchFamily="34" charset="0"/>
              <a:ea typeface="+mn-ea"/>
              <a:cs typeface="Arial" panose="020B0604020202020204" pitchFamily="34" charset="0"/>
            </a:rPr>
            <a:t>(6,7% no triénio 2018 - 2020) apresenta valores inferiores aos da RN (7,6%) e aos do Continente (7,6%). A </a:t>
          </a:r>
          <a:r>
            <a:rPr lang="pt-PT" sz="1000" b="1">
              <a:effectLst/>
              <a:latin typeface="Arial" panose="020B0604020202020204" pitchFamily="34" charset="0"/>
              <a:ea typeface="+mn-ea"/>
              <a:cs typeface="Arial" panose="020B0604020202020204" pitchFamily="34" charset="0"/>
            </a:rPr>
            <a:t>proporção de crianças com baixo peso à nascença </a:t>
          </a:r>
          <a:r>
            <a:rPr lang="pt-PT" sz="1000">
              <a:effectLst/>
              <a:latin typeface="Arial" panose="020B0604020202020204" pitchFamily="34" charset="0"/>
              <a:ea typeface="+mn-ea"/>
              <a:cs typeface="Arial" panose="020B0604020202020204" pitchFamily="34" charset="0"/>
            </a:rPr>
            <a:t>(6,3% no triénio 2018-2020) diminuiu</a:t>
          </a:r>
          <a:r>
            <a:rPr lang="pt-PT" sz="1000" baseline="0">
              <a:effectLst/>
              <a:latin typeface="Arial" panose="020B0604020202020204" pitchFamily="34" charset="0"/>
              <a:ea typeface="+mn-ea"/>
              <a:cs typeface="Arial" panose="020B0604020202020204" pitchFamily="34" charset="0"/>
            </a:rPr>
            <a:t> desde o triénio 2012-2014, mantendo </a:t>
          </a:r>
          <a:r>
            <a:rPr lang="pt-PT" sz="1000">
              <a:effectLst/>
              <a:latin typeface="Arial" panose="020B0604020202020204" pitchFamily="34" charset="0"/>
              <a:ea typeface="+mn-ea"/>
              <a:cs typeface="Arial" panose="020B0604020202020204" pitchFamily="34" charset="0"/>
            </a:rPr>
            <a:t>sempre com valores inferiores aos da RN e Continente (8,6% para ambos).</a:t>
          </a:r>
        </a:p>
        <a:p>
          <a:endParaRPr lang="pt-PT" sz="1000">
            <a:effectLst/>
            <a:latin typeface="Arial" panose="020B0604020202020204" pitchFamily="34" charset="0"/>
            <a:ea typeface="+mn-ea"/>
            <a:cs typeface="Arial" panose="020B0604020202020204" pitchFamily="34" charset="0"/>
          </a:endParaRPr>
        </a:p>
        <a:p>
          <a:r>
            <a:rPr lang="pt-PT" sz="1000">
              <a:effectLst/>
              <a:latin typeface="Arial" panose="020B0604020202020204" pitchFamily="34" charset="0"/>
              <a:ea typeface="+mn-ea"/>
              <a:cs typeface="Arial" panose="020B0604020202020204" pitchFamily="34" charset="0"/>
            </a:rPr>
            <a:t>A </a:t>
          </a:r>
          <a:r>
            <a:rPr lang="pt-PT" sz="1000" b="1">
              <a:effectLst/>
              <a:latin typeface="Arial" panose="020B0604020202020204" pitchFamily="34" charset="0"/>
              <a:ea typeface="+mn-ea"/>
              <a:cs typeface="Arial" panose="020B0604020202020204" pitchFamily="34" charset="0"/>
            </a:rPr>
            <a:t>taxa de</a:t>
          </a:r>
          <a:r>
            <a:rPr lang="pt-PT" sz="1000" b="1" baseline="0">
              <a:effectLst/>
              <a:latin typeface="Arial" panose="020B0604020202020204" pitchFamily="34" charset="0"/>
              <a:ea typeface="+mn-ea"/>
              <a:cs typeface="Arial" panose="020B0604020202020204" pitchFamily="34" charset="0"/>
            </a:rPr>
            <a:t> </a:t>
          </a:r>
          <a:r>
            <a:rPr lang="pt-PT" sz="1000" b="1">
              <a:effectLst/>
              <a:latin typeface="Arial" panose="020B0604020202020204" pitchFamily="34" charset="0"/>
              <a:ea typeface="+mn-ea"/>
              <a:cs typeface="Arial" panose="020B0604020202020204" pitchFamily="34" charset="0"/>
            </a:rPr>
            <a:t>mortalidade infantil </a:t>
          </a:r>
          <a:r>
            <a:rPr lang="pt-PT" sz="1000">
              <a:effectLst/>
              <a:latin typeface="Arial" panose="020B0604020202020204" pitchFamily="34" charset="0"/>
              <a:ea typeface="+mn-ea"/>
              <a:cs typeface="Arial" panose="020B0604020202020204" pitchFamily="34" charset="0"/>
            </a:rPr>
            <a:t>(2,6 óbitos infantis por 1000 nados vivos no triénio 2018-2020)</a:t>
          </a:r>
          <a:r>
            <a:rPr lang="pt-PT" sz="1000" baseline="0">
              <a:effectLst/>
              <a:latin typeface="Arial" panose="020B0604020202020204" pitchFamily="34" charset="0"/>
              <a:ea typeface="+mn-ea"/>
              <a:cs typeface="Arial" panose="020B0604020202020204" pitchFamily="34" charset="0"/>
            </a:rPr>
            <a:t> aumentou, </a:t>
          </a:r>
          <a:r>
            <a:rPr lang="pt-PT" sz="1000">
              <a:effectLst/>
              <a:latin typeface="Arial" panose="020B0604020202020204" pitchFamily="34" charset="0"/>
              <a:ea typeface="+mn-ea"/>
              <a:cs typeface="Arial" panose="020B0604020202020204" pitchFamily="34" charset="0"/>
            </a:rPr>
            <a:t>invertendo a tendência</a:t>
          </a:r>
          <a:r>
            <a:rPr lang="pt-PT" sz="1000" baseline="0">
              <a:effectLst/>
              <a:latin typeface="Arial" panose="020B0604020202020204" pitchFamily="34" charset="0"/>
              <a:ea typeface="+mn-ea"/>
              <a:cs typeface="Arial" panose="020B0604020202020204" pitchFamily="34" charset="0"/>
            </a:rPr>
            <a:t> dos últimos triénios e aproximando-se dos valores </a:t>
          </a:r>
          <a:r>
            <a:rPr lang="pt-PT" sz="1000">
              <a:effectLst/>
              <a:latin typeface="Arial" panose="020B0604020202020204" pitchFamily="34" charset="0"/>
              <a:ea typeface="+mn-ea"/>
              <a:cs typeface="Arial" panose="020B0604020202020204" pitchFamily="34" charset="0"/>
            </a:rPr>
            <a:t>da RN e do Continente. </a:t>
          </a:r>
        </a:p>
        <a:p>
          <a:endParaRPr lang="pt-PT" sz="1000">
            <a:effectLst/>
            <a:latin typeface="Arial" panose="020B0604020202020204" pitchFamily="34" charset="0"/>
            <a:ea typeface="+mn-ea"/>
            <a:cs typeface="Arial" panose="020B0604020202020204" pitchFamily="34" charset="0"/>
          </a:endParaRPr>
        </a:p>
        <a:p>
          <a:r>
            <a:rPr lang="pt-PT" sz="1000">
              <a:effectLst/>
              <a:latin typeface="Arial" panose="020B0604020202020204" pitchFamily="34" charset="0"/>
              <a:ea typeface="+mn-ea"/>
              <a:cs typeface="Arial" panose="020B0604020202020204" pitchFamily="34" charset="0"/>
            </a:rPr>
            <a:t>No triénio 2017-2019, a taxa de mortalidade prematura (&lt;75 anos), padronizada para a idade,</a:t>
          </a:r>
          <a:r>
            <a:rPr lang="pt-PT" sz="1000" baseline="0">
              <a:effectLst/>
              <a:latin typeface="Arial" panose="020B0604020202020204" pitchFamily="34" charset="0"/>
              <a:ea typeface="+mn-ea"/>
              <a:cs typeface="Arial" panose="020B0604020202020204" pitchFamily="34" charset="0"/>
            </a:rPr>
            <a:t> por todas as causas de morte, no ACeS Gerês Cabreira (392,6), foi inferior à RN (311,9), sem significância estatistica.</a:t>
          </a:r>
        </a:p>
        <a:p>
          <a:endParaRPr lang="pt-PT" sz="1000">
            <a:effectLst/>
            <a:latin typeface="Arial" panose="020B0604020202020204" pitchFamily="34" charset="0"/>
            <a:ea typeface="+mn-ea"/>
            <a:cs typeface="Arial" panose="020B0604020202020204" pitchFamily="34" charset="0"/>
          </a:endParaRPr>
        </a:p>
        <a:p>
          <a:r>
            <a:rPr lang="pt-PT" sz="1000">
              <a:effectLst/>
              <a:latin typeface="Arial" panose="020B0604020202020204" pitchFamily="34" charset="0"/>
              <a:ea typeface="+mn-ea"/>
              <a:cs typeface="Arial" panose="020B0604020202020204" pitchFamily="34" charset="0"/>
            </a:rPr>
            <a:t>As principais causas de morte prematura (&lt;75 anos) no sexo masculino, padronizada para a idade,</a:t>
          </a:r>
          <a:r>
            <a:rPr lang="pt-PT" sz="1000" baseline="0">
              <a:effectLst/>
              <a:latin typeface="Arial" panose="020B0604020202020204" pitchFamily="34" charset="0"/>
              <a:ea typeface="+mn-ea"/>
              <a:cs typeface="Arial" panose="020B0604020202020204" pitchFamily="34" charset="0"/>
            </a:rPr>
            <a:t> </a:t>
          </a:r>
          <a:r>
            <a:rPr lang="pt-PT" sz="1000">
              <a:effectLst/>
              <a:latin typeface="Arial" panose="020B0604020202020204" pitchFamily="34" charset="0"/>
              <a:ea typeface="+mn-ea"/>
              <a:cs typeface="Arial" panose="020B0604020202020204" pitchFamily="34" charset="0"/>
            </a:rPr>
            <a:t>são, por ordem decrescente: </a:t>
          </a:r>
          <a:r>
            <a:rPr lang="pt-PT" sz="1000" b="1">
              <a:effectLst/>
              <a:latin typeface="Arial" panose="020B0604020202020204" pitchFamily="34" charset="0"/>
              <a:ea typeface="+mn-ea"/>
              <a:cs typeface="Arial" panose="020B0604020202020204" pitchFamily="34" charset="0"/>
            </a:rPr>
            <a:t> 1) tumor maligno laringe, traqueia, brônquios e pulmões; 2) doenças inquémicas do coração;  3) tumor maligno do estômago,</a:t>
          </a:r>
          <a:r>
            <a:rPr lang="pt-PT" sz="1000" b="1" baseline="0">
              <a:effectLst/>
              <a:latin typeface="Arial" panose="020B0604020202020204" pitchFamily="34" charset="0"/>
              <a:ea typeface="+mn-ea"/>
              <a:cs typeface="Arial" panose="020B0604020202020204" pitchFamily="34" charset="0"/>
            </a:rPr>
            <a:t> </a:t>
          </a:r>
          <a:r>
            <a:rPr lang="pt-PT" sz="1000" b="1">
              <a:effectLst/>
              <a:latin typeface="Arial" panose="020B0604020202020204" pitchFamily="34" charset="0"/>
              <a:ea typeface="+mn-ea"/>
              <a:cs typeface="Arial" panose="020B0604020202020204" pitchFamily="34" charset="0"/>
            </a:rPr>
            <a:t>4) doenças cerebrovasculares</a:t>
          </a:r>
          <a:r>
            <a:rPr lang="pt-PT" sz="1000" b="0" baseline="0">
              <a:effectLst/>
              <a:latin typeface="Arial" panose="020B0604020202020204" pitchFamily="34" charset="0"/>
              <a:ea typeface="+mn-ea"/>
              <a:cs typeface="Arial" panose="020B0604020202020204" pitchFamily="34" charset="0"/>
            </a:rPr>
            <a:t> e </a:t>
          </a:r>
          <a:r>
            <a:rPr lang="pt-PT" sz="1000" b="1" baseline="0">
              <a:effectLst/>
              <a:latin typeface="Arial" panose="020B0604020202020204" pitchFamily="34" charset="0"/>
              <a:ea typeface="+mn-ea"/>
              <a:cs typeface="Arial" panose="020B0604020202020204" pitchFamily="34" charset="0"/>
            </a:rPr>
            <a:t>5) outras doenças cardíacas</a:t>
          </a:r>
          <a:r>
            <a:rPr lang="pt-PT" sz="1000" b="0" baseline="0">
              <a:effectLst/>
              <a:latin typeface="Arial" panose="020B0604020202020204" pitchFamily="34" charset="0"/>
              <a:ea typeface="+mn-ea"/>
              <a:cs typeface="Arial" panose="020B0604020202020204" pitchFamily="34" charset="0"/>
            </a:rPr>
            <a:t>.</a:t>
          </a:r>
          <a:endParaRPr lang="pt-PT" sz="1000">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PT" sz="1000">
              <a:effectLst/>
              <a:latin typeface="Arial" panose="020B0604020202020204" pitchFamily="34" charset="0"/>
              <a:ea typeface="+mn-ea"/>
              <a:cs typeface="Arial" panose="020B0604020202020204" pitchFamily="34" charset="0"/>
            </a:rPr>
            <a:t> </a:t>
          </a:r>
        </a:p>
        <a:p>
          <a:pPr marL="0" marR="0" indent="0" defTabSz="914400" eaLnBrk="1" fontAlgn="auto" latinLnBrk="0" hangingPunct="1">
            <a:lnSpc>
              <a:spcPct val="100000"/>
            </a:lnSpc>
            <a:spcBef>
              <a:spcPts val="0"/>
            </a:spcBef>
            <a:spcAft>
              <a:spcPts val="0"/>
            </a:spcAft>
            <a:buClrTx/>
            <a:buSzTx/>
            <a:buFontTx/>
            <a:buNone/>
            <a:tabLst/>
            <a:defRPr/>
          </a:pPr>
          <a:r>
            <a:rPr lang="pt-PT" sz="1000">
              <a:effectLst/>
              <a:latin typeface="Arial" panose="020B0604020202020204" pitchFamily="34" charset="0"/>
              <a:ea typeface="+mn-ea"/>
              <a:cs typeface="Arial" panose="020B0604020202020204" pitchFamily="34" charset="0"/>
            </a:rPr>
            <a:t>No sexo feminino, surgem como principais causas: </a:t>
          </a:r>
          <a:r>
            <a:rPr lang="pt-PT" sz="1000" b="1">
              <a:effectLst/>
              <a:latin typeface="Arial" panose="020B0604020202020204" pitchFamily="34" charset="0"/>
              <a:ea typeface="+mn-ea"/>
              <a:cs typeface="Arial" panose="020B0604020202020204" pitchFamily="34" charset="0"/>
            </a:rPr>
            <a:t>1) doenças crónicas do fígado (inclui cirrose); 2) doenças cerebrovasculares; 3) tumor maligno da</a:t>
          </a:r>
          <a:r>
            <a:rPr lang="pt-PT" sz="1000" b="1" baseline="0">
              <a:effectLst/>
              <a:latin typeface="Arial" panose="020B0604020202020204" pitchFamily="34" charset="0"/>
              <a:ea typeface="+mn-ea"/>
              <a:cs typeface="Arial" panose="020B0604020202020204" pitchFamily="34" charset="0"/>
            </a:rPr>
            <a:t> mama </a:t>
          </a:r>
          <a:r>
            <a:rPr lang="pt-PT" sz="1000" b="1">
              <a:effectLst/>
              <a:latin typeface="Arial" panose="020B0604020202020204" pitchFamily="34" charset="0"/>
              <a:ea typeface="+mn-ea"/>
              <a:cs typeface="Arial" panose="020B0604020202020204" pitchFamily="34" charset="0"/>
            </a:rPr>
            <a:t>e 4) tumor maligno laringe, traqueia, brônquios e pulmões</a:t>
          </a:r>
          <a:r>
            <a:rPr lang="pt-PT" sz="1000" b="0" baseline="0">
              <a:effectLst/>
              <a:latin typeface="Arial" panose="020B0604020202020204" pitchFamily="34" charset="0"/>
              <a:ea typeface="+mn-ea"/>
              <a:cs typeface="Arial" panose="020B0604020202020204" pitchFamily="34" charset="0"/>
            </a:rPr>
            <a:t> e</a:t>
          </a:r>
          <a:r>
            <a:rPr lang="pt-PT" sz="1000" b="1" baseline="0">
              <a:effectLst/>
              <a:latin typeface="Arial" panose="020B0604020202020204" pitchFamily="34" charset="0"/>
              <a:ea typeface="+mn-ea"/>
              <a:cs typeface="Arial" panose="020B0604020202020204" pitchFamily="34" charset="0"/>
            </a:rPr>
            <a:t> 5) doenças isquémicas do coração.</a:t>
          </a:r>
          <a:endParaRPr lang="pt-PT" sz="1000" b="1">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endParaRPr lang="pt-PT" sz="1000" b="1">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pt-PT" sz="1000">
              <a:effectLst/>
              <a:latin typeface="Arial" panose="020B0604020202020204" pitchFamily="34" charset="0"/>
              <a:ea typeface="+mn-ea"/>
              <a:cs typeface="Arial" panose="020B0604020202020204" pitchFamily="34" charset="0"/>
            </a:rPr>
            <a:t>A</a:t>
          </a:r>
          <a:r>
            <a:rPr lang="pt-PT" sz="1000" baseline="0">
              <a:effectLst/>
              <a:latin typeface="Arial" panose="020B0604020202020204" pitchFamily="34" charset="0"/>
              <a:ea typeface="+mn-ea"/>
              <a:cs typeface="Arial" panose="020B0604020202020204" pitchFamily="34" charset="0"/>
            </a:rPr>
            <a:t>s doenças do aparelho digestivo e as </a:t>
          </a:r>
          <a:r>
            <a:rPr lang="pt-PT" sz="1000" b="1" i="0" baseline="0">
              <a:effectLst/>
              <a:latin typeface="Arial" panose="020B0604020202020204" pitchFamily="34" charset="0"/>
              <a:ea typeface="+mn-ea"/>
              <a:cs typeface="Arial" panose="020B0604020202020204" pitchFamily="34" charset="0"/>
            </a:rPr>
            <a:t>causas externas </a:t>
          </a:r>
          <a:r>
            <a:rPr lang="pt-PT" sz="1000" b="0" i="0" baseline="0">
              <a:effectLst/>
              <a:latin typeface="Arial" panose="020B0604020202020204" pitchFamily="34" charset="0"/>
              <a:ea typeface="+mn-ea"/>
              <a:cs typeface="Arial" panose="020B0604020202020204" pitchFamily="34" charset="0"/>
            </a:rPr>
            <a:t>de mortalidade apresentam valores significativamente superiores à RN, com destaque para os acidentes de transporte, bem como as doenças crónicas do fígado (inclui cirrose).</a:t>
          </a:r>
          <a:endParaRPr lang="pt-PT" sz="1000" b="1">
            <a:effectLst/>
            <a:latin typeface="Arial" panose="020B0604020202020204" pitchFamily="34" charset="0"/>
            <a:ea typeface="+mn-ea"/>
            <a:cs typeface="Arial" panose="020B0604020202020204" pitchFamily="34" charset="0"/>
          </a:endParaRPr>
        </a:p>
        <a:p>
          <a:endParaRPr lang="pt-PT" sz="1000">
            <a:effectLst/>
            <a:latin typeface="Arial" panose="020B0604020202020204" pitchFamily="34" charset="0"/>
            <a:ea typeface="+mn-ea"/>
            <a:cs typeface="Arial" panose="020B0604020202020204" pitchFamily="34" charset="0"/>
          </a:endParaRPr>
        </a:p>
        <a:p>
          <a:r>
            <a:rPr lang="pt-PT" sz="1000">
              <a:effectLst/>
              <a:latin typeface="Arial" panose="020B0604020202020204" pitchFamily="34" charset="0"/>
              <a:ea typeface="+mn-ea"/>
              <a:cs typeface="Arial" panose="020B0604020202020204" pitchFamily="34" charset="0"/>
            </a:rPr>
            <a:t>No que diz respeito à  </a:t>
          </a:r>
          <a:r>
            <a:rPr lang="pt-PT" sz="1000" b="1">
              <a:effectLst/>
              <a:latin typeface="Arial" panose="020B0604020202020204" pitchFamily="34" charset="0"/>
              <a:ea typeface="+mn-ea"/>
              <a:cs typeface="Arial" panose="020B0604020202020204" pitchFamily="34" charset="0"/>
            </a:rPr>
            <a:t>morbilidade nos Cuidados de Saúde Primários (CSP)</a:t>
          </a:r>
          <a:r>
            <a:rPr lang="pt-PT" sz="1000">
              <a:effectLst/>
              <a:latin typeface="Arial" panose="020B0604020202020204" pitchFamily="34" charset="0"/>
              <a:ea typeface="+mn-ea"/>
              <a:cs typeface="Arial" panose="020B0604020202020204" pitchFamily="34" charset="0"/>
            </a:rPr>
            <a:t>, medida pela </a:t>
          </a:r>
          <a:r>
            <a:rPr lang="pt-PT" sz="1000" b="1">
              <a:effectLst/>
              <a:latin typeface="Arial" panose="020B0604020202020204" pitchFamily="34" charset="0"/>
              <a:ea typeface="+mn-ea"/>
              <a:cs typeface="Arial" panose="020B0604020202020204" pitchFamily="34" charset="0"/>
            </a:rPr>
            <a:t>proporção de inscritos com diagnóstico ativo de ICPC-2</a:t>
          </a:r>
          <a:r>
            <a:rPr lang="pt-PT" sz="1000">
              <a:effectLst/>
              <a:latin typeface="Arial" panose="020B0604020202020204" pitchFamily="34" charset="0"/>
              <a:ea typeface="+mn-ea"/>
              <a:cs typeface="Arial" panose="020B0604020202020204" pitchFamily="34" charset="0"/>
            </a:rPr>
            <a:t>, as causas de doença mais registadas, em dezembro</a:t>
          </a:r>
          <a:r>
            <a:rPr lang="pt-PT" sz="1000" baseline="0">
              <a:effectLst/>
              <a:latin typeface="Arial" panose="020B0604020202020204" pitchFamily="34" charset="0"/>
              <a:ea typeface="+mn-ea"/>
              <a:cs typeface="Arial" panose="020B0604020202020204" pitchFamily="34" charset="0"/>
            </a:rPr>
            <a:t> de 2021,</a:t>
          </a:r>
          <a:r>
            <a:rPr lang="pt-PT" sz="1000">
              <a:effectLst/>
              <a:latin typeface="Arial" panose="020B0604020202020204" pitchFamily="34" charset="0"/>
              <a:ea typeface="+mn-ea"/>
              <a:cs typeface="Arial" panose="020B0604020202020204" pitchFamily="34" charset="0"/>
            </a:rPr>
            <a:t> são 1) alterações do metabolismo dos lípidos, 2) hipertensão arterial, 3) obesidade, 4) perturbações depressivas 5) diabetes.</a:t>
          </a:r>
        </a:p>
        <a:p>
          <a:endParaRPr lang="pt-PT" sz="1000">
            <a:effectLst/>
            <a:latin typeface="Arial" panose="020B0604020202020204" pitchFamily="34" charset="0"/>
            <a:ea typeface="+mn-ea"/>
            <a:cs typeface="Arial" panose="020B0604020202020204" pitchFamily="34" charset="0"/>
          </a:endParaRPr>
        </a:p>
        <a:p>
          <a:r>
            <a:rPr lang="pt-PT" sz="1000">
              <a:effectLst/>
              <a:latin typeface="Arial" panose="020B0604020202020204" pitchFamily="34" charset="0"/>
              <a:ea typeface="+mn-ea"/>
              <a:cs typeface="Arial" panose="020B0604020202020204" pitchFamily="34" charset="0"/>
            </a:rPr>
            <a:t>A </a:t>
          </a:r>
          <a:r>
            <a:rPr lang="pt-PT" sz="1000" b="1">
              <a:effectLst/>
              <a:latin typeface="Arial" panose="020B0604020202020204" pitchFamily="34" charset="0"/>
              <a:ea typeface="+mn-ea"/>
              <a:cs typeface="Arial" panose="020B0604020202020204" pitchFamily="34" charset="0"/>
            </a:rPr>
            <a:t>taxa de incidência da infeção VIH </a:t>
          </a:r>
          <a:r>
            <a:rPr lang="pt-PT" sz="1000" b="0">
              <a:effectLst/>
              <a:latin typeface="Arial" panose="020B0604020202020204" pitchFamily="34" charset="0"/>
              <a:ea typeface="+mn-ea"/>
              <a:cs typeface="Arial" panose="020B0604020202020204" pitchFamily="34" charset="0"/>
            </a:rPr>
            <a:t>(5,0/100.000)</a:t>
          </a:r>
          <a:r>
            <a:rPr lang="pt-PT" sz="1000" b="1">
              <a:effectLst/>
              <a:latin typeface="Arial" panose="020B0604020202020204" pitchFamily="34" charset="0"/>
              <a:ea typeface="+mn-ea"/>
              <a:cs typeface="Arial" panose="020B0604020202020204" pitchFamily="34" charset="0"/>
            </a:rPr>
            <a:t> </a:t>
          </a:r>
          <a:r>
            <a:rPr lang="pt-PT" sz="1000">
              <a:effectLst/>
              <a:latin typeface="Arial" panose="020B0604020202020204" pitchFamily="34" charset="0"/>
              <a:ea typeface="+mn-ea"/>
              <a:cs typeface="Arial" panose="020B0604020202020204" pitchFamily="34" charset="0"/>
            </a:rPr>
            <a:t>apresenta, em 2019, valores semelhantes aos da RN (4,8) mas</a:t>
          </a:r>
          <a:r>
            <a:rPr lang="pt-PT" sz="1000" baseline="0">
              <a:effectLst/>
              <a:latin typeface="Arial" panose="020B0604020202020204" pitchFamily="34" charset="0"/>
              <a:ea typeface="+mn-ea"/>
              <a:cs typeface="Arial" panose="020B0604020202020204" pitchFamily="34" charset="0"/>
            </a:rPr>
            <a:t> inferiores aos do</a:t>
          </a:r>
          <a:r>
            <a:rPr lang="pt-PT" sz="1000">
              <a:effectLst/>
              <a:latin typeface="Arial" panose="020B0604020202020204" pitchFamily="34" charset="0"/>
              <a:ea typeface="+mn-ea"/>
              <a:cs typeface="Arial" panose="020B0604020202020204" pitchFamily="34" charset="0"/>
            </a:rPr>
            <a:t> Continente (8,1). </a:t>
          </a:r>
        </a:p>
        <a:p>
          <a:r>
            <a:rPr lang="pt-PT" sz="1000">
              <a:effectLst/>
              <a:latin typeface="Arial" panose="020B0604020202020204" pitchFamily="34" charset="0"/>
              <a:ea typeface="+mn-ea"/>
              <a:cs typeface="Arial" panose="020B0604020202020204" pitchFamily="34" charset="0"/>
            </a:rPr>
            <a:t>A </a:t>
          </a:r>
          <a:r>
            <a:rPr lang="pt-PT" sz="1000" b="1">
              <a:effectLst/>
              <a:latin typeface="Arial" panose="020B0604020202020204" pitchFamily="34" charset="0"/>
              <a:ea typeface="+mn-ea"/>
              <a:cs typeface="Arial" panose="020B0604020202020204" pitchFamily="34" charset="0"/>
            </a:rPr>
            <a:t>taxa de incidência de tuberculose </a:t>
          </a:r>
          <a:r>
            <a:rPr lang="pt-PT" sz="1000" b="0">
              <a:effectLst/>
              <a:latin typeface="Arial" panose="020B0604020202020204" pitchFamily="34" charset="0"/>
              <a:ea typeface="+mn-ea"/>
              <a:cs typeface="Arial" panose="020B0604020202020204" pitchFamily="34" charset="0"/>
            </a:rPr>
            <a:t>(8,6</a:t>
          </a:r>
          <a:r>
            <a:rPr lang="pt-PT" sz="1000" b="0" baseline="0">
              <a:effectLst/>
              <a:latin typeface="Arial" panose="020B0604020202020204" pitchFamily="34" charset="0"/>
              <a:ea typeface="+mn-ea"/>
              <a:cs typeface="Arial" panose="020B0604020202020204" pitchFamily="34" charset="0"/>
            </a:rPr>
            <a:t>/100.000 em 2020), </a:t>
          </a:r>
          <a:r>
            <a:rPr lang="pt-PT" sz="1000" b="0">
              <a:effectLst/>
              <a:latin typeface="Arial" panose="020B0604020202020204" pitchFamily="34" charset="0"/>
              <a:ea typeface="+mn-ea"/>
              <a:cs typeface="Arial" panose="020B0604020202020204" pitchFamily="34" charset="0"/>
            </a:rPr>
            <a:t>diminuiu desde 2018, apresentando valores inferiores à RN (14,1) e Continente (13,5).</a:t>
          </a:r>
          <a:endParaRPr lang="pt-PT" sz="1000">
            <a:effectLst/>
            <a:latin typeface="Arial" panose="020B0604020202020204" pitchFamily="34" charset="0"/>
            <a:ea typeface="+mn-ea"/>
            <a:cs typeface="Arial" panose="020B0604020202020204" pitchFamily="34" charset="0"/>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xdr:col>
      <xdr:colOff>0</xdr:colOff>
      <xdr:row>50</xdr:row>
      <xdr:rowOff>63500</xdr:rowOff>
    </xdr:from>
    <xdr:to>
      <xdr:col>3</xdr:col>
      <xdr:colOff>1641065</xdr:colOff>
      <xdr:row>52</xdr:row>
      <xdr:rowOff>63650</xdr:rowOff>
    </xdr:to>
    <xdr:grpSp>
      <xdr:nvGrpSpPr>
        <xdr:cNvPr id="2" name="logoP_ARS1">
          <a:extLst>
            <a:ext uri="{FF2B5EF4-FFF2-40B4-BE49-F238E27FC236}">
              <a16:creationId xmlns:a16="http://schemas.microsoft.com/office/drawing/2014/main" id="{4B9ACA1C-CCE0-4CBE-8639-E9AFD9B659A0}"/>
            </a:ext>
          </a:extLst>
        </xdr:cNvPr>
        <xdr:cNvGrpSpPr/>
      </xdr:nvGrpSpPr>
      <xdr:grpSpPr>
        <a:xfrm>
          <a:off x="180975" y="8369300"/>
          <a:ext cx="3069815" cy="362100"/>
          <a:chOff x="628651" y="6477000"/>
          <a:chExt cx="3069815" cy="362100"/>
        </a:xfrm>
      </xdr:grpSpPr>
      <xdr:pic>
        <xdr:nvPicPr>
          <xdr:cNvPr id="3" name="Picture 6">
            <a:extLst>
              <a:ext uri="{FF2B5EF4-FFF2-40B4-BE49-F238E27FC236}">
                <a16:creationId xmlns:a16="http://schemas.microsoft.com/office/drawing/2014/main" id="{EE086E11-0953-B1E2-397B-8F1ED9DBB05F}"/>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647971" y="6477000"/>
            <a:ext cx="1050495" cy="360000"/>
          </a:xfrm>
          <a:prstGeom prst="rect">
            <a:avLst/>
          </a:prstGeom>
          <a:noFill/>
        </xdr:spPr>
      </xdr:pic>
      <xdr:pic>
        <xdr:nvPicPr>
          <xdr:cNvPr id="4" name="Imagem 3">
            <a:extLst>
              <a:ext uri="{FF2B5EF4-FFF2-40B4-BE49-F238E27FC236}">
                <a16:creationId xmlns:a16="http://schemas.microsoft.com/office/drawing/2014/main" id="{25A41FD2-3D6E-5CB1-666D-8017D4C19EB9}"/>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3587" b="17860"/>
          <a:stretch/>
        </xdr:blipFill>
        <xdr:spPr>
          <a:xfrm>
            <a:off x="628651" y="6515100"/>
            <a:ext cx="956471" cy="324000"/>
          </a:xfrm>
          <a:prstGeom prst="rect">
            <a:avLst/>
          </a:prstGeom>
        </xdr:spPr>
      </xdr:pic>
      <xdr:pic>
        <xdr:nvPicPr>
          <xdr:cNvPr id="5" name="Imagem 4">
            <a:extLst>
              <a:ext uri="{FF2B5EF4-FFF2-40B4-BE49-F238E27FC236}">
                <a16:creationId xmlns:a16="http://schemas.microsoft.com/office/drawing/2014/main" id="{46C2E77E-6AAB-A671-8F40-A4BB75B0F5E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81150" y="6638925"/>
            <a:ext cx="1049998" cy="180000"/>
          </a:xfrm>
          <a:prstGeom prst="rect">
            <a:avLst/>
          </a:prstGeom>
        </xdr:spPr>
      </xdr:pic>
    </xdr:grpSp>
    <xdr:clientData/>
  </xdr:twoCellAnchor>
  <xdr:twoCellAnchor>
    <xdr:from>
      <xdr:col>6</xdr:col>
      <xdr:colOff>190500</xdr:colOff>
      <xdr:row>50</xdr:row>
      <xdr:rowOff>25400</xdr:rowOff>
    </xdr:from>
    <xdr:to>
      <xdr:col>8</xdr:col>
      <xdr:colOff>56190</xdr:colOff>
      <xdr:row>52</xdr:row>
      <xdr:rowOff>95450</xdr:rowOff>
    </xdr:to>
    <xdr:pic>
      <xdr:nvPicPr>
        <xdr:cNvPr id="6" name="logoP_PeLS1">
          <a:extLst>
            <a:ext uri="{FF2B5EF4-FFF2-40B4-BE49-F238E27FC236}">
              <a16:creationId xmlns:a16="http://schemas.microsoft.com/office/drawing/2014/main" id="{962F169E-DB2A-46DD-830E-637018BCC4DF}"/>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7943850" y="8331200"/>
          <a:ext cx="1294440" cy="432000"/>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19050</xdr:colOff>
      <xdr:row>28</xdr:row>
      <xdr:rowOff>19051</xdr:rowOff>
    </xdr:from>
    <xdr:to>
      <xdr:col>2</xdr:col>
      <xdr:colOff>991050</xdr:colOff>
      <xdr:row>32</xdr:row>
      <xdr:rowOff>231602</xdr:rowOff>
    </xdr:to>
    <xdr:pic>
      <xdr:nvPicPr>
        <xdr:cNvPr id="2" name="Imagem 1" descr="PerfilSaude.bmp">
          <a:extLst>
            <a:ext uri="{FF2B5EF4-FFF2-40B4-BE49-F238E27FC236}">
              <a16:creationId xmlns:a16="http://schemas.microsoft.com/office/drawing/2014/main" id="{100B02B2-2010-4B99-B494-2B4A9D8367E3}"/>
            </a:ext>
          </a:extLst>
        </xdr:cNvPr>
        <xdr:cNvPicPr>
          <a:picLocks noChangeAspect="1"/>
        </xdr:cNvPicPr>
      </xdr:nvPicPr>
      <xdr:blipFill>
        <a:blip xmlns:r="http://schemas.openxmlformats.org/officeDocument/2006/relationships" r:embed="rId1" cstate="print"/>
        <a:stretch>
          <a:fillRect/>
        </a:stretch>
      </xdr:blipFill>
      <xdr:spPr>
        <a:xfrm>
          <a:off x="381000" y="5848351"/>
          <a:ext cx="972000" cy="1336501"/>
        </a:xfrm>
        <a:prstGeom prst="rect">
          <a:avLst/>
        </a:prstGeom>
        <a:ln>
          <a:solidFill>
            <a:schemeClr val="accent5">
              <a:lumMod val="75000"/>
            </a:schemeClr>
          </a:solidFill>
        </a:ln>
      </xdr:spPr>
    </xdr:pic>
    <xdr:clientData/>
  </xdr:twoCellAnchor>
  <xdr:twoCellAnchor>
    <xdr:from>
      <xdr:col>5</xdr:col>
      <xdr:colOff>19050</xdr:colOff>
      <xdr:row>28</xdr:row>
      <xdr:rowOff>5</xdr:rowOff>
    </xdr:from>
    <xdr:to>
      <xdr:col>5</xdr:col>
      <xdr:colOff>1027050</xdr:colOff>
      <xdr:row>32</xdr:row>
      <xdr:rowOff>211122</xdr:rowOff>
    </xdr:to>
    <xdr:pic>
      <xdr:nvPicPr>
        <xdr:cNvPr id="3" name="Imagem 2" descr="Capa_MedirParaMudar_2005.bmp">
          <a:hlinkClick xmlns:r="http://schemas.openxmlformats.org/officeDocument/2006/relationships" r:id="rId2"/>
          <a:extLst>
            <a:ext uri="{FF2B5EF4-FFF2-40B4-BE49-F238E27FC236}">
              <a16:creationId xmlns:a16="http://schemas.microsoft.com/office/drawing/2014/main" id="{B2407393-4AF0-4EB0-BFB7-B8585A9E3653}"/>
            </a:ext>
          </a:extLst>
        </xdr:cNvPr>
        <xdr:cNvPicPr>
          <a:picLocks noChangeAspect="1"/>
        </xdr:cNvPicPr>
      </xdr:nvPicPr>
      <xdr:blipFill>
        <a:blip xmlns:r="http://schemas.openxmlformats.org/officeDocument/2006/relationships" r:embed="rId3" cstate="print"/>
        <a:stretch>
          <a:fillRect/>
        </a:stretch>
      </xdr:blipFill>
      <xdr:spPr>
        <a:xfrm>
          <a:off x="3324225" y="5829305"/>
          <a:ext cx="1008000" cy="1335067"/>
        </a:xfrm>
        <a:prstGeom prst="rect">
          <a:avLst/>
        </a:prstGeom>
        <a:ln>
          <a:solidFill>
            <a:schemeClr val="accent2">
              <a:lumMod val="75000"/>
            </a:schemeClr>
          </a:solidFill>
        </a:ln>
      </xdr:spPr>
    </xdr:pic>
    <xdr:clientData/>
  </xdr:twoCellAnchor>
  <xdr:twoCellAnchor>
    <xdr:from>
      <xdr:col>8</xdr:col>
      <xdr:colOff>57150</xdr:colOff>
      <xdr:row>34</xdr:row>
      <xdr:rowOff>9525</xdr:rowOff>
    </xdr:from>
    <xdr:to>
      <xdr:col>8</xdr:col>
      <xdr:colOff>1029150</xdr:colOff>
      <xdr:row>39</xdr:row>
      <xdr:rowOff>149511</xdr:rowOff>
    </xdr:to>
    <xdr:pic>
      <xdr:nvPicPr>
        <xdr:cNvPr id="4" name="Picture 2">
          <a:hlinkClick xmlns:r="http://schemas.openxmlformats.org/officeDocument/2006/relationships" r:id="rId4"/>
          <a:extLst>
            <a:ext uri="{FF2B5EF4-FFF2-40B4-BE49-F238E27FC236}">
              <a16:creationId xmlns:a16="http://schemas.microsoft.com/office/drawing/2014/main" id="{24935775-BD18-41B2-B1F1-2BB757BFFBCA}"/>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6305550" y="7591425"/>
          <a:ext cx="972000" cy="1378236"/>
        </a:xfrm>
        <a:prstGeom prst="rect">
          <a:avLst/>
        </a:prstGeom>
        <a:noFill/>
        <a:ln>
          <a:solidFill>
            <a:srgbClr val="008080"/>
          </a:solidFill>
        </a:ln>
      </xdr:spPr>
    </xdr:pic>
    <xdr:clientData/>
  </xdr:twoCellAnchor>
  <xdr:twoCellAnchor>
    <xdr:from>
      <xdr:col>8</xdr:col>
      <xdr:colOff>38100</xdr:colOff>
      <xdr:row>28</xdr:row>
      <xdr:rowOff>28574</xdr:rowOff>
    </xdr:from>
    <xdr:to>
      <xdr:col>8</xdr:col>
      <xdr:colOff>1046100</xdr:colOff>
      <xdr:row>33</xdr:row>
      <xdr:rowOff>24974</xdr:rowOff>
    </xdr:to>
    <xdr:pic>
      <xdr:nvPicPr>
        <xdr:cNvPr id="5" name="Imagem 4" descr="Capa_MorbHosp.JPG">
          <a:hlinkClick xmlns:r="http://schemas.openxmlformats.org/officeDocument/2006/relationships" r:id="rId6"/>
          <a:extLst>
            <a:ext uri="{FF2B5EF4-FFF2-40B4-BE49-F238E27FC236}">
              <a16:creationId xmlns:a16="http://schemas.microsoft.com/office/drawing/2014/main" id="{66287C78-10C2-4978-9801-9E8AEBD174D2}"/>
            </a:ext>
          </a:extLst>
        </xdr:cNvPr>
        <xdr:cNvPicPr>
          <a:picLocks/>
        </xdr:cNvPicPr>
      </xdr:nvPicPr>
      <xdr:blipFill>
        <a:blip xmlns:r="http://schemas.openxmlformats.org/officeDocument/2006/relationships" r:embed="rId7" cstate="print"/>
        <a:stretch>
          <a:fillRect/>
        </a:stretch>
      </xdr:blipFill>
      <xdr:spPr>
        <a:xfrm>
          <a:off x="6286500" y="5857874"/>
          <a:ext cx="1008000" cy="1368000"/>
        </a:xfrm>
        <a:prstGeom prst="rect">
          <a:avLst/>
        </a:prstGeom>
      </xdr:spPr>
    </xdr:pic>
    <xdr:clientData/>
  </xdr:twoCellAnchor>
  <xdr:twoCellAnchor>
    <xdr:from>
      <xdr:col>2</xdr:col>
      <xdr:colOff>0</xdr:colOff>
      <xdr:row>41</xdr:row>
      <xdr:rowOff>3</xdr:rowOff>
    </xdr:from>
    <xdr:to>
      <xdr:col>2</xdr:col>
      <xdr:colOff>1044000</xdr:colOff>
      <xdr:row>46</xdr:row>
      <xdr:rowOff>245205</xdr:rowOff>
    </xdr:to>
    <xdr:pic>
      <xdr:nvPicPr>
        <xdr:cNvPr id="6" name="Picture 2">
          <a:hlinkClick xmlns:r="http://schemas.openxmlformats.org/officeDocument/2006/relationships" r:id="rId8"/>
          <a:extLst>
            <a:ext uri="{FF2B5EF4-FFF2-40B4-BE49-F238E27FC236}">
              <a16:creationId xmlns:a16="http://schemas.microsoft.com/office/drawing/2014/main" id="{1982D4A0-2C0A-4718-B6F8-9C3A48D1DED8}"/>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361950" y="9448803"/>
          <a:ext cx="1044000" cy="1483452"/>
        </a:xfrm>
        <a:prstGeom prst="rect">
          <a:avLst/>
        </a:prstGeom>
        <a:noFill/>
        <a:ln>
          <a:solidFill>
            <a:schemeClr val="accent1">
              <a:lumMod val="50000"/>
            </a:schemeClr>
          </a:solidFill>
        </a:ln>
      </xdr:spPr>
    </xdr:pic>
    <xdr:clientData/>
  </xdr:twoCellAnchor>
  <xdr:twoCellAnchor>
    <xdr:from>
      <xdr:col>2</xdr:col>
      <xdr:colOff>19050</xdr:colOff>
      <xdr:row>55</xdr:row>
      <xdr:rowOff>1</xdr:rowOff>
    </xdr:from>
    <xdr:to>
      <xdr:col>3</xdr:col>
      <xdr:colOff>1076506</xdr:colOff>
      <xdr:row>59</xdr:row>
      <xdr:rowOff>233401</xdr:rowOff>
    </xdr:to>
    <xdr:pic>
      <xdr:nvPicPr>
        <xdr:cNvPr id="7" name="Imagem 6" descr="webmortalidades_log.bmp">
          <a:hlinkClick xmlns:r="http://schemas.openxmlformats.org/officeDocument/2006/relationships" r:id="rId10"/>
          <a:extLst>
            <a:ext uri="{FF2B5EF4-FFF2-40B4-BE49-F238E27FC236}">
              <a16:creationId xmlns:a16="http://schemas.microsoft.com/office/drawing/2014/main" id="{9187F44B-9B6F-43D7-A551-DF3F7F5A98C5}"/>
            </a:ext>
          </a:extLst>
        </xdr:cNvPr>
        <xdr:cNvPicPr>
          <a:picLocks noChangeAspect="1"/>
        </xdr:cNvPicPr>
      </xdr:nvPicPr>
      <xdr:blipFill>
        <a:blip xmlns:r="http://schemas.openxmlformats.org/officeDocument/2006/relationships" r:embed="rId11" cstate="print"/>
        <a:stretch>
          <a:fillRect/>
        </a:stretch>
      </xdr:blipFill>
      <xdr:spPr>
        <a:xfrm>
          <a:off x="381000" y="12306301"/>
          <a:ext cx="2105206" cy="1224000"/>
        </a:xfrm>
        <a:prstGeom prst="rect">
          <a:avLst/>
        </a:prstGeom>
        <a:ln>
          <a:solidFill>
            <a:schemeClr val="tx2">
              <a:lumMod val="75000"/>
            </a:schemeClr>
          </a:solidFill>
        </a:ln>
      </xdr:spPr>
    </xdr:pic>
    <xdr:clientData/>
  </xdr:twoCellAnchor>
  <xdr:twoCellAnchor>
    <xdr:from>
      <xdr:col>5</xdr:col>
      <xdr:colOff>0</xdr:colOff>
      <xdr:row>22</xdr:row>
      <xdr:rowOff>28575</xdr:rowOff>
    </xdr:from>
    <xdr:to>
      <xdr:col>5</xdr:col>
      <xdr:colOff>1008000</xdr:colOff>
      <xdr:row>27</xdr:row>
      <xdr:rowOff>42975</xdr:rowOff>
    </xdr:to>
    <xdr:pic>
      <xdr:nvPicPr>
        <xdr:cNvPr id="8" name="Imagem 7" descr="PlanoRegionalSaude.bmp">
          <a:hlinkClick xmlns:r="http://schemas.openxmlformats.org/officeDocument/2006/relationships" r:id="rId12"/>
          <a:extLst>
            <a:ext uri="{FF2B5EF4-FFF2-40B4-BE49-F238E27FC236}">
              <a16:creationId xmlns:a16="http://schemas.microsoft.com/office/drawing/2014/main" id="{DE5B088C-19D5-4F5D-B84A-D173A1ADD0DE}"/>
            </a:ext>
          </a:extLst>
        </xdr:cNvPr>
        <xdr:cNvPicPr>
          <a:picLocks noChangeAspect="1"/>
        </xdr:cNvPicPr>
      </xdr:nvPicPr>
      <xdr:blipFill>
        <a:blip xmlns:r="http://schemas.openxmlformats.org/officeDocument/2006/relationships" r:embed="rId13" cstate="print"/>
        <a:stretch>
          <a:fillRect/>
        </a:stretch>
      </xdr:blipFill>
      <xdr:spPr>
        <a:xfrm>
          <a:off x="3305175" y="4105275"/>
          <a:ext cx="1008000" cy="1386000"/>
        </a:xfrm>
        <a:prstGeom prst="rect">
          <a:avLst/>
        </a:prstGeom>
        <a:ln>
          <a:solidFill>
            <a:schemeClr val="accent5">
              <a:lumMod val="75000"/>
            </a:schemeClr>
          </a:solidFill>
        </a:ln>
      </xdr:spPr>
    </xdr:pic>
    <xdr:clientData/>
  </xdr:twoCellAnchor>
  <xdr:twoCellAnchor>
    <xdr:from>
      <xdr:col>2</xdr:col>
      <xdr:colOff>38101</xdr:colOff>
      <xdr:row>22</xdr:row>
      <xdr:rowOff>19050</xdr:rowOff>
    </xdr:from>
    <xdr:to>
      <xdr:col>2</xdr:col>
      <xdr:colOff>1010101</xdr:colOff>
      <xdr:row>26</xdr:row>
      <xdr:rowOff>224632</xdr:rowOff>
    </xdr:to>
    <xdr:pic>
      <xdr:nvPicPr>
        <xdr:cNvPr id="9" name="Picture 2">
          <a:hlinkClick xmlns:r="http://schemas.openxmlformats.org/officeDocument/2006/relationships" r:id="rId14"/>
          <a:extLst>
            <a:ext uri="{FF2B5EF4-FFF2-40B4-BE49-F238E27FC236}">
              <a16:creationId xmlns:a16="http://schemas.microsoft.com/office/drawing/2014/main" id="{AE62BD9D-FD06-4869-817A-9D52EEADF725}"/>
            </a:ext>
          </a:extLst>
        </xdr:cNvPr>
        <xdr:cNvPicPr>
          <a:picLocks noChangeAspect="1" noChangeArrowheads="1"/>
        </xdr:cNvPicPr>
      </xdr:nvPicPr>
      <xdr:blipFill>
        <a:blip xmlns:r="http://schemas.openxmlformats.org/officeDocument/2006/relationships" r:embed="rId15" cstate="print"/>
        <a:srcRect/>
        <a:stretch>
          <a:fillRect/>
        </a:stretch>
      </xdr:blipFill>
      <xdr:spPr bwMode="auto">
        <a:xfrm>
          <a:off x="400051" y="4095750"/>
          <a:ext cx="972000" cy="1329532"/>
        </a:xfrm>
        <a:prstGeom prst="rect">
          <a:avLst/>
        </a:prstGeom>
        <a:noFill/>
        <a:ln w="9525">
          <a:solidFill>
            <a:schemeClr val="accent5">
              <a:lumMod val="75000"/>
            </a:schemeClr>
          </a:solidFill>
        </a:ln>
      </xdr:spPr>
    </xdr:pic>
    <xdr:clientData/>
  </xdr:twoCellAnchor>
  <xdr:twoCellAnchor>
    <xdr:from>
      <xdr:col>2</xdr:col>
      <xdr:colOff>19050</xdr:colOff>
      <xdr:row>34</xdr:row>
      <xdr:rowOff>2</xdr:rowOff>
    </xdr:from>
    <xdr:to>
      <xdr:col>2</xdr:col>
      <xdr:colOff>991050</xdr:colOff>
      <xdr:row>39</xdr:row>
      <xdr:rowOff>146058</xdr:rowOff>
    </xdr:to>
    <xdr:pic>
      <xdr:nvPicPr>
        <xdr:cNvPr id="10" name="Picture 4">
          <a:hlinkClick xmlns:r="http://schemas.openxmlformats.org/officeDocument/2006/relationships" r:id="rId16"/>
          <a:extLst>
            <a:ext uri="{FF2B5EF4-FFF2-40B4-BE49-F238E27FC236}">
              <a16:creationId xmlns:a16="http://schemas.microsoft.com/office/drawing/2014/main" id="{D5CFAAE7-3C10-4E12-B377-DDD285C12B4F}"/>
            </a:ext>
          </a:extLst>
        </xdr:cNvPr>
        <xdr:cNvPicPr>
          <a:picLocks noChangeAspect="1" noChangeArrowheads="1"/>
        </xdr:cNvPicPr>
      </xdr:nvPicPr>
      <xdr:blipFill>
        <a:blip xmlns:r="http://schemas.openxmlformats.org/officeDocument/2006/relationships" r:embed="rId17" cstate="print"/>
        <a:srcRect/>
        <a:stretch>
          <a:fillRect/>
        </a:stretch>
      </xdr:blipFill>
      <xdr:spPr bwMode="auto">
        <a:xfrm>
          <a:off x="381000" y="7581902"/>
          <a:ext cx="972000" cy="1384306"/>
        </a:xfrm>
        <a:prstGeom prst="rect">
          <a:avLst/>
        </a:prstGeom>
        <a:noFill/>
        <a:ln>
          <a:solidFill>
            <a:schemeClr val="accent5">
              <a:lumMod val="75000"/>
            </a:schemeClr>
          </a:solidFill>
        </a:ln>
      </xdr:spPr>
    </xdr:pic>
    <xdr:clientData/>
  </xdr:twoCellAnchor>
  <xdr:twoCellAnchor>
    <xdr:from>
      <xdr:col>5</xdr:col>
      <xdr:colOff>28575</xdr:colOff>
      <xdr:row>34</xdr:row>
      <xdr:rowOff>19051</xdr:rowOff>
    </xdr:from>
    <xdr:to>
      <xdr:col>5</xdr:col>
      <xdr:colOff>1000575</xdr:colOff>
      <xdr:row>39</xdr:row>
      <xdr:rowOff>170988</xdr:rowOff>
    </xdr:to>
    <xdr:pic>
      <xdr:nvPicPr>
        <xdr:cNvPr id="11" name="Picture 8">
          <a:hlinkClick xmlns:r="http://schemas.openxmlformats.org/officeDocument/2006/relationships" r:id="rId18"/>
          <a:extLst>
            <a:ext uri="{FF2B5EF4-FFF2-40B4-BE49-F238E27FC236}">
              <a16:creationId xmlns:a16="http://schemas.microsoft.com/office/drawing/2014/main" id="{335CB131-9E75-44DC-9069-A938E7BFF115}"/>
            </a:ext>
          </a:extLst>
        </xdr:cNvPr>
        <xdr:cNvPicPr>
          <a:picLocks noChangeAspect="1" noChangeArrowheads="1"/>
        </xdr:cNvPicPr>
      </xdr:nvPicPr>
      <xdr:blipFill>
        <a:blip xmlns:r="http://schemas.openxmlformats.org/officeDocument/2006/relationships" r:embed="rId19" cstate="print"/>
        <a:srcRect/>
        <a:stretch>
          <a:fillRect/>
        </a:stretch>
      </xdr:blipFill>
      <xdr:spPr bwMode="auto">
        <a:xfrm>
          <a:off x="3333750" y="7600951"/>
          <a:ext cx="972000" cy="1390187"/>
        </a:xfrm>
        <a:prstGeom prst="rect">
          <a:avLst/>
        </a:prstGeom>
        <a:noFill/>
        <a:ln>
          <a:solidFill>
            <a:schemeClr val="accent5">
              <a:lumMod val="75000"/>
            </a:schemeClr>
          </a:solidFill>
        </a:ln>
      </xdr:spPr>
    </xdr:pic>
    <xdr:clientData/>
  </xdr:twoCellAnchor>
  <xdr:twoCellAnchor>
    <xdr:from>
      <xdr:col>5</xdr:col>
      <xdr:colOff>19050</xdr:colOff>
      <xdr:row>55</xdr:row>
      <xdr:rowOff>0</xdr:rowOff>
    </xdr:from>
    <xdr:to>
      <xdr:col>6</xdr:col>
      <xdr:colOff>855732</xdr:colOff>
      <xdr:row>59</xdr:row>
      <xdr:rowOff>233400</xdr:rowOff>
    </xdr:to>
    <xdr:pic>
      <xdr:nvPicPr>
        <xdr:cNvPr id="12" name="Picture 10">
          <a:hlinkClick xmlns:r="http://schemas.openxmlformats.org/officeDocument/2006/relationships" r:id="rId10"/>
          <a:extLst>
            <a:ext uri="{FF2B5EF4-FFF2-40B4-BE49-F238E27FC236}">
              <a16:creationId xmlns:a16="http://schemas.microsoft.com/office/drawing/2014/main" id="{776CA1AD-63B0-433D-A681-DD4FEB254F95}"/>
            </a:ext>
          </a:extLst>
        </xdr:cNvPr>
        <xdr:cNvPicPr>
          <a:picLocks noChangeAspect="1" noChangeArrowheads="1"/>
        </xdr:cNvPicPr>
      </xdr:nvPicPr>
      <xdr:blipFill>
        <a:blip xmlns:r="http://schemas.openxmlformats.org/officeDocument/2006/relationships" r:embed="rId20" cstate="print"/>
        <a:srcRect/>
        <a:stretch>
          <a:fillRect/>
        </a:stretch>
      </xdr:blipFill>
      <xdr:spPr bwMode="auto">
        <a:xfrm>
          <a:off x="3324225" y="12306300"/>
          <a:ext cx="1884432" cy="1224000"/>
        </a:xfrm>
        <a:prstGeom prst="rect">
          <a:avLst/>
        </a:prstGeom>
        <a:noFill/>
        <a:ln>
          <a:solidFill>
            <a:schemeClr val="accent6">
              <a:lumMod val="75000"/>
            </a:schemeClr>
          </a:solidFill>
        </a:ln>
      </xdr:spPr>
    </xdr:pic>
    <xdr:clientData/>
  </xdr:twoCellAnchor>
  <xdr:twoCellAnchor>
    <xdr:from>
      <xdr:col>8</xdr:col>
      <xdr:colOff>19050</xdr:colOff>
      <xdr:row>55</xdr:row>
      <xdr:rowOff>0</xdr:rowOff>
    </xdr:from>
    <xdr:to>
      <xdr:col>9</xdr:col>
      <xdr:colOff>796728</xdr:colOff>
      <xdr:row>59</xdr:row>
      <xdr:rowOff>233400</xdr:rowOff>
    </xdr:to>
    <xdr:pic>
      <xdr:nvPicPr>
        <xdr:cNvPr id="13" name="Picture 12">
          <a:hlinkClick xmlns:r="http://schemas.openxmlformats.org/officeDocument/2006/relationships" r:id="rId21"/>
          <a:extLst>
            <a:ext uri="{FF2B5EF4-FFF2-40B4-BE49-F238E27FC236}">
              <a16:creationId xmlns:a16="http://schemas.microsoft.com/office/drawing/2014/main" id="{59A0F187-B9CF-4DAD-8036-D5C8A1B28976}"/>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6267450" y="12306300"/>
          <a:ext cx="1825428" cy="1224000"/>
        </a:xfrm>
        <a:prstGeom prst="rect">
          <a:avLst/>
        </a:prstGeom>
        <a:noFill/>
        <a:ln>
          <a:solidFill>
            <a:schemeClr val="accent5">
              <a:lumMod val="75000"/>
            </a:schemeClr>
          </a:solidFill>
        </a:ln>
      </xdr:spPr>
    </xdr:pic>
    <xdr:clientData/>
  </xdr:twoCellAnchor>
  <xdr:twoCellAnchor>
    <xdr:from>
      <xdr:col>4</xdr:col>
      <xdr:colOff>171450</xdr:colOff>
      <xdr:row>67</xdr:row>
      <xdr:rowOff>104774</xdr:rowOff>
    </xdr:from>
    <xdr:to>
      <xdr:col>6</xdr:col>
      <xdr:colOff>1102725</xdr:colOff>
      <xdr:row>73</xdr:row>
      <xdr:rowOff>128624</xdr:rowOff>
    </xdr:to>
    <xdr:pic>
      <xdr:nvPicPr>
        <xdr:cNvPr id="14" name="Picture 6">
          <a:hlinkClick xmlns:r="http://schemas.openxmlformats.org/officeDocument/2006/relationships" r:id="rId10"/>
          <a:extLst>
            <a:ext uri="{FF2B5EF4-FFF2-40B4-BE49-F238E27FC236}">
              <a16:creationId xmlns:a16="http://schemas.microsoft.com/office/drawing/2014/main" id="{8FC4C416-29D7-42DE-9D5F-50FD21D4EB21}"/>
            </a:ext>
          </a:extLst>
        </xdr:cNvPr>
        <xdr:cNvPicPr>
          <a:picLocks noChangeArrowheads="1"/>
        </xdr:cNvPicPr>
      </xdr:nvPicPr>
      <xdr:blipFill>
        <a:blip xmlns:r="http://schemas.openxmlformats.org/officeDocument/2006/relationships" r:embed="rId23" cstate="print"/>
        <a:srcRect/>
        <a:stretch>
          <a:fillRect/>
        </a:stretch>
      </xdr:blipFill>
      <xdr:spPr bwMode="auto">
        <a:xfrm>
          <a:off x="3295650" y="14887574"/>
          <a:ext cx="2160000" cy="1224000"/>
        </a:xfrm>
        <a:prstGeom prst="rect">
          <a:avLst/>
        </a:prstGeom>
        <a:noFill/>
      </xdr:spPr>
    </xdr:pic>
    <xdr:clientData/>
  </xdr:twoCellAnchor>
  <xdr:twoCellAnchor>
    <xdr:from>
      <xdr:col>8</xdr:col>
      <xdr:colOff>76199</xdr:colOff>
      <xdr:row>41</xdr:row>
      <xdr:rowOff>28577</xdr:rowOff>
    </xdr:from>
    <xdr:to>
      <xdr:col>9</xdr:col>
      <xdr:colOff>828449</xdr:colOff>
      <xdr:row>44</xdr:row>
      <xdr:rowOff>46191</xdr:rowOff>
    </xdr:to>
    <xdr:pic>
      <xdr:nvPicPr>
        <xdr:cNvPr id="15" name="Imagem 14">
          <a:hlinkClick xmlns:r="http://schemas.openxmlformats.org/officeDocument/2006/relationships" r:id="rId24"/>
          <a:extLst>
            <a:ext uri="{FF2B5EF4-FFF2-40B4-BE49-F238E27FC236}">
              <a16:creationId xmlns:a16="http://schemas.microsoft.com/office/drawing/2014/main" id="{845703DE-5A05-4B57-B43F-E5EF3D60CDBE}"/>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324599" y="9477377"/>
          <a:ext cx="1800000" cy="760564"/>
        </a:xfrm>
        <a:prstGeom prst="rect">
          <a:avLst/>
        </a:prstGeom>
        <a:ln>
          <a:solidFill>
            <a:srgbClr val="00B050"/>
          </a:solidFill>
        </a:ln>
      </xdr:spPr>
    </xdr:pic>
    <xdr:clientData/>
  </xdr:twoCellAnchor>
  <xdr:twoCellAnchor>
    <xdr:from>
      <xdr:col>8</xdr:col>
      <xdr:colOff>66675</xdr:colOff>
      <xdr:row>44</xdr:row>
      <xdr:rowOff>142875</xdr:rowOff>
    </xdr:from>
    <xdr:to>
      <xdr:col>9</xdr:col>
      <xdr:colOff>818925</xdr:colOff>
      <xdr:row>47</xdr:row>
      <xdr:rowOff>33728</xdr:rowOff>
    </xdr:to>
    <xdr:pic>
      <xdr:nvPicPr>
        <xdr:cNvPr id="16" name="Imagem 15">
          <a:hlinkClick xmlns:r="http://schemas.openxmlformats.org/officeDocument/2006/relationships" r:id="rId26"/>
          <a:extLst>
            <a:ext uri="{FF2B5EF4-FFF2-40B4-BE49-F238E27FC236}">
              <a16:creationId xmlns:a16="http://schemas.microsoft.com/office/drawing/2014/main" id="{0863030A-B2EF-44D8-91EA-694774D60D0F}"/>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315075" y="10334625"/>
          <a:ext cx="1800000" cy="633803"/>
        </a:xfrm>
        <a:prstGeom prst="rect">
          <a:avLst/>
        </a:prstGeom>
        <a:ln>
          <a:solidFill>
            <a:schemeClr val="tx1">
              <a:lumMod val="50000"/>
              <a:lumOff val="50000"/>
            </a:schemeClr>
          </a:solidFill>
        </a:ln>
      </xdr:spPr>
    </xdr:pic>
    <xdr:clientData/>
  </xdr:twoCellAnchor>
  <xdr:twoCellAnchor>
    <xdr:from>
      <xdr:col>2</xdr:col>
      <xdr:colOff>9528</xdr:colOff>
      <xdr:row>67</xdr:row>
      <xdr:rowOff>76200</xdr:rowOff>
    </xdr:from>
    <xdr:to>
      <xdr:col>3</xdr:col>
      <xdr:colOff>795237</xdr:colOff>
      <xdr:row>73</xdr:row>
      <xdr:rowOff>136050</xdr:rowOff>
    </xdr:to>
    <xdr:pic>
      <xdr:nvPicPr>
        <xdr:cNvPr id="17" name="Imagem 16">
          <a:hlinkClick xmlns:r="http://schemas.openxmlformats.org/officeDocument/2006/relationships" r:id="rId10"/>
          <a:extLst>
            <a:ext uri="{FF2B5EF4-FFF2-40B4-BE49-F238E27FC236}">
              <a16:creationId xmlns:a16="http://schemas.microsoft.com/office/drawing/2014/main" id="{E49C263C-821C-48A3-97CB-B7580BD3987E}"/>
            </a:ext>
          </a:extLst>
        </xdr:cNvPr>
        <xdr:cNvPicPr>
          <a:picLocks noChangeAspect="1"/>
        </xdr:cNvPicPr>
      </xdr:nvPicPr>
      <xdr:blipFill>
        <a:blip xmlns:r="http://schemas.openxmlformats.org/officeDocument/2006/relationships" r:embed="rId28" cstate="print"/>
        <a:srcRect/>
        <a:stretch>
          <a:fillRect/>
        </a:stretch>
      </xdr:blipFill>
      <xdr:spPr bwMode="auto">
        <a:xfrm>
          <a:off x="371478" y="14859000"/>
          <a:ext cx="1833459" cy="1260000"/>
        </a:xfrm>
        <a:prstGeom prst="rect">
          <a:avLst/>
        </a:prstGeom>
        <a:noFill/>
        <a:ln w="9525">
          <a:noFill/>
          <a:miter lim="800000"/>
          <a:headEnd/>
          <a:tailEnd/>
        </a:ln>
      </xdr:spPr>
    </xdr:pic>
    <xdr:clientData/>
  </xdr:twoCellAnchor>
  <xdr:twoCellAnchor>
    <xdr:from>
      <xdr:col>2</xdr:col>
      <xdr:colOff>9526</xdr:colOff>
      <xdr:row>78</xdr:row>
      <xdr:rowOff>38100</xdr:rowOff>
    </xdr:from>
    <xdr:to>
      <xdr:col>3</xdr:col>
      <xdr:colOff>920816</xdr:colOff>
      <xdr:row>84</xdr:row>
      <xdr:rowOff>97950</xdr:rowOff>
    </xdr:to>
    <xdr:pic>
      <xdr:nvPicPr>
        <xdr:cNvPr id="18" name="Imagem 17">
          <a:hlinkClick xmlns:r="http://schemas.openxmlformats.org/officeDocument/2006/relationships" r:id="rId10"/>
          <a:extLst>
            <a:ext uri="{FF2B5EF4-FFF2-40B4-BE49-F238E27FC236}">
              <a16:creationId xmlns:a16="http://schemas.microsoft.com/office/drawing/2014/main" id="{9553BBF3-628E-4A0D-8E46-C50EA72993D5}"/>
            </a:ext>
          </a:extLst>
        </xdr:cNvPr>
        <xdr:cNvPicPr>
          <a:picLocks noChangeAspect="1"/>
        </xdr:cNvPicPr>
      </xdr:nvPicPr>
      <xdr:blipFill>
        <a:blip xmlns:r="http://schemas.openxmlformats.org/officeDocument/2006/relationships" r:embed="rId29" cstate="print"/>
        <a:srcRect/>
        <a:stretch>
          <a:fillRect/>
        </a:stretch>
      </xdr:blipFill>
      <xdr:spPr bwMode="auto">
        <a:xfrm>
          <a:off x="371476" y="16964025"/>
          <a:ext cx="1959040" cy="1260000"/>
        </a:xfrm>
        <a:prstGeom prst="rect">
          <a:avLst/>
        </a:prstGeom>
        <a:noFill/>
        <a:ln w="9525">
          <a:noFill/>
          <a:miter lim="800000"/>
          <a:headEnd/>
          <a:tailEnd/>
        </a:ln>
      </xdr:spPr>
    </xdr:pic>
    <xdr:clientData/>
  </xdr:twoCellAnchor>
  <xdr:twoCellAnchor>
    <xdr:from>
      <xdr:col>1</xdr:col>
      <xdr:colOff>57150</xdr:colOff>
      <xdr:row>91</xdr:row>
      <xdr:rowOff>19050</xdr:rowOff>
    </xdr:from>
    <xdr:to>
      <xdr:col>5</xdr:col>
      <xdr:colOff>2765</xdr:colOff>
      <xdr:row>93</xdr:row>
      <xdr:rowOff>19200</xdr:rowOff>
    </xdr:to>
    <xdr:grpSp>
      <xdr:nvGrpSpPr>
        <xdr:cNvPr id="19" name="logoP_ARS1">
          <a:extLst>
            <a:ext uri="{FF2B5EF4-FFF2-40B4-BE49-F238E27FC236}">
              <a16:creationId xmlns:a16="http://schemas.microsoft.com/office/drawing/2014/main" id="{4D037E81-0A4E-480F-A13B-C2FB020D964C}"/>
            </a:ext>
          </a:extLst>
        </xdr:cNvPr>
        <xdr:cNvGrpSpPr/>
      </xdr:nvGrpSpPr>
      <xdr:grpSpPr>
        <a:xfrm>
          <a:off x="238125" y="19450050"/>
          <a:ext cx="3069815" cy="362100"/>
          <a:chOff x="628651" y="6477000"/>
          <a:chExt cx="3069815" cy="362100"/>
        </a:xfrm>
      </xdr:grpSpPr>
      <xdr:pic>
        <xdr:nvPicPr>
          <xdr:cNvPr id="20" name="Picture 6">
            <a:extLst>
              <a:ext uri="{FF2B5EF4-FFF2-40B4-BE49-F238E27FC236}">
                <a16:creationId xmlns:a16="http://schemas.microsoft.com/office/drawing/2014/main" id="{0DEA845D-0A87-007F-5F62-6484B846F561}"/>
              </a:ext>
            </a:extLst>
          </xdr:cNvPr>
          <xdr:cNvPicPr>
            <a:picLocks noChangeAspect="1" noChangeArrowheads="1"/>
          </xdr:cNvPicPr>
        </xdr:nvPicPr>
        <xdr:blipFill>
          <a:blip xmlns:r="http://schemas.openxmlformats.org/officeDocument/2006/relationships" r:embed="rId30" cstate="print"/>
          <a:srcRect/>
          <a:stretch>
            <a:fillRect/>
          </a:stretch>
        </xdr:blipFill>
        <xdr:spPr bwMode="auto">
          <a:xfrm>
            <a:off x="2647971" y="6477000"/>
            <a:ext cx="1050495" cy="360000"/>
          </a:xfrm>
          <a:prstGeom prst="rect">
            <a:avLst/>
          </a:prstGeom>
          <a:noFill/>
        </xdr:spPr>
      </xdr:pic>
      <xdr:pic>
        <xdr:nvPicPr>
          <xdr:cNvPr id="21" name="Imagem 20">
            <a:extLst>
              <a:ext uri="{FF2B5EF4-FFF2-40B4-BE49-F238E27FC236}">
                <a16:creationId xmlns:a16="http://schemas.microsoft.com/office/drawing/2014/main" id="{86AA8C09-8C75-147F-2AF0-975798FE18AF}"/>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t="13587" b="17860"/>
          <a:stretch/>
        </xdr:blipFill>
        <xdr:spPr>
          <a:xfrm>
            <a:off x="628651" y="6515100"/>
            <a:ext cx="956471" cy="324000"/>
          </a:xfrm>
          <a:prstGeom prst="rect">
            <a:avLst/>
          </a:prstGeom>
        </xdr:spPr>
      </xdr:pic>
      <xdr:pic>
        <xdr:nvPicPr>
          <xdr:cNvPr id="22" name="Imagem 21">
            <a:extLst>
              <a:ext uri="{FF2B5EF4-FFF2-40B4-BE49-F238E27FC236}">
                <a16:creationId xmlns:a16="http://schemas.microsoft.com/office/drawing/2014/main" id="{3D034BCC-0279-F1C9-FC6F-62332F402DD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581150" y="6638925"/>
            <a:ext cx="1049998" cy="180000"/>
          </a:xfrm>
          <a:prstGeom prst="rect">
            <a:avLst/>
          </a:prstGeom>
        </xdr:spPr>
      </xdr:pic>
    </xdr:grpSp>
    <xdr:clientData/>
  </xdr:twoCellAnchor>
  <xdr:twoCellAnchor>
    <xdr:from>
      <xdr:col>9</xdr:col>
      <xdr:colOff>609600</xdr:colOff>
      <xdr:row>91</xdr:row>
      <xdr:rowOff>38100</xdr:rowOff>
    </xdr:from>
    <xdr:to>
      <xdr:col>11</xdr:col>
      <xdr:colOff>8565</xdr:colOff>
      <xdr:row>93</xdr:row>
      <xdr:rowOff>108150</xdr:rowOff>
    </xdr:to>
    <xdr:pic>
      <xdr:nvPicPr>
        <xdr:cNvPr id="23" name="logoP_PLS1">
          <a:extLst>
            <a:ext uri="{FF2B5EF4-FFF2-40B4-BE49-F238E27FC236}">
              <a16:creationId xmlns:a16="http://schemas.microsoft.com/office/drawing/2014/main" id="{01B060AF-83A4-4085-B7A9-92CC982C59A5}"/>
            </a:ext>
          </a:extLst>
        </xdr:cNvPr>
        <xdr:cNvPicPr>
          <a:picLocks noChangeAspect="1" noChangeArrowheads="1"/>
        </xdr:cNvPicPr>
      </xdr:nvPicPr>
      <xdr:blipFill>
        <a:blip xmlns:r="http://schemas.openxmlformats.org/officeDocument/2006/relationships" r:embed="rId33" cstate="print"/>
        <a:srcRect/>
        <a:stretch>
          <a:fillRect/>
        </a:stretch>
      </xdr:blipFill>
      <xdr:spPr bwMode="auto">
        <a:xfrm>
          <a:off x="7905750" y="19469100"/>
          <a:ext cx="1294440" cy="432000"/>
        </a:xfrm>
        <a:prstGeom prst="rect">
          <a:avLst/>
        </a:prstGeom>
        <a:noFill/>
      </xdr:spPr>
    </xdr:pic>
    <xdr:clientData/>
  </xdr:twoCellAnchor>
  <xdr:twoCellAnchor>
    <xdr:from>
      <xdr:col>5</xdr:col>
      <xdr:colOff>28575</xdr:colOff>
      <xdr:row>40</xdr:row>
      <xdr:rowOff>333376</xdr:rowOff>
    </xdr:from>
    <xdr:to>
      <xdr:col>6</xdr:col>
      <xdr:colOff>24825</xdr:colOff>
      <xdr:row>46</xdr:row>
      <xdr:rowOff>206786</xdr:rowOff>
    </xdr:to>
    <xdr:pic>
      <xdr:nvPicPr>
        <xdr:cNvPr id="24" name="Imagem 23">
          <a:hlinkClick xmlns:r="http://schemas.openxmlformats.org/officeDocument/2006/relationships" r:id="rId34"/>
          <a:extLst>
            <a:ext uri="{FF2B5EF4-FFF2-40B4-BE49-F238E27FC236}">
              <a16:creationId xmlns:a16="http://schemas.microsoft.com/office/drawing/2014/main" id="{7E2E6387-768E-40F7-ABA2-D72650E63650}"/>
            </a:ext>
          </a:extLst>
        </xdr:cNvPr>
        <xdr:cNvPicPr>
          <a:picLocks noChangeAspect="1" noChangeArrowheads="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1" r="1034"/>
        <a:stretch/>
      </xdr:blipFill>
      <xdr:spPr bwMode="auto">
        <a:xfrm>
          <a:off x="3333750" y="9401176"/>
          <a:ext cx="1044000" cy="1492660"/>
        </a:xfrm>
        <a:prstGeom prst="rect">
          <a:avLst/>
        </a:prstGeom>
        <a:noFill/>
        <a:ln>
          <a:solidFill>
            <a:schemeClr val="accent1">
              <a:lumMod val="50000"/>
            </a:schemeClr>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7</xdr:col>
      <xdr:colOff>3174</xdr:colOff>
      <xdr:row>103</xdr:row>
      <xdr:rowOff>38099</xdr:rowOff>
    </xdr:from>
    <xdr:to>
      <xdr:col>14</xdr:col>
      <xdr:colOff>3024</xdr:colOff>
      <xdr:row>115</xdr:row>
      <xdr:rowOff>144074</xdr:rowOff>
    </xdr:to>
    <xdr:graphicFrame macro="">
      <xdr:nvGraphicFramePr>
        <xdr:cNvPr id="6" name="Gráfico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39</xdr:row>
      <xdr:rowOff>66675</xdr:rowOff>
    </xdr:from>
    <xdr:to>
      <xdr:col>5</xdr:col>
      <xdr:colOff>588300</xdr:colOff>
      <xdr:row>58</xdr:row>
      <xdr:rowOff>122400</xdr:rowOff>
    </xdr:to>
    <xdr:graphicFrame macro="">
      <xdr:nvGraphicFramePr>
        <xdr:cNvPr id="9" name="Gráfico 3">
          <a:extLst>
            <a:ext uri="{FF2B5EF4-FFF2-40B4-BE49-F238E27FC236}">
              <a16:creationId xmlns:a16="http://schemas.microsoft.com/office/drawing/2014/main" id="{00000000-0008-0000-0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6</xdr:col>
      <xdr:colOff>574675</xdr:colOff>
      <xdr:row>39</xdr:row>
      <xdr:rowOff>57150</xdr:rowOff>
    </xdr:from>
    <xdr:to>
      <xdr:col>14</xdr:col>
      <xdr:colOff>925</xdr:colOff>
      <xdr:row>58</xdr:row>
      <xdr:rowOff>112875</xdr:rowOff>
    </xdr:to>
    <xdr:graphicFrame macro="">
      <xdr:nvGraphicFramePr>
        <xdr:cNvPr id="10" name="Gráfico 3">
          <a:extLst>
            <a:ext uri="{FF2B5EF4-FFF2-40B4-BE49-F238E27FC236}">
              <a16:creationId xmlns:a16="http://schemas.microsoft.com/office/drawing/2014/main" id="{00000000-0008-0000-04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7</xdr:col>
      <xdr:colOff>3173</xdr:colOff>
      <xdr:row>65</xdr:row>
      <xdr:rowOff>38100</xdr:rowOff>
    </xdr:from>
    <xdr:to>
      <xdr:col>14</xdr:col>
      <xdr:colOff>3023</xdr:colOff>
      <xdr:row>80</xdr:row>
      <xdr:rowOff>1200</xdr:rowOff>
    </xdr:to>
    <xdr:graphicFrame macro="">
      <xdr:nvGraphicFramePr>
        <xdr:cNvPr id="11" name="Gráfico 10">
          <a:extLst>
            <a:ext uri="{FF2B5EF4-FFF2-40B4-BE49-F238E27FC236}">
              <a16:creationId xmlns:a16="http://schemas.microsoft.com/office/drawing/2014/main" id="{00000000-0008-0000-04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xdr:col>
      <xdr:colOff>0</xdr:colOff>
      <xdr:row>82</xdr:row>
      <xdr:rowOff>28575</xdr:rowOff>
    </xdr:from>
    <xdr:to>
      <xdr:col>5</xdr:col>
      <xdr:colOff>552300</xdr:colOff>
      <xdr:row>96</xdr:row>
      <xdr:rowOff>86925</xdr:rowOff>
    </xdr:to>
    <xdr:graphicFrame macro="">
      <xdr:nvGraphicFramePr>
        <xdr:cNvPr id="12" name="Gráfico 11">
          <a:extLst>
            <a:ext uri="{FF2B5EF4-FFF2-40B4-BE49-F238E27FC236}">
              <a16:creationId xmlns:a16="http://schemas.microsoft.com/office/drawing/2014/main" id="{00000000-0008-0000-04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7</xdr:col>
      <xdr:colOff>3174</xdr:colOff>
      <xdr:row>82</xdr:row>
      <xdr:rowOff>19050</xdr:rowOff>
    </xdr:from>
    <xdr:to>
      <xdr:col>14</xdr:col>
      <xdr:colOff>3024</xdr:colOff>
      <xdr:row>96</xdr:row>
      <xdr:rowOff>77400</xdr:rowOff>
    </xdr:to>
    <xdr:graphicFrame macro="">
      <xdr:nvGraphicFramePr>
        <xdr:cNvPr id="13" name="Gráfico 12">
          <a:extLst>
            <a:ext uri="{FF2B5EF4-FFF2-40B4-BE49-F238E27FC236}">
              <a16:creationId xmlns:a16="http://schemas.microsoft.com/office/drawing/2014/main" id="{00000000-0008-0000-04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7</xdr:col>
      <xdr:colOff>3174</xdr:colOff>
      <xdr:row>118</xdr:row>
      <xdr:rowOff>28574</xdr:rowOff>
    </xdr:from>
    <xdr:to>
      <xdr:col>14</xdr:col>
      <xdr:colOff>3024</xdr:colOff>
      <xdr:row>129</xdr:row>
      <xdr:rowOff>57224</xdr:rowOff>
    </xdr:to>
    <xdr:graphicFrame macro="">
      <xdr:nvGraphicFramePr>
        <xdr:cNvPr id="14" name="Gráfico 13">
          <a:extLst>
            <a:ext uri="{FF2B5EF4-FFF2-40B4-BE49-F238E27FC236}">
              <a16:creationId xmlns:a16="http://schemas.microsoft.com/office/drawing/2014/main" id="{00000000-0008-0000-04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xdr:col>
      <xdr:colOff>9525</xdr:colOff>
      <xdr:row>145</xdr:row>
      <xdr:rowOff>47625</xdr:rowOff>
    </xdr:from>
    <xdr:to>
      <xdr:col>5</xdr:col>
      <xdr:colOff>561825</xdr:colOff>
      <xdr:row>159</xdr:row>
      <xdr:rowOff>105975</xdr:rowOff>
    </xdr:to>
    <xdr:graphicFrame macro="">
      <xdr:nvGraphicFramePr>
        <xdr:cNvPr id="15" name="Gráfico 14">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7</xdr:col>
      <xdr:colOff>3174</xdr:colOff>
      <xdr:row>145</xdr:row>
      <xdr:rowOff>47625</xdr:rowOff>
    </xdr:from>
    <xdr:to>
      <xdr:col>14</xdr:col>
      <xdr:colOff>3024</xdr:colOff>
      <xdr:row>159</xdr:row>
      <xdr:rowOff>105975</xdr:rowOff>
    </xdr:to>
    <xdr:graphicFrame macro="">
      <xdr:nvGraphicFramePr>
        <xdr:cNvPr id="16" name="Gráfico 15">
          <a:extLst>
            <a:ext uri="{FF2B5EF4-FFF2-40B4-BE49-F238E27FC236}">
              <a16:creationId xmlns:a16="http://schemas.microsoft.com/office/drawing/2014/main" id="{00000000-0008-0000-04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295275</xdr:colOff>
      <xdr:row>154</xdr:row>
      <xdr:rowOff>47625</xdr:rowOff>
    </xdr:from>
    <xdr:to>
      <xdr:col>5</xdr:col>
      <xdr:colOff>504826</xdr:colOff>
      <xdr:row>155</xdr:row>
      <xdr:rowOff>95250</xdr:rowOff>
    </xdr:to>
    <xdr:sp macro="" textlink="">
      <xdr:nvSpPr>
        <xdr:cNvPr id="17" name="CaixaDeTexto 16">
          <a:extLst>
            <a:ext uri="{FF2B5EF4-FFF2-40B4-BE49-F238E27FC236}">
              <a16:creationId xmlns:a16="http://schemas.microsoft.com/office/drawing/2014/main" id="{00000000-0008-0000-0400-000011000000}"/>
            </a:ext>
          </a:extLst>
        </xdr:cNvPr>
        <xdr:cNvSpPr txBox="1"/>
      </xdr:nvSpPr>
      <xdr:spPr>
        <a:xfrm>
          <a:off x="2876550" y="30451425"/>
          <a:ext cx="1504951"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r>
            <a:rPr lang="pt-PT" sz="1000">
              <a:solidFill>
                <a:srgbClr val="008080"/>
              </a:solidFill>
              <a:latin typeface="Times New Roman" pitchFamily="18" charset="0"/>
              <a:cs typeface="Times New Roman" pitchFamily="18" charset="0"/>
            </a:rPr>
            <a:t>I</a:t>
          </a:r>
          <a:r>
            <a:rPr lang="pt-PT" sz="1100">
              <a:solidFill>
                <a:srgbClr val="008080"/>
              </a:solidFill>
              <a:latin typeface="Times New Roman" pitchFamily="18" charset="0"/>
              <a:cs typeface="Times New Roman" pitchFamily="18" charset="0"/>
            </a:rPr>
            <a:t> </a:t>
          </a:r>
          <a:r>
            <a:rPr lang="pt-PT" sz="700">
              <a:solidFill>
                <a:schemeClr val="tx1">
                  <a:lumMod val="50000"/>
                  <a:lumOff val="50000"/>
                </a:schemeClr>
              </a:solidFill>
              <a:latin typeface="Arial" pitchFamily="34" charset="0"/>
              <a:cs typeface="Arial" pitchFamily="34" charset="0"/>
            </a:rPr>
            <a:t>- Intervalo de Confiança a 95%</a:t>
          </a:r>
        </a:p>
      </xdr:txBody>
    </xdr:sp>
    <xdr:clientData/>
  </xdr:twoCellAnchor>
  <xdr:twoCellAnchor>
    <xdr:from>
      <xdr:col>11</xdr:col>
      <xdr:colOff>190500</xdr:colOff>
      <xdr:row>154</xdr:row>
      <xdr:rowOff>57150</xdr:rowOff>
    </xdr:from>
    <xdr:to>
      <xdr:col>13</xdr:col>
      <xdr:colOff>504826</xdr:colOff>
      <xdr:row>155</xdr:row>
      <xdr:rowOff>104775</xdr:rowOff>
    </xdr:to>
    <xdr:sp macro="" textlink="">
      <xdr:nvSpPr>
        <xdr:cNvPr id="18" name="CaixaDeTexto 17">
          <a:extLst>
            <a:ext uri="{FF2B5EF4-FFF2-40B4-BE49-F238E27FC236}">
              <a16:creationId xmlns:a16="http://schemas.microsoft.com/office/drawing/2014/main" id="{00000000-0008-0000-0400-000012000000}"/>
            </a:ext>
          </a:extLst>
        </xdr:cNvPr>
        <xdr:cNvSpPr txBox="1"/>
      </xdr:nvSpPr>
      <xdr:spPr>
        <a:xfrm>
          <a:off x="7734300" y="30460950"/>
          <a:ext cx="1514476"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r>
            <a:rPr lang="pt-PT" sz="1000">
              <a:solidFill>
                <a:srgbClr val="008080"/>
              </a:solidFill>
              <a:latin typeface="Times New Roman" pitchFamily="18" charset="0"/>
              <a:cs typeface="Times New Roman" pitchFamily="18" charset="0"/>
            </a:rPr>
            <a:t>I</a:t>
          </a:r>
          <a:r>
            <a:rPr lang="pt-PT" sz="1100">
              <a:solidFill>
                <a:srgbClr val="008080"/>
              </a:solidFill>
              <a:latin typeface="Times New Roman" pitchFamily="18" charset="0"/>
              <a:cs typeface="Times New Roman" pitchFamily="18" charset="0"/>
            </a:rPr>
            <a:t> </a:t>
          </a:r>
          <a:r>
            <a:rPr lang="pt-PT" sz="700">
              <a:solidFill>
                <a:schemeClr val="tx1">
                  <a:lumMod val="50000"/>
                  <a:lumOff val="50000"/>
                </a:schemeClr>
              </a:solidFill>
              <a:latin typeface="Arial" pitchFamily="34" charset="0"/>
              <a:cs typeface="Arial" pitchFamily="34" charset="0"/>
            </a:rPr>
            <a:t>- Intervalo de Confiança a 95%</a:t>
          </a:r>
        </a:p>
      </xdr:txBody>
    </xdr:sp>
    <xdr:clientData/>
  </xdr:twoCellAnchor>
  <xdr:twoCellAnchor>
    <xdr:from>
      <xdr:col>1</xdr:col>
      <xdr:colOff>0</xdr:colOff>
      <xdr:row>163</xdr:row>
      <xdr:rowOff>63500</xdr:rowOff>
    </xdr:from>
    <xdr:to>
      <xdr:col>4</xdr:col>
      <xdr:colOff>21815</xdr:colOff>
      <xdr:row>165</xdr:row>
      <xdr:rowOff>44600</xdr:rowOff>
    </xdr:to>
    <xdr:grpSp>
      <xdr:nvGrpSpPr>
        <xdr:cNvPr id="2" name="logoP_ARS1">
          <a:extLst>
            <a:ext uri="{FF2B5EF4-FFF2-40B4-BE49-F238E27FC236}">
              <a16:creationId xmlns:a16="http://schemas.microsoft.com/office/drawing/2014/main" id="{E658FFBA-CB64-40E1-9CC5-3EF483A40A74}"/>
            </a:ext>
          </a:extLst>
        </xdr:cNvPr>
        <xdr:cNvGrpSpPr/>
      </xdr:nvGrpSpPr>
      <xdr:grpSpPr>
        <a:xfrm>
          <a:off x="180975" y="32153225"/>
          <a:ext cx="3069815" cy="362100"/>
          <a:chOff x="628651" y="6477000"/>
          <a:chExt cx="3069815" cy="362100"/>
        </a:xfrm>
      </xdr:grpSpPr>
      <xdr:pic>
        <xdr:nvPicPr>
          <xdr:cNvPr id="3" name="Picture 6">
            <a:extLst>
              <a:ext uri="{FF2B5EF4-FFF2-40B4-BE49-F238E27FC236}">
                <a16:creationId xmlns:a16="http://schemas.microsoft.com/office/drawing/2014/main" id="{AAC4E873-61CF-82F1-076E-9DE89BCD5426}"/>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2647971" y="6477000"/>
            <a:ext cx="1050495" cy="360000"/>
          </a:xfrm>
          <a:prstGeom prst="rect">
            <a:avLst/>
          </a:prstGeom>
          <a:noFill/>
        </xdr:spPr>
      </xdr:pic>
      <xdr:pic>
        <xdr:nvPicPr>
          <xdr:cNvPr id="4" name="Imagem 3">
            <a:extLst>
              <a:ext uri="{FF2B5EF4-FFF2-40B4-BE49-F238E27FC236}">
                <a16:creationId xmlns:a16="http://schemas.microsoft.com/office/drawing/2014/main" id="{51EE5382-3C27-9EDF-0626-0D2DE1781516}"/>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t="13587" b="17860"/>
          <a:stretch/>
        </xdr:blipFill>
        <xdr:spPr>
          <a:xfrm>
            <a:off x="628651" y="6515100"/>
            <a:ext cx="956471" cy="324000"/>
          </a:xfrm>
          <a:prstGeom prst="rect">
            <a:avLst/>
          </a:prstGeom>
        </xdr:spPr>
      </xdr:pic>
      <xdr:pic>
        <xdr:nvPicPr>
          <xdr:cNvPr id="5" name="Imagem 4">
            <a:extLst>
              <a:ext uri="{FF2B5EF4-FFF2-40B4-BE49-F238E27FC236}">
                <a16:creationId xmlns:a16="http://schemas.microsoft.com/office/drawing/2014/main" id="{27B8D36A-044F-1082-FA2D-636903CE3EF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581150" y="6638925"/>
            <a:ext cx="1049998" cy="180000"/>
          </a:xfrm>
          <a:prstGeom prst="rect">
            <a:avLst/>
          </a:prstGeom>
        </xdr:spPr>
      </xdr:pic>
    </xdr:grpSp>
    <xdr:clientData/>
  </xdr:twoCellAnchor>
  <xdr:twoCellAnchor>
    <xdr:from>
      <xdr:col>11</xdr:col>
      <xdr:colOff>508000</xdr:colOff>
      <xdr:row>163</xdr:row>
      <xdr:rowOff>25400</xdr:rowOff>
    </xdr:from>
    <xdr:to>
      <xdr:col>14</xdr:col>
      <xdr:colOff>21265</xdr:colOff>
      <xdr:row>165</xdr:row>
      <xdr:rowOff>76400</xdr:rowOff>
    </xdr:to>
    <xdr:pic>
      <xdr:nvPicPr>
        <xdr:cNvPr id="7" name="logoP_PeLS1">
          <a:extLst>
            <a:ext uri="{FF2B5EF4-FFF2-40B4-BE49-F238E27FC236}">
              <a16:creationId xmlns:a16="http://schemas.microsoft.com/office/drawing/2014/main" id="{255DFE49-2E7B-4491-8297-07B5D062E040}"/>
            </a:ext>
          </a:extLst>
        </xdr:cNvPr>
        <xdr:cNvPicPr>
          <a:picLocks noChangeAspect="1" noChangeArrowheads="1"/>
        </xdr:cNvPicPr>
      </xdr:nvPicPr>
      <xdr:blipFill>
        <a:blip xmlns:r="http://schemas.openxmlformats.org/officeDocument/2006/relationships" r:embed="rId13" cstate="print"/>
        <a:srcRect/>
        <a:stretch>
          <a:fillRect/>
        </a:stretch>
      </xdr:blipFill>
      <xdr:spPr bwMode="auto">
        <a:xfrm>
          <a:off x="8051800" y="32115125"/>
          <a:ext cx="1294440" cy="4320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5</xdr:col>
      <xdr:colOff>285750</xdr:colOff>
      <xdr:row>44</xdr:row>
      <xdr:rowOff>47624</xdr:rowOff>
    </xdr:from>
    <xdr:to>
      <xdr:col>9</xdr:col>
      <xdr:colOff>929100</xdr:colOff>
      <xdr:row>61</xdr:row>
      <xdr:rowOff>23624</xdr:rowOff>
    </xdr:to>
    <xdr:graphicFrame macro="">
      <xdr:nvGraphicFramePr>
        <xdr:cNvPr id="5" name="Gráfico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76200</xdr:colOff>
      <xdr:row>65</xdr:row>
      <xdr:rowOff>19050</xdr:rowOff>
    </xdr:from>
    <xdr:to>
      <xdr:col>4</xdr:col>
      <xdr:colOff>776700</xdr:colOff>
      <xdr:row>79</xdr:row>
      <xdr:rowOff>376050</xdr:rowOff>
    </xdr:to>
    <xdr:graphicFrame macro="">
      <xdr:nvGraphicFramePr>
        <xdr:cNvPr id="9" name="Gráfico 8">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5</xdr:col>
      <xdr:colOff>295276</xdr:colOff>
      <xdr:row>85</xdr:row>
      <xdr:rowOff>47625</xdr:rowOff>
    </xdr:from>
    <xdr:to>
      <xdr:col>9</xdr:col>
      <xdr:colOff>938626</xdr:colOff>
      <xdr:row>101</xdr:row>
      <xdr:rowOff>11025</xdr:rowOff>
    </xdr:to>
    <xdr:graphicFrame macro="">
      <xdr:nvGraphicFramePr>
        <xdr:cNvPr id="10" name="Gráfico 9">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xdr:col>
      <xdr:colOff>0</xdr:colOff>
      <xdr:row>116</xdr:row>
      <xdr:rowOff>47624</xdr:rowOff>
    </xdr:from>
    <xdr:to>
      <xdr:col>4</xdr:col>
      <xdr:colOff>664500</xdr:colOff>
      <xdr:row>129</xdr:row>
      <xdr:rowOff>91124</xdr:rowOff>
    </xdr:to>
    <xdr:graphicFrame macro="">
      <xdr:nvGraphicFramePr>
        <xdr:cNvPr id="14" name="Gráfico 13">
          <a:extLst>
            <a:ext uri="{FF2B5EF4-FFF2-40B4-BE49-F238E27FC236}">
              <a16:creationId xmlns:a16="http://schemas.microsoft.com/office/drawing/2014/main" id="{00000000-0008-0000-05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342900</xdr:colOff>
      <xdr:row>116</xdr:row>
      <xdr:rowOff>47624</xdr:rowOff>
    </xdr:from>
    <xdr:to>
      <xdr:col>9</xdr:col>
      <xdr:colOff>950250</xdr:colOff>
      <xdr:row>129</xdr:row>
      <xdr:rowOff>91124</xdr:rowOff>
    </xdr:to>
    <xdr:graphicFrame macro="">
      <xdr:nvGraphicFramePr>
        <xdr:cNvPr id="15" name="Gráfico 14">
          <a:extLst>
            <a:ext uri="{FF2B5EF4-FFF2-40B4-BE49-F238E27FC236}">
              <a16:creationId xmlns:a16="http://schemas.microsoft.com/office/drawing/2014/main" id="{00000000-0008-0000-05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342900</xdr:colOff>
      <xdr:row>180</xdr:row>
      <xdr:rowOff>28575</xdr:rowOff>
    </xdr:from>
    <xdr:to>
      <xdr:col>9</xdr:col>
      <xdr:colOff>950250</xdr:colOff>
      <xdr:row>194</xdr:row>
      <xdr:rowOff>58350</xdr:rowOff>
    </xdr:to>
    <xdr:graphicFrame macro="">
      <xdr:nvGraphicFramePr>
        <xdr:cNvPr id="17" name="Gráfico 16">
          <a:extLst>
            <a:ext uri="{FF2B5EF4-FFF2-40B4-BE49-F238E27FC236}">
              <a16:creationId xmlns:a16="http://schemas.microsoft.com/office/drawing/2014/main" id="{00000000-0008-0000-05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5</xdr:col>
      <xdr:colOff>304800</xdr:colOff>
      <xdr:row>65</xdr:row>
      <xdr:rowOff>19050</xdr:rowOff>
    </xdr:from>
    <xdr:to>
      <xdr:col>9</xdr:col>
      <xdr:colOff>948150</xdr:colOff>
      <xdr:row>79</xdr:row>
      <xdr:rowOff>376050</xdr:rowOff>
    </xdr:to>
    <xdr:graphicFrame macro="">
      <xdr:nvGraphicFramePr>
        <xdr:cNvPr id="12" name="Gráfico 11">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6</xdr:col>
      <xdr:colOff>209550</xdr:colOff>
      <xdr:row>17</xdr:row>
      <xdr:rowOff>28575</xdr:rowOff>
    </xdr:from>
    <xdr:to>
      <xdr:col>9</xdr:col>
      <xdr:colOff>952050</xdr:colOff>
      <xdr:row>35</xdr:row>
      <xdr:rowOff>49125</xdr:rowOff>
    </xdr:to>
    <xdr:graphicFrame macro="">
      <xdr:nvGraphicFramePr>
        <xdr:cNvPr id="13" name="Gráfico 12">
          <a:extLst>
            <a:ext uri="{FF2B5EF4-FFF2-40B4-BE49-F238E27FC236}">
              <a16:creationId xmlns:a16="http://schemas.microsoft.com/office/drawing/2014/main" id="{00000000-0008-0000-05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198</xdr:row>
      <xdr:rowOff>63500</xdr:rowOff>
    </xdr:from>
    <xdr:to>
      <xdr:col>3</xdr:col>
      <xdr:colOff>374240</xdr:colOff>
      <xdr:row>200</xdr:row>
      <xdr:rowOff>44600</xdr:rowOff>
    </xdr:to>
    <xdr:grpSp>
      <xdr:nvGrpSpPr>
        <xdr:cNvPr id="2" name="logoP_ARS1">
          <a:extLst>
            <a:ext uri="{FF2B5EF4-FFF2-40B4-BE49-F238E27FC236}">
              <a16:creationId xmlns:a16="http://schemas.microsoft.com/office/drawing/2014/main" id="{CE82752A-EBBB-419F-9174-54DFED6377DB}"/>
            </a:ext>
          </a:extLst>
        </xdr:cNvPr>
        <xdr:cNvGrpSpPr/>
      </xdr:nvGrpSpPr>
      <xdr:grpSpPr>
        <a:xfrm>
          <a:off x="180975" y="39858950"/>
          <a:ext cx="3069815" cy="362100"/>
          <a:chOff x="628651" y="6477000"/>
          <a:chExt cx="3069815" cy="362100"/>
        </a:xfrm>
      </xdr:grpSpPr>
      <xdr:pic>
        <xdr:nvPicPr>
          <xdr:cNvPr id="3" name="Picture 6">
            <a:extLst>
              <a:ext uri="{FF2B5EF4-FFF2-40B4-BE49-F238E27FC236}">
                <a16:creationId xmlns:a16="http://schemas.microsoft.com/office/drawing/2014/main" id="{6FF74E80-22D8-E3E0-793C-411796BB3888}"/>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2647971" y="6477000"/>
            <a:ext cx="1050495" cy="360000"/>
          </a:xfrm>
          <a:prstGeom prst="rect">
            <a:avLst/>
          </a:prstGeom>
          <a:noFill/>
        </xdr:spPr>
      </xdr:pic>
      <xdr:pic>
        <xdr:nvPicPr>
          <xdr:cNvPr id="4" name="Imagem 3">
            <a:extLst>
              <a:ext uri="{FF2B5EF4-FFF2-40B4-BE49-F238E27FC236}">
                <a16:creationId xmlns:a16="http://schemas.microsoft.com/office/drawing/2014/main" id="{3BE7B54A-1E5C-BA7A-1D41-11ACF349523D}"/>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t="13587" b="17860"/>
          <a:stretch/>
        </xdr:blipFill>
        <xdr:spPr>
          <a:xfrm>
            <a:off x="628651" y="6515100"/>
            <a:ext cx="956471" cy="324000"/>
          </a:xfrm>
          <a:prstGeom prst="rect">
            <a:avLst/>
          </a:prstGeom>
        </xdr:spPr>
      </xdr:pic>
      <xdr:pic>
        <xdr:nvPicPr>
          <xdr:cNvPr id="6" name="Imagem 5">
            <a:extLst>
              <a:ext uri="{FF2B5EF4-FFF2-40B4-BE49-F238E27FC236}">
                <a16:creationId xmlns:a16="http://schemas.microsoft.com/office/drawing/2014/main" id="{C3D6B79A-9F12-5D67-AFDC-21A2B1B5D9A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581150" y="6638925"/>
            <a:ext cx="1049998" cy="180000"/>
          </a:xfrm>
          <a:prstGeom prst="rect">
            <a:avLst/>
          </a:prstGeom>
        </xdr:spPr>
      </xdr:pic>
    </xdr:grpSp>
    <xdr:clientData/>
  </xdr:twoCellAnchor>
  <xdr:twoCellAnchor>
    <xdr:from>
      <xdr:col>8</xdr:col>
      <xdr:colOff>635000</xdr:colOff>
      <xdr:row>198</xdr:row>
      <xdr:rowOff>25400</xdr:rowOff>
    </xdr:from>
    <xdr:to>
      <xdr:col>10</xdr:col>
      <xdr:colOff>24440</xdr:colOff>
      <xdr:row>200</xdr:row>
      <xdr:rowOff>76400</xdr:rowOff>
    </xdr:to>
    <xdr:pic>
      <xdr:nvPicPr>
        <xdr:cNvPr id="7" name="logoP_PeLS1">
          <a:extLst>
            <a:ext uri="{FF2B5EF4-FFF2-40B4-BE49-F238E27FC236}">
              <a16:creationId xmlns:a16="http://schemas.microsoft.com/office/drawing/2014/main" id="{0F462783-B110-43AB-B22F-4595E91D9DBF}"/>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7978775" y="39820850"/>
          <a:ext cx="1294440" cy="432000"/>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161925</xdr:colOff>
      <xdr:row>21</xdr:row>
      <xdr:rowOff>9525</xdr:rowOff>
    </xdr:from>
    <xdr:to>
      <xdr:col>6</xdr:col>
      <xdr:colOff>37950</xdr:colOff>
      <xdr:row>34</xdr:row>
      <xdr:rowOff>125025</xdr:rowOff>
    </xdr:to>
    <xdr:graphicFrame macro="">
      <xdr:nvGraphicFramePr>
        <xdr:cNvPr id="5" name="Gráfico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571499</xdr:colOff>
      <xdr:row>21</xdr:row>
      <xdr:rowOff>0</xdr:rowOff>
    </xdr:from>
    <xdr:to>
      <xdr:col>14</xdr:col>
      <xdr:colOff>6199</xdr:colOff>
      <xdr:row>34</xdr:row>
      <xdr:rowOff>115500</xdr:rowOff>
    </xdr:to>
    <xdr:graphicFrame macro="">
      <xdr:nvGraphicFramePr>
        <xdr:cNvPr id="6" name="Gráfico 5">
          <a:extLst>
            <a:ext uri="{FF2B5EF4-FFF2-40B4-BE49-F238E27FC236}">
              <a16:creationId xmlns:a16="http://schemas.microsoft.com/office/drawing/2014/main" id="{00000000-0008-0000-06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161925</xdr:colOff>
      <xdr:row>53</xdr:row>
      <xdr:rowOff>9525</xdr:rowOff>
    </xdr:from>
    <xdr:to>
      <xdr:col>1</xdr:col>
      <xdr:colOff>1744950</xdr:colOff>
      <xdr:row>57</xdr:row>
      <xdr:rowOff>323325</xdr:rowOff>
    </xdr:to>
    <xdr:graphicFrame macro="">
      <xdr:nvGraphicFramePr>
        <xdr:cNvPr id="8" name="GrafC01_D1H">
          <a:extLst>
            <a:ext uri="{FF2B5EF4-FFF2-40B4-BE49-F238E27FC236}">
              <a16:creationId xmlns:a16="http://schemas.microsoft.com/office/drawing/2014/main" id="{00000000-0008-0000-06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9525</xdr:colOff>
      <xdr:row>53</xdr:row>
      <xdr:rowOff>9525</xdr:rowOff>
    </xdr:from>
    <xdr:to>
      <xdr:col>7</xdr:col>
      <xdr:colOff>554325</xdr:colOff>
      <xdr:row>57</xdr:row>
      <xdr:rowOff>323325</xdr:rowOff>
    </xdr:to>
    <xdr:graphicFrame macro="">
      <xdr:nvGraphicFramePr>
        <xdr:cNvPr id="9" name="GrafC01_D1M">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63</xdr:row>
      <xdr:rowOff>63500</xdr:rowOff>
    </xdr:from>
    <xdr:to>
      <xdr:col>4</xdr:col>
      <xdr:colOff>98015</xdr:colOff>
      <xdr:row>65</xdr:row>
      <xdr:rowOff>44600</xdr:rowOff>
    </xdr:to>
    <xdr:grpSp>
      <xdr:nvGrpSpPr>
        <xdr:cNvPr id="2" name="logoP_ARS1">
          <a:extLst>
            <a:ext uri="{FF2B5EF4-FFF2-40B4-BE49-F238E27FC236}">
              <a16:creationId xmlns:a16="http://schemas.microsoft.com/office/drawing/2014/main" id="{6193BDAC-FE56-4BB5-92F5-6E7B271C63D5}"/>
            </a:ext>
          </a:extLst>
        </xdr:cNvPr>
        <xdr:cNvGrpSpPr/>
      </xdr:nvGrpSpPr>
      <xdr:grpSpPr>
        <a:xfrm>
          <a:off x="180975" y="12455525"/>
          <a:ext cx="3069815" cy="362100"/>
          <a:chOff x="628651" y="6477000"/>
          <a:chExt cx="3069815" cy="362100"/>
        </a:xfrm>
      </xdr:grpSpPr>
      <xdr:pic>
        <xdr:nvPicPr>
          <xdr:cNvPr id="3" name="Picture 6">
            <a:extLst>
              <a:ext uri="{FF2B5EF4-FFF2-40B4-BE49-F238E27FC236}">
                <a16:creationId xmlns:a16="http://schemas.microsoft.com/office/drawing/2014/main" id="{F0BFBE87-B5E4-CC6A-00CE-7E552F2D7297}"/>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2647971" y="6477000"/>
            <a:ext cx="1050495" cy="360000"/>
          </a:xfrm>
          <a:prstGeom prst="rect">
            <a:avLst/>
          </a:prstGeom>
          <a:noFill/>
        </xdr:spPr>
      </xdr:pic>
      <xdr:pic>
        <xdr:nvPicPr>
          <xdr:cNvPr id="4" name="Imagem 3">
            <a:extLst>
              <a:ext uri="{FF2B5EF4-FFF2-40B4-BE49-F238E27FC236}">
                <a16:creationId xmlns:a16="http://schemas.microsoft.com/office/drawing/2014/main" id="{4FE32B13-7820-C8C0-5EAB-82F4FD71EBA6}"/>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t="13587" b="17860"/>
          <a:stretch/>
        </xdr:blipFill>
        <xdr:spPr>
          <a:xfrm>
            <a:off x="628651" y="6515100"/>
            <a:ext cx="956471" cy="324000"/>
          </a:xfrm>
          <a:prstGeom prst="rect">
            <a:avLst/>
          </a:prstGeom>
        </xdr:spPr>
      </xdr:pic>
      <xdr:pic>
        <xdr:nvPicPr>
          <xdr:cNvPr id="7" name="Imagem 6">
            <a:extLst>
              <a:ext uri="{FF2B5EF4-FFF2-40B4-BE49-F238E27FC236}">
                <a16:creationId xmlns:a16="http://schemas.microsoft.com/office/drawing/2014/main" id="{76F142F4-6727-4B41-1333-2E486BF549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81150" y="6638925"/>
            <a:ext cx="1049998" cy="180000"/>
          </a:xfrm>
          <a:prstGeom prst="rect">
            <a:avLst/>
          </a:prstGeom>
        </xdr:spPr>
      </xdr:pic>
    </xdr:grpSp>
    <xdr:clientData/>
  </xdr:twoCellAnchor>
  <xdr:twoCellAnchor>
    <xdr:from>
      <xdr:col>11</xdr:col>
      <xdr:colOff>571500</xdr:colOff>
      <xdr:row>63</xdr:row>
      <xdr:rowOff>25400</xdr:rowOff>
    </xdr:from>
    <xdr:to>
      <xdr:col>14</xdr:col>
      <xdr:colOff>37140</xdr:colOff>
      <xdr:row>65</xdr:row>
      <xdr:rowOff>76400</xdr:rowOff>
    </xdr:to>
    <xdr:pic>
      <xdr:nvPicPr>
        <xdr:cNvPr id="12" name="logoP_PeLS1">
          <a:extLst>
            <a:ext uri="{FF2B5EF4-FFF2-40B4-BE49-F238E27FC236}">
              <a16:creationId xmlns:a16="http://schemas.microsoft.com/office/drawing/2014/main" id="{073EDAED-5080-4DBF-824E-0614FDE4EBEA}"/>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7934325" y="14179550"/>
          <a:ext cx="1294440" cy="432000"/>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8</xdr:col>
      <xdr:colOff>38100</xdr:colOff>
      <xdr:row>47</xdr:row>
      <xdr:rowOff>57149</xdr:rowOff>
    </xdr:from>
    <xdr:to>
      <xdr:col>15</xdr:col>
      <xdr:colOff>457050</xdr:colOff>
      <xdr:row>59</xdr:row>
      <xdr:rowOff>163124</xdr:rowOff>
    </xdr:to>
    <xdr:graphicFrame macro="">
      <xdr:nvGraphicFramePr>
        <xdr:cNvPr id="13" name="Gráfico 12">
          <a:extLst>
            <a:ext uri="{FF2B5EF4-FFF2-40B4-BE49-F238E27FC236}">
              <a16:creationId xmlns:a16="http://schemas.microsoft.com/office/drawing/2014/main" id="{00000000-0008-0000-07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152400</xdr:colOff>
      <xdr:row>77</xdr:row>
      <xdr:rowOff>0</xdr:rowOff>
    </xdr:from>
    <xdr:to>
      <xdr:col>7</xdr:col>
      <xdr:colOff>276225</xdr:colOff>
      <xdr:row>89</xdr:row>
      <xdr:rowOff>306000</xdr:rowOff>
    </xdr:to>
    <xdr:graphicFrame macro="">
      <xdr:nvGraphicFramePr>
        <xdr:cNvPr id="14" name="Gráfico 13">
          <a:extLst>
            <a:ext uri="{FF2B5EF4-FFF2-40B4-BE49-F238E27FC236}">
              <a16:creationId xmlns:a16="http://schemas.microsoft.com/office/drawing/2014/main" id="{00000000-0008-0000-07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7</xdr:col>
      <xdr:colOff>590549</xdr:colOff>
      <xdr:row>76</xdr:row>
      <xdr:rowOff>38100</xdr:rowOff>
    </xdr:from>
    <xdr:to>
      <xdr:col>16</xdr:col>
      <xdr:colOff>371475</xdr:colOff>
      <xdr:row>89</xdr:row>
      <xdr:rowOff>276225</xdr:rowOff>
    </xdr:to>
    <xdr:graphicFrame macro="">
      <xdr:nvGraphicFramePr>
        <xdr:cNvPr id="16" name="Gráfico 15">
          <a:extLst>
            <a:ext uri="{FF2B5EF4-FFF2-40B4-BE49-F238E27FC236}">
              <a16:creationId xmlns:a16="http://schemas.microsoft.com/office/drawing/2014/main" id="{00000000-0008-0000-07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161924</xdr:colOff>
      <xdr:row>94</xdr:row>
      <xdr:rowOff>28575</xdr:rowOff>
    </xdr:from>
    <xdr:to>
      <xdr:col>7</xdr:col>
      <xdr:colOff>266700</xdr:colOff>
      <xdr:row>106</xdr:row>
      <xdr:rowOff>334575</xdr:rowOff>
    </xdr:to>
    <xdr:graphicFrame macro="">
      <xdr:nvGraphicFramePr>
        <xdr:cNvPr id="15" name="Gráfico 14">
          <a:extLst>
            <a:ext uri="{FF2B5EF4-FFF2-40B4-BE49-F238E27FC236}">
              <a16:creationId xmlns:a16="http://schemas.microsoft.com/office/drawing/2014/main" id="{00000000-0008-0000-07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7</xdr:col>
      <xdr:colOff>590549</xdr:colOff>
      <xdr:row>94</xdr:row>
      <xdr:rowOff>0</xdr:rowOff>
    </xdr:from>
    <xdr:to>
      <xdr:col>16</xdr:col>
      <xdr:colOff>390524</xdr:colOff>
      <xdr:row>106</xdr:row>
      <xdr:rowOff>361950</xdr:rowOff>
    </xdr:to>
    <xdr:graphicFrame macro="">
      <xdr:nvGraphicFramePr>
        <xdr:cNvPr id="17" name="Gráfico 16">
          <a:extLst>
            <a:ext uri="{FF2B5EF4-FFF2-40B4-BE49-F238E27FC236}">
              <a16:creationId xmlns:a16="http://schemas.microsoft.com/office/drawing/2014/main" id="{00000000-0008-0000-07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171449</xdr:colOff>
      <xdr:row>111</xdr:row>
      <xdr:rowOff>28575</xdr:rowOff>
    </xdr:from>
    <xdr:to>
      <xdr:col>7</xdr:col>
      <xdr:colOff>247649</xdr:colOff>
      <xdr:row>123</xdr:row>
      <xdr:rowOff>334575</xdr:rowOff>
    </xdr:to>
    <xdr:graphicFrame macro="">
      <xdr:nvGraphicFramePr>
        <xdr:cNvPr id="18" name="Gráfico 17">
          <a:extLst>
            <a:ext uri="{FF2B5EF4-FFF2-40B4-BE49-F238E27FC236}">
              <a16:creationId xmlns:a16="http://schemas.microsoft.com/office/drawing/2014/main" id="{00000000-0008-0000-07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7</xdr:col>
      <xdr:colOff>590549</xdr:colOff>
      <xdr:row>110</xdr:row>
      <xdr:rowOff>38100</xdr:rowOff>
    </xdr:from>
    <xdr:to>
      <xdr:col>16</xdr:col>
      <xdr:colOff>419100</xdr:colOff>
      <xdr:row>123</xdr:row>
      <xdr:rowOff>323849</xdr:rowOff>
    </xdr:to>
    <xdr:graphicFrame macro="">
      <xdr:nvGraphicFramePr>
        <xdr:cNvPr id="19" name="Gráfico 18">
          <a:extLst>
            <a:ext uri="{FF2B5EF4-FFF2-40B4-BE49-F238E27FC236}">
              <a16:creationId xmlns:a16="http://schemas.microsoft.com/office/drawing/2014/main" id="{00000000-0008-0000-07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180974</xdr:colOff>
      <xdr:row>28</xdr:row>
      <xdr:rowOff>9525</xdr:rowOff>
    </xdr:from>
    <xdr:to>
      <xdr:col>7</xdr:col>
      <xdr:colOff>247649</xdr:colOff>
      <xdr:row>41</xdr:row>
      <xdr:rowOff>125025</xdr:rowOff>
    </xdr:to>
    <xdr:graphicFrame macro="">
      <xdr:nvGraphicFramePr>
        <xdr:cNvPr id="20" name="Gráfico 19">
          <a:extLst>
            <a:ext uri="{FF2B5EF4-FFF2-40B4-BE49-F238E27FC236}">
              <a16:creationId xmlns:a16="http://schemas.microsoft.com/office/drawing/2014/main" id="{00000000-0008-0000-07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8</xdr:col>
      <xdr:colOff>1</xdr:colOff>
      <xdr:row>27</xdr:row>
      <xdr:rowOff>47625</xdr:rowOff>
    </xdr:from>
    <xdr:to>
      <xdr:col>16</xdr:col>
      <xdr:colOff>371475</xdr:colOff>
      <xdr:row>41</xdr:row>
      <xdr:rowOff>105975</xdr:rowOff>
    </xdr:to>
    <xdr:graphicFrame macro="">
      <xdr:nvGraphicFramePr>
        <xdr:cNvPr id="21" name="Gráfico 20">
          <a:extLst>
            <a:ext uri="{FF2B5EF4-FFF2-40B4-BE49-F238E27FC236}">
              <a16:creationId xmlns:a16="http://schemas.microsoft.com/office/drawing/2014/main" id="{00000000-0008-0000-07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129</xdr:row>
      <xdr:rowOff>63500</xdr:rowOff>
    </xdr:from>
    <xdr:to>
      <xdr:col>4</xdr:col>
      <xdr:colOff>98015</xdr:colOff>
      <xdr:row>131</xdr:row>
      <xdr:rowOff>44600</xdr:rowOff>
    </xdr:to>
    <xdr:grpSp>
      <xdr:nvGrpSpPr>
        <xdr:cNvPr id="2" name="logoP_ARS1">
          <a:extLst>
            <a:ext uri="{FF2B5EF4-FFF2-40B4-BE49-F238E27FC236}">
              <a16:creationId xmlns:a16="http://schemas.microsoft.com/office/drawing/2014/main" id="{DE54932F-B83D-4D4B-965F-A0696589C0E6}"/>
            </a:ext>
          </a:extLst>
        </xdr:cNvPr>
        <xdr:cNvGrpSpPr/>
      </xdr:nvGrpSpPr>
      <xdr:grpSpPr>
        <a:xfrm>
          <a:off x="180975" y="25542875"/>
          <a:ext cx="3069815" cy="362100"/>
          <a:chOff x="628651" y="6477000"/>
          <a:chExt cx="3069815" cy="362100"/>
        </a:xfrm>
      </xdr:grpSpPr>
      <xdr:pic>
        <xdr:nvPicPr>
          <xdr:cNvPr id="3" name="Picture 6">
            <a:extLst>
              <a:ext uri="{FF2B5EF4-FFF2-40B4-BE49-F238E27FC236}">
                <a16:creationId xmlns:a16="http://schemas.microsoft.com/office/drawing/2014/main" id="{8F44671A-23D6-3144-2B74-E03FE812514F}"/>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2647971" y="6477000"/>
            <a:ext cx="1050495" cy="360000"/>
          </a:xfrm>
          <a:prstGeom prst="rect">
            <a:avLst/>
          </a:prstGeom>
          <a:noFill/>
        </xdr:spPr>
      </xdr:pic>
      <xdr:pic>
        <xdr:nvPicPr>
          <xdr:cNvPr id="4" name="Imagem 3">
            <a:extLst>
              <a:ext uri="{FF2B5EF4-FFF2-40B4-BE49-F238E27FC236}">
                <a16:creationId xmlns:a16="http://schemas.microsoft.com/office/drawing/2014/main" id="{DE31D5E3-FF46-2CF9-9F52-F26AE9A4A2F1}"/>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t="13587" b="17860"/>
          <a:stretch/>
        </xdr:blipFill>
        <xdr:spPr>
          <a:xfrm>
            <a:off x="628651" y="6515100"/>
            <a:ext cx="956471" cy="324000"/>
          </a:xfrm>
          <a:prstGeom prst="rect">
            <a:avLst/>
          </a:prstGeom>
        </xdr:spPr>
      </xdr:pic>
      <xdr:pic>
        <xdr:nvPicPr>
          <xdr:cNvPr id="5" name="Imagem 4">
            <a:extLst>
              <a:ext uri="{FF2B5EF4-FFF2-40B4-BE49-F238E27FC236}">
                <a16:creationId xmlns:a16="http://schemas.microsoft.com/office/drawing/2014/main" id="{59FFF71F-DB47-89D6-830E-F88F71A1C79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581150" y="6638925"/>
            <a:ext cx="1049998" cy="180000"/>
          </a:xfrm>
          <a:prstGeom prst="rect">
            <a:avLst/>
          </a:prstGeom>
        </xdr:spPr>
      </xdr:pic>
    </xdr:grpSp>
    <xdr:clientData/>
  </xdr:twoCellAnchor>
  <xdr:twoCellAnchor>
    <xdr:from>
      <xdr:col>11</xdr:col>
      <xdr:colOff>508000</xdr:colOff>
      <xdr:row>129</xdr:row>
      <xdr:rowOff>25400</xdr:rowOff>
    </xdr:from>
    <xdr:to>
      <xdr:col>13</xdr:col>
      <xdr:colOff>583240</xdr:colOff>
      <xdr:row>131</xdr:row>
      <xdr:rowOff>76400</xdr:rowOff>
    </xdr:to>
    <xdr:pic>
      <xdr:nvPicPr>
        <xdr:cNvPr id="6" name="logoP_PeLS1">
          <a:extLst>
            <a:ext uri="{FF2B5EF4-FFF2-40B4-BE49-F238E27FC236}">
              <a16:creationId xmlns:a16="http://schemas.microsoft.com/office/drawing/2014/main" id="{11235583-FD15-4570-8CFD-A9F42CE052C4}"/>
            </a:ext>
          </a:extLst>
        </xdr:cNvPr>
        <xdr:cNvPicPr>
          <a:picLocks noChangeAspect="1" noChangeArrowheads="1"/>
        </xdr:cNvPicPr>
      </xdr:nvPicPr>
      <xdr:blipFill>
        <a:blip xmlns:r="http://schemas.openxmlformats.org/officeDocument/2006/relationships" r:embed="rId13" cstate="print"/>
        <a:srcRect/>
        <a:stretch>
          <a:fillRect/>
        </a:stretch>
      </xdr:blipFill>
      <xdr:spPr bwMode="auto">
        <a:xfrm>
          <a:off x="7870825" y="25504775"/>
          <a:ext cx="1294440" cy="432000"/>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19</xdr:row>
      <xdr:rowOff>38100</xdr:rowOff>
    </xdr:from>
    <xdr:to>
      <xdr:col>14</xdr:col>
      <xdr:colOff>1</xdr:colOff>
      <xdr:row>37</xdr:row>
      <xdr:rowOff>137100</xdr:rowOff>
    </xdr:to>
    <xdr:graphicFrame macro="">
      <xdr:nvGraphicFramePr>
        <xdr:cNvPr id="2" name="Gráfico 1">
          <a:extLst>
            <a:ext uri="{FF2B5EF4-FFF2-40B4-BE49-F238E27FC236}">
              <a16:creationId xmlns:a16="http://schemas.microsoft.com/office/drawing/2014/main" id="{94BFF639-5771-4276-8CCE-7A9671AB6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42</xdr:row>
      <xdr:rowOff>38100</xdr:rowOff>
    </xdr:from>
    <xdr:to>
      <xdr:col>14</xdr:col>
      <xdr:colOff>1</xdr:colOff>
      <xdr:row>60</xdr:row>
      <xdr:rowOff>137100</xdr:rowOff>
    </xdr:to>
    <xdr:graphicFrame macro="">
      <xdr:nvGraphicFramePr>
        <xdr:cNvPr id="3" name="Gráfico 2">
          <a:extLst>
            <a:ext uri="{FF2B5EF4-FFF2-40B4-BE49-F238E27FC236}">
              <a16:creationId xmlns:a16="http://schemas.microsoft.com/office/drawing/2014/main" id="{BE399F89-1075-4F18-BDBE-2CAEF5D9F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65</xdr:row>
      <xdr:rowOff>38100</xdr:rowOff>
    </xdr:from>
    <xdr:to>
      <xdr:col>13</xdr:col>
      <xdr:colOff>598950</xdr:colOff>
      <xdr:row>95</xdr:row>
      <xdr:rowOff>146100</xdr:rowOff>
    </xdr:to>
    <xdr:graphicFrame macro="">
      <xdr:nvGraphicFramePr>
        <xdr:cNvPr id="4" name="GrafA1_GE">
          <a:extLst>
            <a:ext uri="{FF2B5EF4-FFF2-40B4-BE49-F238E27FC236}">
              <a16:creationId xmlns:a16="http://schemas.microsoft.com/office/drawing/2014/main" id="{198AA20C-D1F5-4BD3-9E4D-8EF2177FE7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102</xdr:row>
      <xdr:rowOff>63500</xdr:rowOff>
    </xdr:from>
    <xdr:to>
      <xdr:col>4</xdr:col>
      <xdr:colOff>98015</xdr:colOff>
      <xdr:row>104</xdr:row>
      <xdr:rowOff>44600</xdr:rowOff>
    </xdr:to>
    <xdr:grpSp>
      <xdr:nvGrpSpPr>
        <xdr:cNvPr id="5" name="logoP_ARS1">
          <a:extLst>
            <a:ext uri="{FF2B5EF4-FFF2-40B4-BE49-F238E27FC236}">
              <a16:creationId xmlns:a16="http://schemas.microsoft.com/office/drawing/2014/main" id="{03F95BD2-801C-46A6-ACDB-6884A8A85A0C}"/>
            </a:ext>
          </a:extLst>
        </xdr:cNvPr>
        <xdr:cNvGrpSpPr/>
      </xdr:nvGrpSpPr>
      <xdr:grpSpPr>
        <a:xfrm>
          <a:off x="180975" y="19913600"/>
          <a:ext cx="3069815" cy="362100"/>
          <a:chOff x="628651" y="6477000"/>
          <a:chExt cx="3069815" cy="362100"/>
        </a:xfrm>
      </xdr:grpSpPr>
      <xdr:pic>
        <xdr:nvPicPr>
          <xdr:cNvPr id="6" name="Picture 6">
            <a:extLst>
              <a:ext uri="{FF2B5EF4-FFF2-40B4-BE49-F238E27FC236}">
                <a16:creationId xmlns:a16="http://schemas.microsoft.com/office/drawing/2014/main" id="{D756296B-EC15-5594-963A-CA697FDB41B7}"/>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2647971" y="6477000"/>
            <a:ext cx="1050495" cy="360000"/>
          </a:xfrm>
          <a:prstGeom prst="rect">
            <a:avLst/>
          </a:prstGeom>
          <a:noFill/>
        </xdr:spPr>
      </xdr:pic>
      <xdr:pic>
        <xdr:nvPicPr>
          <xdr:cNvPr id="7" name="Imagem 6">
            <a:extLst>
              <a:ext uri="{FF2B5EF4-FFF2-40B4-BE49-F238E27FC236}">
                <a16:creationId xmlns:a16="http://schemas.microsoft.com/office/drawing/2014/main" id="{A99D59E5-EB70-67E2-7539-94CD5215DEB8}"/>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3587" b="17860"/>
          <a:stretch/>
        </xdr:blipFill>
        <xdr:spPr>
          <a:xfrm>
            <a:off x="628651" y="6515100"/>
            <a:ext cx="956471" cy="324000"/>
          </a:xfrm>
          <a:prstGeom prst="rect">
            <a:avLst/>
          </a:prstGeom>
        </xdr:spPr>
      </xdr:pic>
      <xdr:pic>
        <xdr:nvPicPr>
          <xdr:cNvPr id="8" name="Imagem 7">
            <a:extLst>
              <a:ext uri="{FF2B5EF4-FFF2-40B4-BE49-F238E27FC236}">
                <a16:creationId xmlns:a16="http://schemas.microsoft.com/office/drawing/2014/main" id="{8BDC9BE0-6FA5-69C2-DD31-2808DEDD15F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81150" y="6638925"/>
            <a:ext cx="1049998" cy="180000"/>
          </a:xfrm>
          <a:prstGeom prst="rect">
            <a:avLst/>
          </a:prstGeom>
        </xdr:spPr>
      </xdr:pic>
    </xdr:grpSp>
    <xdr:clientData/>
  </xdr:twoCellAnchor>
  <xdr:twoCellAnchor>
    <xdr:from>
      <xdr:col>11</xdr:col>
      <xdr:colOff>571500</xdr:colOff>
      <xdr:row>102</xdr:row>
      <xdr:rowOff>25400</xdr:rowOff>
    </xdr:from>
    <xdr:to>
      <xdr:col>14</xdr:col>
      <xdr:colOff>37140</xdr:colOff>
      <xdr:row>104</xdr:row>
      <xdr:rowOff>76400</xdr:rowOff>
    </xdr:to>
    <xdr:pic>
      <xdr:nvPicPr>
        <xdr:cNvPr id="9" name="logoP_PeLS1">
          <a:extLst>
            <a:ext uri="{FF2B5EF4-FFF2-40B4-BE49-F238E27FC236}">
              <a16:creationId xmlns:a16="http://schemas.microsoft.com/office/drawing/2014/main" id="{D9EF423D-7E56-44AA-88EC-6218606E92B5}"/>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7934325" y="19875500"/>
          <a:ext cx="1294440" cy="432000"/>
        </a:xfrm>
        <a:prstGeom prst="rect">
          <a:avLst/>
        </a:prstGeom>
        <a:noFill/>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180</xdr:row>
      <xdr:rowOff>63500</xdr:rowOff>
    </xdr:from>
    <xdr:to>
      <xdr:col>1</xdr:col>
      <xdr:colOff>3069815</xdr:colOff>
      <xdr:row>182</xdr:row>
      <xdr:rowOff>44600</xdr:rowOff>
    </xdr:to>
    <xdr:grpSp>
      <xdr:nvGrpSpPr>
        <xdr:cNvPr id="2" name="logoP_ARS1">
          <a:extLst>
            <a:ext uri="{FF2B5EF4-FFF2-40B4-BE49-F238E27FC236}">
              <a16:creationId xmlns:a16="http://schemas.microsoft.com/office/drawing/2014/main" id="{A4645820-E9FA-48B4-9F88-86065EF2D040}"/>
            </a:ext>
          </a:extLst>
        </xdr:cNvPr>
        <xdr:cNvGrpSpPr/>
      </xdr:nvGrpSpPr>
      <xdr:grpSpPr>
        <a:xfrm>
          <a:off x="180975" y="35601275"/>
          <a:ext cx="3069815" cy="362100"/>
          <a:chOff x="628651" y="6477000"/>
          <a:chExt cx="3069815" cy="362100"/>
        </a:xfrm>
      </xdr:grpSpPr>
      <xdr:pic>
        <xdr:nvPicPr>
          <xdr:cNvPr id="3" name="Picture 6">
            <a:extLst>
              <a:ext uri="{FF2B5EF4-FFF2-40B4-BE49-F238E27FC236}">
                <a16:creationId xmlns:a16="http://schemas.microsoft.com/office/drawing/2014/main" id="{CE389583-33CB-C209-324B-D73949755476}"/>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647971" y="6477000"/>
            <a:ext cx="1050495" cy="360000"/>
          </a:xfrm>
          <a:prstGeom prst="rect">
            <a:avLst/>
          </a:prstGeom>
          <a:noFill/>
        </xdr:spPr>
      </xdr:pic>
      <xdr:pic>
        <xdr:nvPicPr>
          <xdr:cNvPr id="4" name="Imagem 3">
            <a:extLst>
              <a:ext uri="{FF2B5EF4-FFF2-40B4-BE49-F238E27FC236}">
                <a16:creationId xmlns:a16="http://schemas.microsoft.com/office/drawing/2014/main" id="{3F779139-B292-6800-121B-D7C294D8C7B3}"/>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3587" b="17860"/>
          <a:stretch/>
        </xdr:blipFill>
        <xdr:spPr>
          <a:xfrm>
            <a:off x="628651" y="6515100"/>
            <a:ext cx="956471" cy="324000"/>
          </a:xfrm>
          <a:prstGeom prst="rect">
            <a:avLst/>
          </a:prstGeom>
        </xdr:spPr>
      </xdr:pic>
      <xdr:pic>
        <xdr:nvPicPr>
          <xdr:cNvPr id="5" name="Imagem 4">
            <a:extLst>
              <a:ext uri="{FF2B5EF4-FFF2-40B4-BE49-F238E27FC236}">
                <a16:creationId xmlns:a16="http://schemas.microsoft.com/office/drawing/2014/main" id="{DB5CE18C-B11D-BDA5-7491-C5F30452951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81150" y="6638925"/>
            <a:ext cx="1049998" cy="180000"/>
          </a:xfrm>
          <a:prstGeom prst="rect">
            <a:avLst/>
          </a:prstGeom>
        </xdr:spPr>
      </xdr:pic>
    </xdr:grpSp>
    <xdr:clientData/>
  </xdr:twoCellAnchor>
  <xdr:twoCellAnchor>
    <xdr:from>
      <xdr:col>11</xdr:col>
      <xdr:colOff>444500</xdr:colOff>
      <xdr:row>180</xdr:row>
      <xdr:rowOff>25400</xdr:rowOff>
    </xdr:from>
    <xdr:to>
      <xdr:col>13</xdr:col>
      <xdr:colOff>576890</xdr:colOff>
      <xdr:row>182</xdr:row>
      <xdr:rowOff>76400</xdr:rowOff>
    </xdr:to>
    <xdr:pic>
      <xdr:nvPicPr>
        <xdr:cNvPr id="6" name="logoP_PeLS1">
          <a:extLst>
            <a:ext uri="{FF2B5EF4-FFF2-40B4-BE49-F238E27FC236}">
              <a16:creationId xmlns:a16="http://schemas.microsoft.com/office/drawing/2014/main" id="{2FD2EEB3-FC9B-49DC-AAFF-7AF357A53185}"/>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7902575" y="35563175"/>
          <a:ext cx="1294440" cy="432000"/>
        </a:xfrm>
        <a:prstGeom prst="rect">
          <a:avLst/>
        </a:prstGeom>
        <a:noFill/>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133350</xdr:colOff>
      <xdr:row>49</xdr:row>
      <xdr:rowOff>38100</xdr:rowOff>
    </xdr:from>
    <xdr:to>
      <xdr:col>2</xdr:col>
      <xdr:colOff>10725</xdr:colOff>
      <xdr:row>71</xdr:row>
      <xdr:rowOff>298200</xdr:rowOff>
    </xdr:to>
    <xdr:graphicFrame macro="">
      <xdr:nvGraphicFramePr>
        <xdr:cNvPr id="7" name="GrafD04_D1H">
          <a:extLst>
            <a:ext uri="{FF2B5EF4-FFF2-40B4-BE49-F238E27FC236}">
              <a16:creationId xmlns:a16="http://schemas.microsoft.com/office/drawing/2014/main" id="{00000000-0008-0000-0A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9524</xdr:colOff>
      <xdr:row>49</xdr:row>
      <xdr:rowOff>19050</xdr:rowOff>
    </xdr:from>
    <xdr:to>
      <xdr:col>11</xdr:col>
      <xdr:colOff>506024</xdr:colOff>
      <xdr:row>71</xdr:row>
      <xdr:rowOff>279150</xdr:rowOff>
    </xdr:to>
    <xdr:graphicFrame macro="">
      <xdr:nvGraphicFramePr>
        <xdr:cNvPr id="8" name="GrafD04_D1M">
          <a:extLst>
            <a:ext uri="{FF2B5EF4-FFF2-40B4-BE49-F238E27FC236}">
              <a16:creationId xmlns:a16="http://schemas.microsoft.com/office/drawing/2014/main" id="{00000000-0008-0000-0A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76</xdr:row>
      <xdr:rowOff>63500</xdr:rowOff>
    </xdr:from>
    <xdr:to>
      <xdr:col>2</xdr:col>
      <xdr:colOff>355190</xdr:colOff>
      <xdr:row>78</xdr:row>
      <xdr:rowOff>44600</xdr:rowOff>
    </xdr:to>
    <xdr:grpSp>
      <xdr:nvGrpSpPr>
        <xdr:cNvPr id="2" name="logoP_ARS1">
          <a:extLst>
            <a:ext uri="{FF2B5EF4-FFF2-40B4-BE49-F238E27FC236}">
              <a16:creationId xmlns:a16="http://schemas.microsoft.com/office/drawing/2014/main" id="{FB720715-6883-4696-AF4B-4A9434A4070D}"/>
            </a:ext>
          </a:extLst>
        </xdr:cNvPr>
        <xdr:cNvGrpSpPr/>
      </xdr:nvGrpSpPr>
      <xdr:grpSpPr>
        <a:xfrm>
          <a:off x="180975" y="14636750"/>
          <a:ext cx="3069815" cy="362100"/>
          <a:chOff x="628651" y="6477000"/>
          <a:chExt cx="3069815" cy="362100"/>
        </a:xfrm>
      </xdr:grpSpPr>
      <xdr:pic>
        <xdr:nvPicPr>
          <xdr:cNvPr id="3" name="Picture 6">
            <a:extLst>
              <a:ext uri="{FF2B5EF4-FFF2-40B4-BE49-F238E27FC236}">
                <a16:creationId xmlns:a16="http://schemas.microsoft.com/office/drawing/2014/main" id="{6354EAC5-19F4-1282-AD4D-B454804F356F}"/>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2647971" y="6477000"/>
            <a:ext cx="1050495" cy="360000"/>
          </a:xfrm>
          <a:prstGeom prst="rect">
            <a:avLst/>
          </a:prstGeom>
          <a:noFill/>
        </xdr:spPr>
      </xdr:pic>
      <xdr:pic>
        <xdr:nvPicPr>
          <xdr:cNvPr id="4" name="Imagem 3">
            <a:extLst>
              <a:ext uri="{FF2B5EF4-FFF2-40B4-BE49-F238E27FC236}">
                <a16:creationId xmlns:a16="http://schemas.microsoft.com/office/drawing/2014/main" id="{8A67A125-3248-26AB-5663-2CF8743043E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3587" b="17860"/>
          <a:stretch/>
        </xdr:blipFill>
        <xdr:spPr>
          <a:xfrm>
            <a:off x="628651" y="6515100"/>
            <a:ext cx="956471" cy="324000"/>
          </a:xfrm>
          <a:prstGeom prst="rect">
            <a:avLst/>
          </a:prstGeom>
        </xdr:spPr>
      </xdr:pic>
      <xdr:pic>
        <xdr:nvPicPr>
          <xdr:cNvPr id="5" name="Imagem 4">
            <a:extLst>
              <a:ext uri="{FF2B5EF4-FFF2-40B4-BE49-F238E27FC236}">
                <a16:creationId xmlns:a16="http://schemas.microsoft.com/office/drawing/2014/main" id="{536F0CDF-3FF2-FDBF-0979-97CB8A1DE20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81150" y="6638925"/>
            <a:ext cx="1049998" cy="180000"/>
          </a:xfrm>
          <a:prstGeom prst="rect">
            <a:avLst/>
          </a:prstGeom>
        </xdr:spPr>
      </xdr:pic>
    </xdr:grpSp>
    <xdr:clientData/>
  </xdr:twoCellAnchor>
  <xdr:twoCellAnchor>
    <xdr:from>
      <xdr:col>11</xdr:col>
      <xdr:colOff>254000</xdr:colOff>
      <xdr:row>76</xdr:row>
      <xdr:rowOff>25400</xdr:rowOff>
    </xdr:from>
    <xdr:to>
      <xdr:col>13</xdr:col>
      <xdr:colOff>500690</xdr:colOff>
      <xdr:row>78</xdr:row>
      <xdr:rowOff>76400</xdr:rowOff>
    </xdr:to>
    <xdr:pic>
      <xdr:nvPicPr>
        <xdr:cNvPr id="6" name="logoP_PeLS1">
          <a:extLst>
            <a:ext uri="{FF2B5EF4-FFF2-40B4-BE49-F238E27FC236}">
              <a16:creationId xmlns:a16="http://schemas.microsoft.com/office/drawing/2014/main" id="{189E177C-6F06-460E-840C-71BB65D21F63}"/>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7864475" y="19446875"/>
          <a:ext cx="1294440" cy="432000"/>
        </a:xfrm>
        <a:prstGeom prst="rect">
          <a:avLst/>
        </a:prstGeom>
        <a:noFill/>
      </xdr:spPr>
    </xdr:pic>
    <xdr:clientData/>
  </xdr:twoCellAnchor>
</xdr:wsDr>
</file>

<file path=xl/drawings/drawing12.xml><?xml version="1.0" encoding="utf-8"?>
<xdr:wsDr xmlns:xdr="http://schemas.openxmlformats.org/drawingml/2006/spreadsheetDrawing" xmlns:a="http://schemas.openxmlformats.org/drawingml/2006/main">
  <xdr:twoCellAnchor editAs="absolute">
    <xdr:from>
      <xdr:col>0</xdr:col>
      <xdr:colOff>161924</xdr:colOff>
      <xdr:row>36</xdr:row>
      <xdr:rowOff>0</xdr:rowOff>
    </xdr:from>
    <xdr:to>
      <xdr:col>7</xdr:col>
      <xdr:colOff>18899</xdr:colOff>
      <xdr:row>51</xdr:row>
      <xdr:rowOff>22500</xdr:rowOff>
    </xdr:to>
    <xdr:graphicFrame macro="">
      <xdr:nvGraphicFramePr>
        <xdr:cNvPr id="4" name="Gráfico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9</xdr:col>
      <xdr:colOff>4761</xdr:colOff>
      <xdr:row>35</xdr:row>
      <xdr:rowOff>35718</xdr:rowOff>
    </xdr:from>
    <xdr:to>
      <xdr:col>17</xdr:col>
      <xdr:colOff>553887</xdr:colOff>
      <xdr:row>50</xdr:row>
      <xdr:rowOff>189187</xdr:rowOff>
    </xdr:to>
    <xdr:graphicFrame macro="">
      <xdr:nvGraphicFramePr>
        <xdr:cNvPr id="13" name="Gráfico 12">
          <a:extLst>
            <a:ext uri="{FF2B5EF4-FFF2-40B4-BE49-F238E27FC236}">
              <a16:creationId xmlns:a16="http://schemas.microsoft.com/office/drawing/2014/main" id="{00000000-0008-0000-0B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161925</xdr:colOff>
      <xdr:row>98</xdr:row>
      <xdr:rowOff>57150</xdr:rowOff>
    </xdr:from>
    <xdr:to>
      <xdr:col>7</xdr:col>
      <xdr:colOff>18900</xdr:colOff>
      <xdr:row>114</xdr:row>
      <xdr:rowOff>22500</xdr:rowOff>
    </xdr:to>
    <xdr:graphicFrame macro="">
      <xdr:nvGraphicFramePr>
        <xdr:cNvPr id="197" name="Gráfico 196">
          <a:extLst>
            <a:ext uri="{FF2B5EF4-FFF2-40B4-BE49-F238E27FC236}">
              <a16:creationId xmlns:a16="http://schemas.microsoft.com/office/drawing/2014/main" id="{00000000-0008-0000-0B00-0000C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126</xdr:row>
      <xdr:rowOff>63500</xdr:rowOff>
    </xdr:from>
    <xdr:to>
      <xdr:col>4</xdr:col>
      <xdr:colOff>98015</xdr:colOff>
      <xdr:row>128</xdr:row>
      <xdr:rowOff>44600</xdr:rowOff>
    </xdr:to>
    <xdr:grpSp>
      <xdr:nvGrpSpPr>
        <xdr:cNvPr id="2" name="logoP_ARS1">
          <a:extLst>
            <a:ext uri="{FF2B5EF4-FFF2-40B4-BE49-F238E27FC236}">
              <a16:creationId xmlns:a16="http://schemas.microsoft.com/office/drawing/2014/main" id="{0ADE0D55-4E27-44E9-AD00-FC65415855E3}"/>
            </a:ext>
          </a:extLst>
        </xdr:cNvPr>
        <xdr:cNvGrpSpPr/>
      </xdr:nvGrpSpPr>
      <xdr:grpSpPr>
        <a:xfrm>
          <a:off x="180975" y="23790275"/>
          <a:ext cx="3069815" cy="362100"/>
          <a:chOff x="628651" y="6477000"/>
          <a:chExt cx="3069815" cy="362100"/>
        </a:xfrm>
      </xdr:grpSpPr>
      <xdr:pic>
        <xdr:nvPicPr>
          <xdr:cNvPr id="3" name="Picture 6">
            <a:extLst>
              <a:ext uri="{FF2B5EF4-FFF2-40B4-BE49-F238E27FC236}">
                <a16:creationId xmlns:a16="http://schemas.microsoft.com/office/drawing/2014/main" id="{16C7D780-D0CE-C7AB-95F4-376C83DBE103}"/>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2647971" y="6477000"/>
            <a:ext cx="1050495" cy="360000"/>
          </a:xfrm>
          <a:prstGeom prst="rect">
            <a:avLst/>
          </a:prstGeom>
          <a:noFill/>
        </xdr:spPr>
      </xdr:pic>
      <xdr:pic>
        <xdr:nvPicPr>
          <xdr:cNvPr id="5" name="Imagem 4">
            <a:extLst>
              <a:ext uri="{FF2B5EF4-FFF2-40B4-BE49-F238E27FC236}">
                <a16:creationId xmlns:a16="http://schemas.microsoft.com/office/drawing/2014/main" id="{69AFA578-8371-A63C-2AD2-F4B1B2D9FFB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3587" b="17860"/>
          <a:stretch/>
        </xdr:blipFill>
        <xdr:spPr>
          <a:xfrm>
            <a:off x="628651" y="6515100"/>
            <a:ext cx="956471" cy="324000"/>
          </a:xfrm>
          <a:prstGeom prst="rect">
            <a:avLst/>
          </a:prstGeom>
        </xdr:spPr>
      </xdr:pic>
      <xdr:pic>
        <xdr:nvPicPr>
          <xdr:cNvPr id="6" name="Imagem 5">
            <a:extLst>
              <a:ext uri="{FF2B5EF4-FFF2-40B4-BE49-F238E27FC236}">
                <a16:creationId xmlns:a16="http://schemas.microsoft.com/office/drawing/2014/main" id="{E1E8BB55-3F01-59C4-12C2-DDF1DD63C6E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81150" y="6638925"/>
            <a:ext cx="1049998" cy="180000"/>
          </a:xfrm>
          <a:prstGeom prst="rect">
            <a:avLst/>
          </a:prstGeom>
        </xdr:spPr>
      </xdr:pic>
    </xdr:grpSp>
    <xdr:clientData/>
  </xdr:twoCellAnchor>
  <xdr:twoCellAnchor>
    <xdr:from>
      <xdr:col>12</xdr:col>
      <xdr:colOff>546100</xdr:colOff>
      <xdr:row>126</xdr:row>
      <xdr:rowOff>25400</xdr:rowOff>
    </xdr:from>
    <xdr:to>
      <xdr:col>15</xdr:col>
      <xdr:colOff>602290</xdr:colOff>
      <xdr:row>128</xdr:row>
      <xdr:rowOff>76400</xdr:rowOff>
    </xdr:to>
    <xdr:pic>
      <xdr:nvPicPr>
        <xdr:cNvPr id="7" name="logoP_PeLS1">
          <a:extLst>
            <a:ext uri="{FF2B5EF4-FFF2-40B4-BE49-F238E27FC236}">
              <a16:creationId xmlns:a16="http://schemas.microsoft.com/office/drawing/2014/main" id="{3EED167B-FCF0-4106-BF29-0898E196AC7E}"/>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7927975" y="23752175"/>
          <a:ext cx="1294440" cy="432000"/>
        </a:xfrm>
        <a:prstGeom prst="rect">
          <a:avLst/>
        </a:prstGeom>
        <a:noFill/>
      </xdr:spPr>
    </xdr:pic>
    <xdr:clientData/>
  </xdr:twoCellAnchor>
  <xdr:twoCellAnchor>
    <xdr:from>
      <xdr:col>1</xdr:col>
      <xdr:colOff>0</xdr:colOff>
      <xdr:row>55</xdr:row>
      <xdr:rowOff>0</xdr:rowOff>
    </xdr:from>
    <xdr:to>
      <xdr:col>7</xdr:col>
      <xdr:colOff>7344</xdr:colOff>
      <xdr:row>71</xdr:row>
      <xdr:rowOff>43050</xdr:rowOff>
    </xdr:to>
    <xdr:grpSp>
      <xdr:nvGrpSpPr>
        <xdr:cNvPr id="8" name="R1_ACeS">
          <a:extLst>
            <a:ext uri="{FF2B5EF4-FFF2-40B4-BE49-F238E27FC236}">
              <a16:creationId xmlns:a16="http://schemas.microsoft.com/office/drawing/2014/main" id="{AC541A0A-E07D-42CA-B7A7-E9F33F666B4A}"/>
            </a:ext>
          </a:extLst>
        </xdr:cNvPr>
        <xdr:cNvGrpSpPr/>
      </xdr:nvGrpSpPr>
      <xdr:grpSpPr>
        <a:xfrm>
          <a:off x="180975" y="10620375"/>
          <a:ext cx="4217394" cy="2919600"/>
          <a:chOff x="11134725" y="419100"/>
          <a:chExt cx="4817469" cy="2919600"/>
        </a:xfrm>
      </xdr:grpSpPr>
      <xdr:grpSp>
        <xdr:nvGrpSpPr>
          <xdr:cNvPr id="9" name="A101">
            <a:extLst>
              <a:ext uri="{FF2B5EF4-FFF2-40B4-BE49-F238E27FC236}">
                <a16:creationId xmlns:a16="http://schemas.microsoft.com/office/drawing/2014/main" id="{DA21C4DC-8BAB-3105-698E-13EC44C27FA6}"/>
              </a:ext>
            </a:extLst>
          </xdr:cNvPr>
          <xdr:cNvGrpSpPr/>
        </xdr:nvGrpSpPr>
        <xdr:grpSpPr>
          <a:xfrm>
            <a:off x="12490835" y="901010"/>
            <a:ext cx="1689612" cy="1107162"/>
            <a:chOff x="2922588" y="1571625"/>
            <a:chExt cx="2670175" cy="1998663"/>
          </a:xfrm>
        </xdr:grpSpPr>
        <xdr:sp macro="" textlink="">
          <xdr:nvSpPr>
            <xdr:cNvPr id="203" name="Freeform 5">
              <a:extLst>
                <a:ext uri="{FF2B5EF4-FFF2-40B4-BE49-F238E27FC236}">
                  <a16:creationId xmlns:a16="http://schemas.microsoft.com/office/drawing/2014/main" id="{0E745A20-0C0C-A4BF-1C58-696F5A1F224E}"/>
                </a:ext>
              </a:extLst>
            </xdr:cNvPr>
            <xdr:cNvSpPr>
              <a:spLocks/>
            </xdr:cNvSpPr>
          </xdr:nvSpPr>
          <xdr:spPr bwMode="auto">
            <a:xfrm>
              <a:off x="2922588" y="1571625"/>
              <a:ext cx="2670175" cy="1998663"/>
            </a:xfrm>
            <a:custGeom>
              <a:avLst/>
              <a:gdLst/>
              <a:ahLst/>
              <a:cxnLst>
                <a:cxn ang="0">
                  <a:pos x="484" y="133"/>
                </a:cxn>
                <a:cxn ang="0">
                  <a:pos x="635" y="67"/>
                </a:cxn>
                <a:cxn ang="0">
                  <a:pos x="786" y="78"/>
                </a:cxn>
                <a:cxn ang="0">
                  <a:pos x="905" y="110"/>
                </a:cxn>
                <a:cxn ang="0">
                  <a:pos x="898" y="183"/>
                </a:cxn>
                <a:cxn ang="0">
                  <a:pos x="994" y="215"/>
                </a:cxn>
                <a:cxn ang="0">
                  <a:pos x="1110" y="137"/>
                </a:cxn>
                <a:cxn ang="0">
                  <a:pos x="1213" y="213"/>
                </a:cxn>
                <a:cxn ang="0">
                  <a:pos x="1261" y="247"/>
                </a:cxn>
                <a:cxn ang="0">
                  <a:pos x="1346" y="192"/>
                </a:cxn>
                <a:cxn ang="0">
                  <a:pos x="1439" y="169"/>
                </a:cxn>
                <a:cxn ang="0">
                  <a:pos x="1567" y="124"/>
                </a:cxn>
                <a:cxn ang="0">
                  <a:pos x="1636" y="128"/>
                </a:cxn>
                <a:cxn ang="0">
                  <a:pos x="1615" y="229"/>
                </a:cxn>
                <a:cxn ang="0">
                  <a:pos x="1641" y="304"/>
                </a:cxn>
                <a:cxn ang="0">
                  <a:pos x="1679" y="359"/>
                </a:cxn>
                <a:cxn ang="0">
                  <a:pos x="1675" y="428"/>
                </a:cxn>
                <a:cxn ang="0">
                  <a:pos x="1611" y="496"/>
                </a:cxn>
                <a:cxn ang="0">
                  <a:pos x="1551" y="674"/>
                </a:cxn>
                <a:cxn ang="0">
                  <a:pos x="1533" y="818"/>
                </a:cxn>
                <a:cxn ang="0">
                  <a:pos x="1563" y="912"/>
                </a:cxn>
                <a:cxn ang="0">
                  <a:pos x="1481" y="969"/>
                </a:cxn>
                <a:cxn ang="0">
                  <a:pos x="1453" y="1045"/>
                </a:cxn>
                <a:cxn ang="0">
                  <a:pos x="1405" y="1109"/>
                </a:cxn>
                <a:cxn ang="0">
                  <a:pos x="1314" y="1111"/>
                </a:cxn>
                <a:cxn ang="0">
                  <a:pos x="1273" y="1054"/>
                </a:cxn>
                <a:cxn ang="0">
                  <a:pos x="1277" y="999"/>
                </a:cxn>
                <a:cxn ang="0">
                  <a:pos x="1225" y="967"/>
                </a:cxn>
                <a:cxn ang="0">
                  <a:pos x="1179" y="1010"/>
                </a:cxn>
                <a:cxn ang="0">
                  <a:pos x="1136" y="1017"/>
                </a:cxn>
                <a:cxn ang="0">
                  <a:pos x="1142" y="1077"/>
                </a:cxn>
                <a:cxn ang="0">
                  <a:pos x="1108" y="1127"/>
                </a:cxn>
                <a:cxn ang="0">
                  <a:pos x="1065" y="1118"/>
                </a:cxn>
                <a:cxn ang="0">
                  <a:pos x="992" y="1157"/>
                </a:cxn>
                <a:cxn ang="0">
                  <a:pos x="909" y="1259"/>
                </a:cxn>
                <a:cxn ang="0">
                  <a:pos x="832" y="1250"/>
                </a:cxn>
                <a:cxn ang="0">
                  <a:pos x="711" y="1202"/>
                </a:cxn>
                <a:cxn ang="0">
                  <a:pos x="635" y="1234"/>
                </a:cxn>
                <a:cxn ang="0">
                  <a:pos x="564" y="1216"/>
                </a:cxn>
                <a:cxn ang="0">
                  <a:pos x="489" y="1154"/>
                </a:cxn>
                <a:cxn ang="0">
                  <a:pos x="404" y="1134"/>
                </a:cxn>
                <a:cxn ang="0">
                  <a:pos x="398" y="1013"/>
                </a:cxn>
                <a:cxn ang="0">
                  <a:pos x="457" y="967"/>
                </a:cxn>
                <a:cxn ang="0">
                  <a:pos x="500" y="912"/>
                </a:cxn>
                <a:cxn ang="0">
                  <a:pos x="532" y="862"/>
                </a:cxn>
                <a:cxn ang="0">
                  <a:pos x="535" y="802"/>
                </a:cxn>
                <a:cxn ang="0">
                  <a:pos x="473" y="741"/>
                </a:cxn>
                <a:cxn ang="0">
                  <a:pos x="391" y="800"/>
                </a:cxn>
                <a:cxn ang="0">
                  <a:pos x="308" y="784"/>
                </a:cxn>
                <a:cxn ang="0">
                  <a:pos x="233" y="773"/>
                </a:cxn>
                <a:cxn ang="0">
                  <a:pos x="215" y="700"/>
                </a:cxn>
                <a:cxn ang="0">
                  <a:pos x="240" y="594"/>
                </a:cxn>
                <a:cxn ang="0">
                  <a:pos x="190" y="562"/>
                </a:cxn>
                <a:cxn ang="0">
                  <a:pos x="112" y="556"/>
                </a:cxn>
                <a:cxn ang="0">
                  <a:pos x="23" y="560"/>
                </a:cxn>
                <a:cxn ang="0">
                  <a:pos x="50" y="510"/>
                </a:cxn>
                <a:cxn ang="0">
                  <a:pos x="82" y="409"/>
                </a:cxn>
                <a:cxn ang="0">
                  <a:pos x="101" y="332"/>
                </a:cxn>
                <a:cxn ang="0">
                  <a:pos x="121" y="256"/>
                </a:cxn>
                <a:cxn ang="0">
                  <a:pos x="210" y="181"/>
                </a:cxn>
                <a:cxn ang="0">
                  <a:pos x="306" y="128"/>
                </a:cxn>
                <a:cxn ang="0">
                  <a:pos x="409" y="41"/>
                </a:cxn>
              </a:cxnLst>
              <a:rect l="0" t="0" r="r" b="b"/>
              <a:pathLst>
                <a:path w="1682" h="1259">
                  <a:moveTo>
                    <a:pt x="409" y="126"/>
                  </a:moveTo>
                  <a:lnTo>
                    <a:pt x="404" y="137"/>
                  </a:lnTo>
                  <a:lnTo>
                    <a:pt x="402" y="151"/>
                  </a:lnTo>
                  <a:lnTo>
                    <a:pt x="398" y="160"/>
                  </a:lnTo>
                  <a:lnTo>
                    <a:pt x="398" y="163"/>
                  </a:lnTo>
                  <a:lnTo>
                    <a:pt x="402" y="165"/>
                  </a:lnTo>
                  <a:lnTo>
                    <a:pt x="411" y="172"/>
                  </a:lnTo>
                  <a:lnTo>
                    <a:pt x="420" y="176"/>
                  </a:lnTo>
                  <a:lnTo>
                    <a:pt x="425" y="179"/>
                  </a:lnTo>
                  <a:lnTo>
                    <a:pt x="427" y="179"/>
                  </a:lnTo>
                  <a:lnTo>
                    <a:pt x="430" y="179"/>
                  </a:lnTo>
                  <a:lnTo>
                    <a:pt x="448" y="160"/>
                  </a:lnTo>
                  <a:lnTo>
                    <a:pt x="452" y="156"/>
                  </a:lnTo>
                  <a:lnTo>
                    <a:pt x="459" y="153"/>
                  </a:lnTo>
                  <a:lnTo>
                    <a:pt x="464" y="153"/>
                  </a:lnTo>
                  <a:lnTo>
                    <a:pt x="468" y="153"/>
                  </a:lnTo>
                  <a:lnTo>
                    <a:pt x="473" y="153"/>
                  </a:lnTo>
                  <a:lnTo>
                    <a:pt x="478" y="153"/>
                  </a:lnTo>
                  <a:lnTo>
                    <a:pt x="480" y="151"/>
                  </a:lnTo>
                  <a:lnTo>
                    <a:pt x="484" y="149"/>
                  </a:lnTo>
                  <a:lnTo>
                    <a:pt x="484" y="144"/>
                  </a:lnTo>
                  <a:lnTo>
                    <a:pt x="484" y="142"/>
                  </a:lnTo>
                  <a:lnTo>
                    <a:pt x="487" y="137"/>
                  </a:lnTo>
                  <a:lnTo>
                    <a:pt x="484" y="133"/>
                  </a:lnTo>
                  <a:lnTo>
                    <a:pt x="484" y="128"/>
                  </a:lnTo>
                  <a:lnTo>
                    <a:pt x="484" y="124"/>
                  </a:lnTo>
                  <a:lnTo>
                    <a:pt x="482" y="119"/>
                  </a:lnTo>
                  <a:lnTo>
                    <a:pt x="482" y="115"/>
                  </a:lnTo>
                  <a:lnTo>
                    <a:pt x="484" y="112"/>
                  </a:lnTo>
                  <a:lnTo>
                    <a:pt x="484" y="110"/>
                  </a:lnTo>
                  <a:lnTo>
                    <a:pt x="487" y="110"/>
                  </a:lnTo>
                  <a:lnTo>
                    <a:pt x="494" y="110"/>
                  </a:lnTo>
                  <a:lnTo>
                    <a:pt x="512" y="108"/>
                  </a:lnTo>
                  <a:lnTo>
                    <a:pt x="528" y="105"/>
                  </a:lnTo>
                  <a:lnTo>
                    <a:pt x="546" y="105"/>
                  </a:lnTo>
                  <a:lnTo>
                    <a:pt x="560" y="103"/>
                  </a:lnTo>
                  <a:lnTo>
                    <a:pt x="573" y="103"/>
                  </a:lnTo>
                  <a:lnTo>
                    <a:pt x="585" y="101"/>
                  </a:lnTo>
                  <a:lnTo>
                    <a:pt x="592" y="96"/>
                  </a:lnTo>
                  <a:lnTo>
                    <a:pt x="599" y="94"/>
                  </a:lnTo>
                  <a:lnTo>
                    <a:pt x="605" y="87"/>
                  </a:lnTo>
                  <a:lnTo>
                    <a:pt x="610" y="83"/>
                  </a:lnTo>
                  <a:lnTo>
                    <a:pt x="615" y="78"/>
                  </a:lnTo>
                  <a:lnTo>
                    <a:pt x="621" y="71"/>
                  </a:lnTo>
                  <a:lnTo>
                    <a:pt x="624" y="67"/>
                  </a:lnTo>
                  <a:lnTo>
                    <a:pt x="628" y="64"/>
                  </a:lnTo>
                  <a:lnTo>
                    <a:pt x="633" y="64"/>
                  </a:lnTo>
                  <a:lnTo>
                    <a:pt x="635" y="67"/>
                  </a:lnTo>
                  <a:lnTo>
                    <a:pt x="640" y="69"/>
                  </a:lnTo>
                  <a:lnTo>
                    <a:pt x="647" y="73"/>
                  </a:lnTo>
                  <a:lnTo>
                    <a:pt x="651" y="78"/>
                  </a:lnTo>
                  <a:lnTo>
                    <a:pt x="656" y="80"/>
                  </a:lnTo>
                  <a:lnTo>
                    <a:pt x="665" y="80"/>
                  </a:lnTo>
                  <a:lnTo>
                    <a:pt x="669" y="80"/>
                  </a:lnTo>
                  <a:lnTo>
                    <a:pt x="676" y="78"/>
                  </a:lnTo>
                  <a:lnTo>
                    <a:pt x="681" y="76"/>
                  </a:lnTo>
                  <a:lnTo>
                    <a:pt x="690" y="69"/>
                  </a:lnTo>
                  <a:lnTo>
                    <a:pt x="704" y="57"/>
                  </a:lnTo>
                  <a:lnTo>
                    <a:pt x="713" y="48"/>
                  </a:lnTo>
                  <a:lnTo>
                    <a:pt x="720" y="46"/>
                  </a:lnTo>
                  <a:lnTo>
                    <a:pt x="724" y="44"/>
                  </a:lnTo>
                  <a:lnTo>
                    <a:pt x="727" y="44"/>
                  </a:lnTo>
                  <a:lnTo>
                    <a:pt x="731" y="44"/>
                  </a:lnTo>
                  <a:lnTo>
                    <a:pt x="738" y="46"/>
                  </a:lnTo>
                  <a:lnTo>
                    <a:pt x="743" y="48"/>
                  </a:lnTo>
                  <a:lnTo>
                    <a:pt x="747" y="51"/>
                  </a:lnTo>
                  <a:lnTo>
                    <a:pt x="754" y="55"/>
                  </a:lnTo>
                  <a:lnTo>
                    <a:pt x="768" y="69"/>
                  </a:lnTo>
                  <a:lnTo>
                    <a:pt x="772" y="73"/>
                  </a:lnTo>
                  <a:lnTo>
                    <a:pt x="775" y="76"/>
                  </a:lnTo>
                  <a:lnTo>
                    <a:pt x="779" y="76"/>
                  </a:lnTo>
                  <a:lnTo>
                    <a:pt x="786" y="78"/>
                  </a:lnTo>
                  <a:lnTo>
                    <a:pt x="791" y="78"/>
                  </a:lnTo>
                  <a:lnTo>
                    <a:pt x="793" y="83"/>
                  </a:lnTo>
                  <a:lnTo>
                    <a:pt x="795" y="89"/>
                  </a:lnTo>
                  <a:lnTo>
                    <a:pt x="797" y="94"/>
                  </a:lnTo>
                  <a:lnTo>
                    <a:pt x="800" y="99"/>
                  </a:lnTo>
                  <a:lnTo>
                    <a:pt x="804" y="103"/>
                  </a:lnTo>
                  <a:lnTo>
                    <a:pt x="807" y="105"/>
                  </a:lnTo>
                  <a:lnTo>
                    <a:pt x="811" y="105"/>
                  </a:lnTo>
                  <a:lnTo>
                    <a:pt x="834" y="108"/>
                  </a:lnTo>
                  <a:lnTo>
                    <a:pt x="845" y="108"/>
                  </a:lnTo>
                  <a:lnTo>
                    <a:pt x="852" y="108"/>
                  </a:lnTo>
                  <a:lnTo>
                    <a:pt x="861" y="108"/>
                  </a:lnTo>
                  <a:lnTo>
                    <a:pt x="868" y="108"/>
                  </a:lnTo>
                  <a:lnTo>
                    <a:pt x="871" y="108"/>
                  </a:lnTo>
                  <a:lnTo>
                    <a:pt x="875" y="103"/>
                  </a:lnTo>
                  <a:lnTo>
                    <a:pt x="877" y="101"/>
                  </a:lnTo>
                  <a:lnTo>
                    <a:pt x="882" y="99"/>
                  </a:lnTo>
                  <a:lnTo>
                    <a:pt x="884" y="99"/>
                  </a:lnTo>
                  <a:lnTo>
                    <a:pt x="887" y="99"/>
                  </a:lnTo>
                  <a:lnTo>
                    <a:pt x="889" y="101"/>
                  </a:lnTo>
                  <a:lnTo>
                    <a:pt x="893" y="105"/>
                  </a:lnTo>
                  <a:lnTo>
                    <a:pt x="896" y="110"/>
                  </a:lnTo>
                  <a:lnTo>
                    <a:pt x="900" y="110"/>
                  </a:lnTo>
                  <a:lnTo>
                    <a:pt x="905" y="110"/>
                  </a:lnTo>
                  <a:lnTo>
                    <a:pt x="916" y="108"/>
                  </a:lnTo>
                  <a:lnTo>
                    <a:pt x="925" y="108"/>
                  </a:lnTo>
                  <a:lnTo>
                    <a:pt x="935" y="105"/>
                  </a:lnTo>
                  <a:lnTo>
                    <a:pt x="937" y="105"/>
                  </a:lnTo>
                  <a:lnTo>
                    <a:pt x="939" y="108"/>
                  </a:lnTo>
                  <a:lnTo>
                    <a:pt x="939" y="110"/>
                  </a:lnTo>
                  <a:lnTo>
                    <a:pt x="939" y="117"/>
                  </a:lnTo>
                  <a:lnTo>
                    <a:pt x="937" y="121"/>
                  </a:lnTo>
                  <a:lnTo>
                    <a:pt x="935" y="126"/>
                  </a:lnTo>
                  <a:lnTo>
                    <a:pt x="930" y="128"/>
                  </a:lnTo>
                  <a:lnTo>
                    <a:pt x="923" y="133"/>
                  </a:lnTo>
                  <a:lnTo>
                    <a:pt x="916" y="137"/>
                  </a:lnTo>
                  <a:lnTo>
                    <a:pt x="914" y="142"/>
                  </a:lnTo>
                  <a:lnTo>
                    <a:pt x="912" y="144"/>
                  </a:lnTo>
                  <a:lnTo>
                    <a:pt x="909" y="147"/>
                  </a:lnTo>
                  <a:lnTo>
                    <a:pt x="909" y="151"/>
                  </a:lnTo>
                  <a:lnTo>
                    <a:pt x="909" y="156"/>
                  </a:lnTo>
                  <a:lnTo>
                    <a:pt x="909" y="163"/>
                  </a:lnTo>
                  <a:lnTo>
                    <a:pt x="905" y="167"/>
                  </a:lnTo>
                  <a:lnTo>
                    <a:pt x="903" y="172"/>
                  </a:lnTo>
                  <a:lnTo>
                    <a:pt x="903" y="174"/>
                  </a:lnTo>
                  <a:lnTo>
                    <a:pt x="903" y="176"/>
                  </a:lnTo>
                  <a:lnTo>
                    <a:pt x="900" y="179"/>
                  </a:lnTo>
                  <a:lnTo>
                    <a:pt x="898" y="183"/>
                  </a:lnTo>
                  <a:lnTo>
                    <a:pt x="893" y="188"/>
                  </a:lnTo>
                  <a:lnTo>
                    <a:pt x="891" y="192"/>
                  </a:lnTo>
                  <a:lnTo>
                    <a:pt x="891" y="195"/>
                  </a:lnTo>
                  <a:lnTo>
                    <a:pt x="889" y="213"/>
                  </a:lnTo>
                  <a:lnTo>
                    <a:pt x="889" y="220"/>
                  </a:lnTo>
                  <a:lnTo>
                    <a:pt x="889" y="222"/>
                  </a:lnTo>
                  <a:lnTo>
                    <a:pt x="889" y="227"/>
                  </a:lnTo>
                  <a:lnTo>
                    <a:pt x="891" y="227"/>
                  </a:lnTo>
                  <a:lnTo>
                    <a:pt x="900" y="222"/>
                  </a:lnTo>
                  <a:lnTo>
                    <a:pt x="907" y="220"/>
                  </a:lnTo>
                  <a:lnTo>
                    <a:pt x="912" y="217"/>
                  </a:lnTo>
                  <a:lnTo>
                    <a:pt x="919" y="217"/>
                  </a:lnTo>
                  <a:lnTo>
                    <a:pt x="923" y="217"/>
                  </a:lnTo>
                  <a:lnTo>
                    <a:pt x="928" y="217"/>
                  </a:lnTo>
                  <a:lnTo>
                    <a:pt x="939" y="222"/>
                  </a:lnTo>
                  <a:lnTo>
                    <a:pt x="946" y="224"/>
                  </a:lnTo>
                  <a:lnTo>
                    <a:pt x="953" y="224"/>
                  </a:lnTo>
                  <a:lnTo>
                    <a:pt x="957" y="224"/>
                  </a:lnTo>
                  <a:lnTo>
                    <a:pt x="964" y="222"/>
                  </a:lnTo>
                  <a:lnTo>
                    <a:pt x="971" y="217"/>
                  </a:lnTo>
                  <a:lnTo>
                    <a:pt x="978" y="213"/>
                  </a:lnTo>
                  <a:lnTo>
                    <a:pt x="983" y="213"/>
                  </a:lnTo>
                  <a:lnTo>
                    <a:pt x="985" y="213"/>
                  </a:lnTo>
                  <a:lnTo>
                    <a:pt x="994" y="215"/>
                  </a:lnTo>
                  <a:lnTo>
                    <a:pt x="998" y="215"/>
                  </a:lnTo>
                  <a:lnTo>
                    <a:pt x="1003" y="215"/>
                  </a:lnTo>
                  <a:lnTo>
                    <a:pt x="1014" y="211"/>
                  </a:lnTo>
                  <a:lnTo>
                    <a:pt x="1028" y="206"/>
                  </a:lnTo>
                  <a:lnTo>
                    <a:pt x="1046" y="197"/>
                  </a:lnTo>
                  <a:lnTo>
                    <a:pt x="1060" y="190"/>
                  </a:lnTo>
                  <a:lnTo>
                    <a:pt x="1067" y="188"/>
                  </a:lnTo>
                  <a:lnTo>
                    <a:pt x="1074" y="181"/>
                  </a:lnTo>
                  <a:lnTo>
                    <a:pt x="1078" y="179"/>
                  </a:lnTo>
                  <a:lnTo>
                    <a:pt x="1081" y="176"/>
                  </a:lnTo>
                  <a:lnTo>
                    <a:pt x="1081" y="174"/>
                  </a:lnTo>
                  <a:lnTo>
                    <a:pt x="1078" y="169"/>
                  </a:lnTo>
                  <a:lnTo>
                    <a:pt x="1072" y="156"/>
                  </a:lnTo>
                  <a:lnTo>
                    <a:pt x="1069" y="151"/>
                  </a:lnTo>
                  <a:lnTo>
                    <a:pt x="1069" y="149"/>
                  </a:lnTo>
                  <a:lnTo>
                    <a:pt x="1069" y="144"/>
                  </a:lnTo>
                  <a:lnTo>
                    <a:pt x="1072" y="142"/>
                  </a:lnTo>
                  <a:lnTo>
                    <a:pt x="1078" y="135"/>
                  </a:lnTo>
                  <a:lnTo>
                    <a:pt x="1090" y="131"/>
                  </a:lnTo>
                  <a:lnTo>
                    <a:pt x="1097" y="128"/>
                  </a:lnTo>
                  <a:lnTo>
                    <a:pt x="1101" y="128"/>
                  </a:lnTo>
                  <a:lnTo>
                    <a:pt x="1106" y="131"/>
                  </a:lnTo>
                  <a:lnTo>
                    <a:pt x="1108" y="133"/>
                  </a:lnTo>
                  <a:lnTo>
                    <a:pt x="1110" y="137"/>
                  </a:lnTo>
                  <a:lnTo>
                    <a:pt x="1113" y="144"/>
                  </a:lnTo>
                  <a:lnTo>
                    <a:pt x="1113" y="147"/>
                  </a:lnTo>
                  <a:lnTo>
                    <a:pt x="1115" y="147"/>
                  </a:lnTo>
                  <a:lnTo>
                    <a:pt x="1120" y="149"/>
                  </a:lnTo>
                  <a:lnTo>
                    <a:pt x="1124" y="149"/>
                  </a:lnTo>
                  <a:lnTo>
                    <a:pt x="1154" y="144"/>
                  </a:lnTo>
                  <a:lnTo>
                    <a:pt x="1168" y="142"/>
                  </a:lnTo>
                  <a:lnTo>
                    <a:pt x="1172" y="142"/>
                  </a:lnTo>
                  <a:lnTo>
                    <a:pt x="1174" y="142"/>
                  </a:lnTo>
                  <a:lnTo>
                    <a:pt x="1177" y="144"/>
                  </a:lnTo>
                  <a:lnTo>
                    <a:pt x="1181" y="147"/>
                  </a:lnTo>
                  <a:lnTo>
                    <a:pt x="1186" y="153"/>
                  </a:lnTo>
                  <a:lnTo>
                    <a:pt x="1186" y="158"/>
                  </a:lnTo>
                  <a:lnTo>
                    <a:pt x="1186" y="163"/>
                  </a:lnTo>
                  <a:lnTo>
                    <a:pt x="1186" y="165"/>
                  </a:lnTo>
                  <a:lnTo>
                    <a:pt x="1184" y="169"/>
                  </a:lnTo>
                  <a:lnTo>
                    <a:pt x="1184" y="176"/>
                  </a:lnTo>
                  <a:lnTo>
                    <a:pt x="1184" y="183"/>
                  </a:lnTo>
                  <a:lnTo>
                    <a:pt x="1186" y="190"/>
                  </a:lnTo>
                  <a:lnTo>
                    <a:pt x="1188" y="195"/>
                  </a:lnTo>
                  <a:lnTo>
                    <a:pt x="1193" y="201"/>
                  </a:lnTo>
                  <a:lnTo>
                    <a:pt x="1197" y="206"/>
                  </a:lnTo>
                  <a:lnTo>
                    <a:pt x="1204" y="211"/>
                  </a:lnTo>
                  <a:lnTo>
                    <a:pt x="1213" y="213"/>
                  </a:lnTo>
                  <a:lnTo>
                    <a:pt x="1218" y="217"/>
                  </a:lnTo>
                  <a:lnTo>
                    <a:pt x="1220" y="220"/>
                  </a:lnTo>
                  <a:lnTo>
                    <a:pt x="1220" y="227"/>
                  </a:lnTo>
                  <a:lnTo>
                    <a:pt x="1220" y="231"/>
                  </a:lnTo>
                  <a:lnTo>
                    <a:pt x="1218" y="238"/>
                  </a:lnTo>
                  <a:lnTo>
                    <a:pt x="1216" y="240"/>
                  </a:lnTo>
                  <a:lnTo>
                    <a:pt x="1216" y="245"/>
                  </a:lnTo>
                  <a:lnTo>
                    <a:pt x="1220" y="249"/>
                  </a:lnTo>
                  <a:lnTo>
                    <a:pt x="1222" y="252"/>
                  </a:lnTo>
                  <a:lnTo>
                    <a:pt x="1222" y="254"/>
                  </a:lnTo>
                  <a:lnTo>
                    <a:pt x="1222" y="259"/>
                  </a:lnTo>
                  <a:lnTo>
                    <a:pt x="1220" y="261"/>
                  </a:lnTo>
                  <a:lnTo>
                    <a:pt x="1220" y="265"/>
                  </a:lnTo>
                  <a:lnTo>
                    <a:pt x="1218" y="270"/>
                  </a:lnTo>
                  <a:lnTo>
                    <a:pt x="1218" y="272"/>
                  </a:lnTo>
                  <a:lnTo>
                    <a:pt x="1222" y="272"/>
                  </a:lnTo>
                  <a:lnTo>
                    <a:pt x="1232" y="270"/>
                  </a:lnTo>
                  <a:lnTo>
                    <a:pt x="1238" y="268"/>
                  </a:lnTo>
                  <a:lnTo>
                    <a:pt x="1243" y="263"/>
                  </a:lnTo>
                  <a:lnTo>
                    <a:pt x="1245" y="263"/>
                  </a:lnTo>
                  <a:lnTo>
                    <a:pt x="1250" y="259"/>
                  </a:lnTo>
                  <a:lnTo>
                    <a:pt x="1254" y="254"/>
                  </a:lnTo>
                  <a:lnTo>
                    <a:pt x="1259" y="252"/>
                  </a:lnTo>
                  <a:lnTo>
                    <a:pt x="1261" y="247"/>
                  </a:lnTo>
                  <a:lnTo>
                    <a:pt x="1264" y="243"/>
                  </a:lnTo>
                  <a:lnTo>
                    <a:pt x="1266" y="238"/>
                  </a:lnTo>
                  <a:lnTo>
                    <a:pt x="1266" y="233"/>
                  </a:lnTo>
                  <a:lnTo>
                    <a:pt x="1268" y="231"/>
                  </a:lnTo>
                  <a:lnTo>
                    <a:pt x="1270" y="229"/>
                  </a:lnTo>
                  <a:lnTo>
                    <a:pt x="1273" y="229"/>
                  </a:lnTo>
                  <a:lnTo>
                    <a:pt x="1275" y="227"/>
                  </a:lnTo>
                  <a:lnTo>
                    <a:pt x="1277" y="222"/>
                  </a:lnTo>
                  <a:lnTo>
                    <a:pt x="1280" y="215"/>
                  </a:lnTo>
                  <a:lnTo>
                    <a:pt x="1282" y="211"/>
                  </a:lnTo>
                  <a:lnTo>
                    <a:pt x="1284" y="206"/>
                  </a:lnTo>
                  <a:lnTo>
                    <a:pt x="1286" y="201"/>
                  </a:lnTo>
                  <a:lnTo>
                    <a:pt x="1289" y="199"/>
                  </a:lnTo>
                  <a:lnTo>
                    <a:pt x="1291" y="197"/>
                  </a:lnTo>
                  <a:lnTo>
                    <a:pt x="1312" y="183"/>
                  </a:lnTo>
                  <a:lnTo>
                    <a:pt x="1318" y="176"/>
                  </a:lnTo>
                  <a:lnTo>
                    <a:pt x="1325" y="174"/>
                  </a:lnTo>
                  <a:lnTo>
                    <a:pt x="1328" y="174"/>
                  </a:lnTo>
                  <a:lnTo>
                    <a:pt x="1330" y="174"/>
                  </a:lnTo>
                  <a:lnTo>
                    <a:pt x="1334" y="174"/>
                  </a:lnTo>
                  <a:lnTo>
                    <a:pt x="1337" y="176"/>
                  </a:lnTo>
                  <a:lnTo>
                    <a:pt x="1339" y="181"/>
                  </a:lnTo>
                  <a:lnTo>
                    <a:pt x="1344" y="190"/>
                  </a:lnTo>
                  <a:lnTo>
                    <a:pt x="1346" y="192"/>
                  </a:lnTo>
                  <a:lnTo>
                    <a:pt x="1348" y="192"/>
                  </a:lnTo>
                  <a:lnTo>
                    <a:pt x="1350" y="192"/>
                  </a:lnTo>
                  <a:lnTo>
                    <a:pt x="1355" y="192"/>
                  </a:lnTo>
                  <a:lnTo>
                    <a:pt x="1360" y="192"/>
                  </a:lnTo>
                  <a:lnTo>
                    <a:pt x="1362" y="192"/>
                  </a:lnTo>
                  <a:lnTo>
                    <a:pt x="1366" y="190"/>
                  </a:lnTo>
                  <a:lnTo>
                    <a:pt x="1369" y="188"/>
                  </a:lnTo>
                  <a:lnTo>
                    <a:pt x="1373" y="185"/>
                  </a:lnTo>
                  <a:lnTo>
                    <a:pt x="1380" y="185"/>
                  </a:lnTo>
                  <a:lnTo>
                    <a:pt x="1385" y="185"/>
                  </a:lnTo>
                  <a:lnTo>
                    <a:pt x="1387" y="185"/>
                  </a:lnTo>
                  <a:lnTo>
                    <a:pt x="1392" y="185"/>
                  </a:lnTo>
                  <a:lnTo>
                    <a:pt x="1396" y="188"/>
                  </a:lnTo>
                  <a:lnTo>
                    <a:pt x="1403" y="190"/>
                  </a:lnTo>
                  <a:lnTo>
                    <a:pt x="1408" y="192"/>
                  </a:lnTo>
                  <a:lnTo>
                    <a:pt x="1410" y="192"/>
                  </a:lnTo>
                  <a:lnTo>
                    <a:pt x="1414" y="190"/>
                  </a:lnTo>
                  <a:lnTo>
                    <a:pt x="1419" y="188"/>
                  </a:lnTo>
                  <a:lnTo>
                    <a:pt x="1423" y="185"/>
                  </a:lnTo>
                  <a:lnTo>
                    <a:pt x="1428" y="181"/>
                  </a:lnTo>
                  <a:lnTo>
                    <a:pt x="1433" y="179"/>
                  </a:lnTo>
                  <a:lnTo>
                    <a:pt x="1435" y="176"/>
                  </a:lnTo>
                  <a:lnTo>
                    <a:pt x="1437" y="172"/>
                  </a:lnTo>
                  <a:lnTo>
                    <a:pt x="1439" y="169"/>
                  </a:lnTo>
                  <a:lnTo>
                    <a:pt x="1442" y="167"/>
                  </a:lnTo>
                  <a:lnTo>
                    <a:pt x="1444" y="165"/>
                  </a:lnTo>
                  <a:lnTo>
                    <a:pt x="1451" y="165"/>
                  </a:lnTo>
                  <a:lnTo>
                    <a:pt x="1455" y="165"/>
                  </a:lnTo>
                  <a:lnTo>
                    <a:pt x="1462" y="165"/>
                  </a:lnTo>
                  <a:lnTo>
                    <a:pt x="1467" y="165"/>
                  </a:lnTo>
                  <a:lnTo>
                    <a:pt x="1471" y="165"/>
                  </a:lnTo>
                  <a:lnTo>
                    <a:pt x="1474" y="163"/>
                  </a:lnTo>
                  <a:lnTo>
                    <a:pt x="1476" y="158"/>
                  </a:lnTo>
                  <a:lnTo>
                    <a:pt x="1481" y="151"/>
                  </a:lnTo>
                  <a:lnTo>
                    <a:pt x="1483" y="151"/>
                  </a:lnTo>
                  <a:lnTo>
                    <a:pt x="1485" y="151"/>
                  </a:lnTo>
                  <a:lnTo>
                    <a:pt x="1490" y="149"/>
                  </a:lnTo>
                  <a:lnTo>
                    <a:pt x="1501" y="142"/>
                  </a:lnTo>
                  <a:lnTo>
                    <a:pt x="1508" y="142"/>
                  </a:lnTo>
                  <a:lnTo>
                    <a:pt x="1515" y="137"/>
                  </a:lnTo>
                  <a:lnTo>
                    <a:pt x="1524" y="133"/>
                  </a:lnTo>
                  <a:lnTo>
                    <a:pt x="1531" y="128"/>
                  </a:lnTo>
                  <a:lnTo>
                    <a:pt x="1538" y="126"/>
                  </a:lnTo>
                  <a:lnTo>
                    <a:pt x="1540" y="124"/>
                  </a:lnTo>
                  <a:lnTo>
                    <a:pt x="1545" y="124"/>
                  </a:lnTo>
                  <a:lnTo>
                    <a:pt x="1556" y="126"/>
                  </a:lnTo>
                  <a:lnTo>
                    <a:pt x="1563" y="126"/>
                  </a:lnTo>
                  <a:lnTo>
                    <a:pt x="1567" y="124"/>
                  </a:lnTo>
                  <a:lnTo>
                    <a:pt x="1572" y="124"/>
                  </a:lnTo>
                  <a:lnTo>
                    <a:pt x="1574" y="121"/>
                  </a:lnTo>
                  <a:lnTo>
                    <a:pt x="1579" y="117"/>
                  </a:lnTo>
                  <a:lnTo>
                    <a:pt x="1583" y="112"/>
                  </a:lnTo>
                  <a:lnTo>
                    <a:pt x="1588" y="110"/>
                  </a:lnTo>
                  <a:lnTo>
                    <a:pt x="1590" y="108"/>
                  </a:lnTo>
                  <a:lnTo>
                    <a:pt x="1593" y="105"/>
                  </a:lnTo>
                  <a:lnTo>
                    <a:pt x="1595" y="105"/>
                  </a:lnTo>
                  <a:lnTo>
                    <a:pt x="1599" y="101"/>
                  </a:lnTo>
                  <a:lnTo>
                    <a:pt x="1604" y="99"/>
                  </a:lnTo>
                  <a:lnTo>
                    <a:pt x="1609" y="99"/>
                  </a:lnTo>
                  <a:lnTo>
                    <a:pt x="1613" y="96"/>
                  </a:lnTo>
                  <a:lnTo>
                    <a:pt x="1620" y="96"/>
                  </a:lnTo>
                  <a:lnTo>
                    <a:pt x="1627" y="96"/>
                  </a:lnTo>
                  <a:lnTo>
                    <a:pt x="1625" y="103"/>
                  </a:lnTo>
                  <a:lnTo>
                    <a:pt x="1622" y="108"/>
                  </a:lnTo>
                  <a:lnTo>
                    <a:pt x="1622" y="110"/>
                  </a:lnTo>
                  <a:lnTo>
                    <a:pt x="1627" y="115"/>
                  </a:lnTo>
                  <a:lnTo>
                    <a:pt x="1629" y="117"/>
                  </a:lnTo>
                  <a:lnTo>
                    <a:pt x="1634" y="121"/>
                  </a:lnTo>
                  <a:lnTo>
                    <a:pt x="1634" y="124"/>
                  </a:lnTo>
                  <a:lnTo>
                    <a:pt x="1636" y="124"/>
                  </a:lnTo>
                  <a:lnTo>
                    <a:pt x="1636" y="126"/>
                  </a:lnTo>
                  <a:lnTo>
                    <a:pt x="1636" y="128"/>
                  </a:lnTo>
                  <a:lnTo>
                    <a:pt x="1634" y="133"/>
                  </a:lnTo>
                  <a:lnTo>
                    <a:pt x="1631" y="135"/>
                  </a:lnTo>
                  <a:lnTo>
                    <a:pt x="1631" y="137"/>
                  </a:lnTo>
                  <a:lnTo>
                    <a:pt x="1629" y="140"/>
                  </a:lnTo>
                  <a:lnTo>
                    <a:pt x="1627" y="140"/>
                  </a:lnTo>
                  <a:lnTo>
                    <a:pt x="1627" y="144"/>
                  </a:lnTo>
                  <a:lnTo>
                    <a:pt x="1625" y="149"/>
                  </a:lnTo>
                  <a:lnTo>
                    <a:pt x="1625" y="156"/>
                  </a:lnTo>
                  <a:lnTo>
                    <a:pt x="1625" y="163"/>
                  </a:lnTo>
                  <a:lnTo>
                    <a:pt x="1625" y="165"/>
                  </a:lnTo>
                  <a:lnTo>
                    <a:pt x="1620" y="167"/>
                  </a:lnTo>
                  <a:lnTo>
                    <a:pt x="1618" y="172"/>
                  </a:lnTo>
                  <a:lnTo>
                    <a:pt x="1618" y="176"/>
                  </a:lnTo>
                  <a:lnTo>
                    <a:pt x="1615" y="190"/>
                  </a:lnTo>
                  <a:lnTo>
                    <a:pt x="1615" y="201"/>
                  </a:lnTo>
                  <a:lnTo>
                    <a:pt x="1615" y="204"/>
                  </a:lnTo>
                  <a:lnTo>
                    <a:pt x="1613" y="208"/>
                  </a:lnTo>
                  <a:lnTo>
                    <a:pt x="1611" y="211"/>
                  </a:lnTo>
                  <a:lnTo>
                    <a:pt x="1611" y="213"/>
                  </a:lnTo>
                  <a:lnTo>
                    <a:pt x="1611" y="215"/>
                  </a:lnTo>
                  <a:lnTo>
                    <a:pt x="1613" y="217"/>
                  </a:lnTo>
                  <a:lnTo>
                    <a:pt x="1615" y="217"/>
                  </a:lnTo>
                  <a:lnTo>
                    <a:pt x="1615" y="222"/>
                  </a:lnTo>
                  <a:lnTo>
                    <a:pt x="1615" y="229"/>
                  </a:lnTo>
                  <a:lnTo>
                    <a:pt x="1618" y="233"/>
                  </a:lnTo>
                  <a:lnTo>
                    <a:pt x="1618" y="238"/>
                  </a:lnTo>
                  <a:lnTo>
                    <a:pt x="1620" y="243"/>
                  </a:lnTo>
                  <a:lnTo>
                    <a:pt x="1615" y="247"/>
                  </a:lnTo>
                  <a:lnTo>
                    <a:pt x="1613" y="247"/>
                  </a:lnTo>
                  <a:lnTo>
                    <a:pt x="1613" y="249"/>
                  </a:lnTo>
                  <a:lnTo>
                    <a:pt x="1613" y="254"/>
                  </a:lnTo>
                  <a:lnTo>
                    <a:pt x="1615" y="261"/>
                  </a:lnTo>
                  <a:lnTo>
                    <a:pt x="1615" y="265"/>
                  </a:lnTo>
                  <a:lnTo>
                    <a:pt x="1618" y="265"/>
                  </a:lnTo>
                  <a:lnTo>
                    <a:pt x="1618" y="270"/>
                  </a:lnTo>
                  <a:lnTo>
                    <a:pt x="1618" y="275"/>
                  </a:lnTo>
                  <a:lnTo>
                    <a:pt x="1622" y="275"/>
                  </a:lnTo>
                  <a:lnTo>
                    <a:pt x="1625" y="277"/>
                  </a:lnTo>
                  <a:lnTo>
                    <a:pt x="1627" y="279"/>
                  </a:lnTo>
                  <a:lnTo>
                    <a:pt x="1629" y="279"/>
                  </a:lnTo>
                  <a:lnTo>
                    <a:pt x="1631" y="281"/>
                  </a:lnTo>
                  <a:lnTo>
                    <a:pt x="1629" y="284"/>
                  </a:lnTo>
                  <a:lnTo>
                    <a:pt x="1629" y="286"/>
                  </a:lnTo>
                  <a:lnTo>
                    <a:pt x="1627" y="288"/>
                  </a:lnTo>
                  <a:lnTo>
                    <a:pt x="1631" y="291"/>
                  </a:lnTo>
                  <a:lnTo>
                    <a:pt x="1636" y="293"/>
                  </a:lnTo>
                  <a:lnTo>
                    <a:pt x="1638" y="302"/>
                  </a:lnTo>
                  <a:lnTo>
                    <a:pt x="1641" y="304"/>
                  </a:lnTo>
                  <a:lnTo>
                    <a:pt x="1638" y="307"/>
                  </a:lnTo>
                  <a:lnTo>
                    <a:pt x="1638" y="311"/>
                  </a:lnTo>
                  <a:lnTo>
                    <a:pt x="1636" y="316"/>
                  </a:lnTo>
                  <a:lnTo>
                    <a:pt x="1638" y="320"/>
                  </a:lnTo>
                  <a:lnTo>
                    <a:pt x="1638" y="325"/>
                  </a:lnTo>
                  <a:lnTo>
                    <a:pt x="1638" y="329"/>
                  </a:lnTo>
                  <a:lnTo>
                    <a:pt x="1641" y="332"/>
                  </a:lnTo>
                  <a:lnTo>
                    <a:pt x="1643" y="332"/>
                  </a:lnTo>
                  <a:lnTo>
                    <a:pt x="1645" y="332"/>
                  </a:lnTo>
                  <a:lnTo>
                    <a:pt x="1645" y="334"/>
                  </a:lnTo>
                  <a:lnTo>
                    <a:pt x="1645" y="336"/>
                  </a:lnTo>
                  <a:lnTo>
                    <a:pt x="1647" y="339"/>
                  </a:lnTo>
                  <a:lnTo>
                    <a:pt x="1647" y="341"/>
                  </a:lnTo>
                  <a:lnTo>
                    <a:pt x="1650" y="341"/>
                  </a:lnTo>
                  <a:lnTo>
                    <a:pt x="1654" y="341"/>
                  </a:lnTo>
                  <a:lnTo>
                    <a:pt x="1657" y="341"/>
                  </a:lnTo>
                  <a:lnTo>
                    <a:pt x="1659" y="341"/>
                  </a:lnTo>
                  <a:lnTo>
                    <a:pt x="1661" y="343"/>
                  </a:lnTo>
                  <a:lnTo>
                    <a:pt x="1663" y="345"/>
                  </a:lnTo>
                  <a:lnTo>
                    <a:pt x="1666" y="350"/>
                  </a:lnTo>
                  <a:lnTo>
                    <a:pt x="1670" y="352"/>
                  </a:lnTo>
                  <a:lnTo>
                    <a:pt x="1675" y="355"/>
                  </a:lnTo>
                  <a:lnTo>
                    <a:pt x="1677" y="357"/>
                  </a:lnTo>
                  <a:lnTo>
                    <a:pt x="1679" y="359"/>
                  </a:lnTo>
                  <a:lnTo>
                    <a:pt x="1682" y="364"/>
                  </a:lnTo>
                  <a:lnTo>
                    <a:pt x="1682" y="366"/>
                  </a:lnTo>
                  <a:lnTo>
                    <a:pt x="1679" y="368"/>
                  </a:lnTo>
                  <a:lnTo>
                    <a:pt x="1679" y="370"/>
                  </a:lnTo>
                  <a:lnTo>
                    <a:pt x="1679" y="373"/>
                  </a:lnTo>
                  <a:lnTo>
                    <a:pt x="1679" y="375"/>
                  </a:lnTo>
                  <a:lnTo>
                    <a:pt x="1677" y="377"/>
                  </a:lnTo>
                  <a:lnTo>
                    <a:pt x="1675" y="377"/>
                  </a:lnTo>
                  <a:lnTo>
                    <a:pt x="1675" y="380"/>
                  </a:lnTo>
                  <a:lnTo>
                    <a:pt x="1673" y="382"/>
                  </a:lnTo>
                  <a:lnTo>
                    <a:pt x="1673" y="384"/>
                  </a:lnTo>
                  <a:lnTo>
                    <a:pt x="1670" y="384"/>
                  </a:lnTo>
                  <a:lnTo>
                    <a:pt x="1670" y="386"/>
                  </a:lnTo>
                  <a:lnTo>
                    <a:pt x="1668" y="389"/>
                  </a:lnTo>
                  <a:lnTo>
                    <a:pt x="1668" y="391"/>
                  </a:lnTo>
                  <a:lnTo>
                    <a:pt x="1670" y="393"/>
                  </a:lnTo>
                  <a:lnTo>
                    <a:pt x="1670" y="396"/>
                  </a:lnTo>
                  <a:lnTo>
                    <a:pt x="1673" y="398"/>
                  </a:lnTo>
                  <a:lnTo>
                    <a:pt x="1675" y="402"/>
                  </a:lnTo>
                  <a:lnTo>
                    <a:pt x="1677" y="407"/>
                  </a:lnTo>
                  <a:lnTo>
                    <a:pt x="1677" y="412"/>
                  </a:lnTo>
                  <a:lnTo>
                    <a:pt x="1677" y="416"/>
                  </a:lnTo>
                  <a:lnTo>
                    <a:pt x="1675" y="421"/>
                  </a:lnTo>
                  <a:lnTo>
                    <a:pt x="1675" y="428"/>
                  </a:lnTo>
                  <a:lnTo>
                    <a:pt x="1670" y="434"/>
                  </a:lnTo>
                  <a:lnTo>
                    <a:pt x="1668" y="439"/>
                  </a:lnTo>
                  <a:lnTo>
                    <a:pt x="1663" y="441"/>
                  </a:lnTo>
                  <a:lnTo>
                    <a:pt x="1661" y="441"/>
                  </a:lnTo>
                  <a:lnTo>
                    <a:pt x="1657" y="441"/>
                  </a:lnTo>
                  <a:lnTo>
                    <a:pt x="1652" y="444"/>
                  </a:lnTo>
                  <a:lnTo>
                    <a:pt x="1647" y="444"/>
                  </a:lnTo>
                  <a:lnTo>
                    <a:pt x="1645" y="444"/>
                  </a:lnTo>
                  <a:lnTo>
                    <a:pt x="1643" y="446"/>
                  </a:lnTo>
                  <a:lnTo>
                    <a:pt x="1641" y="448"/>
                  </a:lnTo>
                  <a:lnTo>
                    <a:pt x="1638" y="455"/>
                  </a:lnTo>
                  <a:lnTo>
                    <a:pt x="1638" y="460"/>
                  </a:lnTo>
                  <a:lnTo>
                    <a:pt x="1636" y="469"/>
                  </a:lnTo>
                  <a:lnTo>
                    <a:pt x="1636" y="476"/>
                  </a:lnTo>
                  <a:lnTo>
                    <a:pt x="1636" y="478"/>
                  </a:lnTo>
                  <a:lnTo>
                    <a:pt x="1634" y="480"/>
                  </a:lnTo>
                  <a:lnTo>
                    <a:pt x="1631" y="480"/>
                  </a:lnTo>
                  <a:lnTo>
                    <a:pt x="1627" y="482"/>
                  </a:lnTo>
                  <a:lnTo>
                    <a:pt x="1620" y="485"/>
                  </a:lnTo>
                  <a:lnTo>
                    <a:pt x="1618" y="485"/>
                  </a:lnTo>
                  <a:lnTo>
                    <a:pt x="1615" y="487"/>
                  </a:lnTo>
                  <a:lnTo>
                    <a:pt x="1613" y="489"/>
                  </a:lnTo>
                  <a:lnTo>
                    <a:pt x="1611" y="492"/>
                  </a:lnTo>
                  <a:lnTo>
                    <a:pt x="1611" y="496"/>
                  </a:lnTo>
                  <a:lnTo>
                    <a:pt x="1609" y="505"/>
                  </a:lnTo>
                  <a:lnTo>
                    <a:pt x="1609" y="521"/>
                  </a:lnTo>
                  <a:lnTo>
                    <a:pt x="1606" y="556"/>
                  </a:lnTo>
                  <a:lnTo>
                    <a:pt x="1604" y="562"/>
                  </a:lnTo>
                  <a:lnTo>
                    <a:pt x="1604" y="567"/>
                  </a:lnTo>
                  <a:lnTo>
                    <a:pt x="1602" y="572"/>
                  </a:lnTo>
                  <a:lnTo>
                    <a:pt x="1602" y="574"/>
                  </a:lnTo>
                  <a:lnTo>
                    <a:pt x="1599" y="578"/>
                  </a:lnTo>
                  <a:lnTo>
                    <a:pt x="1597" y="581"/>
                  </a:lnTo>
                  <a:lnTo>
                    <a:pt x="1593" y="588"/>
                  </a:lnTo>
                  <a:lnTo>
                    <a:pt x="1590" y="592"/>
                  </a:lnTo>
                  <a:lnTo>
                    <a:pt x="1588" y="597"/>
                  </a:lnTo>
                  <a:lnTo>
                    <a:pt x="1588" y="599"/>
                  </a:lnTo>
                  <a:lnTo>
                    <a:pt x="1586" y="604"/>
                  </a:lnTo>
                  <a:lnTo>
                    <a:pt x="1583" y="608"/>
                  </a:lnTo>
                  <a:lnTo>
                    <a:pt x="1581" y="613"/>
                  </a:lnTo>
                  <a:lnTo>
                    <a:pt x="1579" y="620"/>
                  </a:lnTo>
                  <a:lnTo>
                    <a:pt x="1574" y="629"/>
                  </a:lnTo>
                  <a:lnTo>
                    <a:pt x="1570" y="636"/>
                  </a:lnTo>
                  <a:lnTo>
                    <a:pt x="1565" y="645"/>
                  </a:lnTo>
                  <a:lnTo>
                    <a:pt x="1561" y="654"/>
                  </a:lnTo>
                  <a:lnTo>
                    <a:pt x="1556" y="663"/>
                  </a:lnTo>
                  <a:lnTo>
                    <a:pt x="1554" y="670"/>
                  </a:lnTo>
                  <a:lnTo>
                    <a:pt x="1551" y="674"/>
                  </a:lnTo>
                  <a:lnTo>
                    <a:pt x="1549" y="679"/>
                  </a:lnTo>
                  <a:lnTo>
                    <a:pt x="1549" y="684"/>
                  </a:lnTo>
                  <a:lnTo>
                    <a:pt x="1547" y="693"/>
                  </a:lnTo>
                  <a:lnTo>
                    <a:pt x="1549" y="700"/>
                  </a:lnTo>
                  <a:lnTo>
                    <a:pt x="1551" y="722"/>
                  </a:lnTo>
                  <a:lnTo>
                    <a:pt x="1547" y="725"/>
                  </a:lnTo>
                  <a:lnTo>
                    <a:pt x="1542" y="727"/>
                  </a:lnTo>
                  <a:lnTo>
                    <a:pt x="1540" y="732"/>
                  </a:lnTo>
                  <a:lnTo>
                    <a:pt x="1538" y="738"/>
                  </a:lnTo>
                  <a:lnTo>
                    <a:pt x="1538" y="743"/>
                  </a:lnTo>
                  <a:lnTo>
                    <a:pt x="1538" y="745"/>
                  </a:lnTo>
                  <a:lnTo>
                    <a:pt x="1535" y="752"/>
                  </a:lnTo>
                  <a:lnTo>
                    <a:pt x="1533" y="757"/>
                  </a:lnTo>
                  <a:lnTo>
                    <a:pt x="1533" y="761"/>
                  </a:lnTo>
                  <a:lnTo>
                    <a:pt x="1531" y="766"/>
                  </a:lnTo>
                  <a:lnTo>
                    <a:pt x="1529" y="773"/>
                  </a:lnTo>
                  <a:lnTo>
                    <a:pt x="1526" y="780"/>
                  </a:lnTo>
                  <a:lnTo>
                    <a:pt x="1529" y="786"/>
                  </a:lnTo>
                  <a:lnTo>
                    <a:pt x="1533" y="798"/>
                  </a:lnTo>
                  <a:lnTo>
                    <a:pt x="1535" y="802"/>
                  </a:lnTo>
                  <a:lnTo>
                    <a:pt x="1535" y="807"/>
                  </a:lnTo>
                  <a:lnTo>
                    <a:pt x="1538" y="809"/>
                  </a:lnTo>
                  <a:lnTo>
                    <a:pt x="1535" y="814"/>
                  </a:lnTo>
                  <a:lnTo>
                    <a:pt x="1533" y="818"/>
                  </a:lnTo>
                  <a:lnTo>
                    <a:pt x="1529" y="825"/>
                  </a:lnTo>
                  <a:lnTo>
                    <a:pt x="1526" y="830"/>
                  </a:lnTo>
                  <a:lnTo>
                    <a:pt x="1526" y="832"/>
                  </a:lnTo>
                  <a:lnTo>
                    <a:pt x="1526" y="837"/>
                  </a:lnTo>
                  <a:lnTo>
                    <a:pt x="1529" y="839"/>
                  </a:lnTo>
                  <a:lnTo>
                    <a:pt x="1531" y="848"/>
                  </a:lnTo>
                  <a:lnTo>
                    <a:pt x="1533" y="855"/>
                  </a:lnTo>
                  <a:lnTo>
                    <a:pt x="1533" y="857"/>
                  </a:lnTo>
                  <a:lnTo>
                    <a:pt x="1533" y="862"/>
                  </a:lnTo>
                  <a:lnTo>
                    <a:pt x="1538" y="864"/>
                  </a:lnTo>
                  <a:lnTo>
                    <a:pt x="1542" y="866"/>
                  </a:lnTo>
                  <a:lnTo>
                    <a:pt x="1542" y="869"/>
                  </a:lnTo>
                  <a:lnTo>
                    <a:pt x="1545" y="871"/>
                  </a:lnTo>
                  <a:lnTo>
                    <a:pt x="1545" y="878"/>
                  </a:lnTo>
                  <a:lnTo>
                    <a:pt x="1545" y="882"/>
                  </a:lnTo>
                  <a:lnTo>
                    <a:pt x="1545" y="885"/>
                  </a:lnTo>
                  <a:lnTo>
                    <a:pt x="1547" y="887"/>
                  </a:lnTo>
                  <a:lnTo>
                    <a:pt x="1549" y="889"/>
                  </a:lnTo>
                  <a:lnTo>
                    <a:pt x="1556" y="894"/>
                  </a:lnTo>
                  <a:lnTo>
                    <a:pt x="1561" y="898"/>
                  </a:lnTo>
                  <a:lnTo>
                    <a:pt x="1561" y="901"/>
                  </a:lnTo>
                  <a:lnTo>
                    <a:pt x="1561" y="903"/>
                  </a:lnTo>
                  <a:lnTo>
                    <a:pt x="1563" y="907"/>
                  </a:lnTo>
                  <a:lnTo>
                    <a:pt x="1563" y="912"/>
                  </a:lnTo>
                  <a:lnTo>
                    <a:pt x="1565" y="917"/>
                  </a:lnTo>
                  <a:lnTo>
                    <a:pt x="1565" y="919"/>
                  </a:lnTo>
                  <a:lnTo>
                    <a:pt x="1567" y="921"/>
                  </a:lnTo>
                  <a:lnTo>
                    <a:pt x="1570" y="923"/>
                  </a:lnTo>
                  <a:lnTo>
                    <a:pt x="1574" y="926"/>
                  </a:lnTo>
                  <a:lnTo>
                    <a:pt x="1574" y="928"/>
                  </a:lnTo>
                  <a:lnTo>
                    <a:pt x="1574" y="930"/>
                  </a:lnTo>
                  <a:lnTo>
                    <a:pt x="1577" y="933"/>
                  </a:lnTo>
                  <a:lnTo>
                    <a:pt x="1577" y="939"/>
                  </a:lnTo>
                  <a:lnTo>
                    <a:pt x="1579" y="944"/>
                  </a:lnTo>
                  <a:lnTo>
                    <a:pt x="1583" y="946"/>
                  </a:lnTo>
                  <a:lnTo>
                    <a:pt x="1577" y="949"/>
                  </a:lnTo>
                  <a:lnTo>
                    <a:pt x="1572" y="951"/>
                  </a:lnTo>
                  <a:lnTo>
                    <a:pt x="1563" y="953"/>
                  </a:lnTo>
                  <a:lnTo>
                    <a:pt x="1556" y="958"/>
                  </a:lnTo>
                  <a:lnTo>
                    <a:pt x="1549" y="960"/>
                  </a:lnTo>
                  <a:lnTo>
                    <a:pt x="1545" y="960"/>
                  </a:lnTo>
                  <a:lnTo>
                    <a:pt x="1540" y="960"/>
                  </a:lnTo>
                  <a:lnTo>
                    <a:pt x="1529" y="960"/>
                  </a:lnTo>
                  <a:lnTo>
                    <a:pt x="1515" y="962"/>
                  </a:lnTo>
                  <a:lnTo>
                    <a:pt x="1494" y="962"/>
                  </a:lnTo>
                  <a:lnTo>
                    <a:pt x="1487" y="965"/>
                  </a:lnTo>
                  <a:lnTo>
                    <a:pt x="1483" y="967"/>
                  </a:lnTo>
                  <a:lnTo>
                    <a:pt x="1481" y="969"/>
                  </a:lnTo>
                  <a:lnTo>
                    <a:pt x="1474" y="978"/>
                  </a:lnTo>
                  <a:lnTo>
                    <a:pt x="1476" y="981"/>
                  </a:lnTo>
                  <a:lnTo>
                    <a:pt x="1476" y="983"/>
                  </a:lnTo>
                  <a:lnTo>
                    <a:pt x="1476" y="985"/>
                  </a:lnTo>
                  <a:lnTo>
                    <a:pt x="1476" y="987"/>
                  </a:lnTo>
                  <a:lnTo>
                    <a:pt x="1474" y="992"/>
                  </a:lnTo>
                  <a:lnTo>
                    <a:pt x="1471" y="999"/>
                  </a:lnTo>
                  <a:lnTo>
                    <a:pt x="1469" y="1001"/>
                  </a:lnTo>
                  <a:lnTo>
                    <a:pt x="1465" y="1003"/>
                  </a:lnTo>
                  <a:lnTo>
                    <a:pt x="1462" y="1006"/>
                  </a:lnTo>
                  <a:lnTo>
                    <a:pt x="1462" y="1010"/>
                  </a:lnTo>
                  <a:lnTo>
                    <a:pt x="1462" y="1013"/>
                  </a:lnTo>
                  <a:lnTo>
                    <a:pt x="1460" y="1015"/>
                  </a:lnTo>
                  <a:lnTo>
                    <a:pt x="1460" y="1017"/>
                  </a:lnTo>
                  <a:lnTo>
                    <a:pt x="1458" y="1019"/>
                  </a:lnTo>
                  <a:lnTo>
                    <a:pt x="1455" y="1022"/>
                  </a:lnTo>
                  <a:lnTo>
                    <a:pt x="1455" y="1024"/>
                  </a:lnTo>
                  <a:lnTo>
                    <a:pt x="1455" y="1026"/>
                  </a:lnTo>
                  <a:lnTo>
                    <a:pt x="1455" y="1029"/>
                  </a:lnTo>
                  <a:lnTo>
                    <a:pt x="1455" y="1031"/>
                  </a:lnTo>
                  <a:lnTo>
                    <a:pt x="1453" y="1035"/>
                  </a:lnTo>
                  <a:lnTo>
                    <a:pt x="1453" y="1040"/>
                  </a:lnTo>
                  <a:lnTo>
                    <a:pt x="1453" y="1042"/>
                  </a:lnTo>
                  <a:lnTo>
                    <a:pt x="1453" y="1045"/>
                  </a:lnTo>
                  <a:lnTo>
                    <a:pt x="1453" y="1047"/>
                  </a:lnTo>
                  <a:lnTo>
                    <a:pt x="1455" y="1049"/>
                  </a:lnTo>
                  <a:lnTo>
                    <a:pt x="1455" y="1051"/>
                  </a:lnTo>
                  <a:lnTo>
                    <a:pt x="1455" y="1056"/>
                  </a:lnTo>
                  <a:lnTo>
                    <a:pt x="1453" y="1058"/>
                  </a:lnTo>
                  <a:lnTo>
                    <a:pt x="1451" y="1061"/>
                  </a:lnTo>
                  <a:lnTo>
                    <a:pt x="1449" y="1067"/>
                  </a:lnTo>
                  <a:lnTo>
                    <a:pt x="1449" y="1072"/>
                  </a:lnTo>
                  <a:lnTo>
                    <a:pt x="1451" y="1074"/>
                  </a:lnTo>
                  <a:lnTo>
                    <a:pt x="1451" y="1077"/>
                  </a:lnTo>
                  <a:lnTo>
                    <a:pt x="1455" y="1079"/>
                  </a:lnTo>
                  <a:lnTo>
                    <a:pt x="1460" y="1083"/>
                  </a:lnTo>
                  <a:lnTo>
                    <a:pt x="1460" y="1086"/>
                  </a:lnTo>
                  <a:lnTo>
                    <a:pt x="1460" y="1088"/>
                  </a:lnTo>
                  <a:lnTo>
                    <a:pt x="1458" y="1090"/>
                  </a:lnTo>
                  <a:lnTo>
                    <a:pt x="1455" y="1090"/>
                  </a:lnTo>
                  <a:lnTo>
                    <a:pt x="1451" y="1093"/>
                  </a:lnTo>
                  <a:lnTo>
                    <a:pt x="1439" y="1095"/>
                  </a:lnTo>
                  <a:lnTo>
                    <a:pt x="1428" y="1095"/>
                  </a:lnTo>
                  <a:lnTo>
                    <a:pt x="1414" y="1097"/>
                  </a:lnTo>
                  <a:lnTo>
                    <a:pt x="1412" y="1097"/>
                  </a:lnTo>
                  <a:lnTo>
                    <a:pt x="1408" y="1099"/>
                  </a:lnTo>
                  <a:lnTo>
                    <a:pt x="1408" y="1104"/>
                  </a:lnTo>
                  <a:lnTo>
                    <a:pt x="1405" y="1109"/>
                  </a:lnTo>
                  <a:lnTo>
                    <a:pt x="1401" y="1115"/>
                  </a:lnTo>
                  <a:lnTo>
                    <a:pt x="1398" y="1118"/>
                  </a:lnTo>
                  <a:lnTo>
                    <a:pt x="1382" y="1118"/>
                  </a:lnTo>
                  <a:lnTo>
                    <a:pt x="1344" y="1145"/>
                  </a:lnTo>
                  <a:lnTo>
                    <a:pt x="1344" y="1141"/>
                  </a:lnTo>
                  <a:lnTo>
                    <a:pt x="1341" y="1138"/>
                  </a:lnTo>
                  <a:lnTo>
                    <a:pt x="1339" y="1136"/>
                  </a:lnTo>
                  <a:lnTo>
                    <a:pt x="1337" y="1134"/>
                  </a:lnTo>
                  <a:lnTo>
                    <a:pt x="1337" y="1131"/>
                  </a:lnTo>
                  <a:lnTo>
                    <a:pt x="1337" y="1129"/>
                  </a:lnTo>
                  <a:lnTo>
                    <a:pt x="1337" y="1127"/>
                  </a:lnTo>
                  <a:lnTo>
                    <a:pt x="1337" y="1125"/>
                  </a:lnTo>
                  <a:lnTo>
                    <a:pt x="1334" y="1122"/>
                  </a:lnTo>
                  <a:lnTo>
                    <a:pt x="1334" y="1120"/>
                  </a:lnTo>
                  <a:lnTo>
                    <a:pt x="1330" y="1118"/>
                  </a:lnTo>
                  <a:lnTo>
                    <a:pt x="1328" y="1118"/>
                  </a:lnTo>
                  <a:lnTo>
                    <a:pt x="1328" y="1115"/>
                  </a:lnTo>
                  <a:lnTo>
                    <a:pt x="1328" y="1113"/>
                  </a:lnTo>
                  <a:lnTo>
                    <a:pt x="1325" y="1113"/>
                  </a:lnTo>
                  <a:lnTo>
                    <a:pt x="1325" y="1111"/>
                  </a:lnTo>
                  <a:lnTo>
                    <a:pt x="1323" y="1111"/>
                  </a:lnTo>
                  <a:lnTo>
                    <a:pt x="1321" y="1111"/>
                  </a:lnTo>
                  <a:lnTo>
                    <a:pt x="1316" y="1111"/>
                  </a:lnTo>
                  <a:lnTo>
                    <a:pt x="1314" y="1111"/>
                  </a:lnTo>
                  <a:lnTo>
                    <a:pt x="1312" y="1109"/>
                  </a:lnTo>
                  <a:lnTo>
                    <a:pt x="1307" y="1106"/>
                  </a:lnTo>
                  <a:lnTo>
                    <a:pt x="1300" y="1106"/>
                  </a:lnTo>
                  <a:lnTo>
                    <a:pt x="1296" y="1102"/>
                  </a:lnTo>
                  <a:lnTo>
                    <a:pt x="1286" y="1102"/>
                  </a:lnTo>
                  <a:lnTo>
                    <a:pt x="1280" y="1099"/>
                  </a:lnTo>
                  <a:lnTo>
                    <a:pt x="1277" y="1097"/>
                  </a:lnTo>
                  <a:lnTo>
                    <a:pt x="1275" y="1097"/>
                  </a:lnTo>
                  <a:lnTo>
                    <a:pt x="1273" y="1097"/>
                  </a:lnTo>
                  <a:lnTo>
                    <a:pt x="1270" y="1095"/>
                  </a:lnTo>
                  <a:lnTo>
                    <a:pt x="1270" y="1090"/>
                  </a:lnTo>
                  <a:lnTo>
                    <a:pt x="1270" y="1088"/>
                  </a:lnTo>
                  <a:lnTo>
                    <a:pt x="1270" y="1083"/>
                  </a:lnTo>
                  <a:lnTo>
                    <a:pt x="1270" y="1081"/>
                  </a:lnTo>
                  <a:lnTo>
                    <a:pt x="1270" y="1079"/>
                  </a:lnTo>
                  <a:lnTo>
                    <a:pt x="1270" y="1077"/>
                  </a:lnTo>
                  <a:lnTo>
                    <a:pt x="1270" y="1072"/>
                  </a:lnTo>
                  <a:lnTo>
                    <a:pt x="1273" y="1070"/>
                  </a:lnTo>
                  <a:lnTo>
                    <a:pt x="1273" y="1065"/>
                  </a:lnTo>
                  <a:lnTo>
                    <a:pt x="1273" y="1063"/>
                  </a:lnTo>
                  <a:lnTo>
                    <a:pt x="1270" y="1061"/>
                  </a:lnTo>
                  <a:lnTo>
                    <a:pt x="1270" y="1058"/>
                  </a:lnTo>
                  <a:lnTo>
                    <a:pt x="1270" y="1056"/>
                  </a:lnTo>
                  <a:lnTo>
                    <a:pt x="1273" y="1054"/>
                  </a:lnTo>
                  <a:lnTo>
                    <a:pt x="1275" y="1054"/>
                  </a:lnTo>
                  <a:lnTo>
                    <a:pt x="1275" y="1051"/>
                  </a:lnTo>
                  <a:lnTo>
                    <a:pt x="1277" y="1051"/>
                  </a:lnTo>
                  <a:lnTo>
                    <a:pt x="1277" y="1049"/>
                  </a:lnTo>
                  <a:lnTo>
                    <a:pt x="1280" y="1045"/>
                  </a:lnTo>
                  <a:lnTo>
                    <a:pt x="1282" y="1042"/>
                  </a:lnTo>
                  <a:lnTo>
                    <a:pt x="1284" y="1042"/>
                  </a:lnTo>
                  <a:lnTo>
                    <a:pt x="1286" y="1042"/>
                  </a:lnTo>
                  <a:lnTo>
                    <a:pt x="1289" y="1042"/>
                  </a:lnTo>
                  <a:lnTo>
                    <a:pt x="1291" y="1045"/>
                  </a:lnTo>
                  <a:lnTo>
                    <a:pt x="1293" y="1045"/>
                  </a:lnTo>
                  <a:lnTo>
                    <a:pt x="1296" y="1042"/>
                  </a:lnTo>
                  <a:lnTo>
                    <a:pt x="1298" y="1040"/>
                  </a:lnTo>
                  <a:lnTo>
                    <a:pt x="1302" y="1035"/>
                  </a:lnTo>
                  <a:lnTo>
                    <a:pt x="1305" y="1033"/>
                  </a:lnTo>
                  <a:lnTo>
                    <a:pt x="1305" y="1029"/>
                  </a:lnTo>
                  <a:lnTo>
                    <a:pt x="1307" y="1026"/>
                  </a:lnTo>
                  <a:lnTo>
                    <a:pt x="1305" y="1024"/>
                  </a:lnTo>
                  <a:lnTo>
                    <a:pt x="1302" y="1022"/>
                  </a:lnTo>
                  <a:lnTo>
                    <a:pt x="1300" y="1019"/>
                  </a:lnTo>
                  <a:lnTo>
                    <a:pt x="1291" y="1013"/>
                  </a:lnTo>
                  <a:lnTo>
                    <a:pt x="1286" y="1008"/>
                  </a:lnTo>
                  <a:lnTo>
                    <a:pt x="1280" y="1001"/>
                  </a:lnTo>
                  <a:lnTo>
                    <a:pt x="1277" y="999"/>
                  </a:lnTo>
                  <a:lnTo>
                    <a:pt x="1277" y="997"/>
                  </a:lnTo>
                  <a:lnTo>
                    <a:pt x="1275" y="994"/>
                  </a:lnTo>
                  <a:lnTo>
                    <a:pt x="1275" y="992"/>
                  </a:lnTo>
                  <a:lnTo>
                    <a:pt x="1275" y="987"/>
                  </a:lnTo>
                  <a:lnTo>
                    <a:pt x="1273" y="981"/>
                  </a:lnTo>
                  <a:lnTo>
                    <a:pt x="1273" y="974"/>
                  </a:lnTo>
                  <a:lnTo>
                    <a:pt x="1270" y="965"/>
                  </a:lnTo>
                  <a:lnTo>
                    <a:pt x="1266" y="960"/>
                  </a:lnTo>
                  <a:lnTo>
                    <a:pt x="1264" y="955"/>
                  </a:lnTo>
                  <a:lnTo>
                    <a:pt x="1261" y="951"/>
                  </a:lnTo>
                  <a:lnTo>
                    <a:pt x="1257" y="949"/>
                  </a:lnTo>
                  <a:lnTo>
                    <a:pt x="1254" y="946"/>
                  </a:lnTo>
                  <a:lnTo>
                    <a:pt x="1252" y="946"/>
                  </a:lnTo>
                  <a:lnTo>
                    <a:pt x="1248" y="944"/>
                  </a:lnTo>
                  <a:lnTo>
                    <a:pt x="1248" y="942"/>
                  </a:lnTo>
                  <a:lnTo>
                    <a:pt x="1245" y="939"/>
                  </a:lnTo>
                  <a:lnTo>
                    <a:pt x="1243" y="937"/>
                  </a:lnTo>
                  <a:lnTo>
                    <a:pt x="1241" y="937"/>
                  </a:lnTo>
                  <a:lnTo>
                    <a:pt x="1238" y="937"/>
                  </a:lnTo>
                  <a:lnTo>
                    <a:pt x="1236" y="939"/>
                  </a:lnTo>
                  <a:lnTo>
                    <a:pt x="1236" y="942"/>
                  </a:lnTo>
                  <a:lnTo>
                    <a:pt x="1229" y="955"/>
                  </a:lnTo>
                  <a:lnTo>
                    <a:pt x="1227" y="962"/>
                  </a:lnTo>
                  <a:lnTo>
                    <a:pt x="1225" y="967"/>
                  </a:lnTo>
                  <a:lnTo>
                    <a:pt x="1222" y="969"/>
                  </a:lnTo>
                  <a:lnTo>
                    <a:pt x="1222" y="971"/>
                  </a:lnTo>
                  <a:lnTo>
                    <a:pt x="1220" y="974"/>
                  </a:lnTo>
                  <a:lnTo>
                    <a:pt x="1218" y="974"/>
                  </a:lnTo>
                  <a:lnTo>
                    <a:pt x="1216" y="976"/>
                  </a:lnTo>
                  <a:lnTo>
                    <a:pt x="1211" y="983"/>
                  </a:lnTo>
                  <a:lnTo>
                    <a:pt x="1202" y="999"/>
                  </a:lnTo>
                  <a:lnTo>
                    <a:pt x="1200" y="1003"/>
                  </a:lnTo>
                  <a:lnTo>
                    <a:pt x="1197" y="1003"/>
                  </a:lnTo>
                  <a:lnTo>
                    <a:pt x="1197" y="1006"/>
                  </a:lnTo>
                  <a:lnTo>
                    <a:pt x="1195" y="1006"/>
                  </a:lnTo>
                  <a:lnTo>
                    <a:pt x="1195" y="1008"/>
                  </a:lnTo>
                  <a:lnTo>
                    <a:pt x="1193" y="1008"/>
                  </a:lnTo>
                  <a:lnTo>
                    <a:pt x="1190" y="1008"/>
                  </a:lnTo>
                  <a:lnTo>
                    <a:pt x="1190" y="1006"/>
                  </a:lnTo>
                  <a:lnTo>
                    <a:pt x="1188" y="1006"/>
                  </a:lnTo>
                  <a:lnTo>
                    <a:pt x="1188" y="1003"/>
                  </a:lnTo>
                  <a:lnTo>
                    <a:pt x="1186" y="1001"/>
                  </a:lnTo>
                  <a:lnTo>
                    <a:pt x="1184" y="1001"/>
                  </a:lnTo>
                  <a:lnTo>
                    <a:pt x="1181" y="1001"/>
                  </a:lnTo>
                  <a:lnTo>
                    <a:pt x="1181" y="1003"/>
                  </a:lnTo>
                  <a:lnTo>
                    <a:pt x="1179" y="1006"/>
                  </a:lnTo>
                  <a:lnTo>
                    <a:pt x="1179" y="1008"/>
                  </a:lnTo>
                  <a:lnTo>
                    <a:pt x="1179" y="1010"/>
                  </a:lnTo>
                  <a:lnTo>
                    <a:pt x="1179" y="1013"/>
                  </a:lnTo>
                  <a:lnTo>
                    <a:pt x="1177" y="1015"/>
                  </a:lnTo>
                  <a:lnTo>
                    <a:pt x="1174" y="1017"/>
                  </a:lnTo>
                  <a:lnTo>
                    <a:pt x="1172" y="1017"/>
                  </a:lnTo>
                  <a:lnTo>
                    <a:pt x="1170" y="1017"/>
                  </a:lnTo>
                  <a:lnTo>
                    <a:pt x="1168" y="1017"/>
                  </a:lnTo>
                  <a:lnTo>
                    <a:pt x="1165" y="1017"/>
                  </a:lnTo>
                  <a:lnTo>
                    <a:pt x="1161" y="1015"/>
                  </a:lnTo>
                  <a:lnTo>
                    <a:pt x="1158" y="1013"/>
                  </a:lnTo>
                  <a:lnTo>
                    <a:pt x="1156" y="1010"/>
                  </a:lnTo>
                  <a:lnTo>
                    <a:pt x="1154" y="1010"/>
                  </a:lnTo>
                  <a:lnTo>
                    <a:pt x="1152" y="1010"/>
                  </a:lnTo>
                  <a:lnTo>
                    <a:pt x="1149" y="1008"/>
                  </a:lnTo>
                  <a:lnTo>
                    <a:pt x="1145" y="1008"/>
                  </a:lnTo>
                  <a:lnTo>
                    <a:pt x="1142" y="1008"/>
                  </a:lnTo>
                  <a:lnTo>
                    <a:pt x="1140" y="1008"/>
                  </a:lnTo>
                  <a:lnTo>
                    <a:pt x="1140" y="1006"/>
                  </a:lnTo>
                  <a:lnTo>
                    <a:pt x="1136" y="1003"/>
                  </a:lnTo>
                  <a:lnTo>
                    <a:pt x="1133" y="1003"/>
                  </a:lnTo>
                  <a:lnTo>
                    <a:pt x="1129" y="1001"/>
                  </a:lnTo>
                  <a:lnTo>
                    <a:pt x="1133" y="1008"/>
                  </a:lnTo>
                  <a:lnTo>
                    <a:pt x="1133" y="1010"/>
                  </a:lnTo>
                  <a:lnTo>
                    <a:pt x="1133" y="1015"/>
                  </a:lnTo>
                  <a:lnTo>
                    <a:pt x="1136" y="1017"/>
                  </a:lnTo>
                  <a:lnTo>
                    <a:pt x="1136" y="1019"/>
                  </a:lnTo>
                  <a:lnTo>
                    <a:pt x="1138" y="1022"/>
                  </a:lnTo>
                  <a:lnTo>
                    <a:pt x="1140" y="1024"/>
                  </a:lnTo>
                  <a:lnTo>
                    <a:pt x="1142" y="1024"/>
                  </a:lnTo>
                  <a:lnTo>
                    <a:pt x="1142" y="1026"/>
                  </a:lnTo>
                  <a:lnTo>
                    <a:pt x="1145" y="1029"/>
                  </a:lnTo>
                  <a:lnTo>
                    <a:pt x="1145" y="1031"/>
                  </a:lnTo>
                  <a:lnTo>
                    <a:pt x="1142" y="1035"/>
                  </a:lnTo>
                  <a:lnTo>
                    <a:pt x="1142" y="1038"/>
                  </a:lnTo>
                  <a:lnTo>
                    <a:pt x="1142" y="1042"/>
                  </a:lnTo>
                  <a:lnTo>
                    <a:pt x="1145" y="1045"/>
                  </a:lnTo>
                  <a:lnTo>
                    <a:pt x="1147" y="1047"/>
                  </a:lnTo>
                  <a:lnTo>
                    <a:pt x="1147" y="1049"/>
                  </a:lnTo>
                  <a:lnTo>
                    <a:pt x="1149" y="1051"/>
                  </a:lnTo>
                  <a:lnTo>
                    <a:pt x="1149" y="1054"/>
                  </a:lnTo>
                  <a:lnTo>
                    <a:pt x="1149" y="1058"/>
                  </a:lnTo>
                  <a:lnTo>
                    <a:pt x="1149" y="1061"/>
                  </a:lnTo>
                  <a:lnTo>
                    <a:pt x="1147" y="1063"/>
                  </a:lnTo>
                  <a:lnTo>
                    <a:pt x="1145" y="1065"/>
                  </a:lnTo>
                  <a:lnTo>
                    <a:pt x="1145" y="1067"/>
                  </a:lnTo>
                  <a:lnTo>
                    <a:pt x="1145" y="1070"/>
                  </a:lnTo>
                  <a:lnTo>
                    <a:pt x="1145" y="1072"/>
                  </a:lnTo>
                  <a:lnTo>
                    <a:pt x="1145" y="1074"/>
                  </a:lnTo>
                  <a:lnTo>
                    <a:pt x="1142" y="1077"/>
                  </a:lnTo>
                  <a:lnTo>
                    <a:pt x="1142" y="1079"/>
                  </a:lnTo>
                  <a:lnTo>
                    <a:pt x="1140" y="1081"/>
                  </a:lnTo>
                  <a:lnTo>
                    <a:pt x="1138" y="1083"/>
                  </a:lnTo>
                  <a:lnTo>
                    <a:pt x="1138" y="1086"/>
                  </a:lnTo>
                  <a:lnTo>
                    <a:pt x="1138" y="1088"/>
                  </a:lnTo>
                  <a:lnTo>
                    <a:pt x="1136" y="1090"/>
                  </a:lnTo>
                  <a:lnTo>
                    <a:pt x="1136" y="1093"/>
                  </a:lnTo>
                  <a:lnTo>
                    <a:pt x="1133" y="1095"/>
                  </a:lnTo>
                  <a:lnTo>
                    <a:pt x="1131" y="1095"/>
                  </a:lnTo>
                  <a:lnTo>
                    <a:pt x="1129" y="1097"/>
                  </a:lnTo>
                  <a:lnTo>
                    <a:pt x="1129" y="1099"/>
                  </a:lnTo>
                  <a:lnTo>
                    <a:pt x="1129" y="1104"/>
                  </a:lnTo>
                  <a:lnTo>
                    <a:pt x="1129" y="1106"/>
                  </a:lnTo>
                  <a:lnTo>
                    <a:pt x="1126" y="1109"/>
                  </a:lnTo>
                  <a:lnTo>
                    <a:pt x="1124" y="1109"/>
                  </a:lnTo>
                  <a:lnTo>
                    <a:pt x="1120" y="1111"/>
                  </a:lnTo>
                  <a:lnTo>
                    <a:pt x="1117" y="1111"/>
                  </a:lnTo>
                  <a:lnTo>
                    <a:pt x="1115" y="1113"/>
                  </a:lnTo>
                  <a:lnTo>
                    <a:pt x="1117" y="1115"/>
                  </a:lnTo>
                  <a:lnTo>
                    <a:pt x="1117" y="1118"/>
                  </a:lnTo>
                  <a:lnTo>
                    <a:pt x="1117" y="1120"/>
                  </a:lnTo>
                  <a:lnTo>
                    <a:pt x="1115" y="1120"/>
                  </a:lnTo>
                  <a:lnTo>
                    <a:pt x="1113" y="1122"/>
                  </a:lnTo>
                  <a:lnTo>
                    <a:pt x="1108" y="1127"/>
                  </a:lnTo>
                  <a:lnTo>
                    <a:pt x="1106" y="1129"/>
                  </a:lnTo>
                  <a:lnTo>
                    <a:pt x="1106" y="1131"/>
                  </a:lnTo>
                  <a:lnTo>
                    <a:pt x="1106" y="1134"/>
                  </a:lnTo>
                  <a:lnTo>
                    <a:pt x="1108" y="1136"/>
                  </a:lnTo>
                  <a:lnTo>
                    <a:pt x="1108" y="1138"/>
                  </a:lnTo>
                  <a:lnTo>
                    <a:pt x="1106" y="1145"/>
                  </a:lnTo>
                  <a:lnTo>
                    <a:pt x="1104" y="1145"/>
                  </a:lnTo>
                  <a:lnTo>
                    <a:pt x="1101" y="1143"/>
                  </a:lnTo>
                  <a:lnTo>
                    <a:pt x="1099" y="1141"/>
                  </a:lnTo>
                  <a:lnTo>
                    <a:pt x="1097" y="1138"/>
                  </a:lnTo>
                  <a:lnTo>
                    <a:pt x="1094" y="1136"/>
                  </a:lnTo>
                  <a:lnTo>
                    <a:pt x="1092" y="1134"/>
                  </a:lnTo>
                  <a:lnTo>
                    <a:pt x="1090" y="1134"/>
                  </a:lnTo>
                  <a:lnTo>
                    <a:pt x="1088" y="1134"/>
                  </a:lnTo>
                  <a:lnTo>
                    <a:pt x="1085" y="1131"/>
                  </a:lnTo>
                  <a:lnTo>
                    <a:pt x="1083" y="1129"/>
                  </a:lnTo>
                  <a:lnTo>
                    <a:pt x="1083" y="1127"/>
                  </a:lnTo>
                  <a:lnTo>
                    <a:pt x="1081" y="1127"/>
                  </a:lnTo>
                  <a:lnTo>
                    <a:pt x="1078" y="1127"/>
                  </a:lnTo>
                  <a:lnTo>
                    <a:pt x="1076" y="1127"/>
                  </a:lnTo>
                  <a:lnTo>
                    <a:pt x="1072" y="1125"/>
                  </a:lnTo>
                  <a:lnTo>
                    <a:pt x="1069" y="1122"/>
                  </a:lnTo>
                  <a:lnTo>
                    <a:pt x="1067" y="1120"/>
                  </a:lnTo>
                  <a:lnTo>
                    <a:pt x="1065" y="1118"/>
                  </a:lnTo>
                  <a:lnTo>
                    <a:pt x="1062" y="1118"/>
                  </a:lnTo>
                  <a:lnTo>
                    <a:pt x="1062" y="1115"/>
                  </a:lnTo>
                  <a:lnTo>
                    <a:pt x="1060" y="1115"/>
                  </a:lnTo>
                  <a:lnTo>
                    <a:pt x="1058" y="1118"/>
                  </a:lnTo>
                  <a:lnTo>
                    <a:pt x="1056" y="1122"/>
                  </a:lnTo>
                  <a:lnTo>
                    <a:pt x="1051" y="1127"/>
                  </a:lnTo>
                  <a:lnTo>
                    <a:pt x="1046" y="1136"/>
                  </a:lnTo>
                  <a:lnTo>
                    <a:pt x="1044" y="1138"/>
                  </a:lnTo>
                  <a:lnTo>
                    <a:pt x="1040" y="1141"/>
                  </a:lnTo>
                  <a:lnTo>
                    <a:pt x="1033" y="1145"/>
                  </a:lnTo>
                  <a:lnTo>
                    <a:pt x="1024" y="1147"/>
                  </a:lnTo>
                  <a:lnTo>
                    <a:pt x="1021" y="1147"/>
                  </a:lnTo>
                  <a:lnTo>
                    <a:pt x="1019" y="1147"/>
                  </a:lnTo>
                  <a:lnTo>
                    <a:pt x="1014" y="1145"/>
                  </a:lnTo>
                  <a:lnTo>
                    <a:pt x="1012" y="1145"/>
                  </a:lnTo>
                  <a:lnTo>
                    <a:pt x="1008" y="1143"/>
                  </a:lnTo>
                  <a:lnTo>
                    <a:pt x="1003" y="1143"/>
                  </a:lnTo>
                  <a:lnTo>
                    <a:pt x="1001" y="1143"/>
                  </a:lnTo>
                  <a:lnTo>
                    <a:pt x="998" y="1143"/>
                  </a:lnTo>
                  <a:lnTo>
                    <a:pt x="996" y="1145"/>
                  </a:lnTo>
                  <a:lnTo>
                    <a:pt x="996" y="1147"/>
                  </a:lnTo>
                  <a:lnTo>
                    <a:pt x="996" y="1150"/>
                  </a:lnTo>
                  <a:lnTo>
                    <a:pt x="994" y="1154"/>
                  </a:lnTo>
                  <a:lnTo>
                    <a:pt x="992" y="1157"/>
                  </a:lnTo>
                  <a:lnTo>
                    <a:pt x="989" y="1161"/>
                  </a:lnTo>
                  <a:lnTo>
                    <a:pt x="985" y="1170"/>
                  </a:lnTo>
                  <a:lnTo>
                    <a:pt x="980" y="1179"/>
                  </a:lnTo>
                  <a:lnTo>
                    <a:pt x="969" y="1198"/>
                  </a:lnTo>
                  <a:lnTo>
                    <a:pt x="957" y="1216"/>
                  </a:lnTo>
                  <a:lnTo>
                    <a:pt x="955" y="1223"/>
                  </a:lnTo>
                  <a:lnTo>
                    <a:pt x="953" y="1227"/>
                  </a:lnTo>
                  <a:lnTo>
                    <a:pt x="953" y="1232"/>
                  </a:lnTo>
                  <a:lnTo>
                    <a:pt x="953" y="1234"/>
                  </a:lnTo>
                  <a:lnTo>
                    <a:pt x="946" y="1239"/>
                  </a:lnTo>
                  <a:lnTo>
                    <a:pt x="944" y="1243"/>
                  </a:lnTo>
                  <a:lnTo>
                    <a:pt x="941" y="1243"/>
                  </a:lnTo>
                  <a:lnTo>
                    <a:pt x="939" y="1243"/>
                  </a:lnTo>
                  <a:lnTo>
                    <a:pt x="937" y="1243"/>
                  </a:lnTo>
                  <a:lnTo>
                    <a:pt x="935" y="1243"/>
                  </a:lnTo>
                  <a:lnTo>
                    <a:pt x="932" y="1246"/>
                  </a:lnTo>
                  <a:lnTo>
                    <a:pt x="930" y="1246"/>
                  </a:lnTo>
                  <a:lnTo>
                    <a:pt x="928" y="1248"/>
                  </a:lnTo>
                  <a:lnTo>
                    <a:pt x="925" y="1250"/>
                  </a:lnTo>
                  <a:lnTo>
                    <a:pt x="925" y="1253"/>
                  </a:lnTo>
                  <a:lnTo>
                    <a:pt x="923" y="1253"/>
                  </a:lnTo>
                  <a:lnTo>
                    <a:pt x="921" y="1255"/>
                  </a:lnTo>
                  <a:lnTo>
                    <a:pt x="919" y="1255"/>
                  </a:lnTo>
                  <a:lnTo>
                    <a:pt x="909" y="1259"/>
                  </a:lnTo>
                  <a:lnTo>
                    <a:pt x="907" y="1259"/>
                  </a:lnTo>
                  <a:lnTo>
                    <a:pt x="905" y="1257"/>
                  </a:lnTo>
                  <a:lnTo>
                    <a:pt x="893" y="1250"/>
                  </a:lnTo>
                  <a:lnTo>
                    <a:pt x="889" y="1243"/>
                  </a:lnTo>
                  <a:lnTo>
                    <a:pt x="887" y="1241"/>
                  </a:lnTo>
                  <a:lnTo>
                    <a:pt x="889" y="1237"/>
                  </a:lnTo>
                  <a:lnTo>
                    <a:pt x="891" y="1227"/>
                  </a:lnTo>
                  <a:lnTo>
                    <a:pt x="891" y="1225"/>
                  </a:lnTo>
                  <a:lnTo>
                    <a:pt x="889" y="1223"/>
                  </a:lnTo>
                  <a:lnTo>
                    <a:pt x="887" y="1221"/>
                  </a:lnTo>
                  <a:lnTo>
                    <a:pt x="884" y="1218"/>
                  </a:lnTo>
                  <a:lnTo>
                    <a:pt x="880" y="1214"/>
                  </a:lnTo>
                  <a:lnTo>
                    <a:pt x="877" y="1214"/>
                  </a:lnTo>
                  <a:lnTo>
                    <a:pt x="875" y="1214"/>
                  </a:lnTo>
                  <a:lnTo>
                    <a:pt x="871" y="1216"/>
                  </a:lnTo>
                  <a:lnTo>
                    <a:pt x="866" y="1218"/>
                  </a:lnTo>
                  <a:lnTo>
                    <a:pt x="859" y="1225"/>
                  </a:lnTo>
                  <a:lnTo>
                    <a:pt x="852" y="1227"/>
                  </a:lnTo>
                  <a:lnTo>
                    <a:pt x="850" y="1234"/>
                  </a:lnTo>
                  <a:lnTo>
                    <a:pt x="845" y="1239"/>
                  </a:lnTo>
                  <a:lnTo>
                    <a:pt x="841" y="1246"/>
                  </a:lnTo>
                  <a:lnTo>
                    <a:pt x="839" y="1248"/>
                  </a:lnTo>
                  <a:lnTo>
                    <a:pt x="836" y="1250"/>
                  </a:lnTo>
                  <a:lnTo>
                    <a:pt x="832" y="1250"/>
                  </a:lnTo>
                  <a:lnTo>
                    <a:pt x="832" y="1248"/>
                  </a:lnTo>
                  <a:lnTo>
                    <a:pt x="829" y="1248"/>
                  </a:lnTo>
                  <a:lnTo>
                    <a:pt x="827" y="1246"/>
                  </a:lnTo>
                  <a:lnTo>
                    <a:pt x="823" y="1243"/>
                  </a:lnTo>
                  <a:lnTo>
                    <a:pt x="818" y="1241"/>
                  </a:lnTo>
                  <a:lnTo>
                    <a:pt x="813" y="1241"/>
                  </a:lnTo>
                  <a:lnTo>
                    <a:pt x="804" y="1237"/>
                  </a:lnTo>
                  <a:lnTo>
                    <a:pt x="797" y="1234"/>
                  </a:lnTo>
                  <a:lnTo>
                    <a:pt x="788" y="1230"/>
                  </a:lnTo>
                  <a:lnTo>
                    <a:pt x="781" y="1225"/>
                  </a:lnTo>
                  <a:lnTo>
                    <a:pt x="775" y="1223"/>
                  </a:lnTo>
                  <a:lnTo>
                    <a:pt x="752" y="1214"/>
                  </a:lnTo>
                  <a:lnTo>
                    <a:pt x="740" y="1209"/>
                  </a:lnTo>
                  <a:lnTo>
                    <a:pt x="736" y="1209"/>
                  </a:lnTo>
                  <a:lnTo>
                    <a:pt x="733" y="1209"/>
                  </a:lnTo>
                  <a:lnTo>
                    <a:pt x="731" y="1209"/>
                  </a:lnTo>
                  <a:lnTo>
                    <a:pt x="729" y="1209"/>
                  </a:lnTo>
                  <a:lnTo>
                    <a:pt x="724" y="1209"/>
                  </a:lnTo>
                  <a:lnTo>
                    <a:pt x="720" y="1209"/>
                  </a:lnTo>
                  <a:lnTo>
                    <a:pt x="717" y="1209"/>
                  </a:lnTo>
                  <a:lnTo>
                    <a:pt x="715" y="1207"/>
                  </a:lnTo>
                  <a:lnTo>
                    <a:pt x="715" y="1205"/>
                  </a:lnTo>
                  <a:lnTo>
                    <a:pt x="713" y="1205"/>
                  </a:lnTo>
                  <a:lnTo>
                    <a:pt x="711" y="1202"/>
                  </a:lnTo>
                  <a:lnTo>
                    <a:pt x="708" y="1200"/>
                  </a:lnTo>
                  <a:lnTo>
                    <a:pt x="704" y="1195"/>
                  </a:lnTo>
                  <a:lnTo>
                    <a:pt x="701" y="1195"/>
                  </a:lnTo>
                  <a:lnTo>
                    <a:pt x="699" y="1193"/>
                  </a:lnTo>
                  <a:lnTo>
                    <a:pt x="697" y="1193"/>
                  </a:lnTo>
                  <a:lnTo>
                    <a:pt x="695" y="1193"/>
                  </a:lnTo>
                  <a:lnTo>
                    <a:pt x="690" y="1193"/>
                  </a:lnTo>
                  <a:lnTo>
                    <a:pt x="683" y="1193"/>
                  </a:lnTo>
                  <a:lnTo>
                    <a:pt x="681" y="1193"/>
                  </a:lnTo>
                  <a:lnTo>
                    <a:pt x="681" y="1195"/>
                  </a:lnTo>
                  <a:lnTo>
                    <a:pt x="681" y="1198"/>
                  </a:lnTo>
                  <a:lnTo>
                    <a:pt x="681" y="1202"/>
                  </a:lnTo>
                  <a:lnTo>
                    <a:pt x="681" y="1205"/>
                  </a:lnTo>
                  <a:lnTo>
                    <a:pt x="681" y="1207"/>
                  </a:lnTo>
                  <a:lnTo>
                    <a:pt x="681" y="1209"/>
                  </a:lnTo>
                  <a:lnTo>
                    <a:pt x="679" y="1209"/>
                  </a:lnTo>
                  <a:lnTo>
                    <a:pt x="676" y="1211"/>
                  </a:lnTo>
                  <a:lnTo>
                    <a:pt x="656" y="1232"/>
                  </a:lnTo>
                  <a:lnTo>
                    <a:pt x="649" y="1230"/>
                  </a:lnTo>
                  <a:lnTo>
                    <a:pt x="647" y="1230"/>
                  </a:lnTo>
                  <a:lnTo>
                    <a:pt x="644" y="1232"/>
                  </a:lnTo>
                  <a:lnTo>
                    <a:pt x="642" y="1232"/>
                  </a:lnTo>
                  <a:lnTo>
                    <a:pt x="637" y="1234"/>
                  </a:lnTo>
                  <a:lnTo>
                    <a:pt x="635" y="1234"/>
                  </a:lnTo>
                  <a:lnTo>
                    <a:pt x="631" y="1237"/>
                  </a:lnTo>
                  <a:lnTo>
                    <a:pt x="628" y="1237"/>
                  </a:lnTo>
                  <a:lnTo>
                    <a:pt x="626" y="1237"/>
                  </a:lnTo>
                  <a:lnTo>
                    <a:pt x="624" y="1234"/>
                  </a:lnTo>
                  <a:lnTo>
                    <a:pt x="624" y="1232"/>
                  </a:lnTo>
                  <a:lnTo>
                    <a:pt x="624" y="1227"/>
                  </a:lnTo>
                  <a:lnTo>
                    <a:pt x="624" y="1225"/>
                  </a:lnTo>
                  <a:lnTo>
                    <a:pt x="621" y="1225"/>
                  </a:lnTo>
                  <a:lnTo>
                    <a:pt x="619" y="1223"/>
                  </a:lnTo>
                  <a:lnTo>
                    <a:pt x="617" y="1223"/>
                  </a:lnTo>
                  <a:lnTo>
                    <a:pt x="617" y="1221"/>
                  </a:lnTo>
                  <a:lnTo>
                    <a:pt x="615" y="1218"/>
                  </a:lnTo>
                  <a:lnTo>
                    <a:pt x="608" y="1216"/>
                  </a:lnTo>
                  <a:lnTo>
                    <a:pt x="603" y="1216"/>
                  </a:lnTo>
                  <a:lnTo>
                    <a:pt x="599" y="1216"/>
                  </a:lnTo>
                  <a:lnTo>
                    <a:pt x="596" y="1214"/>
                  </a:lnTo>
                  <a:lnTo>
                    <a:pt x="594" y="1214"/>
                  </a:lnTo>
                  <a:lnTo>
                    <a:pt x="592" y="1214"/>
                  </a:lnTo>
                  <a:lnTo>
                    <a:pt x="589" y="1214"/>
                  </a:lnTo>
                  <a:lnTo>
                    <a:pt x="585" y="1214"/>
                  </a:lnTo>
                  <a:lnTo>
                    <a:pt x="583" y="1216"/>
                  </a:lnTo>
                  <a:lnTo>
                    <a:pt x="578" y="1216"/>
                  </a:lnTo>
                  <a:lnTo>
                    <a:pt x="573" y="1216"/>
                  </a:lnTo>
                  <a:lnTo>
                    <a:pt x="564" y="1216"/>
                  </a:lnTo>
                  <a:lnTo>
                    <a:pt x="555" y="1216"/>
                  </a:lnTo>
                  <a:lnTo>
                    <a:pt x="553" y="1216"/>
                  </a:lnTo>
                  <a:lnTo>
                    <a:pt x="548" y="1216"/>
                  </a:lnTo>
                  <a:lnTo>
                    <a:pt x="537" y="1216"/>
                  </a:lnTo>
                  <a:lnTo>
                    <a:pt x="532" y="1214"/>
                  </a:lnTo>
                  <a:lnTo>
                    <a:pt x="530" y="1211"/>
                  </a:lnTo>
                  <a:lnTo>
                    <a:pt x="528" y="1209"/>
                  </a:lnTo>
                  <a:lnTo>
                    <a:pt x="526" y="1202"/>
                  </a:lnTo>
                  <a:lnTo>
                    <a:pt x="523" y="1193"/>
                  </a:lnTo>
                  <a:lnTo>
                    <a:pt x="523" y="1186"/>
                  </a:lnTo>
                  <a:lnTo>
                    <a:pt x="521" y="1184"/>
                  </a:lnTo>
                  <a:lnTo>
                    <a:pt x="519" y="1182"/>
                  </a:lnTo>
                  <a:lnTo>
                    <a:pt x="514" y="1179"/>
                  </a:lnTo>
                  <a:lnTo>
                    <a:pt x="514" y="1177"/>
                  </a:lnTo>
                  <a:lnTo>
                    <a:pt x="512" y="1175"/>
                  </a:lnTo>
                  <a:lnTo>
                    <a:pt x="510" y="1170"/>
                  </a:lnTo>
                  <a:lnTo>
                    <a:pt x="507" y="1168"/>
                  </a:lnTo>
                  <a:lnTo>
                    <a:pt x="505" y="1166"/>
                  </a:lnTo>
                  <a:lnTo>
                    <a:pt x="498" y="1163"/>
                  </a:lnTo>
                  <a:lnTo>
                    <a:pt x="496" y="1161"/>
                  </a:lnTo>
                  <a:lnTo>
                    <a:pt x="494" y="1159"/>
                  </a:lnTo>
                  <a:lnTo>
                    <a:pt x="494" y="1157"/>
                  </a:lnTo>
                  <a:lnTo>
                    <a:pt x="491" y="1154"/>
                  </a:lnTo>
                  <a:lnTo>
                    <a:pt x="489" y="1154"/>
                  </a:lnTo>
                  <a:lnTo>
                    <a:pt x="484" y="1154"/>
                  </a:lnTo>
                  <a:lnTo>
                    <a:pt x="478" y="1154"/>
                  </a:lnTo>
                  <a:lnTo>
                    <a:pt x="475" y="1154"/>
                  </a:lnTo>
                  <a:lnTo>
                    <a:pt x="473" y="1154"/>
                  </a:lnTo>
                  <a:lnTo>
                    <a:pt x="468" y="1152"/>
                  </a:lnTo>
                  <a:lnTo>
                    <a:pt x="468" y="1147"/>
                  </a:lnTo>
                  <a:lnTo>
                    <a:pt x="466" y="1145"/>
                  </a:lnTo>
                  <a:lnTo>
                    <a:pt x="464" y="1145"/>
                  </a:lnTo>
                  <a:lnTo>
                    <a:pt x="462" y="1143"/>
                  </a:lnTo>
                  <a:lnTo>
                    <a:pt x="459" y="1143"/>
                  </a:lnTo>
                  <a:lnTo>
                    <a:pt x="457" y="1145"/>
                  </a:lnTo>
                  <a:lnTo>
                    <a:pt x="452" y="1145"/>
                  </a:lnTo>
                  <a:lnTo>
                    <a:pt x="443" y="1147"/>
                  </a:lnTo>
                  <a:lnTo>
                    <a:pt x="436" y="1147"/>
                  </a:lnTo>
                  <a:lnTo>
                    <a:pt x="427" y="1150"/>
                  </a:lnTo>
                  <a:lnTo>
                    <a:pt x="420" y="1150"/>
                  </a:lnTo>
                  <a:lnTo>
                    <a:pt x="418" y="1147"/>
                  </a:lnTo>
                  <a:lnTo>
                    <a:pt x="416" y="1145"/>
                  </a:lnTo>
                  <a:lnTo>
                    <a:pt x="414" y="1145"/>
                  </a:lnTo>
                  <a:lnTo>
                    <a:pt x="411" y="1145"/>
                  </a:lnTo>
                  <a:lnTo>
                    <a:pt x="409" y="1143"/>
                  </a:lnTo>
                  <a:lnTo>
                    <a:pt x="409" y="1141"/>
                  </a:lnTo>
                  <a:lnTo>
                    <a:pt x="407" y="1138"/>
                  </a:lnTo>
                  <a:lnTo>
                    <a:pt x="404" y="1134"/>
                  </a:lnTo>
                  <a:lnTo>
                    <a:pt x="402" y="1125"/>
                  </a:lnTo>
                  <a:lnTo>
                    <a:pt x="395" y="1115"/>
                  </a:lnTo>
                  <a:lnTo>
                    <a:pt x="393" y="1111"/>
                  </a:lnTo>
                  <a:lnTo>
                    <a:pt x="386" y="1106"/>
                  </a:lnTo>
                  <a:lnTo>
                    <a:pt x="379" y="1099"/>
                  </a:lnTo>
                  <a:lnTo>
                    <a:pt x="375" y="1095"/>
                  </a:lnTo>
                  <a:lnTo>
                    <a:pt x="372" y="1093"/>
                  </a:lnTo>
                  <a:lnTo>
                    <a:pt x="370" y="1088"/>
                  </a:lnTo>
                  <a:lnTo>
                    <a:pt x="370" y="1083"/>
                  </a:lnTo>
                  <a:lnTo>
                    <a:pt x="368" y="1077"/>
                  </a:lnTo>
                  <a:lnTo>
                    <a:pt x="370" y="1074"/>
                  </a:lnTo>
                  <a:lnTo>
                    <a:pt x="375" y="1070"/>
                  </a:lnTo>
                  <a:lnTo>
                    <a:pt x="377" y="1065"/>
                  </a:lnTo>
                  <a:lnTo>
                    <a:pt x="379" y="1061"/>
                  </a:lnTo>
                  <a:lnTo>
                    <a:pt x="379" y="1054"/>
                  </a:lnTo>
                  <a:lnTo>
                    <a:pt x="377" y="1049"/>
                  </a:lnTo>
                  <a:lnTo>
                    <a:pt x="377" y="1042"/>
                  </a:lnTo>
                  <a:lnTo>
                    <a:pt x="377" y="1038"/>
                  </a:lnTo>
                  <a:lnTo>
                    <a:pt x="379" y="1038"/>
                  </a:lnTo>
                  <a:lnTo>
                    <a:pt x="384" y="1035"/>
                  </a:lnTo>
                  <a:lnTo>
                    <a:pt x="388" y="1031"/>
                  </a:lnTo>
                  <a:lnTo>
                    <a:pt x="393" y="1019"/>
                  </a:lnTo>
                  <a:lnTo>
                    <a:pt x="395" y="1015"/>
                  </a:lnTo>
                  <a:lnTo>
                    <a:pt x="398" y="1013"/>
                  </a:lnTo>
                  <a:lnTo>
                    <a:pt x="398" y="1010"/>
                  </a:lnTo>
                  <a:lnTo>
                    <a:pt x="400" y="1008"/>
                  </a:lnTo>
                  <a:lnTo>
                    <a:pt x="398" y="1003"/>
                  </a:lnTo>
                  <a:lnTo>
                    <a:pt x="395" y="1001"/>
                  </a:lnTo>
                  <a:lnTo>
                    <a:pt x="395" y="997"/>
                  </a:lnTo>
                  <a:lnTo>
                    <a:pt x="393" y="994"/>
                  </a:lnTo>
                  <a:lnTo>
                    <a:pt x="395" y="990"/>
                  </a:lnTo>
                  <a:lnTo>
                    <a:pt x="395" y="983"/>
                  </a:lnTo>
                  <a:lnTo>
                    <a:pt x="398" y="978"/>
                  </a:lnTo>
                  <a:lnTo>
                    <a:pt x="400" y="978"/>
                  </a:lnTo>
                  <a:lnTo>
                    <a:pt x="402" y="978"/>
                  </a:lnTo>
                  <a:lnTo>
                    <a:pt x="404" y="983"/>
                  </a:lnTo>
                  <a:lnTo>
                    <a:pt x="404" y="985"/>
                  </a:lnTo>
                  <a:lnTo>
                    <a:pt x="409" y="987"/>
                  </a:lnTo>
                  <a:lnTo>
                    <a:pt x="418" y="985"/>
                  </a:lnTo>
                  <a:lnTo>
                    <a:pt x="430" y="983"/>
                  </a:lnTo>
                  <a:lnTo>
                    <a:pt x="436" y="983"/>
                  </a:lnTo>
                  <a:lnTo>
                    <a:pt x="441" y="983"/>
                  </a:lnTo>
                  <a:lnTo>
                    <a:pt x="446" y="983"/>
                  </a:lnTo>
                  <a:lnTo>
                    <a:pt x="448" y="981"/>
                  </a:lnTo>
                  <a:lnTo>
                    <a:pt x="450" y="981"/>
                  </a:lnTo>
                  <a:lnTo>
                    <a:pt x="452" y="976"/>
                  </a:lnTo>
                  <a:lnTo>
                    <a:pt x="457" y="971"/>
                  </a:lnTo>
                  <a:lnTo>
                    <a:pt x="457" y="967"/>
                  </a:lnTo>
                  <a:lnTo>
                    <a:pt x="457" y="962"/>
                  </a:lnTo>
                  <a:lnTo>
                    <a:pt x="455" y="955"/>
                  </a:lnTo>
                  <a:lnTo>
                    <a:pt x="455" y="949"/>
                  </a:lnTo>
                  <a:lnTo>
                    <a:pt x="455" y="946"/>
                  </a:lnTo>
                  <a:lnTo>
                    <a:pt x="457" y="946"/>
                  </a:lnTo>
                  <a:lnTo>
                    <a:pt x="459" y="946"/>
                  </a:lnTo>
                  <a:lnTo>
                    <a:pt x="462" y="944"/>
                  </a:lnTo>
                  <a:lnTo>
                    <a:pt x="464" y="944"/>
                  </a:lnTo>
                  <a:lnTo>
                    <a:pt x="466" y="942"/>
                  </a:lnTo>
                  <a:lnTo>
                    <a:pt x="468" y="942"/>
                  </a:lnTo>
                  <a:lnTo>
                    <a:pt x="473" y="942"/>
                  </a:lnTo>
                  <a:lnTo>
                    <a:pt x="475" y="942"/>
                  </a:lnTo>
                  <a:lnTo>
                    <a:pt x="478" y="939"/>
                  </a:lnTo>
                  <a:lnTo>
                    <a:pt x="478" y="937"/>
                  </a:lnTo>
                  <a:lnTo>
                    <a:pt x="478" y="933"/>
                  </a:lnTo>
                  <a:lnTo>
                    <a:pt x="480" y="928"/>
                  </a:lnTo>
                  <a:lnTo>
                    <a:pt x="482" y="928"/>
                  </a:lnTo>
                  <a:lnTo>
                    <a:pt x="491" y="926"/>
                  </a:lnTo>
                  <a:lnTo>
                    <a:pt x="491" y="923"/>
                  </a:lnTo>
                  <a:lnTo>
                    <a:pt x="494" y="921"/>
                  </a:lnTo>
                  <a:lnTo>
                    <a:pt x="496" y="919"/>
                  </a:lnTo>
                  <a:lnTo>
                    <a:pt x="500" y="919"/>
                  </a:lnTo>
                  <a:lnTo>
                    <a:pt x="500" y="917"/>
                  </a:lnTo>
                  <a:lnTo>
                    <a:pt x="500" y="912"/>
                  </a:lnTo>
                  <a:lnTo>
                    <a:pt x="498" y="905"/>
                  </a:lnTo>
                  <a:lnTo>
                    <a:pt x="500" y="903"/>
                  </a:lnTo>
                  <a:lnTo>
                    <a:pt x="503" y="901"/>
                  </a:lnTo>
                  <a:lnTo>
                    <a:pt x="505" y="898"/>
                  </a:lnTo>
                  <a:lnTo>
                    <a:pt x="510" y="898"/>
                  </a:lnTo>
                  <a:lnTo>
                    <a:pt x="510" y="896"/>
                  </a:lnTo>
                  <a:lnTo>
                    <a:pt x="512" y="894"/>
                  </a:lnTo>
                  <a:lnTo>
                    <a:pt x="510" y="894"/>
                  </a:lnTo>
                  <a:lnTo>
                    <a:pt x="507" y="894"/>
                  </a:lnTo>
                  <a:lnTo>
                    <a:pt x="503" y="894"/>
                  </a:lnTo>
                  <a:lnTo>
                    <a:pt x="500" y="891"/>
                  </a:lnTo>
                  <a:lnTo>
                    <a:pt x="500" y="889"/>
                  </a:lnTo>
                  <a:lnTo>
                    <a:pt x="503" y="887"/>
                  </a:lnTo>
                  <a:lnTo>
                    <a:pt x="503" y="885"/>
                  </a:lnTo>
                  <a:lnTo>
                    <a:pt x="503" y="882"/>
                  </a:lnTo>
                  <a:lnTo>
                    <a:pt x="503" y="880"/>
                  </a:lnTo>
                  <a:lnTo>
                    <a:pt x="503" y="878"/>
                  </a:lnTo>
                  <a:lnTo>
                    <a:pt x="505" y="878"/>
                  </a:lnTo>
                  <a:lnTo>
                    <a:pt x="507" y="875"/>
                  </a:lnTo>
                  <a:lnTo>
                    <a:pt x="523" y="875"/>
                  </a:lnTo>
                  <a:lnTo>
                    <a:pt x="528" y="873"/>
                  </a:lnTo>
                  <a:lnTo>
                    <a:pt x="530" y="871"/>
                  </a:lnTo>
                  <a:lnTo>
                    <a:pt x="532" y="866"/>
                  </a:lnTo>
                  <a:lnTo>
                    <a:pt x="532" y="862"/>
                  </a:lnTo>
                  <a:lnTo>
                    <a:pt x="530" y="857"/>
                  </a:lnTo>
                  <a:lnTo>
                    <a:pt x="530" y="855"/>
                  </a:lnTo>
                  <a:lnTo>
                    <a:pt x="532" y="853"/>
                  </a:lnTo>
                  <a:lnTo>
                    <a:pt x="535" y="853"/>
                  </a:lnTo>
                  <a:lnTo>
                    <a:pt x="539" y="853"/>
                  </a:lnTo>
                  <a:lnTo>
                    <a:pt x="542" y="853"/>
                  </a:lnTo>
                  <a:lnTo>
                    <a:pt x="542" y="850"/>
                  </a:lnTo>
                  <a:lnTo>
                    <a:pt x="544" y="846"/>
                  </a:lnTo>
                  <a:lnTo>
                    <a:pt x="544" y="839"/>
                  </a:lnTo>
                  <a:lnTo>
                    <a:pt x="544" y="832"/>
                  </a:lnTo>
                  <a:lnTo>
                    <a:pt x="544" y="825"/>
                  </a:lnTo>
                  <a:lnTo>
                    <a:pt x="544" y="818"/>
                  </a:lnTo>
                  <a:lnTo>
                    <a:pt x="544" y="816"/>
                  </a:lnTo>
                  <a:lnTo>
                    <a:pt x="542" y="816"/>
                  </a:lnTo>
                  <a:lnTo>
                    <a:pt x="539" y="816"/>
                  </a:lnTo>
                  <a:lnTo>
                    <a:pt x="537" y="816"/>
                  </a:lnTo>
                  <a:lnTo>
                    <a:pt x="535" y="818"/>
                  </a:lnTo>
                  <a:lnTo>
                    <a:pt x="532" y="818"/>
                  </a:lnTo>
                  <a:lnTo>
                    <a:pt x="530" y="818"/>
                  </a:lnTo>
                  <a:lnTo>
                    <a:pt x="530" y="814"/>
                  </a:lnTo>
                  <a:lnTo>
                    <a:pt x="530" y="809"/>
                  </a:lnTo>
                  <a:lnTo>
                    <a:pt x="532" y="807"/>
                  </a:lnTo>
                  <a:lnTo>
                    <a:pt x="535" y="805"/>
                  </a:lnTo>
                  <a:lnTo>
                    <a:pt x="535" y="802"/>
                  </a:lnTo>
                  <a:lnTo>
                    <a:pt x="535" y="800"/>
                  </a:lnTo>
                  <a:lnTo>
                    <a:pt x="535" y="798"/>
                  </a:lnTo>
                  <a:lnTo>
                    <a:pt x="530" y="798"/>
                  </a:lnTo>
                  <a:lnTo>
                    <a:pt x="530" y="796"/>
                  </a:lnTo>
                  <a:lnTo>
                    <a:pt x="528" y="793"/>
                  </a:lnTo>
                  <a:lnTo>
                    <a:pt x="528" y="791"/>
                  </a:lnTo>
                  <a:lnTo>
                    <a:pt x="526" y="789"/>
                  </a:lnTo>
                  <a:lnTo>
                    <a:pt x="523" y="786"/>
                  </a:lnTo>
                  <a:lnTo>
                    <a:pt x="523" y="784"/>
                  </a:lnTo>
                  <a:lnTo>
                    <a:pt x="523" y="782"/>
                  </a:lnTo>
                  <a:lnTo>
                    <a:pt x="521" y="777"/>
                  </a:lnTo>
                  <a:lnTo>
                    <a:pt x="519" y="775"/>
                  </a:lnTo>
                  <a:lnTo>
                    <a:pt x="512" y="766"/>
                  </a:lnTo>
                  <a:lnTo>
                    <a:pt x="505" y="759"/>
                  </a:lnTo>
                  <a:lnTo>
                    <a:pt x="500" y="752"/>
                  </a:lnTo>
                  <a:lnTo>
                    <a:pt x="496" y="745"/>
                  </a:lnTo>
                  <a:lnTo>
                    <a:pt x="494" y="743"/>
                  </a:lnTo>
                  <a:lnTo>
                    <a:pt x="491" y="741"/>
                  </a:lnTo>
                  <a:lnTo>
                    <a:pt x="487" y="741"/>
                  </a:lnTo>
                  <a:lnTo>
                    <a:pt x="482" y="738"/>
                  </a:lnTo>
                  <a:lnTo>
                    <a:pt x="480" y="738"/>
                  </a:lnTo>
                  <a:lnTo>
                    <a:pt x="478" y="738"/>
                  </a:lnTo>
                  <a:lnTo>
                    <a:pt x="475" y="738"/>
                  </a:lnTo>
                  <a:lnTo>
                    <a:pt x="473" y="741"/>
                  </a:lnTo>
                  <a:lnTo>
                    <a:pt x="471" y="745"/>
                  </a:lnTo>
                  <a:lnTo>
                    <a:pt x="471" y="750"/>
                  </a:lnTo>
                  <a:lnTo>
                    <a:pt x="468" y="754"/>
                  </a:lnTo>
                  <a:lnTo>
                    <a:pt x="466" y="759"/>
                  </a:lnTo>
                  <a:lnTo>
                    <a:pt x="466" y="761"/>
                  </a:lnTo>
                  <a:lnTo>
                    <a:pt x="464" y="766"/>
                  </a:lnTo>
                  <a:lnTo>
                    <a:pt x="462" y="766"/>
                  </a:lnTo>
                  <a:lnTo>
                    <a:pt x="457" y="768"/>
                  </a:lnTo>
                  <a:lnTo>
                    <a:pt x="455" y="770"/>
                  </a:lnTo>
                  <a:lnTo>
                    <a:pt x="450" y="775"/>
                  </a:lnTo>
                  <a:lnTo>
                    <a:pt x="443" y="782"/>
                  </a:lnTo>
                  <a:lnTo>
                    <a:pt x="436" y="789"/>
                  </a:lnTo>
                  <a:lnTo>
                    <a:pt x="430" y="793"/>
                  </a:lnTo>
                  <a:lnTo>
                    <a:pt x="425" y="798"/>
                  </a:lnTo>
                  <a:lnTo>
                    <a:pt x="420" y="798"/>
                  </a:lnTo>
                  <a:lnTo>
                    <a:pt x="418" y="798"/>
                  </a:lnTo>
                  <a:lnTo>
                    <a:pt x="414" y="796"/>
                  </a:lnTo>
                  <a:lnTo>
                    <a:pt x="409" y="793"/>
                  </a:lnTo>
                  <a:lnTo>
                    <a:pt x="407" y="791"/>
                  </a:lnTo>
                  <a:lnTo>
                    <a:pt x="402" y="789"/>
                  </a:lnTo>
                  <a:lnTo>
                    <a:pt x="400" y="791"/>
                  </a:lnTo>
                  <a:lnTo>
                    <a:pt x="398" y="791"/>
                  </a:lnTo>
                  <a:lnTo>
                    <a:pt x="395" y="796"/>
                  </a:lnTo>
                  <a:lnTo>
                    <a:pt x="391" y="800"/>
                  </a:lnTo>
                  <a:lnTo>
                    <a:pt x="386" y="802"/>
                  </a:lnTo>
                  <a:lnTo>
                    <a:pt x="384" y="805"/>
                  </a:lnTo>
                  <a:lnTo>
                    <a:pt x="377" y="802"/>
                  </a:lnTo>
                  <a:lnTo>
                    <a:pt x="375" y="800"/>
                  </a:lnTo>
                  <a:lnTo>
                    <a:pt x="372" y="798"/>
                  </a:lnTo>
                  <a:lnTo>
                    <a:pt x="370" y="796"/>
                  </a:lnTo>
                  <a:lnTo>
                    <a:pt x="368" y="796"/>
                  </a:lnTo>
                  <a:lnTo>
                    <a:pt x="366" y="793"/>
                  </a:lnTo>
                  <a:lnTo>
                    <a:pt x="361" y="796"/>
                  </a:lnTo>
                  <a:lnTo>
                    <a:pt x="356" y="796"/>
                  </a:lnTo>
                  <a:lnTo>
                    <a:pt x="354" y="796"/>
                  </a:lnTo>
                  <a:lnTo>
                    <a:pt x="352" y="796"/>
                  </a:lnTo>
                  <a:lnTo>
                    <a:pt x="350" y="791"/>
                  </a:lnTo>
                  <a:lnTo>
                    <a:pt x="345" y="789"/>
                  </a:lnTo>
                  <a:lnTo>
                    <a:pt x="343" y="786"/>
                  </a:lnTo>
                  <a:lnTo>
                    <a:pt x="338" y="784"/>
                  </a:lnTo>
                  <a:lnTo>
                    <a:pt x="334" y="784"/>
                  </a:lnTo>
                  <a:lnTo>
                    <a:pt x="329" y="784"/>
                  </a:lnTo>
                  <a:lnTo>
                    <a:pt x="322" y="789"/>
                  </a:lnTo>
                  <a:lnTo>
                    <a:pt x="318" y="789"/>
                  </a:lnTo>
                  <a:lnTo>
                    <a:pt x="315" y="789"/>
                  </a:lnTo>
                  <a:lnTo>
                    <a:pt x="313" y="789"/>
                  </a:lnTo>
                  <a:lnTo>
                    <a:pt x="311" y="786"/>
                  </a:lnTo>
                  <a:lnTo>
                    <a:pt x="308" y="784"/>
                  </a:lnTo>
                  <a:lnTo>
                    <a:pt x="306" y="784"/>
                  </a:lnTo>
                  <a:lnTo>
                    <a:pt x="304" y="784"/>
                  </a:lnTo>
                  <a:lnTo>
                    <a:pt x="302" y="786"/>
                  </a:lnTo>
                  <a:lnTo>
                    <a:pt x="297" y="791"/>
                  </a:lnTo>
                  <a:lnTo>
                    <a:pt x="295" y="791"/>
                  </a:lnTo>
                  <a:lnTo>
                    <a:pt x="290" y="789"/>
                  </a:lnTo>
                  <a:lnTo>
                    <a:pt x="288" y="786"/>
                  </a:lnTo>
                  <a:lnTo>
                    <a:pt x="286" y="784"/>
                  </a:lnTo>
                  <a:lnTo>
                    <a:pt x="283" y="780"/>
                  </a:lnTo>
                  <a:lnTo>
                    <a:pt x="281" y="775"/>
                  </a:lnTo>
                  <a:lnTo>
                    <a:pt x="279" y="770"/>
                  </a:lnTo>
                  <a:lnTo>
                    <a:pt x="276" y="766"/>
                  </a:lnTo>
                  <a:lnTo>
                    <a:pt x="274" y="766"/>
                  </a:lnTo>
                  <a:lnTo>
                    <a:pt x="272" y="764"/>
                  </a:lnTo>
                  <a:lnTo>
                    <a:pt x="265" y="764"/>
                  </a:lnTo>
                  <a:lnTo>
                    <a:pt x="260" y="764"/>
                  </a:lnTo>
                  <a:lnTo>
                    <a:pt x="254" y="761"/>
                  </a:lnTo>
                  <a:lnTo>
                    <a:pt x="251" y="761"/>
                  </a:lnTo>
                  <a:lnTo>
                    <a:pt x="249" y="764"/>
                  </a:lnTo>
                  <a:lnTo>
                    <a:pt x="247" y="766"/>
                  </a:lnTo>
                  <a:lnTo>
                    <a:pt x="242" y="768"/>
                  </a:lnTo>
                  <a:lnTo>
                    <a:pt x="240" y="770"/>
                  </a:lnTo>
                  <a:lnTo>
                    <a:pt x="238" y="773"/>
                  </a:lnTo>
                  <a:lnTo>
                    <a:pt x="233" y="773"/>
                  </a:lnTo>
                  <a:lnTo>
                    <a:pt x="228" y="770"/>
                  </a:lnTo>
                  <a:lnTo>
                    <a:pt x="224" y="768"/>
                  </a:lnTo>
                  <a:lnTo>
                    <a:pt x="219" y="766"/>
                  </a:lnTo>
                  <a:lnTo>
                    <a:pt x="217" y="766"/>
                  </a:lnTo>
                  <a:lnTo>
                    <a:pt x="215" y="764"/>
                  </a:lnTo>
                  <a:lnTo>
                    <a:pt x="212" y="761"/>
                  </a:lnTo>
                  <a:lnTo>
                    <a:pt x="212" y="757"/>
                  </a:lnTo>
                  <a:lnTo>
                    <a:pt x="210" y="752"/>
                  </a:lnTo>
                  <a:lnTo>
                    <a:pt x="208" y="748"/>
                  </a:lnTo>
                  <a:lnTo>
                    <a:pt x="206" y="745"/>
                  </a:lnTo>
                  <a:lnTo>
                    <a:pt x="206" y="743"/>
                  </a:lnTo>
                  <a:lnTo>
                    <a:pt x="203" y="741"/>
                  </a:lnTo>
                  <a:lnTo>
                    <a:pt x="203" y="736"/>
                  </a:lnTo>
                  <a:lnTo>
                    <a:pt x="206" y="734"/>
                  </a:lnTo>
                  <a:lnTo>
                    <a:pt x="206" y="729"/>
                  </a:lnTo>
                  <a:lnTo>
                    <a:pt x="203" y="725"/>
                  </a:lnTo>
                  <a:lnTo>
                    <a:pt x="203" y="722"/>
                  </a:lnTo>
                  <a:lnTo>
                    <a:pt x="206" y="720"/>
                  </a:lnTo>
                  <a:lnTo>
                    <a:pt x="206" y="718"/>
                  </a:lnTo>
                  <a:lnTo>
                    <a:pt x="210" y="716"/>
                  </a:lnTo>
                  <a:lnTo>
                    <a:pt x="219" y="709"/>
                  </a:lnTo>
                  <a:lnTo>
                    <a:pt x="222" y="706"/>
                  </a:lnTo>
                  <a:lnTo>
                    <a:pt x="219" y="704"/>
                  </a:lnTo>
                  <a:lnTo>
                    <a:pt x="215" y="700"/>
                  </a:lnTo>
                  <a:lnTo>
                    <a:pt x="215" y="695"/>
                  </a:lnTo>
                  <a:lnTo>
                    <a:pt x="217" y="690"/>
                  </a:lnTo>
                  <a:lnTo>
                    <a:pt x="217" y="686"/>
                  </a:lnTo>
                  <a:lnTo>
                    <a:pt x="215" y="681"/>
                  </a:lnTo>
                  <a:lnTo>
                    <a:pt x="212" y="677"/>
                  </a:lnTo>
                  <a:lnTo>
                    <a:pt x="212" y="672"/>
                  </a:lnTo>
                  <a:lnTo>
                    <a:pt x="212" y="668"/>
                  </a:lnTo>
                  <a:lnTo>
                    <a:pt x="215" y="665"/>
                  </a:lnTo>
                  <a:lnTo>
                    <a:pt x="217" y="661"/>
                  </a:lnTo>
                  <a:lnTo>
                    <a:pt x="219" y="656"/>
                  </a:lnTo>
                  <a:lnTo>
                    <a:pt x="217" y="654"/>
                  </a:lnTo>
                  <a:lnTo>
                    <a:pt x="217" y="652"/>
                  </a:lnTo>
                  <a:lnTo>
                    <a:pt x="215" y="649"/>
                  </a:lnTo>
                  <a:lnTo>
                    <a:pt x="215" y="645"/>
                  </a:lnTo>
                  <a:lnTo>
                    <a:pt x="215" y="640"/>
                  </a:lnTo>
                  <a:lnTo>
                    <a:pt x="215" y="636"/>
                  </a:lnTo>
                  <a:lnTo>
                    <a:pt x="217" y="626"/>
                  </a:lnTo>
                  <a:lnTo>
                    <a:pt x="219" y="624"/>
                  </a:lnTo>
                  <a:lnTo>
                    <a:pt x="226" y="617"/>
                  </a:lnTo>
                  <a:lnTo>
                    <a:pt x="231" y="613"/>
                  </a:lnTo>
                  <a:lnTo>
                    <a:pt x="233" y="610"/>
                  </a:lnTo>
                  <a:lnTo>
                    <a:pt x="235" y="606"/>
                  </a:lnTo>
                  <a:lnTo>
                    <a:pt x="238" y="601"/>
                  </a:lnTo>
                  <a:lnTo>
                    <a:pt x="240" y="594"/>
                  </a:lnTo>
                  <a:lnTo>
                    <a:pt x="244" y="588"/>
                  </a:lnTo>
                  <a:lnTo>
                    <a:pt x="244" y="585"/>
                  </a:lnTo>
                  <a:lnTo>
                    <a:pt x="242" y="583"/>
                  </a:lnTo>
                  <a:lnTo>
                    <a:pt x="240" y="581"/>
                  </a:lnTo>
                  <a:lnTo>
                    <a:pt x="238" y="583"/>
                  </a:lnTo>
                  <a:lnTo>
                    <a:pt x="235" y="583"/>
                  </a:lnTo>
                  <a:lnTo>
                    <a:pt x="233" y="581"/>
                  </a:lnTo>
                  <a:lnTo>
                    <a:pt x="231" y="576"/>
                  </a:lnTo>
                  <a:lnTo>
                    <a:pt x="228" y="576"/>
                  </a:lnTo>
                  <a:lnTo>
                    <a:pt x="226" y="576"/>
                  </a:lnTo>
                  <a:lnTo>
                    <a:pt x="224" y="576"/>
                  </a:lnTo>
                  <a:lnTo>
                    <a:pt x="224" y="574"/>
                  </a:lnTo>
                  <a:lnTo>
                    <a:pt x="222" y="569"/>
                  </a:lnTo>
                  <a:lnTo>
                    <a:pt x="219" y="569"/>
                  </a:lnTo>
                  <a:lnTo>
                    <a:pt x="217" y="569"/>
                  </a:lnTo>
                  <a:lnTo>
                    <a:pt x="215" y="569"/>
                  </a:lnTo>
                  <a:lnTo>
                    <a:pt x="212" y="569"/>
                  </a:lnTo>
                  <a:lnTo>
                    <a:pt x="208" y="569"/>
                  </a:lnTo>
                  <a:lnTo>
                    <a:pt x="206" y="569"/>
                  </a:lnTo>
                  <a:lnTo>
                    <a:pt x="203" y="567"/>
                  </a:lnTo>
                  <a:lnTo>
                    <a:pt x="199" y="562"/>
                  </a:lnTo>
                  <a:lnTo>
                    <a:pt x="196" y="562"/>
                  </a:lnTo>
                  <a:lnTo>
                    <a:pt x="194" y="562"/>
                  </a:lnTo>
                  <a:lnTo>
                    <a:pt x="190" y="562"/>
                  </a:lnTo>
                  <a:lnTo>
                    <a:pt x="185" y="565"/>
                  </a:lnTo>
                  <a:lnTo>
                    <a:pt x="180" y="562"/>
                  </a:lnTo>
                  <a:lnTo>
                    <a:pt x="178" y="562"/>
                  </a:lnTo>
                  <a:lnTo>
                    <a:pt x="178" y="560"/>
                  </a:lnTo>
                  <a:lnTo>
                    <a:pt x="176" y="556"/>
                  </a:lnTo>
                  <a:lnTo>
                    <a:pt x="174" y="553"/>
                  </a:lnTo>
                  <a:lnTo>
                    <a:pt x="171" y="551"/>
                  </a:lnTo>
                  <a:lnTo>
                    <a:pt x="171" y="549"/>
                  </a:lnTo>
                  <a:lnTo>
                    <a:pt x="169" y="546"/>
                  </a:lnTo>
                  <a:lnTo>
                    <a:pt x="169" y="544"/>
                  </a:lnTo>
                  <a:lnTo>
                    <a:pt x="169" y="542"/>
                  </a:lnTo>
                  <a:lnTo>
                    <a:pt x="164" y="542"/>
                  </a:lnTo>
                  <a:lnTo>
                    <a:pt x="160" y="542"/>
                  </a:lnTo>
                  <a:lnTo>
                    <a:pt x="155" y="542"/>
                  </a:lnTo>
                  <a:lnTo>
                    <a:pt x="148" y="540"/>
                  </a:lnTo>
                  <a:lnTo>
                    <a:pt x="146" y="540"/>
                  </a:lnTo>
                  <a:lnTo>
                    <a:pt x="144" y="540"/>
                  </a:lnTo>
                  <a:lnTo>
                    <a:pt x="139" y="540"/>
                  </a:lnTo>
                  <a:lnTo>
                    <a:pt x="137" y="542"/>
                  </a:lnTo>
                  <a:lnTo>
                    <a:pt x="132" y="546"/>
                  </a:lnTo>
                  <a:lnTo>
                    <a:pt x="126" y="551"/>
                  </a:lnTo>
                  <a:lnTo>
                    <a:pt x="121" y="553"/>
                  </a:lnTo>
                  <a:lnTo>
                    <a:pt x="114" y="553"/>
                  </a:lnTo>
                  <a:lnTo>
                    <a:pt x="112" y="556"/>
                  </a:lnTo>
                  <a:lnTo>
                    <a:pt x="107" y="556"/>
                  </a:lnTo>
                  <a:lnTo>
                    <a:pt x="103" y="556"/>
                  </a:lnTo>
                  <a:lnTo>
                    <a:pt x="101" y="556"/>
                  </a:lnTo>
                  <a:lnTo>
                    <a:pt x="96" y="558"/>
                  </a:lnTo>
                  <a:lnTo>
                    <a:pt x="94" y="558"/>
                  </a:lnTo>
                  <a:lnTo>
                    <a:pt x="91" y="558"/>
                  </a:lnTo>
                  <a:lnTo>
                    <a:pt x="89" y="558"/>
                  </a:lnTo>
                  <a:lnTo>
                    <a:pt x="87" y="556"/>
                  </a:lnTo>
                  <a:lnTo>
                    <a:pt x="85" y="553"/>
                  </a:lnTo>
                  <a:lnTo>
                    <a:pt x="82" y="553"/>
                  </a:lnTo>
                  <a:lnTo>
                    <a:pt x="80" y="553"/>
                  </a:lnTo>
                  <a:lnTo>
                    <a:pt x="78" y="551"/>
                  </a:lnTo>
                  <a:lnTo>
                    <a:pt x="75" y="549"/>
                  </a:lnTo>
                  <a:lnTo>
                    <a:pt x="73" y="549"/>
                  </a:lnTo>
                  <a:lnTo>
                    <a:pt x="71" y="549"/>
                  </a:lnTo>
                  <a:lnTo>
                    <a:pt x="69" y="549"/>
                  </a:lnTo>
                  <a:lnTo>
                    <a:pt x="57" y="553"/>
                  </a:lnTo>
                  <a:lnTo>
                    <a:pt x="48" y="558"/>
                  </a:lnTo>
                  <a:lnTo>
                    <a:pt x="41" y="558"/>
                  </a:lnTo>
                  <a:lnTo>
                    <a:pt x="37" y="560"/>
                  </a:lnTo>
                  <a:lnTo>
                    <a:pt x="32" y="560"/>
                  </a:lnTo>
                  <a:lnTo>
                    <a:pt x="30" y="562"/>
                  </a:lnTo>
                  <a:lnTo>
                    <a:pt x="27" y="562"/>
                  </a:lnTo>
                  <a:lnTo>
                    <a:pt x="23" y="560"/>
                  </a:lnTo>
                  <a:lnTo>
                    <a:pt x="21" y="560"/>
                  </a:lnTo>
                  <a:lnTo>
                    <a:pt x="18" y="560"/>
                  </a:lnTo>
                  <a:lnTo>
                    <a:pt x="14" y="562"/>
                  </a:lnTo>
                  <a:lnTo>
                    <a:pt x="9" y="562"/>
                  </a:lnTo>
                  <a:lnTo>
                    <a:pt x="5" y="562"/>
                  </a:lnTo>
                  <a:lnTo>
                    <a:pt x="2" y="560"/>
                  </a:lnTo>
                  <a:lnTo>
                    <a:pt x="0" y="558"/>
                  </a:lnTo>
                  <a:lnTo>
                    <a:pt x="0" y="556"/>
                  </a:lnTo>
                  <a:lnTo>
                    <a:pt x="0" y="551"/>
                  </a:lnTo>
                  <a:lnTo>
                    <a:pt x="2" y="549"/>
                  </a:lnTo>
                  <a:lnTo>
                    <a:pt x="5" y="544"/>
                  </a:lnTo>
                  <a:lnTo>
                    <a:pt x="9" y="537"/>
                  </a:lnTo>
                  <a:lnTo>
                    <a:pt x="14" y="535"/>
                  </a:lnTo>
                  <a:lnTo>
                    <a:pt x="16" y="530"/>
                  </a:lnTo>
                  <a:lnTo>
                    <a:pt x="18" y="528"/>
                  </a:lnTo>
                  <a:lnTo>
                    <a:pt x="21" y="528"/>
                  </a:lnTo>
                  <a:lnTo>
                    <a:pt x="30" y="526"/>
                  </a:lnTo>
                  <a:lnTo>
                    <a:pt x="39" y="524"/>
                  </a:lnTo>
                  <a:lnTo>
                    <a:pt x="43" y="519"/>
                  </a:lnTo>
                  <a:lnTo>
                    <a:pt x="46" y="517"/>
                  </a:lnTo>
                  <a:lnTo>
                    <a:pt x="46" y="514"/>
                  </a:lnTo>
                  <a:lnTo>
                    <a:pt x="46" y="512"/>
                  </a:lnTo>
                  <a:lnTo>
                    <a:pt x="48" y="510"/>
                  </a:lnTo>
                  <a:lnTo>
                    <a:pt x="50" y="510"/>
                  </a:lnTo>
                  <a:lnTo>
                    <a:pt x="53" y="505"/>
                  </a:lnTo>
                  <a:lnTo>
                    <a:pt x="55" y="503"/>
                  </a:lnTo>
                  <a:lnTo>
                    <a:pt x="57" y="496"/>
                  </a:lnTo>
                  <a:lnTo>
                    <a:pt x="59" y="489"/>
                  </a:lnTo>
                  <a:lnTo>
                    <a:pt x="59" y="487"/>
                  </a:lnTo>
                  <a:lnTo>
                    <a:pt x="66" y="478"/>
                  </a:lnTo>
                  <a:lnTo>
                    <a:pt x="69" y="476"/>
                  </a:lnTo>
                  <a:lnTo>
                    <a:pt x="69" y="473"/>
                  </a:lnTo>
                  <a:lnTo>
                    <a:pt x="69" y="469"/>
                  </a:lnTo>
                  <a:lnTo>
                    <a:pt x="69" y="464"/>
                  </a:lnTo>
                  <a:lnTo>
                    <a:pt x="71" y="450"/>
                  </a:lnTo>
                  <a:lnTo>
                    <a:pt x="71" y="448"/>
                  </a:lnTo>
                  <a:lnTo>
                    <a:pt x="69" y="444"/>
                  </a:lnTo>
                  <a:lnTo>
                    <a:pt x="71" y="441"/>
                  </a:lnTo>
                  <a:lnTo>
                    <a:pt x="73" y="437"/>
                  </a:lnTo>
                  <a:lnTo>
                    <a:pt x="73" y="434"/>
                  </a:lnTo>
                  <a:lnTo>
                    <a:pt x="73" y="432"/>
                  </a:lnTo>
                  <a:lnTo>
                    <a:pt x="73" y="430"/>
                  </a:lnTo>
                  <a:lnTo>
                    <a:pt x="73" y="425"/>
                  </a:lnTo>
                  <a:lnTo>
                    <a:pt x="73" y="421"/>
                  </a:lnTo>
                  <a:lnTo>
                    <a:pt x="73" y="418"/>
                  </a:lnTo>
                  <a:lnTo>
                    <a:pt x="75" y="416"/>
                  </a:lnTo>
                  <a:lnTo>
                    <a:pt x="80" y="412"/>
                  </a:lnTo>
                  <a:lnTo>
                    <a:pt x="82" y="409"/>
                  </a:lnTo>
                  <a:lnTo>
                    <a:pt x="85" y="405"/>
                  </a:lnTo>
                  <a:lnTo>
                    <a:pt x="85" y="402"/>
                  </a:lnTo>
                  <a:lnTo>
                    <a:pt x="87" y="400"/>
                  </a:lnTo>
                  <a:lnTo>
                    <a:pt x="101" y="393"/>
                  </a:lnTo>
                  <a:lnTo>
                    <a:pt x="101" y="389"/>
                  </a:lnTo>
                  <a:lnTo>
                    <a:pt x="103" y="386"/>
                  </a:lnTo>
                  <a:lnTo>
                    <a:pt x="103" y="382"/>
                  </a:lnTo>
                  <a:lnTo>
                    <a:pt x="103" y="377"/>
                  </a:lnTo>
                  <a:lnTo>
                    <a:pt x="103" y="373"/>
                  </a:lnTo>
                  <a:lnTo>
                    <a:pt x="103" y="370"/>
                  </a:lnTo>
                  <a:lnTo>
                    <a:pt x="101" y="366"/>
                  </a:lnTo>
                  <a:lnTo>
                    <a:pt x="101" y="364"/>
                  </a:lnTo>
                  <a:lnTo>
                    <a:pt x="98" y="361"/>
                  </a:lnTo>
                  <a:lnTo>
                    <a:pt x="98" y="359"/>
                  </a:lnTo>
                  <a:lnTo>
                    <a:pt x="98" y="357"/>
                  </a:lnTo>
                  <a:lnTo>
                    <a:pt x="101" y="352"/>
                  </a:lnTo>
                  <a:lnTo>
                    <a:pt x="101" y="350"/>
                  </a:lnTo>
                  <a:lnTo>
                    <a:pt x="101" y="348"/>
                  </a:lnTo>
                  <a:lnTo>
                    <a:pt x="101" y="343"/>
                  </a:lnTo>
                  <a:lnTo>
                    <a:pt x="101" y="341"/>
                  </a:lnTo>
                  <a:lnTo>
                    <a:pt x="101" y="339"/>
                  </a:lnTo>
                  <a:lnTo>
                    <a:pt x="101" y="336"/>
                  </a:lnTo>
                  <a:lnTo>
                    <a:pt x="101" y="334"/>
                  </a:lnTo>
                  <a:lnTo>
                    <a:pt x="101" y="332"/>
                  </a:lnTo>
                  <a:lnTo>
                    <a:pt x="101" y="329"/>
                  </a:lnTo>
                  <a:lnTo>
                    <a:pt x="103" y="327"/>
                  </a:lnTo>
                  <a:lnTo>
                    <a:pt x="103" y="325"/>
                  </a:lnTo>
                  <a:lnTo>
                    <a:pt x="101" y="323"/>
                  </a:lnTo>
                  <a:lnTo>
                    <a:pt x="101" y="320"/>
                  </a:lnTo>
                  <a:lnTo>
                    <a:pt x="105" y="316"/>
                  </a:lnTo>
                  <a:lnTo>
                    <a:pt x="107" y="313"/>
                  </a:lnTo>
                  <a:lnTo>
                    <a:pt x="107" y="311"/>
                  </a:lnTo>
                  <a:lnTo>
                    <a:pt x="110" y="302"/>
                  </a:lnTo>
                  <a:lnTo>
                    <a:pt x="110" y="300"/>
                  </a:lnTo>
                  <a:lnTo>
                    <a:pt x="112" y="297"/>
                  </a:lnTo>
                  <a:lnTo>
                    <a:pt x="117" y="297"/>
                  </a:lnTo>
                  <a:lnTo>
                    <a:pt x="121" y="297"/>
                  </a:lnTo>
                  <a:lnTo>
                    <a:pt x="123" y="297"/>
                  </a:lnTo>
                  <a:lnTo>
                    <a:pt x="126" y="297"/>
                  </a:lnTo>
                  <a:lnTo>
                    <a:pt x="126" y="295"/>
                  </a:lnTo>
                  <a:lnTo>
                    <a:pt x="126" y="291"/>
                  </a:lnTo>
                  <a:lnTo>
                    <a:pt x="128" y="291"/>
                  </a:lnTo>
                  <a:lnTo>
                    <a:pt x="130" y="288"/>
                  </a:lnTo>
                  <a:lnTo>
                    <a:pt x="132" y="286"/>
                  </a:lnTo>
                  <a:lnTo>
                    <a:pt x="132" y="284"/>
                  </a:lnTo>
                  <a:lnTo>
                    <a:pt x="128" y="270"/>
                  </a:lnTo>
                  <a:lnTo>
                    <a:pt x="123" y="261"/>
                  </a:lnTo>
                  <a:lnTo>
                    <a:pt x="121" y="256"/>
                  </a:lnTo>
                  <a:lnTo>
                    <a:pt x="119" y="249"/>
                  </a:lnTo>
                  <a:lnTo>
                    <a:pt x="130" y="243"/>
                  </a:lnTo>
                  <a:lnTo>
                    <a:pt x="142" y="229"/>
                  </a:lnTo>
                  <a:lnTo>
                    <a:pt x="144" y="227"/>
                  </a:lnTo>
                  <a:lnTo>
                    <a:pt x="148" y="227"/>
                  </a:lnTo>
                  <a:lnTo>
                    <a:pt x="148" y="229"/>
                  </a:lnTo>
                  <a:lnTo>
                    <a:pt x="155" y="229"/>
                  </a:lnTo>
                  <a:lnTo>
                    <a:pt x="160" y="229"/>
                  </a:lnTo>
                  <a:lnTo>
                    <a:pt x="164" y="229"/>
                  </a:lnTo>
                  <a:lnTo>
                    <a:pt x="169" y="227"/>
                  </a:lnTo>
                  <a:lnTo>
                    <a:pt x="171" y="224"/>
                  </a:lnTo>
                  <a:lnTo>
                    <a:pt x="174" y="224"/>
                  </a:lnTo>
                  <a:lnTo>
                    <a:pt x="174" y="227"/>
                  </a:lnTo>
                  <a:lnTo>
                    <a:pt x="176" y="229"/>
                  </a:lnTo>
                  <a:lnTo>
                    <a:pt x="180" y="231"/>
                  </a:lnTo>
                  <a:lnTo>
                    <a:pt x="183" y="229"/>
                  </a:lnTo>
                  <a:lnTo>
                    <a:pt x="185" y="227"/>
                  </a:lnTo>
                  <a:lnTo>
                    <a:pt x="187" y="222"/>
                  </a:lnTo>
                  <a:lnTo>
                    <a:pt x="194" y="199"/>
                  </a:lnTo>
                  <a:lnTo>
                    <a:pt x="199" y="188"/>
                  </a:lnTo>
                  <a:lnTo>
                    <a:pt x="199" y="185"/>
                  </a:lnTo>
                  <a:lnTo>
                    <a:pt x="203" y="183"/>
                  </a:lnTo>
                  <a:lnTo>
                    <a:pt x="206" y="183"/>
                  </a:lnTo>
                  <a:lnTo>
                    <a:pt x="210" y="181"/>
                  </a:lnTo>
                  <a:lnTo>
                    <a:pt x="215" y="179"/>
                  </a:lnTo>
                  <a:lnTo>
                    <a:pt x="215" y="174"/>
                  </a:lnTo>
                  <a:lnTo>
                    <a:pt x="215" y="169"/>
                  </a:lnTo>
                  <a:lnTo>
                    <a:pt x="217" y="165"/>
                  </a:lnTo>
                  <a:lnTo>
                    <a:pt x="219" y="163"/>
                  </a:lnTo>
                  <a:lnTo>
                    <a:pt x="224" y="158"/>
                  </a:lnTo>
                  <a:lnTo>
                    <a:pt x="224" y="153"/>
                  </a:lnTo>
                  <a:lnTo>
                    <a:pt x="228" y="147"/>
                  </a:lnTo>
                  <a:lnTo>
                    <a:pt x="228" y="142"/>
                  </a:lnTo>
                  <a:lnTo>
                    <a:pt x="233" y="137"/>
                  </a:lnTo>
                  <a:lnTo>
                    <a:pt x="238" y="133"/>
                  </a:lnTo>
                  <a:lnTo>
                    <a:pt x="244" y="128"/>
                  </a:lnTo>
                  <a:lnTo>
                    <a:pt x="254" y="126"/>
                  </a:lnTo>
                  <a:lnTo>
                    <a:pt x="263" y="124"/>
                  </a:lnTo>
                  <a:lnTo>
                    <a:pt x="270" y="121"/>
                  </a:lnTo>
                  <a:lnTo>
                    <a:pt x="274" y="121"/>
                  </a:lnTo>
                  <a:lnTo>
                    <a:pt x="279" y="124"/>
                  </a:lnTo>
                  <a:lnTo>
                    <a:pt x="283" y="126"/>
                  </a:lnTo>
                  <a:lnTo>
                    <a:pt x="290" y="128"/>
                  </a:lnTo>
                  <a:lnTo>
                    <a:pt x="292" y="131"/>
                  </a:lnTo>
                  <a:lnTo>
                    <a:pt x="295" y="131"/>
                  </a:lnTo>
                  <a:lnTo>
                    <a:pt x="299" y="131"/>
                  </a:lnTo>
                  <a:lnTo>
                    <a:pt x="304" y="131"/>
                  </a:lnTo>
                  <a:lnTo>
                    <a:pt x="306" y="128"/>
                  </a:lnTo>
                  <a:lnTo>
                    <a:pt x="320" y="121"/>
                  </a:lnTo>
                  <a:lnTo>
                    <a:pt x="334" y="115"/>
                  </a:lnTo>
                  <a:lnTo>
                    <a:pt x="340" y="110"/>
                  </a:lnTo>
                  <a:lnTo>
                    <a:pt x="343" y="108"/>
                  </a:lnTo>
                  <a:lnTo>
                    <a:pt x="347" y="103"/>
                  </a:lnTo>
                  <a:lnTo>
                    <a:pt x="359" y="78"/>
                  </a:lnTo>
                  <a:lnTo>
                    <a:pt x="361" y="64"/>
                  </a:lnTo>
                  <a:lnTo>
                    <a:pt x="363" y="55"/>
                  </a:lnTo>
                  <a:lnTo>
                    <a:pt x="363" y="44"/>
                  </a:lnTo>
                  <a:lnTo>
                    <a:pt x="366" y="30"/>
                  </a:lnTo>
                  <a:lnTo>
                    <a:pt x="366" y="16"/>
                  </a:lnTo>
                  <a:lnTo>
                    <a:pt x="366" y="12"/>
                  </a:lnTo>
                  <a:lnTo>
                    <a:pt x="370" y="7"/>
                  </a:lnTo>
                  <a:lnTo>
                    <a:pt x="372" y="5"/>
                  </a:lnTo>
                  <a:lnTo>
                    <a:pt x="382" y="3"/>
                  </a:lnTo>
                  <a:lnTo>
                    <a:pt x="388" y="0"/>
                  </a:lnTo>
                  <a:lnTo>
                    <a:pt x="398" y="0"/>
                  </a:lnTo>
                  <a:lnTo>
                    <a:pt x="402" y="0"/>
                  </a:lnTo>
                  <a:lnTo>
                    <a:pt x="407" y="3"/>
                  </a:lnTo>
                  <a:lnTo>
                    <a:pt x="409" y="5"/>
                  </a:lnTo>
                  <a:lnTo>
                    <a:pt x="411" y="7"/>
                  </a:lnTo>
                  <a:lnTo>
                    <a:pt x="411" y="12"/>
                  </a:lnTo>
                  <a:lnTo>
                    <a:pt x="411" y="16"/>
                  </a:lnTo>
                  <a:lnTo>
                    <a:pt x="409" y="41"/>
                  </a:lnTo>
                  <a:lnTo>
                    <a:pt x="409" y="48"/>
                  </a:lnTo>
                  <a:lnTo>
                    <a:pt x="409" y="53"/>
                  </a:lnTo>
                  <a:lnTo>
                    <a:pt x="409" y="57"/>
                  </a:lnTo>
                  <a:lnTo>
                    <a:pt x="409" y="62"/>
                  </a:lnTo>
                  <a:lnTo>
                    <a:pt x="411" y="83"/>
                  </a:lnTo>
                  <a:lnTo>
                    <a:pt x="411" y="96"/>
                  </a:lnTo>
                  <a:lnTo>
                    <a:pt x="411" y="108"/>
                  </a:lnTo>
                  <a:lnTo>
                    <a:pt x="409" y="115"/>
                  </a:lnTo>
                  <a:lnTo>
                    <a:pt x="409" y="126"/>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04" name="Freeform 6">
              <a:extLst>
                <a:ext uri="{FF2B5EF4-FFF2-40B4-BE49-F238E27FC236}">
                  <a16:creationId xmlns:a16="http://schemas.microsoft.com/office/drawing/2014/main" id="{2E60F771-F447-68E2-BEDE-58BAFBD637D6}"/>
                </a:ext>
              </a:extLst>
            </xdr:cNvPr>
            <xdr:cNvSpPr>
              <a:spLocks/>
            </xdr:cNvSpPr>
          </xdr:nvSpPr>
          <xdr:spPr bwMode="auto">
            <a:xfrm>
              <a:off x="3506788" y="1641475"/>
              <a:ext cx="2085975" cy="1928813"/>
            </a:xfrm>
            <a:custGeom>
              <a:avLst/>
              <a:gdLst/>
              <a:ahLst/>
              <a:cxnLst>
                <a:cxn ang="0">
                  <a:pos x="105" y="109"/>
                </a:cxn>
                <a:cxn ang="0">
                  <a:pos x="160" y="61"/>
                </a:cxn>
                <a:cxn ang="0">
                  <a:pos x="283" y="34"/>
                </a:cxn>
                <a:cxn ang="0">
                  <a:pos x="400" y="25"/>
                </a:cxn>
                <a:cxn ang="0">
                  <a:pos x="500" y="64"/>
                </a:cxn>
                <a:cxn ang="0">
                  <a:pos x="571" y="66"/>
                </a:cxn>
                <a:cxn ang="0">
                  <a:pos x="532" y="135"/>
                </a:cxn>
                <a:cxn ang="0">
                  <a:pos x="578" y="180"/>
                </a:cxn>
                <a:cxn ang="0">
                  <a:pos x="710" y="135"/>
                </a:cxn>
                <a:cxn ang="0">
                  <a:pos x="745" y="103"/>
                </a:cxn>
                <a:cxn ang="0">
                  <a:pos x="818" y="146"/>
                </a:cxn>
                <a:cxn ang="0">
                  <a:pos x="852" y="217"/>
                </a:cxn>
                <a:cxn ang="0">
                  <a:pos x="902" y="185"/>
                </a:cxn>
                <a:cxn ang="0">
                  <a:pos x="971" y="137"/>
                </a:cxn>
                <a:cxn ang="0">
                  <a:pos x="1040" y="148"/>
                </a:cxn>
                <a:cxn ang="0">
                  <a:pos x="1106" y="119"/>
                </a:cxn>
                <a:cxn ang="0">
                  <a:pos x="1204" y="80"/>
                </a:cxn>
                <a:cxn ang="0">
                  <a:pos x="1259" y="71"/>
                </a:cxn>
                <a:cxn ang="0">
                  <a:pos x="1252" y="123"/>
                </a:cxn>
                <a:cxn ang="0">
                  <a:pos x="1247" y="203"/>
                </a:cxn>
                <a:cxn ang="0">
                  <a:pos x="1263" y="247"/>
                </a:cxn>
                <a:cxn ang="0">
                  <a:pos x="1282" y="297"/>
                </a:cxn>
                <a:cxn ang="0">
                  <a:pos x="1309" y="333"/>
                </a:cxn>
                <a:cxn ang="0">
                  <a:pos x="1307" y="384"/>
                </a:cxn>
                <a:cxn ang="0">
                  <a:pos x="1263" y="436"/>
                </a:cxn>
                <a:cxn ang="0">
                  <a:pos x="1225" y="544"/>
                </a:cxn>
                <a:cxn ang="0">
                  <a:pos x="1179" y="649"/>
                </a:cxn>
                <a:cxn ang="0">
                  <a:pos x="1167" y="758"/>
                </a:cxn>
                <a:cxn ang="0">
                  <a:pos x="1177" y="827"/>
                </a:cxn>
                <a:cxn ang="0">
                  <a:pos x="1206" y="884"/>
                </a:cxn>
                <a:cxn ang="0">
                  <a:pos x="1115" y="923"/>
                </a:cxn>
                <a:cxn ang="0">
                  <a:pos x="1087" y="978"/>
                </a:cxn>
                <a:cxn ang="0">
                  <a:pos x="1083" y="1030"/>
                </a:cxn>
                <a:cxn ang="0">
                  <a:pos x="1030" y="1074"/>
                </a:cxn>
                <a:cxn ang="0">
                  <a:pos x="957" y="1069"/>
                </a:cxn>
                <a:cxn ang="0">
                  <a:pos x="902" y="1044"/>
                </a:cxn>
                <a:cxn ang="0">
                  <a:pos x="912" y="1001"/>
                </a:cxn>
                <a:cxn ang="0">
                  <a:pos x="918" y="964"/>
                </a:cxn>
                <a:cxn ang="0">
                  <a:pos x="880" y="898"/>
                </a:cxn>
                <a:cxn ang="0">
                  <a:pos x="832" y="959"/>
                </a:cxn>
                <a:cxn ang="0">
                  <a:pos x="811" y="969"/>
                </a:cxn>
                <a:cxn ang="0">
                  <a:pos x="768" y="959"/>
                </a:cxn>
                <a:cxn ang="0">
                  <a:pos x="777" y="1001"/>
                </a:cxn>
                <a:cxn ang="0">
                  <a:pos x="770" y="1042"/>
                </a:cxn>
                <a:cxn ang="0">
                  <a:pos x="749" y="1076"/>
                </a:cxn>
                <a:cxn ang="0">
                  <a:pos x="720" y="1090"/>
                </a:cxn>
                <a:cxn ang="0">
                  <a:pos x="678" y="1092"/>
                </a:cxn>
                <a:cxn ang="0">
                  <a:pos x="624" y="1113"/>
                </a:cxn>
                <a:cxn ang="0">
                  <a:pos x="562" y="1202"/>
                </a:cxn>
                <a:cxn ang="0">
                  <a:pos x="519" y="1177"/>
                </a:cxn>
                <a:cxn ang="0">
                  <a:pos x="459" y="1202"/>
                </a:cxn>
                <a:cxn ang="0">
                  <a:pos x="349" y="1165"/>
                </a:cxn>
                <a:cxn ang="0">
                  <a:pos x="313" y="1161"/>
                </a:cxn>
                <a:cxn ang="0">
                  <a:pos x="256" y="1183"/>
                </a:cxn>
                <a:cxn ang="0">
                  <a:pos x="205" y="1172"/>
                </a:cxn>
                <a:cxn ang="0">
                  <a:pos x="142" y="1126"/>
                </a:cxn>
                <a:cxn ang="0">
                  <a:pos x="94" y="1099"/>
                </a:cxn>
                <a:cxn ang="0">
                  <a:pos x="27" y="1071"/>
                </a:cxn>
                <a:cxn ang="0">
                  <a:pos x="11" y="994"/>
                </a:cxn>
                <a:cxn ang="0">
                  <a:pos x="36" y="939"/>
                </a:cxn>
              </a:cxnLst>
              <a:rect l="0" t="0" r="r" b="b"/>
              <a:pathLst>
                <a:path w="1314" h="1215">
                  <a:moveTo>
                    <a:pt x="41" y="82"/>
                  </a:moveTo>
                  <a:lnTo>
                    <a:pt x="36" y="93"/>
                  </a:lnTo>
                  <a:lnTo>
                    <a:pt x="34" y="107"/>
                  </a:lnTo>
                  <a:lnTo>
                    <a:pt x="30" y="116"/>
                  </a:lnTo>
                  <a:lnTo>
                    <a:pt x="30" y="119"/>
                  </a:lnTo>
                  <a:lnTo>
                    <a:pt x="34" y="121"/>
                  </a:lnTo>
                  <a:lnTo>
                    <a:pt x="43" y="128"/>
                  </a:lnTo>
                  <a:lnTo>
                    <a:pt x="52" y="132"/>
                  </a:lnTo>
                  <a:lnTo>
                    <a:pt x="57" y="135"/>
                  </a:lnTo>
                  <a:lnTo>
                    <a:pt x="59" y="135"/>
                  </a:lnTo>
                  <a:lnTo>
                    <a:pt x="62" y="135"/>
                  </a:lnTo>
                  <a:lnTo>
                    <a:pt x="80" y="116"/>
                  </a:lnTo>
                  <a:lnTo>
                    <a:pt x="84" y="112"/>
                  </a:lnTo>
                  <a:lnTo>
                    <a:pt x="91" y="109"/>
                  </a:lnTo>
                  <a:lnTo>
                    <a:pt x="96" y="109"/>
                  </a:lnTo>
                  <a:lnTo>
                    <a:pt x="100" y="109"/>
                  </a:lnTo>
                  <a:lnTo>
                    <a:pt x="105" y="109"/>
                  </a:lnTo>
                  <a:lnTo>
                    <a:pt x="110" y="109"/>
                  </a:lnTo>
                  <a:lnTo>
                    <a:pt x="112" y="107"/>
                  </a:lnTo>
                  <a:lnTo>
                    <a:pt x="116" y="105"/>
                  </a:lnTo>
                  <a:lnTo>
                    <a:pt x="116" y="100"/>
                  </a:lnTo>
                  <a:lnTo>
                    <a:pt x="116" y="98"/>
                  </a:lnTo>
                  <a:lnTo>
                    <a:pt x="119" y="93"/>
                  </a:lnTo>
                  <a:lnTo>
                    <a:pt x="116" y="89"/>
                  </a:lnTo>
                  <a:lnTo>
                    <a:pt x="116" y="84"/>
                  </a:lnTo>
                  <a:lnTo>
                    <a:pt x="116" y="80"/>
                  </a:lnTo>
                  <a:lnTo>
                    <a:pt x="114" y="75"/>
                  </a:lnTo>
                  <a:lnTo>
                    <a:pt x="114" y="71"/>
                  </a:lnTo>
                  <a:lnTo>
                    <a:pt x="116" y="68"/>
                  </a:lnTo>
                  <a:lnTo>
                    <a:pt x="116" y="66"/>
                  </a:lnTo>
                  <a:lnTo>
                    <a:pt x="119" y="66"/>
                  </a:lnTo>
                  <a:lnTo>
                    <a:pt x="126" y="66"/>
                  </a:lnTo>
                  <a:lnTo>
                    <a:pt x="144" y="64"/>
                  </a:lnTo>
                  <a:lnTo>
                    <a:pt x="160" y="61"/>
                  </a:lnTo>
                  <a:lnTo>
                    <a:pt x="178" y="61"/>
                  </a:lnTo>
                  <a:lnTo>
                    <a:pt x="192" y="59"/>
                  </a:lnTo>
                  <a:lnTo>
                    <a:pt x="205" y="59"/>
                  </a:lnTo>
                  <a:lnTo>
                    <a:pt x="217" y="57"/>
                  </a:lnTo>
                  <a:lnTo>
                    <a:pt x="224" y="52"/>
                  </a:lnTo>
                  <a:lnTo>
                    <a:pt x="231" y="50"/>
                  </a:lnTo>
                  <a:lnTo>
                    <a:pt x="237" y="43"/>
                  </a:lnTo>
                  <a:lnTo>
                    <a:pt x="242" y="39"/>
                  </a:lnTo>
                  <a:lnTo>
                    <a:pt x="247" y="34"/>
                  </a:lnTo>
                  <a:lnTo>
                    <a:pt x="253" y="27"/>
                  </a:lnTo>
                  <a:lnTo>
                    <a:pt x="256" y="23"/>
                  </a:lnTo>
                  <a:lnTo>
                    <a:pt x="260" y="20"/>
                  </a:lnTo>
                  <a:lnTo>
                    <a:pt x="265" y="20"/>
                  </a:lnTo>
                  <a:lnTo>
                    <a:pt x="267" y="23"/>
                  </a:lnTo>
                  <a:lnTo>
                    <a:pt x="272" y="25"/>
                  </a:lnTo>
                  <a:lnTo>
                    <a:pt x="279" y="29"/>
                  </a:lnTo>
                  <a:lnTo>
                    <a:pt x="283" y="34"/>
                  </a:lnTo>
                  <a:lnTo>
                    <a:pt x="288" y="36"/>
                  </a:lnTo>
                  <a:lnTo>
                    <a:pt x="297" y="36"/>
                  </a:lnTo>
                  <a:lnTo>
                    <a:pt x="301" y="36"/>
                  </a:lnTo>
                  <a:lnTo>
                    <a:pt x="308" y="34"/>
                  </a:lnTo>
                  <a:lnTo>
                    <a:pt x="313" y="32"/>
                  </a:lnTo>
                  <a:lnTo>
                    <a:pt x="322" y="25"/>
                  </a:lnTo>
                  <a:lnTo>
                    <a:pt x="336" y="13"/>
                  </a:lnTo>
                  <a:lnTo>
                    <a:pt x="345" y="4"/>
                  </a:lnTo>
                  <a:lnTo>
                    <a:pt x="352" y="2"/>
                  </a:lnTo>
                  <a:lnTo>
                    <a:pt x="356" y="0"/>
                  </a:lnTo>
                  <a:lnTo>
                    <a:pt x="359" y="0"/>
                  </a:lnTo>
                  <a:lnTo>
                    <a:pt x="363" y="0"/>
                  </a:lnTo>
                  <a:lnTo>
                    <a:pt x="370" y="2"/>
                  </a:lnTo>
                  <a:lnTo>
                    <a:pt x="375" y="4"/>
                  </a:lnTo>
                  <a:lnTo>
                    <a:pt x="379" y="7"/>
                  </a:lnTo>
                  <a:lnTo>
                    <a:pt x="386" y="11"/>
                  </a:lnTo>
                  <a:lnTo>
                    <a:pt x="400" y="25"/>
                  </a:lnTo>
                  <a:lnTo>
                    <a:pt x="404" y="29"/>
                  </a:lnTo>
                  <a:lnTo>
                    <a:pt x="407" y="32"/>
                  </a:lnTo>
                  <a:lnTo>
                    <a:pt x="411" y="32"/>
                  </a:lnTo>
                  <a:lnTo>
                    <a:pt x="418" y="34"/>
                  </a:lnTo>
                  <a:lnTo>
                    <a:pt x="423" y="34"/>
                  </a:lnTo>
                  <a:lnTo>
                    <a:pt x="425" y="39"/>
                  </a:lnTo>
                  <a:lnTo>
                    <a:pt x="427" y="45"/>
                  </a:lnTo>
                  <a:lnTo>
                    <a:pt x="429" y="50"/>
                  </a:lnTo>
                  <a:lnTo>
                    <a:pt x="432" y="55"/>
                  </a:lnTo>
                  <a:lnTo>
                    <a:pt x="436" y="59"/>
                  </a:lnTo>
                  <a:lnTo>
                    <a:pt x="439" y="61"/>
                  </a:lnTo>
                  <a:lnTo>
                    <a:pt x="443" y="61"/>
                  </a:lnTo>
                  <a:lnTo>
                    <a:pt x="466" y="64"/>
                  </a:lnTo>
                  <a:lnTo>
                    <a:pt x="477" y="64"/>
                  </a:lnTo>
                  <a:lnTo>
                    <a:pt x="484" y="64"/>
                  </a:lnTo>
                  <a:lnTo>
                    <a:pt x="493" y="64"/>
                  </a:lnTo>
                  <a:lnTo>
                    <a:pt x="500" y="64"/>
                  </a:lnTo>
                  <a:lnTo>
                    <a:pt x="503" y="64"/>
                  </a:lnTo>
                  <a:lnTo>
                    <a:pt x="507" y="59"/>
                  </a:lnTo>
                  <a:lnTo>
                    <a:pt x="509" y="57"/>
                  </a:lnTo>
                  <a:lnTo>
                    <a:pt x="514" y="55"/>
                  </a:lnTo>
                  <a:lnTo>
                    <a:pt x="516" y="55"/>
                  </a:lnTo>
                  <a:lnTo>
                    <a:pt x="519" y="55"/>
                  </a:lnTo>
                  <a:lnTo>
                    <a:pt x="521" y="57"/>
                  </a:lnTo>
                  <a:lnTo>
                    <a:pt x="525" y="61"/>
                  </a:lnTo>
                  <a:lnTo>
                    <a:pt x="528" y="66"/>
                  </a:lnTo>
                  <a:lnTo>
                    <a:pt x="532" y="66"/>
                  </a:lnTo>
                  <a:lnTo>
                    <a:pt x="537" y="66"/>
                  </a:lnTo>
                  <a:lnTo>
                    <a:pt x="548" y="64"/>
                  </a:lnTo>
                  <a:lnTo>
                    <a:pt x="557" y="64"/>
                  </a:lnTo>
                  <a:lnTo>
                    <a:pt x="567" y="61"/>
                  </a:lnTo>
                  <a:lnTo>
                    <a:pt x="569" y="61"/>
                  </a:lnTo>
                  <a:lnTo>
                    <a:pt x="571" y="64"/>
                  </a:lnTo>
                  <a:lnTo>
                    <a:pt x="571" y="66"/>
                  </a:lnTo>
                  <a:lnTo>
                    <a:pt x="571" y="73"/>
                  </a:lnTo>
                  <a:lnTo>
                    <a:pt x="569" y="77"/>
                  </a:lnTo>
                  <a:lnTo>
                    <a:pt x="567" y="82"/>
                  </a:lnTo>
                  <a:lnTo>
                    <a:pt x="562" y="84"/>
                  </a:lnTo>
                  <a:lnTo>
                    <a:pt x="555" y="89"/>
                  </a:lnTo>
                  <a:lnTo>
                    <a:pt x="548" y="93"/>
                  </a:lnTo>
                  <a:lnTo>
                    <a:pt x="546" y="98"/>
                  </a:lnTo>
                  <a:lnTo>
                    <a:pt x="544" y="100"/>
                  </a:lnTo>
                  <a:lnTo>
                    <a:pt x="541" y="103"/>
                  </a:lnTo>
                  <a:lnTo>
                    <a:pt x="541" y="107"/>
                  </a:lnTo>
                  <a:lnTo>
                    <a:pt x="541" y="112"/>
                  </a:lnTo>
                  <a:lnTo>
                    <a:pt x="541" y="119"/>
                  </a:lnTo>
                  <a:lnTo>
                    <a:pt x="537" y="123"/>
                  </a:lnTo>
                  <a:lnTo>
                    <a:pt x="535" y="128"/>
                  </a:lnTo>
                  <a:lnTo>
                    <a:pt x="535" y="130"/>
                  </a:lnTo>
                  <a:lnTo>
                    <a:pt x="535" y="132"/>
                  </a:lnTo>
                  <a:lnTo>
                    <a:pt x="532" y="135"/>
                  </a:lnTo>
                  <a:lnTo>
                    <a:pt x="530" y="139"/>
                  </a:lnTo>
                  <a:lnTo>
                    <a:pt x="525" y="144"/>
                  </a:lnTo>
                  <a:lnTo>
                    <a:pt x="523" y="148"/>
                  </a:lnTo>
                  <a:lnTo>
                    <a:pt x="523" y="151"/>
                  </a:lnTo>
                  <a:lnTo>
                    <a:pt x="521" y="169"/>
                  </a:lnTo>
                  <a:lnTo>
                    <a:pt x="521" y="176"/>
                  </a:lnTo>
                  <a:lnTo>
                    <a:pt x="521" y="178"/>
                  </a:lnTo>
                  <a:lnTo>
                    <a:pt x="521" y="183"/>
                  </a:lnTo>
                  <a:lnTo>
                    <a:pt x="523" y="183"/>
                  </a:lnTo>
                  <a:lnTo>
                    <a:pt x="532" y="178"/>
                  </a:lnTo>
                  <a:lnTo>
                    <a:pt x="539" y="176"/>
                  </a:lnTo>
                  <a:lnTo>
                    <a:pt x="544" y="173"/>
                  </a:lnTo>
                  <a:lnTo>
                    <a:pt x="551" y="173"/>
                  </a:lnTo>
                  <a:lnTo>
                    <a:pt x="555" y="173"/>
                  </a:lnTo>
                  <a:lnTo>
                    <a:pt x="560" y="173"/>
                  </a:lnTo>
                  <a:lnTo>
                    <a:pt x="571" y="178"/>
                  </a:lnTo>
                  <a:lnTo>
                    <a:pt x="578" y="180"/>
                  </a:lnTo>
                  <a:lnTo>
                    <a:pt x="585" y="180"/>
                  </a:lnTo>
                  <a:lnTo>
                    <a:pt x="589" y="180"/>
                  </a:lnTo>
                  <a:lnTo>
                    <a:pt x="596" y="178"/>
                  </a:lnTo>
                  <a:lnTo>
                    <a:pt x="603" y="173"/>
                  </a:lnTo>
                  <a:lnTo>
                    <a:pt x="610" y="169"/>
                  </a:lnTo>
                  <a:lnTo>
                    <a:pt x="615" y="169"/>
                  </a:lnTo>
                  <a:lnTo>
                    <a:pt x="617" y="169"/>
                  </a:lnTo>
                  <a:lnTo>
                    <a:pt x="626" y="171"/>
                  </a:lnTo>
                  <a:lnTo>
                    <a:pt x="630" y="171"/>
                  </a:lnTo>
                  <a:lnTo>
                    <a:pt x="635" y="171"/>
                  </a:lnTo>
                  <a:lnTo>
                    <a:pt x="646" y="167"/>
                  </a:lnTo>
                  <a:lnTo>
                    <a:pt x="660" y="162"/>
                  </a:lnTo>
                  <a:lnTo>
                    <a:pt x="678" y="153"/>
                  </a:lnTo>
                  <a:lnTo>
                    <a:pt x="692" y="146"/>
                  </a:lnTo>
                  <a:lnTo>
                    <a:pt x="699" y="144"/>
                  </a:lnTo>
                  <a:lnTo>
                    <a:pt x="706" y="137"/>
                  </a:lnTo>
                  <a:lnTo>
                    <a:pt x="710" y="135"/>
                  </a:lnTo>
                  <a:lnTo>
                    <a:pt x="713" y="132"/>
                  </a:lnTo>
                  <a:lnTo>
                    <a:pt x="713" y="130"/>
                  </a:lnTo>
                  <a:lnTo>
                    <a:pt x="710" y="125"/>
                  </a:lnTo>
                  <a:lnTo>
                    <a:pt x="704" y="112"/>
                  </a:lnTo>
                  <a:lnTo>
                    <a:pt x="701" y="107"/>
                  </a:lnTo>
                  <a:lnTo>
                    <a:pt x="701" y="105"/>
                  </a:lnTo>
                  <a:lnTo>
                    <a:pt x="701" y="100"/>
                  </a:lnTo>
                  <a:lnTo>
                    <a:pt x="704" y="98"/>
                  </a:lnTo>
                  <a:lnTo>
                    <a:pt x="710" y="91"/>
                  </a:lnTo>
                  <a:lnTo>
                    <a:pt x="722" y="87"/>
                  </a:lnTo>
                  <a:lnTo>
                    <a:pt x="729" y="84"/>
                  </a:lnTo>
                  <a:lnTo>
                    <a:pt x="733" y="84"/>
                  </a:lnTo>
                  <a:lnTo>
                    <a:pt x="738" y="87"/>
                  </a:lnTo>
                  <a:lnTo>
                    <a:pt x="740" y="89"/>
                  </a:lnTo>
                  <a:lnTo>
                    <a:pt x="742" y="93"/>
                  </a:lnTo>
                  <a:lnTo>
                    <a:pt x="745" y="100"/>
                  </a:lnTo>
                  <a:lnTo>
                    <a:pt x="745" y="103"/>
                  </a:lnTo>
                  <a:lnTo>
                    <a:pt x="747" y="103"/>
                  </a:lnTo>
                  <a:lnTo>
                    <a:pt x="752" y="105"/>
                  </a:lnTo>
                  <a:lnTo>
                    <a:pt x="756" y="105"/>
                  </a:lnTo>
                  <a:lnTo>
                    <a:pt x="786" y="100"/>
                  </a:lnTo>
                  <a:lnTo>
                    <a:pt x="800" y="98"/>
                  </a:lnTo>
                  <a:lnTo>
                    <a:pt x="804" y="98"/>
                  </a:lnTo>
                  <a:lnTo>
                    <a:pt x="806" y="98"/>
                  </a:lnTo>
                  <a:lnTo>
                    <a:pt x="809" y="100"/>
                  </a:lnTo>
                  <a:lnTo>
                    <a:pt x="813" y="103"/>
                  </a:lnTo>
                  <a:lnTo>
                    <a:pt x="818" y="109"/>
                  </a:lnTo>
                  <a:lnTo>
                    <a:pt x="818" y="114"/>
                  </a:lnTo>
                  <a:lnTo>
                    <a:pt x="818" y="119"/>
                  </a:lnTo>
                  <a:lnTo>
                    <a:pt x="818" y="121"/>
                  </a:lnTo>
                  <a:lnTo>
                    <a:pt x="816" y="125"/>
                  </a:lnTo>
                  <a:lnTo>
                    <a:pt x="816" y="132"/>
                  </a:lnTo>
                  <a:lnTo>
                    <a:pt x="816" y="139"/>
                  </a:lnTo>
                  <a:lnTo>
                    <a:pt x="818" y="146"/>
                  </a:lnTo>
                  <a:lnTo>
                    <a:pt x="820" y="151"/>
                  </a:lnTo>
                  <a:lnTo>
                    <a:pt x="825" y="157"/>
                  </a:lnTo>
                  <a:lnTo>
                    <a:pt x="829" y="162"/>
                  </a:lnTo>
                  <a:lnTo>
                    <a:pt x="836" y="167"/>
                  </a:lnTo>
                  <a:lnTo>
                    <a:pt x="845" y="169"/>
                  </a:lnTo>
                  <a:lnTo>
                    <a:pt x="850" y="173"/>
                  </a:lnTo>
                  <a:lnTo>
                    <a:pt x="852" y="176"/>
                  </a:lnTo>
                  <a:lnTo>
                    <a:pt x="852" y="183"/>
                  </a:lnTo>
                  <a:lnTo>
                    <a:pt x="852" y="187"/>
                  </a:lnTo>
                  <a:lnTo>
                    <a:pt x="850" y="194"/>
                  </a:lnTo>
                  <a:lnTo>
                    <a:pt x="848" y="196"/>
                  </a:lnTo>
                  <a:lnTo>
                    <a:pt x="848" y="201"/>
                  </a:lnTo>
                  <a:lnTo>
                    <a:pt x="852" y="205"/>
                  </a:lnTo>
                  <a:lnTo>
                    <a:pt x="854" y="208"/>
                  </a:lnTo>
                  <a:lnTo>
                    <a:pt x="854" y="210"/>
                  </a:lnTo>
                  <a:lnTo>
                    <a:pt x="854" y="215"/>
                  </a:lnTo>
                  <a:lnTo>
                    <a:pt x="852" y="217"/>
                  </a:lnTo>
                  <a:lnTo>
                    <a:pt x="852" y="221"/>
                  </a:lnTo>
                  <a:lnTo>
                    <a:pt x="850" y="226"/>
                  </a:lnTo>
                  <a:lnTo>
                    <a:pt x="850" y="228"/>
                  </a:lnTo>
                  <a:lnTo>
                    <a:pt x="854" y="228"/>
                  </a:lnTo>
                  <a:lnTo>
                    <a:pt x="864" y="226"/>
                  </a:lnTo>
                  <a:lnTo>
                    <a:pt x="870" y="224"/>
                  </a:lnTo>
                  <a:lnTo>
                    <a:pt x="875" y="219"/>
                  </a:lnTo>
                  <a:lnTo>
                    <a:pt x="877" y="219"/>
                  </a:lnTo>
                  <a:lnTo>
                    <a:pt x="882" y="215"/>
                  </a:lnTo>
                  <a:lnTo>
                    <a:pt x="886" y="210"/>
                  </a:lnTo>
                  <a:lnTo>
                    <a:pt x="891" y="208"/>
                  </a:lnTo>
                  <a:lnTo>
                    <a:pt x="893" y="203"/>
                  </a:lnTo>
                  <a:lnTo>
                    <a:pt x="896" y="199"/>
                  </a:lnTo>
                  <a:lnTo>
                    <a:pt x="898" y="194"/>
                  </a:lnTo>
                  <a:lnTo>
                    <a:pt x="898" y="189"/>
                  </a:lnTo>
                  <a:lnTo>
                    <a:pt x="900" y="187"/>
                  </a:lnTo>
                  <a:lnTo>
                    <a:pt x="902" y="185"/>
                  </a:lnTo>
                  <a:lnTo>
                    <a:pt x="905" y="185"/>
                  </a:lnTo>
                  <a:lnTo>
                    <a:pt x="907" y="183"/>
                  </a:lnTo>
                  <a:lnTo>
                    <a:pt x="909" y="178"/>
                  </a:lnTo>
                  <a:lnTo>
                    <a:pt x="912" y="171"/>
                  </a:lnTo>
                  <a:lnTo>
                    <a:pt x="914" y="167"/>
                  </a:lnTo>
                  <a:lnTo>
                    <a:pt x="916" y="162"/>
                  </a:lnTo>
                  <a:lnTo>
                    <a:pt x="918" y="157"/>
                  </a:lnTo>
                  <a:lnTo>
                    <a:pt x="921" y="155"/>
                  </a:lnTo>
                  <a:lnTo>
                    <a:pt x="923" y="153"/>
                  </a:lnTo>
                  <a:lnTo>
                    <a:pt x="944" y="139"/>
                  </a:lnTo>
                  <a:lnTo>
                    <a:pt x="950" y="132"/>
                  </a:lnTo>
                  <a:lnTo>
                    <a:pt x="957" y="130"/>
                  </a:lnTo>
                  <a:lnTo>
                    <a:pt x="960" y="130"/>
                  </a:lnTo>
                  <a:lnTo>
                    <a:pt x="962" y="130"/>
                  </a:lnTo>
                  <a:lnTo>
                    <a:pt x="966" y="130"/>
                  </a:lnTo>
                  <a:lnTo>
                    <a:pt x="969" y="132"/>
                  </a:lnTo>
                  <a:lnTo>
                    <a:pt x="971" y="137"/>
                  </a:lnTo>
                  <a:lnTo>
                    <a:pt x="976" y="146"/>
                  </a:lnTo>
                  <a:lnTo>
                    <a:pt x="978" y="148"/>
                  </a:lnTo>
                  <a:lnTo>
                    <a:pt x="980" y="148"/>
                  </a:lnTo>
                  <a:lnTo>
                    <a:pt x="982" y="148"/>
                  </a:lnTo>
                  <a:lnTo>
                    <a:pt x="987" y="148"/>
                  </a:lnTo>
                  <a:lnTo>
                    <a:pt x="992" y="148"/>
                  </a:lnTo>
                  <a:lnTo>
                    <a:pt x="994" y="148"/>
                  </a:lnTo>
                  <a:lnTo>
                    <a:pt x="998" y="146"/>
                  </a:lnTo>
                  <a:lnTo>
                    <a:pt x="1001" y="144"/>
                  </a:lnTo>
                  <a:lnTo>
                    <a:pt x="1005" y="141"/>
                  </a:lnTo>
                  <a:lnTo>
                    <a:pt x="1012" y="141"/>
                  </a:lnTo>
                  <a:lnTo>
                    <a:pt x="1017" y="141"/>
                  </a:lnTo>
                  <a:lnTo>
                    <a:pt x="1019" y="141"/>
                  </a:lnTo>
                  <a:lnTo>
                    <a:pt x="1024" y="141"/>
                  </a:lnTo>
                  <a:lnTo>
                    <a:pt x="1028" y="144"/>
                  </a:lnTo>
                  <a:lnTo>
                    <a:pt x="1035" y="146"/>
                  </a:lnTo>
                  <a:lnTo>
                    <a:pt x="1040" y="148"/>
                  </a:lnTo>
                  <a:lnTo>
                    <a:pt x="1042" y="148"/>
                  </a:lnTo>
                  <a:lnTo>
                    <a:pt x="1046" y="146"/>
                  </a:lnTo>
                  <a:lnTo>
                    <a:pt x="1051" y="144"/>
                  </a:lnTo>
                  <a:lnTo>
                    <a:pt x="1055" y="141"/>
                  </a:lnTo>
                  <a:lnTo>
                    <a:pt x="1060" y="137"/>
                  </a:lnTo>
                  <a:lnTo>
                    <a:pt x="1065" y="135"/>
                  </a:lnTo>
                  <a:lnTo>
                    <a:pt x="1067" y="132"/>
                  </a:lnTo>
                  <a:lnTo>
                    <a:pt x="1069" y="128"/>
                  </a:lnTo>
                  <a:lnTo>
                    <a:pt x="1071" y="125"/>
                  </a:lnTo>
                  <a:lnTo>
                    <a:pt x="1074" y="123"/>
                  </a:lnTo>
                  <a:lnTo>
                    <a:pt x="1076" y="121"/>
                  </a:lnTo>
                  <a:lnTo>
                    <a:pt x="1083" y="121"/>
                  </a:lnTo>
                  <a:lnTo>
                    <a:pt x="1087" y="121"/>
                  </a:lnTo>
                  <a:lnTo>
                    <a:pt x="1094" y="121"/>
                  </a:lnTo>
                  <a:lnTo>
                    <a:pt x="1099" y="121"/>
                  </a:lnTo>
                  <a:lnTo>
                    <a:pt x="1103" y="121"/>
                  </a:lnTo>
                  <a:lnTo>
                    <a:pt x="1106" y="119"/>
                  </a:lnTo>
                  <a:lnTo>
                    <a:pt x="1108" y="114"/>
                  </a:lnTo>
                  <a:lnTo>
                    <a:pt x="1113" y="107"/>
                  </a:lnTo>
                  <a:lnTo>
                    <a:pt x="1115" y="107"/>
                  </a:lnTo>
                  <a:lnTo>
                    <a:pt x="1117" y="107"/>
                  </a:lnTo>
                  <a:lnTo>
                    <a:pt x="1122" y="105"/>
                  </a:lnTo>
                  <a:lnTo>
                    <a:pt x="1133" y="98"/>
                  </a:lnTo>
                  <a:lnTo>
                    <a:pt x="1140" y="98"/>
                  </a:lnTo>
                  <a:lnTo>
                    <a:pt x="1147" y="93"/>
                  </a:lnTo>
                  <a:lnTo>
                    <a:pt x="1156" y="89"/>
                  </a:lnTo>
                  <a:lnTo>
                    <a:pt x="1163" y="84"/>
                  </a:lnTo>
                  <a:lnTo>
                    <a:pt x="1170" y="82"/>
                  </a:lnTo>
                  <a:lnTo>
                    <a:pt x="1172" y="80"/>
                  </a:lnTo>
                  <a:lnTo>
                    <a:pt x="1177" y="80"/>
                  </a:lnTo>
                  <a:lnTo>
                    <a:pt x="1188" y="82"/>
                  </a:lnTo>
                  <a:lnTo>
                    <a:pt x="1195" y="82"/>
                  </a:lnTo>
                  <a:lnTo>
                    <a:pt x="1199" y="80"/>
                  </a:lnTo>
                  <a:lnTo>
                    <a:pt x="1204" y="80"/>
                  </a:lnTo>
                  <a:lnTo>
                    <a:pt x="1206" y="77"/>
                  </a:lnTo>
                  <a:lnTo>
                    <a:pt x="1211" y="73"/>
                  </a:lnTo>
                  <a:lnTo>
                    <a:pt x="1215" y="68"/>
                  </a:lnTo>
                  <a:lnTo>
                    <a:pt x="1220" y="66"/>
                  </a:lnTo>
                  <a:lnTo>
                    <a:pt x="1222" y="64"/>
                  </a:lnTo>
                  <a:lnTo>
                    <a:pt x="1225" y="61"/>
                  </a:lnTo>
                  <a:lnTo>
                    <a:pt x="1227" y="61"/>
                  </a:lnTo>
                  <a:lnTo>
                    <a:pt x="1231" y="57"/>
                  </a:lnTo>
                  <a:lnTo>
                    <a:pt x="1236" y="55"/>
                  </a:lnTo>
                  <a:lnTo>
                    <a:pt x="1241" y="55"/>
                  </a:lnTo>
                  <a:lnTo>
                    <a:pt x="1245" y="52"/>
                  </a:lnTo>
                  <a:lnTo>
                    <a:pt x="1252" y="52"/>
                  </a:lnTo>
                  <a:lnTo>
                    <a:pt x="1259" y="52"/>
                  </a:lnTo>
                  <a:lnTo>
                    <a:pt x="1257" y="59"/>
                  </a:lnTo>
                  <a:lnTo>
                    <a:pt x="1254" y="64"/>
                  </a:lnTo>
                  <a:lnTo>
                    <a:pt x="1254" y="66"/>
                  </a:lnTo>
                  <a:lnTo>
                    <a:pt x="1259" y="71"/>
                  </a:lnTo>
                  <a:lnTo>
                    <a:pt x="1261" y="73"/>
                  </a:lnTo>
                  <a:lnTo>
                    <a:pt x="1266" y="77"/>
                  </a:lnTo>
                  <a:lnTo>
                    <a:pt x="1266" y="80"/>
                  </a:lnTo>
                  <a:lnTo>
                    <a:pt x="1268" y="80"/>
                  </a:lnTo>
                  <a:lnTo>
                    <a:pt x="1268" y="82"/>
                  </a:lnTo>
                  <a:lnTo>
                    <a:pt x="1268" y="84"/>
                  </a:lnTo>
                  <a:lnTo>
                    <a:pt x="1266" y="89"/>
                  </a:lnTo>
                  <a:lnTo>
                    <a:pt x="1263" y="91"/>
                  </a:lnTo>
                  <a:lnTo>
                    <a:pt x="1263" y="93"/>
                  </a:lnTo>
                  <a:lnTo>
                    <a:pt x="1261" y="96"/>
                  </a:lnTo>
                  <a:lnTo>
                    <a:pt x="1259" y="96"/>
                  </a:lnTo>
                  <a:lnTo>
                    <a:pt x="1259" y="100"/>
                  </a:lnTo>
                  <a:lnTo>
                    <a:pt x="1257" y="105"/>
                  </a:lnTo>
                  <a:lnTo>
                    <a:pt x="1257" y="112"/>
                  </a:lnTo>
                  <a:lnTo>
                    <a:pt x="1257" y="119"/>
                  </a:lnTo>
                  <a:lnTo>
                    <a:pt x="1257" y="121"/>
                  </a:lnTo>
                  <a:lnTo>
                    <a:pt x="1252" y="123"/>
                  </a:lnTo>
                  <a:lnTo>
                    <a:pt x="1250" y="128"/>
                  </a:lnTo>
                  <a:lnTo>
                    <a:pt x="1250" y="132"/>
                  </a:lnTo>
                  <a:lnTo>
                    <a:pt x="1247" y="146"/>
                  </a:lnTo>
                  <a:lnTo>
                    <a:pt x="1247" y="157"/>
                  </a:lnTo>
                  <a:lnTo>
                    <a:pt x="1247" y="160"/>
                  </a:lnTo>
                  <a:lnTo>
                    <a:pt x="1245" y="164"/>
                  </a:lnTo>
                  <a:lnTo>
                    <a:pt x="1243" y="167"/>
                  </a:lnTo>
                  <a:lnTo>
                    <a:pt x="1243" y="169"/>
                  </a:lnTo>
                  <a:lnTo>
                    <a:pt x="1243" y="171"/>
                  </a:lnTo>
                  <a:lnTo>
                    <a:pt x="1245" y="173"/>
                  </a:lnTo>
                  <a:lnTo>
                    <a:pt x="1247" y="173"/>
                  </a:lnTo>
                  <a:lnTo>
                    <a:pt x="1247" y="178"/>
                  </a:lnTo>
                  <a:lnTo>
                    <a:pt x="1247" y="185"/>
                  </a:lnTo>
                  <a:lnTo>
                    <a:pt x="1250" y="189"/>
                  </a:lnTo>
                  <a:lnTo>
                    <a:pt x="1250" y="194"/>
                  </a:lnTo>
                  <a:lnTo>
                    <a:pt x="1252" y="199"/>
                  </a:lnTo>
                  <a:lnTo>
                    <a:pt x="1247" y="203"/>
                  </a:lnTo>
                  <a:lnTo>
                    <a:pt x="1245" y="203"/>
                  </a:lnTo>
                  <a:lnTo>
                    <a:pt x="1245" y="205"/>
                  </a:lnTo>
                  <a:lnTo>
                    <a:pt x="1245" y="210"/>
                  </a:lnTo>
                  <a:lnTo>
                    <a:pt x="1247" y="217"/>
                  </a:lnTo>
                  <a:lnTo>
                    <a:pt x="1247" y="221"/>
                  </a:lnTo>
                  <a:lnTo>
                    <a:pt x="1250" y="221"/>
                  </a:lnTo>
                  <a:lnTo>
                    <a:pt x="1250" y="226"/>
                  </a:lnTo>
                  <a:lnTo>
                    <a:pt x="1250" y="231"/>
                  </a:lnTo>
                  <a:lnTo>
                    <a:pt x="1254" y="231"/>
                  </a:lnTo>
                  <a:lnTo>
                    <a:pt x="1257" y="233"/>
                  </a:lnTo>
                  <a:lnTo>
                    <a:pt x="1259" y="235"/>
                  </a:lnTo>
                  <a:lnTo>
                    <a:pt x="1261" y="235"/>
                  </a:lnTo>
                  <a:lnTo>
                    <a:pt x="1263" y="237"/>
                  </a:lnTo>
                  <a:lnTo>
                    <a:pt x="1261" y="240"/>
                  </a:lnTo>
                  <a:lnTo>
                    <a:pt x="1261" y="242"/>
                  </a:lnTo>
                  <a:lnTo>
                    <a:pt x="1259" y="244"/>
                  </a:lnTo>
                  <a:lnTo>
                    <a:pt x="1263" y="247"/>
                  </a:lnTo>
                  <a:lnTo>
                    <a:pt x="1268" y="249"/>
                  </a:lnTo>
                  <a:lnTo>
                    <a:pt x="1270" y="258"/>
                  </a:lnTo>
                  <a:lnTo>
                    <a:pt x="1273" y="260"/>
                  </a:lnTo>
                  <a:lnTo>
                    <a:pt x="1270" y="263"/>
                  </a:lnTo>
                  <a:lnTo>
                    <a:pt x="1270" y="267"/>
                  </a:lnTo>
                  <a:lnTo>
                    <a:pt x="1268" y="272"/>
                  </a:lnTo>
                  <a:lnTo>
                    <a:pt x="1270" y="276"/>
                  </a:lnTo>
                  <a:lnTo>
                    <a:pt x="1270" y="281"/>
                  </a:lnTo>
                  <a:lnTo>
                    <a:pt x="1270" y="285"/>
                  </a:lnTo>
                  <a:lnTo>
                    <a:pt x="1273" y="288"/>
                  </a:lnTo>
                  <a:lnTo>
                    <a:pt x="1275" y="288"/>
                  </a:lnTo>
                  <a:lnTo>
                    <a:pt x="1277" y="288"/>
                  </a:lnTo>
                  <a:lnTo>
                    <a:pt x="1277" y="290"/>
                  </a:lnTo>
                  <a:lnTo>
                    <a:pt x="1277" y="292"/>
                  </a:lnTo>
                  <a:lnTo>
                    <a:pt x="1279" y="295"/>
                  </a:lnTo>
                  <a:lnTo>
                    <a:pt x="1279" y="297"/>
                  </a:lnTo>
                  <a:lnTo>
                    <a:pt x="1282" y="297"/>
                  </a:lnTo>
                  <a:lnTo>
                    <a:pt x="1286" y="297"/>
                  </a:lnTo>
                  <a:lnTo>
                    <a:pt x="1289" y="297"/>
                  </a:lnTo>
                  <a:lnTo>
                    <a:pt x="1291" y="297"/>
                  </a:lnTo>
                  <a:lnTo>
                    <a:pt x="1293" y="299"/>
                  </a:lnTo>
                  <a:lnTo>
                    <a:pt x="1295" y="301"/>
                  </a:lnTo>
                  <a:lnTo>
                    <a:pt x="1298" y="306"/>
                  </a:lnTo>
                  <a:lnTo>
                    <a:pt x="1302" y="308"/>
                  </a:lnTo>
                  <a:lnTo>
                    <a:pt x="1307" y="311"/>
                  </a:lnTo>
                  <a:lnTo>
                    <a:pt x="1309" y="313"/>
                  </a:lnTo>
                  <a:lnTo>
                    <a:pt x="1311" y="315"/>
                  </a:lnTo>
                  <a:lnTo>
                    <a:pt x="1314" y="320"/>
                  </a:lnTo>
                  <a:lnTo>
                    <a:pt x="1314" y="322"/>
                  </a:lnTo>
                  <a:lnTo>
                    <a:pt x="1311" y="324"/>
                  </a:lnTo>
                  <a:lnTo>
                    <a:pt x="1311" y="326"/>
                  </a:lnTo>
                  <a:lnTo>
                    <a:pt x="1311" y="329"/>
                  </a:lnTo>
                  <a:lnTo>
                    <a:pt x="1311" y="331"/>
                  </a:lnTo>
                  <a:lnTo>
                    <a:pt x="1309" y="333"/>
                  </a:lnTo>
                  <a:lnTo>
                    <a:pt x="1307" y="333"/>
                  </a:lnTo>
                  <a:lnTo>
                    <a:pt x="1307" y="336"/>
                  </a:lnTo>
                  <a:lnTo>
                    <a:pt x="1305" y="338"/>
                  </a:lnTo>
                  <a:lnTo>
                    <a:pt x="1305" y="340"/>
                  </a:lnTo>
                  <a:lnTo>
                    <a:pt x="1302" y="340"/>
                  </a:lnTo>
                  <a:lnTo>
                    <a:pt x="1302" y="342"/>
                  </a:lnTo>
                  <a:lnTo>
                    <a:pt x="1300" y="345"/>
                  </a:lnTo>
                  <a:lnTo>
                    <a:pt x="1300" y="347"/>
                  </a:lnTo>
                  <a:lnTo>
                    <a:pt x="1302" y="349"/>
                  </a:lnTo>
                  <a:lnTo>
                    <a:pt x="1302" y="352"/>
                  </a:lnTo>
                  <a:lnTo>
                    <a:pt x="1305" y="354"/>
                  </a:lnTo>
                  <a:lnTo>
                    <a:pt x="1307" y="358"/>
                  </a:lnTo>
                  <a:lnTo>
                    <a:pt x="1309" y="363"/>
                  </a:lnTo>
                  <a:lnTo>
                    <a:pt x="1309" y="368"/>
                  </a:lnTo>
                  <a:lnTo>
                    <a:pt x="1309" y="372"/>
                  </a:lnTo>
                  <a:lnTo>
                    <a:pt x="1307" y="377"/>
                  </a:lnTo>
                  <a:lnTo>
                    <a:pt x="1307" y="384"/>
                  </a:lnTo>
                  <a:lnTo>
                    <a:pt x="1302" y="390"/>
                  </a:lnTo>
                  <a:lnTo>
                    <a:pt x="1300" y="395"/>
                  </a:lnTo>
                  <a:lnTo>
                    <a:pt x="1295" y="397"/>
                  </a:lnTo>
                  <a:lnTo>
                    <a:pt x="1293" y="397"/>
                  </a:lnTo>
                  <a:lnTo>
                    <a:pt x="1289" y="397"/>
                  </a:lnTo>
                  <a:lnTo>
                    <a:pt x="1284" y="400"/>
                  </a:lnTo>
                  <a:lnTo>
                    <a:pt x="1279" y="400"/>
                  </a:lnTo>
                  <a:lnTo>
                    <a:pt x="1277" y="400"/>
                  </a:lnTo>
                  <a:lnTo>
                    <a:pt x="1275" y="402"/>
                  </a:lnTo>
                  <a:lnTo>
                    <a:pt x="1273" y="404"/>
                  </a:lnTo>
                  <a:lnTo>
                    <a:pt x="1270" y="411"/>
                  </a:lnTo>
                  <a:lnTo>
                    <a:pt x="1270" y="416"/>
                  </a:lnTo>
                  <a:lnTo>
                    <a:pt x="1268" y="425"/>
                  </a:lnTo>
                  <a:lnTo>
                    <a:pt x="1268" y="432"/>
                  </a:lnTo>
                  <a:lnTo>
                    <a:pt x="1268" y="434"/>
                  </a:lnTo>
                  <a:lnTo>
                    <a:pt x="1266" y="436"/>
                  </a:lnTo>
                  <a:lnTo>
                    <a:pt x="1263" y="436"/>
                  </a:lnTo>
                  <a:lnTo>
                    <a:pt x="1259" y="438"/>
                  </a:lnTo>
                  <a:lnTo>
                    <a:pt x="1252" y="441"/>
                  </a:lnTo>
                  <a:lnTo>
                    <a:pt x="1250" y="441"/>
                  </a:lnTo>
                  <a:lnTo>
                    <a:pt x="1247" y="443"/>
                  </a:lnTo>
                  <a:lnTo>
                    <a:pt x="1245" y="445"/>
                  </a:lnTo>
                  <a:lnTo>
                    <a:pt x="1243" y="448"/>
                  </a:lnTo>
                  <a:lnTo>
                    <a:pt x="1243" y="452"/>
                  </a:lnTo>
                  <a:lnTo>
                    <a:pt x="1241" y="461"/>
                  </a:lnTo>
                  <a:lnTo>
                    <a:pt x="1241" y="477"/>
                  </a:lnTo>
                  <a:lnTo>
                    <a:pt x="1238" y="512"/>
                  </a:lnTo>
                  <a:lnTo>
                    <a:pt x="1236" y="518"/>
                  </a:lnTo>
                  <a:lnTo>
                    <a:pt x="1236" y="523"/>
                  </a:lnTo>
                  <a:lnTo>
                    <a:pt x="1234" y="528"/>
                  </a:lnTo>
                  <a:lnTo>
                    <a:pt x="1234" y="530"/>
                  </a:lnTo>
                  <a:lnTo>
                    <a:pt x="1231" y="534"/>
                  </a:lnTo>
                  <a:lnTo>
                    <a:pt x="1229" y="537"/>
                  </a:lnTo>
                  <a:lnTo>
                    <a:pt x="1225" y="544"/>
                  </a:lnTo>
                  <a:lnTo>
                    <a:pt x="1222" y="548"/>
                  </a:lnTo>
                  <a:lnTo>
                    <a:pt x="1220" y="553"/>
                  </a:lnTo>
                  <a:lnTo>
                    <a:pt x="1220" y="555"/>
                  </a:lnTo>
                  <a:lnTo>
                    <a:pt x="1218" y="560"/>
                  </a:lnTo>
                  <a:lnTo>
                    <a:pt x="1215" y="564"/>
                  </a:lnTo>
                  <a:lnTo>
                    <a:pt x="1213" y="569"/>
                  </a:lnTo>
                  <a:lnTo>
                    <a:pt x="1211" y="576"/>
                  </a:lnTo>
                  <a:lnTo>
                    <a:pt x="1206" y="585"/>
                  </a:lnTo>
                  <a:lnTo>
                    <a:pt x="1202" y="592"/>
                  </a:lnTo>
                  <a:lnTo>
                    <a:pt x="1197" y="601"/>
                  </a:lnTo>
                  <a:lnTo>
                    <a:pt x="1193" y="610"/>
                  </a:lnTo>
                  <a:lnTo>
                    <a:pt x="1188" y="619"/>
                  </a:lnTo>
                  <a:lnTo>
                    <a:pt x="1186" y="626"/>
                  </a:lnTo>
                  <a:lnTo>
                    <a:pt x="1183" y="630"/>
                  </a:lnTo>
                  <a:lnTo>
                    <a:pt x="1181" y="635"/>
                  </a:lnTo>
                  <a:lnTo>
                    <a:pt x="1181" y="640"/>
                  </a:lnTo>
                  <a:lnTo>
                    <a:pt x="1179" y="649"/>
                  </a:lnTo>
                  <a:lnTo>
                    <a:pt x="1181" y="656"/>
                  </a:lnTo>
                  <a:lnTo>
                    <a:pt x="1183" y="678"/>
                  </a:lnTo>
                  <a:lnTo>
                    <a:pt x="1179" y="681"/>
                  </a:lnTo>
                  <a:lnTo>
                    <a:pt x="1174" y="683"/>
                  </a:lnTo>
                  <a:lnTo>
                    <a:pt x="1172" y="688"/>
                  </a:lnTo>
                  <a:lnTo>
                    <a:pt x="1170" y="694"/>
                  </a:lnTo>
                  <a:lnTo>
                    <a:pt x="1170" y="699"/>
                  </a:lnTo>
                  <a:lnTo>
                    <a:pt x="1170" y="701"/>
                  </a:lnTo>
                  <a:lnTo>
                    <a:pt x="1167" y="708"/>
                  </a:lnTo>
                  <a:lnTo>
                    <a:pt x="1165" y="713"/>
                  </a:lnTo>
                  <a:lnTo>
                    <a:pt x="1165" y="717"/>
                  </a:lnTo>
                  <a:lnTo>
                    <a:pt x="1163" y="722"/>
                  </a:lnTo>
                  <a:lnTo>
                    <a:pt x="1161" y="729"/>
                  </a:lnTo>
                  <a:lnTo>
                    <a:pt x="1158" y="736"/>
                  </a:lnTo>
                  <a:lnTo>
                    <a:pt x="1161" y="742"/>
                  </a:lnTo>
                  <a:lnTo>
                    <a:pt x="1165" y="754"/>
                  </a:lnTo>
                  <a:lnTo>
                    <a:pt x="1167" y="758"/>
                  </a:lnTo>
                  <a:lnTo>
                    <a:pt x="1167" y="763"/>
                  </a:lnTo>
                  <a:lnTo>
                    <a:pt x="1170" y="765"/>
                  </a:lnTo>
                  <a:lnTo>
                    <a:pt x="1167" y="770"/>
                  </a:lnTo>
                  <a:lnTo>
                    <a:pt x="1165" y="774"/>
                  </a:lnTo>
                  <a:lnTo>
                    <a:pt x="1161" y="781"/>
                  </a:lnTo>
                  <a:lnTo>
                    <a:pt x="1158" y="786"/>
                  </a:lnTo>
                  <a:lnTo>
                    <a:pt x="1158" y="788"/>
                  </a:lnTo>
                  <a:lnTo>
                    <a:pt x="1158" y="793"/>
                  </a:lnTo>
                  <a:lnTo>
                    <a:pt x="1161" y="795"/>
                  </a:lnTo>
                  <a:lnTo>
                    <a:pt x="1163" y="804"/>
                  </a:lnTo>
                  <a:lnTo>
                    <a:pt x="1165" y="811"/>
                  </a:lnTo>
                  <a:lnTo>
                    <a:pt x="1165" y="813"/>
                  </a:lnTo>
                  <a:lnTo>
                    <a:pt x="1165" y="818"/>
                  </a:lnTo>
                  <a:lnTo>
                    <a:pt x="1170" y="820"/>
                  </a:lnTo>
                  <a:lnTo>
                    <a:pt x="1174" y="822"/>
                  </a:lnTo>
                  <a:lnTo>
                    <a:pt x="1174" y="825"/>
                  </a:lnTo>
                  <a:lnTo>
                    <a:pt x="1177" y="827"/>
                  </a:lnTo>
                  <a:lnTo>
                    <a:pt x="1177" y="834"/>
                  </a:lnTo>
                  <a:lnTo>
                    <a:pt x="1177" y="838"/>
                  </a:lnTo>
                  <a:lnTo>
                    <a:pt x="1177" y="841"/>
                  </a:lnTo>
                  <a:lnTo>
                    <a:pt x="1179" y="843"/>
                  </a:lnTo>
                  <a:lnTo>
                    <a:pt x="1181" y="845"/>
                  </a:lnTo>
                  <a:lnTo>
                    <a:pt x="1188" y="850"/>
                  </a:lnTo>
                  <a:lnTo>
                    <a:pt x="1193" y="854"/>
                  </a:lnTo>
                  <a:lnTo>
                    <a:pt x="1193" y="857"/>
                  </a:lnTo>
                  <a:lnTo>
                    <a:pt x="1193" y="859"/>
                  </a:lnTo>
                  <a:lnTo>
                    <a:pt x="1195" y="863"/>
                  </a:lnTo>
                  <a:lnTo>
                    <a:pt x="1195" y="868"/>
                  </a:lnTo>
                  <a:lnTo>
                    <a:pt x="1197" y="873"/>
                  </a:lnTo>
                  <a:lnTo>
                    <a:pt x="1197" y="875"/>
                  </a:lnTo>
                  <a:lnTo>
                    <a:pt x="1199" y="877"/>
                  </a:lnTo>
                  <a:lnTo>
                    <a:pt x="1202" y="879"/>
                  </a:lnTo>
                  <a:lnTo>
                    <a:pt x="1206" y="882"/>
                  </a:lnTo>
                  <a:lnTo>
                    <a:pt x="1206" y="884"/>
                  </a:lnTo>
                  <a:lnTo>
                    <a:pt x="1206" y="886"/>
                  </a:lnTo>
                  <a:lnTo>
                    <a:pt x="1209" y="889"/>
                  </a:lnTo>
                  <a:lnTo>
                    <a:pt x="1209" y="895"/>
                  </a:lnTo>
                  <a:lnTo>
                    <a:pt x="1211" y="900"/>
                  </a:lnTo>
                  <a:lnTo>
                    <a:pt x="1215" y="902"/>
                  </a:lnTo>
                  <a:lnTo>
                    <a:pt x="1209" y="905"/>
                  </a:lnTo>
                  <a:lnTo>
                    <a:pt x="1204" y="907"/>
                  </a:lnTo>
                  <a:lnTo>
                    <a:pt x="1195" y="909"/>
                  </a:lnTo>
                  <a:lnTo>
                    <a:pt x="1188" y="914"/>
                  </a:lnTo>
                  <a:lnTo>
                    <a:pt x="1181" y="916"/>
                  </a:lnTo>
                  <a:lnTo>
                    <a:pt x="1177" y="916"/>
                  </a:lnTo>
                  <a:lnTo>
                    <a:pt x="1172" y="916"/>
                  </a:lnTo>
                  <a:lnTo>
                    <a:pt x="1161" y="916"/>
                  </a:lnTo>
                  <a:lnTo>
                    <a:pt x="1147" y="918"/>
                  </a:lnTo>
                  <a:lnTo>
                    <a:pt x="1126" y="918"/>
                  </a:lnTo>
                  <a:lnTo>
                    <a:pt x="1119" y="921"/>
                  </a:lnTo>
                  <a:lnTo>
                    <a:pt x="1115" y="923"/>
                  </a:lnTo>
                  <a:lnTo>
                    <a:pt x="1113" y="925"/>
                  </a:lnTo>
                  <a:lnTo>
                    <a:pt x="1106" y="934"/>
                  </a:lnTo>
                  <a:lnTo>
                    <a:pt x="1108" y="937"/>
                  </a:lnTo>
                  <a:lnTo>
                    <a:pt x="1108" y="939"/>
                  </a:lnTo>
                  <a:lnTo>
                    <a:pt x="1108" y="941"/>
                  </a:lnTo>
                  <a:lnTo>
                    <a:pt x="1108" y="943"/>
                  </a:lnTo>
                  <a:lnTo>
                    <a:pt x="1106" y="948"/>
                  </a:lnTo>
                  <a:lnTo>
                    <a:pt x="1103" y="955"/>
                  </a:lnTo>
                  <a:lnTo>
                    <a:pt x="1101" y="957"/>
                  </a:lnTo>
                  <a:lnTo>
                    <a:pt x="1097" y="959"/>
                  </a:lnTo>
                  <a:lnTo>
                    <a:pt x="1094" y="962"/>
                  </a:lnTo>
                  <a:lnTo>
                    <a:pt x="1094" y="966"/>
                  </a:lnTo>
                  <a:lnTo>
                    <a:pt x="1094" y="969"/>
                  </a:lnTo>
                  <a:lnTo>
                    <a:pt x="1092" y="971"/>
                  </a:lnTo>
                  <a:lnTo>
                    <a:pt x="1092" y="973"/>
                  </a:lnTo>
                  <a:lnTo>
                    <a:pt x="1090" y="975"/>
                  </a:lnTo>
                  <a:lnTo>
                    <a:pt x="1087" y="978"/>
                  </a:lnTo>
                  <a:lnTo>
                    <a:pt x="1087" y="980"/>
                  </a:lnTo>
                  <a:lnTo>
                    <a:pt x="1087" y="982"/>
                  </a:lnTo>
                  <a:lnTo>
                    <a:pt x="1087" y="985"/>
                  </a:lnTo>
                  <a:lnTo>
                    <a:pt x="1087" y="987"/>
                  </a:lnTo>
                  <a:lnTo>
                    <a:pt x="1085" y="991"/>
                  </a:lnTo>
                  <a:lnTo>
                    <a:pt x="1085" y="996"/>
                  </a:lnTo>
                  <a:lnTo>
                    <a:pt x="1085" y="998"/>
                  </a:lnTo>
                  <a:lnTo>
                    <a:pt x="1085" y="1001"/>
                  </a:lnTo>
                  <a:lnTo>
                    <a:pt x="1085" y="1003"/>
                  </a:lnTo>
                  <a:lnTo>
                    <a:pt x="1087" y="1005"/>
                  </a:lnTo>
                  <a:lnTo>
                    <a:pt x="1087" y="1007"/>
                  </a:lnTo>
                  <a:lnTo>
                    <a:pt x="1087" y="1012"/>
                  </a:lnTo>
                  <a:lnTo>
                    <a:pt x="1085" y="1014"/>
                  </a:lnTo>
                  <a:lnTo>
                    <a:pt x="1083" y="1017"/>
                  </a:lnTo>
                  <a:lnTo>
                    <a:pt x="1081" y="1023"/>
                  </a:lnTo>
                  <a:lnTo>
                    <a:pt x="1081" y="1028"/>
                  </a:lnTo>
                  <a:lnTo>
                    <a:pt x="1083" y="1030"/>
                  </a:lnTo>
                  <a:lnTo>
                    <a:pt x="1083" y="1033"/>
                  </a:lnTo>
                  <a:lnTo>
                    <a:pt x="1087" y="1035"/>
                  </a:lnTo>
                  <a:lnTo>
                    <a:pt x="1092" y="1039"/>
                  </a:lnTo>
                  <a:lnTo>
                    <a:pt x="1092" y="1042"/>
                  </a:lnTo>
                  <a:lnTo>
                    <a:pt x="1092" y="1044"/>
                  </a:lnTo>
                  <a:lnTo>
                    <a:pt x="1090" y="1046"/>
                  </a:lnTo>
                  <a:lnTo>
                    <a:pt x="1087" y="1046"/>
                  </a:lnTo>
                  <a:lnTo>
                    <a:pt x="1083" y="1049"/>
                  </a:lnTo>
                  <a:lnTo>
                    <a:pt x="1071" y="1051"/>
                  </a:lnTo>
                  <a:lnTo>
                    <a:pt x="1060" y="1051"/>
                  </a:lnTo>
                  <a:lnTo>
                    <a:pt x="1046" y="1053"/>
                  </a:lnTo>
                  <a:lnTo>
                    <a:pt x="1044" y="1053"/>
                  </a:lnTo>
                  <a:lnTo>
                    <a:pt x="1040" y="1055"/>
                  </a:lnTo>
                  <a:lnTo>
                    <a:pt x="1040" y="1060"/>
                  </a:lnTo>
                  <a:lnTo>
                    <a:pt x="1037" y="1065"/>
                  </a:lnTo>
                  <a:lnTo>
                    <a:pt x="1033" y="1071"/>
                  </a:lnTo>
                  <a:lnTo>
                    <a:pt x="1030" y="1074"/>
                  </a:lnTo>
                  <a:lnTo>
                    <a:pt x="1014" y="1074"/>
                  </a:lnTo>
                  <a:lnTo>
                    <a:pt x="976" y="1101"/>
                  </a:lnTo>
                  <a:lnTo>
                    <a:pt x="976" y="1097"/>
                  </a:lnTo>
                  <a:lnTo>
                    <a:pt x="973" y="1094"/>
                  </a:lnTo>
                  <a:lnTo>
                    <a:pt x="971" y="1092"/>
                  </a:lnTo>
                  <a:lnTo>
                    <a:pt x="969" y="1090"/>
                  </a:lnTo>
                  <a:lnTo>
                    <a:pt x="969" y="1087"/>
                  </a:lnTo>
                  <a:lnTo>
                    <a:pt x="969" y="1085"/>
                  </a:lnTo>
                  <a:lnTo>
                    <a:pt x="969" y="1083"/>
                  </a:lnTo>
                  <a:lnTo>
                    <a:pt x="969" y="1081"/>
                  </a:lnTo>
                  <a:lnTo>
                    <a:pt x="966" y="1078"/>
                  </a:lnTo>
                  <a:lnTo>
                    <a:pt x="966" y="1076"/>
                  </a:lnTo>
                  <a:lnTo>
                    <a:pt x="962" y="1074"/>
                  </a:lnTo>
                  <a:lnTo>
                    <a:pt x="960" y="1074"/>
                  </a:lnTo>
                  <a:lnTo>
                    <a:pt x="960" y="1071"/>
                  </a:lnTo>
                  <a:lnTo>
                    <a:pt x="960" y="1069"/>
                  </a:lnTo>
                  <a:lnTo>
                    <a:pt x="957" y="1069"/>
                  </a:lnTo>
                  <a:lnTo>
                    <a:pt x="957" y="1067"/>
                  </a:lnTo>
                  <a:lnTo>
                    <a:pt x="955" y="1067"/>
                  </a:lnTo>
                  <a:lnTo>
                    <a:pt x="953" y="1067"/>
                  </a:lnTo>
                  <a:lnTo>
                    <a:pt x="948" y="1067"/>
                  </a:lnTo>
                  <a:lnTo>
                    <a:pt x="946" y="1067"/>
                  </a:lnTo>
                  <a:lnTo>
                    <a:pt x="944" y="1065"/>
                  </a:lnTo>
                  <a:lnTo>
                    <a:pt x="939" y="1062"/>
                  </a:lnTo>
                  <a:lnTo>
                    <a:pt x="932" y="1062"/>
                  </a:lnTo>
                  <a:lnTo>
                    <a:pt x="928" y="1058"/>
                  </a:lnTo>
                  <a:lnTo>
                    <a:pt x="918" y="1058"/>
                  </a:lnTo>
                  <a:lnTo>
                    <a:pt x="912" y="1055"/>
                  </a:lnTo>
                  <a:lnTo>
                    <a:pt x="909" y="1053"/>
                  </a:lnTo>
                  <a:lnTo>
                    <a:pt x="907" y="1053"/>
                  </a:lnTo>
                  <a:lnTo>
                    <a:pt x="905" y="1053"/>
                  </a:lnTo>
                  <a:lnTo>
                    <a:pt x="902" y="1051"/>
                  </a:lnTo>
                  <a:lnTo>
                    <a:pt x="902" y="1046"/>
                  </a:lnTo>
                  <a:lnTo>
                    <a:pt x="902" y="1044"/>
                  </a:lnTo>
                  <a:lnTo>
                    <a:pt x="902" y="1039"/>
                  </a:lnTo>
                  <a:lnTo>
                    <a:pt x="902" y="1037"/>
                  </a:lnTo>
                  <a:lnTo>
                    <a:pt x="902" y="1035"/>
                  </a:lnTo>
                  <a:lnTo>
                    <a:pt x="902" y="1033"/>
                  </a:lnTo>
                  <a:lnTo>
                    <a:pt x="902" y="1028"/>
                  </a:lnTo>
                  <a:lnTo>
                    <a:pt x="905" y="1026"/>
                  </a:lnTo>
                  <a:lnTo>
                    <a:pt x="905" y="1021"/>
                  </a:lnTo>
                  <a:lnTo>
                    <a:pt x="905" y="1019"/>
                  </a:lnTo>
                  <a:lnTo>
                    <a:pt x="902" y="1017"/>
                  </a:lnTo>
                  <a:lnTo>
                    <a:pt x="902" y="1014"/>
                  </a:lnTo>
                  <a:lnTo>
                    <a:pt x="902" y="1012"/>
                  </a:lnTo>
                  <a:lnTo>
                    <a:pt x="905" y="1010"/>
                  </a:lnTo>
                  <a:lnTo>
                    <a:pt x="907" y="1010"/>
                  </a:lnTo>
                  <a:lnTo>
                    <a:pt x="907" y="1007"/>
                  </a:lnTo>
                  <a:lnTo>
                    <a:pt x="909" y="1007"/>
                  </a:lnTo>
                  <a:lnTo>
                    <a:pt x="909" y="1005"/>
                  </a:lnTo>
                  <a:lnTo>
                    <a:pt x="912" y="1001"/>
                  </a:lnTo>
                  <a:lnTo>
                    <a:pt x="914" y="998"/>
                  </a:lnTo>
                  <a:lnTo>
                    <a:pt x="916" y="998"/>
                  </a:lnTo>
                  <a:lnTo>
                    <a:pt x="918" y="998"/>
                  </a:lnTo>
                  <a:lnTo>
                    <a:pt x="921" y="998"/>
                  </a:lnTo>
                  <a:lnTo>
                    <a:pt x="923" y="1001"/>
                  </a:lnTo>
                  <a:lnTo>
                    <a:pt x="925" y="1001"/>
                  </a:lnTo>
                  <a:lnTo>
                    <a:pt x="928" y="998"/>
                  </a:lnTo>
                  <a:lnTo>
                    <a:pt x="930" y="996"/>
                  </a:lnTo>
                  <a:lnTo>
                    <a:pt x="934" y="991"/>
                  </a:lnTo>
                  <a:lnTo>
                    <a:pt x="937" y="989"/>
                  </a:lnTo>
                  <a:lnTo>
                    <a:pt x="937" y="985"/>
                  </a:lnTo>
                  <a:lnTo>
                    <a:pt x="939" y="982"/>
                  </a:lnTo>
                  <a:lnTo>
                    <a:pt x="937" y="980"/>
                  </a:lnTo>
                  <a:lnTo>
                    <a:pt x="934" y="978"/>
                  </a:lnTo>
                  <a:lnTo>
                    <a:pt x="932" y="975"/>
                  </a:lnTo>
                  <a:lnTo>
                    <a:pt x="923" y="969"/>
                  </a:lnTo>
                  <a:lnTo>
                    <a:pt x="918" y="964"/>
                  </a:lnTo>
                  <a:lnTo>
                    <a:pt x="912" y="957"/>
                  </a:lnTo>
                  <a:lnTo>
                    <a:pt x="909" y="955"/>
                  </a:lnTo>
                  <a:lnTo>
                    <a:pt x="909" y="953"/>
                  </a:lnTo>
                  <a:lnTo>
                    <a:pt x="907" y="950"/>
                  </a:lnTo>
                  <a:lnTo>
                    <a:pt x="907" y="948"/>
                  </a:lnTo>
                  <a:lnTo>
                    <a:pt x="907" y="943"/>
                  </a:lnTo>
                  <a:lnTo>
                    <a:pt x="905" y="937"/>
                  </a:lnTo>
                  <a:lnTo>
                    <a:pt x="905" y="930"/>
                  </a:lnTo>
                  <a:lnTo>
                    <a:pt x="902" y="921"/>
                  </a:lnTo>
                  <a:lnTo>
                    <a:pt x="898" y="916"/>
                  </a:lnTo>
                  <a:lnTo>
                    <a:pt x="896" y="911"/>
                  </a:lnTo>
                  <a:lnTo>
                    <a:pt x="893" y="907"/>
                  </a:lnTo>
                  <a:lnTo>
                    <a:pt x="889" y="905"/>
                  </a:lnTo>
                  <a:lnTo>
                    <a:pt x="886" y="902"/>
                  </a:lnTo>
                  <a:lnTo>
                    <a:pt x="884" y="902"/>
                  </a:lnTo>
                  <a:lnTo>
                    <a:pt x="880" y="900"/>
                  </a:lnTo>
                  <a:lnTo>
                    <a:pt x="880" y="898"/>
                  </a:lnTo>
                  <a:lnTo>
                    <a:pt x="877" y="895"/>
                  </a:lnTo>
                  <a:lnTo>
                    <a:pt x="875" y="893"/>
                  </a:lnTo>
                  <a:lnTo>
                    <a:pt x="873" y="893"/>
                  </a:lnTo>
                  <a:lnTo>
                    <a:pt x="870" y="893"/>
                  </a:lnTo>
                  <a:lnTo>
                    <a:pt x="868" y="895"/>
                  </a:lnTo>
                  <a:lnTo>
                    <a:pt x="868" y="898"/>
                  </a:lnTo>
                  <a:lnTo>
                    <a:pt x="861" y="911"/>
                  </a:lnTo>
                  <a:lnTo>
                    <a:pt x="859" y="918"/>
                  </a:lnTo>
                  <a:lnTo>
                    <a:pt x="857" y="923"/>
                  </a:lnTo>
                  <a:lnTo>
                    <a:pt x="854" y="925"/>
                  </a:lnTo>
                  <a:lnTo>
                    <a:pt x="854" y="927"/>
                  </a:lnTo>
                  <a:lnTo>
                    <a:pt x="852" y="930"/>
                  </a:lnTo>
                  <a:lnTo>
                    <a:pt x="850" y="930"/>
                  </a:lnTo>
                  <a:lnTo>
                    <a:pt x="848" y="932"/>
                  </a:lnTo>
                  <a:lnTo>
                    <a:pt x="843" y="939"/>
                  </a:lnTo>
                  <a:lnTo>
                    <a:pt x="834" y="955"/>
                  </a:lnTo>
                  <a:lnTo>
                    <a:pt x="832" y="959"/>
                  </a:lnTo>
                  <a:lnTo>
                    <a:pt x="829" y="959"/>
                  </a:lnTo>
                  <a:lnTo>
                    <a:pt x="829" y="962"/>
                  </a:lnTo>
                  <a:lnTo>
                    <a:pt x="827" y="962"/>
                  </a:lnTo>
                  <a:lnTo>
                    <a:pt x="827" y="964"/>
                  </a:lnTo>
                  <a:lnTo>
                    <a:pt x="825" y="964"/>
                  </a:lnTo>
                  <a:lnTo>
                    <a:pt x="822" y="964"/>
                  </a:lnTo>
                  <a:lnTo>
                    <a:pt x="822" y="962"/>
                  </a:lnTo>
                  <a:lnTo>
                    <a:pt x="820" y="962"/>
                  </a:lnTo>
                  <a:lnTo>
                    <a:pt x="820" y="959"/>
                  </a:lnTo>
                  <a:lnTo>
                    <a:pt x="818" y="957"/>
                  </a:lnTo>
                  <a:lnTo>
                    <a:pt x="816" y="957"/>
                  </a:lnTo>
                  <a:lnTo>
                    <a:pt x="813" y="957"/>
                  </a:lnTo>
                  <a:lnTo>
                    <a:pt x="813" y="959"/>
                  </a:lnTo>
                  <a:lnTo>
                    <a:pt x="811" y="962"/>
                  </a:lnTo>
                  <a:lnTo>
                    <a:pt x="811" y="964"/>
                  </a:lnTo>
                  <a:lnTo>
                    <a:pt x="811" y="966"/>
                  </a:lnTo>
                  <a:lnTo>
                    <a:pt x="811" y="969"/>
                  </a:lnTo>
                  <a:lnTo>
                    <a:pt x="809" y="971"/>
                  </a:lnTo>
                  <a:lnTo>
                    <a:pt x="806" y="973"/>
                  </a:lnTo>
                  <a:lnTo>
                    <a:pt x="804" y="973"/>
                  </a:lnTo>
                  <a:lnTo>
                    <a:pt x="802" y="973"/>
                  </a:lnTo>
                  <a:lnTo>
                    <a:pt x="800" y="973"/>
                  </a:lnTo>
                  <a:lnTo>
                    <a:pt x="797" y="973"/>
                  </a:lnTo>
                  <a:lnTo>
                    <a:pt x="793" y="971"/>
                  </a:lnTo>
                  <a:lnTo>
                    <a:pt x="790" y="969"/>
                  </a:lnTo>
                  <a:lnTo>
                    <a:pt x="788" y="966"/>
                  </a:lnTo>
                  <a:lnTo>
                    <a:pt x="786" y="966"/>
                  </a:lnTo>
                  <a:lnTo>
                    <a:pt x="784" y="966"/>
                  </a:lnTo>
                  <a:lnTo>
                    <a:pt x="781" y="964"/>
                  </a:lnTo>
                  <a:lnTo>
                    <a:pt x="777" y="964"/>
                  </a:lnTo>
                  <a:lnTo>
                    <a:pt x="774" y="964"/>
                  </a:lnTo>
                  <a:lnTo>
                    <a:pt x="772" y="964"/>
                  </a:lnTo>
                  <a:lnTo>
                    <a:pt x="772" y="962"/>
                  </a:lnTo>
                  <a:lnTo>
                    <a:pt x="768" y="959"/>
                  </a:lnTo>
                  <a:lnTo>
                    <a:pt x="765" y="959"/>
                  </a:lnTo>
                  <a:lnTo>
                    <a:pt x="761" y="957"/>
                  </a:lnTo>
                  <a:lnTo>
                    <a:pt x="765" y="964"/>
                  </a:lnTo>
                  <a:lnTo>
                    <a:pt x="765" y="966"/>
                  </a:lnTo>
                  <a:lnTo>
                    <a:pt x="765" y="971"/>
                  </a:lnTo>
                  <a:lnTo>
                    <a:pt x="768" y="973"/>
                  </a:lnTo>
                  <a:lnTo>
                    <a:pt x="768" y="975"/>
                  </a:lnTo>
                  <a:lnTo>
                    <a:pt x="770" y="978"/>
                  </a:lnTo>
                  <a:lnTo>
                    <a:pt x="772" y="980"/>
                  </a:lnTo>
                  <a:lnTo>
                    <a:pt x="774" y="980"/>
                  </a:lnTo>
                  <a:lnTo>
                    <a:pt x="774" y="982"/>
                  </a:lnTo>
                  <a:lnTo>
                    <a:pt x="777" y="985"/>
                  </a:lnTo>
                  <a:lnTo>
                    <a:pt x="777" y="987"/>
                  </a:lnTo>
                  <a:lnTo>
                    <a:pt x="774" y="991"/>
                  </a:lnTo>
                  <a:lnTo>
                    <a:pt x="774" y="994"/>
                  </a:lnTo>
                  <a:lnTo>
                    <a:pt x="774" y="998"/>
                  </a:lnTo>
                  <a:lnTo>
                    <a:pt x="777" y="1001"/>
                  </a:lnTo>
                  <a:lnTo>
                    <a:pt x="779" y="1003"/>
                  </a:lnTo>
                  <a:lnTo>
                    <a:pt x="779" y="1005"/>
                  </a:lnTo>
                  <a:lnTo>
                    <a:pt x="781" y="1007"/>
                  </a:lnTo>
                  <a:lnTo>
                    <a:pt x="781" y="1010"/>
                  </a:lnTo>
                  <a:lnTo>
                    <a:pt x="781" y="1014"/>
                  </a:lnTo>
                  <a:lnTo>
                    <a:pt x="781" y="1017"/>
                  </a:lnTo>
                  <a:lnTo>
                    <a:pt x="779" y="1019"/>
                  </a:lnTo>
                  <a:lnTo>
                    <a:pt x="777" y="1021"/>
                  </a:lnTo>
                  <a:lnTo>
                    <a:pt x="777" y="1023"/>
                  </a:lnTo>
                  <a:lnTo>
                    <a:pt x="777" y="1026"/>
                  </a:lnTo>
                  <a:lnTo>
                    <a:pt x="777" y="1028"/>
                  </a:lnTo>
                  <a:lnTo>
                    <a:pt x="777" y="1030"/>
                  </a:lnTo>
                  <a:lnTo>
                    <a:pt x="774" y="1033"/>
                  </a:lnTo>
                  <a:lnTo>
                    <a:pt x="774" y="1035"/>
                  </a:lnTo>
                  <a:lnTo>
                    <a:pt x="772" y="1037"/>
                  </a:lnTo>
                  <a:lnTo>
                    <a:pt x="770" y="1039"/>
                  </a:lnTo>
                  <a:lnTo>
                    <a:pt x="770" y="1042"/>
                  </a:lnTo>
                  <a:lnTo>
                    <a:pt x="770" y="1044"/>
                  </a:lnTo>
                  <a:lnTo>
                    <a:pt x="768" y="1046"/>
                  </a:lnTo>
                  <a:lnTo>
                    <a:pt x="768" y="1049"/>
                  </a:lnTo>
                  <a:lnTo>
                    <a:pt x="765" y="1051"/>
                  </a:lnTo>
                  <a:lnTo>
                    <a:pt x="763" y="1051"/>
                  </a:lnTo>
                  <a:lnTo>
                    <a:pt x="761" y="1053"/>
                  </a:lnTo>
                  <a:lnTo>
                    <a:pt x="761" y="1055"/>
                  </a:lnTo>
                  <a:lnTo>
                    <a:pt x="761" y="1060"/>
                  </a:lnTo>
                  <a:lnTo>
                    <a:pt x="761" y="1062"/>
                  </a:lnTo>
                  <a:lnTo>
                    <a:pt x="758" y="1065"/>
                  </a:lnTo>
                  <a:lnTo>
                    <a:pt x="756" y="1065"/>
                  </a:lnTo>
                  <a:lnTo>
                    <a:pt x="752" y="1067"/>
                  </a:lnTo>
                  <a:lnTo>
                    <a:pt x="749" y="1067"/>
                  </a:lnTo>
                  <a:lnTo>
                    <a:pt x="747" y="1069"/>
                  </a:lnTo>
                  <a:lnTo>
                    <a:pt x="749" y="1071"/>
                  </a:lnTo>
                  <a:lnTo>
                    <a:pt x="749" y="1074"/>
                  </a:lnTo>
                  <a:lnTo>
                    <a:pt x="749" y="1076"/>
                  </a:lnTo>
                  <a:lnTo>
                    <a:pt x="747" y="1076"/>
                  </a:lnTo>
                  <a:lnTo>
                    <a:pt x="745" y="1078"/>
                  </a:lnTo>
                  <a:lnTo>
                    <a:pt x="740" y="1083"/>
                  </a:lnTo>
                  <a:lnTo>
                    <a:pt x="738" y="1085"/>
                  </a:lnTo>
                  <a:lnTo>
                    <a:pt x="738" y="1087"/>
                  </a:lnTo>
                  <a:lnTo>
                    <a:pt x="738" y="1090"/>
                  </a:lnTo>
                  <a:lnTo>
                    <a:pt x="740" y="1092"/>
                  </a:lnTo>
                  <a:lnTo>
                    <a:pt x="740" y="1094"/>
                  </a:lnTo>
                  <a:lnTo>
                    <a:pt x="738" y="1101"/>
                  </a:lnTo>
                  <a:lnTo>
                    <a:pt x="736" y="1101"/>
                  </a:lnTo>
                  <a:lnTo>
                    <a:pt x="733" y="1099"/>
                  </a:lnTo>
                  <a:lnTo>
                    <a:pt x="731" y="1097"/>
                  </a:lnTo>
                  <a:lnTo>
                    <a:pt x="729" y="1094"/>
                  </a:lnTo>
                  <a:lnTo>
                    <a:pt x="726" y="1092"/>
                  </a:lnTo>
                  <a:lnTo>
                    <a:pt x="724" y="1090"/>
                  </a:lnTo>
                  <a:lnTo>
                    <a:pt x="722" y="1090"/>
                  </a:lnTo>
                  <a:lnTo>
                    <a:pt x="720" y="1090"/>
                  </a:lnTo>
                  <a:lnTo>
                    <a:pt x="717" y="1087"/>
                  </a:lnTo>
                  <a:lnTo>
                    <a:pt x="715" y="1085"/>
                  </a:lnTo>
                  <a:lnTo>
                    <a:pt x="715" y="1083"/>
                  </a:lnTo>
                  <a:lnTo>
                    <a:pt x="713" y="1083"/>
                  </a:lnTo>
                  <a:lnTo>
                    <a:pt x="710" y="1083"/>
                  </a:lnTo>
                  <a:lnTo>
                    <a:pt x="708" y="1083"/>
                  </a:lnTo>
                  <a:lnTo>
                    <a:pt x="704" y="1081"/>
                  </a:lnTo>
                  <a:lnTo>
                    <a:pt x="701" y="1078"/>
                  </a:lnTo>
                  <a:lnTo>
                    <a:pt x="699" y="1076"/>
                  </a:lnTo>
                  <a:lnTo>
                    <a:pt x="697" y="1074"/>
                  </a:lnTo>
                  <a:lnTo>
                    <a:pt x="694" y="1074"/>
                  </a:lnTo>
                  <a:lnTo>
                    <a:pt x="694" y="1071"/>
                  </a:lnTo>
                  <a:lnTo>
                    <a:pt x="692" y="1071"/>
                  </a:lnTo>
                  <a:lnTo>
                    <a:pt x="690" y="1074"/>
                  </a:lnTo>
                  <a:lnTo>
                    <a:pt x="688" y="1078"/>
                  </a:lnTo>
                  <a:lnTo>
                    <a:pt x="683" y="1083"/>
                  </a:lnTo>
                  <a:lnTo>
                    <a:pt x="678" y="1092"/>
                  </a:lnTo>
                  <a:lnTo>
                    <a:pt x="676" y="1094"/>
                  </a:lnTo>
                  <a:lnTo>
                    <a:pt x="672" y="1097"/>
                  </a:lnTo>
                  <a:lnTo>
                    <a:pt x="665" y="1101"/>
                  </a:lnTo>
                  <a:lnTo>
                    <a:pt x="656" y="1103"/>
                  </a:lnTo>
                  <a:lnTo>
                    <a:pt x="653" y="1103"/>
                  </a:lnTo>
                  <a:lnTo>
                    <a:pt x="651" y="1103"/>
                  </a:lnTo>
                  <a:lnTo>
                    <a:pt x="646" y="1101"/>
                  </a:lnTo>
                  <a:lnTo>
                    <a:pt x="644" y="1101"/>
                  </a:lnTo>
                  <a:lnTo>
                    <a:pt x="640" y="1099"/>
                  </a:lnTo>
                  <a:lnTo>
                    <a:pt x="635" y="1099"/>
                  </a:lnTo>
                  <a:lnTo>
                    <a:pt x="633" y="1099"/>
                  </a:lnTo>
                  <a:lnTo>
                    <a:pt x="630" y="1099"/>
                  </a:lnTo>
                  <a:lnTo>
                    <a:pt x="628" y="1101"/>
                  </a:lnTo>
                  <a:lnTo>
                    <a:pt x="628" y="1103"/>
                  </a:lnTo>
                  <a:lnTo>
                    <a:pt x="628" y="1106"/>
                  </a:lnTo>
                  <a:lnTo>
                    <a:pt x="626" y="1110"/>
                  </a:lnTo>
                  <a:lnTo>
                    <a:pt x="624" y="1113"/>
                  </a:lnTo>
                  <a:lnTo>
                    <a:pt x="621" y="1117"/>
                  </a:lnTo>
                  <a:lnTo>
                    <a:pt x="617" y="1126"/>
                  </a:lnTo>
                  <a:lnTo>
                    <a:pt x="612" y="1135"/>
                  </a:lnTo>
                  <a:lnTo>
                    <a:pt x="601" y="1154"/>
                  </a:lnTo>
                  <a:lnTo>
                    <a:pt x="589" y="1172"/>
                  </a:lnTo>
                  <a:lnTo>
                    <a:pt x="587" y="1179"/>
                  </a:lnTo>
                  <a:lnTo>
                    <a:pt x="585" y="1183"/>
                  </a:lnTo>
                  <a:lnTo>
                    <a:pt x="585" y="1188"/>
                  </a:lnTo>
                  <a:lnTo>
                    <a:pt x="585" y="1190"/>
                  </a:lnTo>
                  <a:lnTo>
                    <a:pt x="578" y="1195"/>
                  </a:lnTo>
                  <a:lnTo>
                    <a:pt x="576" y="1199"/>
                  </a:lnTo>
                  <a:lnTo>
                    <a:pt x="573" y="1199"/>
                  </a:lnTo>
                  <a:lnTo>
                    <a:pt x="571" y="1199"/>
                  </a:lnTo>
                  <a:lnTo>
                    <a:pt x="569" y="1199"/>
                  </a:lnTo>
                  <a:lnTo>
                    <a:pt x="567" y="1199"/>
                  </a:lnTo>
                  <a:lnTo>
                    <a:pt x="564" y="1202"/>
                  </a:lnTo>
                  <a:lnTo>
                    <a:pt x="562" y="1202"/>
                  </a:lnTo>
                  <a:lnTo>
                    <a:pt x="560" y="1204"/>
                  </a:lnTo>
                  <a:lnTo>
                    <a:pt x="557" y="1206"/>
                  </a:lnTo>
                  <a:lnTo>
                    <a:pt x="557" y="1209"/>
                  </a:lnTo>
                  <a:lnTo>
                    <a:pt x="555" y="1209"/>
                  </a:lnTo>
                  <a:lnTo>
                    <a:pt x="553" y="1211"/>
                  </a:lnTo>
                  <a:lnTo>
                    <a:pt x="551" y="1211"/>
                  </a:lnTo>
                  <a:lnTo>
                    <a:pt x="541" y="1215"/>
                  </a:lnTo>
                  <a:lnTo>
                    <a:pt x="539" y="1215"/>
                  </a:lnTo>
                  <a:lnTo>
                    <a:pt x="537" y="1213"/>
                  </a:lnTo>
                  <a:lnTo>
                    <a:pt x="525" y="1206"/>
                  </a:lnTo>
                  <a:lnTo>
                    <a:pt x="521" y="1199"/>
                  </a:lnTo>
                  <a:lnTo>
                    <a:pt x="519" y="1197"/>
                  </a:lnTo>
                  <a:lnTo>
                    <a:pt x="521" y="1193"/>
                  </a:lnTo>
                  <a:lnTo>
                    <a:pt x="523" y="1183"/>
                  </a:lnTo>
                  <a:lnTo>
                    <a:pt x="523" y="1181"/>
                  </a:lnTo>
                  <a:lnTo>
                    <a:pt x="521" y="1179"/>
                  </a:lnTo>
                  <a:lnTo>
                    <a:pt x="519" y="1177"/>
                  </a:lnTo>
                  <a:lnTo>
                    <a:pt x="516" y="1174"/>
                  </a:lnTo>
                  <a:lnTo>
                    <a:pt x="512" y="1170"/>
                  </a:lnTo>
                  <a:lnTo>
                    <a:pt x="509" y="1170"/>
                  </a:lnTo>
                  <a:lnTo>
                    <a:pt x="507" y="1170"/>
                  </a:lnTo>
                  <a:lnTo>
                    <a:pt x="503" y="1172"/>
                  </a:lnTo>
                  <a:lnTo>
                    <a:pt x="498" y="1174"/>
                  </a:lnTo>
                  <a:lnTo>
                    <a:pt x="491" y="1181"/>
                  </a:lnTo>
                  <a:lnTo>
                    <a:pt x="484" y="1183"/>
                  </a:lnTo>
                  <a:lnTo>
                    <a:pt x="482" y="1190"/>
                  </a:lnTo>
                  <a:lnTo>
                    <a:pt x="477" y="1195"/>
                  </a:lnTo>
                  <a:lnTo>
                    <a:pt x="473" y="1202"/>
                  </a:lnTo>
                  <a:lnTo>
                    <a:pt x="471" y="1204"/>
                  </a:lnTo>
                  <a:lnTo>
                    <a:pt x="468" y="1206"/>
                  </a:lnTo>
                  <a:lnTo>
                    <a:pt x="464" y="1206"/>
                  </a:lnTo>
                  <a:lnTo>
                    <a:pt x="464" y="1204"/>
                  </a:lnTo>
                  <a:lnTo>
                    <a:pt x="461" y="1204"/>
                  </a:lnTo>
                  <a:lnTo>
                    <a:pt x="459" y="1202"/>
                  </a:lnTo>
                  <a:lnTo>
                    <a:pt x="455" y="1199"/>
                  </a:lnTo>
                  <a:lnTo>
                    <a:pt x="450" y="1197"/>
                  </a:lnTo>
                  <a:lnTo>
                    <a:pt x="445" y="1197"/>
                  </a:lnTo>
                  <a:lnTo>
                    <a:pt x="436" y="1193"/>
                  </a:lnTo>
                  <a:lnTo>
                    <a:pt x="429" y="1190"/>
                  </a:lnTo>
                  <a:lnTo>
                    <a:pt x="420" y="1186"/>
                  </a:lnTo>
                  <a:lnTo>
                    <a:pt x="413" y="1181"/>
                  </a:lnTo>
                  <a:lnTo>
                    <a:pt x="407" y="1179"/>
                  </a:lnTo>
                  <a:lnTo>
                    <a:pt x="384" y="1170"/>
                  </a:lnTo>
                  <a:lnTo>
                    <a:pt x="372" y="1165"/>
                  </a:lnTo>
                  <a:lnTo>
                    <a:pt x="368" y="1165"/>
                  </a:lnTo>
                  <a:lnTo>
                    <a:pt x="365" y="1165"/>
                  </a:lnTo>
                  <a:lnTo>
                    <a:pt x="363" y="1165"/>
                  </a:lnTo>
                  <a:lnTo>
                    <a:pt x="361" y="1165"/>
                  </a:lnTo>
                  <a:lnTo>
                    <a:pt x="356" y="1165"/>
                  </a:lnTo>
                  <a:lnTo>
                    <a:pt x="352" y="1165"/>
                  </a:lnTo>
                  <a:lnTo>
                    <a:pt x="349" y="1165"/>
                  </a:lnTo>
                  <a:lnTo>
                    <a:pt x="347" y="1163"/>
                  </a:lnTo>
                  <a:lnTo>
                    <a:pt x="347" y="1161"/>
                  </a:lnTo>
                  <a:lnTo>
                    <a:pt x="345" y="1161"/>
                  </a:lnTo>
                  <a:lnTo>
                    <a:pt x="343" y="1158"/>
                  </a:lnTo>
                  <a:lnTo>
                    <a:pt x="340" y="1156"/>
                  </a:lnTo>
                  <a:lnTo>
                    <a:pt x="336" y="1151"/>
                  </a:lnTo>
                  <a:lnTo>
                    <a:pt x="333" y="1151"/>
                  </a:lnTo>
                  <a:lnTo>
                    <a:pt x="331" y="1149"/>
                  </a:lnTo>
                  <a:lnTo>
                    <a:pt x="329" y="1149"/>
                  </a:lnTo>
                  <a:lnTo>
                    <a:pt x="327" y="1149"/>
                  </a:lnTo>
                  <a:lnTo>
                    <a:pt x="322" y="1149"/>
                  </a:lnTo>
                  <a:lnTo>
                    <a:pt x="315" y="1149"/>
                  </a:lnTo>
                  <a:lnTo>
                    <a:pt x="313" y="1149"/>
                  </a:lnTo>
                  <a:lnTo>
                    <a:pt x="313" y="1151"/>
                  </a:lnTo>
                  <a:lnTo>
                    <a:pt x="313" y="1154"/>
                  </a:lnTo>
                  <a:lnTo>
                    <a:pt x="313" y="1158"/>
                  </a:lnTo>
                  <a:lnTo>
                    <a:pt x="313" y="1161"/>
                  </a:lnTo>
                  <a:lnTo>
                    <a:pt x="313" y="1163"/>
                  </a:lnTo>
                  <a:lnTo>
                    <a:pt x="313" y="1165"/>
                  </a:lnTo>
                  <a:lnTo>
                    <a:pt x="311" y="1165"/>
                  </a:lnTo>
                  <a:lnTo>
                    <a:pt x="308" y="1167"/>
                  </a:lnTo>
                  <a:lnTo>
                    <a:pt x="288" y="1188"/>
                  </a:lnTo>
                  <a:lnTo>
                    <a:pt x="281" y="1186"/>
                  </a:lnTo>
                  <a:lnTo>
                    <a:pt x="279" y="1186"/>
                  </a:lnTo>
                  <a:lnTo>
                    <a:pt x="276" y="1188"/>
                  </a:lnTo>
                  <a:lnTo>
                    <a:pt x="274" y="1188"/>
                  </a:lnTo>
                  <a:lnTo>
                    <a:pt x="269" y="1190"/>
                  </a:lnTo>
                  <a:lnTo>
                    <a:pt x="267" y="1190"/>
                  </a:lnTo>
                  <a:lnTo>
                    <a:pt x="263" y="1193"/>
                  </a:lnTo>
                  <a:lnTo>
                    <a:pt x="260" y="1193"/>
                  </a:lnTo>
                  <a:lnTo>
                    <a:pt x="258" y="1193"/>
                  </a:lnTo>
                  <a:lnTo>
                    <a:pt x="256" y="1190"/>
                  </a:lnTo>
                  <a:lnTo>
                    <a:pt x="256" y="1188"/>
                  </a:lnTo>
                  <a:lnTo>
                    <a:pt x="256" y="1183"/>
                  </a:lnTo>
                  <a:lnTo>
                    <a:pt x="256" y="1181"/>
                  </a:lnTo>
                  <a:lnTo>
                    <a:pt x="253" y="1181"/>
                  </a:lnTo>
                  <a:lnTo>
                    <a:pt x="251" y="1179"/>
                  </a:lnTo>
                  <a:lnTo>
                    <a:pt x="249" y="1179"/>
                  </a:lnTo>
                  <a:lnTo>
                    <a:pt x="249" y="1177"/>
                  </a:lnTo>
                  <a:lnTo>
                    <a:pt x="247" y="1174"/>
                  </a:lnTo>
                  <a:lnTo>
                    <a:pt x="240" y="1172"/>
                  </a:lnTo>
                  <a:lnTo>
                    <a:pt x="235" y="1172"/>
                  </a:lnTo>
                  <a:lnTo>
                    <a:pt x="231" y="1172"/>
                  </a:lnTo>
                  <a:lnTo>
                    <a:pt x="228" y="1170"/>
                  </a:lnTo>
                  <a:lnTo>
                    <a:pt x="226" y="1170"/>
                  </a:lnTo>
                  <a:lnTo>
                    <a:pt x="224" y="1170"/>
                  </a:lnTo>
                  <a:lnTo>
                    <a:pt x="221" y="1170"/>
                  </a:lnTo>
                  <a:lnTo>
                    <a:pt x="217" y="1170"/>
                  </a:lnTo>
                  <a:lnTo>
                    <a:pt x="215" y="1172"/>
                  </a:lnTo>
                  <a:lnTo>
                    <a:pt x="210" y="1172"/>
                  </a:lnTo>
                  <a:lnTo>
                    <a:pt x="205" y="1172"/>
                  </a:lnTo>
                  <a:lnTo>
                    <a:pt x="196" y="1172"/>
                  </a:lnTo>
                  <a:lnTo>
                    <a:pt x="187" y="1172"/>
                  </a:lnTo>
                  <a:lnTo>
                    <a:pt x="185" y="1172"/>
                  </a:lnTo>
                  <a:lnTo>
                    <a:pt x="180" y="1172"/>
                  </a:lnTo>
                  <a:lnTo>
                    <a:pt x="169" y="1172"/>
                  </a:lnTo>
                  <a:lnTo>
                    <a:pt x="164" y="1170"/>
                  </a:lnTo>
                  <a:lnTo>
                    <a:pt x="162" y="1167"/>
                  </a:lnTo>
                  <a:lnTo>
                    <a:pt x="160" y="1165"/>
                  </a:lnTo>
                  <a:lnTo>
                    <a:pt x="158" y="1158"/>
                  </a:lnTo>
                  <a:lnTo>
                    <a:pt x="155" y="1149"/>
                  </a:lnTo>
                  <a:lnTo>
                    <a:pt x="155" y="1142"/>
                  </a:lnTo>
                  <a:lnTo>
                    <a:pt x="153" y="1140"/>
                  </a:lnTo>
                  <a:lnTo>
                    <a:pt x="151" y="1138"/>
                  </a:lnTo>
                  <a:lnTo>
                    <a:pt x="146" y="1135"/>
                  </a:lnTo>
                  <a:lnTo>
                    <a:pt x="146" y="1133"/>
                  </a:lnTo>
                  <a:lnTo>
                    <a:pt x="144" y="1131"/>
                  </a:lnTo>
                  <a:lnTo>
                    <a:pt x="142" y="1126"/>
                  </a:lnTo>
                  <a:lnTo>
                    <a:pt x="139" y="1124"/>
                  </a:lnTo>
                  <a:lnTo>
                    <a:pt x="137" y="1122"/>
                  </a:lnTo>
                  <a:lnTo>
                    <a:pt x="130" y="1119"/>
                  </a:lnTo>
                  <a:lnTo>
                    <a:pt x="128" y="1117"/>
                  </a:lnTo>
                  <a:lnTo>
                    <a:pt x="126" y="1115"/>
                  </a:lnTo>
                  <a:lnTo>
                    <a:pt x="126" y="1113"/>
                  </a:lnTo>
                  <a:lnTo>
                    <a:pt x="123" y="1110"/>
                  </a:lnTo>
                  <a:lnTo>
                    <a:pt x="121" y="1110"/>
                  </a:lnTo>
                  <a:lnTo>
                    <a:pt x="116" y="1110"/>
                  </a:lnTo>
                  <a:lnTo>
                    <a:pt x="110" y="1110"/>
                  </a:lnTo>
                  <a:lnTo>
                    <a:pt x="107" y="1110"/>
                  </a:lnTo>
                  <a:lnTo>
                    <a:pt x="105" y="1110"/>
                  </a:lnTo>
                  <a:lnTo>
                    <a:pt x="100" y="1108"/>
                  </a:lnTo>
                  <a:lnTo>
                    <a:pt x="100" y="1103"/>
                  </a:lnTo>
                  <a:lnTo>
                    <a:pt x="98" y="1101"/>
                  </a:lnTo>
                  <a:lnTo>
                    <a:pt x="96" y="1101"/>
                  </a:lnTo>
                  <a:lnTo>
                    <a:pt x="94" y="1099"/>
                  </a:lnTo>
                  <a:lnTo>
                    <a:pt x="91" y="1099"/>
                  </a:lnTo>
                  <a:lnTo>
                    <a:pt x="89" y="1101"/>
                  </a:lnTo>
                  <a:lnTo>
                    <a:pt x="84" y="1101"/>
                  </a:lnTo>
                  <a:lnTo>
                    <a:pt x="75" y="1103"/>
                  </a:lnTo>
                  <a:lnTo>
                    <a:pt x="68" y="1103"/>
                  </a:lnTo>
                  <a:lnTo>
                    <a:pt x="59" y="1106"/>
                  </a:lnTo>
                  <a:lnTo>
                    <a:pt x="52" y="1106"/>
                  </a:lnTo>
                  <a:lnTo>
                    <a:pt x="50" y="1103"/>
                  </a:lnTo>
                  <a:lnTo>
                    <a:pt x="48" y="1101"/>
                  </a:lnTo>
                  <a:lnTo>
                    <a:pt x="46" y="1101"/>
                  </a:lnTo>
                  <a:lnTo>
                    <a:pt x="43" y="1101"/>
                  </a:lnTo>
                  <a:lnTo>
                    <a:pt x="41" y="1099"/>
                  </a:lnTo>
                  <a:lnTo>
                    <a:pt x="41" y="1097"/>
                  </a:lnTo>
                  <a:lnTo>
                    <a:pt x="39" y="1094"/>
                  </a:lnTo>
                  <a:lnTo>
                    <a:pt x="36" y="1090"/>
                  </a:lnTo>
                  <a:lnTo>
                    <a:pt x="34" y="1081"/>
                  </a:lnTo>
                  <a:lnTo>
                    <a:pt x="27" y="1071"/>
                  </a:lnTo>
                  <a:lnTo>
                    <a:pt x="25" y="1067"/>
                  </a:lnTo>
                  <a:lnTo>
                    <a:pt x="18" y="1062"/>
                  </a:lnTo>
                  <a:lnTo>
                    <a:pt x="11" y="1055"/>
                  </a:lnTo>
                  <a:lnTo>
                    <a:pt x="7" y="1051"/>
                  </a:lnTo>
                  <a:lnTo>
                    <a:pt x="4" y="1049"/>
                  </a:lnTo>
                  <a:lnTo>
                    <a:pt x="2" y="1044"/>
                  </a:lnTo>
                  <a:lnTo>
                    <a:pt x="2" y="1039"/>
                  </a:lnTo>
                  <a:lnTo>
                    <a:pt x="0" y="1033"/>
                  </a:lnTo>
                  <a:lnTo>
                    <a:pt x="2" y="1030"/>
                  </a:lnTo>
                  <a:lnTo>
                    <a:pt x="7" y="1026"/>
                  </a:lnTo>
                  <a:lnTo>
                    <a:pt x="9" y="1021"/>
                  </a:lnTo>
                  <a:lnTo>
                    <a:pt x="11" y="1017"/>
                  </a:lnTo>
                  <a:lnTo>
                    <a:pt x="11" y="1010"/>
                  </a:lnTo>
                  <a:lnTo>
                    <a:pt x="9" y="1005"/>
                  </a:lnTo>
                  <a:lnTo>
                    <a:pt x="9" y="998"/>
                  </a:lnTo>
                  <a:lnTo>
                    <a:pt x="9" y="994"/>
                  </a:lnTo>
                  <a:lnTo>
                    <a:pt x="11" y="994"/>
                  </a:lnTo>
                  <a:lnTo>
                    <a:pt x="16" y="991"/>
                  </a:lnTo>
                  <a:lnTo>
                    <a:pt x="20" y="987"/>
                  </a:lnTo>
                  <a:lnTo>
                    <a:pt x="25" y="975"/>
                  </a:lnTo>
                  <a:lnTo>
                    <a:pt x="27" y="971"/>
                  </a:lnTo>
                  <a:lnTo>
                    <a:pt x="30" y="969"/>
                  </a:lnTo>
                  <a:lnTo>
                    <a:pt x="30" y="966"/>
                  </a:lnTo>
                  <a:lnTo>
                    <a:pt x="32" y="964"/>
                  </a:lnTo>
                  <a:lnTo>
                    <a:pt x="30" y="959"/>
                  </a:lnTo>
                  <a:lnTo>
                    <a:pt x="27" y="957"/>
                  </a:lnTo>
                  <a:lnTo>
                    <a:pt x="27" y="953"/>
                  </a:lnTo>
                  <a:lnTo>
                    <a:pt x="25" y="950"/>
                  </a:lnTo>
                  <a:lnTo>
                    <a:pt x="27" y="946"/>
                  </a:lnTo>
                  <a:lnTo>
                    <a:pt x="27" y="939"/>
                  </a:lnTo>
                  <a:lnTo>
                    <a:pt x="30" y="934"/>
                  </a:lnTo>
                  <a:lnTo>
                    <a:pt x="32" y="934"/>
                  </a:lnTo>
                  <a:lnTo>
                    <a:pt x="34" y="934"/>
                  </a:lnTo>
                  <a:lnTo>
                    <a:pt x="36" y="939"/>
                  </a:lnTo>
                  <a:lnTo>
                    <a:pt x="36" y="941"/>
                  </a:lnTo>
                  <a:lnTo>
                    <a:pt x="41" y="943"/>
                  </a:lnTo>
                  <a:lnTo>
                    <a:pt x="50" y="941"/>
                  </a:lnTo>
                  <a:lnTo>
                    <a:pt x="62" y="939"/>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05" name="Freeform 7">
              <a:extLst>
                <a:ext uri="{FF2B5EF4-FFF2-40B4-BE49-F238E27FC236}">
                  <a16:creationId xmlns:a16="http://schemas.microsoft.com/office/drawing/2014/main" id="{C65CFD0A-64EB-67F7-9C4C-EBF66F39BBEC}"/>
                </a:ext>
              </a:extLst>
            </xdr:cNvPr>
            <xdr:cNvSpPr>
              <a:spLocks/>
            </xdr:cNvSpPr>
          </xdr:nvSpPr>
          <xdr:spPr bwMode="auto">
            <a:xfrm>
              <a:off x="2922588" y="1571625"/>
              <a:ext cx="863600" cy="1560513"/>
            </a:xfrm>
            <a:custGeom>
              <a:avLst/>
              <a:gdLst/>
              <a:ahLst/>
              <a:cxnLst>
                <a:cxn ang="0">
                  <a:pos x="457" y="971"/>
                </a:cxn>
                <a:cxn ang="0">
                  <a:pos x="462" y="944"/>
                </a:cxn>
                <a:cxn ang="0">
                  <a:pos x="478" y="933"/>
                </a:cxn>
                <a:cxn ang="0">
                  <a:pos x="500" y="917"/>
                </a:cxn>
                <a:cxn ang="0">
                  <a:pos x="512" y="894"/>
                </a:cxn>
                <a:cxn ang="0">
                  <a:pos x="503" y="882"/>
                </a:cxn>
                <a:cxn ang="0">
                  <a:pos x="532" y="866"/>
                </a:cxn>
                <a:cxn ang="0">
                  <a:pos x="542" y="850"/>
                </a:cxn>
                <a:cxn ang="0">
                  <a:pos x="539" y="816"/>
                </a:cxn>
                <a:cxn ang="0">
                  <a:pos x="535" y="805"/>
                </a:cxn>
                <a:cxn ang="0">
                  <a:pos x="526" y="789"/>
                </a:cxn>
                <a:cxn ang="0">
                  <a:pos x="500" y="752"/>
                </a:cxn>
                <a:cxn ang="0">
                  <a:pos x="475" y="738"/>
                </a:cxn>
                <a:cxn ang="0">
                  <a:pos x="462" y="766"/>
                </a:cxn>
                <a:cxn ang="0">
                  <a:pos x="420" y="798"/>
                </a:cxn>
                <a:cxn ang="0">
                  <a:pos x="395" y="796"/>
                </a:cxn>
                <a:cxn ang="0">
                  <a:pos x="368" y="796"/>
                </a:cxn>
                <a:cxn ang="0">
                  <a:pos x="343" y="786"/>
                </a:cxn>
                <a:cxn ang="0">
                  <a:pos x="311" y="786"/>
                </a:cxn>
                <a:cxn ang="0">
                  <a:pos x="288" y="786"/>
                </a:cxn>
                <a:cxn ang="0">
                  <a:pos x="265" y="764"/>
                </a:cxn>
                <a:cxn ang="0">
                  <a:pos x="238" y="773"/>
                </a:cxn>
                <a:cxn ang="0">
                  <a:pos x="212" y="757"/>
                </a:cxn>
                <a:cxn ang="0">
                  <a:pos x="206" y="729"/>
                </a:cxn>
                <a:cxn ang="0">
                  <a:pos x="219" y="704"/>
                </a:cxn>
                <a:cxn ang="0">
                  <a:pos x="212" y="668"/>
                </a:cxn>
                <a:cxn ang="0">
                  <a:pos x="215" y="640"/>
                </a:cxn>
                <a:cxn ang="0">
                  <a:pos x="238" y="601"/>
                </a:cxn>
                <a:cxn ang="0">
                  <a:pos x="233" y="581"/>
                </a:cxn>
                <a:cxn ang="0">
                  <a:pos x="217" y="569"/>
                </a:cxn>
                <a:cxn ang="0">
                  <a:pos x="194" y="562"/>
                </a:cxn>
                <a:cxn ang="0">
                  <a:pos x="171" y="551"/>
                </a:cxn>
                <a:cxn ang="0">
                  <a:pos x="148" y="540"/>
                </a:cxn>
                <a:cxn ang="0">
                  <a:pos x="114" y="553"/>
                </a:cxn>
                <a:cxn ang="0">
                  <a:pos x="89" y="558"/>
                </a:cxn>
                <a:cxn ang="0">
                  <a:pos x="71" y="549"/>
                </a:cxn>
                <a:cxn ang="0">
                  <a:pos x="27" y="562"/>
                </a:cxn>
                <a:cxn ang="0">
                  <a:pos x="0" y="558"/>
                </a:cxn>
                <a:cxn ang="0">
                  <a:pos x="18" y="528"/>
                </a:cxn>
                <a:cxn ang="0">
                  <a:pos x="48" y="510"/>
                </a:cxn>
                <a:cxn ang="0">
                  <a:pos x="69" y="476"/>
                </a:cxn>
                <a:cxn ang="0">
                  <a:pos x="73" y="437"/>
                </a:cxn>
                <a:cxn ang="0">
                  <a:pos x="80" y="412"/>
                </a:cxn>
                <a:cxn ang="0">
                  <a:pos x="103" y="382"/>
                </a:cxn>
                <a:cxn ang="0">
                  <a:pos x="98" y="357"/>
                </a:cxn>
                <a:cxn ang="0">
                  <a:pos x="101" y="334"/>
                </a:cxn>
                <a:cxn ang="0">
                  <a:pos x="107" y="313"/>
                </a:cxn>
                <a:cxn ang="0">
                  <a:pos x="126" y="297"/>
                </a:cxn>
                <a:cxn ang="0">
                  <a:pos x="123" y="261"/>
                </a:cxn>
                <a:cxn ang="0">
                  <a:pos x="155" y="229"/>
                </a:cxn>
                <a:cxn ang="0">
                  <a:pos x="180" y="231"/>
                </a:cxn>
                <a:cxn ang="0">
                  <a:pos x="206" y="183"/>
                </a:cxn>
                <a:cxn ang="0">
                  <a:pos x="224" y="153"/>
                </a:cxn>
                <a:cxn ang="0">
                  <a:pos x="270" y="121"/>
                </a:cxn>
                <a:cxn ang="0">
                  <a:pos x="304" y="131"/>
                </a:cxn>
                <a:cxn ang="0">
                  <a:pos x="361" y="64"/>
                </a:cxn>
                <a:cxn ang="0">
                  <a:pos x="382" y="3"/>
                </a:cxn>
                <a:cxn ang="0">
                  <a:pos x="411" y="16"/>
                </a:cxn>
                <a:cxn ang="0">
                  <a:pos x="411" y="108"/>
                </a:cxn>
              </a:cxnLst>
              <a:rect l="0" t="0" r="r" b="b"/>
              <a:pathLst>
                <a:path w="544" h="983">
                  <a:moveTo>
                    <a:pt x="430" y="983"/>
                  </a:moveTo>
                  <a:lnTo>
                    <a:pt x="436" y="983"/>
                  </a:lnTo>
                  <a:lnTo>
                    <a:pt x="441" y="983"/>
                  </a:lnTo>
                  <a:lnTo>
                    <a:pt x="446" y="983"/>
                  </a:lnTo>
                  <a:lnTo>
                    <a:pt x="448" y="981"/>
                  </a:lnTo>
                  <a:lnTo>
                    <a:pt x="450" y="981"/>
                  </a:lnTo>
                  <a:lnTo>
                    <a:pt x="452" y="976"/>
                  </a:lnTo>
                  <a:lnTo>
                    <a:pt x="457" y="971"/>
                  </a:lnTo>
                  <a:lnTo>
                    <a:pt x="457" y="967"/>
                  </a:lnTo>
                  <a:lnTo>
                    <a:pt x="457" y="962"/>
                  </a:lnTo>
                  <a:lnTo>
                    <a:pt x="455" y="955"/>
                  </a:lnTo>
                  <a:lnTo>
                    <a:pt x="455" y="949"/>
                  </a:lnTo>
                  <a:lnTo>
                    <a:pt x="455" y="946"/>
                  </a:lnTo>
                  <a:lnTo>
                    <a:pt x="457" y="946"/>
                  </a:lnTo>
                  <a:lnTo>
                    <a:pt x="459" y="946"/>
                  </a:lnTo>
                  <a:lnTo>
                    <a:pt x="462" y="944"/>
                  </a:lnTo>
                  <a:lnTo>
                    <a:pt x="464" y="944"/>
                  </a:lnTo>
                  <a:lnTo>
                    <a:pt x="466" y="942"/>
                  </a:lnTo>
                  <a:lnTo>
                    <a:pt x="468" y="942"/>
                  </a:lnTo>
                  <a:lnTo>
                    <a:pt x="473" y="942"/>
                  </a:lnTo>
                  <a:lnTo>
                    <a:pt x="475" y="942"/>
                  </a:lnTo>
                  <a:lnTo>
                    <a:pt x="478" y="939"/>
                  </a:lnTo>
                  <a:lnTo>
                    <a:pt x="478" y="937"/>
                  </a:lnTo>
                  <a:lnTo>
                    <a:pt x="478" y="933"/>
                  </a:lnTo>
                  <a:lnTo>
                    <a:pt x="480" y="928"/>
                  </a:lnTo>
                  <a:lnTo>
                    <a:pt x="482" y="928"/>
                  </a:lnTo>
                  <a:lnTo>
                    <a:pt x="491" y="926"/>
                  </a:lnTo>
                  <a:lnTo>
                    <a:pt x="491" y="923"/>
                  </a:lnTo>
                  <a:lnTo>
                    <a:pt x="494" y="921"/>
                  </a:lnTo>
                  <a:lnTo>
                    <a:pt x="496" y="919"/>
                  </a:lnTo>
                  <a:lnTo>
                    <a:pt x="500" y="919"/>
                  </a:lnTo>
                  <a:lnTo>
                    <a:pt x="500" y="917"/>
                  </a:lnTo>
                  <a:lnTo>
                    <a:pt x="500" y="912"/>
                  </a:lnTo>
                  <a:lnTo>
                    <a:pt x="498" y="905"/>
                  </a:lnTo>
                  <a:lnTo>
                    <a:pt x="500" y="903"/>
                  </a:lnTo>
                  <a:lnTo>
                    <a:pt x="503" y="901"/>
                  </a:lnTo>
                  <a:lnTo>
                    <a:pt x="505" y="898"/>
                  </a:lnTo>
                  <a:lnTo>
                    <a:pt x="510" y="898"/>
                  </a:lnTo>
                  <a:lnTo>
                    <a:pt x="510" y="896"/>
                  </a:lnTo>
                  <a:lnTo>
                    <a:pt x="512" y="894"/>
                  </a:lnTo>
                  <a:lnTo>
                    <a:pt x="510" y="894"/>
                  </a:lnTo>
                  <a:lnTo>
                    <a:pt x="507" y="894"/>
                  </a:lnTo>
                  <a:lnTo>
                    <a:pt x="503" y="894"/>
                  </a:lnTo>
                  <a:lnTo>
                    <a:pt x="500" y="891"/>
                  </a:lnTo>
                  <a:lnTo>
                    <a:pt x="500" y="889"/>
                  </a:lnTo>
                  <a:lnTo>
                    <a:pt x="503" y="887"/>
                  </a:lnTo>
                  <a:lnTo>
                    <a:pt x="503" y="885"/>
                  </a:lnTo>
                  <a:lnTo>
                    <a:pt x="503" y="882"/>
                  </a:lnTo>
                  <a:lnTo>
                    <a:pt x="503" y="880"/>
                  </a:lnTo>
                  <a:lnTo>
                    <a:pt x="503" y="878"/>
                  </a:lnTo>
                  <a:lnTo>
                    <a:pt x="505" y="878"/>
                  </a:lnTo>
                  <a:lnTo>
                    <a:pt x="507" y="875"/>
                  </a:lnTo>
                  <a:lnTo>
                    <a:pt x="523" y="875"/>
                  </a:lnTo>
                  <a:lnTo>
                    <a:pt x="528" y="873"/>
                  </a:lnTo>
                  <a:lnTo>
                    <a:pt x="530" y="871"/>
                  </a:lnTo>
                  <a:lnTo>
                    <a:pt x="532" y="866"/>
                  </a:lnTo>
                  <a:lnTo>
                    <a:pt x="532" y="862"/>
                  </a:lnTo>
                  <a:lnTo>
                    <a:pt x="530" y="857"/>
                  </a:lnTo>
                  <a:lnTo>
                    <a:pt x="530" y="855"/>
                  </a:lnTo>
                  <a:lnTo>
                    <a:pt x="532" y="853"/>
                  </a:lnTo>
                  <a:lnTo>
                    <a:pt x="535" y="853"/>
                  </a:lnTo>
                  <a:lnTo>
                    <a:pt x="539" y="853"/>
                  </a:lnTo>
                  <a:lnTo>
                    <a:pt x="542" y="853"/>
                  </a:lnTo>
                  <a:lnTo>
                    <a:pt x="542" y="850"/>
                  </a:lnTo>
                  <a:lnTo>
                    <a:pt x="544" y="846"/>
                  </a:lnTo>
                  <a:lnTo>
                    <a:pt x="544" y="839"/>
                  </a:lnTo>
                  <a:lnTo>
                    <a:pt x="544" y="832"/>
                  </a:lnTo>
                  <a:lnTo>
                    <a:pt x="544" y="825"/>
                  </a:lnTo>
                  <a:lnTo>
                    <a:pt x="544" y="818"/>
                  </a:lnTo>
                  <a:lnTo>
                    <a:pt x="544" y="816"/>
                  </a:lnTo>
                  <a:lnTo>
                    <a:pt x="542" y="816"/>
                  </a:lnTo>
                  <a:lnTo>
                    <a:pt x="539" y="816"/>
                  </a:lnTo>
                  <a:lnTo>
                    <a:pt x="537" y="816"/>
                  </a:lnTo>
                  <a:lnTo>
                    <a:pt x="535" y="818"/>
                  </a:lnTo>
                  <a:lnTo>
                    <a:pt x="532" y="818"/>
                  </a:lnTo>
                  <a:lnTo>
                    <a:pt x="530" y="818"/>
                  </a:lnTo>
                  <a:lnTo>
                    <a:pt x="530" y="814"/>
                  </a:lnTo>
                  <a:lnTo>
                    <a:pt x="530" y="809"/>
                  </a:lnTo>
                  <a:lnTo>
                    <a:pt x="532" y="807"/>
                  </a:lnTo>
                  <a:lnTo>
                    <a:pt x="535" y="805"/>
                  </a:lnTo>
                  <a:lnTo>
                    <a:pt x="535" y="802"/>
                  </a:lnTo>
                  <a:lnTo>
                    <a:pt x="535" y="800"/>
                  </a:lnTo>
                  <a:lnTo>
                    <a:pt x="535" y="798"/>
                  </a:lnTo>
                  <a:lnTo>
                    <a:pt x="530" y="798"/>
                  </a:lnTo>
                  <a:lnTo>
                    <a:pt x="530" y="796"/>
                  </a:lnTo>
                  <a:lnTo>
                    <a:pt x="528" y="793"/>
                  </a:lnTo>
                  <a:lnTo>
                    <a:pt x="528" y="791"/>
                  </a:lnTo>
                  <a:lnTo>
                    <a:pt x="526" y="789"/>
                  </a:lnTo>
                  <a:lnTo>
                    <a:pt x="523" y="786"/>
                  </a:lnTo>
                  <a:lnTo>
                    <a:pt x="523" y="784"/>
                  </a:lnTo>
                  <a:lnTo>
                    <a:pt x="523" y="782"/>
                  </a:lnTo>
                  <a:lnTo>
                    <a:pt x="521" y="777"/>
                  </a:lnTo>
                  <a:lnTo>
                    <a:pt x="519" y="775"/>
                  </a:lnTo>
                  <a:lnTo>
                    <a:pt x="512" y="766"/>
                  </a:lnTo>
                  <a:lnTo>
                    <a:pt x="505" y="759"/>
                  </a:lnTo>
                  <a:lnTo>
                    <a:pt x="500" y="752"/>
                  </a:lnTo>
                  <a:lnTo>
                    <a:pt x="496" y="745"/>
                  </a:lnTo>
                  <a:lnTo>
                    <a:pt x="494" y="743"/>
                  </a:lnTo>
                  <a:lnTo>
                    <a:pt x="491" y="741"/>
                  </a:lnTo>
                  <a:lnTo>
                    <a:pt x="487" y="741"/>
                  </a:lnTo>
                  <a:lnTo>
                    <a:pt x="482" y="738"/>
                  </a:lnTo>
                  <a:lnTo>
                    <a:pt x="480" y="738"/>
                  </a:lnTo>
                  <a:lnTo>
                    <a:pt x="478" y="738"/>
                  </a:lnTo>
                  <a:lnTo>
                    <a:pt x="475" y="738"/>
                  </a:lnTo>
                  <a:lnTo>
                    <a:pt x="473" y="741"/>
                  </a:lnTo>
                  <a:lnTo>
                    <a:pt x="471" y="745"/>
                  </a:lnTo>
                  <a:lnTo>
                    <a:pt x="471" y="750"/>
                  </a:lnTo>
                  <a:lnTo>
                    <a:pt x="468" y="754"/>
                  </a:lnTo>
                  <a:lnTo>
                    <a:pt x="466" y="759"/>
                  </a:lnTo>
                  <a:lnTo>
                    <a:pt x="466" y="761"/>
                  </a:lnTo>
                  <a:lnTo>
                    <a:pt x="464" y="766"/>
                  </a:lnTo>
                  <a:lnTo>
                    <a:pt x="462" y="766"/>
                  </a:lnTo>
                  <a:lnTo>
                    <a:pt x="457" y="768"/>
                  </a:lnTo>
                  <a:lnTo>
                    <a:pt x="455" y="770"/>
                  </a:lnTo>
                  <a:lnTo>
                    <a:pt x="450" y="775"/>
                  </a:lnTo>
                  <a:lnTo>
                    <a:pt x="443" y="782"/>
                  </a:lnTo>
                  <a:lnTo>
                    <a:pt x="436" y="789"/>
                  </a:lnTo>
                  <a:lnTo>
                    <a:pt x="430" y="793"/>
                  </a:lnTo>
                  <a:lnTo>
                    <a:pt x="425" y="798"/>
                  </a:lnTo>
                  <a:lnTo>
                    <a:pt x="420" y="798"/>
                  </a:lnTo>
                  <a:lnTo>
                    <a:pt x="418" y="798"/>
                  </a:lnTo>
                  <a:lnTo>
                    <a:pt x="414" y="796"/>
                  </a:lnTo>
                  <a:lnTo>
                    <a:pt x="409" y="793"/>
                  </a:lnTo>
                  <a:lnTo>
                    <a:pt x="407" y="791"/>
                  </a:lnTo>
                  <a:lnTo>
                    <a:pt x="402" y="789"/>
                  </a:lnTo>
                  <a:lnTo>
                    <a:pt x="400" y="791"/>
                  </a:lnTo>
                  <a:lnTo>
                    <a:pt x="398" y="791"/>
                  </a:lnTo>
                  <a:lnTo>
                    <a:pt x="395" y="796"/>
                  </a:lnTo>
                  <a:lnTo>
                    <a:pt x="391" y="800"/>
                  </a:lnTo>
                  <a:lnTo>
                    <a:pt x="386" y="802"/>
                  </a:lnTo>
                  <a:lnTo>
                    <a:pt x="384" y="805"/>
                  </a:lnTo>
                  <a:lnTo>
                    <a:pt x="377" y="802"/>
                  </a:lnTo>
                  <a:lnTo>
                    <a:pt x="375" y="800"/>
                  </a:lnTo>
                  <a:lnTo>
                    <a:pt x="372" y="798"/>
                  </a:lnTo>
                  <a:lnTo>
                    <a:pt x="370" y="796"/>
                  </a:lnTo>
                  <a:lnTo>
                    <a:pt x="368" y="796"/>
                  </a:lnTo>
                  <a:lnTo>
                    <a:pt x="366" y="793"/>
                  </a:lnTo>
                  <a:lnTo>
                    <a:pt x="361" y="796"/>
                  </a:lnTo>
                  <a:lnTo>
                    <a:pt x="356" y="796"/>
                  </a:lnTo>
                  <a:lnTo>
                    <a:pt x="354" y="796"/>
                  </a:lnTo>
                  <a:lnTo>
                    <a:pt x="352" y="796"/>
                  </a:lnTo>
                  <a:lnTo>
                    <a:pt x="350" y="791"/>
                  </a:lnTo>
                  <a:lnTo>
                    <a:pt x="345" y="789"/>
                  </a:lnTo>
                  <a:lnTo>
                    <a:pt x="343" y="786"/>
                  </a:lnTo>
                  <a:lnTo>
                    <a:pt x="338" y="784"/>
                  </a:lnTo>
                  <a:lnTo>
                    <a:pt x="334" y="784"/>
                  </a:lnTo>
                  <a:lnTo>
                    <a:pt x="329" y="784"/>
                  </a:lnTo>
                  <a:lnTo>
                    <a:pt x="322" y="789"/>
                  </a:lnTo>
                  <a:lnTo>
                    <a:pt x="318" y="789"/>
                  </a:lnTo>
                  <a:lnTo>
                    <a:pt x="315" y="789"/>
                  </a:lnTo>
                  <a:lnTo>
                    <a:pt x="313" y="789"/>
                  </a:lnTo>
                  <a:lnTo>
                    <a:pt x="311" y="786"/>
                  </a:lnTo>
                  <a:lnTo>
                    <a:pt x="308" y="784"/>
                  </a:lnTo>
                  <a:lnTo>
                    <a:pt x="306" y="784"/>
                  </a:lnTo>
                  <a:lnTo>
                    <a:pt x="304" y="784"/>
                  </a:lnTo>
                  <a:lnTo>
                    <a:pt x="302" y="786"/>
                  </a:lnTo>
                  <a:lnTo>
                    <a:pt x="297" y="791"/>
                  </a:lnTo>
                  <a:lnTo>
                    <a:pt x="295" y="791"/>
                  </a:lnTo>
                  <a:lnTo>
                    <a:pt x="290" y="789"/>
                  </a:lnTo>
                  <a:lnTo>
                    <a:pt x="288" y="786"/>
                  </a:lnTo>
                  <a:lnTo>
                    <a:pt x="286" y="784"/>
                  </a:lnTo>
                  <a:lnTo>
                    <a:pt x="283" y="780"/>
                  </a:lnTo>
                  <a:lnTo>
                    <a:pt x="281" y="775"/>
                  </a:lnTo>
                  <a:lnTo>
                    <a:pt x="279" y="770"/>
                  </a:lnTo>
                  <a:lnTo>
                    <a:pt x="276" y="766"/>
                  </a:lnTo>
                  <a:lnTo>
                    <a:pt x="274" y="766"/>
                  </a:lnTo>
                  <a:lnTo>
                    <a:pt x="272" y="764"/>
                  </a:lnTo>
                  <a:lnTo>
                    <a:pt x="265" y="764"/>
                  </a:lnTo>
                  <a:lnTo>
                    <a:pt x="260" y="764"/>
                  </a:lnTo>
                  <a:lnTo>
                    <a:pt x="254" y="761"/>
                  </a:lnTo>
                  <a:lnTo>
                    <a:pt x="251" y="761"/>
                  </a:lnTo>
                  <a:lnTo>
                    <a:pt x="249" y="764"/>
                  </a:lnTo>
                  <a:lnTo>
                    <a:pt x="247" y="766"/>
                  </a:lnTo>
                  <a:lnTo>
                    <a:pt x="242" y="768"/>
                  </a:lnTo>
                  <a:lnTo>
                    <a:pt x="240" y="770"/>
                  </a:lnTo>
                  <a:lnTo>
                    <a:pt x="238" y="773"/>
                  </a:lnTo>
                  <a:lnTo>
                    <a:pt x="233" y="773"/>
                  </a:lnTo>
                  <a:lnTo>
                    <a:pt x="228" y="770"/>
                  </a:lnTo>
                  <a:lnTo>
                    <a:pt x="224" y="768"/>
                  </a:lnTo>
                  <a:lnTo>
                    <a:pt x="219" y="766"/>
                  </a:lnTo>
                  <a:lnTo>
                    <a:pt x="217" y="766"/>
                  </a:lnTo>
                  <a:lnTo>
                    <a:pt x="215" y="764"/>
                  </a:lnTo>
                  <a:lnTo>
                    <a:pt x="212" y="761"/>
                  </a:lnTo>
                  <a:lnTo>
                    <a:pt x="212" y="757"/>
                  </a:lnTo>
                  <a:lnTo>
                    <a:pt x="210" y="752"/>
                  </a:lnTo>
                  <a:lnTo>
                    <a:pt x="208" y="748"/>
                  </a:lnTo>
                  <a:lnTo>
                    <a:pt x="206" y="745"/>
                  </a:lnTo>
                  <a:lnTo>
                    <a:pt x="206" y="743"/>
                  </a:lnTo>
                  <a:lnTo>
                    <a:pt x="203" y="741"/>
                  </a:lnTo>
                  <a:lnTo>
                    <a:pt x="203" y="736"/>
                  </a:lnTo>
                  <a:lnTo>
                    <a:pt x="206" y="734"/>
                  </a:lnTo>
                  <a:lnTo>
                    <a:pt x="206" y="729"/>
                  </a:lnTo>
                  <a:lnTo>
                    <a:pt x="203" y="725"/>
                  </a:lnTo>
                  <a:lnTo>
                    <a:pt x="203" y="722"/>
                  </a:lnTo>
                  <a:lnTo>
                    <a:pt x="206" y="720"/>
                  </a:lnTo>
                  <a:lnTo>
                    <a:pt x="206" y="718"/>
                  </a:lnTo>
                  <a:lnTo>
                    <a:pt x="210" y="716"/>
                  </a:lnTo>
                  <a:lnTo>
                    <a:pt x="219" y="709"/>
                  </a:lnTo>
                  <a:lnTo>
                    <a:pt x="222" y="706"/>
                  </a:lnTo>
                  <a:lnTo>
                    <a:pt x="219" y="704"/>
                  </a:lnTo>
                  <a:lnTo>
                    <a:pt x="215" y="700"/>
                  </a:lnTo>
                  <a:lnTo>
                    <a:pt x="215" y="695"/>
                  </a:lnTo>
                  <a:lnTo>
                    <a:pt x="217" y="690"/>
                  </a:lnTo>
                  <a:lnTo>
                    <a:pt x="217" y="686"/>
                  </a:lnTo>
                  <a:lnTo>
                    <a:pt x="215" y="681"/>
                  </a:lnTo>
                  <a:lnTo>
                    <a:pt x="212" y="677"/>
                  </a:lnTo>
                  <a:lnTo>
                    <a:pt x="212" y="672"/>
                  </a:lnTo>
                  <a:lnTo>
                    <a:pt x="212" y="668"/>
                  </a:lnTo>
                  <a:lnTo>
                    <a:pt x="215" y="665"/>
                  </a:lnTo>
                  <a:lnTo>
                    <a:pt x="217" y="661"/>
                  </a:lnTo>
                  <a:lnTo>
                    <a:pt x="219" y="656"/>
                  </a:lnTo>
                  <a:lnTo>
                    <a:pt x="217" y="654"/>
                  </a:lnTo>
                  <a:lnTo>
                    <a:pt x="217" y="652"/>
                  </a:lnTo>
                  <a:lnTo>
                    <a:pt x="215" y="649"/>
                  </a:lnTo>
                  <a:lnTo>
                    <a:pt x="215" y="645"/>
                  </a:lnTo>
                  <a:lnTo>
                    <a:pt x="215" y="640"/>
                  </a:lnTo>
                  <a:lnTo>
                    <a:pt x="215" y="636"/>
                  </a:lnTo>
                  <a:lnTo>
                    <a:pt x="217" y="626"/>
                  </a:lnTo>
                  <a:lnTo>
                    <a:pt x="219" y="624"/>
                  </a:lnTo>
                  <a:lnTo>
                    <a:pt x="226" y="617"/>
                  </a:lnTo>
                  <a:lnTo>
                    <a:pt x="231" y="613"/>
                  </a:lnTo>
                  <a:lnTo>
                    <a:pt x="233" y="610"/>
                  </a:lnTo>
                  <a:lnTo>
                    <a:pt x="235" y="606"/>
                  </a:lnTo>
                  <a:lnTo>
                    <a:pt x="238" y="601"/>
                  </a:lnTo>
                  <a:lnTo>
                    <a:pt x="240" y="594"/>
                  </a:lnTo>
                  <a:lnTo>
                    <a:pt x="244" y="588"/>
                  </a:lnTo>
                  <a:lnTo>
                    <a:pt x="244" y="585"/>
                  </a:lnTo>
                  <a:lnTo>
                    <a:pt x="242" y="583"/>
                  </a:lnTo>
                  <a:lnTo>
                    <a:pt x="240" y="581"/>
                  </a:lnTo>
                  <a:lnTo>
                    <a:pt x="238" y="583"/>
                  </a:lnTo>
                  <a:lnTo>
                    <a:pt x="235" y="583"/>
                  </a:lnTo>
                  <a:lnTo>
                    <a:pt x="233" y="581"/>
                  </a:lnTo>
                  <a:lnTo>
                    <a:pt x="231" y="576"/>
                  </a:lnTo>
                  <a:lnTo>
                    <a:pt x="228" y="576"/>
                  </a:lnTo>
                  <a:lnTo>
                    <a:pt x="226" y="576"/>
                  </a:lnTo>
                  <a:lnTo>
                    <a:pt x="224" y="576"/>
                  </a:lnTo>
                  <a:lnTo>
                    <a:pt x="224" y="574"/>
                  </a:lnTo>
                  <a:lnTo>
                    <a:pt x="222" y="569"/>
                  </a:lnTo>
                  <a:lnTo>
                    <a:pt x="219" y="569"/>
                  </a:lnTo>
                  <a:lnTo>
                    <a:pt x="217" y="569"/>
                  </a:lnTo>
                  <a:lnTo>
                    <a:pt x="215" y="569"/>
                  </a:lnTo>
                  <a:lnTo>
                    <a:pt x="212" y="569"/>
                  </a:lnTo>
                  <a:lnTo>
                    <a:pt x="208" y="569"/>
                  </a:lnTo>
                  <a:lnTo>
                    <a:pt x="206" y="569"/>
                  </a:lnTo>
                  <a:lnTo>
                    <a:pt x="203" y="567"/>
                  </a:lnTo>
                  <a:lnTo>
                    <a:pt x="199" y="562"/>
                  </a:lnTo>
                  <a:lnTo>
                    <a:pt x="196" y="562"/>
                  </a:lnTo>
                  <a:lnTo>
                    <a:pt x="194" y="562"/>
                  </a:lnTo>
                  <a:lnTo>
                    <a:pt x="190" y="562"/>
                  </a:lnTo>
                  <a:lnTo>
                    <a:pt x="185" y="565"/>
                  </a:lnTo>
                  <a:lnTo>
                    <a:pt x="180" y="562"/>
                  </a:lnTo>
                  <a:lnTo>
                    <a:pt x="178" y="562"/>
                  </a:lnTo>
                  <a:lnTo>
                    <a:pt x="178" y="560"/>
                  </a:lnTo>
                  <a:lnTo>
                    <a:pt x="176" y="556"/>
                  </a:lnTo>
                  <a:lnTo>
                    <a:pt x="174" y="553"/>
                  </a:lnTo>
                  <a:lnTo>
                    <a:pt x="171" y="551"/>
                  </a:lnTo>
                  <a:lnTo>
                    <a:pt x="171" y="549"/>
                  </a:lnTo>
                  <a:lnTo>
                    <a:pt x="169" y="546"/>
                  </a:lnTo>
                  <a:lnTo>
                    <a:pt x="169" y="544"/>
                  </a:lnTo>
                  <a:lnTo>
                    <a:pt x="169" y="542"/>
                  </a:lnTo>
                  <a:lnTo>
                    <a:pt x="164" y="542"/>
                  </a:lnTo>
                  <a:lnTo>
                    <a:pt x="160" y="542"/>
                  </a:lnTo>
                  <a:lnTo>
                    <a:pt x="155" y="542"/>
                  </a:lnTo>
                  <a:lnTo>
                    <a:pt x="148" y="540"/>
                  </a:lnTo>
                  <a:lnTo>
                    <a:pt x="146" y="540"/>
                  </a:lnTo>
                  <a:lnTo>
                    <a:pt x="144" y="540"/>
                  </a:lnTo>
                  <a:lnTo>
                    <a:pt x="139" y="540"/>
                  </a:lnTo>
                  <a:lnTo>
                    <a:pt x="137" y="542"/>
                  </a:lnTo>
                  <a:lnTo>
                    <a:pt x="132" y="546"/>
                  </a:lnTo>
                  <a:lnTo>
                    <a:pt x="126" y="551"/>
                  </a:lnTo>
                  <a:lnTo>
                    <a:pt x="121" y="553"/>
                  </a:lnTo>
                  <a:lnTo>
                    <a:pt x="114" y="553"/>
                  </a:lnTo>
                  <a:lnTo>
                    <a:pt x="112" y="556"/>
                  </a:lnTo>
                  <a:lnTo>
                    <a:pt x="107" y="556"/>
                  </a:lnTo>
                  <a:lnTo>
                    <a:pt x="103" y="556"/>
                  </a:lnTo>
                  <a:lnTo>
                    <a:pt x="101" y="556"/>
                  </a:lnTo>
                  <a:lnTo>
                    <a:pt x="96" y="558"/>
                  </a:lnTo>
                  <a:lnTo>
                    <a:pt x="94" y="558"/>
                  </a:lnTo>
                  <a:lnTo>
                    <a:pt x="91" y="558"/>
                  </a:lnTo>
                  <a:lnTo>
                    <a:pt x="89" y="558"/>
                  </a:lnTo>
                  <a:lnTo>
                    <a:pt x="87" y="556"/>
                  </a:lnTo>
                  <a:lnTo>
                    <a:pt x="85" y="553"/>
                  </a:lnTo>
                  <a:lnTo>
                    <a:pt x="82" y="553"/>
                  </a:lnTo>
                  <a:lnTo>
                    <a:pt x="80" y="553"/>
                  </a:lnTo>
                  <a:lnTo>
                    <a:pt x="78" y="551"/>
                  </a:lnTo>
                  <a:lnTo>
                    <a:pt x="75" y="549"/>
                  </a:lnTo>
                  <a:lnTo>
                    <a:pt x="73" y="549"/>
                  </a:lnTo>
                  <a:lnTo>
                    <a:pt x="71" y="549"/>
                  </a:lnTo>
                  <a:lnTo>
                    <a:pt x="69" y="549"/>
                  </a:lnTo>
                  <a:lnTo>
                    <a:pt x="57" y="553"/>
                  </a:lnTo>
                  <a:lnTo>
                    <a:pt x="48" y="558"/>
                  </a:lnTo>
                  <a:lnTo>
                    <a:pt x="41" y="558"/>
                  </a:lnTo>
                  <a:lnTo>
                    <a:pt x="37" y="560"/>
                  </a:lnTo>
                  <a:lnTo>
                    <a:pt x="32" y="560"/>
                  </a:lnTo>
                  <a:lnTo>
                    <a:pt x="30" y="562"/>
                  </a:lnTo>
                  <a:lnTo>
                    <a:pt x="27" y="562"/>
                  </a:lnTo>
                  <a:lnTo>
                    <a:pt x="23" y="560"/>
                  </a:lnTo>
                  <a:lnTo>
                    <a:pt x="21" y="560"/>
                  </a:lnTo>
                  <a:lnTo>
                    <a:pt x="18" y="560"/>
                  </a:lnTo>
                  <a:lnTo>
                    <a:pt x="14" y="562"/>
                  </a:lnTo>
                  <a:lnTo>
                    <a:pt x="9" y="562"/>
                  </a:lnTo>
                  <a:lnTo>
                    <a:pt x="5" y="562"/>
                  </a:lnTo>
                  <a:lnTo>
                    <a:pt x="2" y="560"/>
                  </a:lnTo>
                  <a:lnTo>
                    <a:pt x="0" y="558"/>
                  </a:lnTo>
                  <a:lnTo>
                    <a:pt x="0" y="556"/>
                  </a:lnTo>
                  <a:lnTo>
                    <a:pt x="0" y="551"/>
                  </a:lnTo>
                  <a:lnTo>
                    <a:pt x="2" y="549"/>
                  </a:lnTo>
                  <a:lnTo>
                    <a:pt x="5" y="544"/>
                  </a:lnTo>
                  <a:lnTo>
                    <a:pt x="9" y="537"/>
                  </a:lnTo>
                  <a:lnTo>
                    <a:pt x="14" y="535"/>
                  </a:lnTo>
                  <a:lnTo>
                    <a:pt x="16" y="530"/>
                  </a:lnTo>
                  <a:lnTo>
                    <a:pt x="18" y="528"/>
                  </a:lnTo>
                  <a:lnTo>
                    <a:pt x="21" y="528"/>
                  </a:lnTo>
                  <a:lnTo>
                    <a:pt x="30" y="526"/>
                  </a:lnTo>
                  <a:lnTo>
                    <a:pt x="39" y="524"/>
                  </a:lnTo>
                  <a:lnTo>
                    <a:pt x="43" y="519"/>
                  </a:lnTo>
                  <a:lnTo>
                    <a:pt x="46" y="517"/>
                  </a:lnTo>
                  <a:lnTo>
                    <a:pt x="46" y="514"/>
                  </a:lnTo>
                  <a:lnTo>
                    <a:pt x="46" y="512"/>
                  </a:lnTo>
                  <a:lnTo>
                    <a:pt x="48" y="510"/>
                  </a:lnTo>
                  <a:lnTo>
                    <a:pt x="50" y="510"/>
                  </a:lnTo>
                  <a:lnTo>
                    <a:pt x="53" y="505"/>
                  </a:lnTo>
                  <a:lnTo>
                    <a:pt x="55" y="503"/>
                  </a:lnTo>
                  <a:lnTo>
                    <a:pt x="57" y="496"/>
                  </a:lnTo>
                  <a:lnTo>
                    <a:pt x="59" y="489"/>
                  </a:lnTo>
                  <a:lnTo>
                    <a:pt x="59" y="487"/>
                  </a:lnTo>
                  <a:lnTo>
                    <a:pt x="66" y="478"/>
                  </a:lnTo>
                  <a:lnTo>
                    <a:pt x="69" y="476"/>
                  </a:lnTo>
                  <a:lnTo>
                    <a:pt x="69" y="473"/>
                  </a:lnTo>
                  <a:lnTo>
                    <a:pt x="69" y="469"/>
                  </a:lnTo>
                  <a:lnTo>
                    <a:pt x="69" y="464"/>
                  </a:lnTo>
                  <a:lnTo>
                    <a:pt x="71" y="450"/>
                  </a:lnTo>
                  <a:lnTo>
                    <a:pt x="71" y="448"/>
                  </a:lnTo>
                  <a:lnTo>
                    <a:pt x="69" y="444"/>
                  </a:lnTo>
                  <a:lnTo>
                    <a:pt x="71" y="441"/>
                  </a:lnTo>
                  <a:lnTo>
                    <a:pt x="73" y="437"/>
                  </a:lnTo>
                  <a:lnTo>
                    <a:pt x="73" y="434"/>
                  </a:lnTo>
                  <a:lnTo>
                    <a:pt x="73" y="432"/>
                  </a:lnTo>
                  <a:lnTo>
                    <a:pt x="73" y="430"/>
                  </a:lnTo>
                  <a:lnTo>
                    <a:pt x="73" y="425"/>
                  </a:lnTo>
                  <a:lnTo>
                    <a:pt x="73" y="421"/>
                  </a:lnTo>
                  <a:lnTo>
                    <a:pt x="73" y="418"/>
                  </a:lnTo>
                  <a:lnTo>
                    <a:pt x="75" y="416"/>
                  </a:lnTo>
                  <a:lnTo>
                    <a:pt x="80" y="412"/>
                  </a:lnTo>
                  <a:lnTo>
                    <a:pt x="82" y="409"/>
                  </a:lnTo>
                  <a:lnTo>
                    <a:pt x="85" y="405"/>
                  </a:lnTo>
                  <a:lnTo>
                    <a:pt x="85" y="402"/>
                  </a:lnTo>
                  <a:lnTo>
                    <a:pt x="87" y="400"/>
                  </a:lnTo>
                  <a:lnTo>
                    <a:pt x="101" y="393"/>
                  </a:lnTo>
                  <a:lnTo>
                    <a:pt x="101" y="389"/>
                  </a:lnTo>
                  <a:lnTo>
                    <a:pt x="103" y="386"/>
                  </a:lnTo>
                  <a:lnTo>
                    <a:pt x="103" y="382"/>
                  </a:lnTo>
                  <a:lnTo>
                    <a:pt x="103" y="377"/>
                  </a:lnTo>
                  <a:lnTo>
                    <a:pt x="103" y="373"/>
                  </a:lnTo>
                  <a:lnTo>
                    <a:pt x="103" y="370"/>
                  </a:lnTo>
                  <a:lnTo>
                    <a:pt x="101" y="366"/>
                  </a:lnTo>
                  <a:lnTo>
                    <a:pt x="101" y="364"/>
                  </a:lnTo>
                  <a:lnTo>
                    <a:pt x="98" y="361"/>
                  </a:lnTo>
                  <a:lnTo>
                    <a:pt x="98" y="359"/>
                  </a:lnTo>
                  <a:lnTo>
                    <a:pt x="98" y="357"/>
                  </a:lnTo>
                  <a:lnTo>
                    <a:pt x="101" y="352"/>
                  </a:lnTo>
                  <a:lnTo>
                    <a:pt x="101" y="350"/>
                  </a:lnTo>
                  <a:lnTo>
                    <a:pt x="101" y="348"/>
                  </a:lnTo>
                  <a:lnTo>
                    <a:pt x="101" y="343"/>
                  </a:lnTo>
                  <a:lnTo>
                    <a:pt x="101" y="341"/>
                  </a:lnTo>
                  <a:lnTo>
                    <a:pt x="101" y="339"/>
                  </a:lnTo>
                  <a:lnTo>
                    <a:pt x="101" y="336"/>
                  </a:lnTo>
                  <a:lnTo>
                    <a:pt x="101" y="334"/>
                  </a:lnTo>
                  <a:lnTo>
                    <a:pt x="101" y="332"/>
                  </a:lnTo>
                  <a:lnTo>
                    <a:pt x="101" y="329"/>
                  </a:lnTo>
                  <a:lnTo>
                    <a:pt x="103" y="327"/>
                  </a:lnTo>
                  <a:lnTo>
                    <a:pt x="103" y="325"/>
                  </a:lnTo>
                  <a:lnTo>
                    <a:pt x="101" y="323"/>
                  </a:lnTo>
                  <a:lnTo>
                    <a:pt x="101" y="320"/>
                  </a:lnTo>
                  <a:lnTo>
                    <a:pt x="105" y="316"/>
                  </a:lnTo>
                  <a:lnTo>
                    <a:pt x="107" y="313"/>
                  </a:lnTo>
                  <a:lnTo>
                    <a:pt x="107" y="311"/>
                  </a:lnTo>
                  <a:lnTo>
                    <a:pt x="110" y="302"/>
                  </a:lnTo>
                  <a:lnTo>
                    <a:pt x="110" y="300"/>
                  </a:lnTo>
                  <a:lnTo>
                    <a:pt x="112" y="297"/>
                  </a:lnTo>
                  <a:lnTo>
                    <a:pt x="117" y="297"/>
                  </a:lnTo>
                  <a:lnTo>
                    <a:pt x="121" y="297"/>
                  </a:lnTo>
                  <a:lnTo>
                    <a:pt x="123" y="297"/>
                  </a:lnTo>
                  <a:lnTo>
                    <a:pt x="126" y="297"/>
                  </a:lnTo>
                  <a:lnTo>
                    <a:pt x="126" y="295"/>
                  </a:lnTo>
                  <a:lnTo>
                    <a:pt x="126" y="291"/>
                  </a:lnTo>
                  <a:lnTo>
                    <a:pt x="128" y="291"/>
                  </a:lnTo>
                  <a:lnTo>
                    <a:pt x="130" y="288"/>
                  </a:lnTo>
                  <a:lnTo>
                    <a:pt x="132" y="286"/>
                  </a:lnTo>
                  <a:lnTo>
                    <a:pt x="132" y="284"/>
                  </a:lnTo>
                  <a:lnTo>
                    <a:pt x="128" y="270"/>
                  </a:lnTo>
                  <a:lnTo>
                    <a:pt x="123" y="261"/>
                  </a:lnTo>
                  <a:lnTo>
                    <a:pt x="121" y="256"/>
                  </a:lnTo>
                  <a:lnTo>
                    <a:pt x="119" y="249"/>
                  </a:lnTo>
                  <a:lnTo>
                    <a:pt x="130" y="243"/>
                  </a:lnTo>
                  <a:lnTo>
                    <a:pt x="142" y="229"/>
                  </a:lnTo>
                  <a:lnTo>
                    <a:pt x="144" y="227"/>
                  </a:lnTo>
                  <a:lnTo>
                    <a:pt x="148" y="227"/>
                  </a:lnTo>
                  <a:lnTo>
                    <a:pt x="148" y="229"/>
                  </a:lnTo>
                  <a:lnTo>
                    <a:pt x="155" y="229"/>
                  </a:lnTo>
                  <a:lnTo>
                    <a:pt x="160" y="229"/>
                  </a:lnTo>
                  <a:lnTo>
                    <a:pt x="164" y="229"/>
                  </a:lnTo>
                  <a:lnTo>
                    <a:pt x="169" y="227"/>
                  </a:lnTo>
                  <a:lnTo>
                    <a:pt x="171" y="224"/>
                  </a:lnTo>
                  <a:lnTo>
                    <a:pt x="174" y="224"/>
                  </a:lnTo>
                  <a:lnTo>
                    <a:pt x="174" y="227"/>
                  </a:lnTo>
                  <a:lnTo>
                    <a:pt x="176" y="229"/>
                  </a:lnTo>
                  <a:lnTo>
                    <a:pt x="180" y="231"/>
                  </a:lnTo>
                  <a:lnTo>
                    <a:pt x="183" y="229"/>
                  </a:lnTo>
                  <a:lnTo>
                    <a:pt x="185" y="227"/>
                  </a:lnTo>
                  <a:lnTo>
                    <a:pt x="187" y="222"/>
                  </a:lnTo>
                  <a:lnTo>
                    <a:pt x="194" y="199"/>
                  </a:lnTo>
                  <a:lnTo>
                    <a:pt x="199" y="188"/>
                  </a:lnTo>
                  <a:lnTo>
                    <a:pt x="199" y="185"/>
                  </a:lnTo>
                  <a:lnTo>
                    <a:pt x="203" y="183"/>
                  </a:lnTo>
                  <a:lnTo>
                    <a:pt x="206" y="183"/>
                  </a:lnTo>
                  <a:lnTo>
                    <a:pt x="210" y="181"/>
                  </a:lnTo>
                  <a:lnTo>
                    <a:pt x="215" y="179"/>
                  </a:lnTo>
                  <a:lnTo>
                    <a:pt x="215" y="174"/>
                  </a:lnTo>
                  <a:lnTo>
                    <a:pt x="215" y="169"/>
                  </a:lnTo>
                  <a:lnTo>
                    <a:pt x="217" y="165"/>
                  </a:lnTo>
                  <a:lnTo>
                    <a:pt x="219" y="163"/>
                  </a:lnTo>
                  <a:lnTo>
                    <a:pt x="224" y="158"/>
                  </a:lnTo>
                  <a:lnTo>
                    <a:pt x="224" y="153"/>
                  </a:lnTo>
                  <a:lnTo>
                    <a:pt x="228" y="147"/>
                  </a:lnTo>
                  <a:lnTo>
                    <a:pt x="228" y="142"/>
                  </a:lnTo>
                  <a:lnTo>
                    <a:pt x="233" y="137"/>
                  </a:lnTo>
                  <a:lnTo>
                    <a:pt x="238" y="133"/>
                  </a:lnTo>
                  <a:lnTo>
                    <a:pt x="244" y="128"/>
                  </a:lnTo>
                  <a:lnTo>
                    <a:pt x="254" y="126"/>
                  </a:lnTo>
                  <a:lnTo>
                    <a:pt x="263" y="124"/>
                  </a:lnTo>
                  <a:lnTo>
                    <a:pt x="270" y="121"/>
                  </a:lnTo>
                  <a:lnTo>
                    <a:pt x="274" y="121"/>
                  </a:lnTo>
                  <a:lnTo>
                    <a:pt x="279" y="124"/>
                  </a:lnTo>
                  <a:lnTo>
                    <a:pt x="283" y="126"/>
                  </a:lnTo>
                  <a:lnTo>
                    <a:pt x="290" y="128"/>
                  </a:lnTo>
                  <a:lnTo>
                    <a:pt x="292" y="131"/>
                  </a:lnTo>
                  <a:lnTo>
                    <a:pt x="295" y="131"/>
                  </a:lnTo>
                  <a:lnTo>
                    <a:pt x="299" y="131"/>
                  </a:lnTo>
                  <a:lnTo>
                    <a:pt x="304" y="131"/>
                  </a:lnTo>
                  <a:lnTo>
                    <a:pt x="306" y="128"/>
                  </a:lnTo>
                  <a:lnTo>
                    <a:pt x="320" y="121"/>
                  </a:lnTo>
                  <a:lnTo>
                    <a:pt x="334" y="115"/>
                  </a:lnTo>
                  <a:lnTo>
                    <a:pt x="340" y="110"/>
                  </a:lnTo>
                  <a:lnTo>
                    <a:pt x="343" y="108"/>
                  </a:lnTo>
                  <a:lnTo>
                    <a:pt x="347" y="103"/>
                  </a:lnTo>
                  <a:lnTo>
                    <a:pt x="359" y="78"/>
                  </a:lnTo>
                  <a:lnTo>
                    <a:pt x="361" y="64"/>
                  </a:lnTo>
                  <a:lnTo>
                    <a:pt x="363" y="55"/>
                  </a:lnTo>
                  <a:lnTo>
                    <a:pt x="363" y="44"/>
                  </a:lnTo>
                  <a:lnTo>
                    <a:pt x="366" y="30"/>
                  </a:lnTo>
                  <a:lnTo>
                    <a:pt x="366" y="16"/>
                  </a:lnTo>
                  <a:lnTo>
                    <a:pt x="366" y="12"/>
                  </a:lnTo>
                  <a:lnTo>
                    <a:pt x="370" y="7"/>
                  </a:lnTo>
                  <a:lnTo>
                    <a:pt x="372" y="5"/>
                  </a:lnTo>
                  <a:lnTo>
                    <a:pt x="382" y="3"/>
                  </a:lnTo>
                  <a:lnTo>
                    <a:pt x="388" y="0"/>
                  </a:lnTo>
                  <a:lnTo>
                    <a:pt x="398" y="0"/>
                  </a:lnTo>
                  <a:lnTo>
                    <a:pt x="402" y="0"/>
                  </a:lnTo>
                  <a:lnTo>
                    <a:pt x="407" y="3"/>
                  </a:lnTo>
                  <a:lnTo>
                    <a:pt x="409" y="5"/>
                  </a:lnTo>
                  <a:lnTo>
                    <a:pt x="411" y="7"/>
                  </a:lnTo>
                  <a:lnTo>
                    <a:pt x="411" y="12"/>
                  </a:lnTo>
                  <a:lnTo>
                    <a:pt x="411" y="16"/>
                  </a:lnTo>
                  <a:lnTo>
                    <a:pt x="409" y="41"/>
                  </a:lnTo>
                  <a:lnTo>
                    <a:pt x="409" y="48"/>
                  </a:lnTo>
                  <a:lnTo>
                    <a:pt x="409" y="53"/>
                  </a:lnTo>
                  <a:lnTo>
                    <a:pt x="409" y="57"/>
                  </a:lnTo>
                  <a:lnTo>
                    <a:pt x="409" y="62"/>
                  </a:lnTo>
                  <a:lnTo>
                    <a:pt x="411" y="83"/>
                  </a:lnTo>
                  <a:lnTo>
                    <a:pt x="411" y="96"/>
                  </a:lnTo>
                  <a:lnTo>
                    <a:pt x="411" y="108"/>
                  </a:lnTo>
                  <a:lnTo>
                    <a:pt x="409" y="115"/>
                  </a:lnTo>
                  <a:lnTo>
                    <a:pt x="409" y="126"/>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grpSp>
      <xdr:grpSp>
        <xdr:nvGrpSpPr>
          <xdr:cNvPr id="10" name="A104">
            <a:extLst>
              <a:ext uri="{FF2B5EF4-FFF2-40B4-BE49-F238E27FC236}">
                <a16:creationId xmlns:a16="http://schemas.microsoft.com/office/drawing/2014/main" id="{AB593D8F-2CD9-3B28-BF18-64E6DF047870}"/>
              </a:ext>
            </a:extLst>
          </xdr:cNvPr>
          <xdr:cNvGrpSpPr/>
        </xdr:nvGrpSpPr>
        <xdr:grpSpPr>
          <a:xfrm>
            <a:off x="11928301" y="1550006"/>
            <a:ext cx="1148172" cy="645478"/>
            <a:chOff x="2033588" y="2743200"/>
            <a:chExt cx="1814512" cy="1165225"/>
          </a:xfrm>
        </xdr:grpSpPr>
        <xdr:sp macro="" textlink="">
          <xdr:nvSpPr>
            <xdr:cNvPr id="200" name="Freeform 10">
              <a:extLst>
                <a:ext uri="{FF2B5EF4-FFF2-40B4-BE49-F238E27FC236}">
                  <a16:creationId xmlns:a16="http://schemas.microsoft.com/office/drawing/2014/main" id="{4539B1F0-D805-1772-2824-D4F39F7B777B}"/>
                </a:ext>
              </a:extLst>
            </xdr:cNvPr>
            <xdr:cNvSpPr>
              <a:spLocks/>
            </xdr:cNvSpPr>
          </xdr:nvSpPr>
          <xdr:spPr bwMode="auto">
            <a:xfrm>
              <a:off x="2033588" y="2743200"/>
              <a:ext cx="1814512" cy="1165225"/>
            </a:xfrm>
            <a:custGeom>
              <a:avLst/>
              <a:gdLst/>
              <a:ahLst/>
              <a:cxnLst>
                <a:cxn ang="0">
                  <a:pos x="1102" y="115"/>
                </a:cxn>
                <a:cxn ang="0">
                  <a:pos x="1067" y="156"/>
                </a:cxn>
                <a:cxn ang="0">
                  <a:pos x="1035" y="204"/>
                </a:cxn>
                <a:cxn ang="0">
                  <a:pos x="978" y="247"/>
                </a:cxn>
                <a:cxn ang="0">
                  <a:pos x="937" y="300"/>
                </a:cxn>
                <a:cxn ang="0">
                  <a:pos x="969" y="405"/>
                </a:cxn>
                <a:cxn ang="0">
                  <a:pos x="1049" y="416"/>
                </a:cxn>
                <a:cxn ang="0">
                  <a:pos x="1108" y="478"/>
                </a:cxn>
                <a:cxn ang="0">
                  <a:pos x="1097" y="535"/>
                </a:cxn>
                <a:cxn ang="0">
                  <a:pos x="1081" y="615"/>
                </a:cxn>
                <a:cxn ang="0">
                  <a:pos x="1017" y="679"/>
                </a:cxn>
                <a:cxn ang="0">
                  <a:pos x="953" y="718"/>
                </a:cxn>
                <a:cxn ang="0">
                  <a:pos x="896" y="704"/>
                </a:cxn>
                <a:cxn ang="0">
                  <a:pos x="843" y="681"/>
                </a:cxn>
                <a:cxn ang="0">
                  <a:pos x="864" y="627"/>
                </a:cxn>
                <a:cxn ang="0">
                  <a:pos x="825" y="579"/>
                </a:cxn>
                <a:cxn ang="0">
                  <a:pos x="809" y="519"/>
                </a:cxn>
                <a:cxn ang="0">
                  <a:pos x="834" y="489"/>
                </a:cxn>
                <a:cxn ang="0">
                  <a:pos x="875" y="407"/>
                </a:cxn>
                <a:cxn ang="0">
                  <a:pos x="800" y="366"/>
                </a:cxn>
                <a:cxn ang="0">
                  <a:pos x="715" y="318"/>
                </a:cxn>
                <a:cxn ang="0">
                  <a:pos x="658" y="307"/>
                </a:cxn>
                <a:cxn ang="0">
                  <a:pos x="619" y="396"/>
                </a:cxn>
                <a:cxn ang="0">
                  <a:pos x="574" y="451"/>
                </a:cxn>
                <a:cxn ang="0">
                  <a:pos x="574" y="521"/>
                </a:cxn>
                <a:cxn ang="0">
                  <a:pos x="555" y="565"/>
                </a:cxn>
                <a:cxn ang="0">
                  <a:pos x="487" y="547"/>
                </a:cxn>
                <a:cxn ang="0">
                  <a:pos x="450" y="505"/>
                </a:cxn>
                <a:cxn ang="0">
                  <a:pos x="377" y="517"/>
                </a:cxn>
                <a:cxn ang="0">
                  <a:pos x="329" y="528"/>
                </a:cxn>
                <a:cxn ang="0">
                  <a:pos x="286" y="574"/>
                </a:cxn>
                <a:cxn ang="0">
                  <a:pos x="277" y="638"/>
                </a:cxn>
                <a:cxn ang="0">
                  <a:pos x="201" y="604"/>
                </a:cxn>
                <a:cxn ang="0">
                  <a:pos x="165" y="567"/>
                </a:cxn>
                <a:cxn ang="0">
                  <a:pos x="105" y="597"/>
                </a:cxn>
                <a:cxn ang="0">
                  <a:pos x="69" y="576"/>
                </a:cxn>
                <a:cxn ang="0">
                  <a:pos x="94" y="517"/>
                </a:cxn>
                <a:cxn ang="0">
                  <a:pos x="98" y="469"/>
                </a:cxn>
                <a:cxn ang="0">
                  <a:pos x="55" y="428"/>
                </a:cxn>
                <a:cxn ang="0">
                  <a:pos x="18" y="380"/>
                </a:cxn>
                <a:cxn ang="0">
                  <a:pos x="39" y="327"/>
                </a:cxn>
                <a:cxn ang="0">
                  <a:pos x="76" y="247"/>
                </a:cxn>
                <a:cxn ang="0">
                  <a:pos x="110" y="190"/>
                </a:cxn>
                <a:cxn ang="0">
                  <a:pos x="176" y="179"/>
                </a:cxn>
                <a:cxn ang="0">
                  <a:pos x="204" y="167"/>
                </a:cxn>
                <a:cxn ang="0">
                  <a:pos x="254" y="204"/>
                </a:cxn>
                <a:cxn ang="0">
                  <a:pos x="306" y="174"/>
                </a:cxn>
                <a:cxn ang="0">
                  <a:pos x="347" y="195"/>
                </a:cxn>
                <a:cxn ang="0">
                  <a:pos x="382" y="135"/>
                </a:cxn>
                <a:cxn ang="0">
                  <a:pos x="405" y="112"/>
                </a:cxn>
                <a:cxn ang="0">
                  <a:pos x="425" y="149"/>
                </a:cxn>
                <a:cxn ang="0">
                  <a:pos x="496" y="156"/>
                </a:cxn>
                <a:cxn ang="0">
                  <a:pos x="553" y="158"/>
                </a:cxn>
                <a:cxn ang="0">
                  <a:pos x="615" y="124"/>
                </a:cxn>
                <a:cxn ang="0">
                  <a:pos x="661" y="122"/>
                </a:cxn>
                <a:cxn ang="0">
                  <a:pos x="713" y="44"/>
                </a:cxn>
                <a:cxn ang="0">
                  <a:pos x="793" y="35"/>
                </a:cxn>
                <a:cxn ang="0">
                  <a:pos x="862" y="48"/>
                </a:cxn>
                <a:cxn ang="0">
                  <a:pos x="930" y="58"/>
                </a:cxn>
                <a:cxn ang="0">
                  <a:pos x="1015" y="32"/>
                </a:cxn>
                <a:cxn ang="0">
                  <a:pos x="1079" y="37"/>
                </a:cxn>
              </a:cxnLst>
              <a:rect l="0" t="0" r="r" b="b"/>
              <a:pathLst>
                <a:path w="1143" h="734">
                  <a:moveTo>
                    <a:pt x="1095" y="60"/>
                  </a:moveTo>
                  <a:lnTo>
                    <a:pt x="1095" y="62"/>
                  </a:lnTo>
                  <a:lnTo>
                    <a:pt x="1095" y="64"/>
                  </a:lnTo>
                  <a:lnTo>
                    <a:pt x="1095" y="67"/>
                  </a:lnTo>
                  <a:lnTo>
                    <a:pt x="1092" y="69"/>
                  </a:lnTo>
                  <a:lnTo>
                    <a:pt x="1090" y="71"/>
                  </a:lnTo>
                  <a:lnTo>
                    <a:pt x="1090" y="76"/>
                  </a:lnTo>
                  <a:lnTo>
                    <a:pt x="1090" y="80"/>
                  </a:lnTo>
                  <a:lnTo>
                    <a:pt x="1092" y="80"/>
                  </a:lnTo>
                  <a:lnTo>
                    <a:pt x="1095" y="80"/>
                  </a:lnTo>
                  <a:lnTo>
                    <a:pt x="1097" y="78"/>
                  </a:lnTo>
                  <a:lnTo>
                    <a:pt x="1099" y="78"/>
                  </a:lnTo>
                  <a:lnTo>
                    <a:pt x="1102" y="78"/>
                  </a:lnTo>
                  <a:lnTo>
                    <a:pt x="1104" y="78"/>
                  </a:lnTo>
                  <a:lnTo>
                    <a:pt x="1104" y="80"/>
                  </a:lnTo>
                  <a:lnTo>
                    <a:pt x="1104" y="87"/>
                  </a:lnTo>
                  <a:lnTo>
                    <a:pt x="1104" y="94"/>
                  </a:lnTo>
                  <a:lnTo>
                    <a:pt x="1104" y="101"/>
                  </a:lnTo>
                  <a:lnTo>
                    <a:pt x="1104" y="108"/>
                  </a:lnTo>
                  <a:lnTo>
                    <a:pt x="1102" y="112"/>
                  </a:lnTo>
                  <a:lnTo>
                    <a:pt x="1102" y="115"/>
                  </a:lnTo>
                  <a:lnTo>
                    <a:pt x="1099" y="115"/>
                  </a:lnTo>
                  <a:lnTo>
                    <a:pt x="1095" y="115"/>
                  </a:lnTo>
                  <a:lnTo>
                    <a:pt x="1092" y="115"/>
                  </a:lnTo>
                  <a:lnTo>
                    <a:pt x="1090" y="117"/>
                  </a:lnTo>
                  <a:lnTo>
                    <a:pt x="1090" y="119"/>
                  </a:lnTo>
                  <a:lnTo>
                    <a:pt x="1092" y="124"/>
                  </a:lnTo>
                  <a:lnTo>
                    <a:pt x="1092" y="128"/>
                  </a:lnTo>
                  <a:lnTo>
                    <a:pt x="1090" y="133"/>
                  </a:lnTo>
                  <a:lnTo>
                    <a:pt x="1088" y="135"/>
                  </a:lnTo>
                  <a:lnTo>
                    <a:pt x="1083" y="137"/>
                  </a:lnTo>
                  <a:lnTo>
                    <a:pt x="1067" y="137"/>
                  </a:lnTo>
                  <a:lnTo>
                    <a:pt x="1065" y="140"/>
                  </a:lnTo>
                  <a:lnTo>
                    <a:pt x="1063" y="140"/>
                  </a:lnTo>
                  <a:lnTo>
                    <a:pt x="1063" y="142"/>
                  </a:lnTo>
                  <a:lnTo>
                    <a:pt x="1063" y="144"/>
                  </a:lnTo>
                  <a:lnTo>
                    <a:pt x="1063" y="147"/>
                  </a:lnTo>
                  <a:lnTo>
                    <a:pt x="1063" y="149"/>
                  </a:lnTo>
                  <a:lnTo>
                    <a:pt x="1060" y="151"/>
                  </a:lnTo>
                  <a:lnTo>
                    <a:pt x="1060" y="153"/>
                  </a:lnTo>
                  <a:lnTo>
                    <a:pt x="1063" y="156"/>
                  </a:lnTo>
                  <a:lnTo>
                    <a:pt x="1067" y="156"/>
                  </a:lnTo>
                  <a:lnTo>
                    <a:pt x="1070" y="156"/>
                  </a:lnTo>
                  <a:lnTo>
                    <a:pt x="1072" y="156"/>
                  </a:lnTo>
                  <a:lnTo>
                    <a:pt x="1070" y="158"/>
                  </a:lnTo>
                  <a:lnTo>
                    <a:pt x="1070" y="160"/>
                  </a:lnTo>
                  <a:lnTo>
                    <a:pt x="1065" y="160"/>
                  </a:lnTo>
                  <a:lnTo>
                    <a:pt x="1063" y="163"/>
                  </a:lnTo>
                  <a:lnTo>
                    <a:pt x="1060" y="165"/>
                  </a:lnTo>
                  <a:lnTo>
                    <a:pt x="1058" y="167"/>
                  </a:lnTo>
                  <a:lnTo>
                    <a:pt x="1060" y="174"/>
                  </a:lnTo>
                  <a:lnTo>
                    <a:pt x="1060" y="179"/>
                  </a:lnTo>
                  <a:lnTo>
                    <a:pt x="1060" y="181"/>
                  </a:lnTo>
                  <a:lnTo>
                    <a:pt x="1056" y="181"/>
                  </a:lnTo>
                  <a:lnTo>
                    <a:pt x="1054" y="183"/>
                  </a:lnTo>
                  <a:lnTo>
                    <a:pt x="1051" y="185"/>
                  </a:lnTo>
                  <a:lnTo>
                    <a:pt x="1051" y="188"/>
                  </a:lnTo>
                  <a:lnTo>
                    <a:pt x="1042" y="190"/>
                  </a:lnTo>
                  <a:lnTo>
                    <a:pt x="1040" y="190"/>
                  </a:lnTo>
                  <a:lnTo>
                    <a:pt x="1038" y="195"/>
                  </a:lnTo>
                  <a:lnTo>
                    <a:pt x="1038" y="199"/>
                  </a:lnTo>
                  <a:lnTo>
                    <a:pt x="1038" y="201"/>
                  </a:lnTo>
                  <a:lnTo>
                    <a:pt x="1035" y="204"/>
                  </a:lnTo>
                  <a:lnTo>
                    <a:pt x="1033" y="204"/>
                  </a:lnTo>
                  <a:lnTo>
                    <a:pt x="1028" y="204"/>
                  </a:lnTo>
                  <a:lnTo>
                    <a:pt x="1026" y="204"/>
                  </a:lnTo>
                  <a:lnTo>
                    <a:pt x="1024" y="206"/>
                  </a:lnTo>
                  <a:lnTo>
                    <a:pt x="1022" y="206"/>
                  </a:lnTo>
                  <a:lnTo>
                    <a:pt x="1019" y="208"/>
                  </a:lnTo>
                  <a:lnTo>
                    <a:pt x="1017" y="208"/>
                  </a:lnTo>
                  <a:lnTo>
                    <a:pt x="1015" y="208"/>
                  </a:lnTo>
                  <a:lnTo>
                    <a:pt x="1015" y="211"/>
                  </a:lnTo>
                  <a:lnTo>
                    <a:pt x="1015" y="217"/>
                  </a:lnTo>
                  <a:lnTo>
                    <a:pt x="1017" y="224"/>
                  </a:lnTo>
                  <a:lnTo>
                    <a:pt x="1017" y="229"/>
                  </a:lnTo>
                  <a:lnTo>
                    <a:pt x="1017" y="233"/>
                  </a:lnTo>
                  <a:lnTo>
                    <a:pt x="1012" y="238"/>
                  </a:lnTo>
                  <a:lnTo>
                    <a:pt x="1010" y="243"/>
                  </a:lnTo>
                  <a:lnTo>
                    <a:pt x="1008" y="243"/>
                  </a:lnTo>
                  <a:lnTo>
                    <a:pt x="1006" y="245"/>
                  </a:lnTo>
                  <a:lnTo>
                    <a:pt x="1001" y="245"/>
                  </a:lnTo>
                  <a:lnTo>
                    <a:pt x="996" y="245"/>
                  </a:lnTo>
                  <a:lnTo>
                    <a:pt x="990" y="245"/>
                  </a:lnTo>
                  <a:lnTo>
                    <a:pt x="978" y="247"/>
                  </a:lnTo>
                  <a:lnTo>
                    <a:pt x="969" y="249"/>
                  </a:lnTo>
                  <a:lnTo>
                    <a:pt x="964" y="247"/>
                  </a:lnTo>
                  <a:lnTo>
                    <a:pt x="964" y="245"/>
                  </a:lnTo>
                  <a:lnTo>
                    <a:pt x="962" y="240"/>
                  </a:lnTo>
                  <a:lnTo>
                    <a:pt x="960" y="240"/>
                  </a:lnTo>
                  <a:lnTo>
                    <a:pt x="958" y="240"/>
                  </a:lnTo>
                  <a:lnTo>
                    <a:pt x="955" y="245"/>
                  </a:lnTo>
                  <a:lnTo>
                    <a:pt x="955" y="252"/>
                  </a:lnTo>
                  <a:lnTo>
                    <a:pt x="953" y="256"/>
                  </a:lnTo>
                  <a:lnTo>
                    <a:pt x="955" y="259"/>
                  </a:lnTo>
                  <a:lnTo>
                    <a:pt x="955" y="263"/>
                  </a:lnTo>
                  <a:lnTo>
                    <a:pt x="958" y="265"/>
                  </a:lnTo>
                  <a:lnTo>
                    <a:pt x="960" y="270"/>
                  </a:lnTo>
                  <a:lnTo>
                    <a:pt x="958" y="272"/>
                  </a:lnTo>
                  <a:lnTo>
                    <a:pt x="958" y="275"/>
                  </a:lnTo>
                  <a:lnTo>
                    <a:pt x="955" y="277"/>
                  </a:lnTo>
                  <a:lnTo>
                    <a:pt x="953" y="281"/>
                  </a:lnTo>
                  <a:lnTo>
                    <a:pt x="948" y="293"/>
                  </a:lnTo>
                  <a:lnTo>
                    <a:pt x="944" y="297"/>
                  </a:lnTo>
                  <a:lnTo>
                    <a:pt x="939" y="300"/>
                  </a:lnTo>
                  <a:lnTo>
                    <a:pt x="937" y="300"/>
                  </a:lnTo>
                  <a:lnTo>
                    <a:pt x="937" y="304"/>
                  </a:lnTo>
                  <a:lnTo>
                    <a:pt x="937" y="311"/>
                  </a:lnTo>
                  <a:lnTo>
                    <a:pt x="939" y="316"/>
                  </a:lnTo>
                  <a:lnTo>
                    <a:pt x="939" y="323"/>
                  </a:lnTo>
                  <a:lnTo>
                    <a:pt x="937" y="327"/>
                  </a:lnTo>
                  <a:lnTo>
                    <a:pt x="935" y="332"/>
                  </a:lnTo>
                  <a:lnTo>
                    <a:pt x="930" y="336"/>
                  </a:lnTo>
                  <a:lnTo>
                    <a:pt x="928" y="339"/>
                  </a:lnTo>
                  <a:lnTo>
                    <a:pt x="930" y="345"/>
                  </a:lnTo>
                  <a:lnTo>
                    <a:pt x="930" y="350"/>
                  </a:lnTo>
                  <a:lnTo>
                    <a:pt x="932" y="355"/>
                  </a:lnTo>
                  <a:lnTo>
                    <a:pt x="935" y="357"/>
                  </a:lnTo>
                  <a:lnTo>
                    <a:pt x="939" y="361"/>
                  </a:lnTo>
                  <a:lnTo>
                    <a:pt x="946" y="368"/>
                  </a:lnTo>
                  <a:lnTo>
                    <a:pt x="953" y="373"/>
                  </a:lnTo>
                  <a:lnTo>
                    <a:pt x="955" y="377"/>
                  </a:lnTo>
                  <a:lnTo>
                    <a:pt x="962" y="387"/>
                  </a:lnTo>
                  <a:lnTo>
                    <a:pt x="964" y="396"/>
                  </a:lnTo>
                  <a:lnTo>
                    <a:pt x="967" y="400"/>
                  </a:lnTo>
                  <a:lnTo>
                    <a:pt x="969" y="403"/>
                  </a:lnTo>
                  <a:lnTo>
                    <a:pt x="969" y="405"/>
                  </a:lnTo>
                  <a:lnTo>
                    <a:pt x="971" y="407"/>
                  </a:lnTo>
                  <a:lnTo>
                    <a:pt x="974" y="407"/>
                  </a:lnTo>
                  <a:lnTo>
                    <a:pt x="976" y="407"/>
                  </a:lnTo>
                  <a:lnTo>
                    <a:pt x="978" y="409"/>
                  </a:lnTo>
                  <a:lnTo>
                    <a:pt x="980" y="412"/>
                  </a:lnTo>
                  <a:lnTo>
                    <a:pt x="987" y="412"/>
                  </a:lnTo>
                  <a:lnTo>
                    <a:pt x="996" y="409"/>
                  </a:lnTo>
                  <a:lnTo>
                    <a:pt x="1003" y="409"/>
                  </a:lnTo>
                  <a:lnTo>
                    <a:pt x="1012" y="407"/>
                  </a:lnTo>
                  <a:lnTo>
                    <a:pt x="1017" y="407"/>
                  </a:lnTo>
                  <a:lnTo>
                    <a:pt x="1019" y="405"/>
                  </a:lnTo>
                  <a:lnTo>
                    <a:pt x="1022" y="405"/>
                  </a:lnTo>
                  <a:lnTo>
                    <a:pt x="1024" y="407"/>
                  </a:lnTo>
                  <a:lnTo>
                    <a:pt x="1026" y="407"/>
                  </a:lnTo>
                  <a:lnTo>
                    <a:pt x="1028" y="409"/>
                  </a:lnTo>
                  <a:lnTo>
                    <a:pt x="1028" y="414"/>
                  </a:lnTo>
                  <a:lnTo>
                    <a:pt x="1033" y="416"/>
                  </a:lnTo>
                  <a:lnTo>
                    <a:pt x="1035" y="416"/>
                  </a:lnTo>
                  <a:lnTo>
                    <a:pt x="1038" y="416"/>
                  </a:lnTo>
                  <a:lnTo>
                    <a:pt x="1044" y="416"/>
                  </a:lnTo>
                  <a:lnTo>
                    <a:pt x="1049" y="416"/>
                  </a:lnTo>
                  <a:lnTo>
                    <a:pt x="1051" y="416"/>
                  </a:lnTo>
                  <a:lnTo>
                    <a:pt x="1054" y="419"/>
                  </a:lnTo>
                  <a:lnTo>
                    <a:pt x="1054" y="421"/>
                  </a:lnTo>
                  <a:lnTo>
                    <a:pt x="1056" y="423"/>
                  </a:lnTo>
                  <a:lnTo>
                    <a:pt x="1058" y="425"/>
                  </a:lnTo>
                  <a:lnTo>
                    <a:pt x="1065" y="428"/>
                  </a:lnTo>
                  <a:lnTo>
                    <a:pt x="1067" y="430"/>
                  </a:lnTo>
                  <a:lnTo>
                    <a:pt x="1070" y="432"/>
                  </a:lnTo>
                  <a:lnTo>
                    <a:pt x="1072" y="437"/>
                  </a:lnTo>
                  <a:lnTo>
                    <a:pt x="1074" y="439"/>
                  </a:lnTo>
                  <a:lnTo>
                    <a:pt x="1074" y="441"/>
                  </a:lnTo>
                  <a:lnTo>
                    <a:pt x="1079" y="444"/>
                  </a:lnTo>
                  <a:lnTo>
                    <a:pt x="1081" y="446"/>
                  </a:lnTo>
                  <a:lnTo>
                    <a:pt x="1083" y="448"/>
                  </a:lnTo>
                  <a:lnTo>
                    <a:pt x="1083" y="455"/>
                  </a:lnTo>
                  <a:lnTo>
                    <a:pt x="1086" y="464"/>
                  </a:lnTo>
                  <a:lnTo>
                    <a:pt x="1088" y="471"/>
                  </a:lnTo>
                  <a:lnTo>
                    <a:pt x="1090" y="473"/>
                  </a:lnTo>
                  <a:lnTo>
                    <a:pt x="1092" y="476"/>
                  </a:lnTo>
                  <a:lnTo>
                    <a:pt x="1097" y="478"/>
                  </a:lnTo>
                  <a:lnTo>
                    <a:pt x="1108" y="478"/>
                  </a:lnTo>
                  <a:lnTo>
                    <a:pt x="1113" y="478"/>
                  </a:lnTo>
                  <a:lnTo>
                    <a:pt x="1115" y="478"/>
                  </a:lnTo>
                  <a:lnTo>
                    <a:pt x="1124" y="478"/>
                  </a:lnTo>
                  <a:lnTo>
                    <a:pt x="1133" y="478"/>
                  </a:lnTo>
                  <a:lnTo>
                    <a:pt x="1138" y="478"/>
                  </a:lnTo>
                  <a:lnTo>
                    <a:pt x="1143" y="478"/>
                  </a:lnTo>
                  <a:lnTo>
                    <a:pt x="1140" y="487"/>
                  </a:lnTo>
                  <a:lnTo>
                    <a:pt x="1136" y="494"/>
                  </a:lnTo>
                  <a:lnTo>
                    <a:pt x="1133" y="499"/>
                  </a:lnTo>
                  <a:lnTo>
                    <a:pt x="1131" y="505"/>
                  </a:lnTo>
                  <a:lnTo>
                    <a:pt x="1127" y="510"/>
                  </a:lnTo>
                  <a:lnTo>
                    <a:pt x="1124" y="515"/>
                  </a:lnTo>
                  <a:lnTo>
                    <a:pt x="1120" y="519"/>
                  </a:lnTo>
                  <a:lnTo>
                    <a:pt x="1118" y="524"/>
                  </a:lnTo>
                  <a:lnTo>
                    <a:pt x="1115" y="526"/>
                  </a:lnTo>
                  <a:lnTo>
                    <a:pt x="1113" y="528"/>
                  </a:lnTo>
                  <a:lnTo>
                    <a:pt x="1108" y="531"/>
                  </a:lnTo>
                  <a:lnTo>
                    <a:pt x="1104" y="531"/>
                  </a:lnTo>
                  <a:lnTo>
                    <a:pt x="1099" y="533"/>
                  </a:lnTo>
                  <a:lnTo>
                    <a:pt x="1099" y="535"/>
                  </a:lnTo>
                  <a:lnTo>
                    <a:pt x="1097" y="535"/>
                  </a:lnTo>
                  <a:lnTo>
                    <a:pt x="1095" y="535"/>
                  </a:lnTo>
                  <a:lnTo>
                    <a:pt x="1095" y="537"/>
                  </a:lnTo>
                  <a:lnTo>
                    <a:pt x="1095" y="540"/>
                  </a:lnTo>
                  <a:lnTo>
                    <a:pt x="1092" y="542"/>
                  </a:lnTo>
                  <a:lnTo>
                    <a:pt x="1092" y="549"/>
                  </a:lnTo>
                  <a:lnTo>
                    <a:pt x="1092" y="553"/>
                  </a:lnTo>
                  <a:lnTo>
                    <a:pt x="1092" y="563"/>
                  </a:lnTo>
                  <a:lnTo>
                    <a:pt x="1095" y="572"/>
                  </a:lnTo>
                  <a:lnTo>
                    <a:pt x="1095" y="579"/>
                  </a:lnTo>
                  <a:lnTo>
                    <a:pt x="1095" y="583"/>
                  </a:lnTo>
                  <a:lnTo>
                    <a:pt x="1095" y="588"/>
                  </a:lnTo>
                  <a:lnTo>
                    <a:pt x="1095" y="590"/>
                  </a:lnTo>
                  <a:lnTo>
                    <a:pt x="1092" y="592"/>
                  </a:lnTo>
                  <a:lnTo>
                    <a:pt x="1090" y="597"/>
                  </a:lnTo>
                  <a:lnTo>
                    <a:pt x="1088" y="599"/>
                  </a:lnTo>
                  <a:lnTo>
                    <a:pt x="1088" y="601"/>
                  </a:lnTo>
                  <a:lnTo>
                    <a:pt x="1086" y="604"/>
                  </a:lnTo>
                  <a:lnTo>
                    <a:pt x="1086" y="606"/>
                  </a:lnTo>
                  <a:lnTo>
                    <a:pt x="1083" y="608"/>
                  </a:lnTo>
                  <a:lnTo>
                    <a:pt x="1083" y="613"/>
                  </a:lnTo>
                  <a:lnTo>
                    <a:pt x="1081" y="615"/>
                  </a:lnTo>
                  <a:lnTo>
                    <a:pt x="1079" y="620"/>
                  </a:lnTo>
                  <a:lnTo>
                    <a:pt x="1076" y="622"/>
                  </a:lnTo>
                  <a:lnTo>
                    <a:pt x="1074" y="627"/>
                  </a:lnTo>
                  <a:lnTo>
                    <a:pt x="1072" y="629"/>
                  </a:lnTo>
                  <a:lnTo>
                    <a:pt x="1070" y="633"/>
                  </a:lnTo>
                  <a:lnTo>
                    <a:pt x="1067" y="636"/>
                  </a:lnTo>
                  <a:lnTo>
                    <a:pt x="1063" y="640"/>
                  </a:lnTo>
                  <a:lnTo>
                    <a:pt x="1058" y="642"/>
                  </a:lnTo>
                  <a:lnTo>
                    <a:pt x="1056" y="647"/>
                  </a:lnTo>
                  <a:lnTo>
                    <a:pt x="1051" y="652"/>
                  </a:lnTo>
                  <a:lnTo>
                    <a:pt x="1049" y="656"/>
                  </a:lnTo>
                  <a:lnTo>
                    <a:pt x="1047" y="661"/>
                  </a:lnTo>
                  <a:lnTo>
                    <a:pt x="1040" y="668"/>
                  </a:lnTo>
                  <a:lnTo>
                    <a:pt x="1038" y="672"/>
                  </a:lnTo>
                  <a:lnTo>
                    <a:pt x="1033" y="674"/>
                  </a:lnTo>
                  <a:lnTo>
                    <a:pt x="1031" y="677"/>
                  </a:lnTo>
                  <a:lnTo>
                    <a:pt x="1028" y="677"/>
                  </a:lnTo>
                  <a:lnTo>
                    <a:pt x="1026" y="679"/>
                  </a:lnTo>
                  <a:lnTo>
                    <a:pt x="1024" y="679"/>
                  </a:lnTo>
                  <a:lnTo>
                    <a:pt x="1019" y="679"/>
                  </a:lnTo>
                  <a:lnTo>
                    <a:pt x="1017" y="679"/>
                  </a:lnTo>
                  <a:lnTo>
                    <a:pt x="1015" y="679"/>
                  </a:lnTo>
                  <a:lnTo>
                    <a:pt x="1012" y="681"/>
                  </a:lnTo>
                  <a:lnTo>
                    <a:pt x="1010" y="681"/>
                  </a:lnTo>
                  <a:lnTo>
                    <a:pt x="1008" y="681"/>
                  </a:lnTo>
                  <a:lnTo>
                    <a:pt x="1006" y="681"/>
                  </a:lnTo>
                  <a:lnTo>
                    <a:pt x="1003" y="681"/>
                  </a:lnTo>
                  <a:lnTo>
                    <a:pt x="1001" y="684"/>
                  </a:lnTo>
                  <a:lnTo>
                    <a:pt x="1001" y="686"/>
                  </a:lnTo>
                  <a:lnTo>
                    <a:pt x="999" y="688"/>
                  </a:lnTo>
                  <a:lnTo>
                    <a:pt x="996" y="688"/>
                  </a:lnTo>
                  <a:lnTo>
                    <a:pt x="996" y="690"/>
                  </a:lnTo>
                  <a:lnTo>
                    <a:pt x="994" y="693"/>
                  </a:lnTo>
                  <a:lnTo>
                    <a:pt x="990" y="693"/>
                  </a:lnTo>
                  <a:lnTo>
                    <a:pt x="983" y="695"/>
                  </a:lnTo>
                  <a:lnTo>
                    <a:pt x="976" y="697"/>
                  </a:lnTo>
                  <a:lnTo>
                    <a:pt x="971" y="700"/>
                  </a:lnTo>
                  <a:lnTo>
                    <a:pt x="969" y="702"/>
                  </a:lnTo>
                  <a:lnTo>
                    <a:pt x="964" y="704"/>
                  </a:lnTo>
                  <a:lnTo>
                    <a:pt x="962" y="709"/>
                  </a:lnTo>
                  <a:lnTo>
                    <a:pt x="958" y="711"/>
                  </a:lnTo>
                  <a:lnTo>
                    <a:pt x="953" y="718"/>
                  </a:lnTo>
                  <a:lnTo>
                    <a:pt x="948" y="722"/>
                  </a:lnTo>
                  <a:lnTo>
                    <a:pt x="942" y="729"/>
                  </a:lnTo>
                  <a:lnTo>
                    <a:pt x="932" y="734"/>
                  </a:lnTo>
                  <a:lnTo>
                    <a:pt x="930" y="732"/>
                  </a:lnTo>
                  <a:lnTo>
                    <a:pt x="928" y="729"/>
                  </a:lnTo>
                  <a:lnTo>
                    <a:pt x="926" y="727"/>
                  </a:lnTo>
                  <a:lnTo>
                    <a:pt x="923" y="727"/>
                  </a:lnTo>
                  <a:lnTo>
                    <a:pt x="921" y="725"/>
                  </a:lnTo>
                  <a:lnTo>
                    <a:pt x="919" y="722"/>
                  </a:lnTo>
                  <a:lnTo>
                    <a:pt x="916" y="722"/>
                  </a:lnTo>
                  <a:lnTo>
                    <a:pt x="914" y="722"/>
                  </a:lnTo>
                  <a:lnTo>
                    <a:pt x="912" y="720"/>
                  </a:lnTo>
                  <a:lnTo>
                    <a:pt x="912" y="718"/>
                  </a:lnTo>
                  <a:lnTo>
                    <a:pt x="912" y="716"/>
                  </a:lnTo>
                  <a:lnTo>
                    <a:pt x="912" y="713"/>
                  </a:lnTo>
                  <a:lnTo>
                    <a:pt x="910" y="711"/>
                  </a:lnTo>
                  <a:lnTo>
                    <a:pt x="907" y="711"/>
                  </a:lnTo>
                  <a:lnTo>
                    <a:pt x="905" y="709"/>
                  </a:lnTo>
                  <a:lnTo>
                    <a:pt x="903" y="706"/>
                  </a:lnTo>
                  <a:lnTo>
                    <a:pt x="900" y="704"/>
                  </a:lnTo>
                  <a:lnTo>
                    <a:pt x="896" y="704"/>
                  </a:lnTo>
                  <a:lnTo>
                    <a:pt x="894" y="702"/>
                  </a:lnTo>
                  <a:lnTo>
                    <a:pt x="894" y="700"/>
                  </a:lnTo>
                  <a:lnTo>
                    <a:pt x="891" y="697"/>
                  </a:lnTo>
                  <a:lnTo>
                    <a:pt x="889" y="697"/>
                  </a:lnTo>
                  <a:lnTo>
                    <a:pt x="887" y="697"/>
                  </a:lnTo>
                  <a:lnTo>
                    <a:pt x="884" y="695"/>
                  </a:lnTo>
                  <a:lnTo>
                    <a:pt x="882" y="695"/>
                  </a:lnTo>
                  <a:lnTo>
                    <a:pt x="882" y="693"/>
                  </a:lnTo>
                  <a:lnTo>
                    <a:pt x="880" y="693"/>
                  </a:lnTo>
                  <a:lnTo>
                    <a:pt x="878" y="693"/>
                  </a:lnTo>
                  <a:lnTo>
                    <a:pt x="875" y="693"/>
                  </a:lnTo>
                  <a:lnTo>
                    <a:pt x="873" y="693"/>
                  </a:lnTo>
                  <a:lnTo>
                    <a:pt x="871" y="690"/>
                  </a:lnTo>
                  <a:lnTo>
                    <a:pt x="868" y="690"/>
                  </a:lnTo>
                  <a:lnTo>
                    <a:pt x="866" y="688"/>
                  </a:lnTo>
                  <a:lnTo>
                    <a:pt x="862" y="688"/>
                  </a:lnTo>
                  <a:lnTo>
                    <a:pt x="855" y="688"/>
                  </a:lnTo>
                  <a:lnTo>
                    <a:pt x="850" y="688"/>
                  </a:lnTo>
                  <a:lnTo>
                    <a:pt x="848" y="688"/>
                  </a:lnTo>
                  <a:lnTo>
                    <a:pt x="843" y="686"/>
                  </a:lnTo>
                  <a:lnTo>
                    <a:pt x="843" y="681"/>
                  </a:lnTo>
                  <a:lnTo>
                    <a:pt x="836" y="672"/>
                  </a:lnTo>
                  <a:lnTo>
                    <a:pt x="834" y="670"/>
                  </a:lnTo>
                  <a:lnTo>
                    <a:pt x="834" y="665"/>
                  </a:lnTo>
                  <a:lnTo>
                    <a:pt x="834" y="663"/>
                  </a:lnTo>
                  <a:lnTo>
                    <a:pt x="839" y="661"/>
                  </a:lnTo>
                  <a:lnTo>
                    <a:pt x="841" y="656"/>
                  </a:lnTo>
                  <a:lnTo>
                    <a:pt x="843" y="654"/>
                  </a:lnTo>
                  <a:lnTo>
                    <a:pt x="843" y="652"/>
                  </a:lnTo>
                  <a:lnTo>
                    <a:pt x="843" y="645"/>
                  </a:lnTo>
                  <a:lnTo>
                    <a:pt x="846" y="642"/>
                  </a:lnTo>
                  <a:lnTo>
                    <a:pt x="848" y="640"/>
                  </a:lnTo>
                  <a:lnTo>
                    <a:pt x="850" y="640"/>
                  </a:lnTo>
                  <a:lnTo>
                    <a:pt x="852" y="640"/>
                  </a:lnTo>
                  <a:lnTo>
                    <a:pt x="855" y="638"/>
                  </a:lnTo>
                  <a:lnTo>
                    <a:pt x="857" y="638"/>
                  </a:lnTo>
                  <a:lnTo>
                    <a:pt x="859" y="636"/>
                  </a:lnTo>
                  <a:lnTo>
                    <a:pt x="862" y="636"/>
                  </a:lnTo>
                  <a:lnTo>
                    <a:pt x="864" y="633"/>
                  </a:lnTo>
                  <a:lnTo>
                    <a:pt x="862" y="631"/>
                  </a:lnTo>
                  <a:lnTo>
                    <a:pt x="862" y="629"/>
                  </a:lnTo>
                  <a:lnTo>
                    <a:pt x="864" y="627"/>
                  </a:lnTo>
                  <a:lnTo>
                    <a:pt x="866" y="624"/>
                  </a:lnTo>
                  <a:lnTo>
                    <a:pt x="866" y="622"/>
                  </a:lnTo>
                  <a:lnTo>
                    <a:pt x="866" y="620"/>
                  </a:lnTo>
                  <a:lnTo>
                    <a:pt x="864" y="617"/>
                  </a:lnTo>
                  <a:lnTo>
                    <a:pt x="859" y="615"/>
                  </a:lnTo>
                  <a:lnTo>
                    <a:pt x="857" y="615"/>
                  </a:lnTo>
                  <a:lnTo>
                    <a:pt x="855" y="613"/>
                  </a:lnTo>
                  <a:lnTo>
                    <a:pt x="852" y="608"/>
                  </a:lnTo>
                  <a:lnTo>
                    <a:pt x="852" y="606"/>
                  </a:lnTo>
                  <a:lnTo>
                    <a:pt x="850" y="604"/>
                  </a:lnTo>
                  <a:lnTo>
                    <a:pt x="846" y="601"/>
                  </a:lnTo>
                  <a:lnTo>
                    <a:pt x="834" y="601"/>
                  </a:lnTo>
                  <a:lnTo>
                    <a:pt x="825" y="601"/>
                  </a:lnTo>
                  <a:lnTo>
                    <a:pt x="823" y="599"/>
                  </a:lnTo>
                  <a:lnTo>
                    <a:pt x="820" y="597"/>
                  </a:lnTo>
                  <a:lnTo>
                    <a:pt x="823" y="595"/>
                  </a:lnTo>
                  <a:lnTo>
                    <a:pt x="823" y="592"/>
                  </a:lnTo>
                  <a:lnTo>
                    <a:pt x="825" y="588"/>
                  </a:lnTo>
                  <a:lnTo>
                    <a:pt x="825" y="585"/>
                  </a:lnTo>
                  <a:lnTo>
                    <a:pt x="825" y="581"/>
                  </a:lnTo>
                  <a:lnTo>
                    <a:pt x="825" y="579"/>
                  </a:lnTo>
                  <a:lnTo>
                    <a:pt x="825" y="574"/>
                  </a:lnTo>
                  <a:lnTo>
                    <a:pt x="825" y="572"/>
                  </a:lnTo>
                  <a:lnTo>
                    <a:pt x="818" y="565"/>
                  </a:lnTo>
                  <a:lnTo>
                    <a:pt x="823" y="558"/>
                  </a:lnTo>
                  <a:lnTo>
                    <a:pt x="825" y="551"/>
                  </a:lnTo>
                  <a:lnTo>
                    <a:pt x="827" y="547"/>
                  </a:lnTo>
                  <a:lnTo>
                    <a:pt x="827" y="542"/>
                  </a:lnTo>
                  <a:lnTo>
                    <a:pt x="827" y="537"/>
                  </a:lnTo>
                  <a:lnTo>
                    <a:pt x="825" y="533"/>
                  </a:lnTo>
                  <a:lnTo>
                    <a:pt x="825" y="528"/>
                  </a:lnTo>
                  <a:lnTo>
                    <a:pt x="823" y="524"/>
                  </a:lnTo>
                  <a:lnTo>
                    <a:pt x="823" y="521"/>
                  </a:lnTo>
                  <a:lnTo>
                    <a:pt x="820" y="521"/>
                  </a:lnTo>
                  <a:lnTo>
                    <a:pt x="818" y="524"/>
                  </a:lnTo>
                  <a:lnTo>
                    <a:pt x="816" y="528"/>
                  </a:lnTo>
                  <a:lnTo>
                    <a:pt x="814" y="531"/>
                  </a:lnTo>
                  <a:lnTo>
                    <a:pt x="811" y="528"/>
                  </a:lnTo>
                  <a:lnTo>
                    <a:pt x="809" y="528"/>
                  </a:lnTo>
                  <a:lnTo>
                    <a:pt x="807" y="526"/>
                  </a:lnTo>
                  <a:lnTo>
                    <a:pt x="807" y="521"/>
                  </a:lnTo>
                  <a:lnTo>
                    <a:pt x="809" y="519"/>
                  </a:lnTo>
                  <a:lnTo>
                    <a:pt x="809" y="517"/>
                  </a:lnTo>
                  <a:lnTo>
                    <a:pt x="814" y="517"/>
                  </a:lnTo>
                  <a:lnTo>
                    <a:pt x="818" y="515"/>
                  </a:lnTo>
                  <a:lnTo>
                    <a:pt x="818" y="512"/>
                  </a:lnTo>
                  <a:lnTo>
                    <a:pt x="818" y="510"/>
                  </a:lnTo>
                  <a:lnTo>
                    <a:pt x="818" y="508"/>
                  </a:lnTo>
                  <a:lnTo>
                    <a:pt x="816" y="505"/>
                  </a:lnTo>
                  <a:lnTo>
                    <a:pt x="814" y="503"/>
                  </a:lnTo>
                  <a:lnTo>
                    <a:pt x="816" y="501"/>
                  </a:lnTo>
                  <a:lnTo>
                    <a:pt x="818" y="501"/>
                  </a:lnTo>
                  <a:lnTo>
                    <a:pt x="820" y="501"/>
                  </a:lnTo>
                  <a:lnTo>
                    <a:pt x="823" y="503"/>
                  </a:lnTo>
                  <a:lnTo>
                    <a:pt x="825" y="505"/>
                  </a:lnTo>
                  <a:lnTo>
                    <a:pt x="827" y="505"/>
                  </a:lnTo>
                  <a:lnTo>
                    <a:pt x="830" y="505"/>
                  </a:lnTo>
                  <a:lnTo>
                    <a:pt x="832" y="503"/>
                  </a:lnTo>
                  <a:lnTo>
                    <a:pt x="834" y="501"/>
                  </a:lnTo>
                  <a:lnTo>
                    <a:pt x="836" y="501"/>
                  </a:lnTo>
                  <a:lnTo>
                    <a:pt x="836" y="499"/>
                  </a:lnTo>
                  <a:lnTo>
                    <a:pt x="836" y="494"/>
                  </a:lnTo>
                  <a:lnTo>
                    <a:pt x="834" y="489"/>
                  </a:lnTo>
                  <a:lnTo>
                    <a:pt x="832" y="485"/>
                  </a:lnTo>
                  <a:lnTo>
                    <a:pt x="830" y="478"/>
                  </a:lnTo>
                  <a:lnTo>
                    <a:pt x="832" y="476"/>
                  </a:lnTo>
                  <a:lnTo>
                    <a:pt x="834" y="473"/>
                  </a:lnTo>
                  <a:lnTo>
                    <a:pt x="839" y="469"/>
                  </a:lnTo>
                  <a:lnTo>
                    <a:pt x="846" y="462"/>
                  </a:lnTo>
                  <a:lnTo>
                    <a:pt x="852" y="457"/>
                  </a:lnTo>
                  <a:lnTo>
                    <a:pt x="859" y="453"/>
                  </a:lnTo>
                  <a:lnTo>
                    <a:pt x="864" y="448"/>
                  </a:lnTo>
                  <a:lnTo>
                    <a:pt x="868" y="444"/>
                  </a:lnTo>
                  <a:lnTo>
                    <a:pt x="871" y="441"/>
                  </a:lnTo>
                  <a:lnTo>
                    <a:pt x="871" y="439"/>
                  </a:lnTo>
                  <a:lnTo>
                    <a:pt x="875" y="439"/>
                  </a:lnTo>
                  <a:lnTo>
                    <a:pt x="878" y="437"/>
                  </a:lnTo>
                  <a:lnTo>
                    <a:pt x="878" y="435"/>
                  </a:lnTo>
                  <a:lnTo>
                    <a:pt x="878" y="432"/>
                  </a:lnTo>
                  <a:lnTo>
                    <a:pt x="875" y="430"/>
                  </a:lnTo>
                  <a:lnTo>
                    <a:pt x="875" y="425"/>
                  </a:lnTo>
                  <a:lnTo>
                    <a:pt x="875" y="421"/>
                  </a:lnTo>
                  <a:lnTo>
                    <a:pt x="875" y="414"/>
                  </a:lnTo>
                  <a:lnTo>
                    <a:pt x="875" y="407"/>
                  </a:lnTo>
                  <a:lnTo>
                    <a:pt x="875" y="403"/>
                  </a:lnTo>
                  <a:lnTo>
                    <a:pt x="875" y="398"/>
                  </a:lnTo>
                  <a:lnTo>
                    <a:pt x="878" y="396"/>
                  </a:lnTo>
                  <a:lnTo>
                    <a:pt x="871" y="398"/>
                  </a:lnTo>
                  <a:lnTo>
                    <a:pt x="866" y="398"/>
                  </a:lnTo>
                  <a:lnTo>
                    <a:pt x="864" y="398"/>
                  </a:lnTo>
                  <a:lnTo>
                    <a:pt x="859" y="396"/>
                  </a:lnTo>
                  <a:lnTo>
                    <a:pt x="857" y="393"/>
                  </a:lnTo>
                  <a:lnTo>
                    <a:pt x="852" y="389"/>
                  </a:lnTo>
                  <a:lnTo>
                    <a:pt x="850" y="387"/>
                  </a:lnTo>
                  <a:lnTo>
                    <a:pt x="846" y="384"/>
                  </a:lnTo>
                  <a:lnTo>
                    <a:pt x="839" y="382"/>
                  </a:lnTo>
                  <a:lnTo>
                    <a:pt x="832" y="377"/>
                  </a:lnTo>
                  <a:lnTo>
                    <a:pt x="827" y="377"/>
                  </a:lnTo>
                  <a:lnTo>
                    <a:pt x="823" y="375"/>
                  </a:lnTo>
                  <a:lnTo>
                    <a:pt x="818" y="373"/>
                  </a:lnTo>
                  <a:lnTo>
                    <a:pt x="814" y="371"/>
                  </a:lnTo>
                  <a:lnTo>
                    <a:pt x="811" y="371"/>
                  </a:lnTo>
                  <a:lnTo>
                    <a:pt x="809" y="368"/>
                  </a:lnTo>
                  <a:lnTo>
                    <a:pt x="804" y="366"/>
                  </a:lnTo>
                  <a:lnTo>
                    <a:pt x="800" y="366"/>
                  </a:lnTo>
                  <a:lnTo>
                    <a:pt x="791" y="364"/>
                  </a:lnTo>
                  <a:lnTo>
                    <a:pt x="786" y="361"/>
                  </a:lnTo>
                  <a:lnTo>
                    <a:pt x="784" y="359"/>
                  </a:lnTo>
                  <a:lnTo>
                    <a:pt x="777" y="357"/>
                  </a:lnTo>
                  <a:lnTo>
                    <a:pt x="772" y="352"/>
                  </a:lnTo>
                  <a:lnTo>
                    <a:pt x="766" y="345"/>
                  </a:lnTo>
                  <a:lnTo>
                    <a:pt x="763" y="343"/>
                  </a:lnTo>
                  <a:lnTo>
                    <a:pt x="761" y="339"/>
                  </a:lnTo>
                  <a:lnTo>
                    <a:pt x="759" y="334"/>
                  </a:lnTo>
                  <a:lnTo>
                    <a:pt x="759" y="327"/>
                  </a:lnTo>
                  <a:lnTo>
                    <a:pt x="756" y="320"/>
                  </a:lnTo>
                  <a:lnTo>
                    <a:pt x="754" y="318"/>
                  </a:lnTo>
                  <a:lnTo>
                    <a:pt x="752" y="318"/>
                  </a:lnTo>
                  <a:lnTo>
                    <a:pt x="750" y="320"/>
                  </a:lnTo>
                  <a:lnTo>
                    <a:pt x="738" y="323"/>
                  </a:lnTo>
                  <a:lnTo>
                    <a:pt x="727" y="327"/>
                  </a:lnTo>
                  <a:lnTo>
                    <a:pt x="724" y="327"/>
                  </a:lnTo>
                  <a:lnTo>
                    <a:pt x="722" y="327"/>
                  </a:lnTo>
                  <a:lnTo>
                    <a:pt x="720" y="325"/>
                  </a:lnTo>
                  <a:lnTo>
                    <a:pt x="718" y="320"/>
                  </a:lnTo>
                  <a:lnTo>
                    <a:pt x="715" y="318"/>
                  </a:lnTo>
                  <a:lnTo>
                    <a:pt x="713" y="318"/>
                  </a:lnTo>
                  <a:lnTo>
                    <a:pt x="711" y="320"/>
                  </a:lnTo>
                  <a:lnTo>
                    <a:pt x="708" y="323"/>
                  </a:lnTo>
                  <a:lnTo>
                    <a:pt x="704" y="325"/>
                  </a:lnTo>
                  <a:lnTo>
                    <a:pt x="699" y="325"/>
                  </a:lnTo>
                  <a:lnTo>
                    <a:pt x="697" y="323"/>
                  </a:lnTo>
                  <a:lnTo>
                    <a:pt x="697" y="320"/>
                  </a:lnTo>
                  <a:lnTo>
                    <a:pt x="692" y="318"/>
                  </a:lnTo>
                  <a:lnTo>
                    <a:pt x="690" y="318"/>
                  </a:lnTo>
                  <a:lnTo>
                    <a:pt x="688" y="316"/>
                  </a:lnTo>
                  <a:lnTo>
                    <a:pt x="686" y="313"/>
                  </a:lnTo>
                  <a:lnTo>
                    <a:pt x="683" y="311"/>
                  </a:lnTo>
                  <a:lnTo>
                    <a:pt x="681" y="309"/>
                  </a:lnTo>
                  <a:lnTo>
                    <a:pt x="679" y="309"/>
                  </a:lnTo>
                  <a:lnTo>
                    <a:pt x="677" y="311"/>
                  </a:lnTo>
                  <a:lnTo>
                    <a:pt x="674" y="313"/>
                  </a:lnTo>
                  <a:lnTo>
                    <a:pt x="672" y="316"/>
                  </a:lnTo>
                  <a:lnTo>
                    <a:pt x="670" y="313"/>
                  </a:lnTo>
                  <a:lnTo>
                    <a:pt x="665" y="313"/>
                  </a:lnTo>
                  <a:lnTo>
                    <a:pt x="661" y="309"/>
                  </a:lnTo>
                  <a:lnTo>
                    <a:pt x="658" y="307"/>
                  </a:lnTo>
                  <a:lnTo>
                    <a:pt x="654" y="304"/>
                  </a:lnTo>
                  <a:lnTo>
                    <a:pt x="651" y="307"/>
                  </a:lnTo>
                  <a:lnTo>
                    <a:pt x="645" y="316"/>
                  </a:lnTo>
                  <a:lnTo>
                    <a:pt x="638" y="327"/>
                  </a:lnTo>
                  <a:lnTo>
                    <a:pt x="638" y="329"/>
                  </a:lnTo>
                  <a:lnTo>
                    <a:pt x="638" y="332"/>
                  </a:lnTo>
                  <a:lnTo>
                    <a:pt x="638" y="336"/>
                  </a:lnTo>
                  <a:lnTo>
                    <a:pt x="642" y="343"/>
                  </a:lnTo>
                  <a:lnTo>
                    <a:pt x="645" y="350"/>
                  </a:lnTo>
                  <a:lnTo>
                    <a:pt x="647" y="352"/>
                  </a:lnTo>
                  <a:lnTo>
                    <a:pt x="647" y="357"/>
                  </a:lnTo>
                  <a:lnTo>
                    <a:pt x="645" y="364"/>
                  </a:lnTo>
                  <a:lnTo>
                    <a:pt x="642" y="371"/>
                  </a:lnTo>
                  <a:lnTo>
                    <a:pt x="635" y="375"/>
                  </a:lnTo>
                  <a:lnTo>
                    <a:pt x="629" y="382"/>
                  </a:lnTo>
                  <a:lnTo>
                    <a:pt x="629" y="387"/>
                  </a:lnTo>
                  <a:lnTo>
                    <a:pt x="629" y="391"/>
                  </a:lnTo>
                  <a:lnTo>
                    <a:pt x="626" y="393"/>
                  </a:lnTo>
                  <a:lnTo>
                    <a:pt x="626" y="396"/>
                  </a:lnTo>
                  <a:lnTo>
                    <a:pt x="624" y="396"/>
                  </a:lnTo>
                  <a:lnTo>
                    <a:pt x="619" y="396"/>
                  </a:lnTo>
                  <a:lnTo>
                    <a:pt x="617" y="398"/>
                  </a:lnTo>
                  <a:lnTo>
                    <a:pt x="615" y="400"/>
                  </a:lnTo>
                  <a:lnTo>
                    <a:pt x="613" y="403"/>
                  </a:lnTo>
                  <a:lnTo>
                    <a:pt x="610" y="405"/>
                  </a:lnTo>
                  <a:lnTo>
                    <a:pt x="597" y="412"/>
                  </a:lnTo>
                  <a:lnTo>
                    <a:pt x="594" y="414"/>
                  </a:lnTo>
                  <a:lnTo>
                    <a:pt x="592" y="416"/>
                  </a:lnTo>
                  <a:lnTo>
                    <a:pt x="592" y="419"/>
                  </a:lnTo>
                  <a:lnTo>
                    <a:pt x="594" y="421"/>
                  </a:lnTo>
                  <a:lnTo>
                    <a:pt x="594" y="425"/>
                  </a:lnTo>
                  <a:lnTo>
                    <a:pt x="597" y="430"/>
                  </a:lnTo>
                  <a:lnTo>
                    <a:pt x="597" y="437"/>
                  </a:lnTo>
                  <a:lnTo>
                    <a:pt x="594" y="441"/>
                  </a:lnTo>
                  <a:lnTo>
                    <a:pt x="592" y="444"/>
                  </a:lnTo>
                  <a:lnTo>
                    <a:pt x="590" y="448"/>
                  </a:lnTo>
                  <a:lnTo>
                    <a:pt x="585" y="448"/>
                  </a:lnTo>
                  <a:lnTo>
                    <a:pt x="583" y="448"/>
                  </a:lnTo>
                  <a:lnTo>
                    <a:pt x="581" y="446"/>
                  </a:lnTo>
                  <a:lnTo>
                    <a:pt x="578" y="446"/>
                  </a:lnTo>
                  <a:lnTo>
                    <a:pt x="576" y="448"/>
                  </a:lnTo>
                  <a:lnTo>
                    <a:pt x="574" y="451"/>
                  </a:lnTo>
                  <a:lnTo>
                    <a:pt x="574" y="453"/>
                  </a:lnTo>
                  <a:lnTo>
                    <a:pt x="574" y="457"/>
                  </a:lnTo>
                  <a:lnTo>
                    <a:pt x="571" y="467"/>
                  </a:lnTo>
                  <a:lnTo>
                    <a:pt x="574" y="467"/>
                  </a:lnTo>
                  <a:lnTo>
                    <a:pt x="574" y="469"/>
                  </a:lnTo>
                  <a:lnTo>
                    <a:pt x="576" y="473"/>
                  </a:lnTo>
                  <a:lnTo>
                    <a:pt x="578" y="478"/>
                  </a:lnTo>
                  <a:lnTo>
                    <a:pt x="578" y="480"/>
                  </a:lnTo>
                  <a:lnTo>
                    <a:pt x="578" y="483"/>
                  </a:lnTo>
                  <a:lnTo>
                    <a:pt x="578" y="485"/>
                  </a:lnTo>
                  <a:lnTo>
                    <a:pt x="576" y="489"/>
                  </a:lnTo>
                  <a:lnTo>
                    <a:pt x="576" y="494"/>
                  </a:lnTo>
                  <a:lnTo>
                    <a:pt x="576" y="496"/>
                  </a:lnTo>
                  <a:lnTo>
                    <a:pt x="574" y="501"/>
                  </a:lnTo>
                  <a:lnTo>
                    <a:pt x="574" y="505"/>
                  </a:lnTo>
                  <a:lnTo>
                    <a:pt x="571" y="510"/>
                  </a:lnTo>
                  <a:lnTo>
                    <a:pt x="571" y="512"/>
                  </a:lnTo>
                  <a:lnTo>
                    <a:pt x="571" y="515"/>
                  </a:lnTo>
                  <a:lnTo>
                    <a:pt x="571" y="517"/>
                  </a:lnTo>
                  <a:lnTo>
                    <a:pt x="574" y="519"/>
                  </a:lnTo>
                  <a:lnTo>
                    <a:pt x="574" y="521"/>
                  </a:lnTo>
                  <a:lnTo>
                    <a:pt x="571" y="524"/>
                  </a:lnTo>
                  <a:lnTo>
                    <a:pt x="569" y="524"/>
                  </a:lnTo>
                  <a:lnTo>
                    <a:pt x="567" y="524"/>
                  </a:lnTo>
                  <a:lnTo>
                    <a:pt x="565" y="524"/>
                  </a:lnTo>
                  <a:lnTo>
                    <a:pt x="565" y="526"/>
                  </a:lnTo>
                  <a:lnTo>
                    <a:pt x="565" y="533"/>
                  </a:lnTo>
                  <a:lnTo>
                    <a:pt x="565" y="535"/>
                  </a:lnTo>
                  <a:lnTo>
                    <a:pt x="562" y="537"/>
                  </a:lnTo>
                  <a:lnTo>
                    <a:pt x="560" y="540"/>
                  </a:lnTo>
                  <a:lnTo>
                    <a:pt x="560" y="542"/>
                  </a:lnTo>
                  <a:lnTo>
                    <a:pt x="560" y="544"/>
                  </a:lnTo>
                  <a:lnTo>
                    <a:pt x="562" y="549"/>
                  </a:lnTo>
                  <a:lnTo>
                    <a:pt x="565" y="556"/>
                  </a:lnTo>
                  <a:lnTo>
                    <a:pt x="565" y="560"/>
                  </a:lnTo>
                  <a:lnTo>
                    <a:pt x="565" y="563"/>
                  </a:lnTo>
                  <a:lnTo>
                    <a:pt x="562" y="563"/>
                  </a:lnTo>
                  <a:lnTo>
                    <a:pt x="562" y="565"/>
                  </a:lnTo>
                  <a:lnTo>
                    <a:pt x="560" y="563"/>
                  </a:lnTo>
                  <a:lnTo>
                    <a:pt x="558" y="563"/>
                  </a:lnTo>
                  <a:lnTo>
                    <a:pt x="555" y="563"/>
                  </a:lnTo>
                  <a:lnTo>
                    <a:pt x="555" y="565"/>
                  </a:lnTo>
                  <a:lnTo>
                    <a:pt x="553" y="565"/>
                  </a:lnTo>
                  <a:lnTo>
                    <a:pt x="549" y="565"/>
                  </a:lnTo>
                  <a:lnTo>
                    <a:pt x="546" y="565"/>
                  </a:lnTo>
                  <a:lnTo>
                    <a:pt x="546" y="567"/>
                  </a:lnTo>
                  <a:lnTo>
                    <a:pt x="544" y="569"/>
                  </a:lnTo>
                  <a:lnTo>
                    <a:pt x="542" y="569"/>
                  </a:lnTo>
                  <a:lnTo>
                    <a:pt x="537" y="569"/>
                  </a:lnTo>
                  <a:lnTo>
                    <a:pt x="533" y="569"/>
                  </a:lnTo>
                  <a:lnTo>
                    <a:pt x="528" y="567"/>
                  </a:lnTo>
                  <a:lnTo>
                    <a:pt x="526" y="565"/>
                  </a:lnTo>
                  <a:lnTo>
                    <a:pt x="523" y="563"/>
                  </a:lnTo>
                  <a:lnTo>
                    <a:pt x="521" y="563"/>
                  </a:lnTo>
                  <a:lnTo>
                    <a:pt x="514" y="563"/>
                  </a:lnTo>
                  <a:lnTo>
                    <a:pt x="510" y="563"/>
                  </a:lnTo>
                  <a:lnTo>
                    <a:pt x="505" y="560"/>
                  </a:lnTo>
                  <a:lnTo>
                    <a:pt x="501" y="558"/>
                  </a:lnTo>
                  <a:lnTo>
                    <a:pt x="496" y="556"/>
                  </a:lnTo>
                  <a:lnTo>
                    <a:pt x="491" y="553"/>
                  </a:lnTo>
                  <a:lnTo>
                    <a:pt x="489" y="551"/>
                  </a:lnTo>
                  <a:lnTo>
                    <a:pt x="487" y="549"/>
                  </a:lnTo>
                  <a:lnTo>
                    <a:pt x="487" y="547"/>
                  </a:lnTo>
                  <a:lnTo>
                    <a:pt x="487" y="542"/>
                  </a:lnTo>
                  <a:lnTo>
                    <a:pt x="485" y="537"/>
                  </a:lnTo>
                  <a:lnTo>
                    <a:pt x="485" y="531"/>
                  </a:lnTo>
                  <a:lnTo>
                    <a:pt x="485" y="526"/>
                  </a:lnTo>
                  <a:lnTo>
                    <a:pt x="485" y="524"/>
                  </a:lnTo>
                  <a:lnTo>
                    <a:pt x="482" y="519"/>
                  </a:lnTo>
                  <a:lnTo>
                    <a:pt x="480" y="517"/>
                  </a:lnTo>
                  <a:lnTo>
                    <a:pt x="478" y="515"/>
                  </a:lnTo>
                  <a:lnTo>
                    <a:pt x="475" y="510"/>
                  </a:lnTo>
                  <a:lnTo>
                    <a:pt x="473" y="508"/>
                  </a:lnTo>
                  <a:lnTo>
                    <a:pt x="471" y="508"/>
                  </a:lnTo>
                  <a:lnTo>
                    <a:pt x="469" y="508"/>
                  </a:lnTo>
                  <a:lnTo>
                    <a:pt x="466" y="508"/>
                  </a:lnTo>
                  <a:lnTo>
                    <a:pt x="464" y="508"/>
                  </a:lnTo>
                  <a:lnTo>
                    <a:pt x="462" y="508"/>
                  </a:lnTo>
                  <a:lnTo>
                    <a:pt x="459" y="508"/>
                  </a:lnTo>
                  <a:lnTo>
                    <a:pt x="457" y="510"/>
                  </a:lnTo>
                  <a:lnTo>
                    <a:pt x="455" y="512"/>
                  </a:lnTo>
                  <a:lnTo>
                    <a:pt x="453" y="510"/>
                  </a:lnTo>
                  <a:lnTo>
                    <a:pt x="450" y="508"/>
                  </a:lnTo>
                  <a:lnTo>
                    <a:pt x="450" y="505"/>
                  </a:lnTo>
                  <a:lnTo>
                    <a:pt x="446" y="501"/>
                  </a:lnTo>
                  <a:lnTo>
                    <a:pt x="443" y="496"/>
                  </a:lnTo>
                  <a:lnTo>
                    <a:pt x="441" y="492"/>
                  </a:lnTo>
                  <a:lnTo>
                    <a:pt x="439" y="485"/>
                  </a:lnTo>
                  <a:lnTo>
                    <a:pt x="434" y="485"/>
                  </a:lnTo>
                  <a:lnTo>
                    <a:pt x="427" y="485"/>
                  </a:lnTo>
                  <a:lnTo>
                    <a:pt x="421" y="485"/>
                  </a:lnTo>
                  <a:lnTo>
                    <a:pt x="411" y="485"/>
                  </a:lnTo>
                  <a:lnTo>
                    <a:pt x="402" y="483"/>
                  </a:lnTo>
                  <a:lnTo>
                    <a:pt x="398" y="480"/>
                  </a:lnTo>
                  <a:lnTo>
                    <a:pt x="393" y="480"/>
                  </a:lnTo>
                  <a:lnTo>
                    <a:pt x="391" y="480"/>
                  </a:lnTo>
                  <a:lnTo>
                    <a:pt x="389" y="483"/>
                  </a:lnTo>
                  <a:lnTo>
                    <a:pt x="384" y="485"/>
                  </a:lnTo>
                  <a:lnTo>
                    <a:pt x="377" y="492"/>
                  </a:lnTo>
                  <a:lnTo>
                    <a:pt x="375" y="494"/>
                  </a:lnTo>
                  <a:lnTo>
                    <a:pt x="375" y="496"/>
                  </a:lnTo>
                  <a:lnTo>
                    <a:pt x="375" y="499"/>
                  </a:lnTo>
                  <a:lnTo>
                    <a:pt x="375" y="501"/>
                  </a:lnTo>
                  <a:lnTo>
                    <a:pt x="375" y="508"/>
                  </a:lnTo>
                  <a:lnTo>
                    <a:pt x="377" y="517"/>
                  </a:lnTo>
                  <a:lnTo>
                    <a:pt x="377" y="519"/>
                  </a:lnTo>
                  <a:lnTo>
                    <a:pt x="377" y="521"/>
                  </a:lnTo>
                  <a:lnTo>
                    <a:pt x="377" y="524"/>
                  </a:lnTo>
                  <a:lnTo>
                    <a:pt x="375" y="524"/>
                  </a:lnTo>
                  <a:lnTo>
                    <a:pt x="375" y="526"/>
                  </a:lnTo>
                  <a:lnTo>
                    <a:pt x="373" y="526"/>
                  </a:lnTo>
                  <a:lnTo>
                    <a:pt x="370" y="526"/>
                  </a:lnTo>
                  <a:lnTo>
                    <a:pt x="368" y="524"/>
                  </a:lnTo>
                  <a:lnTo>
                    <a:pt x="366" y="521"/>
                  </a:lnTo>
                  <a:lnTo>
                    <a:pt x="363" y="521"/>
                  </a:lnTo>
                  <a:lnTo>
                    <a:pt x="361" y="521"/>
                  </a:lnTo>
                  <a:lnTo>
                    <a:pt x="354" y="524"/>
                  </a:lnTo>
                  <a:lnTo>
                    <a:pt x="350" y="526"/>
                  </a:lnTo>
                  <a:lnTo>
                    <a:pt x="347" y="526"/>
                  </a:lnTo>
                  <a:lnTo>
                    <a:pt x="345" y="526"/>
                  </a:lnTo>
                  <a:lnTo>
                    <a:pt x="341" y="524"/>
                  </a:lnTo>
                  <a:lnTo>
                    <a:pt x="338" y="524"/>
                  </a:lnTo>
                  <a:lnTo>
                    <a:pt x="336" y="524"/>
                  </a:lnTo>
                  <a:lnTo>
                    <a:pt x="334" y="524"/>
                  </a:lnTo>
                  <a:lnTo>
                    <a:pt x="331" y="526"/>
                  </a:lnTo>
                  <a:lnTo>
                    <a:pt x="329" y="528"/>
                  </a:lnTo>
                  <a:lnTo>
                    <a:pt x="329" y="531"/>
                  </a:lnTo>
                  <a:lnTo>
                    <a:pt x="325" y="535"/>
                  </a:lnTo>
                  <a:lnTo>
                    <a:pt x="320" y="537"/>
                  </a:lnTo>
                  <a:lnTo>
                    <a:pt x="318" y="537"/>
                  </a:lnTo>
                  <a:lnTo>
                    <a:pt x="315" y="540"/>
                  </a:lnTo>
                  <a:lnTo>
                    <a:pt x="313" y="544"/>
                  </a:lnTo>
                  <a:lnTo>
                    <a:pt x="313" y="549"/>
                  </a:lnTo>
                  <a:lnTo>
                    <a:pt x="311" y="553"/>
                  </a:lnTo>
                  <a:lnTo>
                    <a:pt x="309" y="558"/>
                  </a:lnTo>
                  <a:lnTo>
                    <a:pt x="309" y="560"/>
                  </a:lnTo>
                  <a:lnTo>
                    <a:pt x="306" y="560"/>
                  </a:lnTo>
                  <a:lnTo>
                    <a:pt x="304" y="560"/>
                  </a:lnTo>
                  <a:lnTo>
                    <a:pt x="302" y="560"/>
                  </a:lnTo>
                  <a:lnTo>
                    <a:pt x="297" y="563"/>
                  </a:lnTo>
                  <a:lnTo>
                    <a:pt x="295" y="563"/>
                  </a:lnTo>
                  <a:lnTo>
                    <a:pt x="295" y="565"/>
                  </a:lnTo>
                  <a:lnTo>
                    <a:pt x="295" y="567"/>
                  </a:lnTo>
                  <a:lnTo>
                    <a:pt x="293" y="569"/>
                  </a:lnTo>
                  <a:lnTo>
                    <a:pt x="290" y="572"/>
                  </a:lnTo>
                  <a:lnTo>
                    <a:pt x="288" y="574"/>
                  </a:lnTo>
                  <a:lnTo>
                    <a:pt x="286" y="574"/>
                  </a:lnTo>
                  <a:lnTo>
                    <a:pt x="283" y="574"/>
                  </a:lnTo>
                  <a:lnTo>
                    <a:pt x="281" y="574"/>
                  </a:lnTo>
                  <a:lnTo>
                    <a:pt x="279" y="574"/>
                  </a:lnTo>
                  <a:lnTo>
                    <a:pt x="279" y="581"/>
                  </a:lnTo>
                  <a:lnTo>
                    <a:pt x="279" y="585"/>
                  </a:lnTo>
                  <a:lnTo>
                    <a:pt x="281" y="585"/>
                  </a:lnTo>
                  <a:lnTo>
                    <a:pt x="281" y="588"/>
                  </a:lnTo>
                  <a:lnTo>
                    <a:pt x="281" y="590"/>
                  </a:lnTo>
                  <a:lnTo>
                    <a:pt x="281" y="592"/>
                  </a:lnTo>
                  <a:lnTo>
                    <a:pt x="281" y="595"/>
                  </a:lnTo>
                  <a:lnTo>
                    <a:pt x="281" y="597"/>
                  </a:lnTo>
                  <a:lnTo>
                    <a:pt x="281" y="599"/>
                  </a:lnTo>
                  <a:lnTo>
                    <a:pt x="283" y="604"/>
                  </a:lnTo>
                  <a:lnTo>
                    <a:pt x="286" y="608"/>
                  </a:lnTo>
                  <a:lnTo>
                    <a:pt x="288" y="615"/>
                  </a:lnTo>
                  <a:lnTo>
                    <a:pt x="279" y="617"/>
                  </a:lnTo>
                  <a:lnTo>
                    <a:pt x="272" y="622"/>
                  </a:lnTo>
                  <a:lnTo>
                    <a:pt x="272" y="627"/>
                  </a:lnTo>
                  <a:lnTo>
                    <a:pt x="272" y="631"/>
                  </a:lnTo>
                  <a:lnTo>
                    <a:pt x="274" y="633"/>
                  </a:lnTo>
                  <a:lnTo>
                    <a:pt x="277" y="638"/>
                  </a:lnTo>
                  <a:lnTo>
                    <a:pt x="279" y="638"/>
                  </a:lnTo>
                  <a:lnTo>
                    <a:pt x="267" y="645"/>
                  </a:lnTo>
                  <a:lnTo>
                    <a:pt x="258" y="652"/>
                  </a:lnTo>
                  <a:lnTo>
                    <a:pt x="256" y="647"/>
                  </a:lnTo>
                  <a:lnTo>
                    <a:pt x="254" y="647"/>
                  </a:lnTo>
                  <a:lnTo>
                    <a:pt x="249" y="642"/>
                  </a:lnTo>
                  <a:lnTo>
                    <a:pt x="242" y="640"/>
                  </a:lnTo>
                  <a:lnTo>
                    <a:pt x="233" y="638"/>
                  </a:lnTo>
                  <a:lnTo>
                    <a:pt x="231" y="636"/>
                  </a:lnTo>
                  <a:lnTo>
                    <a:pt x="229" y="631"/>
                  </a:lnTo>
                  <a:lnTo>
                    <a:pt x="224" y="631"/>
                  </a:lnTo>
                  <a:lnTo>
                    <a:pt x="206" y="624"/>
                  </a:lnTo>
                  <a:lnTo>
                    <a:pt x="208" y="624"/>
                  </a:lnTo>
                  <a:lnTo>
                    <a:pt x="208" y="620"/>
                  </a:lnTo>
                  <a:lnTo>
                    <a:pt x="210" y="617"/>
                  </a:lnTo>
                  <a:lnTo>
                    <a:pt x="213" y="613"/>
                  </a:lnTo>
                  <a:lnTo>
                    <a:pt x="213" y="608"/>
                  </a:lnTo>
                  <a:lnTo>
                    <a:pt x="215" y="604"/>
                  </a:lnTo>
                  <a:lnTo>
                    <a:pt x="217" y="599"/>
                  </a:lnTo>
                  <a:lnTo>
                    <a:pt x="208" y="601"/>
                  </a:lnTo>
                  <a:lnTo>
                    <a:pt x="201" y="604"/>
                  </a:lnTo>
                  <a:lnTo>
                    <a:pt x="197" y="604"/>
                  </a:lnTo>
                  <a:lnTo>
                    <a:pt x="194" y="601"/>
                  </a:lnTo>
                  <a:lnTo>
                    <a:pt x="192" y="599"/>
                  </a:lnTo>
                  <a:lnTo>
                    <a:pt x="190" y="595"/>
                  </a:lnTo>
                  <a:lnTo>
                    <a:pt x="190" y="592"/>
                  </a:lnTo>
                  <a:lnTo>
                    <a:pt x="188" y="588"/>
                  </a:lnTo>
                  <a:lnTo>
                    <a:pt x="190" y="583"/>
                  </a:lnTo>
                  <a:lnTo>
                    <a:pt x="190" y="576"/>
                  </a:lnTo>
                  <a:lnTo>
                    <a:pt x="192" y="572"/>
                  </a:lnTo>
                  <a:lnTo>
                    <a:pt x="194" y="569"/>
                  </a:lnTo>
                  <a:lnTo>
                    <a:pt x="194" y="567"/>
                  </a:lnTo>
                  <a:lnTo>
                    <a:pt x="194" y="565"/>
                  </a:lnTo>
                  <a:lnTo>
                    <a:pt x="192" y="565"/>
                  </a:lnTo>
                  <a:lnTo>
                    <a:pt x="190" y="563"/>
                  </a:lnTo>
                  <a:lnTo>
                    <a:pt x="185" y="565"/>
                  </a:lnTo>
                  <a:lnTo>
                    <a:pt x="181" y="567"/>
                  </a:lnTo>
                  <a:lnTo>
                    <a:pt x="176" y="569"/>
                  </a:lnTo>
                  <a:lnTo>
                    <a:pt x="172" y="569"/>
                  </a:lnTo>
                  <a:lnTo>
                    <a:pt x="169" y="569"/>
                  </a:lnTo>
                  <a:lnTo>
                    <a:pt x="167" y="567"/>
                  </a:lnTo>
                  <a:lnTo>
                    <a:pt x="165" y="567"/>
                  </a:lnTo>
                  <a:lnTo>
                    <a:pt x="162" y="567"/>
                  </a:lnTo>
                  <a:lnTo>
                    <a:pt x="160" y="569"/>
                  </a:lnTo>
                  <a:lnTo>
                    <a:pt x="160" y="572"/>
                  </a:lnTo>
                  <a:lnTo>
                    <a:pt x="160" y="574"/>
                  </a:lnTo>
                  <a:lnTo>
                    <a:pt x="158" y="579"/>
                  </a:lnTo>
                  <a:lnTo>
                    <a:pt x="156" y="579"/>
                  </a:lnTo>
                  <a:lnTo>
                    <a:pt x="151" y="581"/>
                  </a:lnTo>
                  <a:lnTo>
                    <a:pt x="146" y="581"/>
                  </a:lnTo>
                  <a:lnTo>
                    <a:pt x="144" y="583"/>
                  </a:lnTo>
                  <a:lnTo>
                    <a:pt x="142" y="585"/>
                  </a:lnTo>
                  <a:lnTo>
                    <a:pt x="140" y="588"/>
                  </a:lnTo>
                  <a:lnTo>
                    <a:pt x="135" y="588"/>
                  </a:lnTo>
                  <a:lnTo>
                    <a:pt x="133" y="590"/>
                  </a:lnTo>
                  <a:lnTo>
                    <a:pt x="128" y="590"/>
                  </a:lnTo>
                  <a:lnTo>
                    <a:pt x="124" y="590"/>
                  </a:lnTo>
                  <a:lnTo>
                    <a:pt x="119" y="592"/>
                  </a:lnTo>
                  <a:lnTo>
                    <a:pt x="114" y="592"/>
                  </a:lnTo>
                  <a:lnTo>
                    <a:pt x="110" y="597"/>
                  </a:lnTo>
                  <a:lnTo>
                    <a:pt x="108" y="597"/>
                  </a:lnTo>
                  <a:lnTo>
                    <a:pt x="105" y="599"/>
                  </a:lnTo>
                  <a:lnTo>
                    <a:pt x="105" y="597"/>
                  </a:lnTo>
                  <a:lnTo>
                    <a:pt x="103" y="597"/>
                  </a:lnTo>
                  <a:lnTo>
                    <a:pt x="103" y="592"/>
                  </a:lnTo>
                  <a:lnTo>
                    <a:pt x="101" y="590"/>
                  </a:lnTo>
                  <a:lnTo>
                    <a:pt x="101" y="588"/>
                  </a:lnTo>
                  <a:lnTo>
                    <a:pt x="98" y="588"/>
                  </a:lnTo>
                  <a:lnTo>
                    <a:pt x="94" y="588"/>
                  </a:lnTo>
                  <a:lnTo>
                    <a:pt x="92" y="588"/>
                  </a:lnTo>
                  <a:lnTo>
                    <a:pt x="89" y="590"/>
                  </a:lnTo>
                  <a:lnTo>
                    <a:pt x="89" y="592"/>
                  </a:lnTo>
                  <a:lnTo>
                    <a:pt x="87" y="592"/>
                  </a:lnTo>
                  <a:lnTo>
                    <a:pt x="82" y="592"/>
                  </a:lnTo>
                  <a:lnTo>
                    <a:pt x="80" y="595"/>
                  </a:lnTo>
                  <a:lnTo>
                    <a:pt x="76" y="597"/>
                  </a:lnTo>
                  <a:lnTo>
                    <a:pt x="73" y="597"/>
                  </a:lnTo>
                  <a:lnTo>
                    <a:pt x="71" y="597"/>
                  </a:lnTo>
                  <a:lnTo>
                    <a:pt x="69" y="595"/>
                  </a:lnTo>
                  <a:lnTo>
                    <a:pt x="69" y="592"/>
                  </a:lnTo>
                  <a:lnTo>
                    <a:pt x="69" y="588"/>
                  </a:lnTo>
                  <a:lnTo>
                    <a:pt x="69" y="583"/>
                  </a:lnTo>
                  <a:lnTo>
                    <a:pt x="69" y="581"/>
                  </a:lnTo>
                  <a:lnTo>
                    <a:pt x="69" y="576"/>
                  </a:lnTo>
                  <a:lnTo>
                    <a:pt x="73" y="574"/>
                  </a:lnTo>
                  <a:lnTo>
                    <a:pt x="76" y="572"/>
                  </a:lnTo>
                  <a:lnTo>
                    <a:pt x="76" y="569"/>
                  </a:lnTo>
                  <a:lnTo>
                    <a:pt x="78" y="565"/>
                  </a:lnTo>
                  <a:lnTo>
                    <a:pt x="80" y="563"/>
                  </a:lnTo>
                  <a:lnTo>
                    <a:pt x="82" y="558"/>
                  </a:lnTo>
                  <a:lnTo>
                    <a:pt x="85" y="558"/>
                  </a:lnTo>
                  <a:lnTo>
                    <a:pt x="87" y="556"/>
                  </a:lnTo>
                  <a:lnTo>
                    <a:pt x="87" y="553"/>
                  </a:lnTo>
                  <a:lnTo>
                    <a:pt x="89" y="551"/>
                  </a:lnTo>
                  <a:lnTo>
                    <a:pt x="96" y="549"/>
                  </a:lnTo>
                  <a:lnTo>
                    <a:pt x="98" y="549"/>
                  </a:lnTo>
                  <a:lnTo>
                    <a:pt x="98" y="544"/>
                  </a:lnTo>
                  <a:lnTo>
                    <a:pt x="98" y="542"/>
                  </a:lnTo>
                  <a:lnTo>
                    <a:pt x="98" y="537"/>
                  </a:lnTo>
                  <a:lnTo>
                    <a:pt x="96" y="533"/>
                  </a:lnTo>
                  <a:lnTo>
                    <a:pt x="96" y="531"/>
                  </a:lnTo>
                  <a:lnTo>
                    <a:pt x="96" y="526"/>
                  </a:lnTo>
                  <a:lnTo>
                    <a:pt x="96" y="521"/>
                  </a:lnTo>
                  <a:lnTo>
                    <a:pt x="94" y="519"/>
                  </a:lnTo>
                  <a:lnTo>
                    <a:pt x="94" y="517"/>
                  </a:lnTo>
                  <a:lnTo>
                    <a:pt x="92" y="515"/>
                  </a:lnTo>
                  <a:lnTo>
                    <a:pt x="89" y="512"/>
                  </a:lnTo>
                  <a:lnTo>
                    <a:pt x="87" y="512"/>
                  </a:lnTo>
                  <a:lnTo>
                    <a:pt x="85" y="510"/>
                  </a:lnTo>
                  <a:lnTo>
                    <a:pt x="85" y="508"/>
                  </a:lnTo>
                  <a:lnTo>
                    <a:pt x="85" y="505"/>
                  </a:lnTo>
                  <a:lnTo>
                    <a:pt x="85" y="503"/>
                  </a:lnTo>
                  <a:lnTo>
                    <a:pt x="85" y="501"/>
                  </a:lnTo>
                  <a:lnTo>
                    <a:pt x="85" y="499"/>
                  </a:lnTo>
                  <a:lnTo>
                    <a:pt x="87" y="496"/>
                  </a:lnTo>
                  <a:lnTo>
                    <a:pt x="87" y="494"/>
                  </a:lnTo>
                  <a:lnTo>
                    <a:pt x="87" y="492"/>
                  </a:lnTo>
                  <a:lnTo>
                    <a:pt x="87" y="489"/>
                  </a:lnTo>
                  <a:lnTo>
                    <a:pt x="87" y="487"/>
                  </a:lnTo>
                  <a:lnTo>
                    <a:pt x="87" y="485"/>
                  </a:lnTo>
                  <a:lnTo>
                    <a:pt x="89" y="480"/>
                  </a:lnTo>
                  <a:lnTo>
                    <a:pt x="94" y="478"/>
                  </a:lnTo>
                  <a:lnTo>
                    <a:pt x="96" y="476"/>
                  </a:lnTo>
                  <a:lnTo>
                    <a:pt x="96" y="473"/>
                  </a:lnTo>
                  <a:lnTo>
                    <a:pt x="96" y="471"/>
                  </a:lnTo>
                  <a:lnTo>
                    <a:pt x="98" y="469"/>
                  </a:lnTo>
                  <a:lnTo>
                    <a:pt x="98" y="467"/>
                  </a:lnTo>
                  <a:lnTo>
                    <a:pt x="98" y="460"/>
                  </a:lnTo>
                  <a:lnTo>
                    <a:pt x="98" y="455"/>
                  </a:lnTo>
                  <a:lnTo>
                    <a:pt x="98" y="453"/>
                  </a:lnTo>
                  <a:lnTo>
                    <a:pt x="96" y="453"/>
                  </a:lnTo>
                  <a:lnTo>
                    <a:pt x="94" y="453"/>
                  </a:lnTo>
                  <a:lnTo>
                    <a:pt x="89" y="451"/>
                  </a:lnTo>
                  <a:lnTo>
                    <a:pt x="87" y="451"/>
                  </a:lnTo>
                  <a:lnTo>
                    <a:pt x="80" y="451"/>
                  </a:lnTo>
                  <a:lnTo>
                    <a:pt x="78" y="448"/>
                  </a:lnTo>
                  <a:lnTo>
                    <a:pt x="73" y="448"/>
                  </a:lnTo>
                  <a:lnTo>
                    <a:pt x="73" y="444"/>
                  </a:lnTo>
                  <a:lnTo>
                    <a:pt x="71" y="441"/>
                  </a:lnTo>
                  <a:lnTo>
                    <a:pt x="69" y="441"/>
                  </a:lnTo>
                  <a:lnTo>
                    <a:pt x="64" y="439"/>
                  </a:lnTo>
                  <a:lnTo>
                    <a:pt x="60" y="437"/>
                  </a:lnTo>
                  <a:lnTo>
                    <a:pt x="55" y="437"/>
                  </a:lnTo>
                  <a:lnTo>
                    <a:pt x="53" y="437"/>
                  </a:lnTo>
                  <a:lnTo>
                    <a:pt x="53" y="435"/>
                  </a:lnTo>
                  <a:lnTo>
                    <a:pt x="53" y="432"/>
                  </a:lnTo>
                  <a:lnTo>
                    <a:pt x="55" y="428"/>
                  </a:lnTo>
                  <a:lnTo>
                    <a:pt x="57" y="419"/>
                  </a:lnTo>
                  <a:lnTo>
                    <a:pt x="62" y="409"/>
                  </a:lnTo>
                  <a:lnTo>
                    <a:pt x="62" y="407"/>
                  </a:lnTo>
                  <a:lnTo>
                    <a:pt x="60" y="407"/>
                  </a:lnTo>
                  <a:lnTo>
                    <a:pt x="60" y="403"/>
                  </a:lnTo>
                  <a:lnTo>
                    <a:pt x="62" y="400"/>
                  </a:lnTo>
                  <a:lnTo>
                    <a:pt x="60" y="403"/>
                  </a:lnTo>
                  <a:lnTo>
                    <a:pt x="55" y="403"/>
                  </a:lnTo>
                  <a:lnTo>
                    <a:pt x="53" y="403"/>
                  </a:lnTo>
                  <a:lnTo>
                    <a:pt x="50" y="403"/>
                  </a:lnTo>
                  <a:lnTo>
                    <a:pt x="46" y="403"/>
                  </a:lnTo>
                  <a:lnTo>
                    <a:pt x="44" y="403"/>
                  </a:lnTo>
                  <a:lnTo>
                    <a:pt x="39" y="400"/>
                  </a:lnTo>
                  <a:lnTo>
                    <a:pt x="37" y="398"/>
                  </a:lnTo>
                  <a:lnTo>
                    <a:pt x="32" y="391"/>
                  </a:lnTo>
                  <a:lnTo>
                    <a:pt x="30" y="389"/>
                  </a:lnTo>
                  <a:lnTo>
                    <a:pt x="28" y="384"/>
                  </a:lnTo>
                  <a:lnTo>
                    <a:pt x="25" y="384"/>
                  </a:lnTo>
                  <a:lnTo>
                    <a:pt x="23" y="382"/>
                  </a:lnTo>
                  <a:lnTo>
                    <a:pt x="21" y="380"/>
                  </a:lnTo>
                  <a:lnTo>
                    <a:pt x="18" y="380"/>
                  </a:lnTo>
                  <a:lnTo>
                    <a:pt x="16" y="375"/>
                  </a:lnTo>
                  <a:lnTo>
                    <a:pt x="12" y="373"/>
                  </a:lnTo>
                  <a:lnTo>
                    <a:pt x="7" y="368"/>
                  </a:lnTo>
                  <a:lnTo>
                    <a:pt x="2" y="364"/>
                  </a:lnTo>
                  <a:lnTo>
                    <a:pt x="0" y="361"/>
                  </a:lnTo>
                  <a:lnTo>
                    <a:pt x="0" y="359"/>
                  </a:lnTo>
                  <a:lnTo>
                    <a:pt x="0" y="357"/>
                  </a:lnTo>
                  <a:lnTo>
                    <a:pt x="0" y="355"/>
                  </a:lnTo>
                  <a:lnTo>
                    <a:pt x="2" y="350"/>
                  </a:lnTo>
                  <a:lnTo>
                    <a:pt x="5" y="348"/>
                  </a:lnTo>
                  <a:lnTo>
                    <a:pt x="7" y="345"/>
                  </a:lnTo>
                  <a:lnTo>
                    <a:pt x="12" y="343"/>
                  </a:lnTo>
                  <a:lnTo>
                    <a:pt x="16" y="341"/>
                  </a:lnTo>
                  <a:lnTo>
                    <a:pt x="23" y="339"/>
                  </a:lnTo>
                  <a:lnTo>
                    <a:pt x="28" y="336"/>
                  </a:lnTo>
                  <a:lnTo>
                    <a:pt x="30" y="336"/>
                  </a:lnTo>
                  <a:lnTo>
                    <a:pt x="32" y="334"/>
                  </a:lnTo>
                  <a:lnTo>
                    <a:pt x="34" y="332"/>
                  </a:lnTo>
                  <a:lnTo>
                    <a:pt x="37" y="332"/>
                  </a:lnTo>
                  <a:lnTo>
                    <a:pt x="39" y="329"/>
                  </a:lnTo>
                  <a:lnTo>
                    <a:pt x="39" y="327"/>
                  </a:lnTo>
                  <a:lnTo>
                    <a:pt x="41" y="323"/>
                  </a:lnTo>
                  <a:lnTo>
                    <a:pt x="44" y="313"/>
                  </a:lnTo>
                  <a:lnTo>
                    <a:pt x="46" y="309"/>
                  </a:lnTo>
                  <a:lnTo>
                    <a:pt x="50" y="307"/>
                  </a:lnTo>
                  <a:lnTo>
                    <a:pt x="55" y="304"/>
                  </a:lnTo>
                  <a:lnTo>
                    <a:pt x="60" y="302"/>
                  </a:lnTo>
                  <a:lnTo>
                    <a:pt x="64" y="300"/>
                  </a:lnTo>
                  <a:lnTo>
                    <a:pt x="69" y="295"/>
                  </a:lnTo>
                  <a:lnTo>
                    <a:pt x="71" y="293"/>
                  </a:lnTo>
                  <a:lnTo>
                    <a:pt x="73" y="291"/>
                  </a:lnTo>
                  <a:lnTo>
                    <a:pt x="73" y="288"/>
                  </a:lnTo>
                  <a:lnTo>
                    <a:pt x="76" y="284"/>
                  </a:lnTo>
                  <a:lnTo>
                    <a:pt x="76" y="277"/>
                  </a:lnTo>
                  <a:lnTo>
                    <a:pt x="78" y="272"/>
                  </a:lnTo>
                  <a:lnTo>
                    <a:pt x="78" y="270"/>
                  </a:lnTo>
                  <a:lnTo>
                    <a:pt x="76" y="268"/>
                  </a:lnTo>
                  <a:lnTo>
                    <a:pt x="76" y="263"/>
                  </a:lnTo>
                  <a:lnTo>
                    <a:pt x="76" y="261"/>
                  </a:lnTo>
                  <a:lnTo>
                    <a:pt x="76" y="256"/>
                  </a:lnTo>
                  <a:lnTo>
                    <a:pt x="76" y="252"/>
                  </a:lnTo>
                  <a:lnTo>
                    <a:pt x="76" y="247"/>
                  </a:lnTo>
                  <a:lnTo>
                    <a:pt x="76" y="243"/>
                  </a:lnTo>
                  <a:lnTo>
                    <a:pt x="76" y="240"/>
                  </a:lnTo>
                  <a:lnTo>
                    <a:pt x="76" y="238"/>
                  </a:lnTo>
                  <a:lnTo>
                    <a:pt x="76" y="236"/>
                  </a:lnTo>
                  <a:lnTo>
                    <a:pt x="76" y="233"/>
                  </a:lnTo>
                  <a:lnTo>
                    <a:pt x="76" y="229"/>
                  </a:lnTo>
                  <a:lnTo>
                    <a:pt x="76" y="227"/>
                  </a:lnTo>
                  <a:lnTo>
                    <a:pt x="78" y="224"/>
                  </a:lnTo>
                  <a:lnTo>
                    <a:pt x="78" y="222"/>
                  </a:lnTo>
                  <a:lnTo>
                    <a:pt x="82" y="220"/>
                  </a:lnTo>
                  <a:lnTo>
                    <a:pt x="85" y="217"/>
                  </a:lnTo>
                  <a:lnTo>
                    <a:pt x="87" y="215"/>
                  </a:lnTo>
                  <a:lnTo>
                    <a:pt x="89" y="211"/>
                  </a:lnTo>
                  <a:lnTo>
                    <a:pt x="92" y="206"/>
                  </a:lnTo>
                  <a:lnTo>
                    <a:pt x="94" y="201"/>
                  </a:lnTo>
                  <a:lnTo>
                    <a:pt x="96" y="197"/>
                  </a:lnTo>
                  <a:lnTo>
                    <a:pt x="98" y="195"/>
                  </a:lnTo>
                  <a:lnTo>
                    <a:pt x="101" y="192"/>
                  </a:lnTo>
                  <a:lnTo>
                    <a:pt x="103" y="190"/>
                  </a:lnTo>
                  <a:lnTo>
                    <a:pt x="108" y="190"/>
                  </a:lnTo>
                  <a:lnTo>
                    <a:pt x="110" y="190"/>
                  </a:lnTo>
                  <a:lnTo>
                    <a:pt x="112" y="190"/>
                  </a:lnTo>
                  <a:lnTo>
                    <a:pt x="117" y="190"/>
                  </a:lnTo>
                  <a:lnTo>
                    <a:pt x="119" y="188"/>
                  </a:lnTo>
                  <a:lnTo>
                    <a:pt x="121" y="188"/>
                  </a:lnTo>
                  <a:lnTo>
                    <a:pt x="124" y="185"/>
                  </a:lnTo>
                  <a:lnTo>
                    <a:pt x="128" y="183"/>
                  </a:lnTo>
                  <a:lnTo>
                    <a:pt x="130" y="183"/>
                  </a:lnTo>
                  <a:lnTo>
                    <a:pt x="133" y="181"/>
                  </a:lnTo>
                  <a:lnTo>
                    <a:pt x="135" y="183"/>
                  </a:lnTo>
                  <a:lnTo>
                    <a:pt x="140" y="183"/>
                  </a:lnTo>
                  <a:lnTo>
                    <a:pt x="144" y="185"/>
                  </a:lnTo>
                  <a:lnTo>
                    <a:pt x="146" y="185"/>
                  </a:lnTo>
                  <a:lnTo>
                    <a:pt x="149" y="183"/>
                  </a:lnTo>
                  <a:lnTo>
                    <a:pt x="153" y="183"/>
                  </a:lnTo>
                  <a:lnTo>
                    <a:pt x="158" y="179"/>
                  </a:lnTo>
                  <a:lnTo>
                    <a:pt x="162" y="176"/>
                  </a:lnTo>
                  <a:lnTo>
                    <a:pt x="165" y="176"/>
                  </a:lnTo>
                  <a:lnTo>
                    <a:pt x="167" y="179"/>
                  </a:lnTo>
                  <a:lnTo>
                    <a:pt x="172" y="179"/>
                  </a:lnTo>
                  <a:lnTo>
                    <a:pt x="174" y="179"/>
                  </a:lnTo>
                  <a:lnTo>
                    <a:pt x="176" y="179"/>
                  </a:lnTo>
                  <a:lnTo>
                    <a:pt x="181" y="176"/>
                  </a:lnTo>
                  <a:lnTo>
                    <a:pt x="183" y="179"/>
                  </a:lnTo>
                  <a:lnTo>
                    <a:pt x="185" y="181"/>
                  </a:lnTo>
                  <a:lnTo>
                    <a:pt x="185" y="183"/>
                  </a:lnTo>
                  <a:lnTo>
                    <a:pt x="185" y="188"/>
                  </a:lnTo>
                  <a:lnTo>
                    <a:pt x="188" y="188"/>
                  </a:lnTo>
                  <a:lnTo>
                    <a:pt x="188" y="190"/>
                  </a:lnTo>
                  <a:lnTo>
                    <a:pt x="190" y="190"/>
                  </a:lnTo>
                  <a:lnTo>
                    <a:pt x="192" y="190"/>
                  </a:lnTo>
                  <a:lnTo>
                    <a:pt x="194" y="190"/>
                  </a:lnTo>
                  <a:lnTo>
                    <a:pt x="194" y="188"/>
                  </a:lnTo>
                  <a:lnTo>
                    <a:pt x="197" y="185"/>
                  </a:lnTo>
                  <a:lnTo>
                    <a:pt x="197" y="183"/>
                  </a:lnTo>
                  <a:lnTo>
                    <a:pt x="194" y="179"/>
                  </a:lnTo>
                  <a:lnTo>
                    <a:pt x="192" y="176"/>
                  </a:lnTo>
                  <a:lnTo>
                    <a:pt x="192" y="174"/>
                  </a:lnTo>
                  <a:lnTo>
                    <a:pt x="192" y="172"/>
                  </a:lnTo>
                  <a:lnTo>
                    <a:pt x="194" y="169"/>
                  </a:lnTo>
                  <a:lnTo>
                    <a:pt x="197" y="169"/>
                  </a:lnTo>
                  <a:lnTo>
                    <a:pt x="199" y="167"/>
                  </a:lnTo>
                  <a:lnTo>
                    <a:pt x="204" y="167"/>
                  </a:lnTo>
                  <a:lnTo>
                    <a:pt x="208" y="167"/>
                  </a:lnTo>
                  <a:lnTo>
                    <a:pt x="213" y="167"/>
                  </a:lnTo>
                  <a:lnTo>
                    <a:pt x="217" y="167"/>
                  </a:lnTo>
                  <a:lnTo>
                    <a:pt x="224" y="167"/>
                  </a:lnTo>
                  <a:lnTo>
                    <a:pt x="226" y="167"/>
                  </a:lnTo>
                  <a:lnTo>
                    <a:pt x="226" y="172"/>
                  </a:lnTo>
                  <a:lnTo>
                    <a:pt x="229" y="176"/>
                  </a:lnTo>
                  <a:lnTo>
                    <a:pt x="231" y="179"/>
                  </a:lnTo>
                  <a:lnTo>
                    <a:pt x="236" y="181"/>
                  </a:lnTo>
                  <a:lnTo>
                    <a:pt x="238" y="183"/>
                  </a:lnTo>
                  <a:lnTo>
                    <a:pt x="238" y="188"/>
                  </a:lnTo>
                  <a:lnTo>
                    <a:pt x="238" y="190"/>
                  </a:lnTo>
                  <a:lnTo>
                    <a:pt x="238" y="195"/>
                  </a:lnTo>
                  <a:lnTo>
                    <a:pt x="240" y="199"/>
                  </a:lnTo>
                  <a:lnTo>
                    <a:pt x="242" y="204"/>
                  </a:lnTo>
                  <a:lnTo>
                    <a:pt x="245" y="206"/>
                  </a:lnTo>
                  <a:lnTo>
                    <a:pt x="245" y="208"/>
                  </a:lnTo>
                  <a:lnTo>
                    <a:pt x="247" y="208"/>
                  </a:lnTo>
                  <a:lnTo>
                    <a:pt x="249" y="208"/>
                  </a:lnTo>
                  <a:lnTo>
                    <a:pt x="252" y="206"/>
                  </a:lnTo>
                  <a:lnTo>
                    <a:pt x="254" y="204"/>
                  </a:lnTo>
                  <a:lnTo>
                    <a:pt x="256" y="204"/>
                  </a:lnTo>
                  <a:lnTo>
                    <a:pt x="258" y="201"/>
                  </a:lnTo>
                  <a:lnTo>
                    <a:pt x="263" y="201"/>
                  </a:lnTo>
                  <a:lnTo>
                    <a:pt x="267" y="201"/>
                  </a:lnTo>
                  <a:lnTo>
                    <a:pt x="274" y="199"/>
                  </a:lnTo>
                  <a:lnTo>
                    <a:pt x="277" y="199"/>
                  </a:lnTo>
                  <a:lnTo>
                    <a:pt x="279" y="197"/>
                  </a:lnTo>
                  <a:lnTo>
                    <a:pt x="281" y="197"/>
                  </a:lnTo>
                  <a:lnTo>
                    <a:pt x="281" y="195"/>
                  </a:lnTo>
                  <a:lnTo>
                    <a:pt x="281" y="190"/>
                  </a:lnTo>
                  <a:lnTo>
                    <a:pt x="281" y="188"/>
                  </a:lnTo>
                  <a:lnTo>
                    <a:pt x="281" y="185"/>
                  </a:lnTo>
                  <a:lnTo>
                    <a:pt x="288" y="185"/>
                  </a:lnTo>
                  <a:lnTo>
                    <a:pt x="293" y="185"/>
                  </a:lnTo>
                  <a:lnTo>
                    <a:pt x="295" y="183"/>
                  </a:lnTo>
                  <a:lnTo>
                    <a:pt x="297" y="181"/>
                  </a:lnTo>
                  <a:lnTo>
                    <a:pt x="299" y="179"/>
                  </a:lnTo>
                  <a:lnTo>
                    <a:pt x="299" y="176"/>
                  </a:lnTo>
                  <a:lnTo>
                    <a:pt x="299" y="174"/>
                  </a:lnTo>
                  <a:lnTo>
                    <a:pt x="304" y="174"/>
                  </a:lnTo>
                  <a:lnTo>
                    <a:pt x="306" y="174"/>
                  </a:lnTo>
                  <a:lnTo>
                    <a:pt x="306" y="176"/>
                  </a:lnTo>
                  <a:lnTo>
                    <a:pt x="306" y="181"/>
                  </a:lnTo>
                  <a:lnTo>
                    <a:pt x="306" y="185"/>
                  </a:lnTo>
                  <a:lnTo>
                    <a:pt x="309" y="190"/>
                  </a:lnTo>
                  <a:lnTo>
                    <a:pt x="309" y="195"/>
                  </a:lnTo>
                  <a:lnTo>
                    <a:pt x="306" y="197"/>
                  </a:lnTo>
                  <a:lnTo>
                    <a:pt x="306" y="199"/>
                  </a:lnTo>
                  <a:lnTo>
                    <a:pt x="306" y="201"/>
                  </a:lnTo>
                  <a:lnTo>
                    <a:pt x="306" y="204"/>
                  </a:lnTo>
                  <a:lnTo>
                    <a:pt x="309" y="208"/>
                  </a:lnTo>
                  <a:lnTo>
                    <a:pt x="311" y="208"/>
                  </a:lnTo>
                  <a:lnTo>
                    <a:pt x="313" y="213"/>
                  </a:lnTo>
                  <a:lnTo>
                    <a:pt x="315" y="215"/>
                  </a:lnTo>
                  <a:lnTo>
                    <a:pt x="318" y="217"/>
                  </a:lnTo>
                  <a:lnTo>
                    <a:pt x="318" y="220"/>
                  </a:lnTo>
                  <a:lnTo>
                    <a:pt x="320" y="220"/>
                  </a:lnTo>
                  <a:lnTo>
                    <a:pt x="325" y="217"/>
                  </a:lnTo>
                  <a:lnTo>
                    <a:pt x="327" y="215"/>
                  </a:lnTo>
                  <a:lnTo>
                    <a:pt x="334" y="211"/>
                  </a:lnTo>
                  <a:lnTo>
                    <a:pt x="341" y="201"/>
                  </a:lnTo>
                  <a:lnTo>
                    <a:pt x="347" y="195"/>
                  </a:lnTo>
                  <a:lnTo>
                    <a:pt x="352" y="185"/>
                  </a:lnTo>
                  <a:lnTo>
                    <a:pt x="357" y="179"/>
                  </a:lnTo>
                  <a:lnTo>
                    <a:pt x="359" y="174"/>
                  </a:lnTo>
                  <a:lnTo>
                    <a:pt x="361" y="169"/>
                  </a:lnTo>
                  <a:lnTo>
                    <a:pt x="363" y="167"/>
                  </a:lnTo>
                  <a:lnTo>
                    <a:pt x="366" y="165"/>
                  </a:lnTo>
                  <a:lnTo>
                    <a:pt x="368" y="163"/>
                  </a:lnTo>
                  <a:lnTo>
                    <a:pt x="366" y="160"/>
                  </a:lnTo>
                  <a:lnTo>
                    <a:pt x="363" y="160"/>
                  </a:lnTo>
                  <a:lnTo>
                    <a:pt x="359" y="158"/>
                  </a:lnTo>
                  <a:lnTo>
                    <a:pt x="357" y="156"/>
                  </a:lnTo>
                  <a:lnTo>
                    <a:pt x="357" y="153"/>
                  </a:lnTo>
                  <a:lnTo>
                    <a:pt x="359" y="151"/>
                  </a:lnTo>
                  <a:lnTo>
                    <a:pt x="363" y="142"/>
                  </a:lnTo>
                  <a:lnTo>
                    <a:pt x="368" y="140"/>
                  </a:lnTo>
                  <a:lnTo>
                    <a:pt x="370" y="140"/>
                  </a:lnTo>
                  <a:lnTo>
                    <a:pt x="373" y="140"/>
                  </a:lnTo>
                  <a:lnTo>
                    <a:pt x="377" y="140"/>
                  </a:lnTo>
                  <a:lnTo>
                    <a:pt x="379" y="137"/>
                  </a:lnTo>
                  <a:lnTo>
                    <a:pt x="382" y="137"/>
                  </a:lnTo>
                  <a:lnTo>
                    <a:pt x="382" y="135"/>
                  </a:lnTo>
                  <a:lnTo>
                    <a:pt x="384" y="133"/>
                  </a:lnTo>
                  <a:lnTo>
                    <a:pt x="384" y="128"/>
                  </a:lnTo>
                  <a:lnTo>
                    <a:pt x="384" y="126"/>
                  </a:lnTo>
                  <a:lnTo>
                    <a:pt x="389" y="124"/>
                  </a:lnTo>
                  <a:lnTo>
                    <a:pt x="391" y="124"/>
                  </a:lnTo>
                  <a:lnTo>
                    <a:pt x="393" y="124"/>
                  </a:lnTo>
                  <a:lnTo>
                    <a:pt x="395" y="128"/>
                  </a:lnTo>
                  <a:lnTo>
                    <a:pt x="398" y="133"/>
                  </a:lnTo>
                  <a:lnTo>
                    <a:pt x="400" y="133"/>
                  </a:lnTo>
                  <a:lnTo>
                    <a:pt x="402" y="133"/>
                  </a:lnTo>
                  <a:lnTo>
                    <a:pt x="402" y="131"/>
                  </a:lnTo>
                  <a:lnTo>
                    <a:pt x="402" y="128"/>
                  </a:lnTo>
                  <a:lnTo>
                    <a:pt x="405" y="124"/>
                  </a:lnTo>
                  <a:lnTo>
                    <a:pt x="405" y="122"/>
                  </a:lnTo>
                  <a:lnTo>
                    <a:pt x="405" y="119"/>
                  </a:lnTo>
                  <a:lnTo>
                    <a:pt x="407" y="119"/>
                  </a:lnTo>
                  <a:lnTo>
                    <a:pt x="407" y="117"/>
                  </a:lnTo>
                  <a:lnTo>
                    <a:pt x="409" y="115"/>
                  </a:lnTo>
                  <a:lnTo>
                    <a:pt x="407" y="115"/>
                  </a:lnTo>
                  <a:lnTo>
                    <a:pt x="405" y="115"/>
                  </a:lnTo>
                  <a:lnTo>
                    <a:pt x="405" y="112"/>
                  </a:lnTo>
                  <a:lnTo>
                    <a:pt x="407" y="112"/>
                  </a:lnTo>
                  <a:lnTo>
                    <a:pt x="416" y="110"/>
                  </a:lnTo>
                  <a:lnTo>
                    <a:pt x="421" y="108"/>
                  </a:lnTo>
                  <a:lnTo>
                    <a:pt x="423" y="108"/>
                  </a:lnTo>
                  <a:lnTo>
                    <a:pt x="423" y="110"/>
                  </a:lnTo>
                  <a:lnTo>
                    <a:pt x="425" y="110"/>
                  </a:lnTo>
                  <a:lnTo>
                    <a:pt x="427" y="112"/>
                  </a:lnTo>
                  <a:lnTo>
                    <a:pt x="427" y="117"/>
                  </a:lnTo>
                  <a:lnTo>
                    <a:pt x="425" y="122"/>
                  </a:lnTo>
                  <a:lnTo>
                    <a:pt x="425" y="124"/>
                  </a:lnTo>
                  <a:lnTo>
                    <a:pt x="425" y="128"/>
                  </a:lnTo>
                  <a:lnTo>
                    <a:pt x="425" y="133"/>
                  </a:lnTo>
                  <a:lnTo>
                    <a:pt x="425" y="135"/>
                  </a:lnTo>
                  <a:lnTo>
                    <a:pt x="423" y="137"/>
                  </a:lnTo>
                  <a:lnTo>
                    <a:pt x="421" y="140"/>
                  </a:lnTo>
                  <a:lnTo>
                    <a:pt x="418" y="142"/>
                  </a:lnTo>
                  <a:lnTo>
                    <a:pt x="418" y="144"/>
                  </a:lnTo>
                  <a:lnTo>
                    <a:pt x="418" y="147"/>
                  </a:lnTo>
                  <a:lnTo>
                    <a:pt x="421" y="147"/>
                  </a:lnTo>
                  <a:lnTo>
                    <a:pt x="423" y="149"/>
                  </a:lnTo>
                  <a:lnTo>
                    <a:pt x="425" y="149"/>
                  </a:lnTo>
                  <a:lnTo>
                    <a:pt x="425" y="151"/>
                  </a:lnTo>
                  <a:lnTo>
                    <a:pt x="427" y="151"/>
                  </a:lnTo>
                  <a:lnTo>
                    <a:pt x="430" y="156"/>
                  </a:lnTo>
                  <a:lnTo>
                    <a:pt x="432" y="158"/>
                  </a:lnTo>
                  <a:lnTo>
                    <a:pt x="434" y="158"/>
                  </a:lnTo>
                  <a:lnTo>
                    <a:pt x="437" y="160"/>
                  </a:lnTo>
                  <a:lnTo>
                    <a:pt x="439" y="163"/>
                  </a:lnTo>
                  <a:lnTo>
                    <a:pt x="441" y="165"/>
                  </a:lnTo>
                  <a:lnTo>
                    <a:pt x="448" y="167"/>
                  </a:lnTo>
                  <a:lnTo>
                    <a:pt x="453" y="169"/>
                  </a:lnTo>
                  <a:lnTo>
                    <a:pt x="457" y="172"/>
                  </a:lnTo>
                  <a:lnTo>
                    <a:pt x="466" y="172"/>
                  </a:lnTo>
                  <a:lnTo>
                    <a:pt x="471" y="172"/>
                  </a:lnTo>
                  <a:lnTo>
                    <a:pt x="473" y="172"/>
                  </a:lnTo>
                  <a:lnTo>
                    <a:pt x="475" y="169"/>
                  </a:lnTo>
                  <a:lnTo>
                    <a:pt x="478" y="165"/>
                  </a:lnTo>
                  <a:lnTo>
                    <a:pt x="482" y="160"/>
                  </a:lnTo>
                  <a:lnTo>
                    <a:pt x="487" y="156"/>
                  </a:lnTo>
                  <a:lnTo>
                    <a:pt x="489" y="156"/>
                  </a:lnTo>
                  <a:lnTo>
                    <a:pt x="494" y="153"/>
                  </a:lnTo>
                  <a:lnTo>
                    <a:pt x="496" y="156"/>
                  </a:lnTo>
                  <a:lnTo>
                    <a:pt x="501" y="156"/>
                  </a:lnTo>
                  <a:lnTo>
                    <a:pt x="505" y="156"/>
                  </a:lnTo>
                  <a:lnTo>
                    <a:pt x="507" y="158"/>
                  </a:lnTo>
                  <a:lnTo>
                    <a:pt x="507" y="160"/>
                  </a:lnTo>
                  <a:lnTo>
                    <a:pt x="510" y="163"/>
                  </a:lnTo>
                  <a:lnTo>
                    <a:pt x="512" y="165"/>
                  </a:lnTo>
                  <a:lnTo>
                    <a:pt x="514" y="165"/>
                  </a:lnTo>
                  <a:lnTo>
                    <a:pt x="517" y="163"/>
                  </a:lnTo>
                  <a:lnTo>
                    <a:pt x="517" y="160"/>
                  </a:lnTo>
                  <a:lnTo>
                    <a:pt x="517" y="156"/>
                  </a:lnTo>
                  <a:lnTo>
                    <a:pt x="519" y="153"/>
                  </a:lnTo>
                  <a:lnTo>
                    <a:pt x="521" y="153"/>
                  </a:lnTo>
                  <a:lnTo>
                    <a:pt x="526" y="153"/>
                  </a:lnTo>
                  <a:lnTo>
                    <a:pt x="526" y="151"/>
                  </a:lnTo>
                  <a:lnTo>
                    <a:pt x="528" y="151"/>
                  </a:lnTo>
                  <a:lnTo>
                    <a:pt x="530" y="149"/>
                  </a:lnTo>
                  <a:lnTo>
                    <a:pt x="533" y="149"/>
                  </a:lnTo>
                  <a:lnTo>
                    <a:pt x="537" y="149"/>
                  </a:lnTo>
                  <a:lnTo>
                    <a:pt x="549" y="153"/>
                  </a:lnTo>
                  <a:lnTo>
                    <a:pt x="551" y="156"/>
                  </a:lnTo>
                  <a:lnTo>
                    <a:pt x="553" y="158"/>
                  </a:lnTo>
                  <a:lnTo>
                    <a:pt x="558" y="160"/>
                  </a:lnTo>
                  <a:lnTo>
                    <a:pt x="562" y="160"/>
                  </a:lnTo>
                  <a:lnTo>
                    <a:pt x="567" y="158"/>
                  </a:lnTo>
                  <a:lnTo>
                    <a:pt x="569" y="153"/>
                  </a:lnTo>
                  <a:lnTo>
                    <a:pt x="569" y="151"/>
                  </a:lnTo>
                  <a:lnTo>
                    <a:pt x="571" y="149"/>
                  </a:lnTo>
                  <a:lnTo>
                    <a:pt x="574" y="147"/>
                  </a:lnTo>
                  <a:lnTo>
                    <a:pt x="578" y="144"/>
                  </a:lnTo>
                  <a:lnTo>
                    <a:pt x="581" y="142"/>
                  </a:lnTo>
                  <a:lnTo>
                    <a:pt x="585" y="142"/>
                  </a:lnTo>
                  <a:lnTo>
                    <a:pt x="587" y="142"/>
                  </a:lnTo>
                  <a:lnTo>
                    <a:pt x="590" y="142"/>
                  </a:lnTo>
                  <a:lnTo>
                    <a:pt x="594" y="142"/>
                  </a:lnTo>
                  <a:lnTo>
                    <a:pt x="597" y="140"/>
                  </a:lnTo>
                  <a:lnTo>
                    <a:pt x="601" y="140"/>
                  </a:lnTo>
                  <a:lnTo>
                    <a:pt x="603" y="137"/>
                  </a:lnTo>
                  <a:lnTo>
                    <a:pt x="606" y="137"/>
                  </a:lnTo>
                  <a:lnTo>
                    <a:pt x="608" y="128"/>
                  </a:lnTo>
                  <a:lnTo>
                    <a:pt x="610" y="126"/>
                  </a:lnTo>
                  <a:lnTo>
                    <a:pt x="613" y="124"/>
                  </a:lnTo>
                  <a:lnTo>
                    <a:pt x="615" y="124"/>
                  </a:lnTo>
                  <a:lnTo>
                    <a:pt x="617" y="124"/>
                  </a:lnTo>
                  <a:lnTo>
                    <a:pt x="622" y="126"/>
                  </a:lnTo>
                  <a:lnTo>
                    <a:pt x="624" y="128"/>
                  </a:lnTo>
                  <a:lnTo>
                    <a:pt x="626" y="126"/>
                  </a:lnTo>
                  <a:lnTo>
                    <a:pt x="629" y="126"/>
                  </a:lnTo>
                  <a:lnTo>
                    <a:pt x="638" y="117"/>
                  </a:lnTo>
                  <a:lnTo>
                    <a:pt x="640" y="115"/>
                  </a:lnTo>
                  <a:lnTo>
                    <a:pt x="642" y="117"/>
                  </a:lnTo>
                  <a:lnTo>
                    <a:pt x="645" y="119"/>
                  </a:lnTo>
                  <a:lnTo>
                    <a:pt x="647" y="124"/>
                  </a:lnTo>
                  <a:lnTo>
                    <a:pt x="649" y="128"/>
                  </a:lnTo>
                  <a:lnTo>
                    <a:pt x="649" y="133"/>
                  </a:lnTo>
                  <a:lnTo>
                    <a:pt x="649" y="135"/>
                  </a:lnTo>
                  <a:lnTo>
                    <a:pt x="651" y="135"/>
                  </a:lnTo>
                  <a:lnTo>
                    <a:pt x="656" y="135"/>
                  </a:lnTo>
                  <a:lnTo>
                    <a:pt x="658" y="135"/>
                  </a:lnTo>
                  <a:lnTo>
                    <a:pt x="661" y="133"/>
                  </a:lnTo>
                  <a:lnTo>
                    <a:pt x="663" y="131"/>
                  </a:lnTo>
                  <a:lnTo>
                    <a:pt x="663" y="128"/>
                  </a:lnTo>
                  <a:lnTo>
                    <a:pt x="663" y="124"/>
                  </a:lnTo>
                  <a:lnTo>
                    <a:pt x="661" y="122"/>
                  </a:lnTo>
                  <a:lnTo>
                    <a:pt x="656" y="119"/>
                  </a:lnTo>
                  <a:lnTo>
                    <a:pt x="654" y="119"/>
                  </a:lnTo>
                  <a:lnTo>
                    <a:pt x="654" y="117"/>
                  </a:lnTo>
                  <a:lnTo>
                    <a:pt x="654" y="112"/>
                  </a:lnTo>
                  <a:lnTo>
                    <a:pt x="654" y="110"/>
                  </a:lnTo>
                  <a:lnTo>
                    <a:pt x="658" y="106"/>
                  </a:lnTo>
                  <a:lnTo>
                    <a:pt x="661" y="101"/>
                  </a:lnTo>
                  <a:lnTo>
                    <a:pt x="661" y="99"/>
                  </a:lnTo>
                  <a:lnTo>
                    <a:pt x="661" y="96"/>
                  </a:lnTo>
                  <a:lnTo>
                    <a:pt x="663" y="94"/>
                  </a:lnTo>
                  <a:lnTo>
                    <a:pt x="663" y="92"/>
                  </a:lnTo>
                  <a:lnTo>
                    <a:pt x="667" y="87"/>
                  </a:lnTo>
                  <a:lnTo>
                    <a:pt x="670" y="85"/>
                  </a:lnTo>
                  <a:lnTo>
                    <a:pt x="672" y="83"/>
                  </a:lnTo>
                  <a:lnTo>
                    <a:pt x="674" y="74"/>
                  </a:lnTo>
                  <a:lnTo>
                    <a:pt x="677" y="67"/>
                  </a:lnTo>
                  <a:lnTo>
                    <a:pt x="679" y="62"/>
                  </a:lnTo>
                  <a:lnTo>
                    <a:pt x="681" y="60"/>
                  </a:lnTo>
                  <a:lnTo>
                    <a:pt x="695" y="53"/>
                  </a:lnTo>
                  <a:lnTo>
                    <a:pt x="706" y="48"/>
                  </a:lnTo>
                  <a:lnTo>
                    <a:pt x="713" y="44"/>
                  </a:lnTo>
                  <a:lnTo>
                    <a:pt x="718" y="42"/>
                  </a:lnTo>
                  <a:lnTo>
                    <a:pt x="722" y="39"/>
                  </a:lnTo>
                  <a:lnTo>
                    <a:pt x="724" y="37"/>
                  </a:lnTo>
                  <a:lnTo>
                    <a:pt x="729" y="30"/>
                  </a:lnTo>
                  <a:lnTo>
                    <a:pt x="729" y="26"/>
                  </a:lnTo>
                  <a:lnTo>
                    <a:pt x="734" y="23"/>
                  </a:lnTo>
                  <a:lnTo>
                    <a:pt x="736" y="21"/>
                  </a:lnTo>
                  <a:lnTo>
                    <a:pt x="747" y="16"/>
                  </a:lnTo>
                  <a:lnTo>
                    <a:pt x="759" y="10"/>
                  </a:lnTo>
                  <a:lnTo>
                    <a:pt x="766" y="5"/>
                  </a:lnTo>
                  <a:lnTo>
                    <a:pt x="766" y="7"/>
                  </a:lnTo>
                  <a:lnTo>
                    <a:pt x="768" y="10"/>
                  </a:lnTo>
                  <a:lnTo>
                    <a:pt x="770" y="14"/>
                  </a:lnTo>
                  <a:lnTo>
                    <a:pt x="772" y="19"/>
                  </a:lnTo>
                  <a:lnTo>
                    <a:pt x="772" y="23"/>
                  </a:lnTo>
                  <a:lnTo>
                    <a:pt x="775" y="26"/>
                  </a:lnTo>
                  <a:lnTo>
                    <a:pt x="777" y="28"/>
                  </a:lnTo>
                  <a:lnTo>
                    <a:pt x="779" y="28"/>
                  </a:lnTo>
                  <a:lnTo>
                    <a:pt x="784" y="30"/>
                  </a:lnTo>
                  <a:lnTo>
                    <a:pt x="788" y="32"/>
                  </a:lnTo>
                  <a:lnTo>
                    <a:pt x="793" y="35"/>
                  </a:lnTo>
                  <a:lnTo>
                    <a:pt x="798" y="35"/>
                  </a:lnTo>
                  <a:lnTo>
                    <a:pt x="800" y="32"/>
                  </a:lnTo>
                  <a:lnTo>
                    <a:pt x="802" y="30"/>
                  </a:lnTo>
                  <a:lnTo>
                    <a:pt x="807" y="28"/>
                  </a:lnTo>
                  <a:lnTo>
                    <a:pt x="809" y="26"/>
                  </a:lnTo>
                  <a:lnTo>
                    <a:pt x="811" y="23"/>
                  </a:lnTo>
                  <a:lnTo>
                    <a:pt x="814" y="23"/>
                  </a:lnTo>
                  <a:lnTo>
                    <a:pt x="820" y="26"/>
                  </a:lnTo>
                  <a:lnTo>
                    <a:pt x="825" y="26"/>
                  </a:lnTo>
                  <a:lnTo>
                    <a:pt x="832" y="26"/>
                  </a:lnTo>
                  <a:lnTo>
                    <a:pt x="834" y="28"/>
                  </a:lnTo>
                  <a:lnTo>
                    <a:pt x="836" y="28"/>
                  </a:lnTo>
                  <a:lnTo>
                    <a:pt x="839" y="32"/>
                  </a:lnTo>
                  <a:lnTo>
                    <a:pt x="841" y="37"/>
                  </a:lnTo>
                  <a:lnTo>
                    <a:pt x="843" y="42"/>
                  </a:lnTo>
                  <a:lnTo>
                    <a:pt x="846" y="46"/>
                  </a:lnTo>
                  <a:lnTo>
                    <a:pt x="848" y="48"/>
                  </a:lnTo>
                  <a:lnTo>
                    <a:pt x="850" y="51"/>
                  </a:lnTo>
                  <a:lnTo>
                    <a:pt x="855" y="53"/>
                  </a:lnTo>
                  <a:lnTo>
                    <a:pt x="857" y="53"/>
                  </a:lnTo>
                  <a:lnTo>
                    <a:pt x="862" y="48"/>
                  </a:lnTo>
                  <a:lnTo>
                    <a:pt x="864" y="46"/>
                  </a:lnTo>
                  <a:lnTo>
                    <a:pt x="866" y="46"/>
                  </a:lnTo>
                  <a:lnTo>
                    <a:pt x="868" y="46"/>
                  </a:lnTo>
                  <a:lnTo>
                    <a:pt x="871" y="48"/>
                  </a:lnTo>
                  <a:lnTo>
                    <a:pt x="873" y="51"/>
                  </a:lnTo>
                  <a:lnTo>
                    <a:pt x="875" y="51"/>
                  </a:lnTo>
                  <a:lnTo>
                    <a:pt x="878" y="51"/>
                  </a:lnTo>
                  <a:lnTo>
                    <a:pt x="882" y="51"/>
                  </a:lnTo>
                  <a:lnTo>
                    <a:pt x="889" y="46"/>
                  </a:lnTo>
                  <a:lnTo>
                    <a:pt x="894" y="46"/>
                  </a:lnTo>
                  <a:lnTo>
                    <a:pt x="898" y="46"/>
                  </a:lnTo>
                  <a:lnTo>
                    <a:pt x="903" y="48"/>
                  </a:lnTo>
                  <a:lnTo>
                    <a:pt x="905" y="51"/>
                  </a:lnTo>
                  <a:lnTo>
                    <a:pt x="910" y="53"/>
                  </a:lnTo>
                  <a:lnTo>
                    <a:pt x="912" y="58"/>
                  </a:lnTo>
                  <a:lnTo>
                    <a:pt x="914" y="58"/>
                  </a:lnTo>
                  <a:lnTo>
                    <a:pt x="916" y="58"/>
                  </a:lnTo>
                  <a:lnTo>
                    <a:pt x="921" y="58"/>
                  </a:lnTo>
                  <a:lnTo>
                    <a:pt x="926" y="55"/>
                  </a:lnTo>
                  <a:lnTo>
                    <a:pt x="928" y="58"/>
                  </a:lnTo>
                  <a:lnTo>
                    <a:pt x="930" y="58"/>
                  </a:lnTo>
                  <a:lnTo>
                    <a:pt x="932" y="60"/>
                  </a:lnTo>
                  <a:lnTo>
                    <a:pt x="935" y="62"/>
                  </a:lnTo>
                  <a:lnTo>
                    <a:pt x="937" y="64"/>
                  </a:lnTo>
                  <a:lnTo>
                    <a:pt x="944" y="67"/>
                  </a:lnTo>
                  <a:lnTo>
                    <a:pt x="946" y="64"/>
                  </a:lnTo>
                  <a:lnTo>
                    <a:pt x="951" y="62"/>
                  </a:lnTo>
                  <a:lnTo>
                    <a:pt x="955" y="58"/>
                  </a:lnTo>
                  <a:lnTo>
                    <a:pt x="958" y="53"/>
                  </a:lnTo>
                  <a:lnTo>
                    <a:pt x="960" y="53"/>
                  </a:lnTo>
                  <a:lnTo>
                    <a:pt x="962" y="51"/>
                  </a:lnTo>
                  <a:lnTo>
                    <a:pt x="967" y="53"/>
                  </a:lnTo>
                  <a:lnTo>
                    <a:pt x="969" y="55"/>
                  </a:lnTo>
                  <a:lnTo>
                    <a:pt x="974" y="58"/>
                  </a:lnTo>
                  <a:lnTo>
                    <a:pt x="978" y="60"/>
                  </a:lnTo>
                  <a:lnTo>
                    <a:pt x="980" y="60"/>
                  </a:lnTo>
                  <a:lnTo>
                    <a:pt x="985" y="60"/>
                  </a:lnTo>
                  <a:lnTo>
                    <a:pt x="990" y="55"/>
                  </a:lnTo>
                  <a:lnTo>
                    <a:pt x="996" y="51"/>
                  </a:lnTo>
                  <a:lnTo>
                    <a:pt x="1003" y="44"/>
                  </a:lnTo>
                  <a:lnTo>
                    <a:pt x="1010" y="37"/>
                  </a:lnTo>
                  <a:lnTo>
                    <a:pt x="1015" y="32"/>
                  </a:lnTo>
                  <a:lnTo>
                    <a:pt x="1017" y="30"/>
                  </a:lnTo>
                  <a:lnTo>
                    <a:pt x="1022" y="28"/>
                  </a:lnTo>
                  <a:lnTo>
                    <a:pt x="1024" y="28"/>
                  </a:lnTo>
                  <a:lnTo>
                    <a:pt x="1026" y="23"/>
                  </a:lnTo>
                  <a:lnTo>
                    <a:pt x="1026" y="21"/>
                  </a:lnTo>
                  <a:lnTo>
                    <a:pt x="1028" y="16"/>
                  </a:lnTo>
                  <a:lnTo>
                    <a:pt x="1031" y="12"/>
                  </a:lnTo>
                  <a:lnTo>
                    <a:pt x="1031" y="7"/>
                  </a:lnTo>
                  <a:lnTo>
                    <a:pt x="1033" y="3"/>
                  </a:lnTo>
                  <a:lnTo>
                    <a:pt x="1035" y="0"/>
                  </a:lnTo>
                  <a:lnTo>
                    <a:pt x="1038" y="0"/>
                  </a:lnTo>
                  <a:lnTo>
                    <a:pt x="1040" y="0"/>
                  </a:lnTo>
                  <a:lnTo>
                    <a:pt x="1042" y="0"/>
                  </a:lnTo>
                  <a:lnTo>
                    <a:pt x="1047" y="3"/>
                  </a:lnTo>
                  <a:lnTo>
                    <a:pt x="1051" y="3"/>
                  </a:lnTo>
                  <a:lnTo>
                    <a:pt x="1054" y="5"/>
                  </a:lnTo>
                  <a:lnTo>
                    <a:pt x="1056" y="7"/>
                  </a:lnTo>
                  <a:lnTo>
                    <a:pt x="1060" y="14"/>
                  </a:lnTo>
                  <a:lnTo>
                    <a:pt x="1065" y="21"/>
                  </a:lnTo>
                  <a:lnTo>
                    <a:pt x="1072" y="28"/>
                  </a:lnTo>
                  <a:lnTo>
                    <a:pt x="1079" y="37"/>
                  </a:lnTo>
                  <a:lnTo>
                    <a:pt x="1081" y="39"/>
                  </a:lnTo>
                  <a:lnTo>
                    <a:pt x="1083" y="44"/>
                  </a:lnTo>
                  <a:lnTo>
                    <a:pt x="1083" y="46"/>
                  </a:lnTo>
                  <a:lnTo>
                    <a:pt x="1083" y="48"/>
                  </a:lnTo>
                  <a:lnTo>
                    <a:pt x="1086" y="51"/>
                  </a:lnTo>
                  <a:lnTo>
                    <a:pt x="1088" y="53"/>
                  </a:lnTo>
                  <a:lnTo>
                    <a:pt x="1088" y="55"/>
                  </a:lnTo>
                  <a:lnTo>
                    <a:pt x="1090" y="58"/>
                  </a:lnTo>
                  <a:lnTo>
                    <a:pt x="1090" y="60"/>
                  </a:lnTo>
                  <a:lnTo>
                    <a:pt x="1095" y="60"/>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01" name="Freeform 11">
              <a:extLst>
                <a:ext uri="{FF2B5EF4-FFF2-40B4-BE49-F238E27FC236}">
                  <a16:creationId xmlns:a16="http://schemas.microsoft.com/office/drawing/2014/main" id="{4252A327-10FC-5806-C29D-EF493760884A}"/>
                </a:ext>
              </a:extLst>
            </xdr:cNvPr>
            <xdr:cNvSpPr>
              <a:spLocks/>
            </xdr:cNvSpPr>
          </xdr:nvSpPr>
          <xdr:spPr bwMode="auto">
            <a:xfrm>
              <a:off x="2033588" y="2838450"/>
              <a:ext cx="1814512" cy="1069975"/>
            </a:xfrm>
            <a:custGeom>
              <a:avLst/>
              <a:gdLst/>
              <a:ahLst/>
              <a:cxnLst>
                <a:cxn ang="0">
                  <a:pos x="1104" y="34"/>
                </a:cxn>
                <a:cxn ang="0">
                  <a:pos x="1063" y="80"/>
                </a:cxn>
                <a:cxn ang="0">
                  <a:pos x="1060" y="114"/>
                </a:cxn>
                <a:cxn ang="0">
                  <a:pos x="1022" y="146"/>
                </a:cxn>
                <a:cxn ang="0">
                  <a:pos x="969" y="189"/>
                </a:cxn>
                <a:cxn ang="0">
                  <a:pos x="948" y="233"/>
                </a:cxn>
                <a:cxn ang="0">
                  <a:pos x="946" y="308"/>
                </a:cxn>
                <a:cxn ang="0">
                  <a:pos x="1017" y="347"/>
                </a:cxn>
                <a:cxn ang="0">
                  <a:pos x="1065" y="368"/>
                </a:cxn>
                <a:cxn ang="0">
                  <a:pos x="1115" y="418"/>
                </a:cxn>
                <a:cxn ang="0">
                  <a:pos x="1099" y="473"/>
                </a:cxn>
                <a:cxn ang="0">
                  <a:pos x="1088" y="539"/>
                </a:cxn>
                <a:cxn ang="0">
                  <a:pos x="1049" y="596"/>
                </a:cxn>
                <a:cxn ang="0">
                  <a:pos x="1001" y="624"/>
                </a:cxn>
                <a:cxn ang="0">
                  <a:pos x="932" y="674"/>
                </a:cxn>
                <a:cxn ang="0">
                  <a:pos x="900" y="644"/>
                </a:cxn>
                <a:cxn ang="0">
                  <a:pos x="862" y="628"/>
                </a:cxn>
                <a:cxn ang="0">
                  <a:pos x="850" y="580"/>
                </a:cxn>
                <a:cxn ang="0">
                  <a:pos x="852" y="548"/>
                </a:cxn>
                <a:cxn ang="0">
                  <a:pos x="823" y="498"/>
                </a:cxn>
                <a:cxn ang="0">
                  <a:pos x="809" y="459"/>
                </a:cxn>
                <a:cxn ang="0">
                  <a:pos x="834" y="441"/>
                </a:cxn>
                <a:cxn ang="0">
                  <a:pos x="875" y="379"/>
                </a:cxn>
                <a:cxn ang="0">
                  <a:pos x="852" y="329"/>
                </a:cxn>
                <a:cxn ang="0">
                  <a:pos x="772" y="292"/>
                </a:cxn>
                <a:cxn ang="0">
                  <a:pos x="713" y="258"/>
                </a:cxn>
                <a:cxn ang="0">
                  <a:pos x="670" y="253"/>
                </a:cxn>
                <a:cxn ang="0">
                  <a:pos x="635" y="315"/>
                </a:cxn>
                <a:cxn ang="0">
                  <a:pos x="594" y="365"/>
                </a:cxn>
                <a:cxn ang="0">
                  <a:pos x="576" y="413"/>
                </a:cxn>
                <a:cxn ang="0">
                  <a:pos x="569" y="464"/>
                </a:cxn>
                <a:cxn ang="0">
                  <a:pos x="558" y="503"/>
                </a:cxn>
                <a:cxn ang="0">
                  <a:pos x="505" y="500"/>
                </a:cxn>
                <a:cxn ang="0">
                  <a:pos x="471" y="448"/>
                </a:cxn>
                <a:cxn ang="0">
                  <a:pos x="421" y="425"/>
                </a:cxn>
                <a:cxn ang="0">
                  <a:pos x="377" y="464"/>
                </a:cxn>
                <a:cxn ang="0">
                  <a:pos x="331" y="466"/>
                </a:cxn>
                <a:cxn ang="0">
                  <a:pos x="295" y="505"/>
                </a:cxn>
                <a:cxn ang="0">
                  <a:pos x="281" y="539"/>
                </a:cxn>
                <a:cxn ang="0">
                  <a:pos x="233" y="578"/>
                </a:cxn>
                <a:cxn ang="0">
                  <a:pos x="190" y="535"/>
                </a:cxn>
                <a:cxn ang="0">
                  <a:pos x="165" y="507"/>
                </a:cxn>
                <a:cxn ang="0">
                  <a:pos x="114" y="532"/>
                </a:cxn>
                <a:cxn ang="0">
                  <a:pos x="76" y="537"/>
                </a:cxn>
                <a:cxn ang="0">
                  <a:pos x="87" y="493"/>
                </a:cxn>
                <a:cxn ang="0">
                  <a:pos x="85" y="448"/>
                </a:cxn>
                <a:cxn ang="0">
                  <a:pos x="98" y="407"/>
                </a:cxn>
                <a:cxn ang="0">
                  <a:pos x="53" y="377"/>
                </a:cxn>
                <a:cxn ang="0">
                  <a:pos x="37" y="338"/>
                </a:cxn>
                <a:cxn ang="0">
                  <a:pos x="5" y="288"/>
                </a:cxn>
                <a:cxn ang="0">
                  <a:pos x="60" y="242"/>
                </a:cxn>
                <a:cxn ang="0">
                  <a:pos x="76" y="180"/>
                </a:cxn>
                <a:cxn ang="0">
                  <a:pos x="103" y="130"/>
                </a:cxn>
                <a:cxn ang="0">
                  <a:pos x="158" y="119"/>
                </a:cxn>
                <a:cxn ang="0">
                  <a:pos x="194" y="128"/>
                </a:cxn>
                <a:cxn ang="0">
                  <a:pos x="229" y="116"/>
                </a:cxn>
                <a:cxn ang="0">
                  <a:pos x="263" y="141"/>
                </a:cxn>
                <a:cxn ang="0">
                  <a:pos x="304" y="114"/>
                </a:cxn>
                <a:cxn ang="0">
                  <a:pos x="320" y="160"/>
                </a:cxn>
                <a:cxn ang="0">
                  <a:pos x="357" y="93"/>
                </a:cxn>
              </a:cxnLst>
              <a:rect l="0" t="0" r="r" b="b"/>
              <a:pathLst>
                <a:path w="1143" h="674">
                  <a:moveTo>
                    <a:pt x="1095" y="0"/>
                  </a:moveTo>
                  <a:lnTo>
                    <a:pt x="1095" y="2"/>
                  </a:lnTo>
                  <a:lnTo>
                    <a:pt x="1095" y="4"/>
                  </a:lnTo>
                  <a:lnTo>
                    <a:pt x="1095" y="7"/>
                  </a:lnTo>
                  <a:lnTo>
                    <a:pt x="1092" y="9"/>
                  </a:lnTo>
                  <a:lnTo>
                    <a:pt x="1090" y="11"/>
                  </a:lnTo>
                  <a:lnTo>
                    <a:pt x="1090" y="16"/>
                  </a:lnTo>
                  <a:lnTo>
                    <a:pt x="1090" y="20"/>
                  </a:lnTo>
                  <a:lnTo>
                    <a:pt x="1092" y="20"/>
                  </a:lnTo>
                  <a:lnTo>
                    <a:pt x="1095" y="20"/>
                  </a:lnTo>
                  <a:lnTo>
                    <a:pt x="1097" y="18"/>
                  </a:lnTo>
                  <a:lnTo>
                    <a:pt x="1099" y="18"/>
                  </a:lnTo>
                  <a:lnTo>
                    <a:pt x="1102" y="18"/>
                  </a:lnTo>
                  <a:lnTo>
                    <a:pt x="1104" y="18"/>
                  </a:lnTo>
                  <a:lnTo>
                    <a:pt x="1104" y="20"/>
                  </a:lnTo>
                  <a:lnTo>
                    <a:pt x="1104" y="27"/>
                  </a:lnTo>
                  <a:lnTo>
                    <a:pt x="1104" y="34"/>
                  </a:lnTo>
                  <a:lnTo>
                    <a:pt x="1104" y="41"/>
                  </a:lnTo>
                  <a:lnTo>
                    <a:pt x="1104" y="48"/>
                  </a:lnTo>
                  <a:lnTo>
                    <a:pt x="1102" y="52"/>
                  </a:lnTo>
                  <a:lnTo>
                    <a:pt x="1102" y="55"/>
                  </a:lnTo>
                  <a:lnTo>
                    <a:pt x="1099" y="55"/>
                  </a:lnTo>
                  <a:lnTo>
                    <a:pt x="1095" y="55"/>
                  </a:lnTo>
                  <a:lnTo>
                    <a:pt x="1092" y="55"/>
                  </a:lnTo>
                  <a:lnTo>
                    <a:pt x="1090" y="57"/>
                  </a:lnTo>
                  <a:lnTo>
                    <a:pt x="1090" y="59"/>
                  </a:lnTo>
                  <a:lnTo>
                    <a:pt x="1092" y="64"/>
                  </a:lnTo>
                  <a:lnTo>
                    <a:pt x="1092" y="68"/>
                  </a:lnTo>
                  <a:lnTo>
                    <a:pt x="1090" y="73"/>
                  </a:lnTo>
                  <a:lnTo>
                    <a:pt x="1088" y="75"/>
                  </a:lnTo>
                  <a:lnTo>
                    <a:pt x="1083" y="77"/>
                  </a:lnTo>
                  <a:lnTo>
                    <a:pt x="1067" y="77"/>
                  </a:lnTo>
                  <a:lnTo>
                    <a:pt x="1065" y="80"/>
                  </a:lnTo>
                  <a:lnTo>
                    <a:pt x="1063" y="80"/>
                  </a:lnTo>
                  <a:lnTo>
                    <a:pt x="1063" y="82"/>
                  </a:lnTo>
                  <a:lnTo>
                    <a:pt x="1063" y="84"/>
                  </a:lnTo>
                  <a:lnTo>
                    <a:pt x="1063" y="87"/>
                  </a:lnTo>
                  <a:lnTo>
                    <a:pt x="1063" y="89"/>
                  </a:lnTo>
                  <a:lnTo>
                    <a:pt x="1060" y="91"/>
                  </a:lnTo>
                  <a:lnTo>
                    <a:pt x="1060" y="93"/>
                  </a:lnTo>
                  <a:lnTo>
                    <a:pt x="1063" y="96"/>
                  </a:lnTo>
                  <a:lnTo>
                    <a:pt x="1067" y="96"/>
                  </a:lnTo>
                  <a:lnTo>
                    <a:pt x="1070" y="96"/>
                  </a:lnTo>
                  <a:lnTo>
                    <a:pt x="1072" y="96"/>
                  </a:lnTo>
                  <a:lnTo>
                    <a:pt x="1070" y="98"/>
                  </a:lnTo>
                  <a:lnTo>
                    <a:pt x="1070" y="100"/>
                  </a:lnTo>
                  <a:lnTo>
                    <a:pt x="1065" y="100"/>
                  </a:lnTo>
                  <a:lnTo>
                    <a:pt x="1063" y="103"/>
                  </a:lnTo>
                  <a:lnTo>
                    <a:pt x="1060" y="105"/>
                  </a:lnTo>
                  <a:lnTo>
                    <a:pt x="1058" y="107"/>
                  </a:lnTo>
                  <a:lnTo>
                    <a:pt x="1060" y="114"/>
                  </a:lnTo>
                  <a:lnTo>
                    <a:pt x="1060" y="119"/>
                  </a:lnTo>
                  <a:lnTo>
                    <a:pt x="1060" y="121"/>
                  </a:lnTo>
                  <a:lnTo>
                    <a:pt x="1056" y="121"/>
                  </a:lnTo>
                  <a:lnTo>
                    <a:pt x="1054" y="123"/>
                  </a:lnTo>
                  <a:lnTo>
                    <a:pt x="1051" y="125"/>
                  </a:lnTo>
                  <a:lnTo>
                    <a:pt x="1051" y="128"/>
                  </a:lnTo>
                  <a:lnTo>
                    <a:pt x="1042" y="130"/>
                  </a:lnTo>
                  <a:lnTo>
                    <a:pt x="1040" y="130"/>
                  </a:lnTo>
                  <a:lnTo>
                    <a:pt x="1038" y="135"/>
                  </a:lnTo>
                  <a:lnTo>
                    <a:pt x="1038" y="139"/>
                  </a:lnTo>
                  <a:lnTo>
                    <a:pt x="1038" y="141"/>
                  </a:lnTo>
                  <a:lnTo>
                    <a:pt x="1035" y="144"/>
                  </a:lnTo>
                  <a:lnTo>
                    <a:pt x="1033" y="144"/>
                  </a:lnTo>
                  <a:lnTo>
                    <a:pt x="1028" y="144"/>
                  </a:lnTo>
                  <a:lnTo>
                    <a:pt x="1026" y="144"/>
                  </a:lnTo>
                  <a:lnTo>
                    <a:pt x="1024" y="146"/>
                  </a:lnTo>
                  <a:lnTo>
                    <a:pt x="1022" y="146"/>
                  </a:lnTo>
                  <a:lnTo>
                    <a:pt x="1019" y="148"/>
                  </a:lnTo>
                  <a:lnTo>
                    <a:pt x="1017" y="148"/>
                  </a:lnTo>
                  <a:lnTo>
                    <a:pt x="1015" y="148"/>
                  </a:lnTo>
                  <a:lnTo>
                    <a:pt x="1015" y="151"/>
                  </a:lnTo>
                  <a:lnTo>
                    <a:pt x="1015" y="157"/>
                  </a:lnTo>
                  <a:lnTo>
                    <a:pt x="1017" y="164"/>
                  </a:lnTo>
                  <a:lnTo>
                    <a:pt x="1017" y="169"/>
                  </a:lnTo>
                  <a:lnTo>
                    <a:pt x="1017" y="173"/>
                  </a:lnTo>
                  <a:lnTo>
                    <a:pt x="1012" y="178"/>
                  </a:lnTo>
                  <a:lnTo>
                    <a:pt x="1010" y="183"/>
                  </a:lnTo>
                  <a:lnTo>
                    <a:pt x="1008" y="183"/>
                  </a:lnTo>
                  <a:lnTo>
                    <a:pt x="1006" y="185"/>
                  </a:lnTo>
                  <a:lnTo>
                    <a:pt x="1001" y="185"/>
                  </a:lnTo>
                  <a:lnTo>
                    <a:pt x="996" y="185"/>
                  </a:lnTo>
                  <a:lnTo>
                    <a:pt x="990" y="185"/>
                  </a:lnTo>
                  <a:lnTo>
                    <a:pt x="978" y="187"/>
                  </a:lnTo>
                  <a:lnTo>
                    <a:pt x="969" y="189"/>
                  </a:lnTo>
                  <a:lnTo>
                    <a:pt x="964" y="187"/>
                  </a:lnTo>
                  <a:lnTo>
                    <a:pt x="964" y="185"/>
                  </a:lnTo>
                  <a:lnTo>
                    <a:pt x="962" y="180"/>
                  </a:lnTo>
                  <a:lnTo>
                    <a:pt x="960" y="180"/>
                  </a:lnTo>
                  <a:lnTo>
                    <a:pt x="958" y="180"/>
                  </a:lnTo>
                  <a:lnTo>
                    <a:pt x="955" y="185"/>
                  </a:lnTo>
                  <a:lnTo>
                    <a:pt x="955" y="192"/>
                  </a:lnTo>
                  <a:lnTo>
                    <a:pt x="953" y="196"/>
                  </a:lnTo>
                  <a:lnTo>
                    <a:pt x="955" y="199"/>
                  </a:lnTo>
                  <a:lnTo>
                    <a:pt x="955" y="203"/>
                  </a:lnTo>
                  <a:lnTo>
                    <a:pt x="958" y="205"/>
                  </a:lnTo>
                  <a:lnTo>
                    <a:pt x="960" y="210"/>
                  </a:lnTo>
                  <a:lnTo>
                    <a:pt x="958" y="212"/>
                  </a:lnTo>
                  <a:lnTo>
                    <a:pt x="958" y="215"/>
                  </a:lnTo>
                  <a:lnTo>
                    <a:pt x="955" y="217"/>
                  </a:lnTo>
                  <a:lnTo>
                    <a:pt x="953" y="221"/>
                  </a:lnTo>
                  <a:lnTo>
                    <a:pt x="948" y="233"/>
                  </a:lnTo>
                  <a:lnTo>
                    <a:pt x="944" y="237"/>
                  </a:lnTo>
                  <a:lnTo>
                    <a:pt x="939" y="240"/>
                  </a:lnTo>
                  <a:lnTo>
                    <a:pt x="937" y="240"/>
                  </a:lnTo>
                  <a:lnTo>
                    <a:pt x="937" y="244"/>
                  </a:lnTo>
                  <a:lnTo>
                    <a:pt x="937" y="251"/>
                  </a:lnTo>
                  <a:lnTo>
                    <a:pt x="939" y="256"/>
                  </a:lnTo>
                  <a:lnTo>
                    <a:pt x="939" y="263"/>
                  </a:lnTo>
                  <a:lnTo>
                    <a:pt x="937" y="267"/>
                  </a:lnTo>
                  <a:lnTo>
                    <a:pt x="935" y="272"/>
                  </a:lnTo>
                  <a:lnTo>
                    <a:pt x="930" y="276"/>
                  </a:lnTo>
                  <a:lnTo>
                    <a:pt x="928" y="279"/>
                  </a:lnTo>
                  <a:lnTo>
                    <a:pt x="930" y="285"/>
                  </a:lnTo>
                  <a:lnTo>
                    <a:pt x="930" y="290"/>
                  </a:lnTo>
                  <a:lnTo>
                    <a:pt x="932" y="295"/>
                  </a:lnTo>
                  <a:lnTo>
                    <a:pt x="935" y="297"/>
                  </a:lnTo>
                  <a:lnTo>
                    <a:pt x="939" y="301"/>
                  </a:lnTo>
                  <a:lnTo>
                    <a:pt x="946" y="308"/>
                  </a:lnTo>
                  <a:lnTo>
                    <a:pt x="953" y="313"/>
                  </a:lnTo>
                  <a:lnTo>
                    <a:pt x="955" y="317"/>
                  </a:lnTo>
                  <a:lnTo>
                    <a:pt x="962" y="327"/>
                  </a:lnTo>
                  <a:lnTo>
                    <a:pt x="964" y="336"/>
                  </a:lnTo>
                  <a:lnTo>
                    <a:pt x="967" y="340"/>
                  </a:lnTo>
                  <a:lnTo>
                    <a:pt x="969" y="343"/>
                  </a:lnTo>
                  <a:lnTo>
                    <a:pt x="969" y="345"/>
                  </a:lnTo>
                  <a:lnTo>
                    <a:pt x="971" y="347"/>
                  </a:lnTo>
                  <a:lnTo>
                    <a:pt x="974" y="347"/>
                  </a:lnTo>
                  <a:lnTo>
                    <a:pt x="976" y="347"/>
                  </a:lnTo>
                  <a:lnTo>
                    <a:pt x="978" y="349"/>
                  </a:lnTo>
                  <a:lnTo>
                    <a:pt x="980" y="352"/>
                  </a:lnTo>
                  <a:lnTo>
                    <a:pt x="987" y="352"/>
                  </a:lnTo>
                  <a:lnTo>
                    <a:pt x="996" y="349"/>
                  </a:lnTo>
                  <a:lnTo>
                    <a:pt x="1003" y="349"/>
                  </a:lnTo>
                  <a:lnTo>
                    <a:pt x="1012" y="347"/>
                  </a:lnTo>
                  <a:lnTo>
                    <a:pt x="1017" y="347"/>
                  </a:lnTo>
                  <a:lnTo>
                    <a:pt x="1019" y="345"/>
                  </a:lnTo>
                  <a:lnTo>
                    <a:pt x="1022" y="345"/>
                  </a:lnTo>
                  <a:lnTo>
                    <a:pt x="1024" y="347"/>
                  </a:lnTo>
                  <a:lnTo>
                    <a:pt x="1026" y="347"/>
                  </a:lnTo>
                  <a:lnTo>
                    <a:pt x="1028" y="349"/>
                  </a:lnTo>
                  <a:lnTo>
                    <a:pt x="1028" y="354"/>
                  </a:lnTo>
                  <a:lnTo>
                    <a:pt x="1033" y="356"/>
                  </a:lnTo>
                  <a:lnTo>
                    <a:pt x="1035" y="356"/>
                  </a:lnTo>
                  <a:lnTo>
                    <a:pt x="1038" y="356"/>
                  </a:lnTo>
                  <a:lnTo>
                    <a:pt x="1044" y="356"/>
                  </a:lnTo>
                  <a:lnTo>
                    <a:pt x="1049" y="356"/>
                  </a:lnTo>
                  <a:lnTo>
                    <a:pt x="1051" y="356"/>
                  </a:lnTo>
                  <a:lnTo>
                    <a:pt x="1054" y="359"/>
                  </a:lnTo>
                  <a:lnTo>
                    <a:pt x="1054" y="361"/>
                  </a:lnTo>
                  <a:lnTo>
                    <a:pt x="1056" y="363"/>
                  </a:lnTo>
                  <a:lnTo>
                    <a:pt x="1058" y="365"/>
                  </a:lnTo>
                  <a:lnTo>
                    <a:pt x="1065" y="368"/>
                  </a:lnTo>
                  <a:lnTo>
                    <a:pt x="1067" y="370"/>
                  </a:lnTo>
                  <a:lnTo>
                    <a:pt x="1070" y="372"/>
                  </a:lnTo>
                  <a:lnTo>
                    <a:pt x="1072" y="377"/>
                  </a:lnTo>
                  <a:lnTo>
                    <a:pt x="1074" y="379"/>
                  </a:lnTo>
                  <a:lnTo>
                    <a:pt x="1074" y="381"/>
                  </a:lnTo>
                  <a:lnTo>
                    <a:pt x="1079" y="384"/>
                  </a:lnTo>
                  <a:lnTo>
                    <a:pt x="1081" y="386"/>
                  </a:lnTo>
                  <a:lnTo>
                    <a:pt x="1083" y="388"/>
                  </a:lnTo>
                  <a:lnTo>
                    <a:pt x="1083" y="395"/>
                  </a:lnTo>
                  <a:lnTo>
                    <a:pt x="1086" y="404"/>
                  </a:lnTo>
                  <a:lnTo>
                    <a:pt x="1088" y="411"/>
                  </a:lnTo>
                  <a:lnTo>
                    <a:pt x="1090" y="413"/>
                  </a:lnTo>
                  <a:lnTo>
                    <a:pt x="1092" y="416"/>
                  </a:lnTo>
                  <a:lnTo>
                    <a:pt x="1097" y="418"/>
                  </a:lnTo>
                  <a:lnTo>
                    <a:pt x="1108" y="418"/>
                  </a:lnTo>
                  <a:lnTo>
                    <a:pt x="1113" y="418"/>
                  </a:lnTo>
                  <a:lnTo>
                    <a:pt x="1115" y="418"/>
                  </a:lnTo>
                  <a:lnTo>
                    <a:pt x="1124" y="418"/>
                  </a:lnTo>
                  <a:lnTo>
                    <a:pt x="1133" y="418"/>
                  </a:lnTo>
                  <a:lnTo>
                    <a:pt x="1138" y="418"/>
                  </a:lnTo>
                  <a:lnTo>
                    <a:pt x="1143" y="418"/>
                  </a:lnTo>
                  <a:lnTo>
                    <a:pt x="1140" y="427"/>
                  </a:lnTo>
                  <a:lnTo>
                    <a:pt x="1136" y="434"/>
                  </a:lnTo>
                  <a:lnTo>
                    <a:pt x="1133" y="439"/>
                  </a:lnTo>
                  <a:lnTo>
                    <a:pt x="1131" y="445"/>
                  </a:lnTo>
                  <a:lnTo>
                    <a:pt x="1127" y="450"/>
                  </a:lnTo>
                  <a:lnTo>
                    <a:pt x="1124" y="455"/>
                  </a:lnTo>
                  <a:lnTo>
                    <a:pt x="1120" y="459"/>
                  </a:lnTo>
                  <a:lnTo>
                    <a:pt x="1118" y="464"/>
                  </a:lnTo>
                  <a:lnTo>
                    <a:pt x="1115" y="466"/>
                  </a:lnTo>
                  <a:lnTo>
                    <a:pt x="1113" y="468"/>
                  </a:lnTo>
                  <a:lnTo>
                    <a:pt x="1108" y="471"/>
                  </a:lnTo>
                  <a:lnTo>
                    <a:pt x="1104" y="471"/>
                  </a:lnTo>
                  <a:lnTo>
                    <a:pt x="1099" y="473"/>
                  </a:lnTo>
                  <a:lnTo>
                    <a:pt x="1099" y="475"/>
                  </a:lnTo>
                  <a:lnTo>
                    <a:pt x="1097" y="475"/>
                  </a:lnTo>
                  <a:lnTo>
                    <a:pt x="1095" y="475"/>
                  </a:lnTo>
                  <a:lnTo>
                    <a:pt x="1095" y="477"/>
                  </a:lnTo>
                  <a:lnTo>
                    <a:pt x="1095" y="480"/>
                  </a:lnTo>
                  <a:lnTo>
                    <a:pt x="1092" y="482"/>
                  </a:lnTo>
                  <a:lnTo>
                    <a:pt x="1092" y="489"/>
                  </a:lnTo>
                  <a:lnTo>
                    <a:pt x="1092" y="493"/>
                  </a:lnTo>
                  <a:lnTo>
                    <a:pt x="1092" y="503"/>
                  </a:lnTo>
                  <a:lnTo>
                    <a:pt x="1095" y="512"/>
                  </a:lnTo>
                  <a:lnTo>
                    <a:pt x="1095" y="519"/>
                  </a:lnTo>
                  <a:lnTo>
                    <a:pt x="1095" y="523"/>
                  </a:lnTo>
                  <a:lnTo>
                    <a:pt x="1095" y="528"/>
                  </a:lnTo>
                  <a:lnTo>
                    <a:pt x="1095" y="530"/>
                  </a:lnTo>
                  <a:lnTo>
                    <a:pt x="1092" y="532"/>
                  </a:lnTo>
                  <a:lnTo>
                    <a:pt x="1090" y="537"/>
                  </a:lnTo>
                  <a:lnTo>
                    <a:pt x="1088" y="539"/>
                  </a:lnTo>
                  <a:lnTo>
                    <a:pt x="1088" y="541"/>
                  </a:lnTo>
                  <a:lnTo>
                    <a:pt x="1086" y="544"/>
                  </a:lnTo>
                  <a:lnTo>
                    <a:pt x="1086" y="546"/>
                  </a:lnTo>
                  <a:lnTo>
                    <a:pt x="1083" y="548"/>
                  </a:lnTo>
                  <a:lnTo>
                    <a:pt x="1083" y="553"/>
                  </a:lnTo>
                  <a:lnTo>
                    <a:pt x="1081" y="555"/>
                  </a:lnTo>
                  <a:lnTo>
                    <a:pt x="1079" y="560"/>
                  </a:lnTo>
                  <a:lnTo>
                    <a:pt x="1076" y="562"/>
                  </a:lnTo>
                  <a:lnTo>
                    <a:pt x="1074" y="567"/>
                  </a:lnTo>
                  <a:lnTo>
                    <a:pt x="1072" y="569"/>
                  </a:lnTo>
                  <a:lnTo>
                    <a:pt x="1070" y="573"/>
                  </a:lnTo>
                  <a:lnTo>
                    <a:pt x="1067" y="576"/>
                  </a:lnTo>
                  <a:lnTo>
                    <a:pt x="1063" y="580"/>
                  </a:lnTo>
                  <a:lnTo>
                    <a:pt x="1058" y="582"/>
                  </a:lnTo>
                  <a:lnTo>
                    <a:pt x="1056" y="587"/>
                  </a:lnTo>
                  <a:lnTo>
                    <a:pt x="1051" y="592"/>
                  </a:lnTo>
                  <a:lnTo>
                    <a:pt x="1049" y="596"/>
                  </a:lnTo>
                  <a:lnTo>
                    <a:pt x="1047" y="601"/>
                  </a:lnTo>
                  <a:lnTo>
                    <a:pt x="1040" y="608"/>
                  </a:lnTo>
                  <a:lnTo>
                    <a:pt x="1038" y="612"/>
                  </a:lnTo>
                  <a:lnTo>
                    <a:pt x="1033" y="614"/>
                  </a:lnTo>
                  <a:lnTo>
                    <a:pt x="1031" y="617"/>
                  </a:lnTo>
                  <a:lnTo>
                    <a:pt x="1028" y="617"/>
                  </a:lnTo>
                  <a:lnTo>
                    <a:pt x="1026" y="619"/>
                  </a:lnTo>
                  <a:lnTo>
                    <a:pt x="1024" y="619"/>
                  </a:lnTo>
                  <a:lnTo>
                    <a:pt x="1019" y="619"/>
                  </a:lnTo>
                  <a:lnTo>
                    <a:pt x="1017" y="619"/>
                  </a:lnTo>
                  <a:lnTo>
                    <a:pt x="1015" y="619"/>
                  </a:lnTo>
                  <a:lnTo>
                    <a:pt x="1012" y="621"/>
                  </a:lnTo>
                  <a:lnTo>
                    <a:pt x="1010" y="621"/>
                  </a:lnTo>
                  <a:lnTo>
                    <a:pt x="1008" y="621"/>
                  </a:lnTo>
                  <a:lnTo>
                    <a:pt x="1006" y="621"/>
                  </a:lnTo>
                  <a:lnTo>
                    <a:pt x="1003" y="621"/>
                  </a:lnTo>
                  <a:lnTo>
                    <a:pt x="1001" y="624"/>
                  </a:lnTo>
                  <a:lnTo>
                    <a:pt x="1001" y="626"/>
                  </a:lnTo>
                  <a:lnTo>
                    <a:pt x="999" y="628"/>
                  </a:lnTo>
                  <a:lnTo>
                    <a:pt x="996" y="628"/>
                  </a:lnTo>
                  <a:lnTo>
                    <a:pt x="996" y="630"/>
                  </a:lnTo>
                  <a:lnTo>
                    <a:pt x="994" y="633"/>
                  </a:lnTo>
                  <a:lnTo>
                    <a:pt x="990" y="633"/>
                  </a:lnTo>
                  <a:lnTo>
                    <a:pt x="983" y="635"/>
                  </a:lnTo>
                  <a:lnTo>
                    <a:pt x="976" y="637"/>
                  </a:lnTo>
                  <a:lnTo>
                    <a:pt x="971" y="640"/>
                  </a:lnTo>
                  <a:lnTo>
                    <a:pt x="969" y="642"/>
                  </a:lnTo>
                  <a:lnTo>
                    <a:pt x="964" y="644"/>
                  </a:lnTo>
                  <a:lnTo>
                    <a:pt x="962" y="649"/>
                  </a:lnTo>
                  <a:lnTo>
                    <a:pt x="958" y="651"/>
                  </a:lnTo>
                  <a:lnTo>
                    <a:pt x="953" y="658"/>
                  </a:lnTo>
                  <a:lnTo>
                    <a:pt x="948" y="662"/>
                  </a:lnTo>
                  <a:lnTo>
                    <a:pt x="942" y="669"/>
                  </a:lnTo>
                  <a:lnTo>
                    <a:pt x="932" y="674"/>
                  </a:lnTo>
                  <a:lnTo>
                    <a:pt x="930" y="672"/>
                  </a:lnTo>
                  <a:lnTo>
                    <a:pt x="928" y="669"/>
                  </a:lnTo>
                  <a:lnTo>
                    <a:pt x="926" y="667"/>
                  </a:lnTo>
                  <a:lnTo>
                    <a:pt x="923" y="667"/>
                  </a:lnTo>
                  <a:lnTo>
                    <a:pt x="921" y="665"/>
                  </a:lnTo>
                  <a:lnTo>
                    <a:pt x="919" y="662"/>
                  </a:lnTo>
                  <a:lnTo>
                    <a:pt x="916" y="662"/>
                  </a:lnTo>
                  <a:lnTo>
                    <a:pt x="914" y="662"/>
                  </a:lnTo>
                  <a:lnTo>
                    <a:pt x="912" y="660"/>
                  </a:lnTo>
                  <a:lnTo>
                    <a:pt x="912" y="658"/>
                  </a:lnTo>
                  <a:lnTo>
                    <a:pt x="912" y="656"/>
                  </a:lnTo>
                  <a:lnTo>
                    <a:pt x="912" y="653"/>
                  </a:lnTo>
                  <a:lnTo>
                    <a:pt x="910" y="651"/>
                  </a:lnTo>
                  <a:lnTo>
                    <a:pt x="907" y="651"/>
                  </a:lnTo>
                  <a:lnTo>
                    <a:pt x="905" y="649"/>
                  </a:lnTo>
                  <a:lnTo>
                    <a:pt x="903" y="646"/>
                  </a:lnTo>
                  <a:lnTo>
                    <a:pt x="900" y="644"/>
                  </a:lnTo>
                  <a:lnTo>
                    <a:pt x="896" y="644"/>
                  </a:lnTo>
                  <a:lnTo>
                    <a:pt x="894" y="642"/>
                  </a:lnTo>
                  <a:lnTo>
                    <a:pt x="894" y="640"/>
                  </a:lnTo>
                  <a:lnTo>
                    <a:pt x="891" y="637"/>
                  </a:lnTo>
                  <a:lnTo>
                    <a:pt x="889" y="637"/>
                  </a:lnTo>
                  <a:lnTo>
                    <a:pt x="887" y="637"/>
                  </a:lnTo>
                  <a:lnTo>
                    <a:pt x="884" y="635"/>
                  </a:lnTo>
                  <a:lnTo>
                    <a:pt x="882" y="635"/>
                  </a:lnTo>
                  <a:lnTo>
                    <a:pt x="882" y="633"/>
                  </a:lnTo>
                  <a:lnTo>
                    <a:pt x="880" y="633"/>
                  </a:lnTo>
                  <a:lnTo>
                    <a:pt x="878" y="633"/>
                  </a:lnTo>
                  <a:lnTo>
                    <a:pt x="875" y="633"/>
                  </a:lnTo>
                  <a:lnTo>
                    <a:pt x="873" y="633"/>
                  </a:lnTo>
                  <a:lnTo>
                    <a:pt x="871" y="630"/>
                  </a:lnTo>
                  <a:lnTo>
                    <a:pt x="868" y="630"/>
                  </a:lnTo>
                  <a:lnTo>
                    <a:pt x="866" y="628"/>
                  </a:lnTo>
                  <a:lnTo>
                    <a:pt x="862" y="628"/>
                  </a:lnTo>
                  <a:lnTo>
                    <a:pt x="855" y="628"/>
                  </a:lnTo>
                  <a:lnTo>
                    <a:pt x="850" y="628"/>
                  </a:lnTo>
                  <a:lnTo>
                    <a:pt x="848" y="628"/>
                  </a:lnTo>
                  <a:lnTo>
                    <a:pt x="843" y="626"/>
                  </a:lnTo>
                  <a:lnTo>
                    <a:pt x="843" y="621"/>
                  </a:lnTo>
                  <a:lnTo>
                    <a:pt x="836" y="612"/>
                  </a:lnTo>
                  <a:lnTo>
                    <a:pt x="834" y="610"/>
                  </a:lnTo>
                  <a:lnTo>
                    <a:pt x="834" y="605"/>
                  </a:lnTo>
                  <a:lnTo>
                    <a:pt x="834" y="603"/>
                  </a:lnTo>
                  <a:lnTo>
                    <a:pt x="839" y="601"/>
                  </a:lnTo>
                  <a:lnTo>
                    <a:pt x="841" y="596"/>
                  </a:lnTo>
                  <a:lnTo>
                    <a:pt x="843" y="594"/>
                  </a:lnTo>
                  <a:lnTo>
                    <a:pt x="843" y="592"/>
                  </a:lnTo>
                  <a:lnTo>
                    <a:pt x="843" y="585"/>
                  </a:lnTo>
                  <a:lnTo>
                    <a:pt x="846" y="582"/>
                  </a:lnTo>
                  <a:lnTo>
                    <a:pt x="848" y="580"/>
                  </a:lnTo>
                  <a:lnTo>
                    <a:pt x="850" y="580"/>
                  </a:lnTo>
                  <a:lnTo>
                    <a:pt x="852" y="580"/>
                  </a:lnTo>
                  <a:lnTo>
                    <a:pt x="855" y="578"/>
                  </a:lnTo>
                  <a:lnTo>
                    <a:pt x="857" y="578"/>
                  </a:lnTo>
                  <a:lnTo>
                    <a:pt x="859" y="576"/>
                  </a:lnTo>
                  <a:lnTo>
                    <a:pt x="862" y="576"/>
                  </a:lnTo>
                  <a:lnTo>
                    <a:pt x="864" y="573"/>
                  </a:lnTo>
                  <a:lnTo>
                    <a:pt x="862" y="571"/>
                  </a:lnTo>
                  <a:lnTo>
                    <a:pt x="862" y="569"/>
                  </a:lnTo>
                  <a:lnTo>
                    <a:pt x="864" y="567"/>
                  </a:lnTo>
                  <a:lnTo>
                    <a:pt x="866" y="564"/>
                  </a:lnTo>
                  <a:lnTo>
                    <a:pt x="866" y="562"/>
                  </a:lnTo>
                  <a:lnTo>
                    <a:pt x="866" y="560"/>
                  </a:lnTo>
                  <a:lnTo>
                    <a:pt x="864" y="557"/>
                  </a:lnTo>
                  <a:lnTo>
                    <a:pt x="859" y="555"/>
                  </a:lnTo>
                  <a:lnTo>
                    <a:pt x="857" y="555"/>
                  </a:lnTo>
                  <a:lnTo>
                    <a:pt x="855" y="553"/>
                  </a:lnTo>
                  <a:lnTo>
                    <a:pt x="852" y="548"/>
                  </a:lnTo>
                  <a:lnTo>
                    <a:pt x="852" y="546"/>
                  </a:lnTo>
                  <a:lnTo>
                    <a:pt x="850" y="544"/>
                  </a:lnTo>
                  <a:lnTo>
                    <a:pt x="846" y="541"/>
                  </a:lnTo>
                  <a:lnTo>
                    <a:pt x="834" y="541"/>
                  </a:lnTo>
                  <a:lnTo>
                    <a:pt x="825" y="541"/>
                  </a:lnTo>
                  <a:lnTo>
                    <a:pt x="823" y="539"/>
                  </a:lnTo>
                  <a:lnTo>
                    <a:pt x="820" y="537"/>
                  </a:lnTo>
                  <a:lnTo>
                    <a:pt x="823" y="535"/>
                  </a:lnTo>
                  <a:lnTo>
                    <a:pt x="823" y="532"/>
                  </a:lnTo>
                  <a:lnTo>
                    <a:pt x="825" y="528"/>
                  </a:lnTo>
                  <a:lnTo>
                    <a:pt x="825" y="525"/>
                  </a:lnTo>
                  <a:lnTo>
                    <a:pt x="825" y="521"/>
                  </a:lnTo>
                  <a:lnTo>
                    <a:pt x="825" y="519"/>
                  </a:lnTo>
                  <a:lnTo>
                    <a:pt x="825" y="514"/>
                  </a:lnTo>
                  <a:lnTo>
                    <a:pt x="825" y="512"/>
                  </a:lnTo>
                  <a:lnTo>
                    <a:pt x="818" y="505"/>
                  </a:lnTo>
                  <a:lnTo>
                    <a:pt x="823" y="498"/>
                  </a:lnTo>
                  <a:lnTo>
                    <a:pt x="825" y="491"/>
                  </a:lnTo>
                  <a:lnTo>
                    <a:pt x="827" y="487"/>
                  </a:lnTo>
                  <a:lnTo>
                    <a:pt x="827" y="482"/>
                  </a:lnTo>
                  <a:lnTo>
                    <a:pt x="827" y="477"/>
                  </a:lnTo>
                  <a:lnTo>
                    <a:pt x="825" y="473"/>
                  </a:lnTo>
                  <a:lnTo>
                    <a:pt x="825" y="468"/>
                  </a:lnTo>
                  <a:lnTo>
                    <a:pt x="823" y="464"/>
                  </a:lnTo>
                  <a:lnTo>
                    <a:pt x="823" y="461"/>
                  </a:lnTo>
                  <a:lnTo>
                    <a:pt x="820" y="461"/>
                  </a:lnTo>
                  <a:lnTo>
                    <a:pt x="818" y="464"/>
                  </a:lnTo>
                  <a:lnTo>
                    <a:pt x="816" y="468"/>
                  </a:lnTo>
                  <a:lnTo>
                    <a:pt x="814" y="471"/>
                  </a:lnTo>
                  <a:lnTo>
                    <a:pt x="811" y="468"/>
                  </a:lnTo>
                  <a:lnTo>
                    <a:pt x="809" y="468"/>
                  </a:lnTo>
                  <a:lnTo>
                    <a:pt x="807" y="466"/>
                  </a:lnTo>
                  <a:lnTo>
                    <a:pt x="807" y="461"/>
                  </a:lnTo>
                  <a:lnTo>
                    <a:pt x="809" y="459"/>
                  </a:lnTo>
                  <a:lnTo>
                    <a:pt x="809" y="457"/>
                  </a:lnTo>
                  <a:lnTo>
                    <a:pt x="814" y="457"/>
                  </a:lnTo>
                  <a:lnTo>
                    <a:pt x="818" y="455"/>
                  </a:lnTo>
                  <a:lnTo>
                    <a:pt x="818" y="452"/>
                  </a:lnTo>
                  <a:lnTo>
                    <a:pt x="818" y="450"/>
                  </a:lnTo>
                  <a:lnTo>
                    <a:pt x="818" y="448"/>
                  </a:lnTo>
                  <a:lnTo>
                    <a:pt x="816" y="445"/>
                  </a:lnTo>
                  <a:lnTo>
                    <a:pt x="814" y="443"/>
                  </a:lnTo>
                  <a:lnTo>
                    <a:pt x="816" y="441"/>
                  </a:lnTo>
                  <a:lnTo>
                    <a:pt x="818" y="441"/>
                  </a:lnTo>
                  <a:lnTo>
                    <a:pt x="820" y="441"/>
                  </a:lnTo>
                  <a:lnTo>
                    <a:pt x="823" y="443"/>
                  </a:lnTo>
                  <a:lnTo>
                    <a:pt x="825" y="445"/>
                  </a:lnTo>
                  <a:lnTo>
                    <a:pt x="827" y="445"/>
                  </a:lnTo>
                  <a:lnTo>
                    <a:pt x="830" y="445"/>
                  </a:lnTo>
                  <a:lnTo>
                    <a:pt x="832" y="443"/>
                  </a:lnTo>
                  <a:lnTo>
                    <a:pt x="834" y="441"/>
                  </a:lnTo>
                  <a:lnTo>
                    <a:pt x="836" y="441"/>
                  </a:lnTo>
                  <a:lnTo>
                    <a:pt x="836" y="439"/>
                  </a:lnTo>
                  <a:lnTo>
                    <a:pt x="836" y="434"/>
                  </a:lnTo>
                  <a:lnTo>
                    <a:pt x="834" y="429"/>
                  </a:lnTo>
                  <a:lnTo>
                    <a:pt x="832" y="425"/>
                  </a:lnTo>
                  <a:lnTo>
                    <a:pt x="830" y="418"/>
                  </a:lnTo>
                  <a:lnTo>
                    <a:pt x="832" y="416"/>
                  </a:lnTo>
                  <a:lnTo>
                    <a:pt x="834" y="413"/>
                  </a:lnTo>
                  <a:lnTo>
                    <a:pt x="839" y="409"/>
                  </a:lnTo>
                  <a:lnTo>
                    <a:pt x="846" y="402"/>
                  </a:lnTo>
                  <a:lnTo>
                    <a:pt x="852" y="397"/>
                  </a:lnTo>
                  <a:lnTo>
                    <a:pt x="859" y="393"/>
                  </a:lnTo>
                  <a:lnTo>
                    <a:pt x="864" y="388"/>
                  </a:lnTo>
                  <a:lnTo>
                    <a:pt x="868" y="384"/>
                  </a:lnTo>
                  <a:lnTo>
                    <a:pt x="871" y="381"/>
                  </a:lnTo>
                  <a:lnTo>
                    <a:pt x="871" y="379"/>
                  </a:lnTo>
                  <a:lnTo>
                    <a:pt x="875" y="379"/>
                  </a:lnTo>
                  <a:lnTo>
                    <a:pt x="878" y="377"/>
                  </a:lnTo>
                  <a:lnTo>
                    <a:pt x="878" y="375"/>
                  </a:lnTo>
                  <a:lnTo>
                    <a:pt x="878" y="372"/>
                  </a:lnTo>
                  <a:lnTo>
                    <a:pt x="875" y="370"/>
                  </a:lnTo>
                  <a:lnTo>
                    <a:pt x="875" y="365"/>
                  </a:lnTo>
                  <a:lnTo>
                    <a:pt x="875" y="361"/>
                  </a:lnTo>
                  <a:lnTo>
                    <a:pt x="875" y="354"/>
                  </a:lnTo>
                  <a:lnTo>
                    <a:pt x="875" y="347"/>
                  </a:lnTo>
                  <a:lnTo>
                    <a:pt x="875" y="343"/>
                  </a:lnTo>
                  <a:lnTo>
                    <a:pt x="875" y="338"/>
                  </a:lnTo>
                  <a:lnTo>
                    <a:pt x="878" y="336"/>
                  </a:lnTo>
                  <a:lnTo>
                    <a:pt x="871" y="338"/>
                  </a:lnTo>
                  <a:lnTo>
                    <a:pt x="866" y="338"/>
                  </a:lnTo>
                  <a:lnTo>
                    <a:pt x="864" y="338"/>
                  </a:lnTo>
                  <a:lnTo>
                    <a:pt x="859" y="336"/>
                  </a:lnTo>
                  <a:lnTo>
                    <a:pt x="857" y="333"/>
                  </a:lnTo>
                  <a:lnTo>
                    <a:pt x="852" y="329"/>
                  </a:lnTo>
                  <a:lnTo>
                    <a:pt x="850" y="327"/>
                  </a:lnTo>
                  <a:lnTo>
                    <a:pt x="846" y="324"/>
                  </a:lnTo>
                  <a:lnTo>
                    <a:pt x="839" y="322"/>
                  </a:lnTo>
                  <a:lnTo>
                    <a:pt x="832" y="317"/>
                  </a:lnTo>
                  <a:lnTo>
                    <a:pt x="827" y="317"/>
                  </a:lnTo>
                  <a:lnTo>
                    <a:pt x="823" y="315"/>
                  </a:lnTo>
                  <a:lnTo>
                    <a:pt x="818" y="313"/>
                  </a:lnTo>
                  <a:lnTo>
                    <a:pt x="814" y="311"/>
                  </a:lnTo>
                  <a:lnTo>
                    <a:pt x="811" y="311"/>
                  </a:lnTo>
                  <a:lnTo>
                    <a:pt x="809" y="308"/>
                  </a:lnTo>
                  <a:lnTo>
                    <a:pt x="804" y="306"/>
                  </a:lnTo>
                  <a:lnTo>
                    <a:pt x="800" y="306"/>
                  </a:lnTo>
                  <a:lnTo>
                    <a:pt x="791" y="304"/>
                  </a:lnTo>
                  <a:lnTo>
                    <a:pt x="786" y="301"/>
                  </a:lnTo>
                  <a:lnTo>
                    <a:pt x="784" y="299"/>
                  </a:lnTo>
                  <a:lnTo>
                    <a:pt x="777" y="297"/>
                  </a:lnTo>
                  <a:lnTo>
                    <a:pt x="772" y="292"/>
                  </a:lnTo>
                  <a:lnTo>
                    <a:pt x="766" y="285"/>
                  </a:lnTo>
                  <a:lnTo>
                    <a:pt x="763" y="283"/>
                  </a:lnTo>
                  <a:lnTo>
                    <a:pt x="761" y="279"/>
                  </a:lnTo>
                  <a:lnTo>
                    <a:pt x="759" y="274"/>
                  </a:lnTo>
                  <a:lnTo>
                    <a:pt x="759" y="267"/>
                  </a:lnTo>
                  <a:lnTo>
                    <a:pt x="756" y="260"/>
                  </a:lnTo>
                  <a:lnTo>
                    <a:pt x="754" y="258"/>
                  </a:lnTo>
                  <a:lnTo>
                    <a:pt x="752" y="258"/>
                  </a:lnTo>
                  <a:lnTo>
                    <a:pt x="750" y="260"/>
                  </a:lnTo>
                  <a:lnTo>
                    <a:pt x="738" y="263"/>
                  </a:lnTo>
                  <a:lnTo>
                    <a:pt x="727" y="267"/>
                  </a:lnTo>
                  <a:lnTo>
                    <a:pt x="724" y="267"/>
                  </a:lnTo>
                  <a:lnTo>
                    <a:pt x="722" y="267"/>
                  </a:lnTo>
                  <a:lnTo>
                    <a:pt x="720" y="265"/>
                  </a:lnTo>
                  <a:lnTo>
                    <a:pt x="718" y="260"/>
                  </a:lnTo>
                  <a:lnTo>
                    <a:pt x="715" y="258"/>
                  </a:lnTo>
                  <a:lnTo>
                    <a:pt x="713" y="258"/>
                  </a:lnTo>
                  <a:lnTo>
                    <a:pt x="711" y="260"/>
                  </a:lnTo>
                  <a:lnTo>
                    <a:pt x="708" y="263"/>
                  </a:lnTo>
                  <a:lnTo>
                    <a:pt x="704" y="265"/>
                  </a:lnTo>
                  <a:lnTo>
                    <a:pt x="699" y="265"/>
                  </a:lnTo>
                  <a:lnTo>
                    <a:pt x="697" y="263"/>
                  </a:lnTo>
                  <a:lnTo>
                    <a:pt x="697" y="260"/>
                  </a:lnTo>
                  <a:lnTo>
                    <a:pt x="692" y="258"/>
                  </a:lnTo>
                  <a:lnTo>
                    <a:pt x="690" y="258"/>
                  </a:lnTo>
                  <a:lnTo>
                    <a:pt x="688" y="256"/>
                  </a:lnTo>
                  <a:lnTo>
                    <a:pt x="686" y="253"/>
                  </a:lnTo>
                  <a:lnTo>
                    <a:pt x="683" y="251"/>
                  </a:lnTo>
                  <a:lnTo>
                    <a:pt x="681" y="249"/>
                  </a:lnTo>
                  <a:lnTo>
                    <a:pt x="679" y="249"/>
                  </a:lnTo>
                  <a:lnTo>
                    <a:pt x="677" y="251"/>
                  </a:lnTo>
                  <a:lnTo>
                    <a:pt x="674" y="253"/>
                  </a:lnTo>
                  <a:lnTo>
                    <a:pt x="672" y="256"/>
                  </a:lnTo>
                  <a:lnTo>
                    <a:pt x="670" y="253"/>
                  </a:lnTo>
                  <a:lnTo>
                    <a:pt x="665" y="253"/>
                  </a:lnTo>
                  <a:lnTo>
                    <a:pt x="661" y="249"/>
                  </a:lnTo>
                  <a:lnTo>
                    <a:pt x="658" y="247"/>
                  </a:lnTo>
                  <a:lnTo>
                    <a:pt x="654" y="244"/>
                  </a:lnTo>
                  <a:lnTo>
                    <a:pt x="651" y="247"/>
                  </a:lnTo>
                  <a:lnTo>
                    <a:pt x="645" y="256"/>
                  </a:lnTo>
                  <a:lnTo>
                    <a:pt x="638" y="267"/>
                  </a:lnTo>
                  <a:lnTo>
                    <a:pt x="638" y="269"/>
                  </a:lnTo>
                  <a:lnTo>
                    <a:pt x="638" y="272"/>
                  </a:lnTo>
                  <a:lnTo>
                    <a:pt x="638" y="276"/>
                  </a:lnTo>
                  <a:lnTo>
                    <a:pt x="642" y="283"/>
                  </a:lnTo>
                  <a:lnTo>
                    <a:pt x="645" y="290"/>
                  </a:lnTo>
                  <a:lnTo>
                    <a:pt x="647" y="292"/>
                  </a:lnTo>
                  <a:lnTo>
                    <a:pt x="647" y="297"/>
                  </a:lnTo>
                  <a:lnTo>
                    <a:pt x="645" y="304"/>
                  </a:lnTo>
                  <a:lnTo>
                    <a:pt x="642" y="311"/>
                  </a:lnTo>
                  <a:lnTo>
                    <a:pt x="635" y="315"/>
                  </a:lnTo>
                  <a:lnTo>
                    <a:pt x="629" y="322"/>
                  </a:lnTo>
                  <a:lnTo>
                    <a:pt x="629" y="327"/>
                  </a:lnTo>
                  <a:lnTo>
                    <a:pt x="629" y="331"/>
                  </a:lnTo>
                  <a:lnTo>
                    <a:pt x="626" y="333"/>
                  </a:lnTo>
                  <a:lnTo>
                    <a:pt x="626" y="336"/>
                  </a:lnTo>
                  <a:lnTo>
                    <a:pt x="624" y="336"/>
                  </a:lnTo>
                  <a:lnTo>
                    <a:pt x="619" y="336"/>
                  </a:lnTo>
                  <a:lnTo>
                    <a:pt x="617" y="338"/>
                  </a:lnTo>
                  <a:lnTo>
                    <a:pt x="615" y="340"/>
                  </a:lnTo>
                  <a:lnTo>
                    <a:pt x="613" y="343"/>
                  </a:lnTo>
                  <a:lnTo>
                    <a:pt x="610" y="345"/>
                  </a:lnTo>
                  <a:lnTo>
                    <a:pt x="597" y="352"/>
                  </a:lnTo>
                  <a:lnTo>
                    <a:pt x="594" y="354"/>
                  </a:lnTo>
                  <a:lnTo>
                    <a:pt x="592" y="356"/>
                  </a:lnTo>
                  <a:lnTo>
                    <a:pt x="592" y="359"/>
                  </a:lnTo>
                  <a:lnTo>
                    <a:pt x="594" y="361"/>
                  </a:lnTo>
                  <a:lnTo>
                    <a:pt x="594" y="365"/>
                  </a:lnTo>
                  <a:lnTo>
                    <a:pt x="597" y="370"/>
                  </a:lnTo>
                  <a:lnTo>
                    <a:pt x="597" y="377"/>
                  </a:lnTo>
                  <a:lnTo>
                    <a:pt x="594" y="381"/>
                  </a:lnTo>
                  <a:lnTo>
                    <a:pt x="592" y="384"/>
                  </a:lnTo>
                  <a:lnTo>
                    <a:pt x="590" y="388"/>
                  </a:lnTo>
                  <a:lnTo>
                    <a:pt x="585" y="388"/>
                  </a:lnTo>
                  <a:lnTo>
                    <a:pt x="583" y="388"/>
                  </a:lnTo>
                  <a:lnTo>
                    <a:pt x="581" y="386"/>
                  </a:lnTo>
                  <a:lnTo>
                    <a:pt x="578" y="386"/>
                  </a:lnTo>
                  <a:lnTo>
                    <a:pt x="576" y="388"/>
                  </a:lnTo>
                  <a:lnTo>
                    <a:pt x="574" y="391"/>
                  </a:lnTo>
                  <a:lnTo>
                    <a:pt x="574" y="393"/>
                  </a:lnTo>
                  <a:lnTo>
                    <a:pt x="574" y="397"/>
                  </a:lnTo>
                  <a:lnTo>
                    <a:pt x="571" y="407"/>
                  </a:lnTo>
                  <a:lnTo>
                    <a:pt x="574" y="407"/>
                  </a:lnTo>
                  <a:lnTo>
                    <a:pt x="574" y="409"/>
                  </a:lnTo>
                  <a:lnTo>
                    <a:pt x="576" y="413"/>
                  </a:lnTo>
                  <a:lnTo>
                    <a:pt x="578" y="418"/>
                  </a:lnTo>
                  <a:lnTo>
                    <a:pt x="578" y="420"/>
                  </a:lnTo>
                  <a:lnTo>
                    <a:pt x="578" y="423"/>
                  </a:lnTo>
                  <a:lnTo>
                    <a:pt x="578" y="425"/>
                  </a:lnTo>
                  <a:lnTo>
                    <a:pt x="576" y="429"/>
                  </a:lnTo>
                  <a:lnTo>
                    <a:pt x="576" y="434"/>
                  </a:lnTo>
                  <a:lnTo>
                    <a:pt x="576" y="436"/>
                  </a:lnTo>
                  <a:lnTo>
                    <a:pt x="574" y="441"/>
                  </a:lnTo>
                  <a:lnTo>
                    <a:pt x="574" y="445"/>
                  </a:lnTo>
                  <a:lnTo>
                    <a:pt x="571" y="450"/>
                  </a:lnTo>
                  <a:lnTo>
                    <a:pt x="571" y="452"/>
                  </a:lnTo>
                  <a:lnTo>
                    <a:pt x="571" y="455"/>
                  </a:lnTo>
                  <a:lnTo>
                    <a:pt x="571" y="457"/>
                  </a:lnTo>
                  <a:lnTo>
                    <a:pt x="574" y="459"/>
                  </a:lnTo>
                  <a:lnTo>
                    <a:pt x="574" y="461"/>
                  </a:lnTo>
                  <a:lnTo>
                    <a:pt x="571" y="464"/>
                  </a:lnTo>
                  <a:lnTo>
                    <a:pt x="569" y="464"/>
                  </a:lnTo>
                  <a:lnTo>
                    <a:pt x="567" y="464"/>
                  </a:lnTo>
                  <a:lnTo>
                    <a:pt x="565" y="464"/>
                  </a:lnTo>
                  <a:lnTo>
                    <a:pt x="565" y="466"/>
                  </a:lnTo>
                  <a:lnTo>
                    <a:pt x="565" y="473"/>
                  </a:lnTo>
                  <a:lnTo>
                    <a:pt x="565" y="475"/>
                  </a:lnTo>
                  <a:lnTo>
                    <a:pt x="562" y="477"/>
                  </a:lnTo>
                  <a:lnTo>
                    <a:pt x="560" y="480"/>
                  </a:lnTo>
                  <a:lnTo>
                    <a:pt x="560" y="482"/>
                  </a:lnTo>
                  <a:lnTo>
                    <a:pt x="560" y="484"/>
                  </a:lnTo>
                  <a:lnTo>
                    <a:pt x="562" y="489"/>
                  </a:lnTo>
                  <a:lnTo>
                    <a:pt x="565" y="496"/>
                  </a:lnTo>
                  <a:lnTo>
                    <a:pt x="565" y="500"/>
                  </a:lnTo>
                  <a:lnTo>
                    <a:pt x="565" y="503"/>
                  </a:lnTo>
                  <a:lnTo>
                    <a:pt x="562" y="503"/>
                  </a:lnTo>
                  <a:lnTo>
                    <a:pt x="562" y="505"/>
                  </a:lnTo>
                  <a:lnTo>
                    <a:pt x="560" y="503"/>
                  </a:lnTo>
                  <a:lnTo>
                    <a:pt x="558" y="503"/>
                  </a:lnTo>
                  <a:lnTo>
                    <a:pt x="555" y="503"/>
                  </a:lnTo>
                  <a:lnTo>
                    <a:pt x="555" y="505"/>
                  </a:lnTo>
                  <a:lnTo>
                    <a:pt x="553" y="505"/>
                  </a:lnTo>
                  <a:lnTo>
                    <a:pt x="549" y="505"/>
                  </a:lnTo>
                  <a:lnTo>
                    <a:pt x="546" y="505"/>
                  </a:lnTo>
                  <a:lnTo>
                    <a:pt x="546" y="507"/>
                  </a:lnTo>
                  <a:lnTo>
                    <a:pt x="544" y="509"/>
                  </a:lnTo>
                  <a:lnTo>
                    <a:pt x="542" y="509"/>
                  </a:lnTo>
                  <a:lnTo>
                    <a:pt x="537" y="509"/>
                  </a:lnTo>
                  <a:lnTo>
                    <a:pt x="533" y="509"/>
                  </a:lnTo>
                  <a:lnTo>
                    <a:pt x="528" y="507"/>
                  </a:lnTo>
                  <a:lnTo>
                    <a:pt x="526" y="505"/>
                  </a:lnTo>
                  <a:lnTo>
                    <a:pt x="523" y="503"/>
                  </a:lnTo>
                  <a:lnTo>
                    <a:pt x="521" y="503"/>
                  </a:lnTo>
                  <a:lnTo>
                    <a:pt x="514" y="503"/>
                  </a:lnTo>
                  <a:lnTo>
                    <a:pt x="510" y="503"/>
                  </a:lnTo>
                  <a:lnTo>
                    <a:pt x="505" y="500"/>
                  </a:lnTo>
                  <a:lnTo>
                    <a:pt x="501" y="498"/>
                  </a:lnTo>
                  <a:lnTo>
                    <a:pt x="496" y="496"/>
                  </a:lnTo>
                  <a:lnTo>
                    <a:pt x="491" y="493"/>
                  </a:lnTo>
                  <a:lnTo>
                    <a:pt x="489" y="491"/>
                  </a:lnTo>
                  <a:lnTo>
                    <a:pt x="487" y="489"/>
                  </a:lnTo>
                  <a:lnTo>
                    <a:pt x="487" y="487"/>
                  </a:lnTo>
                  <a:lnTo>
                    <a:pt x="487" y="482"/>
                  </a:lnTo>
                  <a:lnTo>
                    <a:pt x="485" y="477"/>
                  </a:lnTo>
                  <a:lnTo>
                    <a:pt x="485" y="471"/>
                  </a:lnTo>
                  <a:lnTo>
                    <a:pt x="485" y="466"/>
                  </a:lnTo>
                  <a:lnTo>
                    <a:pt x="485" y="464"/>
                  </a:lnTo>
                  <a:lnTo>
                    <a:pt x="482" y="459"/>
                  </a:lnTo>
                  <a:lnTo>
                    <a:pt x="480" y="457"/>
                  </a:lnTo>
                  <a:lnTo>
                    <a:pt x="478" y="455"/>
                  </a:lnTo>
                  <a:lnTo>
                    <a:pt x="475" y="450"/>
                  </a:lnTo>
                  <a:lnTo>
                    <a:pt x="473" y="448"/>
                  </a:lnTo>
                  <a:lnTo>
                    <a:pt x="471" y="448"/>
                  </a:lnTo>
                  <a:lnTo>
                    <a:pt x="469" y="448"/>
                  </a:lnTo>
                  <a:lnTo>
                    <a:pt x="466" y="448"/>
                  </a:lnTo>
                  <a:lnTo>
                    <a:pt x="464" y="448"/>
                  </a:lnTo>
                  <a:lnTo>
                    <a:pt x="462" y="448"/>
                  </a:lnTo>
                  <a:lnTo>
                    <a:pt x="459" y="448"/>
                  </a:lnTo>
                  <a:lnTo>
                    <a:pt x="457" y="450"/>
                  </a:lnTo>
                  <a:lnTo>
                    <a:pt x="455" y="452"/>
                  </a:lnTo>
                  <a:lnTo>
                    <a:pt x="453" y="450"/>
                  </a:lnTo>
                  <a:lnTo>
                    <a:pt x="450" y="448"/>
                  </a:lnTo>
                  <a:lnTo>
                    <a:pt x="450" y="445"/>
                  </a:lnTo>
                  <a:lnTo>
                    <a:pt x="446" y="441"/>
                  </a:lnTo>
                  <a:lnTo>
                    <a:pt x="443" y="436"/>
                  </a:lnTo>
                  <a:lnTo>
                    <a:pt x="441" y="432"/>
                  </a:lnTo>
                  <a:lnTo>
                    <a:pt x="439" y="425"/>
                  </a:lnTo>
                  <a:lnTo>
                    <a:pt x="434" y="425"/>
                  </a:lnTo>
                  <a:lnTo>
                    <a:pt x="427" y="425"/>
                  </a:lnTo>
                  <a:lnTo>
                    <a:pt x="421" y="425"/>
                  </a:lnTo>
                  <a:lnTo>
                    <a:pt x="411" y="425"/>
                  </a:lnTo>
                  <a:lnTo>
                    <a:pt x="402" y="423"/>
                  </a:lnTo>
                  <a:lnTo>
                    <a:pt x="398" y="420"/>
                  </a:lnTo>
                  <a:lnTo>
                    <a:pt x="393" y="420"/>
                  </a:lnTo>
                  <a:lnTo>
                    <a:pt x="391" y="420"/>
                  </a:lnTo>
                  <a:lnTo>
                    <a:pt x="389" y="423"/>
                  </a:lnTo>
                  <a:lnTo>
                    <a:pt x="384" y="425"/>
                  </a:lnTo>
                  <a:lnTo>
                    <a:pt x="377" y="432"/>
                  </a:lnTo>
                  <a:lnTo>
                    <a:pt x="375" y="434"/>
                  </a:lnTo>
                  <a:lnTo>
                    <a:pt x="375" y="436"/>
                  </a:lnTo>
                  <a:lnTo>
                    <a:pt x="375" y="439"/>
                  </a:lnTo>
                  <a:lnTo>
                    <a:pt x="375" y="441"/>
                  </a:lnTo>
                  <a:lnTo>
                    <a:pt x="375" y="448"/>
                  </a:lnTo>
                  <a:lnTo>
                    <a:pt x="377" y="457"/>
                  </a:lnTo>
                  <a:lnTo>
                    <a:pt x="377" y="459"/>
                  </a:lnTo>
                  <a:lnTo>
                    <a:pt x="377" y="461"/>
                  </a:lnTo>
                  <a:lnTo>
                    <a:pt x="377" y="464"/>
                  </a:lnTo>
                  <a:lnTo>
                    <a:pt x="375" y="464"/>
                  </a:lnTo>
                  <a:lnTo>
                    <a:pt x="375" y="466"/>
                  </a:lnTo>
                  <a:lnTo>
                    <a:pt x="373" y="466"/>
                  </a:lnTo>
                  <a:lnTo>
                    <a:pt x="370" y="466"/>
                  </a:lnTo>
                  <a:lnTo>
                    <a:pt x="368" y="464"/>
                  </a:lnTo>
                  <a:lnTo>
                    <a:pt x="366" y="461"/>
                  </a:lnTo>
                  <a:lnTo>
                    <a:pt x="363" y="461"/>
                  </a:lnTo>
                  <a:lnTo>
                    <a:pt x="361" y="461"/>
                  </a:lnTo>
                  <a:lnTo>
                    <a:pt x="354" y="464"/>
                  </a:lnTo>
                  <a:lnTo>
                    <a:pt x="350" y="466"/>
                  </a:lnTo>
                  <a:lnTo>
                    <a:pt x="347" y="466"/>
                  </a:lnTo>
                  <a:lnTo>
                    <a:pt x="345" y="466"/>
                  </a:lnTo>
                  <a:lnTo>
                    <a:pt x="341" y="464"/>
                  </a:lnTo>
                  <a:lnTo>
                    <a:pt x="338" y="464"/>
                  </a:lnTo>
                  <a:lnTo>
                    <a:pt x="336" y="464"/>
                  </a:lnTo>
                  <a:lnTo>
                    <a:pt x="334" y="464"/>
                  </a:lnTo>
                  <a:lnTo>
                    <a:pt x="331" y="466"/>
                  </a:lnTo>
                  <a:lnTo>
                    <a:pt x="329" y="468"/>
                  </a:lnTo>
                  <a:lnTo>
                    <a:pt x="329" y="471"/>
                  </a:lnTo>
                  <a:lnTo>
                    <a:pt x="325" y="475"/>
                  </a:lnTo>
                  <a:lnTo>
                    <a:pt x="320" y="477"/>
                  </a:lnTo>
                  <a:lnTo>
                    <a:pt x="318" y="477"/>
                  </a:lnTo>
                  <a:lnTo>
                    <a:pt x="315" y="480"/>
                  </a:lnTo>
                  <a:lnTo>
                    <a:pt x="313" y="484"/>
                  </a:lnTo>
                  <a:lnTo>
                    <a:pt x="313" y="489"/>
                  </a:lnTo>
                  <a:lnTo>
                    <a:pt x="311" y="493"/>
                  </a:lnTo>
                  <a:lnTo>
                    <a:pt x="309" y="498"/>
                  </a:lnTo>
                  <a:lnTo>
                    <a:pt x="309" y="500"/>
                  </a:lnTo>
                  <a:lnTo>
                    <a:pt x="306" y="500"/>
                  </a:lnTo>
                  <a:lnTo>
                    <a:pt x="304" y="500"/>
                  </a:lnTo>
                  <a:lnTo>
                    <a:pt x="302" y="500"/>
                  </a:lnTo>
                  <a:lnTo>
                    <a:pt x="297" y="503"/>
                  </a:lnTo>
                  <a:lnTo>
                    <a:pt x="295" y="503"/>
                  </a:lnTo>
                  <a:lnTo>
                    <a:pt x="295" y="505"/>
                  </a:lnTo>
                  <a:lnTo>
                    <a:pt x="295" y="507"/>
                  </a:lnTo>
                  <a:lnTo>
                    <a:pt x="293" y="509"/>
                  </a:lnTo>
                  <a:lnTo>
                    <a:pt x="290" y="512"/>
                  </a:lnTo>
                  <a:lnTo>
                    <a:pt x="288" y="514"/>
                  </a:lnTo>
                  <a:lnTo>
                    <a:pt x="286" y="514"/>
                  </a:lnTo>
                  <a:lnTo>
                    <a:pt x="283" y="514"/>
                  </a:lnTo>
                  <a:lnTo>
                    <a:pt x="281" y="514"/>
                  </a:lnTo>
                  <a:lnTo>
                    <a:pt x="279" y="514"/>
                  </a:lnTo>
                  <a:lnTo>
                    <a:pt x="279" y="521"/>
                  </a:lnTo>
                  <a:lnTo>
                    <a:pt x="279" y="525"/>
                  </a:lnTo>
                  <a:lnTo>
                    <a:pt x="281" y="525"/>
                  </a:lnTo>
                  <a:lnTo>
                    <a:pt x="281" y="528"/>
                  </a:lnTo>
                  <a:lnTo>
                    <a:pt x="281" y="530"/>
                  </a:lnTo>
                  <a:lnTo>
                    <a:pt x="281" y="532"/>
                  </a:lnTo>
                  <a:lnTo>
                    <a:pt x="281" y="535"/>
                  </a:lnTo>
                  <a:lnTo>
                    <a:pt x="281" y="537"/>
                  </a:lnTo>
                  <a:lnTo>
                    <a:pt x="281" y="539"/>
                  </a:lnTo>
                  <a:lnTo>
                    <a:pt x="283" y="544"/>
                  </a:lnTo>
                  <a:lnTo>
                    <a:pt x="286" y="548"/>
                  </a:lnTo>
                  <a:lnTo>
                    <a:pt x="288" y="555"/>
                  </a:lnTo>
                  <a:lnTo>
                    <a:pt x="279" y="557"/>
                  </a:lnTo>
                  <a:lnTo>
                    <a:pt x="272" y="562"/>
                  </a:lnTo>
                  <a:lnTo>
                    <a:pt x="272" y="567"/>
                  </a:lnTo>
                  <a:lnTo>
                    <a:pt x="272" y="571"/>
                  </a:lnTo>
                  <a:lnTo>
                    <a:pt x="274" y="573"/>
                  </a:lnTo>
                  <a:lnTo>
                    <a:pt x="277" y="578"/>
                  </a:lnTo>
                  <a:lnTo>
                    <a:pt x="279" y="578"/>
                  </a:lnTo>
                  <a:lnTo>
                    <a:pt x="267" y="585"/>
                  </a:lnTo>
                  <a:lnTo>
                    <a:pt x="258" y="592"/>
                  </a:lnTo>
                  <a:lnTo>
                    <a:pt x="256" y="587"/>
                  </a:lnTo>
                  <a:lnTo>
                    <a:pt x="254" y="587"/>
                  </a:lnTo>
                  <a:lnTo>
                    <a:pt x="249" y="582"/>
                  </a:lnTo>
                  <a:lnTo>
                    <a:pt x="242" y="580"/>
                  </a:lnTo>
                  <a:lnTo>
                    <a:pt x="233" y="578"/>
                  </a:lnTo>
                  <a:lnTo>
                    <a:pt x="231" y="576"/>
                  </a:lnTo>
                  <a:lnTo>
                    <a:pt x="229" y="571"/>
                  </a:lnTo>
                  <a:lnTo>
                    <a:pt x="224" y="571"/>
                  </a:lnTo>
                  <a:lnTo>
                    <a:pt x="206" y="564"/>
                  </a:lnTo>
                  <a:lnTo>
                    <a:pt x="208" y="564"/>
                  </a:lnTo>
                  <a:lnTo>
                    <a:pt x="208" y="560"/>
                  </a:lnTo>
                  <a:lnTo>
                    <a:pt x="210" y="557"/>
                  </a:lnTo>
                  <a:lnTo>
                    <a:pt x="213" y="553"/>
                  </a:lnTo>
                  <a:lnTo>
                    <a:pt x="213" y="548"/>
                  </a:lnTo>
                  <a:lnTo>
                    <a:pt x="215" y="544"/>
                  </a:lnTo>
                  <a:lnTo>
                    <a:pt x="217" y="539"/>
                  </a:lnTo>
                  <a:lnTo>
                    <a:pt x="208" y="541"/>
                  </a:lnTo>
                  <a:lnTo>
                    <a:pt x="201" y="544"/>
                  </a:lnTo>
                  <a:lnTo>
                    <a:pt x="197" y="544"/>
                  </a:lnTo>
                  <a:lnTo>
                    <a:pt x="194" y="541"/>
                  </a:lnTo>
                  <a:lnTo>
                    <a:pt x="192" y="539"/>
                  </a:lnTo>
                  <a:lnTo>
                    <a:pt x="190" y="535"/>
                  </a:lnTo>
                  <a:lnTo>
                    <a:pt x="190" y="532"/>
                  </a:lnTo>
                  <a:lnTo>
                    <a:pt x="188" y="528"/>
                  </a:lnTo>
                  <a:lnTo>
                    <a:pt x="190" y="523"/>
                  </a:lnTo>
                  <a:lnTo>
                    <a:pt x="190" y="516"/>
                  </a:lnTo>
                  <a:lnTo>
                    <a:pt x="192" y="512"/>
                  </a:lnTo>
                  <a:lnTo>
                    <a:pt x="194" y="509"/>
                  </a:lnTo>
                  <a:lnTo>
                    <a:pt x="194" y="507"/>
                  </a:lnTo>
                  <a:lnTo>
                    <a:pt x="194" y="505"/>
                  </a:lnTo>
                  <a:lnTo>
                    <a:pt x="192" y="505"/>
                  </a:lnTo>
                  <a:lnTo>
                    <a:pt x="190" y="503"/>
                  </a:lnTo>
                  <a:lnTo>
                    <a:pt x="185" y="505"/>
                  </a:lnTo>
                  <a:lnTo>
                    <a:pt x="181" y="507"/>
                  </a:lnTo>
                  <a:lnTo>
                    <a:pt x="176" y="509"/>
                  </a:lnTo>
                  <a:lnTo>
                    <a:pt x="172" y="509"/>
                  </a:lnTo>
                  <a:lnTo>
                    <a:pt x="169" y="509"/>
                  </a:lnTo>
                  <a:lnTo>
                    <a:pt x="167" y="507"/>
                  </a:lnTo>
                  <a:lnTo>
                    <a:pt x="165" y="507"/>
                  </a:lnTo>
                  <a:lnTo>
                    <a:pt x="162" y="507"/>
                  </a:lnTo>
                  <a:lnTo>
                    <a:pt x="160" y="509"/>
                  </a:lnTo>
                  <a:lnTo>
                    <a:pt x="160" y="512"/>
                  </a:lnTo>
                  <a:lnTo>
                    <a:pt x="160" y="514"/>
                  </a:lnTo>
                  <a:lnTo>
                    <a:pt x="158" y="519"/>
                  </a:lnTo>
                  <a:lnTo>
                    <a:pt x="156" y="519"/>
                  </a:lnTo>
                  <a:lnTo>
                    <a:pt x="151" y="521"/>
                  </a:lnTo>
                  <a:lnTo>
                    <a:pt x="146" y="521"/>
                  </a:lnTo>
                  <a:lnTo>
                    <a:pt x="144" y="523"/>
                  </a:lnTo>
                  <a:lnTo>
                    <a:pt x="142" y="525"/>
                  </a:lnTo>
                  <a:lnTo>
                    <a:pt x="140" y="528"/>
                  </a:lnTo>
                  <a:lnTo>
                    <a:pt x="135" y="528"/>
                  </a:lnTo>
                  <a:lnTo>
                    <a:pt x="133" y="530"/>
                  </a:lnTo>
                  <a:lnTo>
                    <a:pt x="128" y="530"/>
                  </a:lnTo>
                  <a:lnTo>
                    <a:pt x="124" y="530"/>
                  </a:lnTo>
                  <a:lnTo>
                    <a:pt x="119" y="532"/>
                  </a:lnTo>
                  <a:lnTo>
                    <a:pt x="114" y="532"/>
                  </a:lnTo>
                  <a:lnTo>
                    <a:pt x="110" y="537"/>
                  </a:lnTo>
                  <a:lnTo>
                    <a:pt x="108" y="537"/>
                  </a:lnTo>
                  <a:lnTo>
                    <a:pt x="105" y="539"/>
                  </a:lnTo>
                  <a:lnTo>
                    <a:pt x="105" y="537"/>
                  </a:lnTo>
                  <a:lnTo>
                    <a:pt x="103" y="537"/>
                  </a:lnTo>
                  <a:lnTo>
                    <a:pt x="103" y="532"/>
                  </a:lnTo>
                  <a:lnTo>
                    <a:pt x="101" y="530"/>
                  </a:lnTo>
                  <a:lnTo>
                    <a:pt x="101" y="528"/>
                  </a:lnTo>
                  <a:lnTo>
                    <a:pt x="98" y="528"/>
                  </a:lnTo>
                  <a:lnTo>
                    <a:pt x="94" y="528"/>
                  </a:lnTo>
                  <a:lnTo>
                    <a:pt x="92" y="528"/>
                  </a:lnTo>
                  <a:lnTo>
                    <a:pt x="89" y="530"/>
                  </a:lnTo>
                  <a:lnTo>
                    <a:pt x="89" y="532"/>
                  </a:lnTo>
                  <a:lnTo>
                    <a:pt x="87" y="532"/>
                  </a:lnTo>
                  <a:lnTo>
                    <a:pt x="82" y="532"/>
                  </a:lnTo>
                  <a:lnTo>
                    <a:pt x="80" y="535"/>
                  </a:lnTo>
                  <a:lnTo>
                    <a:pt x="76" y="537"/>
                  </a:lnTo>
                  <a:lnTo>
                    <a:pt x="73" y="537"/>
                  </a:lnTo>
                  <a:lnTo>
                    <a:pt x="71" y="537"/>
                  </a:lnTo>
                  <a:lnTo>
                    <a:pt x="69" y="535"/>
                  </a:lnTo>
                  <a:lnTo>
                    <a:pt x="69" y="532"/>
                  </a:lnTo>
                  <a:lnTo>
                    <a:pt x="69" y="528"/>
                  </a:lnTo>
                  <a:lnTo>
                    <a:pt x="69" y="523"/>
                  </a:lnTo>
                  <a:lnTo>
                    <a:pt x="69" y="521"/>
                  </a:lnTo>
                  <a:lnTo>
                    <a:pt x="69" y="516"/>
                  </a:lnTo>
                  <a:lnTo>
                    <a:pt x="73" y="514"/>
                  </a:lnTo>
                  <a:lnTo>
                    <a:pt x="76" y="512"/>
                  </a:lnTo>
                  <a:lnTo>
                    <a:pt x="76" y="509"/>
                  </a:lnTo>
                  <a:lnTo>
                    <a:pt x="78" y="505"/>
                  </a:lnTo>
                  <a:lnTo>
                    <a:pt x="80" y="503"/>
                  </a:lnTo>
                  <a:lnTo>
                    <a:pt x="82" y="498"/>
                  </a:lnTo>
                  <a:lnTo>
                    <a:pt x="85" y="498"/>
                  </a:lnTo>
                  <a:lnTo>
                    <a:pt x="87" y="496"/>
                  </a:lnTo>
                  <a:lnTo>
                    <a:pt x="87" y="493"/>
                  </a:lnTo>
                  <a:lnTo>
                    <a:pt x="89" y="491"/>
                  </a:lnTo>
                  <a:lnTo>
                    <a:pt x="96" y="489"/>
                  </a:lnTo>
                  <a:lnTo>
                    <a:pt x="98" y="489"/>
                  </a:lnTo>
                  <a:lnTo>
                    <a:pt x="98" y="484"/>
                  </a:lnTo>
                  <a:lnTo>
                    <a:pt x="98" y="482"/>
                  </a:lnTo>
                  <a:lnTo>
                    <a:pt x="98" y="477"/>
                  </a:lnTo>
                  <a:lnTo>
                    <a:pt x="96" y="473"/>
                  </a:lnTo>
                  <a:lnTo>
                    <a:pt x="96" y="471"/>
                  </a:lnTo>
                  <a:lnTo>
                    <a:pt x="96" y="466"/>
                  </a:lnTo>
                  <a:lnTo>
                    <a:pt x="96" y="461"/>
                  </a:lnTo>
                  <a:lnTo>
                    <a:pt x="94" y="459"/>
                  </a:lnTo>
                  <a:lnTo>
                    <a:pt x="94" y="457"/>
                  </a:lnTo>
                  <a:lnTo>
                    <a:pt x="92" y="455"/>
                  </a:lnTo>
                  <a:lnTo>
                    <a:pt x="89" y="452"/>
                  </a:lnTo>
                  <a:lnTo>
                    <a:pt x="87" y="452"/>
                  </a:lnTo>
                  <a:lnTo>
                    <a:pt x="85" y="450"/>
                  </a:lnTo>
                  <a:lnTo>
                    <a:pt x="85" y="448"/>
                  </a:lnTo>
                  <a:lnTo>
                    <a:pt x="85" y="445"/>
                  </a:lnTo>
                  <a:lnTo>
                    <a:pt x="85" y="443"/>
                  </a:lnTo>
                  <a:lnTo>
                    <a:pt x="85" y="441"/>
                  </a:lnTo>
                  <a:lnTo>
                    <a:pt x="85" y="439"/>
                  </a:lnTo>
                  <a:lnTo>
                    <a:pt x="87" y="436"/>
                  </a:lnTo>
                  <a:lnTo>
                    <a:pt x="87" y="434"/>
                  </a:lnTo>
                  <a:lnTo>
                    <a:pt x="87" y="432"/>
                  </a:lnTo>
                  <a:lnTo>
                    <a:pt x="87" y="429"/>
                  </a:lnTo>
                  <a:lnTo>
                    <a:pt x="87" y="427"/>
                  </a:lnTo>
                  <a:lnTo>
                    <a:pt x="87" y="425"/>
                  </a:lnTo>
                  <a:lnTo>
                    <a:pt x="89" y="420"/>
                  </a:lnTo>
                  <a:lnTo>
                    <a:pt x="94" y="418"/>
                  </a:lnTo>
                  <a:lnTo>
                    <a:pt x="96" y="416"/>
                  </a:lnTo>
                  <a:lnTo>
                    <a:pt x="96" y="413"/>
                  </a:lnTo>
                  <a:lnTo>
                    <a:pt x="96" y="411"/>
                  </a:lnTo>
                  <a:lnTo>
                    <a:pt x="98" y="409"/>
                  </a:lnTo>
                  <a:lnTo>
                    <a:pt x="98" y="407"/>
                  </a:lnTo>
                  <a:lnTo>
                    <a:pt x="98" y="400"/>
                  </a:lnTo>
                  <a:lnTo>
                    <a:pt x="98" y="395"/>
                  </a:lnTo>
                  <a:lnTo>
                    <a:pt x="98" y="393"/>
                  </a:lnTo>
                  <a:lnTo>
                    <a:pt x="96" y="393"/>
                  </a:lnTo>
                  <a:lnTo>
                    <a:pt x="94" y="393"/>
                  </a:lnTo>
                  <a:lnTo>
                    <a:pt x="89" y="391"/>
                  </a:lnTo>
                  <a:lnTo>
                    <a:pt x="87" y="391"/>
                  </a:lnTo>
                  <a:lnTo>
                    <a:pt x="80" y="391"/>
                  </a:lnTo>
                  <a:lnTo>
                    <a:pt x="78" y="388"/>
                  </a:lnTo>
                  <a:lnTo>
                    <a:pt x="73" y="388"/>
                  </a:lnTo>
                  <a:lnTo>
                    <a:pt x="73" y="384"/>
                  </a:lnTo>
                  <a:lnTo>
                    <a:pt x="71" y="381"/>
                  </a:lnTo>
                  <a:lnTo>
                    <a:pt x="69" y="381"/>
                  </a:lnTo>
                  <a:lnTo>
                    <a:pt x="64" y="379"/>
                  </a:lnTo>
                  <a:lnTo>
                    <a:pt x="60" y="377"/>
                  </a:lnTo>
                  <a:lnTo>
                    <a:pt x="55" y="377"/>
                  </a:lnTo>
                  <a:lnTo>
                    <a:pt x="53" y="377"/>
                  </a:lnTo>
                  <a:lnTo>
                    <a:pt x="53" y="375"/>
                  </a:lnTo>
                  <a:lnTo>
                    <a:pt x="53" y="372"/>
                  </a:lnTo>
                  <a:lnTo>
                    <a:pt x="55" y="368"/>
                  </a:lnTo>
                  <a:lnTo>
                    <a:pt x="57" y="359"/>
                  </a:lnTo>
                  <a:lnTo>
                    <a:pt x="62" y="349"/>
                  </a:lnTo>
                  <a:lnTo>
                    <a:pt x="62" y="347"/>
                  </a:lnTo>
                  <a:lnTo>
                    <a:pt x="60" y="347"/>
                  </a:lnTo>
                  <a:lnTo>
                    <a:pt x="60" y="343"/>
                  </a:lnTo>
                  <a:lnTo>
                    <a:pt x="62" y="340"/>
                  </a:lnTo>
                  <a:lnTo>
                    <a:pt x="60" y="343"/>
                  </a:lnTo>
                  <a:lnTo>
                    <a:pt x="55" y="343"/>
                  </a:lnTo>
                  <a:lnTo>
                    <a:pt x="53" y="343"/>
                  </a:lnTo>
                  <a:lnTo>
                    <a:pt x="50" y="343"/>
                  </a:lnTo>
                  <a:lnTo>
                    <a:pt x="46" y="343"/>
                  </a:lnTo>
                  <a:lnTo>
                    <a:pt x="44" y="343"/>
                  </a:lnTo>
                  <a:lnTo>
                    <a:pt x="39" y="340"/>
                  </a:lnTo>
                  <a:lnTo>
                    <a:pt x="37" y="338"/>
                  </a:lnTo>
                  <a:lnTo>
                    <a:pt x="32" y="331"/>
                  </a:lnTo>
                  <a:lnTo>
                    <a:pt x="30" y="329"/>
                  </a:lnTo>
                  <a:lnTo>
                    <a:pt x="28" y="324"/>
                  </a:lnTo>
                  <a:lnTo>
                    <a:pt x="25" y="324"/>
                  </a:lnTo>
                  <a:lnTo>
                    <a:pt x="23" y="322"/>
                  </a:lnTo>
                  <a:lnTo>
                    <a:pt x="21" y="320"/>
                  </a:lnTo>
                  <a:lnTo>
                    <a:pt x="18" y="320"/>
                  </a:lnTo>
                  <a:lnTo>
                    <a:pt x="16" y="315"/>
                  </a:lnTo>
                  <a:lnTo>
                    <a:pt x="12" y="313"/>
                  </a:lnTo>
                  <a:lnTo>
                    <a:pt x="7" y="308"/>
                  </a:lnTo>
                  <a:lnTo>
                    <a:pt x="2" y="304"/>
                  </a:lnTo>
                  <a:lnTo>
                    <a:pt x="0" y="301"/>
                  </a:lnTo>
                  <a:lnTo>
                    <a:pt x="0" y="299"/>
                  </a:lnTo>
                  <a:lnTo>
                    <a:pt x="0" y="297"/>
                  </a:lnTo>
                  <a:lnTo>
                    <a:pt x="0" y="295"/>
                  </a:lnTo>
                  <a:lnTo>
                    <a:pt x="2" y="290"/>
                  </a:lnTo>
                  <a:lnTo>
                    <a:pt x="5" y="288"/>
                  </a:lnTo>
                  <a:lnTo>
                    <a:pt x="7" y="285"/>
                  </a:lnTo>
                  <a:lnTo>
                    <a:pt x="12" y="283"/>
                  </a:lnTo>
                  <a:lnTo>
                    <a:pt x="16" y="281"/>
                  </a:lnTo>
                  <a:lnTo>
                    <a:pt x="23" y="279"/>
                  </a:lnTo>
                  <a:lnTo>
                    <a:pt x="28" y="276"/>
                  </a:lnTo>
                  <a:lnTo>
                    <a:pt x="30" y="276"/>
                  </a:lnTo>
                  <a:lnTo>
                    <a:pt x="32" y="274"/>
                  </a:lnTo>
                  <a:lnTo>
                    <a:pt x="34" y="272"/>
                  </a:lnTo>
                  <a:lnTo>
                    <a:pt x="37" y="272"/>
                  </a:lnTo>
                  <a:lnTo>
                    <a:pt x="39" y="269"/>
                  </a:lnTo>
                  <a:lnTo>
                    <a:pt x="39" y="267"/>
                  </a:lnTo>
                  <a:lnTo>
                    <a:pt x="41" y="263"/>
                  </a:lnTo>
                  <a:lnTo>
                    <a:pt x="44" y="253"/>
                  </a:lnTo>
                  <a:lnTo>
                    <a:pt x="46" y="249"/>
                  </a:lnTo>
                  <a:lnTo>
                    <a:pt x="50" y="247"/>
                  </a:lnTo>
                  <a:lnTo>
                    <a:pt x="55" y="244"/>
                  </a:lnTo>
                  <a:lnTo>
                    <a:pt x="60" y="242"/>
                  </a:lnTo>
                  <a:lnTo>
                    <a:pt x="64" y="240"/>
                  </a:lnTo>
                  <a:lnTo>
                    <a:pt x="69" y="235"/>
                  </a:lnTo>
                  <a:lnTo>
                    <a:pt x="71" y="233"/>
                  </a:lnTo>
                  <a:lnTo>
                    <a:pt x="73" y="231"/>
                  </a:lnTo>
                  <a:lnTo>
                    <a:pt x="73" y="228"/>
                  </a:lnTo>
                  <a:lnTo>
                    <a:pt x="76" y="224"/>
                  </a:lnTo>
                  <a:lnTo>
                    <a:pt x="76" y="217"/>
                  </a:lnTo>
                  <a:lnTo>
                    <a:pt x="78" y="212"/>
                  </a:lnTo>
                  <a:lnTo>
                    <a:pt x="78" y="210"/>
                  </a:lnTo>
                  <a:lnTo>
                    <a:pt x="76" y="208"/>
                  </a:lnTo>
                  <a:lnTo>
                    <a:pt x="76" y="203"/>
                  </a:lnTo>
                  <a:lnTo>
                    <a:pt x="76" y="201"/>
                  </a:lnTo>
                  <a:lnTo>
                    <a:pt x="76" y="196"/>
                  </a:lnTo>
                  <a:lnTo>
                    <a:pt x="76" y="192"/>
                  </a:lnTo>
                  <a:lnTo>
                    <a:pt x="76" y="187"/>
                  </a:lnTo>
                  <a:lnTo>
                    <a:pt x="76" y="183"/>
                  </a:lnTo>
                  <a:lnTo>
                    <a:pt x="76" y="180"/>
                  </a:lnTo>
                  <a:lnTo>
                    <a:pt x="76" y="178"/>
                  </a:lnTo>
                  <a:lnTo>
                    <a:pt x="76" y="176"/>
                  </a:lnTo>
                  <a:lnTo>
                    <a:pt x="76" y="173"/>
                  </a:lnTo>
                  <a:lnTo>
                    <a:pt x="76" y="169"/>
                  </a:lnTo>
                  <a:lnTo>
                    <a:pt x="76" y="167"/>
                  </a:lnTo>
                  <a:lnTo>
                    <a:pt x="78" y="164"/>
                  </a:lnTo>
                  <a:lnTo>
                    <a:pt x="78" y="162"/>
                  </a:lnTo>
                  <a:lnTo>
                    <a:pt x="82" y="160"/>
                  </a:lnTo>
                  <a:lnTo>
                    <a:pt x="85" y="157"/>
                  </a:lnTo>
                  <a:lnTo>
                    <a:pt x="87" y="155"/>
                  </a:lnTo>
                  <a:lnTo>
                    <a:pt x="89" y="151"/>
                  </a:lnTo>
                  <a:lnTo>
                    <a:pt x="92" y="146"/>
                  </a:lnTo>
                  <a:lnTo>
                    <a:pt x="94" y="141"/>
                  </a:lnTo>
                  <a:lnTo>
                    <a:pt x="96" y="137"/>
                  </a:lnTo>
                  <a:lnTo>
                    <a:pt x="98" y="135"/>
                  </a:lnTo>
                  <a:lnTo>
                    <a:pt x="101" y="132"/>
                  </a:lnTo>
                  <a:lnTo>
                    <a:pt x="103" y="130"/>
                  </a:lnTo>
                  <a:lnTo>
                    <a:pt x="108" y="130"/>
                  </a:lnTo>
                  <a:lnTo>
                    <a:pt x="110" y="130"/>
                  </a:lnTo>
                  <a:lnTo>
                    <a:pt x="112" y="130"/>
                  </a:lnTo>
                  <a:lnTo>
                    <a:pt x="117" y="130"/>
                  </a:lnTo>
                  <a:lnTo>
                    <a:pt x="119" y="128"/>
                  </a:lnTo>
                  <a:lnTo>
                    <a:pt x="121" y="128"/>
                  </a:lnTo>
                  <a:lnTo>
                    <a:pt x="124" y="125"/>
                  </a:lnTo>
                  <a:lnTo>
                    <a:pt x="128" y="123"/>
                  </a:lnTo>
                  <a:lnTo>
                    <a:pt x="130" y="123"/>
                  </a:lnTo>
                  <a:lnTo>
                    <a:pt x="133" y="121"/>
                  </a:lnTo>
                  <a:lnTo>
                    <a:pt x="135" y="123"/>
                  </a:lnTo>
                  <a:lnTo>
                    <a:pt x="140" y="123"/>
                  </a:lnTo>
                  <a:lnTo>
                    <a:pt x="144" y="125"/>
                  </a:lnTo>
                  <a:lnTo>
                    <a:pt x="146" y="125"/>
                  </a:lnTo>
                  <a:lnTo>
                    <a:pt x="149" y="123"/>
                  </a:lnTo>
                  <a:lnTo>
                    <a:pt x="153" y="123"/>
                  </a:lnTo>
                  <a:lnTo>
                    <a:pt x="158" y="119"/>
                  </a:lnTo>
                  <a:lnTo>
                    <a:pt x="162" y="116"/>
                  </a:lnTo>
                  <a:lnTo>
                    <a:pt x="165" y="116"/>
                  </a:lnTo>
                  <a:lnTo>
                    <a:pt x="167" y="119"/>
                  </a:lnTo>
                  <a:lnTo>
                    <a:pt x="172" y="119"/>
                  </a:lnTo>
                  <a:lnTo>
                    <a:pt x="174" y="119"/>
                  </a:lnTo>
                  <a:lnTo>
                    <a:pt x="176" y="119"/>
                  </a:lnTo>
                  <a:lnTo>
                    <a:pt x="181" y="116"/>
                  </a:lnTo>
                  <a:lnTo>
                    <a:pt x="183" y="119"/>
                  </a:lnTo>
                  <a:lnTo>
                    <a:pt x="185" y="121"/>
                  </a:lnTo>
                  <a:lnTo>
                    <a:pt x="185" y="123"/>
                  </a:lnTo>
                  <a:lnTo>
                    <a:pt x="185" y="128"/>
                  </a:lnTo>
                  <a:lnTo>
                    <a:pt x="188" y="128"/>
                  </a:lnTo>
                  <a:lnTo>
                    <a:pt x="188" y="130"/>
                  </a:lnTo>
                  <a:lnTo>
                    <a:pt x="190" y="130"/>
                  </a:lnTo>
                  <a:lnTo>
                    <a:pt x="192" y="130"/>
                  </a:lnTo>
                  <a:lnTo>
                    <a:pt x="194" y="130"/>
                  </a:lnTo>
                  <a:lnTo>
                    <a:pt x="194" y="128"/>
                  </a:lnTo>
                  <a:lnTo>
                    <a:pt x="197" y="125"/>
                  </a:lnTo>
                  <a:lnTo>
                    <a:pt x="197" y="123"/>
                  </a:lnTo>
                  <a:lnTo>
                    <a:pt x="194" y="119"/>
                  </a:lnTo>
                  <a:lnTo>
                    <a:pt x="192" y="116"/>
                  </a:lnTo>
                  <a:lnTo>
                    <a:pt x="192" y="114"/>
                  </a:lnTo>
                  <a:lnTo>
                    <a:pt x="192" y="112"/>
                  </a:lnTo>
                  <a:lnTo>
                    <a:pt x="194" y="109"/>
                  </a:lnTo>
                  <a:lnTo>
                    <a:pt x="197" y="109"/>
                  </a:lnTo>
                  <a:lnTo>
                    <a:pt x="199" y="107"/>
                  </a:lnTo>
                  <a:lnTo>
                    <a:pt x="204" y="107"/>
                  </a:lnTo>
                  <a:lnTo>
                    <a:pt x="208" y="107"/>
                  </a:lnTo>
                  <a:lnTo>
                    <a:pt x="213" y="107"/>
                  </a:lnTo>
                  <a:lnTo>
                    <a:pt x="217" y="107"/>
                  </a:lnTo>
                  <a:lnTo>
                    <a:pt x="224" y="107"/>
                  </a:lnTo>
                  <a:lnTo>
                    <a:pt x="226" y="107"/>
                  </a:lnTo>
                  <a:lnTo>
                    <a:pt x="226" y="112"/>
                  </a:lnTo>
                  <a:lnTo>
                    <a:pt x="229" y="116"/>
                  </a:lnTo>
                  <a:lnTo>
                    <a:pt x="231" y="119"/>
                  </a:lnTo>
                  <a:lnTo>
                    <a:pt x="236" y="121"/>
                  </a:lnTo>
                  <a:lnTo>
                    <a:pt x="238" y="123"/>
                  </a:lnTo>
                  <a:lnTo>
                    <a:pt x="238" y="128"/>
                  </a:lnTo>
                  <a:lnTo>
                    <a:pt x="238" y="130"/>
                  </a:lnTo>
                  <a:lnTo>
                    <a:pt x="238" y="135"/>
                  </a:lnTo>
                  <a:lnTo>
                    <a:pt x="240" y="139"/>
                  </a:lnTo>
                  <a:lnTo>
                    <a:pt x="242" y="144"/>
                  </a:lnTo>
                  <a:lnTo>
                    <a:pt x="245" y="146"/>
                  </a:lnTo>
                  <a:lnTo>
                    <a:pt x="245" y="148"/>
                  </a:lnTo>
                  <a:lnTo>
                    <a:pt x="247" y="148"/>
                  </a:lnTo>
                  <a:lnTo>
                    <a:pt x="249" y="148"/>
                  </a:lnTo>
                  <a:lnTo>
                    <a:pt x="252" y="146"/>
                  </a:lnTo>
                  <a:lnTo>
                    <a:pt x="254" y="144"/>
                  </a:lnTo>
                  <a:lnTo>
                    <a:pt x="256" y="144"/>
                  </a:lnTo>
                  <a:lnTo>
                    <a:pt x="258" y="141"/>
                  </a:lnTo>
                  <a:lnTo>
                    <a:pt x="263" y="141"/>
                  </a:lnTo>
                  <a:lnTo>
                    <a:pt x="267" y="141"/>
                  </a:lnTo>
                  <a:lnTo>
                    <a:pt x="274" y="139"/>
                  </a:lnTo>
                  <a:lnTo>
                    <a:pt x="277" y="139"/>
                  </a:lnTo>
                  <a:lnTo>
                    <a:pt x="279" y="137"/>
                  </a:lnTo>
                  <a:lnTo>
                    <a:pt x="281" y="137"/>
                  </a:lnTo>
                  <a:lnTo>
                    <a:pt x="281" y="135"/>
                  </a:lnTo>
                  <a:lnTo>
                    <a:pt x="281" y="130"/>
                  </a:lnTo>
                  <a:lnTo>
                    <a:pt x="281" y="128"/>
                  </a:lnTo>
                  <a:lnTo>
                    <a:pt x="281" y="125"/>
                  </a:lnTo>
                  <a:lnTo>
                    <a:pt x="288" y="125"/>
                  </a:lnTo>
                  <a:lnTo>
                    <a:pt x="293" y="125"/>
                  </a:lnTo>
                  <a:lnTo>
                    <a:pt x="295" y="123"/>
                  </a:lnTo>
                  <a:lnTo>
                    <a:pt x="297" y="121"/>
                  </a:lnTo>
                  <a:lnTo>
                    <a:pt x="299" y="119"/>
                  </a:lnTo>
                  <a:lnTo>
                    <a:pt x="299" y="116"/>
                  </a:lnTo>
                  <a:lnTo>
                    <a:pt x="299" y="114"/>
                  </a:lnTo>
                  <a:lnTo>
                    <a:pt x="304" y="114"/>
                  </a:lnTo>
                  <a:lnTo>
                    <a:pt x="306" y="114"/>
                  </a:lnTo>
                  <a:lnTo>
                    <a:pt x="306" y="116"/>
                  </a:lnTo>
                  <a:lnTo>
                    <a:pt x="306" y="121"/>
                  </a:lnTo>
                  <a:lnTo>
                    <a:pt x="306" y="125"/>
                  </a:lnTo>
                  <a:lnTo>
                    <a:pt x="309" y="130"/>
                  </a:lnTo>
                  <a:lnTo>
                    <a:pt x="309" y="135"/>
                  </a:lnTo>
                  <a:lnTo>
                    <a:pt x="306" y="137"/>
                  </a:lnTo>
                  <a:lnTo>
                    <a:pt x="306" y="139"/>
                  </a:lnTo>
                  <a:lnTo>
                    <a:pt x="306" y="141"/>
                  </a:lnTo>
                  <a:lnTo>
                    <a:pt x="306" y="144"/>
                  </a:lnTo>
                  <a:lnTo>
                    <a:pt x="309" y="148"/>
                  </a:lnTo>
                  <a:lnTo>
                    <a:pt x="311" y="148"/>
                  </a:lnTo>
                  <a:lnTo>
                    <a:pt x="313" y="153"/>
                  </a:lnTo>
                  <a:lnTo>
                    <a:pt x="315" y="155"/>
                  </a:lnTo>
                  <a:lnTo>
                    <a:pt x="318" y="157"/>
                  </a:lnTo>
                  <a:lnTo>
                    <a:pt x="318" y="160"/>
                  </a:lnTo>
                  <a:lnTo>
                    <a:pt x="320" y="160"/>
                  </a:lnTo>
                  <a:lnTo>
                    <a:pt x="325" y="157"/>
                  </a:lnTo>
                  <a:lnTo>
                    <a:pt x="327" y="155"/>
                  </a:lnTo>
                  <a:lnTo>
                    <a:pt x="334" y="151"/>
                  </a:lnTo>
                  <a:lnTo>
                    <a:pt x="341" y="141"/>
                  </a:lnTo>
                  <a:lnTo>
                    <a:pt x="347" y="135"/>
                  </a:lnTo>
                  <a:lnTo>
                    <a:pt x="352" y="125"/>
                  </a:lnTo>
                  <a:lnTo>
                    <a:pt x="357" y="119"/>
                  </a:lnTo>
                  <a:lnTo>
                    <a:pt x="359" y="114"/>
                  </a:lnTo>
                  <a:lnTo>
                    <a:pt x="361" y="109"/>
                  </a:lnTo>
                  <a:lnTo>
                    <a:pt x="363" y="107"/>
                  </a:lnTo>
                  <a:lnTo>
                    <a:pt x="366" y="105"/>
                  </a:lnTo>
                  <a:lnTo>
                    <a:pt x="368" y="103"/>
                  </a:lnTo>
                  <a:lnTo>
                    <a:pt x="366" y="100"/>
                  </a:lnTo>
                  <a:lnTo>
                    <a:pt x="363" y="100"/>
                  </a:lnTo>
                  <a:lnTo>
                    <a:pt x="359" y="98"/>
                  </a:lnTo>
                  <a:lnTo>
                    <a:pt x="357" y="96"/>
                  </a:lnTo>
                  <a:lnTo>
                    <a:pt x="357" y="93"/>
                  </a:lnTo>
                  <a:lnTo>
                    <a:pt x="359" y="91"/>
                  </a:lnTo>
                  <a:lnTo>
                    <a:pt x="363" y="82"/>
                  </a:lnTo>
                  <a:lnTo>
                    <a:pt x="368" y="80"/>
                  </a:lnTo>
                  <a:lnTo>
                    <a:pt x="370" y="80"/>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02" name="Freeform 12">
              <a:extLst>
                <a:ext uri="{FF2B5EF4-FFF2-40B4-BE49-F238E27FC236}">
                  <a16:creationId xmlns:a16="http://schemas.microsoft.com/office/drawing/2014/main" id="{32D28801-D99F-9D2C-94D5-C724905445EA}"/>
                </a:ext>
              </a:extLst>
            </xdr:cNvPr>
            <xdr:cNvSpPr>
              <a:spLocks/>
            </xdr:cNvSpPr>
          </xdr:nvSpPr>
          <xdr:spPr bwMode="auto">
            <a:xfrm>
              <a:off x="2620963" y="2743200"/>
              <a:ext cx="1150937" cy="273050"/>
            </a:xfrm>
            <a:custGeom>
              <a:avLst/>
              <a:gdLst/>
              <a:ahLst/>
              <a:cxnLst>
                <a:cxn ang="0">
                  <a:pos x="12" y="137"/>
                </a:cxn>
                <a:cxn ang="0">
                  <a:pos x="19" y="124"/>
                </a:cxn>
                <a:cxn ang="0">
                  <a:pos x="30" y="133"/>
                </a:cxn>
                <a:cxn ang="0">
                  <a:pos x="35" y="122"/>
                </a:cxn>
                <a:cxn ang="0">
                  <a:pos x="37" y="115"/>
                </a:cxn>
                <a:cxn ang="0">
                  <a:pos x="51" y="108"/>
                </a:cxn>
                <a:cxn ang="0">
                  <a:pos x="57" y="117"/>
                </a:cxn>
                <a:cxn ang="0">
                  <a:pos x="55" y="135"/>
                </a:cxn>
                <a:cxn ang="0">
                  <a:pos x="48" y="147"/>
                </a:cxn>
                <a:cxn ang="0">
                  <a:pos x="57" y="151"/>
                </a:cxn>
                <a:cxn ang="0">
                  <a:pos x="69" y="163"/>
                </a:cxn>
                <a:cxn ang="0">
                  <a:pos x="96" y="172"/>
                </a:cxn>
                <a:cxn ang="0">
                  <a:pos x="112" y="160"/>
                </a:cxn>
                <a:cxn ang="0">
                  <a:pos x="131" y="156"/>
                </a:cxn>
                <a:cxn ang="0">
                  <a:pos x="142" y="165"/>
                </a:cxn>
                <a:cxn ang="0">
                  <a:pos x="149" y="153"/>
                </a:cxn>
                <a:cxn ang="0">
                  <a:pos x="160" y="149"/>
                </a:cxn>
                <a:cxn ang="0">
                  <a:pos x="183" y="158"/>
                </a:cxn>
                <a:cxn ang="0">
                  <a:pos x="199" y="151"/>
                </a:cxn>
                <a:cxn ang="0">
                  <a:pos x="215" y="142"/>
                </a:cxn>
                <a:cxn ang="0">
                  <a:pos x="231" y="140"/>
                </a:cxn>
                <a:cxn ang="0">
                  <a:pos x="243" y="124"/>
                </a:cxn>
                <a:cxn ang="0">
                  <a:pos x="256" y="126"/>
                </a:cxn>
                <a:cxn ang="0">
                  <a:pos x="275" y="119"/>
                </a:cxn>
                <a:cxn ang="0">
                  <a:pos x="281" y="135"/>
                </a:cxn>
                <a:cxn ang="0">
                  <a:pos x="293" y="128"/>
                </a:cxn>
                <a:cxn ang="0">
                  <a:pos x="284" y="117"/>
                </a:cxn>
                <a:cxn ang="0">
                  <a:pos x="291" y="99"/>
                </a:cxn>
                <a:cxn ang="0">
                  <a:pos x="300" y="85"/>
                </a:cxn>
                <a:cxn ang="0">
                  <a:pos x="311" y="60"/>
                </a:cxn>
                <a:cxn ang="0">
                  <a:pos x="352" y="39"/>
                </a:cxn>
                <a:cxn ang="0">
                  <a:pos x="366" y="21"/>
                </a:cxn>
                <a:cxn ang="0">
                  <a:pos x="398" y="10"/>
                </a:cxn>
                <a:cxn ang="0">
                  <a:pos x="407" y="28"/>
                </a:cxn>
                <a:cxn ang="0">
                  <a:pos x="428" y="35"/>
                </a:cxn>
                <a:cxn ang="0">
                  <a:pos x="441" y="23"/>
                </a:cxn>
                <a:cxn ang="0">
                  <a:pos x="464" y="28"/>
                </a:cxn>
                <a:cxn ang="0">
                  <a:pos x="476" y="46"/>
                </a:cxn>
                <a:cxn ang="0">
                  <a:pos x="492" y="48"/>
                </a:cxn>
                <a:cxn ang="0">
                  <a:pos x="503" y="51"/>
                </a:cxn>
                <a:cxn ang="0">
                  <a:pos x="524" y="46"/>
                </a:cxn>
                <a:cxn ang="0">
                  <a:pos x="542" y="58"/>
                </a:cxn>
                <a:cxn ang="0">
                  <a:pos x="558" y="58"/>
                </a:cxn>
                <a:cxn ang="0">
                  <a:pos x="574" y="67"/>
                </a:cxn>
                <a:cxn ang="0">
                  <a:pos x="590" y="53"/>
                </a:cxn>
                <a:cxn ang="0">
                  <a:pos x="608" y="60"/>
                </a:cxn>
                <a:cxn ang="0">
                  <a:pos x="633" y="44"/>
                </a:cxn>
                <a:cxn ang="0">
                  <a:pos x="654" y="28"/>
                </a:cxn>
                <a:cxn ang="0">
                  <a:pos x="661" y="7"/>
                </a:cxn>
                <a:cxn ang="0">
                  <a:pos x="672" y="0"/>
                </a:cxn>
                <a:cxn ang="0">
                  <a:pos x="690" y="14"/>
                </a:cxn>
                <a:cxn ang="0">
                  <a:pos x="713" y="44"/>
                </a:cxn>
                <a:cxn ang="0">
                  <a:pos x="718" y="55"/>
                </a:cxn>
              </a:cxnLst>
              <a:rect l="0" t="0" r="r" b="b"/>
              <a:pathLst>
                <a:path w="725" h="172">
                  <a:moveTo>
                    <a:pt x="0" y="140"/>
                  </a:moveTo>
                  <a:lnTo>
                    <a:pt x="3" y="140"/>
                  </a:lnTo>
                  <a:lnTo>
                    <a:pt x="7" y="140"/>
                  </a:lnTo>
                  <a:lnTo>
                    <a:pt x="9" y="137"/>
                  </a:lnTo>
                  <a:lnTo>
                    <a:pt x="12" y="137"/>
                  </a:lnTo>
                  <a:lnTo>
                    <a:pt x="12" y="135"/>
                  </a:lnTo>
                  <a:lnTo>
                    <a:pt x="14" y="133"/>
                  </a:lnTo>
                  <a:lnTo>
                    <a:pt x="14" y="128"/>
                  </a:lnTo>
                  <a:lnTo>
                    <a:pt x="14" y="126"/>
                  </a:lnTo>
                  <a:lnTo>
                    <a:pt x="19" y="124"/>
                  </a:lnTo>
                  <a:lnTo>
                    <a:pt x="21" y="124"/>
                  </a:lnTo>
                  <a:lnTo>
                    <a:pt x="23" y="124"/>
                  </a:lnTo>
                  <a:lnTo>
                    <a:pt x="25" y="128"/>
                  </a:lnTo>
                  <a:lnTo>
                    <a:pt x="28" y="133"/>
                  </a:lnTo>
                  <a:lnTo>
                    <a:pt x="30" y="133"/>
                  </a:lnTo>
                  <a:lnTo>
                    <a:pt x="32" y="133"/>
                  </a:lnTo>
                  <a:lnTo>
                    <a:pt x="32" y="131"/>
                  </a:lnTo>
                  <a:lnTo>
                    <a:pt x="32" y="128"/>
                  </a:lnTo>
                  <a:lnTo>
                    <a:pt x="35" y="124"/>
                  </a:lnTo>
                  <a:lnTo>
                    <a:pt x="35" y="122"/>
                  </a:lnTo>
                  <a:lnTo>
                    <a:pt x="35" y="119"/>
                  </a:lnTo>
                  <a:lnTo>
                    <a:pt x="37" y="119"/>
                  </a:lnTo>
                  <a:lnTo>
                    <a:pt x="37" y="117"/>
                  </a:lnTo>
                  <a:lnTo>
                    <a:pt x="39" y="115"/>
                  </a:lnTo>
                  <a:lnTo>
                    <a:pt x="37" y="115"/>
                  </a:lnTo>
                  <a:lnTo>
                    <a:pt x="35" y="115"/>
                  </a:lnTo>
                  <a:lnTo>
                    <a:pt x="35" y="112"/>
                  </a:lnTo>
                  <a:lnTo>
                    <a:pt x="37" y="112"/>
                  </a:lnTo>
                  <a:lnTo>
                    <a:pt x="46" y="110"/>
                  </a:lnTo>
                  <a:lnTo>
                    <a:pt x="51" y="108"/>
                  </a:lnTo>
                  <a:lnTo>
                    <a:pt x="53" y="108"/>
                  </a:lnTo>
                  <a:lnTo>
                    <a:pt x="53" y="110"/>
                  </a:lnTo>
                  <a:lnTo>
                    <a:pt x="55" y="110"/>
                  </a:lnTo>
                  <a:lnTo>
                    <a:pt x="57" y="112"/>
                  </a:lnTo>
                  <a:lnTo>
                    <a:pt x="57" y="117"/>
                  </a:lnTo>
                  <a:lnTo>
                    <a:pt x="55" y="122"/>
                  </a:lnTo>
                  <a:lnTo>
                    <a:pt x="55" y="124"/>
                  </a:lnTo>
                  <a:lnTo>
                    <a:pt x="55" y="128"/>
                  </a:lnTo>
                  <a:lnTo>
                    <a:pt x="55" y="133"/>
                  </a:lnTo>
                  <a:lnTo>
                    <a:pt x="55" y="135"/>
                  </a:lnTo>
                  <a:lnTo>
                    <a:pt x="53" y="137"/>
                  </a:lnTo>
                  <a:lnTo>
                    <a:pt x="51" y="140"/>
                  </a:lnTo>
                  <a:lnTo>
                    <a:pt x="48" y="142"/>
                  </a:lnTo>
                  <a:lnTo>
                    <a:pt x="48" y="144"/>
                  </a:lnTo>
                  <a:lnTo>
                    <a:pt x="48" y="147"/>
                  </a:lnTo>
                  <a:lnTo>
                    <a:pt x="51" y="147"/>
                  </a:lnTo>
                  <a:lnTo>
                    <a:pt x="53" y="149"/>
                  </a:lnTo>
                  <a:lnTo>
                    <a:pt x="55" y="149"/>
                  </a:lnTo>
                  <a:lnTo>
                    <a:pt x="55" y="151"/>
                  </a:lnTo>
                  <a:lnTo>
                    <a:pt x="57" y="151"/>
                  </a:lnTo>
                  <a:lnTo>
                    <a:pt x="60" y="156"/>
                  </a:lnTo>
                  <a:lnTo>
                    <a:pt x="62" y="158"/>
                  </a:lnTo>
                  <a:lnTo>
                    <a:pt x="64" y="158"/>
                  </a:lnTo>
                  <a:lnTo>
                    <a:pt x="67" y="160"/>
                  </a:lnTo>
                  <a:lnTo>
                    <a:pt x="69" y="163"/>
                  </a:lnTo>
                  <a:lnTo>
                    <a:pt x="71" y="165"/>
                  </a:lnTo>
                  <a:lnTo>
                    <a:pt x="78" y="167"/>
                  </a:lnTo>
                  <a:lnTo>
                    <a:pt x="83" y="169"/>
                  </a:lnTo>
                  <a:lnTo>
                    <a:pt x="87" y="172"/>
                  </a:lnTo>
                  <a:lnTo>
                    <a:pt x="96" y="172"/>
                  </a:lnTo>
                  <a:lnTo>
                    <a:pt x="101" y="172"/>
                  </a:lnTo>
                  <a:lnTo>
                    <a:pt x="103" y="172"/>
                  </a:lnTo>
                  <a:lnTo>
                    <a:pt x="105" y="169"/>
                  </a:lnTo>
                  <a:lnTo>
                    <a:pt x="108" y="165"/>
                  </a:lnTo>
                  <a:lnTo>
                    <a:pt x="112" y="160"/>
                  </a:lnTo>
                  <a:lnTo>
                    <a:pt x="117" y="156"/>
                  </a:lnTo>
                  <a:lnTo>
                    <a:pt x="119" y="156"/>
                  </a:lnTo>
                  <a:lnTo>
                    <a:pt x="124" y="153"/>
                  </a:lnTo>
                  <a:lnTo>
                    <a:pt x="126" y="156"/>
                  </a:lnTo>
                  <a:lnTo>
                    <a:pt x="131" y="156"/>
                  </a:lnTo>
                  <a:lnTo>
                    <a:pt x="135" y="156"/>
                  </a:lnTo>
                  <a:lnTo>
                    <a:pt x="137" y="158"/>
                  </a:lnTo>
                  <a:lnTo>
                    <a:pt x="137" y="160"/>
                  </a:lnTo>
                  <a:lnTo>
                    <a:pt x="140" y="163"/>
                  </a:lnTo>
                  <a:lnTo>
                    <a:pt x="142" y="165"/>
                  </a:lnTo>
                  <a:lnTo>
                    <a:pt x="144" y="165"/>
                  </a:lnTo>
                  <a:lnTo>
                    <a:pt x="147" y="163"/>
                  </a:lnTo>
                  <a:lnTo>
                    <a:pt x="147" y="160"/>
                  </a:lnTo>
                  <a:lnTo>
                    <a:pt x="147" y="156"/>
                  </a:lnTo>
                  <a:lnTo>
                    <a:pt x="149" y="153"/>
                  </a:lnTo>
                  <a:lnTo>
                    <a:pt x="151" y="153"/>
                  </a:lnTo>
                  <a:lnTo>
                    <a:pt x="156" y="153"/>
                  </a:lnTo>
                  <a:lnTo>
                    <a:pt x="156" y="151"/>
                  </a:lnTo>
                  <a:lnTo>
                    <a:pt x="158" y="151"/>
                  </a:lnTo>
                  <a:lnTo>
                    <a:pt x="160" y="149"/>
                  </a:lnTo>
                  <a:lnTo>
                    <a:pt x="163" y="149"/>
                  </a:lnTo>
                  <a:lnTo>
                    <a:pt x="167" y="149"/>
                  </a:lnTo>
                  <a:lnTo>
                    <a:pt x="179" y="153"/>
                  </a:lnTo>
                  <a:lnTo>
                    <a:pt x="181" y="156"/>
                  </a:lnTo>
                  <a:lnTo>
                    <a:pt x="183" y="158"/>
                  </a:lnTo>
                  <a:lnTo>
                    <a:pt x="188" y="160"/>
                  </a:lnTo>
                  <a:lnTo>
                    <a:pt x="192" y="160"/>
                  </a:lnTo>
                  <a:lnTo>
                    <a:pt x="197" y="158"/>
                  </a:lnTo>
                  <a:lnTo>
                    <a:pt x="199" y="153"/>
                  </a:lnTo>
                  <a:lnTo>
                    <a:pt x="199" y="151"/>
                  </a:lnTo>
                  <a:lnTo>
                    <a:pt x="201" y="149"/>
                  </a:lnTo>
                  <a:lnTo>
                    <a:pt x="204" y="147"/>
                  </a:lnTo>
                  <a:lnTo>
                    <a:pt x="208" y="144"/>
                  </a:lnTo>
                  <a:lnTo>
                    <a:pt x="211" y="142"/>
                  </a:lnTo>
                  <a:lnTo>
                    <a:pt x="215" y="142"/>
                  </a:lnTo>
                  <a:lnTo>
                    <a:pt x="217" y="142"/>
                  </a:lnTo>
                  <a:lnTo>
                    <a:pt x="220" y="142"/>
                  </a:lnTo>
                  <a:lnTo>
                    <a:pt x="224" y="142"/>
                  </a:lnTo>
                  <a:lnTo>
                    <a:pt x="227" y="140"/>
                  </a:lnTo>
                  <a:lnTo>
                    <a:pt x="231" y="140"/>
                  </a:lnTo>
                  <a:lnTo>
                    <a:pt x="233" y="137"/>
                  </a:lnTo>
                  <a:lnTo>
                    <a:pt x="236" y="137"/>
                  </a:lnTo>
                  <a:lnTo>
                    <a:pt x="238" y="128"/>
                  </a:lnTo>
                  <a:lnTo>
                    <a:pt x="240" y="126"/>
                  </a:lnTo>
                  <a:lnTo>
                    <a:pt x="243" y="124"/>
                  </a:lnTo>
                  <a:lnTo>
                    <a:pt x="245" y="124"/>
                  </a:lnTo>
                  <a:lnTo>
                    <a:pt x="247" y="124"/>
                  </a:lnTo>
                  <a:lnTo>
                    <a:pt x="252" y="126"/>
                  </a:lnTo>
                  <a:lnTo>
                    <a:pt x="254" y="128"/>
                  </a:lnTo>
                  <a:lnTo>
                    <a:pt x="256" y="126"/>
                  </a:lnTo>
                  <a:lnTo>
                    <a:pt x="259" y="126"/>
                  </a:lnTo>
                  <a:lnTo>
                    <a:pt x="268" y="117"/>
                  </a:lnTo>
                  <a:lnTo>
                    <a:pt x="270" y="115"/>
                  </a:lnTo>
                  <a:lnTo>
                    <a:pt x="272" y="117"/>
                  </a:lnTo>
                  <a:lnTo>
                    <a:pt x="275" y="119"/>
                  </a:lnTo>
                  <a:lnTo>
                    <a:pt x="277" y="124"/>
                  </a:lnTo>
                  <a:lnTo>
                    <a:pt x="279" y="128"/>
                  </a:lnTo>
                  <a:lnTo>
                    <a:pt x="279" y="133"/>
                  </a:lnTo>
                  <a:lnTo>
                    <a:pt x="279" y="135"/>
                  </a:lnTo>
                  <a:lnTo>
                    <a:pt x="281" y="135"/>
                  </a:lnTo>
                  <a:lnTo>
                    <a:pt x="286" y="135"/>
                  </a:lnTo>
                  <a:lnTo>
                    <a:pt x="288" y="135"/>
                  </a:lnTo>
                  <a:lnTo>
                    <a:pt x="291" y="133"/>
                  </a:lnTo>
                  <a:lnTo>
                    <a:pt x="293" y="131"/>
                  </a:lnTo>
                  <a:lnTo>
                    <a:pt x="293" y="128"/>
                  </a:lnTo>
                  <a:lnTo>
                    <a:pt x="293" y="124"/>
                  </a:lnTo>
                  <a:lnTo>
                    <a:pt x="291" y="122"/>
                  </a:lnTo>
                  <a:lnTo>
                    <a:pt x="286" y="119"/>
                  </a:lnTo>
                  <a:lnTo>
                    <a:pt x="284" y="119"/>
                  </a:lnTo>
                  <a:lnTo>
                    <a:pt x="284" y="117"/>
                  </a:lnTo>
                  <a:lnTo>
                    <a:pt x="284" y="112"/>
                  </a:lnTo>
                  <a:lnTo>
                    <a:pt x="284" y="110"/>
                  </a:lnTo>
                  <a:lnTo>
                    <a:pt x="288" y="106"/>
                  </a:lnTo>
                  <a:lnTo>
                    <a:pt x="291" y="101"/>
                  </a:lnTo>
                  <a:lnTo>
                    <a:pt x="291" y="99"/>
                  </a:lnTo>
                  <a:lnTo>
                    <a:pt x="291" y="96"/>
                  </a:lnTo>
                  <a:lnTo>
                    <a:pt x="293" y="94"/>
                  </a:lnTo>
                  <a:lnTo>
                    <a:pt x="293" y="92"/>
                  </a:lnTo>
                  <a:lnTo>
                    <a:pt x="297" y="87"/>
                  </a:lnTo>
                  <a:lnTo>
                    <a:pt x="300" y="85"/>
                  </a:lnTo>
                  <a:lnTo>
                    <a:pt x="302" y="83"/>
                  </a:lnTo>
                  <a:lnTo>
                    <a:pt x="304" y="74"/>
                  </a:lnTo>
                  <a:lnTo>
                    <a:pt x="307" y="67"/>
                  </a:lnTo>
                  <a:lnTo>
                    <a:pt x="309" y="62"/>
                  </a:lnTo>
                  <a:lnTo>
                    <a:pt x="311" y="60"/>
                  </a:lnTo>
                  <a:lnTo>
                    <a:pt x="325" y="53"/>
                  </a:lnTo>
                  <a:lnTo>
                    <a:pt x="336" y="48"/>
                  </a:lnTo>
                  <a:lnTo>
                    <a:pt x="343" y="44"/>
                  </a:lnTo>
                  <a:lnTo>
                    <a:pt x="348" y="42"/>
                  </a:lnTo>
                  <a:lnTo>
                    <a:pt x="352" y="39"/>
                  </a:lnTo>
                  <a:lnTo>
                    <a:pt x="354" y="37"/>
                  </a:lnTo>
                  <a:lnTo>
                    <a:pt x="359" y="30"/>
                  </a:lnTo>
                  <a:lnTo>
                    <a:pt x="359" y="26"/>
                  </a:lnTo>
                  <a:lnTo>
                    <a:pt x="364" y="23"/>
                  </a:lnTo>
                  <a:lnTo>
                    <a:pt x="366" y="21"/>
                  </a:lnTo>
                  <a:lnTo>
                    <a:pt x="377" y="16"/>
                  </a:lnTo>
                  <a:lnTo>
                    <a:pt x="389" y="10"/>
                  </a:lnTo>
                  <a:lnTo>
                    <a:pt x="396" y="5"/>
                  </a:lnTo>
                  <a:lnTo>
                    <a:pt x="396" y="7"/>
                  </a:lnTo>
                  <a:lnTo>
                    <a:pt x="398" y="10"/>
                  </a:lnTo>
                  <a:lnTo>
                    <a:pt x="400" y="14"/>
                  </a:lnTo>
                  <a:lnTo>
                    <a:pt x="402" y="19"/>
                  </a:lnTo>
                  <a:lnTo>
                    <a:pt x="402" y="23"/>
                  </a:lnTo>
                  <a:lnTo>
                    <a:pt x="405" y="26"/>
                  </a:lnTo>
                  <a:lnTo>
                    <a:pt x="407" y="28"/>
                  </a:lnTo>
                  <a:lnTo>
                    <a:pt x="409" y="28"/>
                  </a:lnTo>
                  <a:lnTo>
                    <a:pt x="414" y="30"/>
                  </a:lnTo>
                  <a:lnTo>
                    <a:pt x="418" y="32"/>
                  </a:lnTo>
                  <a:lnTo>
                    <a:pt x="423" y="35"/>
                  </a:lnTo>
                  <a:lnTo>
                    <a:pt x="428" y="35"/>
                  </a:lnTo>
                  <a:lnTo>
                    <a:pt x="430" y="32"/>
                  </a:lnTo>
                  <a:lnTo>
                    <a:pt x="432" y="30"/>
                  </a:lnTo>
                  <a:lnTo>
                    <a:pt x="437" y="28"/>
                  </a:lnTo>
                  <a:lnTo>
                    <a:pt x="439" y="26"/>
                  </a:lnTo>
                  <a:lnTo>
                    <a:pt x="441" y="23"/>
                  </a:lnTo>
                  <a:lnTo>
                    <a:pt x="444" y="23"/>
                  </a:lnTo>
                  <a:lnTo>
                    <a:pt x="450" y="26"/>
                  </a:lnTo>
                  <a:lnTo>
                    <a:pt x="455" y="26"/>
                  </a:lnTo>
                  <a:lnTo>
                    <a:pt x="462" y="26"/>
                  </a:lnTo>
                  <a:lnTo>
                    <a:pt x="464" y="28"/>
                  </a:lnTo>
                  <a:lnTo>
                    <a:pt x="466" y="28"/>
                  </a:lnTo>
                  <a:lnTo>
                    <a:pt x="469" y="32"/>
                  </a:lnTo>
                  <a:lnTo>
                    <a:pt x="471" y="37"/>
                  </a:lnTo>
                  <a:lnTo>
                    <a:pt x="473" y="42"/>
                  </a:lnTo>
                  <a:lnTo>
                    <a:pt x="476" y="46"/>
                  </a:lnTo>
                  <a:lnTo>
                    <a:pt x="478" y="48"/>
                  </a:lnTo>
                  <a:lnTo>
                    <a:pt x="480" y="51"/>
                  </a:lnTo>
                  <a:lnTo>
                    <a:pt x="485" y="53"/>
                  </a:lnTo>
                  <a:lnTo>
                    <a:pt x="487" y="53"/>
                  </a:lnTo>
                  <a:lnTo>
                    <a:pt x="492" y="48"/>
                  </a:lnTo>
                  <a:lnTo>
                    <a:pt x="494" y="46"/>
                  </a:lnTo>
                  <a:lnTo>
                    <a:pt x="496" y="46"/>
                  </a:lnTo>
                  <a:lnTo>
                    <a:pt x="498" y="46"/>
                  </a:lnTo>
                  <a:lnTo>
                    <a:pt x="501" y="48"/>
                  </a:lnTo>
                  <a:lnTo>
                    <a:pt x="503" y="51"/>
                  </a:lnTo>
                  <a:lnTo>
                    <a:pt x="505" y="51"/>
                  </a:lnTo>
                  <a:lnTo>
                    <a:pt x="508" y="51"/>
                  </a:lnTo>
                  <a:lnTo>
                    <a:pt x="512" y="51"/>
                  </a:lnTo>
                  <a:lnTo>
                    <a:pt x="519" y="46"/>
                  </a:lnTo>
                  <a:lnTo>
                    <a:pt x="524" y="46"/>
                  </a:lnTo>
                  <a:lnTo>
                    <a:pt x="528" y="46"/>
                  </a:lnTo>
                  <a:lnTo>
                    <a:pt x="533" y="48"/>
                  </a:lnTo>
                  <a:lnTo>
                    <a:pt x="535" y="51"/>
                  </a:lnTo>
                  <a:lnTo>
                    <a:pt x="540" y="53"/>
                  </a:lnTo>
                  <a:lnTo>
                    <a:pt x="542" y="58"/>
                  </a:lnTo>
                  <a:lnTo>
                    <a:pt x="544" y="58"/>
                  </a:lnTo>
                  <a:lnTo>
                    <a:pt x="546" y="58"/>
                  </a:lnTo>
                  <a:lnTo>
                    <a:pt x="551" y="58"/>
                  </a:lnTo>
                  <a:lnTo>
                    <a:pt x="556" y="55"/>
                  </a:lnTo>
                  <a:lnTo>
                    <a:pt x="558" y="58"/>
                  </a:lnTo>
                  <a:lnTo>
                    <a:pt x="560" y="58"/>
                  </a:lnTo>
                  <a:lnTo>
                    <a:pt x="562" y="60"/>
                  </a:lnTo>
                  <a:lnTo>
                    <a:pt x="565" y="62"/>
                  </a:lnTo>
                  <a:lnTo>
                    <a:pt x="567" y="64"/>
                  </a:lnTo>
                  <a:lnTo>
                    <a:pt x="574" y="67"/>
                  </a:lnTo>
                  <a:lnTo>
                    <a:pt x="576" y="64"/>
                  </a:lnTo>
                  <a:lnTo>
                    <a:pt x="581" y="62"/>
                  </a:lnTo>
                  <a:lnTo>
                    <a:pt x="585" y="58"/>
                  </a:lnTo>
                  <a:lnTo>
                    <a:pt x="588" y="53"/>
                  </a:lnTo>
                  <a:lnTo>
                    <a:pt x="590" y="53"/>
                  </a:lnTo>
                  <a:lnTo>
                    <a:pt x="592" y="51"/>
                  </a:lnTo>
                  <a:lnTo>
                    <a:pt x="597" y="53"/>
                  </a:lnTo>
                  <a:lnTo>
                    <a:pt x="599" y="55"/>
                  </a:lnTo>
                  <a:lnTo>
                    <a:pt x="604" y="58"/>
                  </a:lnTo>
                  <a:lnTo>
                    <a:pt x="608" y="60"/>
                  </a:lnTo>
                  <a:lnTo>
                    <a:pt x="610" y="60"/>
                  </a:lnTo>
                  <a:lnTo>
                    <a:pt x="615" y="60"/>
                  </a:lnTo>
                  <a:lnTo>
                    <a:pt x="620" y="55"/>
                  </a:lnTo>
                  <a:lnTo>
                    <a:pt x="626" y="51"/>
                  </a:lnTo>
                  <a:lnTo>
                    <a:pt x="633" y="44"/>
                  </a:lnTo>
                  <a:lnTo>
                    <a:pt x="640" y="37"/>
                  </a:lnTo>
                  <a:lnTo>
                    <a:pt x="645" y="32"/>
                  </a:lnTo>
                  <a:lnTo>
                    <a:pt x="647" y="30"/>
                  </a:lnTo>
                  <a:lnTo>
                    <a:pt x="652" y="28"/>
                  </a:lnTo>
                  <a:lnTo>
                    <a:pt x="654" y="28"/>
                  </a:lnTo>
                  <a:lnTo>
                    <a:pt x="656" y="23"/>
                  </a:lnTo>
                  <a:lnTo>
                    <a:pt x="656" y="21"/>
                  </a:lnTo>
                  <a:lnTo>
                    <a:pt x="658" y="16"/>
                  </a:lnTo>
                  <a:lnTo>
                    <a:pt x="661" y="12"/>
                  </a:lnTo>
                  <a:lnTo>
                    <a:pt x="661" y="7"/>
                  </a:lnTo>
                  <a:lnTo>
                    <a:pt x="663" y="3"/>
                  </a:lnTo>
                  <a:lnTo>
                    <a:pt x="665" y="0"/>
                  </a:lnTo>
                  <a:lnTo>
                    <a:pt x="668" y="0"/>
                  </a:lnTo>
                  <a:lnTo>
                    <a:pt x="670" y="0"/>
                  </a:lnTo>
                  <a:lnTo>
                    <a:pt x="672" y="0"/>
                  </a:lnTo>
                  <a:lnTo>
                    <a:pt x="677" y="3"/>
                  </a:lnTo>
                  <a:lnTo>
                    <a:pt x="681" y="3"/>
                  </a:lnTo>
                  <a:lnTo>
                    <a:pt x="684" y="5"/>
                  </a:lnTo>
                  <a:lnTo>
                    <a:pt x="686" y="7"/>
                  </a:lnTo>
                  <a:lnTo>
                    <a:pt x="690" y="14"/>
                  </a:lnTo>
                  <a:lnTo>
                    <a:pt x="695" y="21"/>
                  </a:lnTo>
                  <a:lnTo>
                    <a:pt x="702" y="28"/>
                  </a:lnTo>
                  <a:lnTo>
                    <a:pt x="709" y="37"/>
                  </a:lnTo>
                  <a:lnTo>
                    <a:pt x="711" y="39"/>
                  </a:lnTo>
                  <a:lnTo>
                    <a:pt x="713" y="44"/>
                  </a:lnTo>
                  <a:lnTo>
                    <a:pt x="713" y="46"/>
                  </a:lnTo>
                  <a:lnTo>
                    <a:pt x="713" y="48"/>
                  </a:lnTo>
                  <a:lnTo>
                    <a:pt x="716" y="51"/>
                  </a:lnTo>
                  <a:lnTo>
                    <a:pt x="718" y="53"/>
                  </a:lnTo>
                  <a:lnTo>
                    <a:pt x="718" y="55"/>
                  </a:lnTo>
                  <a:lnTo>
                    <a:pt x="720" y="58"/>
                  </a:lnTo>
                  <a:lnTo>
                    <a:pt x="720" y="60"/>
                  </a:lnTo>
                  <a:lnTo>
                    <a:pt x="725" y="60"/>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grpSp>
      <xdr:grpSp>
        <xdr:nvGrpSpPr>
          <xdr:cNvPr id="11" name="A109">
            <a:extLst>
              <a:ext uri="{FF2B5EF4-FFF2-40B4-BE49-F238E27FC236}">
                <a16:creationId xmlns:a16="http://schemas.microsoft.com/office/drawing/2014/main" id="{EB567371-C5ED-648E-0304-ED1752BD271A}"/>
              </a:ext>
            </a:extLst>
          </xdr:cNvPr>
          <xdr:cNvGrpSpPr/>
        </xdr:nvGrpSpPr>
        <xdr:grpSpPr>
          <a:xfrm>
            <a:off x="12176418" y="1817342"/>
            <a:ext cx="798597" cy="1083418"/>
            <a:chOff x="2425700" y="3225800"/>
            <a:chExt cx="1262062" cy="1955801"/>
          </a:xfrm>
        </xdr:grpSpPr>
        <xdr:sp macro="" textlink="">
          <xdr:nvSpPr>
            <xdr:cNvPr id="196" name="Freeform 17">
              <a:extLst>
                <a:ext uri="{FF2B5EF4-FFF2-40B4-BE49-F238E27FC236}">
                  <a16:creationId xmlns:a16="http://schemas.microsoft.com/office/drawing/2014/main" id="{44F50315-2911-AA17-CADC-A5D7278C9823}"/>
                </a:ext>
              </a:extLst>
            </xdr:cNvPr>
            <xdr:cNvSpPr>
              <a:spLocks/>
            </xdr:cNvSpPr>
          </xdr:nvSpPr>
          <xdr:spPr bwMode="auto">
            <a:xfrm>
              <a:off x="2425700" y="3225800"/>
              <a:ext cx="1262062" cy="1955800"/>
            </a:xfrm>
            <a:custGeom>
              <a:avLst/>
              <a:gdLst/>
              <a:ahLst/>
              <a:cxnLst>
                <a:cxn ang="0">
                  <a:pos x="466" y="14"/>
                </a:cxn>
                <a:cxn ang="0">
                  <a:pos x="530" y="53"/>
                </a:cxn>
                <a:cxn ang="0">
                  <a:pos x="612" y="92"/>
                </a:cxn>
                <a:cxn ang="0">
                  <a:pos x="621" y="140"/>
                </a:cxn>
                <a:cxn ang="0">
                  <a:pos x="578" y="201"/>
                </a:cxn>
                <a:cxn ang="0">
                  <a:pos x="567" y="227"/>
                </a:cxn>
                <a:cxn ang="0">
                  <a:pos x="578" y="281"/>
                </a:cxn>
                <a:cxn ang="0">
                  <a:pos x="619" y="320"/>
                </a:cxn>
                <a:cxn ang="0">
                  <a:pos x="587" y="359"/>
                </a:cxn>
                <a:cxn ang="0">
                  <a:pos x="635" y="391"/>
                </a:cxn>
                <a:cxn ang="0">
                  <a:pos x="669" y="418"/>
                </a:cxn>
                <a:cxn ang="0">
                  <a:pos x="667" y="473"/>
                </a:cxn>
                <a:cxn ang="0">
                  <a:pos x="708" y="533"/>
                </a:cxn>
                <a:cxn ang="0">
                  <a:pos x="740" y="585"/>
                </a:cxn>
                <a:cxn ang="0">
                  <a:pos x="727" y="693"/>
                </a:cxn>
                <a:cxn ang="0">
                  <a:pos x="711" y="750"/>
                </a:cxn>
                <a:cxn ang="0">
                  <a:pos x="697" y="798"/>
                </a:cxn>
                <a:cxn ang="0">
                  <a:pos x="704" y="859"/>
                </a:cxn>
                <a:cxn ang="0">
                  <a:pos x="743" y="791"/>
                </a:cxn>
                <a:cxn ang="0">
                  <a:pos x="784" y="857"/>
                </a:cxn>
                <a:cxn ang="0">
                  <a:pos x="765" y="917"/>
                </a:cxn>
                <a:cxn ang="0">
                  <a:pos x="727" y="1010"/>
                </a:cxn>
                <a:cxn ang="0">
                  <a:pos x="679" y="1099"/>
                </a:cxn>
                <a:cxn ang="0">
                  <a:pos x="631" y="1118"/>
                </a:cxn>
                <a:cxn ang="0">
                  <a:pos x="610" y="1154"/>
                </a:cxn>
                <a:cxn ang="0">
                  <a:pos x="576" y="1218"/>
                </a:cxn>
                <a:cxn ang="0">
                  <a:pos x="537" y="1223"/>
                </a:cxn>
                <a:cxn ang="0">
                  <a:pos x="464" y="1207"/>
                </a:cxn>
                <a:cxn ang="0">
                  <a:pos x="414" y="1193"/>
                </a:cxn>
                <a:cxn ang="0">
                  <a:pos x="363" y="1170"/>
                </a:cxn>
                <a:cxn ang="0">
                  <a:pos x="352" y="1118"/>
                </a:cxn>
                <a:cxn ang="0">
                  <a:pos x="311" y="1175"/>
                </a:cxn>
                <a:cxn ang="0">
                  <a:pos x="244" y="1193"/>
                </a:cxn>
                <a:cxn ang="0">
                  <a:pos x="144" y="1125"/>
                </a:cxn>
                <a:cxn ang="0">
                  <a:pos x="100" y="1099"/>
                </a:cxn>
                <a:cxn ang="0">
                  <a:pos x="110" y="1067"/>
                </a:cxn>
                <a:cxn ang="0">
                  <a:pos x="62" y="997"/>
                </a:cxn>
                <a:cxn ang="0">
                  <a:pos x="7" y="965"/>
                </a:cxn>
                <a:cxn ang="0">
                  <a:pos x="73" y="910"/>
                </a:cxn>
                <a:cxn ang="0">
                  <a:pos x="114" y="830"/>
                </a:cxn>
                <a:cxn ang="0">
                  <a:pos x="171" y="782"/>
                </a:cxn>
                <a:cxn ang="0">
                  <a:pos x="151" y="732"/>
                </a:cxn>
                <a:cxn ang="0">
                  <a:pos x="105" y="679"/>
                </a:cxn>
                <a:cxn ang="0">
                  <a:pos x="153" y="636"/>
                </a:cxn>
                <a:cxn ang="0">
                  <a:pos x="196" y="636"/>
                </a:cxn>
                <a:cxn ang="0">
                  <a:pos x="224" y="617"/>
                </a:cxn>
                <a:cxn ang="0">
                  <a:pos x="187" y="583"/>
                </a:cxn>
                <a:cxn ang="0">
                  <a:pos x="139" y="565"/>
                </a:cxn>
                <a:cxn ang="0">
                  <a:pos x="171" y="476"/>
                </a:cxn>
                <a:cxn ang="0">
                  <a:pos x="212" y="423"/>
                </a:cxn>
                <a:cxn ang="0">
                  <a:pos x="267" y="402"/>
                </a:cxn>
                <a:cxn ang="0">
                  <a:pos x="306" y="386"/>
                </a:cxn>
                <a:cxn ang="0">
                  <a:pos x="324" y="364"/>
                </a:cxn>
                <a:cxn ang="0">
                  <a:pos x="292" y="327"/>
                </a:cxn>
                <a:cxn ang="0">
                  <a:pos x="267" y="286"/>
                </a:cxn>
                <a:cxn ang="0">
                  <a:pos x="299" y="263"/>
                </a:cxn>
                <a:cxn ang="0">
                  <a:pos x="318" y="231"/>
                </a:cxn>
                <a:cxn ang="0">
                  <a:pos x="331" y="181"/>
                </a:cxn>
                <a:cxn ang="0">
                  <a:pos x="347" y="137"/>
                </a:cxn>
                <a:cxn ang="0">
                  <a:pos x="382" y="83"/>
                </a:cxn>
                <a:cxn ang="0">
                  <a:pos x="418" y="9"/>
                </a:cxn>
              </a:cxnLst>
              <a:rect l="0" t="0" r="r" b="b"/>
              <a:pathLst>
                <a:path w="795" h="1232">
                  <a:moveTo>
                    <a:pt x="423" y="9"/>
                  </a:moveTo>
                  <a:lnTo>
                    <a:pt x="425" y="12"/>
                  </a:lnTo>
                  <a:lnTo>
                    <a:pt x="427" y="9"/>
                  </a:lnTo>
                  <a:lnTo>
                    <a:pt x="430" y="7"/>
                  </a:lnTo>
                  <a:lnTo>
                    <a:pt x="432" y="5"/>
                  </a:lnTo>
                  <a:lnTo>
                    <a:pt x="434" y="5"/>
                  </a:lnTo>
                  <a:lnTo>
                    <a:pt x="436" y="7"/>
                  </a:lnTo>
                  <a:lnTo>
                    <a:pt x="439" y="9"/>
                  </a:lnTo>
                  <a:lnTo>
                    <a:pt x="441" y="12"/>
                  </a:lnTo>
                  <a:lnTo>
                    <a:pt x="443" y="14"/>
                  </a:lnTo>
                  <a:lnTo>
                    <a:pt x="445" y="14"/>
                  </a:lnTo>
                  <a:lnTo>
                    <a:pt x="450" y="16"/>
                  </a:lnTo>
                  <a:lnTo>
                    <a:pt x="450" y="19"/>
                  </a:lnTo>
                  <a:lnTo>
                    <a:pt x="452" y="21"/>
                  </a:lnTo>
                  <a:lnTo>
                    <a:pt x="457" y="21"/>
                  </a:lnTo>
                  <a:lnTo>
                    <a:pt x="461" y="19"/>
                  </a:lnTo>
                  <a:lnTo>
                    <a:pt x="464" y="16"/>
                  </a:lnTo>
                  <a:lnTo>
                    <a:pt x="466" y="14"/>
                  </a:lnTo>
                  <a:lnTo>
                    <a:pt x="468" y="14"/>
                  </a:lnTo>
                  <a:lnTo>
                    <a:pt x="471" y="16"/>
                  </a:lnTo>
                  <a:lnTo>
                    <a:pt x="473" y="21"/>
                  </a:lnTo>
                  <a:lnTo>
                    <a:pt x="475" y="23"/>
                  </a:lnTo>
                  <a:lnTo>
                    <a:pt x="477" y="23"/>
                  </a:lnTo>
                  <a:lnTo>
                    <a:pt x="480" y="23"/>
                  </a:lnTo>
                  <a:lnTo>
                    <a:pt x="491" y="19"/>
                  </a:lnTo>
                  <a:lnTo>
                    <a:pt x="503" y="16"/>
                  </a:lnTo>
                  <a:lnTo>
                    <a:pt x="505" y="14"/>
                  </a:lnTo>
                  <a:lnTo>
                    <a:pt x="507" y="14"/>
                  </a:lnTo>
                  <a:lnTo>
                    <a:pt x="509" y="16"/>
                  </a:lnTo>
                  <a:lnTo>
                    <a:pt x="512" y="23"/>
                  </a:lnTo>
                  <a:lnTo>
                    <a:pt x="512" y="30"/>
                  </a:lnTo>
                  <a:lnTo>
                    <a:pt x="514" y="35"/>
                  </a:lnTo>
                  <a:lnTo>
                    <a:pt x="516" y="39"/>
                  </a:lnTo>
                  <a:lnTo>
                    <a:pt x="519" y="41"/>
                  </a:lnTo>
                  <a:lnTo>
                    <a:pt x="525" y="48"/>
                  </a:lnTo>
                  <a:lnTo>
                    <a:pt x="530" y="53"/>
                  </a:lnTo>
                  <a:lnTo>
                    <a:pt x="537" y="55"/>
                  </a:lnTo>
                  <a:lnTo>
                    <a:pt x="539" y="57"/>
                  </a:lnTo>
                  <a:lnTo>
                    <a:pt x="544" y="60"/>
                  </a:lnTo>
                  <a:lnTo>
                    <a:pt x="553" y="62"/>
                  </a:lnTo>
                  <a:lnTo>
                    <a:pt x="557" y="62"/>
                  </a:lnTo>
                  <a:lnTo>
                    <a:pt x="562" y="64"/>
                  </a:lnTo>
                  <a:lnTo>
                    <a:pt x="564" y="67"/>
                  </a:lnTo>
                  <a:lnTo>
                    <a:pt x="567" y="67"/>
                  </a:lnTo>
                  <a:lnTo>
                    <a:pt x="571" y="69"/>
                  </a:lnTo>
                  <a:lnTo>
                    <a:pt x="576" y="71"/>
                  </a:lnTo>
                  <a:lnTo>
                    <a:pt x="580" y="73"/>
                  </a:lnTo>
                  <a:lnTo>
                    <a:pt x="585" y="73"/>
                  </a:lnTo>
                  <a:lnTo>
                    <a:pt x="592" y="78"/>
                  </a:lnTo>
                  <a:lnTo>
                    <a:pt x="599" y="80"/>
                  </a:lnTo>
                  <a:lnTo>
                    <a:pt x="603" y="83"/>
                  </a:lnTo>
                  <a:lnTo>
                    <a:pt x="605" y="85"/>
                  </a:lnTo>
                  <a:lnTo>
                    <a:pt x="610" y="89"/>
                  </a:lnTo>
                  <a:lnTo>
                    <a:pt x="612" y="92"/>
                  </a:lnTo>
                  <a:lnTo>
                    <a:pt x="617" y="94"/>
                  </a:lnTo>
                  <a:lnTo>
                    <a:pt x="619" y="94"/>
                  </a:lnTo>
                  <a:lnTo>
                    <a:pt x="624" y="94"/>
                  </a:lnTo>
                  <a:lnTo>
                    <a:pt x="631" y="92"/>
                  </a:lnTo>
                  <a:lnTo>
                    <a:pt x="628" y="94"/>
                  </a:lnTo>
                  <a:lnTo>
                    <a:pt x="628" y="99"/>
                  </a:lnTo>
                  <a:lnTo>
                    <a:pt x="628" y="103"/>
                  </a:lnTo>
                  <a:lnTo>
                    <a:pt x="628" y="110"/>
                  </a:lnTo>
                  <a:lnTo>
                    <a:pt x="628" y="117"/>
                  </a:lnTo>
                  <a:lnTo>
                    <a:pt x="628" y="121"/>
                  </a:lnTo>
                  <a:lnTo>
                    <a:pt x="628" y="126"/>
                  </a:lnTo>
                  <a:lnTo>
                    <a:pt x="631" y="128"/>
                  </a:lnTo>
                  <a:lnTo>
                    <a:pt x="631" y="131"/>
                  </a:lnTo>
                  <a:lnTo>
                    <a:pt x="631" y="133"/>
                  </a:lnTo>
                  <a:lnTo>
                    <a:pt x="628" y="135"/>
                  </a:lnTo>
                  <a:lnTo>
                    <a:pt x="624" y="135"/>
                  </a:lnTo>
                  <a:lnTo>
                    <a:pt x="624" y="137"/>
                  </a:lnTo>
                  <a:lnTo>
                    <a:pt x="621" y="140"/>
                  </a:lnTo>
                  <a:lnTo>
                    <a:pt x="617" y="144"/>
                  </a:lnTo>
                  <a:lnTo>
                    <a:pt x="612" y="149"/>
                  </a:lnTo>
                  <a:lnTo>
                    <a:pt x="605" y="153"/>
                  </a:lnTo>
                  <a:lnTo>
                    <a:pt x="599" y="158"/>
                  </a:lnTo>
                  <a:lnTo>
                    <a:pt x="592" y="165"/>
                  </a:lnTo>
                  <a:lnTo>
                    <a:pt x="587" y="169"/>
                  </a:lnTo>
                  <a:lnTo>
                    <a:pt x="585" y="172"/>
                  </a:lnTo>
                  <a:lnTo>
                    <a:pt x="583" y="174"/>
                  </a:lnTo>
                  <a:lnTo>
                    <a:pt x="585" y="181"/>
                  </a:lnTo>
                  <a:lnTo>
                    <a:pt x="587" y="185"/>
                  </a:lnTo>
                  <a:lnTo>
                    <a:pt x="589" y="190"/>
                  </a:lnTo>
                  <a:lnTo>
                    <a:pt x="589" y="195"/>
                  </a:lnTo>
                  <a:lnTo>
                    <a:pt x="589" y="197"/>
                  </a:lnTo>
                  <a:lnTo>
                    <a:pt x="587" y="197"/>
                  </a:lnTo>
                  <a:lnTo>
                    <a:pt x="585" y="199"/>
                  </a:lnTo>
                  <a:lnTo>
                    <a:pt x="583" y="201"/>
                  </a:lnTo>
                  <a:lnTo>
                    <a:pt x="580" y="201"/>
                  </a:lnTo>
                  <a:lnTo>
                    <a:pt x="578" y="201"/>
                  </a:lnTo>
                  <a:lnTo>
                    <a:pt x="576" y="199"/>
                  </a:lnTo>
                  <a:lnTo>
                    <a:pt x="573" y="197"/>
                  </a:lnTo>
                  <a:lnTo>
                    <a:pt x="571" y="197"/>
                  </a:lnTo>
                  <a:lnTo>
                    <a:pt x="569" y="197"/>
                  </a:lnTo>
                  <a:lnTo>
                    <a:pt x="567" y="199"/>
                  </a:lnTo>
                  <a:lnTo>
                    <a:pt x="569" y="201"/>
                  </a:lnTo>
                  <a:lnTo>
                    <a:pt x="571" y="204"/>
                  </a:lnTo>
                  <a:lnTo>
                    <a:pt x="571" y="206"/>
                  </a:lnTo>
                  <a:lnTo>
                    <a:pt x="571" y="208"/>
                  </a:lnTo>
                  <a:lnTo>
                    <a:pt x="571" y="211"/>
                  </a:lnTo>
                  <a:lnTo>
                    <a:pt x="567" y="213"/>
                  </a:lnTo>
                  <a:lnTo>
                    <a:pt x="562" y="213"/>
                  </a:lnTo>
                  <a:lnTo>
                    <a:pt x="562" y="215"/>
                  </a:lnTo>
                  <a:lnTo>
                    <a:pt x="560" y="217"/>
                  </a:lnTo>
                  <a:lnTo>
                    <a:pt x="560" y="222"/>
                  </a:lnTo>
                  <a:lnTo>
                    <a:pt x="562" y="224"/>
                  </a:lnTo>
                  <a:lnTo>
                    <a:pt x="564" y="224"/>
                  </a:lnTo>
                  <a:lnTo>
                    <a:pt x="567" y="227"/>
                  </a:lnTo>
                  <a:lnTo>
                    <a:pt x="569" y="224"/>
                  </a:lnTo>
                  <a:lnTo>
                    <a:pt x="571" y="220"/>
                  </a:lnTo>
                  <a:lnTo>
                    <a:pt x="573" y="217"/>
                  </a:lnTo>
                  <a:lnTo>
                    <a:pt x="576" y="217"/>
                  </a:lnTo>
                  <a:lnTo>
                    <a:pt x="576" y="220"/>
                  </a:lnTo>
                  <a:lnTo>
                    <a:pt x="578" y="224"/>
                  </a:lnTo>
                  <a:lnTo>
                    <a:pt x="578" y="229"/>
                  </a:lnTo>
                  <a:lnTo>
                    <a:pt x="580" y="233"/>
                  </a:lnTo>
                  <a:lnTo>
                    <a:pt x="580" y="238"/>
                  </a:lnTo>
                  <a:lnTo>
                    <a:pt x="580" y="243"/>
                  </a:lnTo>
                  <a:lnTo>
                    <a:pt x="578" y="247"/>
                  </a:lnTo>
                  <a:lnTo>
                    <a:pt x="576" y="254"/>
                  </a:lnTo>
                  <a:lnTo>
                    <a:pt x="571" y="261"/>
                  </a:lnTo>
                  <a:lnTo>
                    <a:pt x="578" y="268"/>
                  </a:lnTo>
                  <a:lnTo>
                    <a:pt x="578" y="270"/>
                  </a:lnTo>
                  <a:lnTo>
                    <a:pt x="578" y="275"/>
                  </a:lnTo>
                  <a:lnTo>
                    <a:pt x="578" y="277"/>
                  </a:lnTo>
                  <a:lnTo>
                    <a:pt x="578" y="281"/>
                  </a:lnTo>
                  <a:lnTo>
                    <a:pt x="578" y="284"/>
                  </a:lnTo>
                  <a:lnTo>
                    <a:pt x="576" y="288"/>
                  </a:lnTo>
                  <a:lnTo>
                    <a:pt x="576" y="291"/>
                  </a:lnTo>
                  <a:lnTo>
                    <a:pt x="573" y="293"/>
                  </a:lnTo>
                  <a:lnTo>
                    <a:pt x="576" y="295"/>
                  </a:lnTo>
                  <a:lnTo>
                    <a:pt x="578" y="297"/>
                  </a:lnTo>
                  <a:lnTo>
                    <a:pt x="587" y="297"/>
                  </a:lnTo>
                  <a:lnTo>
                    <a:pt x="599" y="297"/>
                  </a:lnTo>
                  <a:lnTo>
                    <a:pt x="603" y="300"/>
                  </a:lnTo>
                  <a:lnTo>
                    <a:pt x="605" y="302"/>
                  </a:lnTo>
                  <a:lnTo>
                    <a:pt x="605" y="304"/>
                  </a:lnTo>
                  <a:lnTo>
                    <a:pt x="608" y="309"/>
                  </a:lnTo>
                  <a:lnTo>
                    <a:pt x="610" y="311"/>
                  </a:lnTo>
                  <a:lnTo>
                    <a:pt x="612" y="311"/>
                  </a:lnTo>
                  <a:lnTo>
                    <a:pt x="617" y="313"/>
                  </a:lnTo>
                  <a:lnTo>
                    <a:pt x="619" y="316"/>
                  </a:lnTo>
                  <a:lnTo>
                    <a:pt x="619" y="318"/>
                  </a:lnTo>
                  <a:lnTo>
                    <a:pt x="619" y="320"/>
                  </a:lnTo>
                  <a:lnTo>
                    <a:pt x="617" y="323"/>
                  </a:lnTo>
                  <a:lnTo>
                    <a:pt x="615" y="325"/>
                  </a:lnTo>
                  <a:lnTo>
                    <a:pt x="615" y="327"/>
                  </a:lnTo>
                  <a:lnTo>
                    <a:pt x="617" y="329"/>
                  </a:lnTo>
                  <a:lnTo>
                    <a:pt x="615" y="332"/>
                  </a:lnTo>
                  <a:lnTo>
                    <a:pt x="612" y="332"/>
                  </a:lnTo>
                  <a:lnTo>
                    <a:pt x="610" y="334"/>
                  </a:lnTo>
                  <a:lnTo>
                    <a:pt x="608" y="334"/>
                  </a:lnTo>
                  <a:lnTo>
                    <a:pt x="605" y="336"/>
                  </a:lnTo>
                  <a:lnTo>
                    <a:pt x="603" y="336"/>
                  </a:lnTo>
                  <a:lnTo>
                    <a:pt x="601" y="336"/>
                  </a:lnTo>
                  <a:lnTo>
                    <a:pt x="599" y="338"/>
                  </a:lnTo>
                  <a:lnTo>
                    <a:pt x="596" y="341"/>
                  </a:lnTo>
                  <a:lnTo>
                    <a:pt x="596" y="348"/>
                  </a:lnTo>
                  <a:lnTo>
                    <a:pt x="596" y="350"/>
                  </a:lnTo>
                  <a:lnTo>
                    <a:pt x="594" y="352"/>
                  </a:lnTo>
                  <a:lnTo>
                    <a:pt x="592" y="357"/>
                  </a:lnTo>
                  <a:lnTo>
                    <a:pt x="587" y="359"/>
                  </a:lnTo>
                  <a:lnTo>
                    <a:pt x="587" y="361"/>
                  </a:lnTo>
                  <a:lnTo>
                    <a:pt x="587" y="366"/>
                  </a:lnTo>
                  <a:lnTo>
                    <a:pt x="589" y="368"/>
                  </a:lnTo>
                  <a:lnTo>
                    <a:pt x="596" y="377"/>
                  </a:lnTo>
                  <a:lnTo>
                    <a:pt x="596" y="382"/>
                  </a:lnTo>
                  <a:lnTo>
                    <a:pt x="601" y="384"/>
                  </a:lnTo>
                  <a:lnTo>
                    <a:pt x="603" y="384"/>
                  </a:lnTo>
                  <a:lnTo>
                    <a:pt x="608" y="384"/>
                  </a:lnTo>
                  <a:lnTo>
                    <a:pt x="615" y="384"/>
                  </a:lnTo>
                  <a:lnTo>
                    <a:pt x="619" y="384"/>
                  </a:lnTo>
                  <a:lnTo>
                    <a:pt x="621" y="386"/>
                  </a:lnTo>
                  <a:lnTo>
                    <a:pt x="624" y="386"/>
                  </a:lnTo>
                  <a:lnTo>
                    <a:pt x="626" y="389"/>
                  </a:lnTo>
                  <a:lnTo>
                    <a:pt x="628" y="389"/>
                  </a:lnTo>
                  <a:lnTo>
                    <a:pt x="631" y="389"/>
                  </a:lnTo>
                  <a:lnTo>
                    <a:pt x="633" y="389"/>
                  </a:lnTo>
                  <a:lnTo>
                    <a:pt x="635" y="389"/>
                  </a:lnTo>
                  <a:lnTo>
                    <a:pt x="635" y="391"/>
                  </a:lnTo>
                  <a:lnTo>
                    <a:pt x="637" y="391"/>
                  </a:lnTo>
                  <a:lnTo>
                    <a:pt x="640" y="393"/>
                  </a:lnTo>
                  <a:lnTo>
                    <a:pt x="642" y="393"/>
                  </a:lnTo>
                  <a:lnTo>
                    <a:pt x="644" y="393"/>
                  </a:lnTo>
                  <a:lnTo>
                    <a:pt x="647" y="396"/>
                  </a:lnTo>
                  <a:lnTo>
                    <a:pt x="647" y="398"/>
                  </a:lnTo>
                  <a:lnTo>
                    <a:pt x="649" y="400"/>
                  </a:lnTo>
                  <a:lnTo>
                    <a:pt x="653" y="400"/>
                  </a:lnTo>
                  <a:lnTo>
                    <a:pt x="656" y="402"/>
                  </a:lnTo>
                  <a:lnTo>
                    <a:pt x="658" y="405"/>
                  </a:lnTo>
                  <a:lnTo>
                    <a:pt x="660" y="407"/>
                  </a:lnTo>
                  <a:lnTo>
                    <a:pt x="663" y="407"/>
                  </a:lnTo>
                  <a:lnTo>
                    <a:pt x="665" y="409"/>
                  </a:lnTo>
                  <a:lnTo>
                    <a:pt x="665" y="412"/>
                  </a:lnTo>
                  <a:lnTo>
                    <a:pt x="665" y="414"/>
                  </a:lnTo>
                  <a:lnTo>
                    <a:pt x="665" y="416"/>
                  </a:lnTo>
                  <a:lnTo>
                    <a:pt x="667" y="418"/>
                  </a:lnTo>
                  <a:lnTo>
                    <a:pt x="669" y="418"/>
                  </a:lnTo>
                  <a:lnTo>
                    <a:pt x="672" y="418"/>
                  </a:lnTo>
                  <a:lnTo>
                    <a:pt x="674" y="421"/>
                  </a:lnTo>
                  <a:lnTo>
                    <a:pt x="676" y="423"/>
                  </a:lnTo>
                  <a:lnTo>
                    <a:pt x="679" y="423"/>
                  </a:lnTo>
                  <a:lnTo>
                    <a:pt x="681" y="425"/>
                  </a:lnTo>
                  <a:lnTo>
                    <a:pt x="683" y="428"/>
                  </a:lnTo>
                  <a:lnTo>
                    <a:pt x="685" y="430"/>
                  </a:lnTo>
                  <a:lnTo>
                    <a:pt x="683" y="432"/>
                  </a:lnTo>
                  <a:lnTo>
                    <a:pt x="683" y="434"/>
                  </a:lnTo>
                  <a:lnTo>
                    <a:pt x="681" y="437"/>
                  </a:lnTo>
                  <a:lnTo>
                    <a:pt x="672" y="446"/>
                  </a:lnTo>
                  <a:lnTo>
                    <a:pt x="663" y="455"/>
                  </a:lnTo>
                  <a:lnTo>
                    <a:pt x="660" y="460"/>
                  </a:lnTo>
                  <a:lnTo>
                    <a:pt x="658" y="462"/>
                  </a:lnTo>
                  <a:lnTo>
                    <a:pt x="658" y="464"/>
                  </a:lnTo>
                  <a:lnTo>
                    <a:pt x="658" y="466"/>
                  </a:lnTo>
                  <a:lnTo>
                    <a:pt x="663" y="471"/>
                  </a:lnTo>
                  <a:lnTo>
                    <a:pt x="667" y="473"/>
                  </a:lnTo>
                  <a:lnTo>
                    <a:pt x="669" y="476"/>
                  </a:lnTo>
                  <a:lnTo>
                    <a:pt x="672" y="478"/>
                  </a:lnTo>
                  <a:lnTo>
                    <a:pt x="672" y="482"/>
                  </a:lnTo>
                  <a:lnTo>
                    <a:pt x="672" y="487"/>
                  </a:lnTo>
                  <a:lnTo>
                    <a:pt x="674" y="492"/>
                  </a:lnTo>
                  <a:lnTo>
                    <a:pt x="674" y="496"/>
                  </a:lnTo>
                  <a:lnTo>
                    <a:pt x="676" y="498"/>
                  </a:lnTo>
                  <a:lnTo>
                    <a:pt x="681" y="503"/>
                  </a:lnTo>
                  <a:lnTo>
                    <a:pt x="688" y="508"/>
                  </a:lnTo>
                  <a:lnTo>
                    <a:pt x="692" y="510"/>
                  </a:lnTo>
                  <a:lnTo>
                    <a:pt x="699" y="512"/>
                  </a:lnTo>
                  <a:lnTo>
                    <a:pt x="701" y="514"/>
                  </a:lnTo>
                  <a:lnTo>
                    <a:pt x="704" y="517"/>
                  </a:lnTo>
                  <a:lnTo>
                    <a:pt x="704" y="519"/>
                  </a:lnTo>
                  <a:lnTo>
                    <a:pt x="704" y="526"/>
                  </a:lnTo>
                  <a:lnTo>
                    <a:pt x="704" y="528"/>
                  </a:lnTo>
                  <a:lnTo>
                    <a:pt x="706" y="528"/>
                  </a:lnTo>
                  <a:lnTo>
                    <a:pt x="708" y="533"/>
                  </a:lnTo>
                  <a:lnTo>
                    <a:pt x="711" y="535"/>
                  </a:lnTo>
                  <a:lnTo>
                    <a:pt x="711" y="537"/>
                  </a:lnTo>
                  <a:lnTo>
                    <a:pt x="708" y="540"/>
                  </a:lnTo>
                  <a:lnTo>
                    <a:pt x="706" y="542"/>
                  </a:lnTo>
                  <a:lnTo>
                    <a:pt x="704" y="544"/>
                  </a:lnTo>
                  <a:lnTo>
                    <a:pt x="706" y="551"/>
                  </a:lnTo>
                  <a:lnTo>
                    <a:pt x="706" y="553"/>
                  </a:lnTo>
                  <a:lnTo>
                    <a:pt x="708" y="556"/>
                  </a:lnTo>
                  <a:lnTo>
                    <a:pt x="711" y="558"/>
                  </a:lnTo>
                  <a:lnTo>
                    <a:pt x="713" y="558"/>
                  </a:lnTo>
                  <a:lnTo>
                    <a:pt x="720" y="560"/>
                  </a:lnTo>
                  <a:lnTo>
                    <a:pt x="729" y="560"/>
                  </a:lnTo>
                  <a:lnTo>
                    <a:pt x="733" y="562"/>
                  </a:lnTo>
                  <a:lnTo>
                    <a:pt x="738" y="567"/>
                  </a:lnTo>
                  <a:lnTo>
                    <a:pt x="740" y="569"/>
                  </a:lnTo>
                  <a:lnTo>
                    <a:pt x="740" y="574"/>
                  </a:lnTo>
                  <a:lnTo>
                    <a:pt x="740" y="581"/>
                  </a:lnTo>
                  <a:lnTo>
                    <a:pt x="740" y="585"/>
                  </a:lnTo>
                  <a:lnTo>
                    <a:pt x="738" y="592"/>
                  </a:lnTo>
                  <a:lnTo>
                    <a:pt x="736" y="604"/>
                  </a:lnTo>
                  <a:lnTo>
                    <a:pt x="731" y="613"/>
                  </a:lnTo>
                  <a:lnTo>
                    <a:pt x="729" y="620"/>
                  </a:lnTo>
                  <a:lnTo>
                    <a:pt x="722" y="629"/>
                  </a:lnTo>
                  <a:lnTo>
                    <a:pt x="717" y="640"/>
                  </a:lnTo>
                  <a:lnTo>
                    <a:pt x="713" y="647"/>
                  </a:lnTo>
                  <a:lnTo>
                    <a:pt x="713" y="652"/>
                  </a:lnTo>
                  <a:lnTo>
                    <a:pt x="713" y="654"/>
                  </a:lnTo>
                  <a:lnTo>
                    <a:pt x="713" y="658"/>
                  </a:lnTo>
                  <a:lnTo>
                    <a:pt x="717" y="665"/>
                  </a:lnTo>
                  <a:lnTo>
                    <a:pt x="722" y="670"/>
                  </a:lnTo>
                  <a:lnTo>
                    <a:pt x="722" y="674"/>
                  </a:lnTo>
                  <a:lnTo>
                    <a:pt x="722" y="679"/>
                  </a:lnTo>
                  <a:lnTo>
                    <a:pt x="722" y="684"/>
                  </a:lnTo>
                  <a:lnTo>
                    <a:pt x="722" y="686"/>
                  </a:lnTo>
                  <a:lnTo>
                    <a:pt x="724" y="688"/>
                  </a:lnTo>
                  <a:lnTo>
                    <a:pt x="727" y="693"/>
                  </a:lnTo>
                  <a:lnTo>
                    <a:pt x="727" y="697"/>
                  </a:lnTo>
                  <a:lnTo>
                    <a:pt x="724" y="700"/>
                  </a:lnTo>
                  <a:lnTo>
                    <a:pt x="724" y="704"/>
                  </a:lnTo>
                  <a:lnTo>
                    <a:pt x="724" y="706"/>
                  </a:lnTo>
                  <a:lnTo>
                    <a:pt x="724" y="709"/>
                  </a:lnTo>
                  <a:lnTo>
                    <a:pt x="724" y="711"/>
                  </a:lnTo>
                  <a:lnTo>
                    <a:pt x="722" y="713"/>
                  </a:lnTo>
                  <a:lnTo>
                    <a:pt x="722" y="718"/>
                  </a:lnTo>
                  <a:lnTo>
                    <a:pt x="720" y="720"/>
                  </a:lnTo>
                  <a:lnTo>
                    <a:pt x="720" y="722"/>
                  </a:lnTo>
                  <a:lnTo>
                    <a:pt x="715" y="727"/>
                  </a:lnTo>
                  <a:lnTo>
                    <a:pt x="711" y="732"/>
                  </a:lnTo>
                  <a:lnTo>
                    <a:pt x="708" y="736"/>
                  </a:lnTo>
                  <a:lnTo>
                    <a:pt x="708" y="738"/>
                  </a:lnTo>
                  <a:lnTo>
                    <a:pt x="711" y="741"/>
                  </a:lnTo>
                  <a:lnTo>
                    <a:pt x="711" y="743"/>
                  </a:lnTo>
                  <a:lnTo>
                    <a:pt x="708" y="748"/>
                  </a:lnTo>
                  <a:lnTo>
                    <a:pt x="711" y="750"/>
                  </a:lnTo>
                  <a:lnTo>
                    <a:pt x="713" y="752"/>
                  </a:lnTo>
                  <a:lnTo>
                    <a:pt x="715" y="752"/>
                  </a:lnTo>
                  <a:lnTo>
                    <a:pt x="715" y="754"/>
                  </a:lnTo>
                  <a:lnTo>
                    <a:pt x="715" y="757"/>
                  </a:lnTo>
                  <a:lnTo>
                    <a:pt x="715" y="759"/>
                  </a:lnTo>
                  <a:lnTo>
                    <a:pt x="713" y="761"/>
                  </a:lnTo>
                  <a:lnTo>
                    <a:pt x="713" y="766"/>
                  </a:lnTo>
                  <a:lnTo>
                    <a:pt x="706" y="770"/>
                  </a:lnTo>
                  <a:lnTo>
                    <a:pt x="704" y="773"/>
                  </a:lnTo>
                  <a:lnTo>
                    <a:pt x="699" y="773"/>
                  </a:lnTo>
                  <a:lnTo>
                    <a:pt x="699" y="775"/>
                  </a:lnTo>
                  <a:lnTo>
                    <a:pt x="697" y="777"/>
                  </a:lnTo>
                  <a:lnTo>
                    <a:pt x="697" y="780"/>
                  </a:lnTo>
                  <a:lnTo>
                    <a:pt x="699" y="784"/>
                  </a:lnTo>
                  <a:lnTo>
                    <a:pt x="699" y="791"/>
                  </a:lnTo>
                  <a:lnTo>
                    <a:pt x="699" y="793"/>
                  </a:lnTo>
                  <a:lnTo>
                    <a:pt x="699" y="796"/>
                  </a:lnTo>
                  <a:lnTo>
                    <a:pt x="697" y="798"/>
                  </a:lnTo>
                  <a:lnTo>
                    <a:pt x="695" y="800"/>
                  </a:lnTo>
                  <a:lnTo>
                    <a:pt x="692" y="802"/>
                  </a:lnTo>
                  <a:lnTo>
                    <a:pt x="688" y="805"/>
                  </a:lnTo>
                  <a:lnTo>
                    <a:pt x="685" y="809"/>
                  </a:lnTo>
                  <a:lnTo>
                    <a:pt x="681" y="814"/>
                  </a:lnTo>
                  <a:lnTo>
                    <a:pt x="681" y="816"/>
                  </a:lnTo>
                  <a:lnTo>
                    <a:pt x="679" y="821"/>
                  </a:lnTo>
                  <a:lnTo>
                    <a:pt x="679" y="823"/>
                  </a:lnTo>
                  <a:lnTo>
                    <a:pt x="679" y="827"/>
                  </a:lnTo>
                  <a:lnTo>
                    <a:pt x="681" y="837"/>
                  </a:lnTo>
                  <a:lnTo>
                    <a:pt x="681" y="843"/>
                  </a:lnTo>
                  <a:lnTo>
                    <a:pt x="681" y="848"/>
                  </a:lnTo>
                  <a:lnTo>
                    <a:pt x="681" y="853"/>
                  </a:lnTo>
                  <a:lnTo>
                    <a:pt x="679" y="859"/>
                  </a:lnTo>
                  <a:lnTo>
                    <a:pt x="688" y="862"/>
                  </a:lnTo>
                  <a:lnTo>
                    <a:pt x="695" y="862"/>
                  </a:lnTo>
                  <a:lnTo>
                    <a:pt x="701" y="862"/>
                  </a:lnTo>
                  <a:lnTo>
                    <a:pt x="704" y="859"/>
                  </a:lnTo>
                  <a:lnTo>
                    <a:pt x="708" y="855"/>
                  </a:lnTo>
                  <a:lnTo>
                    <a:pt x="711" y="848"/>
                  </a:lnTo>
                  <a:lnTo>
                    <a:pt x="711" y="841"/>
                  </a:lnTo>
                  <a:lnTo>
                    <a:pt x="711" y="837"/>
                  </a:lnTo>
                  <a:lnTo>
                    <a:pt x="711" y="832"/>
                  </a:lnTo>
                  <a:lnTo>
                    <a:pt x="713" y="830"/>
                  </a:lnTo>
                  <a:lnTo>
                    <a:pt x="715" y="827"/>
                  </a:lnTo>
                  <a:lnTo>
                    <a:pt x="717" y="827"/>
                  </a:lnTo>
                  <a:lnTo>
                    <a:pt x="722" y="825"/>
                  </a:lnTo>
                  <a:lnTo>
                    <a:pt x="727" y="825"/>
                  </a:lnTo>
                  <a:lnTo>
                    <a:pt x="729" y="823"/>
                  </a:lnTo>
                  <a:lnTo>
                    <a:pt x="729" y="818"/>
                  </a:lnTo>
                  <a:lnTo>
                    <a:pt x="729" y="814"/>
                  </a:lnTo>
                  <a:lnTo>
                    <a:pt x="731" y="807"/>
                  </a:lnTo>
                  <a:lnTo>
                    <a:pt x="733" y="800"/>
                  </a:lnTo>
                  <a:lnTo>
                    <a:pt x="738" y="796"/>
                  </a:lnTo>
                  <a:lnTo>
                    <a:pt x="740" y="789"/>
                  </a:lnTo>
                  <a:lnTo>
                    <a:pt x="743" y="791"/>
                  </a:lnTo>
                  <a:lnTo>
                    <a:pt x="745" y="796"/>
                  </a:lnTo>
                  <a:lnTo>
                    <a:pt x="747" y="798"/>
                  </a:lnTo>
                  <a:lnTo>
                    <a:pt x="749" y="805"/>
                  </a:lnTo>
                  <a:lnTo>
                    <a:pt x="752" y="812"/>
                  </a:lnTo>
                  <a:lnTo>
                    <a:pt x="754" y="814"/>
                  </a:lnTo>
                  <a:lnTo>
                    <a:pt x="759" y="818"/>
                  </a:lnTo>
                  <a:lnTo>
                    <a:pt x="763" y="823"/>
                  </a:lnTo>
                  <a:lnTo>
                    <a:pt x="772" y="830"/>
                  </a:lnTo>
                  <a:lnTo>
                    <a:pt x="777" y="834"/>
                  </a:lnTo>
                  <a:lnTo>
                    <a:pt x="779" y="837"/>
                  </a:lnTo>
                  <a:lnTo>
                    <a:pt x="779" y="839"/>
                  </a:lnTo>
                  <a:lnTo>
                    <a:pt x="779" y="841"/>
                  </a:lnTo>
                  <a:lnTo>
                    <a:pt x="777" y="843"/>
                  </a:lnTo>
                  <a:lnTo>
                    <a:pt x="777" y="846"/>
                  </a:lnTo>
                  <a:lnTo>
                    <a:pt x="777" y="848"/>
                  </a:lnTo>
                  <a:lnTo>
                    <a:pt x="779" y="850"/>
                  </a:lnTo>
                  <a:lnTo>
                    <a:pt x="781" y="853"/>
                  </a:lnTo>
                  <a:lnTo>
                    <a:pt x="784" y="857"/>
                  </a:lnTo>
                  <a:lnTo>
                    <a:pt x="786" y="862"/>
                  </a:lnTo>
                  <a:lnTo>
                    <a:pt x="788" y="869"/>
                  </a:lnTo>
                  <a:lnTo>
                    <a:pt x="791" y="873"/>
                  </a:lnTo>
                  <a:lnTo>
                    <a:pt x="793" y="875"/>
                  </a:lnTo>
                  <a:lnTo>
                    <a:pt x="795" y="878"/>
                  </a:lnTo>
                  <a:lnTo>
                    <a:pt x="795" y="880"/>
                  </a:lnTo>
                  <a:lnTo>
                    <a:pt x="795" y="882"/>
                  </a:lnTo>
                  <a:lnTo>
                    <a:pt x="795" y="885"/>
                  </a:lnTo>
                  <a:lnTo>
                    <a:pt x="793" y="887"/>
                  </a:lnTo>
                  <a:lnTo>
                    <a:pt x="791" y="889"/>
                  </a:lnTo>
                  <a:lnTo>
                    <a:pt x="786" y="891"/>
                  </a:lnTo>
                  <a:lnTo>
                    <a:pt x="784" y="894"/>
                  </a:lnTo>
                  <a:lnTo>
                    <a:pt x="781" y="898"/>
                  </a:lnTo>
                  <a:lnTo>
                    <a:pt x="779" y="901"/>
                  </a:lnTo>
                  <a:lnTo>
                    <a:pt x="777" y="903"/>
                  </a:lnTo>
                  <a:lnTo>
                    <a:pt x="777" y="905"/>
                  </a:lnTo>
                  <a:lnTo>
                    <a:pt x="777" y="907"/>
                  </a:lnTo>
                  <a:lnTo>
                    <a:pt x="765" y="917"/>
                  </a:lnTo>
                  <a:lnTo>
                    <a:pt x="763" y="919"/>
                  </a:lnTo>
                  <a:lnTo>
                    <a:pt x="763" y="921"/>
                  </a:lnTo>
                  <a:lnTo>
                    <a:pt x="761" y="926"/>
                  </a:lnTo>
                  <a:lnTo>
                    <a:pt x="761" y="935"/>
                  </a:lnTo>
                  <a:lnTo>
                    <a:pt x="759" y="944"/>
                  </a:lnTo>
                  <a:lnTo>
                    <a:pt x="756" y="949"/>
                  </a:lnTo>
                  <a:lnTo>
                    <a:pt x="754" y="953"/>
                  </a:lnTo>
                  <a:lnTo>
                    <a:pt x="749" y="960"/>
                  </a:lnTo>
                  <a:lnTo>
                    <a:pt x="745" y="967"/>
                  </a:lnTo>
                  <a:lnTo>
                    <a:pt x="743" y="971"/>
                  </a:lnTo>
                  <a:lnTo>
                    <a:pt x="743" y="974"/>
                  </a:lnTo>
                  <a:lnTo>
                    <a:pt x="743" y="976"/>
                  </a:lnTo>
                  <a:lnTo>
                    <a:pt x="743" y="981"/>
                  </a:lnTo>
                  <a:lnTo>
                    <a:pt x="743" y="985"/>
                  </a:lnTo>
                  <a:lnTo>
                    <a:pt x="740" y="987"/>
                  </a:lnTo>
                  <a:lnTo>
                    <a:pt x="740" y="992"/>
                  </a:lnTo>
                  <a:lnTo>
                    <a:pt x="733" y="999"/>
                  </a:lnTo>
                  <a:lnTo>
                    <a:pt x="727" y="1010"/>
                  </a:lnTo>
                  <a:lnTo>
                    <a:pt x="722" y="1015"/>
                  </a:lnTo>
                  <a:lnTo>
                    <a:pt x="720" y="1017"/>
                  </a:lnTo>
                  <a:lnTo>
                    <a:pt x="715" y="1019"/>
                  </a:lnTo>
                  <a:lnTo>
                    <a:pt x="711" y="1024"/>
                  </a:lnTo>
                  <a:lnTo>
                    <a:pt x="706" y="1026"/>
                  </a:lnTo>
                  <a:lnTo>
                    <a:pt x="699" y="1038"/>
                  </a:lnTo>
                  <a:lnTo>
                    <a:pt x="695" y="1042"/>
                  </a:lnTo>
                  <a:lnTo>
                    <a:pt x="692" y="1047"/>
                  </a:lnTo>
                  <a:lnTo>
                    <a:pt x="692" y="1049"/>
                  </a:lnTo>
                  <a:lnTo>
                    <a:pt x="692" y="1054"/>
                  </a:lnTo>
                  <a:lnTo>
                    <a:pt x="690" y="1063"/>
                  </a:lnTo>
                  <a:lnTo>
                    <a:pt x="688" y="1072"/>
                  </a:lnTo>
                  <a:lnTo>
                    <a:pt x="688" y="1079"/>
                  </a:lnTo>
                  <a:lnTo>
                    <a:pt x="685" y="1086"/>
                  </a:lnTo>
                  <a:lnTo>
                    <a:pt x="683" y="1093"/>
                  </a:lnTo>
                  <a:lnTo>
                    <a:pt x="683" y="1097"/>
                  </a:lnTo>
                  <a:lnTo>
                    <a:pt x="683" y="1102"/>
                  </a:lnTo>
                  <a:lnTo>
                    <a:pt x="679" y="1099"/>
                  </a:lnTo>
                  <a:lnTo>
                    <a:pt x="674" y="1099"/>
                  </a:lnTo>
                  <a:lnTo>
                    <a:pt x="669" y="1102"/>
                  </a:lnTo>
                  <a:lnTo>
                    <a:pt x="667" y="1102"/>
                  </a:lnTo>
                  <a:lnTo>
                    <a:pt x="665" y="1104"/>
                  </a:lnTo>
                  <a:lnTo>
                    <a:pt x="665" y="1106"/>
                  </a:lnTo>
                  <a:lnTo>
                    <a:pt x="663" y="1109"/>
                  </a:lnTo>
                  <a:lnTo>
                    <a:pt x="660" y="1109"/>
                  </a:lnTo>
                  <a:lnTo>
                    <a:pt x="658" y="1109"/>
                  </a:lnTo>
                  <a:lnTo>
                    <a:pt x="656" y="1106"/>
                  </a:lnTo>
                  <a:lnTo>
                    <a:pt x="653" y="1106"/>
                  </a:lnTo>
                  <a:lnTo>
                    <a:pt x="649" y="1104"/>
                  </a:lnTo>
                  <a:lnTo>
                    <a:pt x="647" y="1104"/>
                  </a:lnTo>
                  <a:lnTo>
                    <a:pt x="644" y="1104"/>
                  </a:lnTo>
                  <a:lnTo>
                    <a:pt x="642" y="1106"/>
                  </a:lnTo>
                  <a:lnTo>
                    <a:pt x="640" y="1109"/>
                  </a:lnTo>
                  <a:lnTo>
                    <a:pt x="635" y="1115"/>
                  </a:lnTo>
                  <a:lnTo>
                    <a:pt x="631" y="1115"/>
                  </a:lnTo>
                  <a:lnTo>
                    <a:pt x="631" y="1118"/>
                  </a:lnTo>
                  <a:lnTo>
                    <a:pt x="626" y="1118"/>
                  </a:lnTo>
                  <a:lnTo>
                    <a:pt x="624" y="1118"/>
                  </a:lnTo>
                  <a:lnTo>
                    <a:pt x="621" y="1118"/>
                  </a:lnTo>
                  <a:lnTo>
                    <a:pt x="621" y="1120"/>
                  </a:lnTo>
                  <a:lnTo>
                    <a:pt x="621" y="1122"/>
                  </a:lnTo>
                  <a:lnTo>
                    <a:pt x="624" y="1125"/>
                  </a:lnTo>
                  <a:lnTo>
                    <a:pt x="624" y="1127"/>
                  </a:lnTo>
                  <a:lnTo>
                    <a:pt x="624" y="1129"/>
                  </a:lnTo>
                  <a:lnTo>
                    <a:pt x="624" y="1134"/>
                  </a:lnTo>
                  <a:lnTo>
                    <a:pt x="621" y="1136"/>
                  </a:lnTo>
                  <a:lnTo>
                    <a:pt x="619" y="1141"/>
                  </a:lnTo>
                  <a:lnTo>
                    <a:pt x="619" y="1147"/>
                  </a:lnTo>
                  <a:lnTo>
                    <a:pt x="617" y="1150"/>
                  </a:lnTo>
                  <a:lnTo>
                    <a:pt x="615" y="1150"/>
                  </a:lnTo>
                  <a:lnTo>
                    <a:pt x="612" y="1150"/>
                  </a:lnTo>
                  <a:lnTo>
                    <a:pt x="608" y="1150"/>
                  </a:lnTo>
                  <a:lnTo>
                    <a:pt x="610" y="1152"/>
                  </a:lnTo>
                  <a:lnTo>
                    <a:pt x="610" y="1154"/>
                  </a:lnTo>
                  <a:lnTo>
                    <a:pt x="615" y="1157"/>
                  </a:lnTo>
                  <a:lnTo>
                    <a:pt x="615" y="1161"/>
                  </a:lnTo>
                  <a:lnTo>
                    <a:pt x="617" y="1166"/>
                  </a:lnTo>
                  <a:lnTo>
                    <a:pt x="617" y="1170"/>
                  </a:lnTo>
                  <a:lnTo>
                    <a:pt x="615" y="1175"/>
                  </a:lnTo>
                  <a:lnTo>
                    <a:pt x="610" y="1179"/>
                  </a:lnTo>
                  <a:lnTo>
                    <a:pt x="605" y="1186"/>
                  </a:lnTo>
                  <a:lnTo>
                    <a:pt x="601" y="1193"/>
                  </a:lnTo>
                  <a:lnTo>
                    <a:pt x="596" y="1198"/>
                  </a:lnTo>
                  <a:lnTo>
                    <a:pt x="594" y="1205"/>
                  </a:lnTo>
                  <a:lnTo>
                    <a:pt x="592" y="1209"/>
                  </a:lnTo>
                  <a:lnTo>
                    <a:pt x="589" y="1211"/>
                  </a:lnTo>
                  <a:lnTo>
                    <a:pt x="589" y="1214"/>
                  </a:lnTo>
                  <a:lnTo>
                    <a:pt x="585" y="1216"/>
                  </a:lnTo>
                  <a:lnTo>
                    <a:pt x="583" y="1218"/>
                  </a:lnTo>
                  <a:lnTo>
                    <a:pt x="580" y="1218"/>
                  </a:lnTo>
                  <a:lnTo>
                    <a:pt x="578" y="1218"/>
                  </a:lnTo>
                  <a:lnTo>
                    <a:pt x="576" y="1218"/>
                  </a:lnTo>
                  <a:lnTo>
                    <a:pt x="573" y="1216"/>
                  </a:lnTo>
                  <a:lnTo>
                    <a:pt x="571" y="1214"/>
                  </a:lnTo>
                  <a:lnTo>
                    <a:pt x="567" y="1211"/>
                  </a:lnTo>
                  <a:lnTo>
                    <a:pt x="564" y="1209"/>
                  </a:lnTo>
                  <a:lnTo>
                    <a:pt x="560" y="1207"/>
                  </a:lnTo>
                  <a:lnTo>
                    <a:pt x="557" y="1207"/>
                  </a:lnTo>
                  <a:lnTo>
                    <a:pt x="555" y="1207"/>
                  </a:lnTo>
                  <a:lnTo>
                    <a:pt x="553" y="1207"/>
                  </a:lnTo>
                  <a:lnTo>
                    <a:pt x="551" y="1209"/>
                  </a:lnTo>
                  <a:lnTo>
                    <a:pt x="551" y="1211"/>
                  </a:lnTo>
                  <a:lnTo>
                    <a:pt x="551" y="1214"/>
                  </a:lnTo>
                  <a:lnTo>
                    <a:pt x="548" y="1218"/>
                  </a:lnTo>
                  <a:lnTo>
                    <a:pt x="548" y="1221"/>
                  </a:lnTo>
                  <a:lnTo>
                    <a:pt x="546" y="1223"/>
                  </a:lnTo>
                  <a:lnTo>
                    <a:pt x="544" y="1223"/>
                  </a:lnTo>
                  <a:lnTo>
                    <a:pt x="541" y="1223"/>
                  </a:lnTo>
                  <a:lnTo>
                    <a:pt x="539" y="1223"/>
                  </a:lnTo>
                  <a:lnTo>
                    <a:pt x="537" y="1223"/>
                  </a:lnTo>
                  <a:lnTo>
                    <a:pt x="535" y="1225"/>
                  </a:lnTo>
                  <a:lnTo>
                    <a:pt x="532" y="1227"/>
                  </a:lnTo>
                  <a:lnTo>
                    <a:pt x="530" y="1227"/>
                  </a:lnTo>
                  <a:lnTo>
                    <a:pt x="528" y="1227"/>
                  </a:lnTo>
                  <a:lnTo>
                    <a:pt x="525" y="1227"/>
                  </a:lnTo>
                  <a:lnTo>
                    <a:pt x="523" y="1227"/>
                  </a:lnTo>
                  <a:lnTo>
                    <a:pt x="519" y="1227"/>
                  </a:lnTo>
                  <a:lnTo>
                    <a:pt x="514" y="1227"/>
                  </a:lnTo>
                  <a:lnTo>
                    <a:pt x="512" y="1227"/>
                  </a:lnTo>
                  <a:lnTo>
                    <a:pt x="503" y="1230"/>
                  </a:lnTo>
                  <a:lnTo>
                    <a:pt x="500" y="1232"/>
                  </a:lnTo>
                  <a:lnTo>
                    <a:pt x="496" y="1232"/>
                  </a:lnTo>
                  <a:lnTo>
                    <a:pt x="493" y="1232"/>
                  </a:lnTo>
                  <a:lnTo>
                    <a:pt x="491" y="1230"/>
                  </a:lnTo>
                  <a:lnTo>
                    <a:pt x="487" y="1227"/>
                  </a:lnTo>
                  <a:lnTo>
                    <a:pt x="480" y="1221"/>
                  </a:lnTo>
                  <a:lnTo>
                    <a:pt x="473" y="1214"/>
                  </a:lnTo>
                  <a:lnTo>
                    <a:pt x="464" y="1207"/>
                  </a:lnTo>
                  <a:lnTo>
                    <a:pt x="461" y="1205"/>
                  </a:lnTo>
                  <a:lnTo>
                    <a:pt x="459" y="1202"/>
                  </a:lnTo>
                  <a:lnTo>
                    <a:pt x="459" y="1198"/>
                  </a:lnTo>
                  <a:lnTo>
                    <a:pt x="459" y="1193"/>
                  </a:lnTo>
                  <a:lnTo>
                    <a:pt x="457" y="1191"/>
                  </a:lnTo>
                  <a:lnTo>
                    <a:pt x="455" y="1186"/>
                  </a:lnTo>
                  <a:lnTo>
                    <a:pt x="452" y="1184"/>
                  </a:lnTo>
                  <a:lnTo>
                    <a:pt x="450" y="1184"/>
                  </a:lnTo>
                  <a:lnTo>
                    <a:pt x="445" y="1186"/>
                  </a:lnTo>
                  <a:lnTo>
                    <a:pt x="443" y="1186"/>
                  </a:lnTo>
                  <a:lnTo>
                    <a:pt x="441" y="1184"/>
                  </a:lnTo>
                  <a:lnTo>
                    <a:pt x="439" y="1182"/>
                  </a:lnTo>
                  <a:lnTo>
                    <a:pt x="434" y="1182"/>
                  </a:lnTo>
                  <a:lnTo>
                    <a:pt x="432" y="1184"/>
                  </a:lnTo>
                  <a:lnTo>
                    <a:pt x="425" y="1189"/>
                  </a:lnTo>
                  <a:lnTo>
                    <a:pt x="420" y="1193"/>
                  </a:lnTo>
                  <a:lnTo>
                    <a:pt x="418" y="1193"/>
                  </a:lnTo>
                  <a:lnTo>
                    <a:pt x="414" y="1193"/>
                  </a:lnTo>
                  <a:lnTo>
                    <a:pt x="411" y="1193"/>
                  </a:lnTo>
                  <a:lnTo>
                    <a:pt x="407" y="1191"/>
                  </a:lnTo>
                  <a:lnTo>
                    <a:pt x="404" y="1191"/>
                  </a:lnTo>
                  <a:lnTo>
                    <a:pt x="400" y="1189"/>
                  </a:lnTo>
                  <a:lnTo>
                    <a:pt x="398" y="1189"/>
                  </a:lnTo>
                  <a:lnTo>
                    <a:pt x="395" y="1189"/>
                  </a:lnTo>
                  <a:lnTo>
                    <a:pt x="391" y="1191"/>
                  </a:lnTo>
                  <a:lnTo>
                    <a:pt x="388" y="1189"/>
                  </a:lnTo>
                  <a:lnTo>
                    <a:pt x="386" y="1189"/>
                  </a:lnTo>
                  <a:lnTo>
                    <a:pt x="384" y="1186"/>
                  </a:lnTo>
                  <a:lnTo>
                    <a:pt x="382" y="1184"/>
                  </a:lnTo>
                  <a:lnTo>
                    <a:pt x="379" y="1184"/>
                  </a:lnTo>
                  <a:lnTo>
                    <a:pt x="377" y="1184"/>
                  </a:lnTo>
                  <a:lnTo>
                    <a:pt x="375" y="1184"/>
                  </a:lnTo>
                  <a:lnTo>
                    <a:pt x="372" y="1182"/>
                  </a:lnTo>
                  <a:lnTo>
                    <a:pt x="370" y="1177"/>
                  </a:lnTo>
                  <a:lnTo>
                    <a:pt x="368" y="1175"/>
                  </a:lnTo>
                  <a:lnTo>
                    <a:pt x="363" y="1170"/>
                  </a:lnTo>
                  <a:lnTo>
                    <a:pt x="363" y="1166"/>
                  </a:lnTo>
                  <a:lnTo>
                    <a:pt x="361" y="1159"/>
                  </a:lnTo>
                  <a:lnTo>
                    <a:pt x="361" y="1152"/>
                  </a:lnTo>
                  <a:lnTo>
                    <a:pt x="363" y="1145"/>
                  </a:lnTo>
                  <a:lnTo>
                    <a:pt x="366" y="1138"/>
                  </a:lnTo>
                  <a:lnTo>
                    <a:pt x="370" y="1134"/>
                  </a:lnTo>
                  <a:lnTo>
                    <a:pt x="372" y="1131"/>
                  </a:lnTo>
                  <a:lnTo>
                    <a:pt x="372" y="1129"/>
                  </a:lnTo>
                  <a:lnTo>
                    <a:pt x="372" y="1127"/>
                  </a:lnTo>
                  <a:lnTo>
                    <a:pt x="370" y="1125"/>
                  </a:lnTo>
                  <a:lnTo>
                    <a:pt x="368" y="1125"/>
                  </a:lnTo>
                  <a:lnTo>
                    <a:pt x="363" y="1120"/>
                  </a:lnTo>
                  <a:lnTo>
                    <a:pt x="361" y="1118"/>
                  </a:lnTo>
                  <a:lnTo>
                    <a:pt x="359" y="1115"/>
                  </a:lnTo>
                  <a:lnTo>
                    <a:pt x="359" y="1113"/>
                  </a:lnTo>
                  <a:lnTo>
                    <a:pt x="356" y="1113"/>
                  </a:lnTo>
                  <a:lnTo>
                    <a:pt x="350" y="1113"/>
                  </a:lnTo>
                  <a:lnTo>
                    <a:pt x="352" y="1118"/>
                  </a:lnTo>
                  <a:lnTo>
                    <a:pt x="350" y="1120"/>
                  </a:lnTo>
                  <a:lnTo>
                    <a:pt x="350" y="1122"/>
                  </a:lnTo>
                  <a:lnTo>
                    <a:pt x="345" y="1129"/>
                  </a:lnTo>
                  <a:lnTo>
                    <a:pt x="345" y="1131"/>
                  </a:lnTo>
                  <a:lnTo>
                    <a:pt x="345" y="1136"/>
                  </a:lnTo>
                  <a:lnTo>
                    <a:pt x="343" y="1138"/>
                  </a:lnTo>
                  <a:lnTo>
                    <a:pt x="340" y="1138"/>
                  </a:lnTo>
                  <a:lnTo>
                    <a:pt x="336" y="1138"/>
                  </a:lnTo>
                  <a:lnTo>
                    <a:pt x="334" y="1141"/>
                  </a:lnTo>
                  <a:lnTo>
                    <a:pt x="334" y="1145"/>
                  </a:lnTo>
                  <a:lnTo>
                    <a:pt x="331" y="1150"/>
                  </a:lnTo>
                  <a:lnTo>
                    <a:pt x="327" y="1152"/>
                  </a:lnTo>
                  <a:lnTo>
                    <a:pt x="320" y="1157"/>
                  </a:lnTo>
                  <a:lnTo>
                    <a:pt x="318" y="1159"/>
                  </a:lnTo>
                  <a:lnTo>
                    <a:pt x="318" y="1161"/>
                  </a:lnTo>
                  <a:lnTo>
                    <a:pt x="315" y="1166"/>
                  </a:lnTo>
                  <a:lnTo>
                    <a:pt x="313" y="1170"/>
                  </a:lnTo>
                  <a:lnTo>
                    <a:pt x="311" y="1175"/>
                  </a:lnTo>
                  <a:lnTo>
                    <a:pt x="311" y="1179"/>
                  </a:lnTo>
                  <a:lnTo>
                    <a:pt x="308" y="1182"/>
                  </a:lnTo>
                  <a:lnTo>
                    <a:pt x="306" y="1184"/>
                  </a:lnTo>
                  <a:lnTo>
                    <a:pt x="302" y="1186"/>
                  </a:lnTo>
                  <a:lnTo>
                    <a:pt x="299" y="1191"/>
                  </a:lnTo>
                  <a:lnTo>
                    <a:pt x="295" y="1202"/>
                  </a:lnTo>
                  <a:lnTo>
                    <a:pt x="290" y="1209"/>
                  </a:lnTo>
                  <a:lnTo>
                    <a:pt x="288" y="1211"/>
                  </a:lnTo>
                  <a:lnTo>
                    <a:pt x="283" y="1214"/>
                  </a:lnTo>
                  <a:lnTo>
                    <a:pt x="279" y="1214"/>
                  </a:lnTo>
                  <a:lnTo>
                    <a:pt x="276" y="1211"/>
                  </a:lnTo>
                  <a:lnTo>
                    <a:pt x="272" y="1209"/>
                  </a:lnTo>
                  <a:lnTo>
                    <a:pt x="265" y="1207"/>
                  </a:lnTo>
                  <a:lnTo>
                    <a:pt x="256" y="1205"/>
                  </a:lnTo>
                  <a:lnTo>
                    <a:pt x="254" y="1202"/>
                  </a:lnTo>
                  <a:lnTo>
                    <a:pt x="249" y="1202"/>
                  </a:lnTo>
                  <a:lnTo>
                    <a:pt x="247" y="1198"/>
                  </a:lnTo>
                  <a:lnTo>
                    <a:pt x="244" y="1193"/>
                  </a:lnTo>
                  <a:lnTo>
                    <a:pt x="240" y="1191"/>
                  </a:lnTo>
                  <a:lnTo>
                    <a:pt x="233" y="1189"/>
                  </a:lnTo>
                  <a:lnTo>
                    <a:pt x="224" y="1186"/>
                  </a:lnTo>
                  <a:lnTo>
                    <a:pt x="212" y="1182"/>
                  </a:lnTo>
                  <a:lnTo>
                    <a:pt x="206" y="1177"/>
                  </a:lnTo>
                  <a:lnTo>
                    <a:pt x="199" y="1173"/>
                  </a:lnTo>
                  <a:lnTo>
                    <a:pt x="192" y="1168"/>
                  </a:lnTo>
                  <a:lnTo>
                    <a:pt x="180" y="1159"/>
                  </a:lnTo>
                  <a:lnTo>
                    <a:pt x="174" y="1154"/>
                  </a:lnTo>
                  <a:lnTo>
                    <a:pt x="169" y="1150"/>
                  </a:lnTo>
                  <a:lnTo>
                    <a:pt x="167" y="1147"/>
                  </a:lnTo>
                  <a:lnTo>
                    <a:pt x="164" y="1141"/>
                  </a:lnTo>
                  <a:lnTo>
                    <a:pt x="162" y="1136"/>
                  </a:lnTo>
                  <a:lnTo>
                    <a:pt x="158" y="1134"/>
                  </a:lnTo>
                  <a:lnTo>
                    <a:pt x="158" y="1131"/>
                  </a:lnTo>
                  <a:lnTo>
                    <a:pt x="153" y="1129"/>
                  </a:lnTo>
                  <a:lnTo>
                    <a:pt x="151" y="1127"/>
                  </a:lnTo>
                  <a:lnTo>
                    <a:pt x="144" y="1125"/>
                  </a:lnTo>
                  <a:lnTo>
                    <a:pt x="135" y="1125"/>
                  </a:lnTo>
                  <a:lnTo>
                    <a:pt x="128" y="1125"/>
                  </a:lnTo>
                  <a:lnTo>
                    <a:pt x="126" y="1125"/>
                  </a:lnTo>
                  <a:lnTo>
                    <a:pt x="123" y="1125"/>
                  </a:lnTo>
                  <a:lnTo>
                    <a:pt x="121" y="1122"/>
                  </a:lnTo>
                  <a:lnTo>
                    <a:pt x="116" y="1122"/>
                  </a:lnTo>
                  <a:lnTo>
                    <a:pt x="112" y="1122"/>
                  </a:lnTo>
                  <a:lnTo>
                    <a:pt x="107" y="1122"/>
                  </a:lnTo>
                  <a:lnTo>
                    <a:pt x="107" y="1120"/>
                  </a:lnTo>
                  <a:lnTo>
                    <a:pt x="107" y="1115"/>
                  </a:lnTo>
                  <a:lnTo>
                    <a:pt x="110" y="1113"/>
                  </a:lnTo>
                  <a:lnTo>
                    <a:pt x="110" y="1111"/>
                  </a:lnTo>
                  <a:lnTo>
                    <a:pt x="107" y="1109"/>
                  </a:lnTo>
                  <a:lnTo>
                    <a:pt x="103" y="1106"/>
                  </a:lnTo>
                  <a:lnTo>
                    <a:pt x="100" y="1106"/>
                  </a:lnTo>
                  <a:lnTo>
                    <a:pt x="98" y="1104"/>
                  </a:lnTo>
                  <a:lnTo>
                    <a:pt x="98" y="1102"/>
                  </a:lnTo>
                  <a:lnTo>
                    <a:pt x="100" y="1099"/>
                  </a:lnTo>
                  <a:lnTo>
                    <a:pt x="100" y="1097"/>
                  </a:lnTo>
                  <a:lnTo>
                    <a:pt x="100" y="1095"/>
                  </a:lnTo>
                  <a:lnTo>
                    <a:pt x="100" y="1093"/>
                  </a:lnTo>
                  <a:lnTo>
                    <a:pt x="98" y="1090"/>
                  </a:lnTo>
                  <a:lnTo>
                    <a:pt x="96" y="1090"/>
                  </a:lnTo>
                  <a:lnTo>
                    <a:pt x="96" y="1088"/>
                  </a:lnTo>
                  <a:lnTo>
                    <a:pt x="96" y="1086"/>
                  </a:lnTo>
                  <a:lnTo>
                    <a:pt x="98" y="1083"/>
                  </a:lnTo>
                  <a:lnTo>
                    <a:pt x="100" y="1083"/>
                  </a:lnTo>
                  <a:lnTo>
                    <a:pt x="105" y="1086"/>
                  </a:lnTo>
                  <a:lnTo>
                    <a:pt x="107" y="1086"/>
                  </a:lnTo>
                  <a:lnTo>
                    <a:pt x="110" y="1083"/>
                  </a:lnTo>
                  <a:lnTo>
                    <a:pt x="110" y="1081"/>
                  </a:lnTo>
                  <a:lnTo>
                    <a:pt x="110" y="1079"/>
                  </a:lnTo>
                  <a:lnTo>
                    <a:pt x="107" y="1077"/>
                  </a:lnTo>
                  <a:lnTo>
                    <a:pt x="107" y="1074"/>
                  </a:lnTo>
                  <a:lnTo>
                    <a:pt x="107" y="1070"/>
                  </a:lnTo>
                  <a:lnTo>
                    <a:pt x="110" y="1067"/>
                  </a:lnTo>
                  <a:lnTo>
                    <a:pt x="112" y="1063"/>
                  </a:lnTo>
                  <a:lnTo>
                    <a:pt x="112" y="1058"/>
                  </a:lnTo>
                  <a:lnTo>
                    <a:pt x="112" y="1038"/>
                  </a:lnTo>
                  <a:lnTo>
                    <a:pt x="110" y="1035"/>
                  </a:lnTo>
                  <a:lnTo>
                    <a:pt x="110" y="1033"/>
                  </a:lnTo>
                  <a:lnTo>
                    <a:pt x="107" y="1031"/>
                  </a:lnTo>
                  <a:lnTo>
                    <a:pt x="98" y="1031"/>
                  </a:lnTo>
                  <a:lnTo>
                    <a:pt x="98" y="1013"/>
                  </a:lnTo>
                  <a:lnTo>
                    <a:pt x="96" y="1008"/>
                  </a:lnTo>
                  <a:lnTo>
                    <a:pt x="94" y="1006"/>
                  </a:lnTo>
                  <a:lnTo>
                    <a:pt x="91" y="1006"/>
                  </a:lnTo>
                  <a:lnTo>
                    <a:pt x="87" y="1006"/>
                  </a:lnTo>
                  <a:lnTo>
                    <a:pt x="82" y="1006"/>
                  </a:lnTo>
                  <a:lnTo>
                    <a:pt x="78" y="1006"/>
                  </a:lnTo>
                  <a:lnTo>
                    <a:pt x="75" y="1006"/>
                  </a:lnTo>
                  <a:lnTo>
                    <a:pt x="73" y="1006"/>
                  </a:lnTo>
                  <a:lnTo>
                    <a:pt x="64" y="999"/>
                  </a:lnTo>
                  <a:lnTo>
                    <a:pt x="62" y="997"/>
                  </a:lnTo>
                  <a:lnTo>
                    <a:pt x="62" y="992"/>
                  </a:lnTo>
                  <a:lnTo>
                    <a:pt x="59" y="992"/>
                  </a:lnTo>
                  <a:lnTo>
                    <a:pt x="57" y="994"/>
                  </a:lnTo>
                  <a:lnTo>
                    <a:pt x="55" y="997"/>
                  </a:lnTo>
                  <a:lnTo>
                    <a:pt x="52" y="999"/>
                  </a:lnTo>
                  <a:lnTo>
                    <a:pt x="48" y="1001"/>
                  </a:lnTo>
                  <a:lnTo>
                    <a:pt x="43" y="1001"/>
                  </a:lnTo>
                  <a:lnTo>
                    <a:pt x="39" y="999"/>
                  </a:lnTo>
                  <a:lnTo>
                    <a:pt x="36" y="997"/>
                  </a:lnTo>
                  <a:lnTo>
                    <a:pt x="32" y="994"/>
                  </a:lnTo>
                  <a:lnTo>
                    <a:pt x="27" y="990"/>
                  </a:lnTo>
                  <a:lnTo>
                    <a:pt x="25" y="983"/>
                  </a:lnTo>
                  <a:lnTo>
                    <a:pt x="23" y="976"/>
                  </a:lnTo>
                  <a:lnTo>
                    <a:pt x="20" y="971"/>
                  </a:lnTo>
                  <a:lnTo>
                    <a:pt x="18" y="969"/>
                  </a:lnTo>
                  <a:lnTo>
                    <a:pt x="16" y="967"/>
                  </a:lnTo>
                  <a:lnTo>
                    <a:pt x="11" y="965"/>
                  </a:lnTo>
                  <a:lnTo>
                    <a:pt x="7" y="965"/>
                  </a:lnTo>
                  <a:lnTo>
                    <a:pt x="5" y="965"/>
                  </a:lnTo>
                  <a:lnTo>
                    <a:pt x="2" y="962"/>
                  </a:lnTo>
                  <a:lnTo>
                    <a:pt x="0" y="958"/>
                  </a:lnTo>
                  <a:lnTo>
                    <a:pt x="0" y="955"/>
                  </a:lnTo>
                  <a:lnTo>
                    <a:pt x="0" y="949"/>
                  </a:lnTo>
                  <a:lnTo>
                    <a:pt x="5" y="942"/>
                  </a:lnTo>
                  <a:lnTo>
                    <a:pt x="9" y="933"/>
                  </a:lnTo>
                  <a:lnTo>
                    <a:pt x="18" y="928"/>
                  </a:lnTo>
                  <a:lnTo>
                    <a:pt x="23" y="926"/>
                  </a:lnTo>
                  <a:lnTo>
                    <a:pt x="27" y="923"/>
                  </a:lnTo>
                  <a:lnTo>
                    <a:pt x="34" y="921"/>
                  </a:lnTo>
                  <a:lnTo>
                    <a:pt x="41" y="921"/>
                  </a:lnTo>
                  <a:lnTo>
                    <a:pt x="46" y="919"/>
                  </a:lnTo>
                  <a:lnTo>
                    <a:pt x="57" y="919"/>
                  </a:lnTo>
                  <a:lnTo>
                    <a:pt x="59" y="917"/>
                  </a:lnTo>
                  <a:lnTo>
                    <a:pt x="62" y="917"/>
                  </a:lnTo>
                  <a:lnTo>
                    <a:pt x="68" y="912"/>
                  </a:lnTo>
                  <a:lnTo>
                    <a:pt x="73" y="910"/>
                  </a:lnTo>
                  <a:lnTo>
                    <a:pt x="75" y="907"/>
                  </a:lnTo>
                  <a:lnTo>
                    <a:pt x="78" y="903"/>
                  </a:lnTo>
                  <a:lnTo>
                    <a:pt x="80" y="898"/>
                  </a:lnTo>
                  <a:lnTo>
                    <a:pt x="80" y="896"/>
                  </a:lnTo>
                  <a:lnTo>
                    <a:pt x="80" y="891"/>
                  </a:lnTo>
                  <a:lnTo>
                    <a:pt x="82" y="887"/>
                  </a:lnTo>
                  <a:lnTo>
                    <a:pt x="89" y="882"/>
                  </a:lnTo>
                  <a:lnTo>
                    <a:pt x="94" y="880"/>
                  </a:lnTo>
                  <a:lnTo>
                    <a:pt x="100" y="873"/>
                  </a:lnTo>
                  <a:lnTo>
                    <a:pt x="105" y="869"/>
                  </a:lnTo>
                  <a:lnTo>
                    <a:pt x="110" y="859"/>
                  </a:lnTo>
                  <a:lnTo>
                    <a:pt x="112" y="857"/>
                  </a:lnTo>
                  <a:lnTo>
                    <a:pt x="114" y="853"/>
                  </a:lnTo>
                  <a:lnTo>
                    <a:pt x="119" y="850"/>
                  </a:lnTo>
                  <a:lnTo>
                    <a:pt x="121" y="848"/>
                  </a:lnTo>
                  <a:lnTo>
                    <a:pt x="121" y="846"/>
                  </a:lnTo>
                  <a:lnTo>
                    <a:pt x="119" y="841"/>
                  </a:lnTo>
                  <a:lnTo>
                    <a:pt x="114" y="830"/>
                  </a:lnTo>
                  <a:lnTo>
                    <a:pt x="114" y="814"/>
                  </a:lnTo>
                  <a:lnTo>
                    <a:pt x="119" y="807"/>
                  </a:lnTo>
                  <a:lnTo>
                    <a:pt x="123" y="807"/>
                  </a:lnTo>
                  <a:lnTo>
                    <a:pt x="139" y="805"/>
                  </a:lnTo>
                  <a:lnTo>
                    <a:pt x="142" y="802"/>
                  </a:lnTo>
                  <a:lnTo>
                    <a:pt x="144" y="802"/>
                  </a:lnTo>
                  <a:lnTo>
                    <a:pt x="146" y="798"/>
                  </a:lnTo>
                  <a:lnTo>
                    <a:pt x="146" y="796"/>
                  </a:lnTo>
                  <a:lnTo>
                    <a:pt x="148" y="796"/>
                  </a:lnTo>
                  <a:lnTo>
                    <a:pt x="151" y="793"/>
                  </a:lnTo>
                  <a:lnTo>
                    <a:pt x="153" y="793"/>
                  </a:lnTo>
                  <a:lnTo>
                    <a:pt x="158" y="793"/>
                  </a:lnTo>
                  <a:lnTo>
                    <a:pt x="162" y="791"/>
                  </a:lnTo>
                  <a:lnTo>
                    <a:pt x="164" y="791"/>
                  </a:lnTo>
                  <a:lnTo>
                    <a:pt x="167" y="789"/>
                  </a:lnTo>
                  <a:lnTo>
                    <a:pt x="167" y="786"/>
                  </a:lnTo>
                  <a:lnTo>
                    <a:pt x="169" y="784"/>
                  </a:lnTo>
                  <a:lnTo>
                    <a:pt x="171" y="782"/>
                  </a:lnTo>
                  <a:lnTo>
                    <a:pt x="171" y="780"/>
                  </a:lnTo>
                  <a:lnTo>
                    <a:pt x="174" y="777"/>
                  </a:lnTo>
                  <a:lnTo>
                    <a:pt x="176" y="775"/>
                  </a:lnTo>
                  <a:lnTo>
                    <a:pt x="178" y="773"/>
                  </a:lnTo>
                  <a:lnTo>
                    <a:pt x="180" y="768"/>
                  </a:lnTo>
                  <a:lnTo>
                    <a:pt x="180" y="766"/>
                  </a:lnTo>
                  <a:lnTo>
                    <a:pt x="183" y="761"/>
                  </a:lnTo>
                  <a:lnTo>
                    <a:pt x="185" y="759"/>
                  </a:lnTo>
                  <a:lnTo>
                    <a:pt x="185" y="757"/>
                  </a:lnTo>
                  <a:lnTo>
                    <a:pt x="183" y="757"/>
                  </a:lnTo>
                  <a:lnTo>
                    <a:pt x="171" y="754"/>
                  </a:lnTo>
                  <a:lnTo>
                    <a:pt x="162" y="752"/>
                  </a:lnTo>
                  <a:lnTo>
                    <a:pt x="160" y="752"/>
                  </a:lnTo>
                  <a:lnTo>
                    <a:pt x="155" y="752"/>
                  </a:lnTo>
                  <a:lnTo>
                    <a:pt x="153" y="750"/>
                  </a:lnTo>
                  <a:lnTo>
                    <a:pt x="153" y="743"/>
                  </a:lnTo>
                  <a:lnTo>
                    <a:pt x="151" y="736"/>
                  </a:lnTo>
                  <a:lnTo>
                    <a:pt x="151" y="732"/>
                  </a:lnTo>
                  <a:lnTo>
                    <a:pt x="148" y="727"/>
                  </a:lnTo>
                  <a:lnTo>
                    <a:pt x="144" y="725"/>
                  </a:lnTo>
                  <a:lnTo>
                    <a:pt x="142" y="722"/>
                  </a:lnTo>
                  <a:lnTo>
                    <a:pt x="137" y="722"/>
                  </a:lnTo>
                  <a:lnTo>
                    <a:pt x="135" y="720"/>
                  </a:lnTo>
                  <a:lnTo>
                    <a:pt x="130" y="718"/>
                  </a:lnTo>
                  <a:lnTo>
                    <a:pt x="126" y="718"/>
                  </a:lnTo>
                  <a:lnTo>
                    <a:pt x="123" y="716"/>
                  </a:lnTo>
                  <a:lnTo>
                    <a:pt x="119" y="711"/>
                  </a:lnTo>
                  <a:lnTo>
                    <a:pt x="114" y="709"/>
                  </a:lnTo>
                  <a:lnTo>
                    <a:pt x="110" y="706"/>
                  </a:lnTo>
                  <a:lnTo>
                    <a:pt x="103" y="704"/>
                  </a:lnTo>
                  <a:lnTo>
                    <a:pt x="100" y="697"/>
                  </a:lnTo>
                  <a:lnTo>
                    <a:pt x="103" y="690"/>
                  </a:lnTo>
                  <a:lnTo>
                    <a:pt x="103" y="688"/>
                  </a:lnTo>
                  <a:lnTo>
                    <a:pt x="105" y="686"/>
                  </a:lnTo>
                  <a:lnTo>
                    <a:pt x="105" y="681"/>
                  </a:lnTo>
                  <a:lnTo>
                    <a:pt x="105" y="679"/>
                  </a:lnTo>
                  <a:lnTo>
                    <a:pt x="107" y="674"/>
                  </a:lnTo>
                  <a:lnTo>
                    <a:pt x="110" y="672"/>
                  </a:lnTo>
                  <a:lnTo>
                    <a:pt x="112" y="672"/>
                  </a:lnTo>
                  <a:lnTo>
                    <a:pt x="112" y="670"/>
                  </a:lnTo>
                  <a:lnTo>
                    <a:pt x="114" y="663"/>
                  </a:lnTo>
                  <a:lnTo>
                    <a:pt x="114" y="661"/>
                  </a:lnTo>
                  <a:lnTo>
                    <a:pt x="119" y="661"/>
                  </a:lnTo>
                  <a:lnTo>
                    <a:pt x="123" y="658"/>
                  </a:lnTo>
                  <a:lnTo>
                    <a:pt x="126" y="654"/>
                  </a:lnTo>
                  <a:lnTo>
                    <a:pt x="128" y="652"/>
                  </a:lnTo>
                  <a:lnTo>
                    <a:pt x="135" y="647"/>
                  </a:lnTo>
                  <a:lnTo>
                    <a:pt x="135" y="642"/>
                  </a:lnTo>
                  <a:lnTo>
                    <a:pt x="137" y="638"/>
                  </a:lnTo>
                  <a:lnTo>
                    <a:pt x="142" y="638"/>
                  </a:lnTo>
                  <a:lnTo>
                    <a:pt x="144" y="638"/>
                  </a:lnTo>
                  <a:lnTo>
                    <a:pt x="148" y="638"/>
                  </a:lnTo>
                  <a:lnTo>
                    <a:pt x="151" y="636"/>
                  </a:lnTo>
                  <a:lnTo>
                    <a:pt x="153" y="636"/>
                  </a:lnTo>
                  <a:lnTo>
                    <a:pt x="155" y="633"/>
                  </a:lnTo>
                  <a:lnTo>
                    <a:pt x="160" y="633"/>
                  </a:lnTo>
                  <a:lnTo>
                    <a:pt x="162" y="636"/>
                  </a:lnTo>
                  <a:lnTo>
                    <a:pt x="167" y="636"/>
                  </a:lnTo>
                  <a:lnTo>
                    <a:pt x="169" y="638"/>
                  </a:lnTo>
                  <a:lnTo>
                    <a:pt x="171" y="636"/>
                  </a:lnTo>
                  <a:lnTo>
                    <a:pt x="174" y="636"/>
                  </a:lnTo>
                  <a:lnTo>
                    <a:pt x="176" y="633"/>
                  </a:lnTo>
                  <a:lnTo>
                    <a:pt x="178" y="633"/>
                  </a:lnTo>
                  <a:lnTo>
                    <a:pt x="183" y="636"/>
                  </a:lnTo>
                  <a:lnTo>
                    <a:pt x="183" y="633"/>
                  </a:lnTo>
                  <a:lnTo>
                    <a:pt x="183" y="631"/>
                  </a:lnTo>
                  <a:lnTo>
                    <a:pt x="183" y="629"/>
                  </a:lnTo>
                  <a:lnTo>
                    <a:pt x="185" y="629"/>
                  </a:lnTo>
                  <a:lnTo>
                    <a:pt x="187" y="629"/>
                  </a:lnTo>
                  <a:lnTo>
                    <a:pt x="194" y="631"/>
                  </a:lnTo>
                  <a:lnTo>
                    <a:pt x="194" y="633"/>
                  </a:lnTo>
                  <a:lnTo>
                    <a:pt x="196" y="636"/>
                  </a:lnTo>
                  <a:lnTo>
                    <a:pt x="199" y="638"/>
                  </a:lnTo>
                  <a:lnTo>
                    <a:pt x="203" y="640"/>
                  </a:lnTo>
                  <a:lnTo>
                    <a:pt x="206" y="638"/>
                  </a:lnTo>
                  <a:lnTo>
                    <a:pt x="208" y="638"/>
                  </a:lnTo>
                  <a:lnTo>
                    <a:pt x="210" y="636"/>
                  </a:lnTo>
                  <a:lnTo>
                    <a:pt x="212" y="636"/>
                  </a:lnTo>
                  <a:lnTo>
                    <a:pt x="215" y="636"/>
                  </a:lnTo>
                  <a:lnTo>
                    <a:pt x="217" y="636"/>
                  </a:lnTo>
                  <a:lnTo>
                    <a:pt x="219" y="636"/>
                  </a:lnTo>
                  <a:lnTo>
                    <a:pt x="222" y="633"/>
                  </a:lnTo>
                  <a:lnTo>
                    <a:pt x="222" y="631"/>
                  </a:lnTo>
                  <a:lnTo>
                    <a:pt x="224" y="629"/>
                  </a:lnTo>
                  <a:lnTo>
                    <a:pt x="224" y="626"/>
                  </a:lnTo>
                  <a:lnTo>
                    <a:pt x="224" y="624"/>
                  </a:lnTo>
                  <a:lnTo>
                    <a:pt x="224" y="622"/>
                  </a:lnTo>
                  <a:lnTo>
                    <a:pt x="224" y="620"/>
                  </a:lnTo>
                  <a:lnTo>
                    <a:pt x="222" y="617"/>
                  </a:lnTo>
                  <a:lnTo>
                    <a:pt x="224" y="617"/>
                  </a:lnTo>
                  <a:lnTo>
                    <a:pt x="226" y="615"/>
                  </a:lnTo>
                  <a:lnTo>
                    <a:pt x="224" y="613"/>
                  </a:lnTo>
                  <a:lnTo>
                    <a:pt x="222" y="613"/>
                  </a:lnTo>
                  <a:lnTo>
                    <a:pt x="219" y="610"/>
                  </a:lnTo>
                  <a:lnTo>
                    <a:pt x="217" y="608"/>
                  </a:lnTo>
                  <a:lnTo>
                    <a:pt x="217" y="601"/>
                  </a:lnTo>
                  <a:lnTo>
                    <a:pt x="217" y="599"/>
                  </a:lnTo>
                  <a:lnTo>
                    <a:pt x="212" y="599"/>
                  </a:lnTo>
                  <a:lnTo>
                    <a:pt x="210" y="599"/>
                  </a:lnTo>
                  <a:lnTo>
                    <a:pt x="210" y="597"/>
                  </a:lnTo>
                  <a:lnTo>
                    <a:pt x="206" y="597"/>
                  </a:lnTo>
                  <a:lnTo>
                    <a:pt x="201" y="594"/>
                  </a:lnTo>
                  <a:lnTo>
                    <a:pt x="196" y="592"/>
                  </a:lnTo>
                  <a:lnTo>
                    <a:pt x="192" y="592"/>
                  </a:lnTo>
                  <a:lnTo>
                    <a:pt x="190" y="590"/>
                  </a:lnTo>
                  <a:lnTo>
                    <a:pt x="190" y="588"/>
                  </a:lnTo>
                  <a:lnTo>
                    <a:pt x="187" y="585"/>
                  </a:lnTo>
                  <a:lnTo>
                    <a:pt x="187" y="583"/>
                  </a:lnTo>
                  <a:lnTo>
                    <a:pt x="185" y="581"/>
                  </a:lnTo>
                  <a:lnTo>
                    <a:pt x="183" y="578"/>
                  </a:lnTo>
                  <a:lnTo>
                    <a:pt x="180" y="578"/>
                  </a:lnTo>
                  <a:lnTo>
                    <a:pt x="176" y="578"/>
                  </a:lnTo>
                  <a:lnTo>
                    <a:pt x="169" y="581"/>
                  </a:lnTo>
                  <a:lnTo>
                    <a:pt x="167" y="581"/>
                  </a:lnTo>
                  <a:lnTo>
                    <a:pt x="164" y="578"/>
                  </a:lnTo>
                  <a:lnTo>
                    <a:pt x="162" y="578"/>
                  </a:lnTo>
                  <a:lnTo>
                    <a:pt x="160" y="574"/>
                  </a:lnTo>
                  <a:lnTo>
                    <a:pt x="158" y="569"/>
                  </a:lnTo>
                  <a:lnTo>
                    <a:pt x="155" y="569"/>
                  </a:lnTo>
                  <a:lnTo>
                    <a:pt x="153" y="569"/>
                  </a:lnTo>
                  <a:lnTo>
                    <a:pt x="151" y="569"/>
                  </a:lnTo>
                  <a:lnTo>
                    <a:pt x="148" y="572"/>
                  </a:lnTo>
                  <a:lnTo>
                    <a:pt x="144" y="572"/>
                  </a:lnTo>
                  <a:lnTo>
                    <a:pt x="142" y="572"/>
                  </a:lnTo>
                  <a:lnTo>
                    <a:pt x="139" y="569"/>
                  </a:lnTo>
                  <a:lnTo>
                    <a:pt x="139" y="565"/>
                  </a:lnTo>
                  <a:lnTo>
                    <a:pt x="142" y="558"/>
                  </a:lnTo>
                  <a:lnTo>
                    <a:pt x="144" y="551"/>
                  </a:lnTo>
                  <a:lnTo>
                    <a:pt x="146" y="542"/>
                  </a:lnTo>
                  <a:lnTo>
                    <a:pt x="151" y="535"/>
                  </a:lnTo>
                  <a:lnTo>
                    <a:pt x="153" y="528"/>
                  </a:lnTo>
                  <a:lnTo>
                    <a:pt x="153" y="524"/>
                  </a:lnTo>
                  <a:lnTo>
                    <a:pt x="153" y="519"/>
                  </a:lnTo>
                  <a:lnTo>
                    <a:pt x="153" y="517"/>
                  </a:lnTo>
                  <a:lnTo>
                    <a:pt x="153" y="508"/>
                  </a:lnTo>
                  <a:lnTo>
                    <a:pt x="153" y="503"/>
                  </a:lnTo>
                  <a:lnTo>
                    <a:pt x="153" y="498"/>
                  </a:lnTo>
                  <a:lnTo>
                    <a:pt x="155" y="494"/>
                  </a:lnTo>
                  <a:lnTo>
                    <a:pt x="158" y="489"/>
                  </a:lnTo>
                  <a:lnTo>
                    <a:pt x="160" y="487"/>
                  </a:lnTo>
                  <a:lnTo>
                    <a:pt x="162" y="482"/>
                  </a:lnTo>
                  <a:lnTo>
                    <a:pt x="164" y="480"/>
                  </a:lnTo>
                  <a:lnTo>
                    <a:pt x="169" y="476"/>
                  </a:lnTo>
                  <a:lnTo>
                    <a:pt x="171" y="476"/>
                  </a:lnTo>
                  <a:lnTo>
                    <a:pt x="176" y="471"/>
                  </a:lnTo>
                  <a:lnTo>
                    <a:pt x="178" y="469"/>
                  </a:lnTo>
                  <a:lnTo>
                    <a:pt x="178" y="466"/>
                  </a:lnTo>
                  <a:lnTo>
                    <a:pt x="178" y="464"/>
                  </a:lnTo>
                  <a:lnTo>
                    <a:pt x="178" y="462"/>
                  </a:lnTo>
                  <a:lnTo>
                    <a:pt x="178" y="457"/>
                  </a:lnTo>
                  <a:lnTo>
                    <a:pt x="183" y="450"/>
                  </a:lnTo>
                  <a:lnTo>
                    <a:pt x="187" y="446"/>
                  </a:lnTo>
                  <a:lnTo>
                    <a:pt x="192" y="441"/>
                  </a:lnTo>
                  <a:lnTo>
                    <a:pt x="196" y="439"/>
                  </a:lnTo>
                  <a:lnTo>
                    <a:pt x="199" y="437"/>
                  </a:lnTo>
                  <a:lnTo>
                    <a:pt x="201" y="437"/>
                  </a:lnTo>
                  <a:lnTo>
                    <a:pt x="203" y="434"/>
                  </a:lnTo>
                  <a:lnTo>
                    <a:pt x="206" y="432"/>
                  </a:lnTo>
                  <a:lnTo>
                    <a:pt x="206" y="430"/>
                  </a:lnTo>
                  <a:lnTo>
                    <a:pt x="208" y="428"/>
                  </a:lnTo>
                  <a:lnTo>
                    <a:pt x="210" y="425"/>
                  </a:lnTo>
                  <a:lnTo>
                    <a:pt x="212" y="423"/>
                  </a:lnTo>
                  <a:lnTo>
                    <a:pt x="215" y="418"/>
                  </a:lnTo>
                  <a:lnTo>
                    <a:pt x="219" y="416"/>
                  </a:lnTo>
                  <a:lnTo>
                    <a:pt x="222" y="414"/>
                  </a:lnTo>
                  <a:lnTo>
                    <a:pt x="226" y="409"/>
                  </a:lnTo>
                  <a:lnTo>
                    <a:pt x="231" y="407"/>
                  </a:lnTo>
                  <a:lnTo>
                    <a:pt x="233" y="407"/>
                  </a:lnTo>
                  <a:lnTo>
                    <a:pt x="235" y="409"/>
                  </a:lnTo>
                  <a:lnTo>
                    <a:pt x="240" y="409"/>
                  </a:lnTo>
                  <a:lnTo>
                    <a:pt x="242" y="407"/>
                  </a:lnTo>
                  <a:lnTo>
                    <a:pt x="244" y="409"/>
                  </a:lnTo>
                  <a:lnTo>
                    <a:pt x="247" y="409"/>
                  </a:lnTo>
                  <a:lnTo>
                    <a:pt x="251" y="409"/>
                  </a:lnTo>
                  <a:lnTo>
                    <a:pt x="256" y="409"/>
                  </a:lnTo>
                  <a:lnTo>
                    <a:pt x="260" y="409"/>
                  </a:lnTo>
                  <a:lnTo>
                    <a:pt x="265" y="407"/>
                  </a:lnTo>
                  <a:lnTo>
                    <a:pt x="265" y="405"/>
                  </a:lnTo>
                  <a:lnTo>
                    <a:pt x="265" y="402"/>
                  </a:lnTo>
                  <a:lnTo>
                    <a:pt x="267" y="402"/>
                  </a:lnTo>
                  <a:lnTo>
                    <a:pt x="272" y="405"/>
                  </a:lnTo>
                  <a:lnTo>
                    <a:pt x="274" y="405"/>
                  </a:lnTo>
                  <a:lnTo>
                    <a:pt x="276" y="402"/>
                  </a:lnTo>
                  <a:lnTo>
                    <a:pt x="279" y="402"/>
                  </a:lnTo>
                  <a:lnTo>
                    <a:pt x="281" y="405"/>
                  </a:lnTo>
                  <a:lnTo>
                    <a:pt x="283" y="407"/>
                  </a:lnTo>
                  <a:lnTo>
                    <a:pt x="288" y="409"/>
                  </a:lnTo>
                  <a:lnTo>
                    <a:pt x="290" y="409"/>
                  </a:lnTo>
                  <a:lnTo>
                    <a:pt x="292" y="407"/>
                  </a:lnTo>
                  <a:lnTo>
                    <a:pt x="292" y="405"/>
                  </a:lnTo>
                  <a:lnTo>
                    <a:pt x="292" y="402"/>
                  </a:lnTo>
                  <a:lnTo>
                    <a:pt x="295" y="402"/>
                  </a:lnTo>
                  <a:lnTo>
                    <a:pt x="299" y="402"/>
                  </a:lnTo>
                  <a:lnTo>
                    <a:pt x="302" y="402"/>
                  </a:lnTo>
                  <a:lnTo>
                    <a:pt x="304" y="402"/>
                  </a:lnTo>
                  <a:lnTo>
                    <a:pt x="306" y="400"/>
                  </a:lnTo>
                  <a:lnTo>
                    <a:pt x="306" y="396"/>
                  </a:lnTo>
                  <a:lnTo>
                    <a:pt x="306" y="386"/>
                  </a:lnTo>
                  <a:lnTo>
                    <a:pt x="308" y="382"/>
                  </a:lnTo>
                  <a:lnTo>
                    <a:pt x="311" y="380"/>
                  </a:lnTo>
                  <a:lnTo>
                    <a:pt x="311" y="377"/>
                  </a:lnTo>
                  <a:lnTo>
                    <a:pt x="313" y="375"/>
                  </a:lnTo>
                  <a:lnTo>
                    <a:pt x="313" y="373"/>
                  </a:lnTo>
                  <a:lnTo>
                    <a:pt x="311" y="370"/>
                  </a:lnTo>
                  <a:lnTo>
                    <a:pt x="311" y="368"/>
                  </a:lnTo>
                  <a:lnTo>
                    <a:pt x="311" y="366"/>
                  </a:lnTo>
                  <a:lnTo>
                    <a:pt x="313" y="366"/>
                  </a:lnTo>
                  <a:lnTo>
                    <a:pt x="315" y="366"/>
                  </a:lnTo>
                  <a:lnTo>
                    <a:pt x="318" y="370"/>
                  </a:lnTo>
                  <a:lnTo>
                    <a:pt x="320" y="373"/>
                  </a:lnTo>
                  <a:lnTo>
                    <a:pt x="322" y="373"/>
                  </a:lnTo>
                  <a:lnTo>
                    <a:pt x="324" y="373"/>
                  </a:lnTo>
                  <a:lnTo>
                    <a:pt x="327" y="370"/>
                  </a:lnTo>
                  <a:lnTo>
                    <a:pt x="327" y="368"/>
                  </a:lnTo>
                  <a:lnTo>
                    <a:pt x="327" y="366"/>
                  </a:lnTo>
                  <a:lnTo>
                    <a:pt x="324" y="364"/>
                  </a:lnTo>
                  <a:lnTo>
                    <a:pt x="324" y="361"/>
                  </a:lnTo>
                  <a:lnTo>
                    <a:pt x="322" y="361"/>
                  </a:lnTo>
                  <a:lnTo>
                    <a:pt x="322" y="359"/>
                  </a:lnTo>
                  <a:lnTo>
                    <a:pt x="322" y="357"/>
                  </a:lnTo>
                  <a:lnTo>
                    <a:pt x="320" y="354"/>
                  </a:lnTo>
                  <a:lnTo>
                    <a:pt x="320" y="352"/>
                  </a:lnTo>
                  <a:lnTo>
                    <a:pt x="320" y="350"/>
                  </a:lnTo>
                  <a:lnTo>
                    <a:pt x="318" y="348"/>
                  </a:lnTo>
                  <a:lnTo>
                    <a:pt x="318" y="345"/>
                  </a:lnTo>
                  <a:lnTo>
                    <a:pt x="315" y="343"/>
                  </a:lnTo>
                  <a:lnTo>
                    <a:pt x="315" y="338"/>
                  </a:lnTo>
                  <a:lnTo>
                    <a:pt x="311" y="341"/>
                  </a:lnTo>
                  <a:lnTo>
                    <a:pt x="311" y="338"/>
                  </a:lnTo>
                  <a:lnTo>
                    <a:pt x="308" y="334"/>
                  </a:lnTo>
                  <a:lnTo>
                    <a:pt x="308" y="332"/>
                  </a:lnTo>
                  <a:lnTo>
                    <a:pt x="304" y="332"/>
                  </a:lnTo>
                  <a:lnTo>
                    <a:pt x="295" y="329"/>
                  </a:lnTo>
                  <a:lnTo>
                    <a:pt x="292" y="327"/>
                  </a:lnTo>
                  <a:lnTo>
                    <a:pt x="292" y="325"/>
                  </a:lnTo>
                  <a:lnTo>
                    <a:pt x="290" y="320"/>
                  </a:lnTo>
                  <a:lnTo>
                    <a:pt x="290" y="313"/>
                  </a:lnTo>
                  <a:lnTo>
                    <a:pt x="290" y="311"/>
                  </a:lnTo>
                  <a:lnTo>
                    <a:pt x="288" y="311"/>
                  </a:lnTo>
                  <a:lnTo>
                    <a:pt x="286" y="309"/>
                  </a:lnTo>
                  <a:lnTo>
                    <a:pt x="283" y="307"/>
                  </a:lnTo>
                  <a:lnTo>
                    <a:pt x="281" y="302"/>
                  </a:lnTo>
                  <a:lnTo>
                    <a:pt x="279" y="302"/>
                  </a:lnTo>
                  <a:lnTo>
                    <a:pt x="276" y="302"/>
                  </a:lnTo>
                  <a:lnTo>
                    <a:pt x="272" y="302"/>
                  </a:lnTo>
                  <a:lnTo>
                    <a:pt x="270" y="300"/>
                  </a:lnTo>
                  <a:lnTo>
                    <a:pt x="267" y="300"/>
                  </a:lnTo>
                  <a:lnTo>
                    <a:pt x="267" y="297"/>
                  </a:lnTo>
                  <a:lnTo>
                    <a:pt x="267" y="293"/>
                  </a:lnTo>
                  <a:lnTo>
                    <a:pt x="267" y="291"/>
                  </a:lnTo>
                  <a:lnTo>
                    <a:pt x="267" y="288"/>
                  </a:lnTo>
                  <a:lnTo>
                    <a:pt x="267" y="286"/>
                  </a:lnTo>
                  <a:lnTo>
                    <a:pt x="267" y="284"/>
                  </a:lnTo>
                  <a:lnTo>
                    <a:pt x="267" y="281"/>
                  </a:lnTo>
                  <a:lnTo>
                    <a:pt x="270" y="281"/>
                  </a:lnTo>
                  <a:lnTo>
                    <a:pt x="272" y="279"/>
                  </a:lnTo>
                  <a:lnTo>
                    <a:pt x="272" y="277"/>
                  </a:lnTo>
                  <a:lnTo>
                    <a:pt x="272" y="275"/>
                  </a:lnTo>
                  <a:lnTo>
                    <a:pt x="272" y="272"/>
                  </a:lnTo>
                  <a:lnTo>
                    <a:pt x="274" y="272"/>
                  </a:lnTo>
                  <a:lnTo>
                    <a:pt x="274" y="270"/>
                  </a:lnTo>
                  <a:lnTo>
                    <a:pt x="276" y="270"/>
                  </a:lnTo>
                  <a:lnTo>
                    <a:pt x="279" y="268"/>
                  </a:lnTo>
                  <a:lnTo>
                    <a:pt x="279" y="265"/>
                  </a:lnTo>
                  <a:lnTo>
                    <a:pt x="281" y="263"/>
                  </a:lnTo>
                  <a:lnTo>
                    <a:pt x="286" y="265"/>
                  </a:lnTo>
                  <a:lnTo>
                    <a:pt x="290" y="265"/>
                  </a:lnTo>
                  <a:lnTo>
                    <a:pt x="295" y="265"/>
                  </a:lnTo>
                  <a:lnTo>
                    <a:pt x="297" y="265"/>
                  </a:lnTo>
                  <a:lnTo>
                    <a:pt x="299" y="263"/>
                  </a:lnTo>
                  <a:lnTo>
                    <a:pt x="299" y="261"/>
                  </a:lnTo>
                  <a:lnTo>
                    <a:pt x="302" y="261"/>
                  </a:lnTo>
                  <a:lnTo>
                    <a:pt x="306" y="261"/>
                  </a:lnTo>
                  <a:lnTo>
                    <a:pt x="308" y="261"/>
                  </a:lnTo>
                  <a:lnTo>
                    <a:pt x="308" y="259"/>
                  </a:lnTo>
                  <a:lnTo>
                    <a:pt x="311" y="259"/>
                  </a:lnTo>
                  <a:lnTo>
                    <a:pt x="313" y="259"/>
                  </a:lnTo>
                  <a:lnTo>
                    <a:pt x="315" y="261"/>
                  </a:lnTo>
                  <a:lnTo>
                    <a:pt x="315" y="259"/>
                  </a:lnTo>
                  <a:lnTo>
                    <a:pt x="318" y="259"/>
                  </a:lnTo>
                  <a:lnTo>
                    <a:pt x="318" y="256"/>
                  </a:lnTo>
                  <a:lnTo>
                    <a:pt x="318" y="252"/>
                  </a:lnTo>
                  <a:lnTo>
                    <a:pt x="315" y="245"/>
                  </a:lnTo>
                  <a:lnTo>
                    <a:pt x="313" y="240"/>
                  </a:lnTo>
                  <a:lnTo>
                    <a:pt x="313" y="238"/>
                  </a:lnTo>
                  <a:lnTo>
                    <a:pt x="313" y="236"/>
                  </a:lnTo>
                  <a:lnTo>
                    <a:pt x="315" y="233"/>
                  </a:lnTo>
                  <a:lnTo>
                    <a:pt x="318" y="231"/>
                  </a:lnTo>
                  <a:lnTo>
                    <a:pt x="318" y="229"/>
                  </a:lnTo>
                  <a:lnTo>
                    <a:pt x="318" y="222"/>
                  </a:lnTo>
                  <a:lnTo>
                    <a:pt x="318" y="220"/>
                  </a:lnTo>
                  <a:lnTo>
                    <a:pt x="320" y="220"/>
                  </a:lnTo>
                  <a:lnTo>
                    <a:pt x="322" y="220"/>
                  </a:lnTo>
                  <a:lnTo>
                    <a:pt x="324" y="220"/>
                  </a:lnTo>
                  <a:lnTo>
                    <a:pt x="327" y="217"/>
                  </a:lnTo>
                  <a:lnTo>
                    <a:pt x="327" y="215"/>
                  </a:lnTo>
                  <a:lnTo>
                    <a:pt x="324" y="213"/>
                  </a:lnTo>
                  <a:lnTo>
                    <a:pt x="324" y="211"/>
                  </a:lnTo>
                  <a:lnTo>
                    <a:pt x="324" y="208"/>
                  </a:lnTo>
                  <a:lnTo>
                    <a:pt x="324" y="206"/>
                  </a:lnTo>
                  <a:lnTo>
                    <a:pt x="327" y="201"/>
                  </a:lnTo>
                  <a:lnTo>
                    <a:pt x="327" y="197"/>
                  </a:lnTo>
                  <a:lnTo>
                    <a:pt x="329" y="192"/>
                  </a:lnTo>
                  <a:lnTo>
                    <a:pt x="329" y="190"/>
                  </a:lnTo>
                  <a:lnTo>
                    <a:pt x="329" y="185"/>
                  </a:lnTo>
                  <a:lnTo>
                    <a:pt x="331" y="181"/>
                  </a:lnTo>
                  <a:lnTo>
                    <a:pt x="331" y="179"/>
                  </a:lnTo>
                  <a:lnTo>
                    <a:pt x="331" y="176"/>
                  </a:lnTo>
                  <a:lnTo>
                    <a:pt x="331" y="174"/>
                  </a:lnTo>
                  <a:lnTo>
                    <a:pt x="329" y="169"/>
                  </a:lnTo>
                  <a:lnTo>
                    <a:pt x="327" y="165"/>
                  </a:lnTo>
                  <a:lnTo>
                    <a:pt x="327" y="163"/>
                  </a:lnTo>
                  <a:lnTo>
                    <a:pt x="324" y="163"/>
                  </a:lnTo>
                  <a:lnTo>
                    <a:pt x="327" y="153"/>
                  </a:lnTo>
                  <a:lnTo>
                    <a:pt x="327" y="149"/>
                  </a:lnTo>
                  <a:lnTo>
                    <a:pt x="327" y="147"/>
                  </a:lnTo>
                  <a:lnTo>
                    <a:pt x="329" y="144"/>
                  </a:lnTo>
                  <a:lnTo>
                    <a:pt x="331" y="142"/>
                  </a:lnTo>
                  <a:lnTo>
                    <a:pt x="334" y="142"/>
                  </a:lnTo>
                  <a:lnTo>
                    <a:pt x="336" y="144"/>
                  </a:lnTo>
                  <a:lnTo>
                    <a:pt x="338" y="144"/>
                  </a:lnTo>
                  <a:lnTo>
                    <a:pt x="343" y="144"/>
                  </a:lnTo>
                  <a:lnTo>
                    <a:pt x="345" y="140"/>
                  </a:lnTo>
                  <a:lnTo>
                    <a:pt x="347" y="137"/>
                  </a:lnTo>
                  <a:lnTo>
                    <a:pt x="350" y="133"/>
                  </a:lnTo>
                  <a:lnTo>
                    <a:pt x="350" y="126"/>
                  </a:lnTo>
                  <a:lnTo>
                    <a:pt x="347" y="121"/>
                  </a:lnTo>
                  <a:lnTo>
                    <a:pt x="347" y="117"/>
                  </a:lnTo>
                  <a:lnTo>
                    <a:pt x="345" y="115"/>
                  </a:lnTo>
                  <a:lnTo>
                    <a:pt x="345" y="112"/>
                  </a:lnTo>
                  <a:lnTo>
                    <a:pt x="347" y="110"/>
                  </a:lnTo>
                  <a:lnTo>
                    <a:pt x="350" y="108"/>
                  </a:lnTo>
                  <a:lnTo>
                    <a:pt x="363" y="101"/>
                  </a:lnTo>
                  <a:lnTo>
                    <a:pt x="366" y="99"/>
                  </a:lnTo>
                  <a:lnTo>
                    <a:pt x="368" y="96"/>
                  </a:lnTo>
                  <a:lnTo>
                    <a:pt x="370" y="94"/>
                  </a:lnTo>
                  <a:lnTo>
                    <a:pt x="372" y="92"/>
                  </a:lnTo>
                  <a:lnTo>
                    <a:pt x="377" y="92"/>
                  </a:lnTo>
                  <a:lnTo>
                    <a:pt x="379" y="92"/>
                  </a:lnTo>
                  <a:lnTo>
                    <a:pt x="379" y="89"/>
                  </a:lnTo>
                  <a:lnTo>
                    <a:pt x="382" y="87"/>
                  </a:lnTo>
                  <a:lnTo>
                    <a:pt x="382" y="83"/>
                  </a:lnTo>
                  <a:lnTo>
                    <a:pt x="382" y="78"/>
                  </a:lnTo>
                  <a:lnTo>
                    <a:pt x="388" y="71"/>
                  </a:lnTo>
                  <a:lnTo>
                    <a:pt x="395" y="67"/>
                  </a:lnTo>
                  <a:lnTo>
                    <a:pt x="398" y="60"/>
                  </a:lnTo>
                  <a:lnTo>
                    <a:pt x="400" y="53"/>
                  </a:lnTo>
                  <a:lnTo>
                    <a:pt x="400" y="48"/>
                  </a:lnTo>
                  <a:lnTo>
                    <a:pt x="398" y="46"/>
                  </a:lnTo>
                  <a:lnTo>
                    <a:pt x="395" y="39"/>
                  </a:lnTo>
                  <a:lnTo>
                    <a:pt x="391" y="32"/>
                  </a:lnTo>
                  <a:lnTo>
                    <a:pt x="391" y="28"/>
                  </a:lnTo>
                  <a:lnTo>
                    <a:pt x="391" y="25"/>
                  </a:lnTo>
                  <a:lnTo>
                    <a:pt x="391" y="23"/>
                  </a:lnTo>
                  <a:lnTo>
                    <a:pt x="398" y="12"/>
                  </a:lnTo>
                  <a:lnTo>
                    <a:pt x="404" y="3"/>
                  </a:lnTo>
                  <a:lnTo>
                    <a:pt x="407" y="0"/>
                  </a:lnTo>
                  <a:lnTo>
                    <a:pt x="411" y="3"/>
                  </a:lnTo>
                  <a:lnTo>
                    <a:pt x="414" y="5"/>
                  </a:lnTo>
                  <a:lnTo>
                    <a:pt x="418" y="9"/>
                  </a:lnTo>
                  <a:lnTo>
                    <a:pt x="423" y="9"/>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198" name="Freeform 18">
              <a:extLst>
                <a:ext uri="{FF2B5EF4-FFF2-40B4-BE49-F238E27FC236}">
                  <a16:creationId xmlns:a16="http://schemas.microsoft.com/office/drawing/2014/main" id="{81A37714-229A-A5E0-104C-4195526FDEB0}"/>
                </a:ext>
              </a:extLst>
            </xdr:cNvPr>
            <xdr:cNvSpPr>
              <a:spLocks/>
            </xdr:cNvSpPr>
          </xdr:nvSpPr>
          <xdr:spPr bwMode="auto">
            <a:xfrm>
              <a:off x="2425700" y="3233738"/>
              <a:ext cx="1262062" cy="1947863"/>
            </a:xfrm>
            <a:custGeom>
              <a:avLst/>
              <a:gdLst/>
              <a:ahLst/>
              <a:cxnLst>
                <a:cxn ang="0">
                  <a:pos x="464" y="11"/>
                </a:cxn>
                <a:cxn ang="0">
                  <a:pos x="519" y="36"/>
                </a:cxn>
                <a:cxn ang="0">
                  <a:pos x="603" y="78"/>
                </a:cxn>
                <a:cxn ang="0">
                  <a:pos x="631" y="128"/>
                </a:cxn>
                <a:cxn ang="0">
                  <a:pos x="589" y="192"/>
                </a:cxn>
                <a:cxn ang="0">
                  <a:pos x="562" y="208"/>
                </a:cxn>
                <a:cxn ang="0">
                  <a:pos x="578" y="242"/>
                </a:cxn>
                <a:cxn ang="0">
                  <a:pos x="605" y="297"/>
                </a:cxn>
                <a:cxn ang="0">
                  <a:pos x="605" y="331"/>
                </a:cxn>
                <a:cxn ang="0">
                  <a:pos x="608" y="379"/>
                </a:cxn>
                <a:cxn ang="0">
                  <a:pos x="649" y="395"/>
                </a:cxn>
                <a:cxn ang="0">
                  <a:pos x="683" y="423"/>
                </a:cxn>
                <a:cxn ang="0">
                  <a:pos x="674" y="487"/>
                </a:cxn>
                <a:cxn ang="0">
                  <a:pos x="706" y="537"/>
                </a:cxn>
                <a:cxn ang="0">
                  <a:pos x="731" y="608"/>
                </a:cxn>
                <a:cxn ang="0">
                  <a:pos x="724" y="695"/>
                </a:cxn>
                <a:cxn ang="0">
                  <a:pos x="713" y="747"/>
                </a:cxn>
                <a:cxn ang="0">
                  <a:pos x="697" y="793"/>
                </a:cxn>
                <a:cxn ang="0">
                  <a:pos x="701" y="857"/>
                </a:cxn>
                <a:cxn ang="0">
                  <a:pos x="738" y="791"/>
                </a:cxn>
                <a:cxn ang="0">
                  <a:pos x="777" y="843"/>
                </a:cxn>
                <a:cxn ang="0">
                  <a:pos x="779" y="896"/>
                </a:cxn>
                <a:cxn ang="0">
                  <a:pos x="743" y="976"/>
                </a:cxn>
                <a:cxn ang="0">
                  <a:pos x="688" y="1067"/>
                </a:cxn>
                <a:cxn ang="0">
                  <a:pos x="649" y="1099"/>
                </a:cxn>
                <a:cxn ang="0">
                  <a:pos x="621" y="1131"/>
                </a:cxn>
                <a:cxn ang="0">
                  <a:pos x="596" y="1193"/>
                </a:cxn>
                <a:cxn ang="0">
                  <a:pos x="553" y="1202"/>
                </a:cxn>
                <a:cxn ang="0">
                  <a:pos x="519" y="1222"/>
                </a:cxn>
                <a:cxn ang="0">
                  <a:pos x="455" y="1181"/>
                </a:cxn>
                <a:cxn ang="0">
                  <a:pos x="398" y="1184"/>
                </a:cxn>
                <a:cxn ang="0">
                  <a:pos x="363" y="1140"/>
                </a:cxn>
                <a:cxn ang="0">
                  <a:pos x="345" y="1124"/>
                </a:cxn>
                <a:cxn ang="0">
                  <a:pos x="308" y="1177"/>
                </a:cxn>
                <a:cxn ang="0">
                  <a:pos x="240" y="1186"/>
                </a:cxn>
                <a:cxn ang="0">
                  <a:pos x="144" y="1120"/>
                </a:cxn>
                <a:cxn ang="0">
                  <a:pos x="98" y="1097"/>
                </a:cxn>
                <a:cxn ang="0">
                  <a:pos x="107" y="1069"/>
                </a:cxn>
                <a:cxn ang="0">
                  <a:pos x="75" y="1001"/>
                </a:cxn>
                <a:cxn ang="0">
                  <a:pos x="20" y="966"/>
                </a:cxn>
                <a:cxn ang="0">
                  <a:pos x="46" y="914"/>
                </a:cxn>
                <a:cxn ang="0">
                  <a:pos x="112" y="852"/>
                </a:cxn>
                <a:cxn ang="0">
                  <a:pos x="153" y="788"/>
                </a:cxn>
                <a:cxn ang="0">
                  <a:pos x="183" y="752"/>
                </a:cxn>
                <a:cxn ang="0">
                  <a:pos x="119" y="706"/>
                </a:cxn>
                <a:cxn ang="0">
                  <a:pos x="123" y="653"/>
                </a:cxn>
                <a:cxn ang="0">
                  <a:pos x="174" y="631"/>
                </a:cxn>
                <a:cxn ang="0">
                  <a:pos x="212" y="631"/>
                </a:cxn>
                <a:cxn ang="0">
                  <a:pos x="217" y="603"/>
                </a:cxn>
                <a:cxn ang="0">
                  <a:pos x="176" y="573"/>
                </a:cxn>
                <a:cxn ang="0">
                  <a:pos x="146" y="537"/>
                </a:cxn>
                <a:cxn ang="0">
                  <a:pos x="178" y="464"/>
                </a:cxn>
                <a:cxn ang="0">
                  <a:pos x="215" y="413"/>
                </a:cxn>
                <a:cxn ang="0">
                  <a:pos x="267" y="397"/>
                </a:cxn>
                <a:cxn ang="0">
                  <a:pos x="306" y="391"/>
                </a:cxn>
                <a:cxn ang="0">
                  <a:pos x="327" y="363"/>
                </a:cxn>
                <a:cxn ang="0">
                  <a:pos x="308" y="327"/>
                </a:cxn>
                <a:cxn ang="0">
                  <a:pos x="267" y="292"/>
                </a:cxn>
                <a:cxn ang="0">
                  <a:pos x="281" y="258"/>
                </a:cxn>
                <a:cxn ang="0">
                  <a:pos x="318" y="247"/>
                </a:cxn>
              </a:cxnLst>
              <a:rect l="0" t="0" r="r" b="b"/>
              <a:pathLst>
                <a:path w="795" h="1227">
                  <a:moveTo>
                    <a:pt x="423" y="4"/>
                  </a:moveTo>
                  <a:lnTo>
                    <a:pt x="425" y="7"/>
                  </a:lnTo>
                  <a:lnTo>
                    <a:pt x="427" y="4"/>
                  </a:lnTo>
                  <a:lnTo>
                    <a:pt x="430" y="2"/>
                  </a:lnTo>
                  <a:lnTo>
                    <a:pt x="432" y="0"/>
                  </a:lnTo>
                  <a:lnTo>
                    <a:pt x="434" y="0"/>
                  </a:lnTo>
                  <a:lnTo>
                    <a:pt x="436" y="2"/>
                  </a:lnTo>
                  <a:lnTo>
                    <a:pt x="439" y="4"/>
                  </a:lnTo>
                  <a:lnTo>
                    <a:pt x="441" y="7"/>
                  </a:lnTo>
                  <a:lnTo>
                    <a:pt x="443" y="9"/>
                  </a:lnTo>
                  <a:lnTo>
                    <a:pt x="445" y="9"/>
                  </a:lnTo>
                  <a:lnTo>
                    <a:pt x="450" y="11"/>
                  </a:lnTo>
                  <a:lnTo>
                    <a:pt x="450" y="14"/>
                  </a:lnTo>
                  <a:lnTo>
                    <a:pt x="452" y="16"/>
                  </a:lnTo>
                  <a:lnTo>
                    <a:pt x="457" y="16"/>
                  </a:lnTo>
                  <a:lnTo>
                    <a:pt x="461" y="14"/>
                  </a:lnTo>
                  <a:lnTo>
                    <a:pt x="464" y="11"/>
                  </a:lnTo>
                  <a:lnTo>
                    <a:pt x="466" y="9"/>
                  </a:lnTo>
                  <a:lnTo>
                    <a:pt x="468" y="9"/>
                  </a:lnTo>
                  <a:lnTo>
                    <a:pt x="471" y="11"/>
                  </a:lnTo>
                  <a:lnTo>
                    <a:pt x="473" y="16"/>
                  </a:lnTo>
                  <a:lnTo>
                    <a:pt x="475" y="18"/>
                  </a:lnTo>
                  <a:lnTo>
                    <a:pt x="477" y="18"/>
                  </a:lnTo>
                  <a:lnTo>
                    <a:pt x="480" y="18"/>
                  </a:lnTo>
                  <a:lnTo>
                    <a:pt x="491" y="14"/>
                  </a:lnTo>
                  <a:lnTo>
                    <a:pt x="503" y="11"/>
                  </a:lnTo>
                  <a:lnTo>
                    <a:pt x="505" y="9"/>
                  </a:lnTo>
                  <a:lnTo>
                    <a:pt x="507" y="9"/>
                  </a:lnTo>
                  <a:lnTo>
                    <a:pt x="509" y="11"/>
                  </a:lnTo>
                  <a:lnTo>
                    <a:pt x="512" y="18"/>
                  </a:lnTo>
                  <a:lnTo>
                    <a:pt x="512" y="25"/>
                  </a:lnTo>
                  <a:lnTo>
                    <a:pt x="514" y="30"/>
                  </a:lnTo>
                  <a:lnTo>
                    <a:pt x="516" y="34"/>
                  </a:lnTo>
                  <a:lnTo>
                    <a:pt x="519" y="36"/>
                  </a:lnTo>
                  <a:lnTo>
                    <a:pt x="525" y="43"/>
                  </a:lnTo>
                  <a:lnTo>
                    <a:pt x="530" y="48"/>
                  </a:lnTo>
                  <a:lnTo>
                    <a:pt x="537" y="50"/>
                  </a:lnTo>
                  <a:lnTo>
                    <a:pt x="539" y="52"/>
                  </a:lnTo>
                  <a:lnTo>
                    <a:pt x="544" y="55"/>
                  </a:lnTo>
                  <a:lnTo>
                    <a:pt x="553" y="57"/>
                  </a:lnTo>
                  <a:lnTo>
                    <a:pt x="557" y="57"/>
                  </a:lnTo>
                  <a:lnTo>
                    <a:pt x="562" y="59"/>
                  </a:lnTo>
                  <a:lnTo>
                    <a:pt x="564" y="62"/>
                  </a:lnTo>
                  <a:lnTo>
                    <a:pt x="567" y="62"/>
                  </a:lnTo>
                  <a:lnTo>
                    <a:pt x="571" y="64"/>
                  </a:lnTo>
                  <a:lnTo>
                    <a:pt x="576" y="66"/>
                  </a:lnTo>
                  <a:lnTo>
                    <a:pt x="580" y="68"/>
                  </a:lnTo>
                  <a:lnTo>
                    <a:pt x="585" y="68"/>
                  </a:lnTo>
                  <a:lnTo>
                    <a:pt x="592" y="73"/>
                  </a:lnTo>
                  <a:lnTo>
                    <a:pt x="599" y="75"/>
                  </a:lnTo>
                  <a:lnTo>
                    <a:pt x="603" y="78"/>
                  </a:lnTo>
                  <a:lnTo>
                    <a:pt x="605" y="80"/>
                  </a:lnTo>
                  <a:lnTo>
                    <a:pt x="610" y="84"/>
                  </a:lnTo>
                  <a:lnTo>
                    <a:pt x="612" y="87"/>
                  </a:lnTo>
                  <a:lnTo>
                    <a:pt x="617" y="89"/>
                  </a:lnTo>
                  <a:lnTo>
                    <a:pt x="619" y="89"/>
                  </a:lnTo>
                  <a:lnTo>
                    <a:pt x="624" y="89"/>
                  </a:lnTo>
                  <a:lnTo>
                    <a:pt x="631" y="87"/>
                  </a:lnTo>
                  <a:lnTo>
                    <a:pt x="628" y="89"/>
                  </a:lnTo>
                  <a:lnTo>
                    <a:pt x="628" y="94"/>
                  </a:lnTo>
                  <a:lnTo>
                    <a:pt x="628" y="98"/>
                  </a:lnTo>
                  <a:lnTo>
                    <a:pt x="628" y="105"/>
                  </a:lnTo>
                  <a:lnTo>
                    <a:pt x="628" y="112"/>
                  </a:lnTo>
                  <a:lnTo>
                    <a:pt x="628" y="116"/>
                  </a:lnTo>
                  <a:lnTo>
                    <a:pt x="628" y="121"/>
                  </a:lnTo>
                  <a:lnTo>
                    <a:pt x="631" y="123"/>
                  </a:lnTo>
                  <a:lnTo>
                    <a:pt x="631" y="126"/>
                  </a:lnTo>
                  <a:lnTo>
                    <a:pt x="631" y="128"/>
                  </a:lnTo>
                  <a:lnTo>
                    <a:pt x="628" y="130"/>
                  </a:lnTo>
                  <a:lnTo>
                    <a:pt x="624" y="130"/>
                  </a:lnTo>
                  <a:lnTo>
                    <a:pt x="624" y="132"/>
                  </a:lnTo>
                  <a:lnTo>
                    <a:pt x="621" y="135"/>
                  </a:lnTo>
                  <a:lnTo>
                    <a:pt x="617" y="139"/>
                  </a:lnTo>
                  <a:lnTo>
                    <a:pt x="612" y="144"/>
                  </a:lnTo>
                  <a:lnTo>
                    <a:pt x="605" y="148"/>
                  </a:lnTo>
                  <a:lnTo>
                    <a:pt x="599" y="153"/>
                  </a:lnTo>
                  <a:lnTo>
                    <a:pt x="592" y="160"/>
                  </a:lnTo>
                  <a:lnTo>
                    <a:pt x="587" y="164"/>
                  </a:lnTo>
                  <a:lnTo>
                    <a:pt x="585" y="167"/>
                  </a:lnTo>
                  <a:lnTo>
                    <a:pt x="583" y="169"/>
                  </a:lnTo>
                  <a:lnTo>
                    <a:pt x="585" y="176"/>
                  </a:lnTo>
                  <a:lnTo>
                    <a:pt x="587" y="180"/>
                  </a:lnTo>
                  <a:lnTo>
                    <a:pt x="589" y="185"/>
                  </a:lnTo>
                  <a:lnTo>
                    <a:pt x="589" y="190"/>
                  </a:lnTo>
                  <a:lnTo>
                    <a:pt x="589" y="192"/>
                  </a:lnTo>
                  <a:lnTo>
                    <a:pt x="587" y="192"/>
                  </a:lnTo>
                  <a:lnTo>
                    <a:pt x="585" y="194"/>
                  </a:lnTo>
                  <a:lnTo>
                    <a:pt x="583" y="196"/>
                  </a:lnTo>
                  <a:lnTo>
                    <a:pt x="580" y="196"/>
                  </a:lnTo>
                  <a:lnTo>
                    <a:pt x="578" y="196"/>
                  </a:lnTo>
                  <a:lnTo>
                    <a:pt x="576" y="194"/>
                  </a:lnTo>
                  <a:lnTo>
                    <a:pt x="573" y="192"/>
                  </a:lnTo>
                  <a:lnTo>
                    <a:pt x="571" y="192"/>
                  </a:lnTo>
                  <a:lnTo>
                    <a:pt x="569" y="192"/>
                  </a:lnTo>
                  <a:lnTo>
                    <a:pt x="567" y="194"/>
                  </a:lnTo>
                  <a:lnTo>
                    <a:pt x="569" y="196"/>
                  </a:lnTo>
                  <a:lnTo>
                    <a:pt x="571" y="199"/>
                  </a:lnTo>
                  <a:lnTo>
                    <a:pt x="571" y="201"/>
                  </a:lnTo>
                  <a:lnTo>
                    <a:pt x="571" y="203"/>
                  </a:lnTo>
                  <a:lnTo>
                    <a:pt x="571" y="206"/>
                  </a:lnTo>
                  <a:lnTo>
                    <a:pt x="567" y="208"/>
                  </a:lnTo>
                  <a:lnTo>
                    <a:pt x="562" y="208"/>
                  </a:lnTo>
                  <a:lnTo>
                    <a:pt x="562" y="210"/>
                  </a:lnTo>
                  <a:lnTo>
                    <a:pt x="560" y="212"/>
                  </a:lnTo>
                  <a:lnTo>
                    <a:pt x="560" y="217"/>
                  </a:lnTo>
                  <a:lnTo>
                    <a:pt x="562" y="219"/>
                  </a:lnTo>
                  <a:lnTo>
                    <a:pt x="564" y="219"/>
                  </a:lnTo>
                  <a:lnTo>
                    <a:pt x="567" y="222"/>
                  </a:lnTo>
                  <a:lnTo>
                    <a:pt x="569" y="219"/>
                  </a:lnTo>
                  <a:lnTo>
                    <a:pt x="571" y="215"/>
                  </a:lnTo>
                  <a:lnTo>
                    <a:pt x="573" y="212"/>
                  </a:lnTo>
                  <a:lnTo>
                    <a:pt x="576" y="212"/>
                  </a:lnTo>
                  <a:lnTo>
                    <a:pt x="576" y="215"/>
                  </a:lnTo>
                  <a:lnTo>
                    <a:pt x="578" y="219"/>
                  </a:lnTo>
                  <a:lnTo>
                    <a:pt x="578" y="224"/>
                  </a:lnTo>
                  <a:lnTo>
                    <a:pt x="580" y="228"/>
                  </a:lnTo>
                  <a:lnTo>
                    <a:pt x="580" y="233"/>
                  </a:lnTo>
                  <a:lnTo>
                    <a:pt x="580" y="238"/>
                  </a:lnTo>
                  <a:lnTo>
                    <a:pt x="578" y="242"/>
                  </a:lnTo>
                  <a:lnTo>
                    <a:pt x="576" y="249"/>
                  </a:lnTo>
                  <a:lnTo>
                    <a:pt x="571" y="256"/>
                  </a:lnTo>
                  <a:lnTo>
                    <a:pt x="578" y="263"/>
                  </a:lnTo>
                  <a:lnTo>
                    <a:pt x="578" y="265"/>
                  </a:lnTo>
                  <a:lnTo>
                    <a:pt x="578" y="270"/>
                  </a:lnTo>
                  <a:lnTo>
                    <a:pt x="578" y="272"/>
                  </a:lnTo>
                  <a:lnTo>
                    <a:pt x="578" y="276"/>
                  </a:lnTo>
                  <a:lnTo>
                    <a:pt x="578" y="279"/>
                  </a:lnTo>
                  <a:lnTo>
                    <a:pt x="576" y="283"/>
                  </a:lnTo>
                  <a:lnTo>
                    <a:pt x="576" y="286"/>
                  </a:lnTo>
                  <a:lnTo>
                    <a:pt x="573" y="288"/>
                  </a:lnTo>
                  <a:lnTo>
                    <a:pt x="576" y="290"/>
                  </a:lnTo>
                  <a:lnTo>
                    <a:pt x="578" y="292"/>
                  </a:lnTo>
                  <a:lnTo>
                    <a:pt x="587" y="292"/>
                  </a:lnTo>
                  <a:lnTo>
                    <a:pt x="599" y="292"/>
                  </a:lnTo>
                  <a:lnTo>
                    <a:pt x="603" y="295"/>
                  </a:lnTo>
                  <a:lnTo>
                    <a:pt x="605" y="297"/>
                  </a:lnTo>
                  <a:lnTo>
                    <a:pt x="605" y="299"/>
                  </a:lnTo>
                  <a:lnTo>
                    <a:pt x="608" y="304"/>
                  </a:lnTo>
                  <a:lnTo>
                    <a:pt x="610" y="306"/>
                  </a:lnTo>
                  <a:lnTo>
                    <a:pt x="612" y="306"/>
                  </a:lnTo>
                  <a:lnTo>
                    <a:pt x="617" y="308"/>
                  </a:lnTo>
                  <a:lnTo>
                    <a:pt x="619" y="311"/>
                  </a:lnTo>
                  <a:lnTo>
                    <a:pt x="619" y="313"/>
                  </a:lnTo>
                  <a:lnTo>
                    <a:pt x="619" y="315"/>
                  </a:lnTo>
                  <a:lnTo>
                    <a:pt x="617" y="318"/>
                  </a:lnTo>
                  <a:lnTo>
                    <a:pt x="615" y="320"/>
                  </a:lnTo>
                  <a:lnTo>
                    <a:pt x="615" y="322"/>
                  </a:lnTo>
                  <a:lnTo>
                    <a:pt x="617" y="324"/>
                  </a:lnTo>
                  <a:lnTo>
                    <a:pt x="615" y="327"/>
                  </a:lnTo>
                  <a:lnTo>
                    <a:pt x="612" y="327"/>
                  </a:lnTo>
                  <a:lnTo>
                    <a:pt x="610" y="329"/>
                  </a:lnTo>
                  <a:lnTo>
                    <a:pt x="608" y="329"/>
                  </a:lnTo>
                  <a:lnTo>
                    <a:pt x="605" y="331"/>
                  </a:lnTo>
                  <a:lnTo>
                    <a:pt x="603" y="331"/>
                  </a:lnTo>
                  <a:lnTo>
                    <a:pt x="601" y="331"/>
                  </a:lnTo>
                  <a:lnTo>
                    <a:pt x="599" y="333"/>
                  </a:lnTo>
                  <a:lnTo>
                    <a:pt x="596" y="336"/>
                  </a:lnTo>
                  <a:lnTo>
                    <a:pt x="596" y="343"/>
                  </a:lnTo>
                  <a:lnTo>
                    <a:pt x="596" y="345"/>
                  </a:lnTo>
                  <a:lnTo>
                    <a:pt x="594" y="347"/>
                  </a:lnTo>
                  <a:lnTo>
                    <a:pt x="592" y="352"/>
                  </a:lnTo>
                  <a:lnTo>
                    <a:pt x="587" y="354"/>
                  </a:lnTo>
                  <a:lnTo>
                    <a:pt x="587" y="356"/>
                  </a:lnTo>
                  <a:lnTo>
                    <a:pt x="587" y="361"/>
                  </a:lnTo>
                  <a:lnTo>
                    <a:pt x="589" y="363"/>
                  </a:lnTo>
                  <a:lnTo>
                    <a:pt x="596" y="372"/>
                  </a:lnTo>
                  <a:lnTo>
                    <a:pt x="596" y="377"/>
                  </a:lnTo>
                  <a:lnTo>
                    <a:pt x="601" y="379"/>
                  </a:lnTo>
                  <a:lnTo>
                    <a:pt x="603" y="379"/>
                  </a:lnTo>
                  <a:lnTo>
                    <a:pt x="608" y="379"/>
                  </a:lnTo>
                  <a:lnTo>
                    <a:pt x="615" y="379"/>
                  </a:lnTo>
                  <a:lnTo>
                    <a:pt x="619" y="379"/>
                  </a:lnTo>
                  <a:lnTo>
                    <a:pt x="621" y="381"/>
                  </a:lnTo>
                  <a:lnTo>
                    <a:pt x="624" y="381"/>
                  </a:lnTo>
                  <a:lnTo>
                    <a:pt x="626" y="384"/>
                  </a:lnTo>
                  <a:lnTo>
                    <a:pt x="628" y="384"/>
                  </a:lnTo>
                  <a:lnTo>
                    <a:pt x="631" y="384"/>
                  </a:lnTo>
                  <a:lnTo>
                    <a:pt x="633" y="384"/>
                  </a:lnTo>
                  <a:lnTo>
                    <a:pt x="635" y="384"/>
                  </a:lnTo>
                  <a:lnTo>
                    <a:pt x="635" y="386"/>
                  </a:lnTo>
                  <a:lnTo>
                    <a:pt x="637" y="386"/>
                  </a:lnTo>
                  <a:lnTo>
                    <a:pt x="640" y="388"/>
                  </a:lnTo>
                  <a:lnTo>
                    <a:pt x="642" y="388"/>
                  </a:lnTo>
                  <a:lnTo>
                    <a:pt x="644" y="388"/>
                  </a:lnTo>
                  <a:lnTo>
                    <a:pt x="647" y="391"/>
                  </a:lnTo>
                  <a:lnTo>
                    <a:pt x="647" y="393"/>
                  </a:lnTo>
                  <a:lnTo>
                    <a:pt x="649" y="395"/>
                  </a:lnTo>
                  <a:lnTo>
                    <a:pt x="653" y="395"/>
                  </a:lnTo>
                  <a:lnTo>
                    <a:pt x="656" y="397"/>
                  </a:lnTo>
                  <a:lnTo>
                    <a:pt x="658" y="400"/>
                  </a:lnTo>
                  <a:lnTo>
                    <a:pt x="660" y="402"/>
                  </a:lnTo>
                  <a:lnTo>
                    <a:pt x="663" y="402"/>
                  </a:lnTo>
                  <a:lnTo>
                    <a:pt x="665" y="404"/>
                  </a:lnTo>
                  <a:lnTo>
                    <a:pt x="665" y="407"/>
                  </a:lnTo>
                  <a:lnTo>
                    <a:pt x="665" y="409"/>
                  </a:lnTo>
                  <a:lnTo>
                    <a:pt x="665" y="411"/>
                  </a:lnTo>
                  <a:lnTo>
                    <a:pt x="667" y="413"/>
                  </a:lnTo>
                  <a:lnTo>
                    <a:pt x="669" y="413"/>
                  </a:lnTo>
                  <a:lnTo>
                    <a:pt x="672" y="413"/>
                  </a:lnTo>
                  <a:lnTo>
                    <a:pt x="674" y="416"/>
                  </a:lnTo>
                  <a:lnTo>
                    <a:pt x="676" y="418"/>
                  </a:lnTo>
                  <a:lnTo>
                    <a:pt x="679" y="418"/>
                  </a:lnTo>
                  <a:lnTo>
                    <a:pt x="681" y="420"/>
                  </a:lnTo>
                  <a:lnTo>
                    <a:pt x="683" y="423"/>
                  </a:lnTo>
                  <a:lnTo>
                    <a:pt x="685" y="425"/>
                  </a:lnTo>
                  <a:lnTo>
                    <a:pt x="683" y="427"/>
                  </a:lnTo>
                  <a:lnTo>
                    <a:pt x="683" y="429"/>
                  </a:lnTo>
                  <a:lnTo>
                    <a:pt x="681" y="432"/>
                  </a:lnTo>
                  <a:lnTo>
                    <a:pt x="672" y="441"/>
                  </a:lnTo>
                  <a:lnTo>
                    <a:pt x="663" y="450"/>
                  </a:lnTo>
                  <a:lnTo>
                    <a:pt x="660" y="455"/>
                  </a:lnTo>
                  <a:lnTo>
                    <a:pt x="658" y="457"/>
                  </a:lnTo>
                  <a:lnTo>
                    <a:pt x="658" y="459"/>
                  </a:lnTo>
                  <a:lnTo>
                    <a:pt x="658" y="461"/>
                  </a:lnTo>
                  <a:lnTo>
                    <a:pt x="663" y="466"/>
                  </a:lnTo>
                  <a:lnTo>
                    <a:pt x="667" y="468"/>
                  </a:lnTo>
                  <a:lnTo>
                    <a:pt x="669" y="471"/>
                  </a:lnTo>
                  <a:lnTo>
                    <a:pt x="672" y="473"/>
                  </a:lnTo>
                  <a:lnTo>
                    <a:pt x="672" y="477"/>
                  </a:lnTo>
                  <a:lnTo>
                    <a:pt x="672" y="482"/>
                  </a:lnTo>
                  <a:lnTo>
                    <a:pt x="674" y="487"/>
                  </a:lnTo>
                  <a:lnTo>
                    <a:pt x="674" y="491"/>
                  </a:lnTo>
                  <a:lnTo>
                    <a:pt x="676" y="493"/>
                  </a:lnTo>
                  <a:lnTo>
                    <a:pt x="681" y="498"/>
                  </a:lnTo>
                  <a:lnTo>
                    <a:pt x="688" y="503"/>
                  </a:lnTo>
                  <a:lnTo>
                    <a:pt x="692" y="505"/>
                  </a:lnTo>
                  <a:lnTo>
                    <a:pt x="699" y="507"/>
                  </a:lnTo>
                  <a:lnTo>
                    <a:pt x="701" y="509"/>
                  </a:lnTo>
                  <a:lnTo>
                    <a:pt x="704" y="512"/>
                  </a:lnTo>
                  <a:lnTo>
                    <a:pt x="704" y="514"/>
                  </a:lnTo>
                  <a:lnTo>
                    <a:pt x="704" y="521"/>
                  </a:lnTo>
                  <a:lnTo>
                    <a:pt x="704" y="523"/>
                  </a:lnTo>
                  <a:lnTo>
                    <a:pt x="706" y="523"/>
                  </a:lnTo>
                  <a:lnTo>
                    <a:pt x="708" y="528"/>
                  </a:lnTo>
                  <a:lnTo>
                    <a:pt x="711" y="530"/>
                  </a:lnTo>
                  <a:lnTo>
                    <a:pt x="711" y="532"/>
                  </a:lnTo>
                  <a:lnTo>
                    <a:pt x="708" y="535"/>
                  </a:lnTo>
                  <a:lnTo>
                    <a:pt x="706" y="537"/>
                  </a:lnTo>
                  <a:lnTo>
                    <a:pt x="704" y="539"/>
                  </a:lnTo>
                  <a:lnTo>
                    <a:pt x="706" y="546"/>
                  </a:lnTo>
                  <a:lnTo>
                    <a:pt x="706" y="548"/>
                  </a:lnTo>
                  <a:lnTo>
                    <a:pt x="708" y="551"/>
                  </a:lnTo>
                  <a:lnTo>
                    <a:pt x="711" y="553"/>
                  </a:lnTo>
                  <a:lnTo>
                    <a:pt x="713" y="553"/>
                  </a:lnTo>
                  <a:lnTo>
                    <a:pt x="720" y="555"/>
                  </a:lnTo>
                  <a:lnTo>
                    <a:pt x="729" y="555"/>
                  </a:lnTo>
                  <a:lnTo>
                    <a:pt x="733" y="557"/>
                  </a:lnTo>
                  <a:lnTo>
                    <a:pt x="738" y="562"/>
                  </a:lnTo>
                  <a:lnTo>
                    <a:pt x="740" y="564"/>
                  </a:lnTo>
                  <a:lnTo>
                    <a:pt x="740" y="569"/>
                  </a:lnTo>
                  <a:lnTo>
                    <a:pt x="740" y="576"/>
                  </a:lnTo>
                  <a:lnTo>
                    <a:pt x="740" y="580"/>
                  </a:lnTo>
                  <a:lnTo>
                    <a:pt x="738" y="587"/>
                  </a:lnTo>
                  <a:lnTo>
                    <a:pt x="736" y="599"/>
                  </a:lnTo>
                  <a:lnTo>
                    <a:pt x="731" y="608"/>
                  </a:lnTo>
                  <a:lnTo>
                    <a:pt x="729" y="615"/>
                  </a:lnTo>
                  <a:lnTo>
                    <a:pt x="722" y="624"/>
                  </a:lnTo>
                  <a:lnTo>
                    <a:pt x="717" y="635"/>
                  </a:lnTo>
                  <a:lnTo>
                    <a:pt x="713" y="642"/>
                  </a:lnTo>
                  <a:lnTo>
                    <a:pt x="713" y="647"/>
                  </a:lnTo>
                  <a:lnTo>
                    <a:pt x="713" y="649"/>
                  </a:lnTo>
                  <a:lnTo>
                    <a:pt x="713" y="653"/>
                  </a:lnTo>
                  <a:lnTo>
                    <a:pt x="717" y="660"/>
                  </a:lnTo>
                  <a:lnTo>
                    <a:pt x="722" y="665"/>
                  </a:lnTo>
                  <a:lnTo>
                    <a:pt x="722" y="669"/>
                  </a:lnTo>
                  <a:lnTo>
                    <a:pt x="722" y="674"/>
                  </a:lnTo>
                  <a:lnTo>
                    <a:pt x="722" y="679"/>
                  </a:lnTo>
                  <a:lnTo>
                    <a:pt x="722" y="681"/>
                  </a:lnTo>
                  <a:lnTo>
                    <a:pt x="724" y="683"/>
                  </a:lnTo>
                  <a:lnTo>
                    <a:pt x="727" y="688"/>
                  </a:lnTo>
                  <a:lnTo>
                    <a:pt x="727" y="692"/>
                  </a:lnTo>
                  <a:lnTo>
                    <a:pt x="724" y="695"/>
                  </a:lnTo>
                  <a:lnTo>
                    <a:pt x="724" y="699"/>
                  </a:lnTo>
                  <a:lnTo>
                    <a:pt x="724" y="701"/>
                  </a:lnTo>
                  <a:lnTo>
                    <a:pt x="724" y="704"/>
                  </a:lnTo>
                  <a:lnTo>
                    <a:pt x="724" y="706"/>
                  </a:lnTo>
                  <a:lnTo>
                    <a:pt x="722" y="708"/>
                  </a:lnTo>
                  <a:lnTo>
                    <a:pt x="722" y="713"/>
                  </a:lnTo>
                  <a:lnTo>
                    <a:pt x="720" y="715"/>
                  </a:lnTo>
                  <a:lnTo>
                    <a:pt x="720" y="717"/>
                  </a:lnTo>
                  <a:lnTo>
                    <a:pt x="715" y="722"/>
                  </a:lnTo>
                  <a:lnTo>
                    <a:pt x="711" y="727"/>
                  </a:lnTo>
                  <a:lnTo>
                    <a:pt x="708" y="731"/>
                  </a:lnTo>
                  <a:lnTo>
                    <a:pt x="708" y="733"/>
                  </a:lnTo>
                  <a:lnTo>
                    <a:pt x="711" y="736"/>
                  </a:lnTo>
                  <a:lnTo>
                    <a:pt x="711" y="738"/>
                  </a:lnTo>
                  <a:lnTo>
                    <a:pt x="708" y="743"/>
                  </a:lnTo>
                  <a:lnTo>
                    <a:pt x="711" y="745"/>
                  </a:lnTo>
                  <a:lnTo>
                    <a:pt x="713" y="747"/>
                  </a:lnTo>
                  <a:lnTo>
                    <a:pt x="715" y="747"/>
                  </a:lnTo>
                  <a:lnTo>
                    <a:pt x="715" y="749"/>
                  </a:lnTo>
                  <a:lnTo>
                    <a:pt x="715" y="752"/>
                  </a:lnTo>
                  <a:lnTo>
                    <a:pt x="715" y="754"/>
                  </a:lnTo>
                  <a:lnTo>
                    <a:pt x="713" y="756"/>
                  </a:lnTo>
                  <a:lnTo>
                    <a:pt x="713" y="761"/>
                  </a:lnTo>
                  <a:lnTo>
                    <a:pt x="706" y="765"/>
                  </a:lnTo>
                  <a:lnTo>
                    <a:pt x="704" y="768"/>
                  </a:lnTo>
                  <a:lnTo>
                    <a:pt x="699" y="768"/>
                  </a:lnTo>
                  <a:lnTo>
                    <a:pt x="699" y="770"/>
                  </a:lnTo>
                  <a:lnTo>
                    <a:pt x="697" y="772"/>
                  </a:lnTo>
                  <a:lnTo>
                    <a:pt x="697" y="775"/>
                  </a:lnTo>
                  <a:lnTo>
                    <a:pt x="699" y="779"/>
                  </a:lnTo>
                  <a:lnTo>
                    <a:pt x="699" y="786"/>
                  </a:lnTo>
                  <a:lnTo>
                    <a:pt x="699" y="788"/>
                  </a:lnTo>
                  <a:lnTo>
                    <a:pt x="699" y="791"/>
                  </a:lnTo>
                  <a:lnTo>
                    <a:pt x="697" y="793"/>
                  </a:lnTo>
                  <a:lnTo>
                    <a:pt x="695" y="795"/>
                  </a:lnTo>
                  <a:lnTo>
                    <a:pt x="692" y="797"/>
                  </a:lnTo>
                  <a:lnTo>
                    <a:pt x="688" y="800"/>
                  </a:lnTo>
                  <a:lnTo>
                    <a:pt x="685" y="804"/>
                  </a:lnTo>
                  <a:lnTo>
                    <a:pt x="681" y="809"/>
                  </a:lnTo>
                  <a:lnTo>
                    <a:pt x="681" y="811"/>
                  </a:lnTo>
                  <a:lnTo>
                    <a:pt x="679" y="816"/>
                  </a:lnTo>
                  <a:lnTo>
                    <a:pt x="679" y="818"/>
                  </a:lnTo>
                  <a:lnTo>
                    <a:pt x="679" y="822"/>
                  </a:lnTo>
                  <a:lnTo>
                    <a:pt x="681" y="832"/>
                  </a:lnTo>
                  <a:lnTo>
                    <a:pt x="681" y="838"/>
                  </a:lnTo>
                  <a:lnTo>
                    <a:pt x="681" y="843"/>
                  </a:lnTo>
                  <a:lnTo>
                    <a:pt x="681" y="848"/>
                  </a:lnTo>
                  <a:lnTo>
                    <a:pt x="679" y="854"/>
                  </a:lnTo>
                  <a:lnTo>
                    <a:pt x="688" y="857"/>
                  </a:lnTo>
                  <a:lnTo>
                    <a:pt x="695" y="857"/>
                  </a:lnTo>
                  <a:lnTo>
                    <a:pt x="701" y="857"/>
                  </a:lnTo>
                  <a:lnTo>
                    <a:pt x="704" y="854"/>
                  </a:lnTo>
                  <a:lnTo>
                    <a:pt x="708" y="850"/>
                  </a:lnTo>
                  <a:lnTo>
                    <a:pt x="711" y="843"/>
                  </a:lnTo>
                  <a:lnTo>
                    <a:pt x="711" y="836"/>
                  </a:lnTo>
                  <a:lnTo>
                    <a:pt x="711" y="832"/>
                  </a:lnTo>
                  <a:lnTo>
                    <a:pt x="711" y="827"/>
                  </a:lnTo>
                  <a:lnTo>
                    <a:pt x="713" y="825"/>
                  </a:lnTo>
                  <a:lnTo>
                    <a:pt x="715" y="822"/>
                  </a:lnTo>
                  <a:lnTo>
                    <a:pt x="717" y="822"/>
                  </a:lnTo>
                  <a:lnTo>
                    <a:pt x="722" y="820"/>
                  </a:lnTo>
                  <a:lnTo>
                    <a:pt x="727" y="820"/>
                  </a:lnTo>
                  <a:lnTo>
                    <a:pt x="729" y="818"/>
                  </a:lnTo>
                  <a:lnTo>
                    <a:pt x="729" y="813"/>
                  </a:lnTo>
                  <a:lnTo>
                    <a:pt x="729" y="809"/>
                  </a:lnTo>
                  <a:lnTo>
                    <a:pt x="731" y="802"/>
                  </a:lnTo>
                  <a:lnTo>
                    <a:pt x="733" y="795"/>
                  </a:lnTo>
                  <a:lnTo>
                    <a:pt x="738" y="791"/>
                  </a:lnTo>
                  <a:lnTo>
                    <a:pt x="740" y="784"/>
                  </a:lnTo>
                  <a:lnTo>
                    <a:pt x="743" y="786"/>
                  </a:lnTo>
                  <a:lnTo>
                    <a:pt x="745" y="791"/>
                  </a:lnTo>
                  <a:lnTo>
                    <a:pt x="747" y="793"/>
                  </a:lnTo>
                  <a:lnTo>
                    <a:pt x="749" y="800"/>
                  </a:lnTo>
                  <a:lnTo>
                    <a:pt x="752" y="807"/>
                  </a:lnTo>
                  <a:lnTo>
                    <a:pt x="754" y="809"/>
                  </a:lnTo>
                  <a:lnTo>
                    <a:pt x="759" y="813"/>
                  </a:lnTo>
                  <a:lnTo>
                    <a:pt x="763" y="818"/>
                  </a:lnTo>
                  <a:lnTo>
                    <a:pt x="772" y="825"/>
                  </a:lnTo>
                  <a:lnTo>
                    <a:pt x="777" y="829"/>
                  </a:lnTo>
                  <a:lnTo>
                    <a:pt x="779" y="832"/>
                  </a:lnTo>
                  <a:lnTo>
                    <a:pt x="779" y="834"/>
                  </a:lnTo>
                  <a:lnTo>
                    <a:pt x="779" y="836"/>
                  </a:lnTo>
                  <a:lnTo>
                    <a:pt x="777" y="838"/>
                  </a:lnTo>
                  <a:lnTo>
                    <a:pt x="777" y="841"/>
                  </a:lnTo>
                  <a:lnTo>
                    <a:pt x="777" y="843"/>
                  </a:lnTo>
                  <a:lnTo>
                    <a:pt x="779" y="845"/>
                  </a:lnTo>
                  <a:lnTo>
                    <a:pt x="781" y="848"/>
                  </a:lnTo>
                  <a:lnTo>
                    <a:pt x="784" y="852"/>
                  </a:lnTo>
                  <a:lnTo>
                    <a:pt x="786" y="857"/>
                  </a:lnTo>
                  <a:lnTo>
                    <a:pt x="788" y="864"/>
                  </a:lnTo>
                  <a:lnTo>
                    <a:pt x="791" y="868"/>
                  </a:lnTo>
                  <a:lnTo>
                    <a:pt x="793" y="870"/>
                  </a:lnTo>
                  <a:lnTo>
                    <a:pt x="795" y="873"/>
                  </a:lnTo>
                  <a:lnTo>
                    <a:pt x="795" y="875"/>
                  </a:lnTo>
                  <a:lnTo>
                    <a:pt x="795" y="877"/>
                  </a:lnTo>
                  <a:lnTo>
                    <a:pt x="795" y="880"/>
                  </a:lnTo>
                  <a:lnTo>
                    <a:pt x="793" y="882"/>
                  </a:lnTo>
                  <a:lnTo>
                    <a:pt x="791" y="884"/>
                  </a:lnTo>
                  <a:lnTo>
                    <a:pt x="786" y="886"/>
                  </a:lnTo>
                  <a:lnTo>
                    <a:pt x="784" y="889"/>
                  </a:lnTo>
                  <a:lnTo>
                    <a:pt x="781" y="893"/>
                  </a:lnTo>
                  <a:lnTo>
                    <a:pt x="779" y="896"/>
                  </a:lnTo>
                  <a:lnTo>
                    <a:pt x="777" y="898"/>
                  </a:lnTo>
                  <a:lnTo>
                    <a:pt x="777" y="900"/>
                  </a:lnTo>
                  <a:lnTo>
                    <a:pt x="777" y="902"/>
                  </a:lnTo>
                  <a:lnTo>
                    <a:pt x="765" y="912"/>
                  </a:lnTo>
                  <a:lnTo>
                    <a:pt x="763" y="914"/>
                  </a:lnTo>
                  <a:lnTo>
                    <a:pt x="763" y="916"/>
                  </a:lnTo>
                  <a:lnTo>
                    <a:pt x="761" y="921"/>
                  </a:lnTo>
                  <a:lnTo>
                    <a:pt x="761" y="930"/>
                  </a:lnTo>
                  <a:lnTo>
                    <a:pt x="759" y="939"/>
                  </a:lnTo>
                  <a:lnTo>
                    <a:pt x="756" y="944"/>
                  </a:lnTo>
                  <a:lnTo>
                    <a:pt x="754" y="948"/>
                  </a:lnTo>
                  <a:lnTo>
                    <a:pt x="749" y="955"/>
                  </a:lnTo>
                  <a:lnTo>
                    <a:pt x="745" y="962"/>
                  </a:lnTo>
                  <a:lnTo>
                    <a:pt x="743" y="966"/>
                  </a:lnTo>
                  <a:lnTo>
                    <a:pt x="743" y="969"/>
                  </a:lnTo>
                  <a:lnTo>
                    <a:pt x="743" y="971"/>
                  </a:lnTo>
                  <a:lnTo>
                    <a:pt x="743" y="976"/>
                  </a:lnTo>
                  <a:lnTo>
                    <a:pt x="743" y="980"/>
                  </a:lnTo>
                  <a:lnTo>
                    <a:pt x="740" y="982"/>
                  </a:lnTo>
                  <a:lnTo>
                    <a:pt x="740" y="987"/>
                  </a:lnTo>
                  <a:lnTo>
                    <a:pt x="733" y="994"/>
                  </a:lnTo>
                  <a:lnTo>
                    <a:pt x="727" y="1005"/>
                  </a:lnTo>
                  <a:lnTo>
                    <a:pt x="722" y="1010"/>
                  </a:lnTo>
                  <a:lnTo>
                    <a:pt x="720" y="1012"/>
                  </a:lnTo>
                  <a:lnTo>
                    <a:pt x="715" y="1014"/>
                  </a:lnTo>
                  <a:lnTo>
                    <a:pt x="711" y="1019"/>
                  </a:lnTo>
                  <a:lnTo>
                    <a:pt x="706" y="1021"/>
                  </a:lnTo>
                  <a:lnTo>
                    <a:pt x="699" y="1033"/>
                  </a:lnTo>
                  <a:lnTo>
                    <a:pt x="695" y="1037"/>
                  </a:lnTo>
                  <a:lnTo>
                    <a:pt x="692" y="1042"/>
                  </a:lnTo>
                  <a:lnTo>
                    <a:pt x="692" y="1044"/>
                  </a:lnTo>
                  <a:lnTo>
                    <a:pt x="692" y="1049"/>
                  </a:lnTo>
                  <a:lnTo>
                    <a:pt x="690" y="1058"/>
                  </a:lnTo>
                  <a:lnTo>
                    <a:pt x="688" y="1067"/>
                  </a:lnTo>
                  <a:lnTo>
                    <a:pt x="688" y="1074"/>
                  </a:lnTo>
                  <a:lnTo>
                    <a:pt x="685" y="1081"/>
                  </a:lnTo>
                  <a:lnTo>
                    <a:pt x="683" y="1088"/>
                  </a:lnTo>
                  <a:lnTo>
                    <a:pt x="683" y="1092"/>
                  </a:lnTo>
                  <a:lnTo>
                    <a:pt x="683" y="1097"/>
                  </a:lnTo>
                  <a:lnTo>
                    <a:pt x="679" y="1094"/>
                  </a:lnTo>
                  <a:lnTo>
                    <a:pt x="674" y="1094"/>
                  </a:lnTo>
                  <a:lnTo>
                    <a:pt x="669" y="1097"/>
                  </a:lnTo>
                  <a:lnTo>
                    <a:pt x="667" y="1097"/>
                  </a:lnTo>
                  <a:lnTo>
                    <a:pt x="665" y="1099"/>
                  </a:lnTo>
                  <a:lnTo>
                    <a:pt x="665" y="1101"/>
                  </a:lnTo>
                  <a:lnTo>
                    <a:pt x="663" y="1104"/>
                  </a:lnTo>
                  <a:lnTo>
                    <a:pt x="660" y="1104"/>
                  </a:lnTo>
                  <a:lnTo>
                    <a:pt x="658" y="1104"/>
                  </a:lnTo>
                  <a:lnTo>
                    <a:pt x="656" y="1101"/>
                  </a:lnTo>
                  <a:lnTo>
                    <a:pt x="653" y="1101"/>
                  </a:lnTo>
                  <a:lnTo>
                    <a:pt x="649" y="1099"/>
                  </a:lnTo>
                  <a:lnTo>
                    <a:pt x="647" y="1099"/>
                  </a:lnTo>
                  <a:lnTo>
                    <a:pt x="644" y="1099"/>
                  </a:lnTo>
                  <a:lnTo>
                    <a:pt x="642" y="1101"/>
                  </a:lnTo>
                  <a:lnTo>
                    <a:pt x="640" y="1104"/>
                  </a:lnTo>
                  <a:lnTo>
                    <a:pt x="635" y="1110"/>
                  </a:lnTo>
                  <a:lnTo>
                    <a:pt x="631" y="1110"/>
                  </a:lnTo>
                  <a:lnTo>
                    <a:pt x="631" y="1113"/>
                  </a:lnTo>
                  <a:lnTo>
                    <a:pt x="626" y="1113"/>
                  </a:lnTo>
                  <a:lnTo>
                    <a:pt x="624" y="1113"/>
                  </a:lnTo>
                  <a:lnTo>
                    <a:pt x="621" y="1113"/>
                  </a:lnTo>
                  <a:lnTo>
                    <a:pt x="621" y="1115"/>
                  </a:lnTo>
                  <a:lnTo>
                    <a:pt x="621" y="1117"/>
                  </a:lnTo>
                  <a:lnTo>
                    <a:pt x="624" y="1120"/>
                  </a:lnTo>
                  <a:lnTo>
                    <a:pt x="624" y="1122"/>
                  </a:lnTo>
                  <a:lnTo>
                    <a:pt x="624" y="1124"/>
                  </a:lnTo>
                  <a:lnTo>
                    <a:pt x="624" y="1129"/>
                  </a:lnTo>
                  <a:lnTo>
                    <a:pt x="621" y="1131"/>
                  </a:lnTo>
                  <a:lnTo>
                    <a:pt x="619" y="1136"/>
                  </a:lnTo>
                  <a:lnTo>
                    <a:pt x="619" y="1142"/>
                  </a:lnTo>
                  <a:lnTo>
                    <a:pt x="617" y="1145"/>
                  </a:lnTo>
                  <a:lnTo>
                    <a:pt x="615" y="1145"/>
                  </a:lnTo>
                  <a:lnTo>
                    <a:pt x="612" y="1145"/>
                  </a:lnTo>
                  <a:lnTo>
                    <a:pt x="608" y="1145"/>
                  </a:lnTo>
                  <a:lnTo>
                    <a:pt x="610" y="1147"/>
                  </a:lnTo>
                  <a:lnTo>
                    <a:pt x="610" y="1149"/>
                  </a:lnTo>
                  <a:lnTo>
                    <a:pt x="615" y="1152"/>
                  </a:lnTo>
                  <a:lnTo>
                    <a:pt x="615" y="1156"/>
                  </a:lnTo>
                  <a:lnTo>
                    <a:pt x="617" y="1161"/>
                  </a:lnTo>
                  <a:lnTo>
                    <a:pt x="617" y="1165"/>
                  </a:lnTo>
                  <a:lnTo>
                    <a:pt x="615" y="1170"/>
                  </a:lnTo>
                  <a:lnTo>
                    <a:pt x="610" y="1174"/>
                  </a:lnTo>
                  <a:lnTo>
                    <a:pt x="605" y="1181"/>
                  </a:lnTo>
                  <a:lnTo>
                    <a:pt x="601" y="1188"/>
                  </a:lnTo>
                  <a:lnTo>
                    <a:pt x="596" y="1193"/>
                  </a:lnTo>
                  <a:lnTo>
                    <a:pt x="594" y="1200"/>
                  </a:lnTo>
                  <a:lnTo>
                    <a:pt x="592" y="1204"/>
                  </a:lnTo>
                  <a:lnTo>
                    <a:pt x="589" y="1206"/>
                  </a:lnTo>
                  <a:lnTo>
                    <a:pt x="589" y="1209"/>
                  </a:lnTo>
                  <a:lnTo>
                    <a:pt x="585" y="1211"/>
                  </a:lnTo>
                  <a:lnTo>
                    <a:pt x="583" y="1213"/>
                  </a:lnTo>
                  <a:lnTo>
                    <a:pt x="580" y="1213"/>
                  </a:lnTo>
                  <a:lnTo>
                    <a:pt x="578" y="1213"/>
                  </a:lnTo>
                  <a:lnTo>
                    <a:pt x="576" y="1213"/>
                  </a:lnTo>
                  <a:lnTo>
                    <a:pt x="573" y="1211"/>
                  </a:lnTo>
                  <a:lnTo>
                    <a:pt x="571" y="1209"/>
                  </a:lnTo>
                  <a:lnTo>
                    <a:pt x="567" y="1206"/>
                  </a:lnTo>
                  <a:lnTo>
                    <a:pt x="564" y="1204"/>
                  </a:lnTo>
                  <a:lnTo>
                    <a:pt x="560" y="1202"/>
                  </a:lnTo>
                  <a:lnTo>
                    <a:pt x="557" y="1202"/>
                  </a:lnTo>
                  <a:lnTo>
                    <a:pt x="555" y="1202"/>
                  </a:lnTo>
                  <a:lnTo>
                    <a:pt x="553" y="1202"/>
                  </a:lnTo>
                  <a:lnTo>
                    <a:pt x="551" y="1204"/>
                  </a:lnTo>
                  <a:lnTo>
                    <a:pt x="551" y="1206"/>
                  </a:lnTo>
                  <a:lnTo>
                    <a:pt x="551" y="1209"/>
                  </a:lnTo>
                  <a:lnTo>
                    <a:pt x="548" y="1213"/>
                  </a:lnTo>
                  <a:lnTo>
                    <a:pt x="548" y="1216"/>
                  </a:lnTo>
                  <a:lnTo>
                    <a:pt x="546" y="1218"/>
                  </a:lnTo>
                  <a:lnTo>
                    <a:pt x="544" y="1218"/>
                  </a:lnTo>
                  <a:lnTo>
                    <a:pt x="541" y="1218"/>
                  </a:lnTo>
                  <a:lnTo>
                    <a:pt x="539" y="1218"/>
                  </a:lnTo>
                  <a:lnTo>
                    <a:pt x="537" y="1218"/>
                  </a:lnTo>
                  <a:lnTo>
                    <a:pt x="535" y="1220"/>
                  </a:lnTo>
                  <a:lnTo>
                    <a:pt x="532" y="1222"/>
                  </a:lnTo>
                  <a:lnTo>
                    <a:pt x="530" y="1222"/>
                  </a:lnTo>
                  <a:lnTo>
                    <a:pt x="528" y="1222"/>
                  </a:lnTo>
                  <a:lnTo>
                    <a:pt x="525" y="1222"/>
                  </a:lnTo>
                  <a:lnTo>
                    <a:pt x="523" y="1222"/>
                  </a:lnTo>
                  <a:lnTo>
                    <a:pt x="519" y="1222"/>
                  </a:lnTo>
                  <a:lnTo>
                    <a:pt x="514" y="1222"/>
                  </a:lnTo>
                  <a:lnTo>
                    <a:pt x="512" y="1222"/>
                  </a:lnTo>
                  <a:lnTo>
                    <a:pt x="503" y="1225"/>
                  </a:lnTo>
                  <a:lnTo>
                    <a:pt x="500" y="1227"/>
                  </a:lnTo>
                  <a:lnTo>
                    <a:pt x="496" y="1227"/>
                  </a:lnTo>
                  <a:lnTo>
                    <a:pt x="493" y="1227"/>
                  </a:lnTo>
                  <a:lnTo>
                    <a:pt x="491" y="1225"/>
                  </a:lnTo>
                  <a:lnTo>
                    <a:pt x="487" y="1222"/>
                  </a:lnTo>
                  <a:lnTo>
                    <a:pt x="480" y="1216"/>
                  </a:lnTo>
                  <a:lnTo>
                    <a:pt x="473" y="1209"/>
                  </a:lnTo>
                  <a:lnTo>
                    <a:pt x="464" y="1202"/>
                  </a:lnTo>
                  <a:lnTo>
                    <a:pt x="461" y="1200"/>
                  </a:lnTo>
                  <a:lnTo>
                    <a:pt x="459" y="1197"/>
                  </a:lnTo>
                  <a:lnTo>
                    <a:pt x="459" y="1193"/>
                  </a:lnTo>
                  <a:lnTo>
                    <a:pt x="459" y="1188"/>
                  </a:lnTo>
                  <a:lnTo>
                    <a:pt x="457" y="1186"/>
                  </a:lnTo>
                  <a:lnTo>
                    <a:pt x="455" y="1181"/>
                  </a:lnTo>
                  <a:lnTo>
                    <a:pt x="452" y="1179"/>
                  </a:lnTo>
                  <a:lnTo>
                    <a:pt x="450" y="1179"/>
                  </a:lnTo>
                  <a:lnTo>
                    <a:pt x="445" y="1181"/>
                  </a:lnTo>
                  <a:lnTo>
                    <a:pt x="443" y="1181"/>
                  </a:lnTo>
                  <a:lnTo>
                    <a:pt x="441" y="1179"/>
                  </a:lnTo>
                  <a:lnTo>
                    <a:pt x="439" y="1177"/>
                  </a:lnTo>
                  <a:lnTo>
                    <a:pt x="434" y="1177"/>
                  </a:lnTo>
                  <a:lnTo>
                    <a:pt x="432" y="1179"/>
                  </a:lnTo>
                  <a:lnTo>
                    <a:pt x="425" y="1184"/>
                  </a:lnTo>
                  <a:lnTo>
                    <a:pt x="420" y="1188"/>
                  </a:lnTo>
                  <a:lnTo>
                    <a:pt x="418" y="1188"/>
                  </a:lnTo>
                  <a:lnTo>
                    <a:pt x="414" y="1188"/>
                  </a:lnTo>
                  <a:lnTo>
                    <a:pt x="411" y="1188"/>
                  </a:lnTo>
                  <a:lnTo>
                    <a:pt x="407" y="1186"/>
                  </a:lnTo>
                  <a:lnTo>
                    <a:pt x="404" y="1186"/>
                  </a:lnTo>
                  <a:lnTo>
                    <a:pt x="400" y="1184"/>
                  </a:lnTo>
                  <a:lnTo>
                    <a:pt x="398" y="1184"/>
                  </a:lnTo>
                  <a:lnTo>
                    <a:pt x="395" y="1184"/>
                  </a:lnTo>
                  <a:lnTo>
                    <a:pt x="391" y="1186"/>
                  </a:lnTo>
                  <a:lnTo>
                    <a:pt x="388" y="1184"/>
                  </a:lnTo>
                  <a:lnTo>
                    <a:pt x="386" y="1184"/>
                  </a:lnTo>
                  <a:lnTo>
                    <a:pt x="384" y="1181"/>
                  </a:lnTo>
                  <a:lnTo>
                    <a:pt x="382" y="1179"/>
                  </a:lnTo>
                  <a:lnTo>
                    <a:pt x="379" y="1179"/>
                  </a:lnTo>
                  <a:lnTo>
                    <a:pt x="377" y="1179"/>
                  </a:lnTo>
                  <a:lnTo>
                    <a:pt x="375" y="1179"/>
                  </a:lnTo>
                  <a:lnTo>
                    <a:pt x="372" y="1177"/>
                  </a:lnTo>
                  <a:lnTo>
                    <a:pt x="370" y="1172"/>
                  </a:lnTo>
                  <a:lnTo>
                    <a:pt x="368" y="1170"/>
                  </a:lnTo>
                  <a:lnTo>
                    <a:pt x="363" y="1165"/>
                  </a:lnTo>
                  <a:lnTo>
                    <a:pt x="363" y="1161"/>
                  </a:lnTo>
                  <a:lnTo>
                    <a:pt x="361" y="1154"/>
                  </a:lnTo>
                  <a:lnTo>
                    <a:pt x="361" y="1147"/>
                  </a:lnTo>
                  <a:lnTo>
                    <a:pt x="363" y="1140"/>
                  </a:lnTo>
                  <a:lnTo>
                    <a:pt x="366" y="1133"/>
                  </a:lnTo>
                  <a:lnTo>
                    <a:pt x="370" y="1129"/>
                  </a:lnTo>
                  <a:lnTo>
                    <a:pt x="372" y="1126"/>
                  </a:lnTo>
                  <a:lnTo>
                    <a:pt x="372" y="1124"/>
                  </a:lnTo>
                  <a:lnTo>
                    <a:pt x="372" y="1122"/>
                  </a:lnTo>
                  <a:lnTo>
                    <a:pt x="370" y="1120"/>
                  </a:lnTo>
                  <a:lnTo>
                    <a:pt x="368" y="1120"/>
                  </a:lnTo>
                  <a:lnTo>
                    <a:pt x="363" y="1115"/>
                  </a:lnTo>
                  <a:lnTo>
                    <a:pt x="361" y="1113"/>
                  </a:lnTo>
                  <a:lnTo>
                    <a:pt x="359" y="1110"/>
                  </a:lnTo>
                  <a:lnTo>
                    <a:pt x="359" y="1108"/>
                  </a:lnTo>
                  <a:lnTo>
                    <a:pt x="356" y="1108"/>
                  </a:lnTo>
                  <a:lnTo>
                    <a:pt x="350" y="1108"/>
                  </a:lnTo>
                  <a:lnTo>
                    <a:pt x="352" y="1113"/>
                  </a:lnTo>
                  <a:lnTo>
                    <a:pt x="350" y="1115"/>
                  </a:lnTo>
                  <a:lnTo>
                    <a:pt x="350" y="1117"/>
                  </a:lnTo>
                  <a:lnTo>
                    <a:pt x="345" y="1124"/>
                  </a:lnTo>
                  <a:lnTo>
                    <a:pt x="345" y="1126"/>
                  </a:lnTo>
                  <a:lnTo>
                    <a:pt x="345" y="1131"/>
                  </a:lnTo>
                  <a:lnTo>
                    <a:pt x="343" y="1133"/>
                  </a:lnTo>
                  <a:lnTo>
                    <a:pt x="340" y="1133"/>
                  </a:lnTo>
                  <a:lnTo>
                    <a:pt x="336" y="1133"/>
                  </a:lnTo>
                  <a:lnTo>
                    <a:pt x="334" y="1136"/>
                  </a:lnTo>
                  <a:lnTo>
                    <a:pt x="334" y="1140"/>
                  </a:lnTo>
                  <a:lnTo>
                    <a:pt x="331" y="1145"/>
                  </a:lnTo>
                  <a:lnTo>
                    <a:pt x="327" y="1147"/>
                  </a:lnTo>
                  <a:lnTo>
                    <a:pt x="320" y="1152"/>
                  </a:lnTo>
                  <a:lnTo>
                    <a:pt x="318" y="1154"/>
                  </a:lnTo>
                  <a:lnTo>
                    <a:pt x="318" y="1156"/>
                  </a:lnTo>
                  <a:lnTo>
                    <a:pt x="315" y="1161"/>
                  </a:lnTo>
                  <a:lnTo>
                    <a:pt x="313" y="1165"/>
                  </a:lnTo>
                  <a:lnTo>
                    <a:pt x="311" y="1170"/>
                  </a:lnTo>
                  <a:lnTo>
                    <a:pt x="311" y="1174"/>
                  </a:lnTo>
                  <a:lnTo>
                    <a:pt x="308" y="1177"/>
                  </a:lnTo>
                  <a:lnTo>
                    <a:pt x="306" y="1179"/>
                  </a:lnTo>
                  <a:lnTo>
                    <a:pt x="302" y="1181"/>
                  </a:lnTo>
                  <a:lnTo>
                    <a:pt x="299" y="1186"/>
                  </a:lnTo>
                  <a:lnTo>
                    <a:pt x="295" y="1197"/>
                  </a:lnTo>
                  <a:lnTo>
                    <a:pt x="290" y="1204"/>
                  </a:lnTo>
                  <a:lnTo>
                    <a:pt x="288" y="1206"/>
                  </a:lnTo>
                  <a:lnTo>
                    <a:pt x="283" y="1209"/>
                  </a:lnTo>
                  <a:lnTo>
                    <a:pt x="279" y="1209"/>
                  </a:lnTo>
                  <a:lnTo>
                    <a:pt x="276" y="1206"/>
                  </a:lnTo>
                  <a:lnTo>
                    <a:pt x="272" y="1204"/>
                  </a:lnTo>
                  <a:lnTo>
                    <a:pt x="265" y="1202"/>
                  </a:lnTo>
                  <a:lnTo>
                    <a:pt x="256" y="1200"/>
                  </a:lnTo>
                  <a:lnTo>
                    <a:pt x="254" y="1197"/>
                  </a:lnTo>
                  <a:lnTo>
                    <a:pt x="249" y="1197"/>
                  </a:lnTo>
                  <a:lnTo>
                    <a:pt x="247" y="1193"/>
                  </a:lnTo>
                  <a:lnTo>
                    <a:pt x="244" y="1188"/>
                  </a:lnTo>
                  <a:lnTo>
                    <a:pt x="240" y="1186"/>
                  </a:lnTo>
                  <a:lnTo>
                    <a:pt x="233" y="1184"/>
                  </a:lnTo>
                  <a:lnTo>
                    <a:pt x="224" y="1181"/>
                  </a:lnTo>
                  <a:lnTo>
                    <a:pt x="212" y="1177"/>
                  </a:lnTo>
                  <a:lnTo>
                    <a:pt x="206" y="1172"/>
                  </a:lnTo>
                  <a:lnTo>
                    <a:pt x="199" y="1168"/>
                  </a:lnTo>
                  <a:lnTo>
                    <a:pt x="192" y="1163"/>
                  </a:lnTo>
                  <a:lnTo>
                    <a:pt x="180" y="1154"/>
                  </a:lnTo>
                  <a:lnTo>
                    <a:pt x="174" y="1149"/>
                  </a:lnTo>
                  <a:lnTo>
                    <a:pt x="169" y="1145"/>
                  </a:lnTo>
                  <a:lnTo>
                    <a:pt x="167" y="1142"/>
                  </a:lnTo>
                  <a:lnTo>
                    <a:pt x="164" y="1136"/>
                  </a:lnTo>
                  <a:lnTo>
                    <a:pt x="162" y="1131"/>
                  </a:lnTo>
                  <a:lnTo>
                    <a:pt x="158" y="1129"/>
                  </a:lnTo>
                  <a:lnTo>
                    <a:pt x="158" y="1126"/>
                  </a:lnTo>
                  <a:lnTo>
                    <a:pt x="153" y="1124"/>
                  </a:lnTo>
                  <a:lnTo>
                    <a:pt x="151" y="1122"/>
                  </a:lnTo>
                  <a:lnTo>
                    <a:pt x="144" y="1120"/>
                  </a:lnTo>
                  <a:lnTo>
                    <a:pt x="135" y="1120"/>
                  </a:lnTo>
                  <a:lnTo>
                    <a:pt x="128" y="1120"/>
                  </a:lnTo>
                  <a:lnTo>
                    <a:pt x="126" y="1120"/>
                  </a:lnTo>
                  <a:lnTo>
                    <a:pt x="123" y="1120"/>
                  </a:lnTo>
                  <a:lnTo>
                    <a:pt x="121" y="1117"/>
                  </a:lnTo>
                  <a:lnTo>
                    <a:pt x="116" y="1117"/>
                  </a:lnTo>
                  <a:lnTo>
                    <a:pt x="112" y="1117"/>
                  </a:lnTo>
                  <a:lnTo>
                    <a:pt x="107" y="1117"/>
                  </a:lnTo>
                  <a:lnTo>
                    <a:pt x="107" y="1115"/>
                  </a:lnTo>
                  <a:lnTo>
                    <a:pt x="107" y="1110"/>
                  </a:lnTo>
                  <a:lnTo>
                    <a:pt x="110" y="1108"/>
                  </a:lnTo>
                  <a:lnTo>
                    <a:pt x="110" y="1106"/>
                  </a:lnTo>
                  <a:lnTo>
                    <a:pt x="107" y="1104"/>
                  </a:lnTo>
                  <a:lnTo>
                    <a:pt x="103" y="1101"/>
                  </a:lnTo>
                  <a:lnTo>
                    <a:pt x="100" y="1101"/>
                  </a:lnTo>
                  <a:lnTo>
                    <a:pt x="98" y="1099"/>
                  </a:lnTo>
                  <a:lnTo>
                    <a:pt x="98" y="1097"/>
                  </a:lnTo>
                  <a:lnTo>
                    <a:pt x="100" y="1094"/>
                  </a:lnTo>
                  <a:lnTo>
                    <a:pt x="100" y="1092"/>
                  </a:lnTo>
                  <a:lnTo>
                    <a:pt x="100" y="1090"/>
                  </a:lnTo>
                  <a:lnTo>
                    <a:pt x="100" y="1088"/>
                  </a:lnTo>
                  <a:lnTo>
                    <a:pt x="98" y="1085"/>
                  </a:lnTo>
                  <a:lnTo>
                    <a:pt x="96" y="1085"/>
                  </a:lnTo>
                  <a:lnTo>
                    <a:pt x="96" y="1083"/>
                  </a:lnTo>
                  <a:lnTo>
                    <a:pt x="96" y="1081"/>
                  </a:lnTo>
                  <a:lnTo>
                    <a:pt x="98" y="1078"/>
                  </a:lnTo>
                  <a:lnTo>
                    <a:pt x="100" y="1078"/>
                  </a:lnTo>
                  <a:lnTo>
                    <a:pt x="105" y="1081"/>
                  </a:lnTo>
                  <a:lnTo>
                    <a:pt x="107" y="1081"/>
                  </a:lnTo>
                  <a:lnTo>
                    <a:pt x="110" y="1078"/>
                  </a:lnTo>
                  <a:lnTo>
                    <a:pt x="110" y="1076"/>
                  </a:lnTo>
                  <a:lnTo>
                    <a:pt x="110" y="1074"/>
                  </a:lnTo>
                  <a:lnTo>
                    <a:pt x="107" y="1072"/>
                  </a:lnTo>
                  <a:lnTo>
                    <a:pt x="107" y="1069"/>
                  </a:lnTo>
                  <a:lnTo>
                    <a:pt x="107" y="1065"/>
                  </a:lnTo>
                  <a:lnTo>
                    <a:pt x="110" y="1062"/>
                  </a:lnTo>
                  <a:lnTo>
                    <a:pt x="112" y="1058"/>
                  </a:lnTo>
                  <a:lnTo>
                    <a:pt x="112" y="1053"/>
                  </a:lnTo>
                  <a:lnTo>
                    <a:pt x="112" y="1033"/>
                  </a:lnTo>
                  <a:lnTo>
                    <a:pt x="110" y="1030"/>
                  </a:lnTo>
                  <a:lnTo>
                    <a:pt x="110" y="1028"/>
                  </a:lnTo>
                  <a:lnTo>
                    <a:pt x="107" y="1026"/>
                  </a:lnTo>
                  <a:lnTo>
                    <a:pt x="98" y="1026"/>
                  </a:lnTo>
                  <a:lnTo>
                    <a:pt x="98" y="1008"/>
                  </a:lnTo>
                  <a:lnTo>
                    <a:pt x="96" y="1003"/>
                  </a:lnTo>
                  <a:lnTo>
                    <a:pt x="94" y="1001"/>
                  </a:lnTo>
                  <a:lnTo>
                    <a:pt x="91" y="1001"/>
                  </a:lnTo>
                  <a:lnTo>
                    <a:pt x="87" y="1001"/>
                  </a:lnTo>
                  <a:lnTo>
                    <a:pt x="82" y="1001"/>
                  </a:lnTo>
                  <a:lnTo>
                    <a:pt x="78" y="1001"/>
                  </a:lnTo>
                  <a:lnTo>
                    <a:pt x="75" y="1001"/>
                  </a:lnTo>
                  <a:lnTo>
                    <a:pt x="73" y="1001"/>
                  </a:lnTo>
                  <a:lnTo>
                    <a:pt x="64" y="994"/>
                  </a:lnTo>
                  <a:lnTo>
                    <a:pt x="62" y="992"/>
                  </a:lnTo>
                  <a:lnTo>
                    <a:pt x="62" y="987"/>
                  </a:lnTo>
                  <a:lnTo>
                    <a:pt x="59" y="987"/>
                  </a:lnTo>
                  <a:lnTo>
                    <a:pt x="57" y="989"/>
                  </a:lnTo>
                  <a:lnTo>
                    <a:pt x="55" y="992"/>
                  </a:lnTo>
                  <a:lnTo>
                    <a:pt x="52" y="994"/>
                  </a:lnTo>
                  <a:lnTo>
                    <a:pt x="48" y="996"/>
                  </a:lnTo>
                  <a:lnTo>
                    <a:pt x="43" y="996"/>
                  </a:lnTo>
                  <a:lnTo>
                    <a:pt x="39" y="994"/>
                  </a:lnTo>
                  <a:lnTo>
                    <a:pt x="36" y="992"/>
                  </a:lnTo>
                  <a:lnTo>
                    <a:pt x="32" y="989"/>
                  </a:lnTo>
                  <a:lnTo>
                    <a:pt x="27" y="985"/>
                  </a:lnTo>
                  <a:lnTo>
                    <a:pt x="25" y="978"/>
                  </a:lnTo>
                  <a:lnTo>
                    <a:pt x="23" y="971"/>
                  </a:lnTo>
                  <a:lnTo>
                    <a:pt x="20" y="966"/>
                  </a:lnTo>
                  <a:lnTo>
                    <a:pt x="18" y="964"/>
                  </a:lnTo>
                  <a:lnTo>
                    <a:pt x="16" y="962"/>
                  </a:lnTo>
                  <a:lnTo>
                    <a:pt x="11" y="960"/>
                  </a:lnTo>
                  <a:lnTo>
                    <a:pt x="7" y="960"/>
                  </a:lnTo>
                  <a:lnTo>
                    <a:pt x="5" y="960"/>
                  </a:lnTo>
                  <a:lnTo>
                    <a:pt x="2" y="957"/>
                  </a:lnTo>
                  <a:lnTo>
                    <a:pt x="0" y="953"/>
                  </a:lnTo>
                  <a:lnTo>
                    <a:pt x="0" y="950"/>
                  </a:lnTo>
                  <a:lnTo>
                    <a:pt x="0" y="944"/>
                  </a:lnTo>
                  <a:lnTo>
                    <a:pt x="5" y="937"/>
                  </a:lnTo>
                  <a:lnTo>
                    <a:pt x="9" y="928"/>
                  </a:lnTo>
                  <a:lnTo>
                    <a:pt x="18" y="923"/>
                  </a:lnTo>
                  <a:lnTo>
                    <a:pt x="23" y="921"/>
                  </a:lnTo>
                  <a:lnTo>
                    <a:pt x="27" y="918"/>
                  </a:lnTo>
                  <a:lnTo>
                    <a:pt x="34" y="916"/>
                  </a:lnTo>
                  <a:lnTo>
                    <a:pt x="41" y="916"/>
                  </a:lnTo>
                  <a:lnTo>
                    <a:pt x="46" y="914"/>
                  </a:lnTo>
                  <a:lnTo>
                    <a:pt x="57" y="914"/>
                  </a:lnTo>
                  <a:lnTo>
                    <a:pt x="59" y="912"/>
                  </a:lnTo>
                  <a:lnTo>
                    <a:pt x="62" y="912"/>
                  </a:lnTo>
                  <a:lnTo>
                    <a:pt x="68" y="907"/>
                  </a:lnTo>
                  <a:lnTo>
                    <a:pt x="73" y="905"/>
                  </a:lnTo>
                  <a:lnTo>
                    <a:pt x="75" y="902"/>
                  </a:lnTo>
                  <a:lnTo>
                    <a:pt x="78" y="898"/>
                  </a:lnTo>
                  <a:lnTo>
                    <a:pt x="80" y="893"/>
                  </a:lnTo>
                  <a:lnTo>
                    <a:pt x="80" y="891"/>
                  </a:lnTo>
                  <a:lnTo>
                    <a:pt x="80" y="886"/>
                  </a:lnTo>
                  <a:lnTo>
                    <a:pt x="82" y="882"/>
                  </a:lnTo>
                  <a:lnTo>
                    <a:pt x="89" y="877"/>
                  </a:lnTo>
                  <a:lnTo>
                    <a:pt x="94" y="875"/>
                  </a:lnTo>
                  <a:lnTo>
                    <a:pt x="100" y="868"/>
                  </a:lnTo>
                  <a:lnTo>
                    <a:pt x="105" y="864"/>
                  </a:lnTo>
                  <a:lnTo>
                    <a:pt x="110" y="854"/>
                  </a:lnTo>
                  <a:lnTo>
                    <a:pt x="112" y="852"/>
                  </a:lnTo>
                  <a:lnTo>
                    <a:pt x="114" y="848"/>
                  </a:lnTo>
                  <a:lnTo>
                    <a:pt x="119" y="845"/>
                  </a:lnTo>
                  <a:lnTo>
                    <a:pt x="121" y="843"/>
                  </a:lnTo>
                  <a:lnTo>
                    <a:pt x="121" y="841"/>
                  </a:lnTo>
                  <a:lnTo>
                    <a:pt x="119" y="836"/>
                  </a:lnTo>
                  <a:lnTo>
                    <a:pt x="114" y="825"/>
                  </a:lnTo>
                  <a:lnTo>
                    <a:pt x="114" y="809"/>
                  </a:lnTo>
                  <a:lnTo>
                    <a:pt x="119" y="802"/>
                  </a:lnTo>
                  <a:lnTo>
                    <a:pt x="123" y="802"/>
                  </a:lnTo>
                  <a:lnTo>
                    <a:pt x="139" y="800"/>
                  </a:lnTo>
                  <a:lnTo>
                    <a:pt x="142" y="797"/>
                  </a:lnTo>
                  <a:lnTo>
                    <a:pt x="144" y="797"/>
                  </a:lnTo>
                  <a:lnTo>
                    <a:pt x="146" y="793"/>
                  </a:lnTo>
                  <a:lnTo>
                    <a:pt x="146" y="791"/>
                  </a:lnTo>
                  <a:lnTo>
                    <a:pt x="148" y="791"/>
                  </a:lnTo>
                  <a:lnTo>
                    <a:pt x="151" y="788"/>
                  </a:lnTo>
                  <a:lnTo>
                    <a:pt x="153" y="788"/>
                  </a:lnTo>
                  <a:lnTo>
                    <a:pt x="158" y="788"/>
                  </a:lnTo>
                  <a:lnTo>
                    <a:pt x="162" y="786"/>
                  </a:lnTo>
                  <a:lnTo>
                    <a:pt x="164" y="786"/>
                  </a:lnTo>
                  <a:lnTo>
                    <a:pt x="167" y="784"/>
                  </a:lnTo>
                  <a:lnTo>
                    <a:pt x="167" y="781"/>
                  </a:lnTo>
                  <a:lnTo>
                    <a:pt x="169" y="779"/>
                  </a:lnTo>
                  <a:lnTo>
                    <a:pt x="171" y="777"/>
                  </a:lnTo>
                  <a:lnTo>
                    <a:pt x="171" y="775"/>
                  </a:lnTo>
                  <a:lnTo>
                    <a:pt x="174" y="772"/>
                  </a:lnTo>
                  <a:lnTo>
                    <a:pt x="176" y="770"/>
                  </a:lnTo>
                  <a:lnTo>
                    <a:pt x="178" y="768"/>
                  </a:lnTo>
                  <a:lnTo>
                    <a:pt x="180" y="763"/>
                  </a:lnTo>
                  <a:lnTo>
                    <a:pt x="180" y="761"/>
                  </a:lnTo>
                  <a:lnTo>
                    <a:pt x="183" y="756"/>
                  </a:lnTo>
                  <a:lnTo>
                    <a:pt x="185" y="754"/>
                  </a:lnTo>
                  <a:lnTo>
                    <a:pt x="185" y="752"/>
                  </a:lnTo>
                  <a:lnTo>
                    <a:pt x="183" y="752"/>
                  </a:lnTo>
                  <a:lnTo>
                    <a:pt x="171" y="749"/>
                  </a:lnTo>
                  <a:lnTo>
                    <a:pt x="162" y="747"/>
                  </a:lnTo>
                  <a:lnTo>
                    <a:pt x="160" y="747"/>
                  </a:lnTo>
                  <a:lnTo>
                    <a:pt x="155" y="747"/>
                  </a:lnTo>
                  <a:lnTo>
                    <a:pt x="153" y="745"/>
                  </a:lnTo>
                  <a:lnTo>
                    <a:pt x="153" y="738"/>
                  </a:lnTo>
                  <a:lnTo>
                    <a:pt x="151" y="731"/>
                  </a:lnTo>
                  <a:lnTo>
                    <a:pt x="151" y="727"/>
                  </a:lnTo>
                  <a:lnTo>
                    <a:pt x="148" y="722"/>
                  </a:lnTo>
                  <a:lnTo>
                    <a:pt x="144" y="720"/>
                  </a:lnTo>
                  <a:lnTo>
                    <a:pt x="142" y="717"/>
                  </a:lnTo>
                  <a:lnTo>
                    <a:pt x="137" y="717"/>
                  </a:lnTo>
                  <a:lnTo>
                    <a:pt x="135" y="715"/>
                  </a:lnTo>
                  <a:lnTo>
                    <a:pt x="130" y="713"/>
                  </a:lnTo>
                  <a:lnTo>
                    <a:pt x="126" y="713"/>
                  </a:lnTo>
                  <a:lnTo>
                    <a:pt x="123" y="711"/>
                  </a:lnTo>
                  <a:lnTo>
                    <a:pt x="119" y="706"/>
                  </a:lnTo>
                  <a:lnTo>
                    <a:pt x="114" y="704"/>
                  </a:lnTo>
                  <a:lnTo>
                    <a:pt x="110" y="701"/>
                  </a:lnTo>
                  <a:lnTo>
                    <a:pt x="103" y="699"/>
                  </a:lnTo>
                  <a:lnTo>
                    <a:pt x="100" y="692"/>
                  </a:lnTo>
                  <a:lnTo>
                    <a:pt x="103" y="685"/>
                  </a:lnTo>
                  <a:lnTo>
                    <a:pt x="103" y="683"/>
                  </a:lnTo>
                  <a:lnTo>
                    <a:pt x="105" y="681"/>
                  </a:lnTo>
                  <a:lnTo>
                    <a:pt x="105" y="676"/>
                  </a:lnTo>
                  <a:lnTo>
                    <a:pt x="105" y="674"/>
                  </a:lnTo>
                  <a:lnTo>
                    <a:pt x="107" y="669"/>
                  </a:lnTo>
                  <a:lnTo>
                    <a:pt x="110" y="667"/>
                  </a:lnTo>
                  <a:lnTo>
                    <a:pt x="112" y="667"/>
                  </a:lnTo>
                  <a:lnTo>
                    <a:pt x="112" y="665"/>
                  </a:lnTo>
                  <a:lnTo>
                    <a:pt x="114" y="658"/>
                  </a:lnTo>
                  <a:lnTo>
                    <a:pt x="114" y="656"/>
                  </a:lnTo>
                  <a:lnTo>
                    <a:pt x="119" y="656"/>
                  </a:lnTo>
                  <a:lnTo>
                    <a:pt x="123" y="653"/>
                  </a:lnTo>
                  <a:lnTo>
                    <a:pt x="126" y="649"/>
                  </a:lnTo>
                  <a:lnTo>
                    <a:pt x="128" y="647"/>
                  </a:lnTo>
                  <a:lnTo>
                    <a:pt x="135" y="642"/>
                  </a:lnTo>
                  <a:lnTo>
                    <a:pt x="135" y="637"/>
                  </a:lnTo>
                  <a:lnTo>
                    <a:pt x="137" y="633"/>
                  </a:lnTo>
                  <a:lnTo>
                    <a:pt x="142" y="633"/>
                  </a:lnTo>
                  <a:lnTo>
                    <a:pt x="144" y="633"/>
                  </a:lnTo>
                  <a:lnTo>
                    <a:pt x="148" y="633"/>
                  </a:lnTo>
                  <a:lnTo>
                    <a:pt x="151" y="631"/>
                  </a:lnTo>
                  <a:lnTo>
                    <a:pt x="153" y="631"/>
                  </a:lnTo>
                  <a:lnTo>
                    <a:pt x="155" y="628"/>
                  </a:lnTo>
                  <a:lnTo>
                    <a:pt x="160" y="628"/>
                  </a:lnTo>
                  <a:lnTo>
                    <a:pt x="162" y="631"/>
                  </a:lnTo>
                  <a:lnTo>
                    <a:pt x="167" y="631"/>
                  </a:lnTo>
                  <a:lnTo>
                    <a:pt x="169" y="633"/>
                  </a:lnTo>
                  <a:lnTo>
                    <a:pt x="171" y="631"/>
                  </a:lnTo>
                  <a:lnTo>
                    <a:pt x="174" y="631"/>
                  </a:lnTo>
                  <a:lnTo>
                    <a:pt x="176" y="628"/>
                  </a:lnTo>
                  <a:lnTo>
                    <a:pt x="178" y="628"/>
                  </a:lnTo>
                  <a:lnTo>
                    <a:pt x="183" y="631"/>
                  </a:lnTo>
                  <a:lnTo>
                    <a:pt x="183" y="628"/>
                  </a:lnTo>
                  <a:lnTo>
                    <a:pt x="183" y="626"/>
                  </a:lnTo>
                  <a:lnTo>
                    <a:pt x="183" y="624"/>
                  </a:lnTo>
                  <a:lnTo>
                    <a:pt x="185" y="624"/>
                  </a:lnTo>
                  <a:lnTo>
                    <a:pt x="187" y="624"/>
                  </a:lnTo>
                  <a:lnTo>
                    <a:pt x="194" y="626"/>
                  </a:lnTo>
                  <a:lnTo>
                    <a:pt x="194" y="628"/>
                  </a:lnTo>
                  <a:lnTo>
                    <a:pt x="196" y="631"/>
                  </a:lnTo>
                  <a:lnTo>
                    <a:pt x="199" y="633"/>
                  </a:lnTo>
                  <a:lnTo>
                    <a:pt x="203" y="635"/>
                  </a:lnTo>
                  <a:lnTo>
                    <a:pt x="206" y="633"/>
                  </a:lnTo>
                  <a:lnTo>
                    <a:pt x="208" y="633"/>
                  </a:lnTo>
                  <a:lnTo>
                    <a:pt x="210" y="631"/>
                  </a:lnTo>
                  <a:lnTo>
                    <a:pt x="212" y="631"/>
                  </a:lnTo>
                  <a:lnTo>
                    <a:pt x="215" y="631"/>
                  </a:lnTo>
                  <a:lnTo>
                    <a:pt x="217" y="631"/>
                  </a:lnTo>
                  <a:lnTo>
                    <a:pt x="219" y="631"/>
                  </a:lnTo>
                  <a:lnTo>
                    <a:pt x="222" y="628"/>
                  </a:lnTo>
                  <a:lnTo>
                    <a:pt x="222" y="626"/>
                  </a:lnTo>
                  <a:lnTo>
                    <a:pt x="224" y="624"/>
                  </a:lnTo>
                  <a:lnTo>
                    <a:pt x="224" y="621"/>
                  </a:lnTo>
                  <a:lnTo>
                    <a:pt x="224" y="619"/>
                  </a:lnTo>
                  <a:lnTo>
                    <a:pt x="224" y="617"/>
                  </a:lnTo>
                  <a:lnTo>
                    <a:pt x="224" y="615"/>
                  </a:lnTo>
                  <a:lnTo>
                    <a:pt x="222" y="612"/>
                  </a:lnTo>
                  <a:lnTo>
                    <a:pt x="224" y="612"/>
                  </a:lnTo>
                  <a:lnTo>
                    <a:pt x="226" y="610"/>
                  </a:lnTo>
                  <a:lnTo>
                    <a:pt x="224" y="608"/>
                  </a:lnTo>
                  <a:lnTo>
                    <a:pt x="222" y="608"/>
                  </a:lnTo>
                  <a:lnTo>
                    <a:pt x="219" y="605"/>
                  </a:lnTo>
                  <a:lnTo>
                    <a:pt x="217" y="603"/>
                  </a:lnTo>
                  <a:lnTo>
                    <a:pt x="217" y="596"/>
                  </a:lnTo>
                  <a:lnTo>
                    <a:pt x="217" y="594"/>
                  </a:lnTo>
                  <a:lnTo>
                    <a:pt x="212" y="594"/>
                  </a:lnTo>
                  <a:lnTo>
                    <a:pt x="210" y="594"/>
                  </a:lnTo>
                  <a:lnTo>
                    <a:pt x="210" y="592"/>
                  </a:lnTo>
                  <a:lnTo>
                    <a:pt x="206" y="592"/>
                  </a:lnTo>
                  <a:lnTo>
                    <a:pt x="201" y="589"/>
                  </a:lnTo>
                  <a:lnTo>
                    <a:pt x="196" y="587"/>
                  </a:lnTo>
                  <a:lnTo>
                    <a:pt x="192" y="587"/>
                  </a:lnTo>
                  <a:lnTo>
                    <a:pt x="190" y="585"/>
                  </a:lnTo>
                  <a:lnTo>
                    <a:pt x="190" y="583"/>
                  </a:lnTo>
                  <a:lnTo>
                    <a:pt x="187" y="580"/>
                  </a:lnTo>
                  <a:lnTo>
                    <a:pt x="187" y="578"/>
                  </a:lnTo>
                  <a:lnTo>
                    <a:pt x="185" y="576"/>
                  </a:lnTo>
                  <a:lnTo>
                    <a:pt x="183" y="573"/>
                  </a:lnTo>
                  <a:lnTo>
                    <a:pt x="180" y="573"/>
                  </a:lnTo>
                  <a:lnTo>
                    <a:pt x="176" y="573"/>
                  </a:lnTo>
                  <a:lnTo>
                    <a:pt x="169" y="576"/>
                  </a:lnTo>
                  <a:lnTo>
                    <a:pt x="167" y="576"/>
                  </a:lnTo>
                  <a:lnTo>
                    <a:pt x="164" y="573"/>
                  </a:lnTo>
                  <a:lnTo>
                    <a:pt x="162" y="573"/>
                  </a:lnTo>
                  <a:lnTo>
                    <a:pt x="160" y="569"/>
                  </a:lnTo>
                  <a:lnTo>
                    <a:pt x="158" y="564"/>
                  </a:lnTo>
                  <a:lnTo>
                    <a:pt x="155" y="564"/>
                  </a:lnTo>
                  <a:lnTo>
                    <a:pt x="153" y="564"/>
                  </a:lnTo>
                  <a:lnTo>
                    <a:pt x="151" y="564"/>
                  </a:lnTo>
                  <a:lnTo>
                    <a:pt x="148" y="567"/>
                  </a:lnTo>
                  <a:lnTo>
                    <a:pt x="144" y="567"/>
                  </a:lnTo>
                  <a:lnTo>
                    <a:pt x="142" y="567"/>
                  </a:lnTo>
                  <a:lnTo>
                    <a:pt x="139" y="564"/>
                  </a:lnTo>
                  <a:lnTo>
                    <a:pt x="139" y="560"/>
                  </a:lnTo>
                  <a:lnTo>
                    <a:pt x="142" y="553"/>
                  </a:lnTo>
                  <a:lnTo>
                    <a:pt x="144" y="546"/>
                  </a:lnTo>
                  <a:lnTo>
                    <a:pt x="146" y="537"/>
                  </a:lnTo>
                  <a:lnTo>
                    <a:pt x="151" y="530"/>
                  </a:lnTo>
                  <a:lnTo>
                    <a:pt x="153" y="523"/>
                  </a:lnTo>
                  <a:lnTo>
                    <a:pt x="153" y="519"/>
                  </a:lnTo>
                  <a:lnTo>
                    <a:pt x="153" y="514"/>
                  </a:lnTo>
                  <a:lnTo>
                    <a:pt x="153" y="512"/>
                  </a:lnTo>
                  <a:lnTo>
                    <a:pt x="153" y="503"/>
                  </a:lnTo>
                  <a:lnTo>
                    <a:pt x="153" y="498"/>
                  </a:lnTo>
                  <a:lnTo>
                    <a:pt x="153" y="493"/>
                  </a:lnTo>
                  <a:lnTo>
                    <a:pt x="155" y="489"/>
                  </a:lnTo>
                  <a:lnTo>
                    <a:pt x="158" y="484"/>
                  </a:lnTo>
                  <a:lnTo>
                    <a:pt x="160" y="482"/>
                  </a:lnTo>
                  <a:lnTo>
                    <a:pt x="162" y="477"/>
                  </a:lnTo>
                  <a:lnTo>
                    <a:pt x="164" y="475"/>
                  </a:lnTo>
                  <a:lnTo>
                    <a:pt x="169" y="471"/>
                  </a:lnTo>
                  <a:lnTo>
                    <a:pt x="171" y="471"/>
                  </a:lnTo>
                  <a:lnTo>
                    <a:pt x="176" y="466"/>
                  </a:lnTo>
                  <a:lnTo>
                    <a:pt x="178" y="464"/>
                  </a:lnTo>
                  <a:lnTo>
                    <a:pt x="178" y="461"/>
                  </a:lnTo>
                  <a:lnTo>
                    <a:pt x="178" y="459"/>
                  </a:lnTo>
                  <a:lnTo>
                    <a:pt x="178" y="457"/>
                  </a:lnTo>
                  <a:lnTo>
                    <a:pt x="178" y="452"/>
                  </a:lnTo>
                  <a:lnTo>
                    <a:pt x="183" y="445"/>
                  </a:lnTo>
                  <a:lnTo>
                    <a:pt x="187" y="441"/>
                  </a:lnTo>
                  <a:lnTo>
                    <a:pt x="192" y="436"/>
                  </a:lnTo>
                  <a:lnTo>
                    <a:pt x="196" y="434"/>
                  </a:lnTo>
                  <a:lnTo>
                    <a:pt x="199" y="432"/>
                  </a:lnTo>
                  <a:lnTo>
                    <a:pt x="201" y="432"/>
                  </a:lnTo>
                  <a:lnTo>
                    <a:pt x="203" y="429"/>
                  </a:lnTo>
                  <a:lnTo>
                    <a:pt x="206" y="427"/>
                  </a:lnTo>
                  <a:lnTo>
                    <a:pt x="206" y="425"/>
                  </a:lnTo>
                  <a:lnTo>
                    <a:pt x="208" y="423"/>
                  </a:lnTo>
                  <a:lnTo>
                    <a:pt x="210" y="420"/>
                  </a:lnTo>
                  <a:lnTo>
                    <a:pt x="212" y="418"/>
                  </a:lnTo>
                  <a:lnTo>
                    <a:pt x="215" y="413"/>
                  </a:lnTo>
                  <a:lnTo>
                    <a:pt x="219" y="411"/>
                  </a:lnTo>
                  <a:lnTo>
                    <a:pt x="222" y="409"/>
                  </a:lnTo>
                  <a:lnTo>
                    <a:pt x="226" y="404"/>
                  </a:lnTo>
                  <a:lnTo>
                    <a:pt x="231" y="402"/>
                  </a:lnTo>
                  <a:lnTo>
                    <a:pt x="233" y="402"/>
                  </a:lnTo>
                  <a:lnTo>
                    <a:pt x="235" y="404"/>
                  </a:lnTo>
                  <a:lnTo>
                    <a:pt x="240" y="404"/>
                  </a:lnTo>
                  <a:lnTo>
                    <a:pt x="242" y="402"/>
                  </a:lnTo>
                  <a:lnTo>
                    <a:pt x="244" y="404"/>
                  </a:lnTo>
                  <a:lnTo>
                    <a:pt x="247" y="404"/>
                  </a:lnTo>
                  <a:lnTo>
                    <a:pt x="251" y="404"/>
                  </a:lnTo>
                  <a:lnTo>
                    <a:pt x="256" y="404"/>
                  </a:lnTo>
                  <a:lnTo>
                    <a:pt x="260" y="404"/>
                  </a:lnTo>
                  <a:lnTo>
                    <a:pt x="265" y="402"/>
                  </a:lnTo>
                  <a:lnTo>
                    <a:pt x="265" y="400"/>
                  </a:lnTo>
                  <a:lnTo>
                    <a:pt x="265" y="397"/>
                  </a:lnTo>
                  <a:lnTo>
                    <a:pt x="267" y="397"/>
                  </a:lnTo>
                  <a:lnTo>
                    <a:pt x="272" y="400"/>
                  </a:lnTo>
                  <a:lnTo>
                    <a:pt x="274" y="400"/>
                  </a:lnTo>
                  <a:lnTo>
                    <a:pt x="276" y="397"/>
                  </a:lnTo>
                  <a:lnTo>
                    <a:pt x="279" y="397"/>
                  </a:lnTo>
                  <a:lnTo>
                    <a:pt x="281" y="400"/>
                  </a:lnTo>
                  <a:lnTo>
                    <a:pt x="283" y="402"/>
                  </a:lnTo>
                  <a:lnTo>
                    <a:pt x="288" y="404"/>
                  </a:lnTo>
                  <a:lnTo>
                    <a:pt x="290" y="404"/>
                  </a:lnTo>
                  <a:lnTo>
                    <a:pt x="292" y="402"/>
                  </a:lnTo>
                  <a:lnTo>
                    <a:pt x="292" y="400"/>
                  </a:lnTo>
                  <a:lnTo>
                    <a:pt x="292" y="397"/>
                  </a:lnTo>
                  <a:lnTo>
                    <a:pt x="295" y="397"/>
                  </a:lnTo>
                  <a:lnTo>
                    <a:pt x="299" y="397"/>
                  </a:lnTo>
                  <a:lnTo>
                    <a:pt x="302" y="397"/>
                  </a:lnTo>
                  <a:lnTo>
                    <a:pt x="304" y="397"/>
                  </a:lnTo>
                  <a:lnTo>
                    <a:pt x="306" y="395"/>
                  </a:lnTo>
                  <a:lnTo>
                    <a:pt x="306" y="391"/>
                  </a:lnTo>
                  <a:lnTo>
                    <a:pt x="306" y="381"/>
                  </a:lnTo>
                  <a:lnTo>
                    <a:pt x="308" y="377"/>
                  </a:lnTo>
                  <a:lnTo>
                    <a:pt x="311" y="375"/>
                  </a:lnTo>
                  <a:lnTo>
                    <a:pt x="311" y="372"/>
                  </a:lnTo>
                  <a:lnTo>
                    <a:pt x="313" y="370"/>
                  </a:lnTo>
                  <a:lnTo>
                    <a:pt x="313" y="368"/>
                  </a:lnTo>
                  <a:lnTo>
                    <a:pt x="311" y="365"/>
                  </a:lnTo>
                  <a:lnTo>
                    <a:pt x="311" y="363"/>
                  </a:lnTo>
                  <a:lnTo>
                    <a:pt x="311" y="361"/>
                  </a:lnTo>
                  <a:lnTo>
                    <a:pt x="313" y="361"/>
                  </a:lnTo>
                  <a:lnTo>
                    <a:pt x="315" y="361"/>
                  </a:lnTo>
                  <a:lnTo>
                    <a:pt x="318" y="365"/>
                  </a:lnTo>
                  <a:lnTo>
                    <a:pt x="320" y="368"/>
                  </a:lnTo>
                  <a:lnTo>
                    <a:pt x="322" y="368"/>
                  </a:lnTo>
                  <a:lnTo>
                    <a:pt x="324" y="368"/>
                  </a:lnTo>
                  <a:lnTo>
                    <a:pt x="327" y="365"/>
                  </a:lnTo>
                  <a:lnTo>
                    <a:pt x="327" y="363"/>
                  </a:lnTo>
                  <a:lnTo>
                    <a:pt x="327" y="361"/>
                  </a:lnTo>
                  <a:lnTo>
                    <a:pt x="324" y="359"/>
                  </a:lnTo>
                  <a:lnTo>
                    <a:pt x="324" y="356"/>
                  </a:lnTo>
                  <a:lnTo>
                    <a:pt x="322" y="356"/>
                  </a:lnTo>
                  <a:lnTo>
                    <a:pt x="322" y="354"/>
                  </a:lnTo>
                  <a:lnTo>
                    <a:pt x="322" y="352"/>
                  </a:lnTo>
                  <a:lnTo>
                    <a:pt x="320" y="349"/>
                  </a:lnTo>
                  <a:lnTo>
                    <a:pt x="320" y="347"/>
                  </a:lnTo>
                  <a:lnTo>
                    <a:pt x="320" y="345"/>
                  </a:lnTo>
                  <a:lnTo>
                    <a:pt x="318" y="343"/>
                  </a:lnTo>
                  <a:lnTo>
                    <a:pt x="318" y="340"/>
                  </a:lnTo>
                  <a:lnTo>
                    <a:pt x="315" y="338"/>
                  </a:lnTo>
                  <a:lnTo>
                    <a:pt x="315" y="333"/>
                  </a:lnTo>
                  <a:lnTo>
                    <a:pt x="311" y="336"/>
                  </a:lnTo>
                  <a:lnTo>
                    <a:pt x="311" y="333"/>
                  </a:lnTo>
                  <a:lnTo>
                    <a:pt x="308" y="329"/>
                  </a:lnTo>
                  <a:lnTo>
                    <a:pt x="308" y="327"/>
                  </a:lnTo>
                  <a:lnTo>
                    <a:pt x="304" y="327"/>
                  </a:lnTo>
                  <a:lnTo>
                    <a:pt x="295" y="324"/>
                  </a:lnTo>
                  <a:lnTo>
                    <a:pt x="292" y="322"/>
                  </a:lnTo>
                  <a:lnTo>
                    <a:pt x="292" y="320"/>
                  </a:lnTo>
                  <a:lnTo>
                    <a:pt x="290" y="315"/>
                  </a:lnTo>
                  <a:lnTo>
                    <a:pt x="290" y="308"/>
                  </a:lnTo>
                  <a:lnTo>
                    <a:pt x="290" y="306"/>
                  </a:lnTo>
                  <a:lnTo>
                    <a:pt x="288" y="306"/>
                  </a:lnTo>
                  <a:lnTo>
                    <a:pt x="286" y="304"/>
                  </a:lnTo>
                  <a:lnTo>
                    <a:pt x="283" y="302"/>
                  </a:lnTo>
                  <a:lnTo>
                    <a:pt x="281" y="297"/>
                  </a:lnTo>
                  <a:lnTo>
                    <a:pt x="279" y="297"/>
                  </a:lnTo>
                  <a:lnTo>
                    <a:pt x="276" y="297"/>
                  </a:lnTo>
                  <a:lnTo>
                    <a:pt x="272" y="297"/>
                  </a:lnTo>
                  <a:lnTo>
                    <a:pt x="270" y="295"/>
                  </a:lnTo>
                  <a:lnTo>
                    <a:pt x="267" y="295"/>
                  </a:lnTo>
                  <a:lnTo>
                    <a:pt x="267" y="292"/>
                  </a:lnTo>
                  <a:lnTo>
                    <a:pt x="267" y="288"/>
                  </a:lnTo>
                  <a:lnTo>
                    <a:pt x="267" y="286"/>
                  </a:lnTo>
                  <a:lnTo>
                    <a:pt x="267" y="283"/>
                  </a:lnTo>
                  <a:lnTo>
                    <a:pt x="267" y="281"/>
                  </a:lnTo>
                  <a:lnTo>
                    <a:pt x="267" y="279"/>
                  </a:lnTo>
                  <a:lnTo>
                    <a:pt x="267" y="276"/>
                  </a:lnTo>
                  <a:lnTo>
                    <a:pt x="270" y="276"/>
                  </a:lnTo>
                  <a:lnTo>
                    <a:pt x="272" y="274"/>
                  </a:lnTo>
                  <a:lnTo>
                    <a:pt x="272" y="272"/>
                  </a:lnTo>
                  <a:lnTo>
                    <a:pt x="272" y="270"/>
                  </a:lnTo>
                  <a:lnTo>
                    <a:pt x="272" y="267"/>
                  </a:lnTo>
                  <a:lnTo>
                    <a:pt x="274" y="267"/>
                  </a:lnTo>
                  <a:lnTo>
                    <a:pt x="274" y="265"/>
                  </a:lnTo>
                  <a:lnTo>
                    <a:pt x="276" y="265"/>
                  </a:lnTo>
                  <a:lnTo>
                    <a:pt x="279" y="263"/>
                  </a:lnTo>
                  <a:lnTo>
                    <a:pt x="279" y="260"/>
                  </a:lnTo>
                  <a:lnTo>
                    <a:pt x="281" y="258"/>
                  </a:lnTo>
                  <a:lnTo>
                    <a:pt x="286" y="260"/>
                  </a:lnTo>
                  <a:lnTo>
                    <a:pt x="290" y="260"/>
                  </a:lnTo>
                  <a:lnTo>
                    <a:pt x="295" y="260"/>
                  </a:lnTo>
                  <a:lnTo>
                    <a:pt x="297" y="260"/>
                  </a:lnTo>
                  <a:lnTo>
                    <a:pt x="299" y="258"/>
                  </a:lnTo>
                  <a:lnTo>
                    <a:pt x="299" y="256"/>
                  </a:lnTo>
                  <a:lnTo>
                    <a:pt x="302" y="256"/>
                  </a:lnTo>
                  <a:lnTo>
                    <a:pt x="306" y="256"/>
                  </a:lnTo>
                  <a:lnTo>
                    <a:pt x="308" y="256"/>
                  </a:lnTo>
                  <a:lnTo>
                    <a:pt x="308" y="254"/>
                  </a:lnTo>
                  <a:lnTo>
                    <a:pt x="311" y="254"/>
                  </a:lnTo>
                  <a:lnTo>
                    <a:pt x="313" y="254"/>
                  </a:lnTo>
                  <a:lnTo>
                    <a:pt x="315" y="256"/>
                  </a:lnTo>
                  <a:lnTo>
                    <a:pt x="315" y="254"/>
                  </a:lnTo>
                  <a:lnTo>
                    <a:pt x="318" y="254"/>
                  </a:lnTo>
                  <a:lnTo>
                    <a:pt x="318" y="251"/>
                  </a:lnTo>
                  <a:lnTo>
                    <a:pt x="318" y="247"/>
                  </a:lnTo>
                  <a:lnTo>
                    <a:pt x="315" y="240"/>
                  </a:lnTo>
                  <a:lnTo>
                    <a:pt x="313" y="235"/>
                  </a:lnTo>
                  <a:lnTo>
                    <a:pt x="313" y="233"/>
                  </a:lnTo>
                  <a:lnTo>
                    <a:pt x="313" y="231"/>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199" name="Freeform 19">
              <a:extLst>
                <a:ext uri="{FF2B5EF4-FFF2-40B4-BE49-F238E27FC236}">
                  <a16:creationId xmlns:a16="http://schemas.microsoft.com/office/drawing/2014/main" id="{D94D71D5-AA85-4A72-7C68-1489425B686A}"/>
                </a:ext>
              </a:extLst>
            </xdr:cNvPr>
            <xdr:cNvSpPr>
              <a:spLocks/>
            </xdr:cNvSpPr>
          </xdr:nvSpPr>
          <xdr:spPr bwMode="auto">
            <a:xfrm>
              <a:off x="2922588" y="3225800"/>
              <a:ext cx="174625" cy="374650"/>
            </a:xfrm>
            <a:custGeom>
              <a:avLst/>
              <a:gdLst/>
              <a:ahLst/>
              <a:cxnLst>
                <a:cxn ang="0">
                  <a:pos x="2" y="233"/>
                </a:cxn>
                <a:cxn ang="0">
                  <a:pos x="5" y="229"/>
                </a:cxn>
                <a:cxn ang="0">
                  <a:pos x="5" y="220"/>
                </a:cxn>
                <a:cxn ang="0">
                  <a:pos x="9" y="220"/>
                </a:cxn>
                <a:cxn ang="0">
                  <a:pos x="14" y="217"/>
                </a:cxn>
                <a:cxn ang="0">
                  <a:pos x="11" y="213"/>
                </a:cxn>
                <a:cxn ang="0">
                  <a:pos x="11" y="208"/>
                </a:cxn>
                <a:cxn ang="0">
                  <a:pos x="14" y="201"/>
                </a:cxn>
                <a:cxn ang="0">
                  <a:pos x="16" y="192"/>
                </a:cxn>
                <a:cxn ang="0">
                  <a:pos x="16" y="185"/>
                </a:cxn>
                <a:cxn ang="0">
                  <a:pos x="18" y="179"/>
                </a:cxn>
                <a:cxn ang="0">
                  <a:pos x="18" y="174"/>
                </a:cxn>
                <a:cxn ang="0">
                  <a:pos x="14" y="165"/>
                </a:cxn>
                <a:cxn ang="0">
                  <a:pos x="11" y="163"/>
                </a:cxn>
                <a:cxn ang="0">
                  <a:pos x="14" y="149"/>
                </a:cxn>
                <a:cxn ang="0">
                  <a:pos x="16" y="144"/>
                </a:cxn>
                <a:cxn ang="0">
                  <a:pos x="21" y="142"/>
                </a:cxn>
                <a:cxn ang="0">
                  <a:pos x="25" y="144"/>
                </a:cxn>
                <a:cxn ang="0">
                  <a:pos x="32" y="140"/>
                </a:cxn>
                <a:cxn ang="0">
                  <a:pos x="37" y="133"/>
                </a:cxn>
                <a:cxn ang="0">
                  <a:pos x="34" y="121"/>
                </a:cxn>
                <a:cxn ang="0">
                  <a:pos x="32" y="115"/>
                </a:cxn>
                <a:cxn ang="0">
                  <a:pos x="34" y="110"/>
                </a:cxn>
                <a:cxn ang="0">
                  <a:pos x="50" y="101"/>
                </a:cxn>
                <a:cxn ang="0">
                  <a:pos x="55" y="96"/>
                </a:cxn>
                <a:cxn ang="0">
                  <a:pos x="59" y="92"/>
                </a:cxn>
                <a:cxn ang="0">
                  <a:pos x="66" y="92"/>
                </a:cxn>
                <a:cxn ang="0">
                  <a:pos x="69" y="87"/>
                </a:cxn>
                <a:cxn ang="0">
                  <a:pos x="69" y="78"/>
                </a:cxn>
                <a:cxn ang="0">
                  <a:pos x="82" y="67"/>
                </a:cxn>
                <a:cxn ang="0">
                  <a:pos x="87" y="53"/>
                </a:cxn>
                <a:cxn ang="0">
                  <a:pos x="85" y="46"/>
                </a:cxn>
                <a:cxn ang="0">
                  <a:pos x="78" y="32"/>
                </a:cxn>
                <a:cxn ang="0">
                  <a:pos x="78" y="25"/>
                </a:cxn>
                <a:cxn ang="0">
                  <a:pos x="85" y="12"/>
                </a:cxn>
                <a:cxn ang="0">
                  <a:pos x="94" y="0"/>
                </a:cxn>
                <a:cxn ang="0">
                  <a:pos x="101" y="5"/>
                </a:cxn>
                <a:cxn ang="0">
                  <a:pos x="110" y="9"/>
                </a:cxn>
              </a:cxnLst>
              <a:rect l="0" t="0" r="r" b="b"/>
              <a:pathLst>
                <a:path w="110" h="236">
                  <a:moveTo>
                    <a:pt x="0" y="236"/>
                  </a:moveTo>
                  <a:lnTo>
                    <a:pt x="2" y="233"/>
                  </a:lnTo>
                  <a:lnTo>
                    <a:pt x="5" y="231"/>
                  </a:lnTo>
                  <a:lnTo>
                    <a:pt x="5" y="229"/>
                  </a:lnTo>
                  <a:lnTo>
                    <a:pt x="5" y="222"/>
                  </a:lnTo>
                  <a:lnTo>
                    <a:pt x="5" y="220"/>
                  </a:lnTo>
                  <a:lnTo>
                    <a:pt x="7" y="220"/>
                  </a:lnTo>
                  <a:lnTo>
                    <a:pt x="9" y="220"/>
                  </a:lnTo>
                  <a:lnTo>
                    <a:pt x="11" y="220"/>
                  </a:lnTo>
                  <a:lnTo>
                    <a:pt x="14" y="217"/>
                  </a:lnTo>
                  <a:lnTo>
                    <a:pt x="14" y="215"/>
                  </a:lnTo>
                  <a:lnTo>
                    <a:pt x="11" y="213"/>
                  </a:lnTo>
                  <a:lnTo>
                    <a:pt x="11" y="211"/>
                  </a:lnTo>
                  <a:lnTo>
                    <a:pt x="11" y="208"/>
                  </a:lnTo>
                  <a:lnTo>
                    <a:pt x="11" y="206"/>
                  </a:lnTo>
                  <a:lnTo>
                    <a:pt x="14" y="201"/>
                  </a:lnTo>
                  <a:lnTo>
                    <a:pt x="14" y="197"/>
                  </a:lnTo>
                  <a:lnTo>
                    <a:pt x="16" y="192"/>
                  </a:lnTo>
                  <a:lnTo>
                    <a:pt x="16" y="190"/>
                  </a:lnTo>
                  <a:lnTo>
                    <a:pt x="16" y="185"/>
                  </a:lnTo>
                  <a:lnTo>
                    <a:pt x="18" y="181"/>
                  </a:lnTo>
                  <a:lnTo>
                    <a:pt x="18" y="179"/>
                  </a:lnTo>
                  <a:lnTo>
                    <a:pt x="18" y="176"/>
                  </a:lnTo>
                  <a:lnTo>
                    <a:pt x="18" y="174"/>
                  </a:lnTo>
                  <a:lnTo>
                    <a:pt x="16" y="169"/>
                  </a:lnTo>
                  <a:lnTo>
                    <a:pt x="14" y="165"/>
                  </a:lnTo>
                  <a:lnTo>
                    <a:pt x="14" y="163"/>
                  </a:lnTo>
                  <a:lnTo>
                    <a:pt x="11" y="163"/>
                  </a:lnTo>
                  <a:lnTo>
                    <a:pt x="14" y="153"/>
                  </a:lnTo>
                  <a:lnTo>
                    <a:pt x="14" y="149"/>
                  </a:lnTo>
                  <a:lnTo>
                    <a:pt x="14" y="147"/>
                  </a:lnTo>
                  <a:lnTo>
                    <a:pt x="16" y="144"/>
                  </a:lnTo>
                  <a:lnTo>
                    <a:pt x="18" y="142"/>
                  </a:lnTo>
                  <a:lnTo>
                    <a:pt x="21" y="142"/>
                  </a:lnTo>
                  <a:lnTo>
                    <a:pt x="23" y="144"/>
                  </a:lnTo>
                  <a:lnTo>
                    <a:pt x="25" y="144"/>
                  </a:lnTo>
                  <a:lnTo>
                    <a:pt x="30" y="144"/>
                  </a:lnTo>
                  <a:lnTo>
                    <a:pt x="32" y="140"/>
                  </a:lnTo>
                  <a:lnTo>
                    <a:pt x="34" y="137"/>
                  </a:lnTo>
                  <a:lnTo>
                    <a:pt x="37" y="133"/>
                  </a:lnTo>
                  <a:lnTo>
                    <a:pt x="37" y="126"/>
                  </a:lnTo>
                  <a:lnTo>
                    <a:pt x="34" y="121"/>
                  </a:lnTo>
                  <a:lnTo>
                    <a:pt x="34" y="117"/>
                  </a:lnTo>
                  <a:lnTo>
                    <a:pt x="32" y="115"/>
                  </a:lnTo>
                  <a:lnTo>
                    <a:pt x="32" y="112"/>
                  </a:lnTo>
                  <a:lnTo>
                    <a:pt x="34" y="110"/>
                  </a:lnTo>
                  <a:lnTo>
                    <a:pt x="37" y="108"/>
                  </a:lnTo>
                  <a:lnTo>
                    <a:pt x="50" y="101"/>
                  </a:lnTo>
                  <a:lnTo>
                    <a:pt x="53" y="99"/>
                  </a:lnTo>
                  <a:lnTo>
                    <a:pt x="55" y="96"/>
                  </a:lnTo>
                  <a:lnTo>
                    <a:pt x="57" y="94"/>
                  </a:lnTo>
                  <a:lnTo>
                    <a:pt x="59" y="92"/>
                  </a:lnTo>
                  <a:lnTo>
                    <a:pt x="64" y="92"/>
                  </a:lnTo>
                  <a:lnTo>
                    <a:pt x="66" y="92"/>
                  </a:lnTo>
                  <a:lnTo>
                    <a:pt x="66" y="89"/>
                  </a:lnTo>
                  <a:lnTo>
                    <a:pt x="69" y="87"/>
                  </a:lnTo>
                  <a:lnTo>
                    <a:pt x="69" y="83"/>
                  </a:lnTo>
                  <a:lnTo>
                    <a:pt x="69" y="78"/>
                  </a:lnTo>
                  <a:lnTo>
                    <a:pt x="75" y="71"/>
                  </a:lnTo>
                  <a:lnTo>
                    <a:pt x="82" y="67"/>
                  </a:lnTo>
                  <a:lnTo>
                    <a:pt x="85" y="60"/>
                  </a:lnTo>
                  <a:lnTo>
                    <a:pt x="87" y="53"/>
                  </a:lnTo>
                  <a:lnTo>
                    <a:pt x="87" y="48"/>
                  </a:lnTo>
                  <a:lnTo>
                    <a:pt x="85" y="46"/>
                  </a:lnTo>
                  <a:lnTo>
                    <a:pt x="82" y="39"/>
                  </a:lnTo>
                  <a:lnTo>
                    <a:pt x="78" y="32"/>
                  </a:lnTo>
                  <a:lnTo>
                    <a:pt x="78" y="28"/>
                  </a:lnTo>
                  <a:lnTo>
                    <a:pt x="78" y="25"/>
                  </a:lnTo>
                  <a:lnTo>
                    <a:pt x="78" y="23"/>
                  </a:lnTo>
                  <a:lnTo>
                    <a:pt x="85" y="12"/>
                  </a:lnTo>
                  <a:lnTo>
                    <a:pt x="91" y="3"/>
                  </a:lnTo>
                  <a:lnTo>
                    <a:pt x="94" y="0"/>
                  </a:lnTo>
                  <a:lnTo>
                    <a:pt x="98" y="3"/>
                  </a:lnTo>
                  <a:lnTo>
                    <a:pt x="101" y="5"/>
                  </a:lnTo>
                  <a:lnTo>
                    <a:pt x="105" y="9"/>
                  </a:lnTo>
                  <a:lnTo>
                    <a:pt x="110" y="9"/>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grpSp>
      <xdr:grpSp>
        <xdr:nvGrpSpPr>
          <xdr:cNvPr id="12" name="A123">
            <a:extLst>
              <a:ext uri="{FF2B5EF4-FFF2-40B4-BE49-F238E27FC236}">
                <a16:creationId xmlns:a16="http://schemas.microsoft.com/office/drawing/2014/main" id="{CB443726-DAB9-EFFB-9ABA-9B44486864BF}"/>
              </a:ext>
            </a:extLst>
          </xdr:cNvPr>
          <xdr:cNvGrpSpPr/>
        </xdr:nvGrpSpPr>
        <xdr:grpSpPr>
          <a:xfrm>
            <a:off x="11134725" y="431412"/>
            <a:ext cx="1413366" cy="1129147"/>
            <a:chOff x="779463" y="723900"/>
            <a:chExt cx="2233612" cy="2038351"/>
          </a:xfrm>
        </xdr:grpSpPr>
        <xdr:sp macro="" textlink="">
          <xdr:nvSpPr>
            <xdr:cNvPr id="57" name="Freeform 31">
              <a:extLst>
                <a:ext uri="{FF2B5EF4-FFF2-40B4-BE49-F238E27FC236}">
                  <a16:creationId xmlns:a16="http://schemas.microsoft.com/office/drawing/2014/main" id="{E4FFEFBA-07F5-9D30-0A34-3065EB18C8D2}"/>
                </a:ext>
              </a:extLst>
            </xdr:cNvPr>
            <xdr:cNvSpPr>
              <a:spLocks noEditPoints="1"/>
            </xdr:cNvSpPr>
          </xdr:nvSpPr>
          <xdr:spPr bwMode="auto">
            <a:xfrm>
              <a:off x="779463" y="723900"/>
              <a:ext cx="2233612" cy="2038350"/>
            </a:xfrm>
            <a:custGeom>
              <a:avLst/>
              <a:gdLst/>
              <a:ahLst/>
              <a:cxnLst>
                <a:cxn ang="0">
                  <a:pos x="98" y="591"/>
                </a:cxn>
                <a:cxn ang="0">
                  <a:pos x="112" y="578"/>
                </a:cxn>
                <a:cxn ang="0">
                  <a:pos x="114" y="569"/>
                </a:cxn>
                <a:cxn ang="0">
                  <a:pos x="1217" y="84"/>
                </a:cxn>
                <a:cxn ang="0">
                  <a:pos x="1245" y="212"/>
                </a:cxn>
                <a:cxn ang="0">
                  <a:pos x="1343" y="169"/>
                </a:cxn>
                <a:cxn ang="0">
                  <a:pos x="1403" y="326"/>
                </a:cxn>
                <a:cxn ang="0">
                  <a:pos x="1275" y="393"/>
                </a:cxn>
                <a:cxn ang="0">
                  <a:pos x="1213" y="505"/>
                </a:cxn>
                <a:cxn ang="0">
                  <a:pos x="1176" y="598"/>
                </a:cxn>
                <a:cxn ang="0">
                  <a:pos x="1243" y="651"/>
                </a:cxn>
                <a:cxn ang="0">
                  <a:pos x="1263" y="811"/>
                </a:cxn>
                <a:cxn ang="0">
                  <a:pos x="1208" y="806"/>
                </a:cxn>
                <a:cxn ang="0">
                  <a:pos x="1153" y="863"/>
                </a:cxn>
                <a:cxn ang="0">
                  <a:pos x="1035" y="889"/>
                </a:cxn>
                <a:cxn ang="0">
                  <a:pos x="980" y="914"/>
                </a:cxn>
                <a:cxn ang="0">
                  <a:pos x="920" y="920"/>
                </a:cxn>
                <a:cxn ang="0">
                  <a:pos x="879" y="923"/>
                </a:cxn>
                <a:cxn ang="0">
                  <a:pos x="829" y="927"/>
                </a:cxn>
                <a:cxn ang="0">
                  <a:pos x="776" y="952"/>
                </a:cxn>
                <a:cxn ang="0">
                  <a:pos x="708" y="1000"/>
                </a:cxn>
                <a:cxn ang="0">
                  <a:pos x="671" y="980"/>
                </a:cxn>
                <a:cxn ang="0">
                  <a:pos x="651" y="1016"/>
                </a:cxn>
                <a:cxn ang="0">
                  <a:pos x="639" y="1087"/>
                </a:cxn>
                <a:cxn ang="0">
                  <a:pos x="607" y="1117"/>
                </a:cxn>
                <a:cxn ang="0">
                  <a:pos x="598" y="1163"/>
                </a:cxn>
                <a:cxn ang="0">
                  <a:pos x="598" y="1236"/>
                </a:cxn>
                <a:cxn ang="0">
                  <a:pos x="532" y="1204"/>
                </a:cxn>
                <a:cxn ang="0">
                  <a:pos x="466" y="1204"/>
                </a:cxn>
                <a:cxn ang="0">
                  <a:pos x="409" y="1188"/>
                </a:cxn>
                <a:cxn ang="0">
                  <a:pos x="395" y="1215"/>
                </a:cxn>
                <a:cxn ang="0">
                  <a:pos x="335" y="1204"/>
                </a:cxn>
                <a:cxn ang="0">
                  <a:pos x="274" y="1224"/>
                </a:cxn>
                <a:cxn ang="0">
                  <a:pos x="223" y="1247"/>
                </a:cxn>
                <a:cxn ang="0">
                  <a:pos x="189" y="1268"/>
                </a:cxn>
                <a:cxn ang="0">
                  <a:pos x="139" y="1284"/>
                </a:cxn>
                <a:cxn ang="0">
                  <a:pos x="102" y="1213"/>
                </a:cxn>
                <a:cxn ang="0">
                  <a:pos x="82" y="1112"/>
                </a:cxn>
                <a:cxn ang="0">
                  <a:pos x="38" y="1062"/>
                </a:cxn>
                <a:cxn ang="0">
                  <a:pos x="4" y="966"/>
                </a:cxn>
                <a:cxn ang="0">
                  <a:pos x="11" y="902"/>
                </a:cxn>
                <a:cxn ang="0">
                  <a:pos x="25" y="811"/>
                </a:cxn>
                <a:cxn ang="0">
                  <a:pos x="6" y="742"/>
                </a:cxn>
                <a:cxn ang="0">
                  <a:pos x="36" y="669"/>
                </a:cxn>
                <a:cxn ang="0">
                  <a:pos x="82" y="644"/>
                </a:cxn>
                <a:cxn ang="0">
                  <a:pos x="98" y="628"/>
                </a:cxn>
                <a:cxn ang="0">
                  <a:pos x="153" y="573"/>
                </a:cxn>
                <a:cxn ang="0">
                  <a:pos x="223" y="509"/>
                </a:cxn>
                <a:cxn ang="0">
                  <a:pos x="271" y="420"/>
                </a:cxn>
                <a:cxn ang="0">
                  <a:pos x="347" y="384"/>
                </a:cxn>
                <a:cxn ang="0">
                  <a:pos x="395" y="326"/>
                </a:cxn>
                <a:cxn ang="0">
                  <a:pos x="468" y="235"/>
                </a:cxn>
                <a:cxn ang="0">
                  <a:pos x="578" y="235"/>
                </a:cxn>
                <a:cxn ang="0">
                  <a:pos x="651" y="171"/>
                </a:cxn>
                <a:cxn ang="0">
                  <a:pos x="767" y="169"/>
                </a:cxn>
                <a:cxn ang="0">
                  <a:pos x="861" y="171"/>
                </a:cxn>
                <a:cxn ang="0">
                  <a:pos x="932" y="150"/>
                </a:cxn>
                <a:cxn ang="0">
                  <a:pos x="996" y="118"/>
                </a:cxn>
                <a:cxn ang="0">
                  <a:pos x="1089" y="73"/>
                </a:cxn>
                <a:cxn ang="0">
                  <a:pos x="1137" y="38"/>
                </a:cxn>
                <a:cxn ang="0">
                  <a:pos x="1199" y="6"/>
                </a:cxn>
              </a:cxnLst>
              <a:rect l="0" t="0" r="r" b="b"/>
              <a:pathLst>
                <a:path w="1407" h="1284">
                  <a:moveTo>
                    <a:pt x="13" y="692"/>
                  </a:moveTo>
                  <a:lnTo>
                    <a:pt x="9" y="692"/>
                  </a:lnTo>
                  <a:lnTo>
                    <a:pt x="9" y="690"/>
                  </a:lnTo>
                  <a:lnTo>
                    <a:pt x="9" y="687"/>
                  </a:lnTo>
                  <a:lnTo>
                    <a:pt x="11" y="687"/>
                  </a:lnTo>
                  <a:lnTo>
                    <a:pt x="13" y="690"/>
                  </a:lnTo>
                  <a:lnTo>
                    <a:pt x="13" y="692"/>
                  </a:lnTo>
                  <a:close/>
                  <a:moveTo>
                    <a:pt x="93" y="633"/>
                  </a:moveTo>
                  <a:lnTo>
                    <a:pt x="91" y="633"/>
                  </a:lnTo>
                  <a:lnTo>
                    <a:pt x="89" y="630"/>
                  </a:lnTo>
                  <a:lnTo>
                    <a:pt x="91" y="628"/>
                  </a:lnTo>
                  <a:lnTo>
                    <a:pt x="93" y="628"/>
                  </a:lnTo>
                  <a:lnTo>
                    <a:pt x="96" y="628"/>
                  </a:lnTo>
                  <a:lnTo>
                    <a:pt x="96" y="630"/>
                  </a:lnTo>
                  <a:lnTo>
                    <a:pt x="93" y="633"/>
                  </a:lnTo>
                  <a:close/>
                  <a:moveTo>
                    <a:pt x="98" y="596"/>
                  </a:moveTo>
                  <a:lnTo>
                    <a:pt x="96" y="596"/>
                  </a:lnTo>
                  <a:lnTo>
                    <a:pt x="96" y="594"/>
                  </a:lnTo>
                  <a:lnTo>
                    <a:pt x="98" y="591"/>
                  </a:lnTo>
                  <a:lnTo>
                    <a:pt x="100" y="591"/>
                  </a:lnTo>
                  <a:lnTo>
                    <a:pt x="100" y="594"/>
                  </a:lnTo>
                  <a:lnTo>
                    <a:pt x="100" y="596"/>
                  </a:lnTo>
                  <a:lnTo>
                    <a:pt x="98" y="596"/>
                  </a:lnTo>
                  <a:close/>
                  <a:moveTo>
                    <a:pt x="116" y="587"/>
                  </a:moveTo>
                  <a:lnTo>
                    <a:pt x="114" y="587"/>
                  </a:lnTo>
                  <a:lnTo>
                    <a:pt x="112" y="585"/>
                  </a:lnTo>
                  <a:lnTo>
                    <a:pt x="114" y="585"/>
                  </a:lnTo>
                  <a:lnTo>
                    <a:pt x="116" y="587"/>
                  </a:lnTo>
                  <a:close/>
                  <a:moveTo>
                    <a:pt x="125" y="582"/>
                  </a:moveTo>
                  <a:lnTo>
                    <a:pt x="123" y="582"/>
                  </a:lnTo>
                  <a:lnTo>
                    <a:pt x="121" y="582"/>
                  </a:lnTo>
                  <a:lnTo>
                    <a:pt x="121" y="580"/>
                  </a:lnTo>
                  <a:lnTo>
                    <a:pt x="123" y="580"/>
                  </a:lnTo>
                  <a:lnTo>
                    <a:pt x="123" y="578"/>
                  </a:lnTo>
                  <a:lnTo>
                    <a:pt x="125" y="580"/>
                  </a:lnTo>
                  <a:lnTo>
                    <a:pt x="125" y="582"/>
                  </a:lnTo>
                  <a:close/>
                  <a:moveTo>
                    <a:pt x="114" y="578"/>
                  </a:moveTo>
                  <a:lnTo>
                    <a:pt x="112" y="578"/>
                  </a:lnTo>
                  <a:lnTo>
                    <a:pt x="112" y="575"/>
                  </a:lnTo>
                  <a:lnTo>
                    <a:pt x="114" y="575"/>
                  </a:lnTo>
                  <a:lnTo>
                    <a:pt x="114" y="578"/>
                  </a:lnTo>
                  <a:close/>
                  <a:moveTo>
                    <a:pt x="100" y="585"/>
                  </a:moveTo>
                  <a:lnTo>
                    <a:pt x="98" y="585"/>
                  </a:lnTo>
                  <a:lnTo>
                    <a:pt x="102" y="580"/>
                  </a:lnTo>
                  <a:lnTo>
                    <a:pt x="107" y="573"/>
                  </a:lnTo>
                  <a:lnTo>
                    <a:pt x="109" y="569"/>
                  </a:lnTo>
                  <a:lnTo>
                    <a:pt x="112" y="571"/>
                  </a:lnTo>
                  <a:lnTo>
                    <a:pt x="112" y="573"/>
                  </a:lnTo>
                  <a:lnTo>
                    <a:pt x="112" y="575"/>
                  </a:lnTo>
                  <a:lnTo>
                    <a:pt x="109" y="578"/>
                  </a:lnTo>
                  <a:lnTo>
                    <a:pt x="107" y="580"/>
                  </a:lnTo>
                  <a:lnTo>
                    <a:pt x="105" y="582"/>
                  </a:lnTo>
                  <a:lnTo>
                    <a:pt x="100" y="585"/>
                  </a:lnTo>
                  <a:close/>
                  <a:moveTo>
                    <a:pt x="121" y="571"/>
                  </a:moveTo>
                  <a:lnTo>
                    <a:pt x="118" y="571"/>
                  </a:lnTo>
                  <a:lnTo>
                    <a:pt x="116" y="569"/>
                  </a:lnTo>
                  <a:lnTo>
                    <a:pt x="114" y="569"/>
                  </a:lnTo>
                  <a:lnTo>
                    <a:pt x="114" y="566"/>
                  </a:lnTo>
                  <a:lnTo>
                    <a:pt x="116" y="564"/>
                  </a:lnTo>
                  <a:lnTo>
                    <a:pt x="121" y="564"/>
                  </a:lnTo>
                  <a:lnTo>
                    <a:pt x="125" y="564"/>
                  </a:lnTo>
                  <a:lnTo>
                    <a:pt x="137" y="562"/>
                  </a:lnTo>
                  <a:lnTo>
                    <a:pt x="137" y="564"/>
                  </a:lnTo>
                  <a:lnTo>
                    <a:pt x="132" y="564"/>
                  </a:lnTo>
                  <a:lnTo>
                    <a:pt x="128" y="566"/>
                  </a:lnTo>
                  <a:lnTo>
                    <a:pt x="125" y="566"/>
                  </a:lnTo>
                  <a:lnTo>
                    <a:pt x="123" y="569"/>
                  </a:lnTo>
                  <a:lnTo>
                    <a:pt x="121" y="571"/>
                  </a:lnTo>
                  <a:close/>
                  <a:moveTo>
                    <a:pt x="1227" y="45"/>
                  </a:moveTo>
                  <a:lnTo>
                    <a:pt x="1224" y="50"/>
                  </a:lnTo>
                  <a:lnTo>
                    <a:pt x="1222" y="57"/>
                  </a:lnTo>
                  <a:lnTo>
                    <a:pt x="1217" y="64"/>
                  </a:lnTo>
                  <a:lnTo>
                    <a:pt x="1217" y="68"/>
                  </a:lnTo>
                  <a:lnTo>
                    <a:pt x="1217" y="75"/>
                  </a:lnTo>
                  <a:lnTo>
                    <a:pt x="1217" y="80"/>
                  </a:lnTo>
                  <a:lnTo>
                    <a:pt x="1217" y="84"/>
                  </a:lnTo>
                  <a:lnTo>
                    <a:pt x="1220" y="86"/>
                  </a:lnTo>
                  <a:lnTo>
                    <a:pt x="1224" y="102"/>
                  </a:lnTo>
                  <a:lnTo>
                    <a:pt x="1227" y="109"/>
                  </a:lnTo>
                  <a:lnTo>
                    <a:pt x="1229" y="116"/>
                  </a:lnTo>
                  <a:lnTo>
                    <a:pt x="1229" y="125"/>
                  </a:lnTo>
                  <a:lnTo>
                    <a:pt x="1229" y="137"/>
                  </a:lnTo>
                  <a:lnTo>
                    <a:pt x="1229" y="153"/>
                  </a:lnTo>
                  <a:lnTo>
                    <a:pt x="1229" y="169"/>
                  </a:lnTo>
                  <a:lnTo>
                    <a:pt x="1229" y="178"/>
                  </a:lnTo>
                  <a:lnTo>
                    <a:pt x="1229" y="185"/>
                  </a:lnTo>
                  <a:lnTo>
                    <a:pt x="1229" y="189"/>
                  </a:lnTo>
                  <a:lnTo>
                    <a:pt x="1229" y="192"/>
                  </a:lnTo>
                  <a:lnTo>
                    <a:pt x="1231" y="196"/>
                  </a:lnTo>
                  <a:lnTo>
                    <a:pt x="1231" y="198"/>
                  </a:lnTo>
                  <a:lnTo>
                    <a:pt x="1233" y="201"/>
                  </a:lnTo>
                  <a:lnTo>
                    <a:pt x="1236" y="205"/>
                  </a:lnTo>
                  <a:lnTo>
                    <a:pt x="1240" y="210"/>
                  </a:lnTo>
                  <a:lnTo>
                    <a:pt x="1243" y="212"/>
                  </a:lnTo>
                  <a:lnTo>
                    <a:pt x="1245" y="212"/>
                  </a:lnTo>
                  <a:lnTo>
                    <a:pt x="1247" y="212"/>
                  </a:lnTo>
                  <a:lnTo>
                    <a:pt x="1249" y="210"/>
                  </a:lnTo>
                  <a:lnTo>
                    <a:pt x="1252" y="210"/>
                  </a:lnTo>
                  <a:lnTo>
                    <a:pt x="1259" y="205"/>
                  </a:lnTo>
                  <a:lnTo>
                    <a:pt x="1265" y="196"/>
                  </a:lnTo>
                  <a:lnTo>
                    <a:pt x="1272" y="187"/>
                  </a:lnTo>
                  <a:lnTo>
                    <a:pt x="1277" y="182"/>
                  </a:lnTo>
                  <a:lnTo>
                    <a:pt x="1281" y="178"/>
                  </a:lnTo>
                  <a:lnTo>
                    <a:pt x="1286" y="178"/>
                  </a:lnTo>
                  <a:lnTo>
                    <a:pt x="1293" y="178"/>
                  </a:lnTo>
                  <a:lnTo>
                    <a:pt x="1300" y="178"/>
                  </a:lnTo>
                  <a:lnTo>
                    <a:pt x="1309" y="180"/>
                  </a:lnTo>
                  <a:lnTo>
                    <a:pt x="1316" y="180"/>
                  </a:lnTo>
                  <a:lnTo>
                    <a:pt x="1318" y="180"/>
                  </a:lnTo>
                  <a:lnTo>
                    <a:pt x="1323" y="180"/>
                  </a:lnTo>
                  <a:lnTo>
                    <a:pt x="1325" y="178"/>
                  </a:lnTo>
                  <a:lnTo>
                    <a:pt x="1334" y="171"/>
                  </a:lnTo>
                  <a:lnTo>
                    <a:pt x="1339" y="169"/>
                  </a:lnTo>
                  <a:lnTo>
                    <a:pt x="1343" y="169"/>
                  </a:lnTo>
                  <a:lnTo>
                    <a:pt x="1345" y="169"/>
                  </a:lnTo>
                  <a:lnTo>
                    <a:pt x="1348" y="171"/>
                  </a:lnTo>
                  <a:lnTo>
                    <a:pt x="1359" y="176"/>
                  </a:lnTo>
                  <a:lnTo>
                    <a:pt x="1371" y="185"/>
                  </a:lnTo>
                  <a:lnTo>
                    <a:pt x="1380" y="192"/>
                  </a:lnTo>
                  <a:lnTo>
                    <a:pt x="1382" y="196"/>
                  </a:lnTo>
                  <a:lnTo>
                    <a:pt x="1387" y="201"/>
                  </a:lnTo>
                  <a:lnTo>
                    <a:pt x="1389" y="208"/>
                  </a:lnTo>
                  <a:lnTo>
                    <a:pt x="1393" y="217"/>
                  </a:lnTo>
                  <a:lnTo>
                    <a:pt x="1398" y="228"/>
                  </a:lnTo>
                  <a:lnTo>
                    <a:pt x="1403" y="242"/>
                  </a:lnTo>
                  <a:lnTo>
                    <a:pt x="1405" y="251"/>
                  </a:lnTo>
                  <a:lnTo>
                    <a:pt x="1407" y="265"/>
                  </a:lnTo>
                  <a:lnTo>
                    <a:pt x="1407" y="278"/>
                  </a:lnTo>
                  <a:lnTo>
                    <a:pt x="1407" y="297"/>
                  </a:lnTo>
                  <a:lnTo>
                    <a:pt x="1407" y="308"/>
                  </a:lnTo>
                  <a:lnTo>
                    <a:pt x="1407" y="317"/>
                  </a:lnTo>
                  <a:lnTo>
                    <a:pt x="1405" y="324"/>
                  </a:lnTo>
                  <a:lnTo>
                    <a:pt x="1403" y="326"/>
                  </a:lnTo>
                  <a:lnTo>
                    <a:pt x="1398" y="329"/>
                  </a:lnTo>
                  <a:lnTo>
                    <a:pt x="1389" y="336"/>
                  </a:lnTo>
                  <a:lnTo>
                    <a:pt x="1377" y="340"/>
                  </a:lnTo>
                  <a:lnTo>
                    <a:pt x="1368" y="345"/>
                  </a:lnTo>
                  <a:lnTo>
                    <a:pt x="1361" y="347"/>
                  </a:lnTo>
                  <a:lnTo>
                    <a:pt x="1357" y="347"/>
                  </a:lnTo>
                  <a:lnTo>
                    <a:pt x="1345" y="347"/>
                  </a:lnTo>
                  <a:lnTo>
                    <a:pt x="1339" y="347"/>
                  </a:lnTo>
                  <a:lnTo>
                    <a:pt x="1332" y="347"/>
                  </a:lnTo>
                  <a:lnTo>
                    <a:pt x="1327" y="349"/>
                  </a:lnTo>
                  <a:lnTo>
                    <a:pt x="1323" y="352"/>
                  </a:lnTo>
                  <a:lnTo>
                    <a:pt x="1320" y="356"/>
                  </a:lnTo>
                  <a:lnTo>
                    <a:pt x="1318" y="365"/>
                  </a:lnTo>
                  <a:lnTo>
                    <a:pt x="1311" y="377"/>
                  </a:lnTo>
                  <a:lnTo>
                    <a:pt x="1309" y="384"/>
                  </a:lnTo>
                  <a:lnTo>
                    <a:pt x="1304" y="386"/>
                  </a:lnTo>
                  <a:lnTo>
                    <a:pt x="1300" y="388"/>
                  </a:lnTo>
                  <a:lnTo>
                    <a:pt x="1279" y="393"/>
                  </a:lnTo>
                  <a:lnTo>
                    <a:pt x="1275" y="393"/>
                  </a:lnTo>
                  <a:lnTo>
                    <a:pt x="1272" y="395"/>
                  </a:lnTo>
                  <a:lnTo>
                    <a:pt x="1270" y="397"/>
                  </a:lnTo>
                  <a:lnTo>
                    <a:pt x="1270" y="402"/>
                  </a:lnTo>
                  <a:lnTo>
                    <a:pt x="1268" y="415"/>
                  </a:lnTo>
                  <a:lnTo>
                    <a:pt x="1268" y="425"/>
                  </a:lnTo>
                  <a:lnTo>
                    <a:pt x="1263" y="434"/>
                  </a:lnTo>
                  <a:lnTo>
                    <a:pt x="1261" y="441"/>
                  </a:lnTo>
                  <a:lnTo>
                    <a:pt x="1256" y="450"/>
                  </a:lnTo>
                  <a:lnTo>
                    <a:pt x="1252" y="454"/>
                  </a:lnTo>
                  <a:lnTo>
                    <a:pt x="1249" y="461"/>
                  </a:lnTo>
                  <a:lnTo>
                    <a:pt x="1247" y="468"/>
                  </a:lnTo>
                  <a:lnTo>
                    <a:pt x="1245" y="473"/>
                  </a:lnTo>
                  <a:lnTo>
                    <a:pt x="1240" y="477"/>
                  </a:lnTo>
                  <a:lnTo>
                    <a:pt x="1233" y="482"/>
                  </a:lnTo>
                  <a:lnTo>
                    <a:pt x="1231" y="486"/>
                  </a:lnTo>
                  <a:lnTo>
                    <a:pt x="1229" y="491"/>
                  </a:lnTo>
                  <a:lnTo>
                    <a:pt x="1224" y="495"/>
                  </a:lnTo>
                  <a:lnTo>
                    <a:pt x="1220" y="500"/>
                  </a:lnTo>
                  <a:lnTo>
                    <a:pt x="1213" y="505"/>
                  </a:lnTo>
                  <a:lnTo>
                    <a:pt x="1206" y="509"/>
                  </a:lnTo>
                  <a:lnTo>
                    <a:pt x="1204" y="514"/>
                  </a:lnTo>
                  <a:lnTo>
                    <a:pt x="1204" y="516"/>
                  </a:lnTo>
                  <a:lnTo>
                    <a:pt x="1201" y="525"/>
                  </a:lnTo>
                  <a:lnTo>
                    <a:pt x="1197" y="530"/>
                  </a:lnTo>
                  <a:lnTo>
                    <a:pt x="1195" y="537"/>
                  </a:lnTo>
                  <a:lnTo>
                    <a:pt x="1192" y="541"/>
                  </a:lnTo>
                  <a:lnTo>
                    <a:pt x="1190" y="543"/>
                  </a:lnTo>
                  <a:lnTo>
                    <a:pt x="1188" y="546"/>
                  </a:lnTo>
                  <a:lnTo>
                    <a:pt x="1185" y="553"/>
                  </a:lnTo>
                  <a:lnTo>
                    <a:pt x="1183" y="559"/>
                  </a:lnTo>
                  <a:lnTo>
                    <a:pt x="1181" y="564"/>
                  </a:lnTo>
                  <a:lnTo>
                    <a:pt x="1179" y="569"/>
                  </a:lnTo>
                  <a:lnTo>
                    <a:pt x="1174" y="575"/>
                  </a:lnTo>
                  <a:lnTo>
                    <a:pt x="1172" y="578"/>
                  </a:lnTo>
                  <a:lnTo>
                    <a:pt x="1172" y="580"/>
                  </a:lnTo>
                  <a:lnTo>
                    <a:pt x="1172" y="585"/>
                  </a:lnTo>
                  <a:lnTo>
                    <a:pt x="1174" y="591"/>
                  </a:lnTo>
                  <a:lnTo>
                    <a:pt x="1176" y="598"/>
                  </a:lnTo>
                  <a:lnTo>
                    <a:pt x="1179" y="603"/>
                  </a:lnTo>
                  <a:lnTo>
                    <a:pt x="1181" y="605"/>
                  </a:lnTo>
                  <a:lnTo>
                    <a:pt x="1188" y="612"/>
                  </a:lnTo>
                  <a:lnTo>
                    <a:pt x="1192" y="617"/>
                  </a:lnTo>
                  <a:lnTo>
                    <a:pt x="1195" y="619"/>
                  </a:lnTo>
                  <a:lnTo>
                    <a:pt x="1197" y="623"/>
                  </a:lnTo>
                  <a:lnTo>
                    <a:pt x="1197" y="628"/>
                  </a:lnTo>
                  <a:lnTo>
                    <a:pt x="1201" y="633"/>
                  </a:lnTo>
                  <a:lnTo>
                    <a:pt x="1204" y="637"/>
                  </a:lnTo>
                  <a:lnTo>
                    <a:pt x="1204" y="642"/>
                  </a:lnTo>
                  <a:lnTo>
                    <a:pt x="1204" y="646"/>
                  </a:lnTo>
                  <a:lnTo>
                    <a:pt x="1201" y="655"/>
                  </a:lnTo>
                  <a:lnTo>
                    <a:pt x="1204" y="658"/>
                  </a:lnTo>
                  <a:lnTo>
                    <a:pt x="1208" y="658"/>
                  </a:lnTo>
                  <a:lnTo>
                    <a:pt x="1213" y="655"/>
                  </a:lnTo>
                  <a:lnTo>
                    <a:pt x="1220" y="653"/>
                  </a:lnTo>
                  <a:lnTo>
                    <a:pt x="1227" y="653"/>
                  </a:lnTo>
                  <a:lnTo>
                    <a:pt x="1233" y="653"/>
                  </a:lnTo>
                  <a:lnTo>
                    <a:pt x="1243" y="651"/>
                  </a:lnTo>
                  <a:lnTo>
                    <a:pt x="1247" y="649"/>
                  </a:lnTo>
                  <a:lnTo>
                    <a:pt x="1249" y="646"/>
                  </a:lnTo>
                  <a:lnTo>
                    <a:pt x="1252" y="646"/>
                  </a:lnTo>
                  <a:lnTo>
                    <a:pt x="1254" y="649"/>
                  </a:lnTo>
                  <a:lnTo>
                    <a:pt x="1254" y="651"/>
                  </a:lnTo>
                  <a:lnTo>
                    <a:pt x="1259" y="676"/>
                  </a:lnTo>
                  <a:lnTo>
                    <a:pt x="1263" y="685"/>
                  </a:lnTo>
                  <a:lnTo>
                    <a:pt x="1265" y="692"/>
                  </a:lnTo>
                  <a:lnTo>
                    <a:pt x="1268" y="694"/>
                  </a:lnTo>
                  <a:lnTo>
                    <a:pt x="1270" y="699"/>
                  </a:lnTo>
                  <a:lnTo>
                    <a:pt x="1272" y="701"/>
                  </a:lnTo>
                  <a:lnTo>
                    <a:pt x="1272" y="703"/>
                  </a:lnTo>
                  <a:lnTo>
                    <a:pt x="1272" y="719"/>
                  </a:lnTo>
                  <a:lnTo>
                    <a:pt x="1270" y="735"/>
                  </a:lnTo>
                  <a:lnTo>
                    <a:pt x="1268" y="747"/>
                  </a:lnTo>
                  <a:lnTo>
                    <a:pt x="1268" y="761"/>
                  </a:lnTo>
                  <a:lnTo>
                    <a:pt x="1268" y="777"/>
                  </a:lnTo>
                  <a:lnTo>
                    <a:pt x="1265" y="793"/>
                  </a:lnTo>
                  <a:lnTo>
                    <a:pt x="1263" y="811"/>
                  </a:lnTo>
                  <a:lnTo>
                    <a:pt x="1261" y="813"/>
                  </a:lnTo>
                  <a:lnTo>
                    <a:pt x="1261" y="815"/>
                  </a:lnTo>
                  <a:lnTo>
                    <a:pt x="1259" y="818"/>
                  </a:lnTo>
                  <a:lnTo>
                    <a:pt x="1256" y="818"/>
                  </a:lnTo>
                  <a:lnTo>
                    <a:pt x="1254" y="818"/>
                  </a:lnTo>
                  <a:lnTo>
                    <a:pt x="1247" y="815"/>
                  </a:lnTo>
                  <a:lnTo>
                    <a:pt x="1243" y="815"/>
                  </a:lnTo>
                  <a:lnTo>
                    <a:pt x="1240" y="813"/>
                  </a:lnTo>
                  <a:lnTo>
                    <a:pt x="1236" y="809"/>
                  </a:lnTo>
                  <a:lnTo>
                    <a:pt x="1233" y="806"/>
                  </a:lnTo>
                  <a:lnTo>
                    <a:pt x="1231" y="804"/>
                  </a:lnTo>
                  <a:lnTo>
                    <a:pt x="1229" y="806"/>
                  </a:lnTo>
                  <a:lnTo>
                    <a:pt x="1224" y="809"/>
                  </a:lnTo>
                  <a:lnTo>
                    <a:pt x="1220" y="809"/>
                  </a:lnTo>
                  <a:lnTo>
                    <a:pt x="1217" y="809"/>
                  </a:lnTo>
                  <a:lnTo>
                    <a:pt x="1213" y="804"/>
                  </a:lnTo>
                  <a:lnTo>
                    <a:pt x="1211" y="804"/>
                  </a:lnTo>
                  <a:lnTo>
                    <a:pt x="1211" y="806"/>
                  </a:lnTo>
                  <a:lnTo>
                    <a:pt x="1208" y="806"/>
                  </a:lnTo>
                  <a:lnTo>
                    <a:pt x="1206" y="809"/>
                  </a:lnTo>
                  <a:lnTo>
                    <a:pt x="1201" y="811"/>
                  </a:lnTo>
                  <a:lnTo>
                    <a:pt x="1199" y="813"/>
                  </a:lnTo>
                  <a:lnTo>
                    <a:pt x="1197" y="815"/>
                  </a:lnTo>
                  <a:lnTo>
                    <a:pt x="1195" y="820"/>
                  </a:lnTo>
                  <a:lnTo>
                    <a:pt x="1192" y="820"/>
                  </a:lnTo>
                  <a:lnTo>
                    <a:pt x="1190" y="822"/>
                  </a:lnTo>
                  <a:lnTo>
                    <a:pt x="1185" y="822"/>
                  </a:lnTo>
                  <a:lnTo>
                    <a:pt x="1183" y="822"/>
                  </a:lnTo>
                  <a:lnTo>
                    <a:pt x="1179" y="827"/>
                  </a:lnTo>
                  <a:lnTo>
                    <a:pt x="1176" y="829"/>
                  </a:lnTo>
                  <a:lnTo>
                    <a:pt x="1174" y="834"/>
                  </a:lnTo>
                  <a:lnTo>
                    <a:pt x="1169" y="838"/>
                  </a:lnTo>
                  <a:lnTo>
                    <a:pt x="1167" y="843"/>
                  </a:lnTo>
                  <a:lnTo>
                    <a:pt x="1165" y="845"/>
                  </a:lnTo>
                  <a:lnTo>
                    <a:pt x="1160" y="850"/>
                  </a:lnTo>
                  <a:lnTo>
                    <a:pt x="1160" y="852"/>
                  </a:lnTo>
                  <a:lnTo>
                    <a:pt x="1156" y="863"/>
                  </a:lnTo>
                  <a:lnTo>
                    <a:pt x="1153" y="863"/>
                  </a:lnTo>
                  <a:lnTo>
                    <a:pt x="1149" y="863"/>
                  </a:lnTo>
                  <a:lnTo>
                    <a:pt x="1142" y="861"/>
                  </a:lnTo>
                  <a:lnTo>
                    <a:pt x="1135" y="861"/>
                  </a:lnTo>
                  <a:lnTo>
                    <a:pt x="1131" y="863"/>
                  </a:lnTo>
                  <a:lnTo>
                    <a:pt x="1128" y="873"/>
                  </a:lnTo>
                  <a:lnTo>
                    <a:pt x="1128" y="875"/>
                  </a:lnTo>
                  <a:lnTo>
                    <a:pt x="1101" y="884"/>
                  </a:lnTo>
                  <a:lnTo>
                    <a:pt x="1089" y="893"/>
                  </a:lnTo>
                  <a:lnTo>
                    <a:pt x="1085" y="900"/>
                  </a:lnTo>
                  <a:lnTo>
                    <a:pt x="1080" y="902"/>
                  </a:lnTo>
                  <a:lnTo>
                    <a:pt x="1076" y="902"/>
                  </a:lnTo>
                  <a:lnTo>
                    <a:pt x="1071" y="900"/>
                  </a:lnTo>
                  <a:lnTo>
                    <a:pt x="1069" y="893"/>
                  </a:lnTo>
                  <a:lnTo>
                    <a:pt x="1064" y="891"/>
                  </a:lnTo>
                  <a:lnTo>
                    <a:pt x="1057" y="884"/>
                  </a:lnTo>
                  <a:lnTo>
                    <a:pt x="1046" y="877"/>
                  </a:lnTo>
                  <a:lnTo>
                    <a:pt x="1039" y="879"/>
                  </a:lnTo>
                  <a:lnTo>
                    <a:pt x="1037" y="882"/>
                  </a:lnTo>
                  <a:lnTo>
                    <a:pt x="1035" y="889"/>
                  </a:lnTo>
                  <a:lnTo>
                    <a:pt x="1032" y="893"/>
                  </a:lnTo>
                  <a:lnTo>
                    <a:pt x="1032" y="907"/>
                  </a:lnTo>
                  <a:lnTo>
                    <a:pt x="1021" y="925"/>
                  </a:lnTo>
                  <a:lnTo>
                    <a:pt x="1019" y="927"/>
                  </a:lnTo>
                  <a:lnTo>
                    <a:pt x="1014" y="927"/>
                  </a:lnTo>
                  <a:lnTo>
                    <a:pt x="1012" y="927"/>
                  </a:lnTo>
                  <a:lnTo>
                    <a:pt x="1010" y="927"/>
                  </a:lnTo>
                  <a:lnTo>
                    <a:pt x="1007" y="927"/>
                  </a:lnTo>
                  <a:lnTo>
                    <a:pt x="1005" y="927"/>
                  </a:lnTo>
                  <a:lnTo>
                    <a:pt x="1003" y="927"/>
                  </a:lnTo>
                  <a:lnTo>
                    <a:pt x="1000" y="927"/>
                  </a:lnTo>
                  <a:lnTo>
                    <a:pt x="998" y="927"/>
                  </a:lnTo>
                  <a:lnTo>
                    <a:pt x="994" y="927"/>
                  </a:lnTo>
                  <a:lnTo>
                    <a:pt x="991" y="925"/>
                  </a:lnTo>
                  <a:lnTo>
                    <a:pt x="989" y="923"/>
                  </a:lnTo>
                  <a:lnTo>
                    <a:pt x="987" y="920"/>
                  </a:lnTo>
                  <a:lnTo>
                    <a:pt x="984" y="916"/>
                  </a:lnTo>
                  <a:lnTo>
                    <a:pt x="982" y="914"/>
                  </a:lnTo>
                  <a:lnTo>
                    <a:pt x="980" y="914"/>
                  </a:lnTo>
                  <a:lnTo>
                    <a:pt x="978" y="916"/>
                  </a:lnTo>
                  <a:lnTo>
                    <a:pt x="975" y="916"/>
                  </a:lnTo>
                  <a:lnTo>
                    <a:pt x="973" y="914"/>
                  </a:lnTo>
                  <a:lnTo>
                    <a:pt x="971" y="914"/>
                  </a:lnTo>
                  <a:lnTo>
                    <a:pt x="968" y="914"/>
                  </a:lnTo>
                  <a:lnTo>
                    <a:pt x="966" y="914"/>
                  </a:lnTo>
                  <a:lnTo>
                    <a:pt x="964" y="916"/>
                  </a:lnTo>
                  <a:lnTo>
                    <a:pt x="962" y="916"/>
                  </a:lnTo>
                  <a:lnTo>
                    <a:pt x="957" y="916"/>
                  </a:lnTo>
                  <a:lnTo>
                    <a:pt x="952" y="916"/>
                  </a:lnTo>
                  <a:lnTo>
                    <a:pt x="948" y="920"/>
                  </a:lnTo>
                  <a:lnTo>
                    <a:pt x="941" y="923"/>
                  </a:lnTo>
                  <a:lnTo>
                    <a:pt x="939" y="925"/>
                  </a:lnTo>
                  <a:lnTo>
                    <a:pt x="934" y="925"/>
                  </a:lnTo>
                  <a:lnTo>
                    <a:pt x="932" y="925"/>
                  </a:lnTo>
                  <a:lnTo>
                    <a:pt x="930" y="925"/>
                  </a:lnTo>
                  <a:lnTo>
                    <a:pt x="925" y="923"/>
                  </a:lnTo>
                  <a:lnTo>
                    <a:pt x="923" y="923"/>
                  </a:lnTo>
                  <a:lnTo>
                    <a:pt x="920" y="920"/>
                  </a:lnTo>
                  <a:lnTo>
                    <a:pt x="918" y="920"/>
                  </a:lnTo>
                  <a:lnTo>
                    <a:pt x="916" y="920"/>
                  </a:lnTo>
                  <a:lnTo>
                    <a:pt x="911" y="918"/>
                  </a:lnTo>
                  <a:lnTo>
                    <a:pt x="909" y="916"/>
                  </a:lnTo>
                  <a:lnTo>
                    <a:pt x="909" y="914"/>
                  </a:lnTo>
                  <a:lnTo>
                    <a:pt x="907" y="911"/>
                  </a:lnTo>
                  <a:lnTo>
                    <a:pt x="904" y="911"/>
                  </a:lnTo>
                  <a:lnTo>
                    <a:pt x="902" y="909"/>
                  </a:lnTo>
                  <a:lnTo>
                    <a:pt x="902" y="904"/>
                  </a:lnTo>
                  <a:lnTo>
                    <a:pt x="900" y="904"/>
                  </a:lnTo>
                  <a:lnTo>
                    <a:pt x="900" y="902"/>
                  </a:lnTo>
                  <a:lnTo>
                    <a:pt x="895" y="902"/>
                  </a:lnTo>
                  <a:lnTo>
                    <a:pt x="893" y="904"/>
                  </a:lnTo>
                  <a:lnTo>
                    <a:pt x="893" y="909"/>
                  </a:lnTo>
                  <a:lnTo>
                    <a:pt x="891" y="911"/>
                  </a:lnTo>
                  <a:lnTo>
                    <a:pt x="888" y="914"/>
                  </a:lnTo>
                  <a:lnTo>
                    <a:pt x="886" y="916"/>
                  </a:lnTo>
                  <a:lnTo>
                    <a:pt x="882" y="918"/>
                  </a:lnTo>
                  <a:lnTo>
                    <a:pt x="879" y="923"/>
                  </a:lnTo>
                  <a:lnTo>
                    <a:pt x="877" y="925"/>
                  </a:lnTo>
                  <a:lnTo>
                    <a:pt x="875" y="925"/>
                  </a:lnTo>
                  <a:lnTo>
                    <a:pt x="870" y="925"/>
                  </a:lnTo>
                  <a:lnTo>
                    <a:pt x="868" y="925"/>
                  </a:lnTo>
                  <a:lnTo>
                    <a:pt x="866" y="925"/>
                  </a:lnTo>
                  <a:lnTo>
                    <a:pt x="863" y="923"/>
                  </a:lnTo>
                  <a:lnTo>
                    <a:pt x="861" y="923"/>
                  </a:lnTo>
                  <a:lnTo>
                    <a:pt x="859" y="925"/>
                  </a:lnTo>
                  <a:lnTo>
                    <a:pt x="856" y="927"/>
                  </a:lnTo>
                  <a:lnTo>
                    <a:pt x="852" y="930"/>
                  </a:lnTo>
                  <a:lnTo>
                    <a:pt x="847" y="930"/>
                  </a:lnTo>
                  <a:lnTo>
                    <a:pt x="847" y="932"/>
                  </a:lnTo>
                  <a:lnTo>
                    <a:pt x="845" y="932"/>
                  </a:lnTo>
                  <a:lnTo>
                    <a:pt x="843" y="930"/>
                  </a:lnTo>
                  <a:lnTo>
                    <a:pt x="838" y="930"/>
                  </a:lnTo>
                  <a:lnTo>
                    <a:pt x="836" y="927"/>
                  </a:lnTo>
                  <a:lnTo>
                    <a:pt x="834" y="927"/>
                  </a:lnTo>
                  <a:lnTo>
                    <a:pt x="831" y="927"/>
                  </a:lnTo>
                  <a:lnTo>
                    <a:pt x="829" y="927"/>
                  </a:lnTo>
                  <a:lnTo>
                    <a:pt x="824" y="930"/>
                  </a:lnTo>
                  <a:lnTo>
                    <a:pt x="822" y="932"/>
                  </a:lnTo>
                  <a:lnTo>
                    <a:pt x="820" y="932"/>
                  </a:lnTo>
                  <a:lnTo>
                    <a:pt x="815" y="932"/>
                  </a:lnTo>
                  <a:lnTo>
                    <a:pt x="808" y="930"/>
                  </a:lnTo>
                  <a:lnTo>
                    <a:pt x="806" y="930"/>
                  </a:lnTo>
                  <a:lnTo>
                    <a:pt x="804" y="932"/>
                  </a:lnTo>
                  <a:lnTo>
                    <a:pt x="804" y="934"/>
                  </a:lnTo>
                  <a:lnTo>
                    <a:pt x="802" y="936"/>
                  </a:lnTo>
                  <a:lnTo>
                    <a:pt x="799" y="936"/>
                  </a:lnTo>
                  <a:lnTo>
                    <a:pt x="795" y="936"/>
                  </a:lnTo>
                  <a:lnTo>
                    <a:pt x="792" y="939"/>
                  </a:lnTo>
                  <a:lnTo>
                    <a:pt x="790" y="941"/>
                  </a:lnTo>
                  <a:lnTo>
                    <a:pt x="790" y="946"/>
                  </a:lnTo>
                  <a:lnTo>
                    <a:pt x="788" y="950"/>
                  </a:lnTo>
                  <a:lnTo>
                    <a:pt x="786" y="950"/>
                  </a:lnTo>
                  <a:lnTo>
                    <a:pt x="783" y="952"/>
                  </a:lnTo>
                  <a:lnTo>
                    <a:pt x="779" y="952"/>
                  </a:lnTo>
                  <a:lnTo>
                    <a:pt x="776" y="952"/>
                  </a:lnTo>
                  <a:lnTo>
                    <a:pt x="772" y="952"/>
                  </a:lnTo>
                  <a:lnTo>
                    <a:pt x="770" y="955"/>
                  </a:lnTo>
                  <a:lnTo>
                    <a:pt x="767" y="959"/>
                  </a:lnTo>
                  <a:lnTo>
                    <a:pt x="765" y="962"/>
                  </a:lnTo>
                  <a:lnTo>
                    <a:pt x="756" y="964"/>
                  </a:lnTo>
                  <a:lnTo>
                    <a:pt x="756" y="973"/>
                  </a:lnTo>
                  <a:lnTo>
                    <a:pt x="756" y="978"/>
                  </a:lnTo>
                  <a:lnTo>
                    <a:pt x="756" y="980"/>
                  </a:lnTo>
                  <a:lnTo>
                    <a:pt x="756" y="982"/>
                  </a:lnTo>
                  <a:lnTo>
                    <a:pt x="751" y="987"/>
                  </a:lnTo>
                  <a:lnTo>
                    <a:pt x="744" y="989"/>
                  </a:lnTo>
                  <a:lnTo>
                    <a:pt x="740" y="991"/>
                  </a:lnTo>
                  <a:lnTo>
                    <a:pt x="735" y="994"/>
                  </a:lnTo>
                  <a:lnTo>
                    <a:pt x="733" y="994"/>
                  </a:lnTo>
                  <a:lnTo>
                    <a:pt x="726" y="994"/>
                  </a:lnTo>
                  <a:lnTo>
                    <a:pt x="724" y="996"/>
                  </a:lnTo>
                  <a:lnTo>
                    <a:pt x="719" y="996"/>
                  </a:lnTo>
                  <a:lnTo>
                    <a:pt x="712" y="998"/>
                  </a:lnTo>
                  <a:lnTo>
                    <a:pt x="708" y="1000"/>
                  </a:lnTo>
                  <a:lnTo>
                    <a:pt x="703" y="1000"/>
                  </a:lnTo>
                  <a:lnTo>
                    <a:pt x="701" y="1000"/>
                  </a:lnTo>
                  <a:lnTo>
                    <a:pt x="699" y="1000"/>
                  </a:lnTo>
                  <a:lnTo>
                    <a:pt x="696" y="998"/>
                  </a:lnTo>
                  <a:lnTo>
                    <a:pt x="696" y="994"/>
                  </a:lnTo>
                  <a:lnTo>
                    <a:pt x="696" y="989"/>
                  </a:lnTo>
                  <a:lnTo>
                    <a:pt x="696" y="978"/>
                  </a:lnTo>
                  <a:lnTo>
                    <a:pt x="696" y="975"/>
                  </a:lnTo>
                  <a:lnTo>
                    <a:pt x="694" y="973"/>
                  </a:lnTo>
                  <a:lnTo>
                    <a:pt x="692" y="973"/>
                  </a:lnTo>
                  <a:lnTo>
                    <a:pt x="692" y="971"/>
                  </a:lnTo>
                  <a:lnTo>
                    <a:pt x="690" y="968"/>
                  </a:lnTo>
                  <a:lnTo>
                    <a:pt x="685" y="968"/>
                  </a:lnTo>
                  <a:lnTo>
                    <a:pt x="680" y="968"/>
                  </a:lnTo>
                  <a:lnTo>
                    <a:pt x="678" y="968"/>
                  </a:lnTo>
                  <a:lnTo>
                    <a:pt x="676" y="971"/>
                  </a:lnTo>
                  <a:lnTo>
                    <a:pt x="674" y="975"/>
                  </a:lnTo>
                  <a:lnTo>
                    <a:pt x="674" y="980"/>
                  </a:lnTo>
                  <a:lnTo>
                    <a:pt x="671" y="980"/>
                  </a:lnTo>
                  <a:lnTo>
                    <a:pt x="669" y="982"/>
                  </a:lnTo>
                  <a:lnTo>
                    <a:pt x="667" y="984"/>
                  </a:lnTo>
                  <a:lnTo>
                    <a:pt x="664" y="987"/>
                  </a:lnTo>
                  <a:lnTo>
                    <a:pt x="664" y="989"/>
                  </a:lnTo>
                  <a:lnTo>
                    <a:pt x="662" y="991"/>
                  </a:lnTo>
                  <a:lnTo>
                    <a:pt x="658" y="994"/>
                  </a:lnTo>
                  <a:lnTo>
                    <a:pt x="655" y="996"/>
                  </a:lnTo>
                  <a:lnTo>
                    <a:pt x="653" y="998"/>
                  </a:lnTo>
                  <a:lnTo>
                    <a:pt x="651" y="1000"/>
                  </a:lnTo>
                  <a:lnTo>
                    <a:pt x="648" y="1003"/>
                  </a:lnTo>
                  <a:lnTo>
                    <a:pt x="644" y="1005"/>
                  </a:lnTo>
                  <a:lnTo>
                    <a:pt x="642" y="1007"/>
                  </a:lnTo>
                  <a:lnTo>
                    <a:pt x="639" y="1010"/>
                  </a:lnTo>
                  <a:lnTo>
                    <a:pt x="639" y="1012"/>
                  </a:lnTo>
                  <a:lnTo>
                    <a:pt x="644" y="1012"/>
                  </a:lnTo>
                  <a:lnTo>
                    <a:pt x="646" y="1012"/>
                  </a:lnTo>
                  <a:lnTo>
                    <a:pt x="648" y="1012"/>
                  </a:lnTo>
                  <a:lnTo>
                    <a:pt x="651" y="1014"/>
                  </a:lnTo>
                  <a:lnTo>
                    <a:pt x="651" y="1016"/>
                  </a:lnTo>
                  <a:lnTo>
                    <a:pt x="651" y="1023"/>
                  </a:lnTo>
                  <a:lnTo>
                    <a:pt x="651" y="1026"/>
                  </a:lnTo>
                  <a:lnTo>
                    <a:pt x="651" y="1028"/>
                  </a:lnTo>
                  <a:lnTo>
                    <a:pt x="648" y="1032"/>
                  </a:lnTo>
                  <a:lnTo>
                    <a:pt x="648" y="1037"/>
                  </a:lnTo>
                  <a:lnTo>
                    <a:pt x="646" y="1039"/>
                  </a:lnTo>
                  <a:lnTo>
                    <a:pt x="646" y="1044"/>
                  </a:lnTo>
                  <a:lnTo>
                    <a:pt x="644" y="1048"/>
                  </a:lnTo>
                  <a:lnTo>
                    <a:pt x="642" y="1053"/>
                  </a:lnTo>
                  <a:lnTo>
                    <a:pt x="642" y="1058"/>
                  </a:lnTo>
                  <a:lnTo>
                    <a:pt x="639" y="1060"/>
                  </a:lnTo>
                  <a:lnTo>
                    <a:pt x="639" y="1064"/>
                  </a:lnTo>
                  <a:lnTo>
                    <a:pt x="639" y="1067"/>
                  </a:lnTo>
                  <a:lnTo>
                    <a:pt x="639" y="1071"/>
                  </a:lnTo>
                  <a:lnTo>
                    <a:pt x="637" y="1074"/>
                  </a:lnTo>
                  <a:lnTo>
                    <a:pt x="637" y="1078"/>
                  </a:lnTo>
                  <a:lnTo>
                    <a:pt x="639" y="1080"/>
                  </a:lnTo>
                  <a:lnTo>
                    <a:pt x="639" y="1083"/>
                  </a:lnTo>
                  <a:lnTo>
                    <a:pt x="639" y="1087"/>
                  </a:lnTo>
                  <a:lnTo>
                    <a:pt x="639" y="1092"/>
                  </a:lnTo>
                  <a:lnTo>
                    <a:pt x="637" y="1096"/>
                  </a:lnTo>
                  <a:lnTo>
                    <a:pt x="637" y="1099"/>
                  </a:lnTo>
                  <a:lnTo>
                    <a:pt x="637" y="1101"/>
                  </a:lnTo>
                  <a:lnTo>
                    <a:pt x="637" y="1103"/>
                  </a:lnTo>
                  <a:lnTo>
                    <a:pt x="637" y="1108"/>
                  </a:lnTo>
                  <a:lnTo>
                    <a:pt x="635" y="1112"/>
                  </a:lnTo>
                  <a:lnTo>
                    <a:pt x="635" y="1115"/>
                  </a:lnTo>
                  <a:lnTo>
                    <a:pt x="635" y="1117"/>
                  </a:lnTo>
                  <a:lnTo>
                    <a:pt x="632" y="1117"/>
                  </a:lnTo>
                  <a:lnTo>
                    <a:pt x="632" y="1119"/>
                  </a:lnTo>
                  <a:lnTo>
                    <a:pt x="630" y="1119"/>
                  </a:lnTo>
                  <a:lnTo>
                    <a:pt x="626" y="1119"/>
                  </a:lnTo>
                  <a:lnTo>
                    <a:pt x="623" y="1119"/>
                  </a:lnTo>
                  <a:lnTo>
                    <a:pt x="621" y="1119"/>
                  </a:lnTo>
                  <a:lnTo>
                    <a:pt x="617" y="1117"/>
                  </a:lnTo>
                  <a:lnTo>
                    <a:pt x="614" y="1117"/>
                  </a:lnTo>
                  <a:lnTo>
                    <a:pt x="610" y="1117"/>
                  </a:lnTo>
                  <a:lnTo>
                    <a:pt x="607" y="1117"/>
                  </a:lnTo>
                  <a:lnTo>
                    <a:pt x="607" y="1122"/>
                  </a:lnTo>
                  <a:lnTo>
                    <a:pt x="607" y="1128"/>
                  </a:lnTo>
                  <a:lnTo>
                    <a:pt x="607" y="1131"/>
                  </a:lnTo>
                  <a:lnTo>
                    <a:pt x="605" y="1133"/>
                  </a:lnTo>
                  <a:lnTo>
                    <a:pt x="603" y="1135"/>
                  </a:lnTo>
                  <a:lnTo>
                    <a:pt x="601" y="1135"/>
                  </a:lnTo>
                  <a:lnTo>
                    <a:pt x="596" y="1135"/>
                  </a:lnTo>
                  <a:lnTo>
                    <a:pt x="594" y="1138"/>
                  </a:lnTo>
                  <a:lnTo>
                    <a:pt x="591" y="1138"/>
                  </a:lnTo>
                  <a:lnTo>
                    <a:pt x="591" y="1140"/>
                  </a:lnTo>
                  <a:lnTo>
                    <a:pt x="591" y="1142"/>
                  </a:lnTo>
                  <a:lnTo>
                    <a:pt x="591" y="1147"/>
                  </a:lnTo>
                  <a:lnTo>
                    <a:pt x="591" y="1151"/>
                  </a:lnTo>
                  <a:lnTo>
                    <a:pt x="591" y="1154"/>
                  </a:lnTo>
                  <a:lnTo>
                    <a:pt x="594" y="1156"/>
                  </a:lnTo>
                  <a:lnTo>
                    <a:pt x="596" y="1156"/>
                  </a:lnTo>
                  <a:lnTo>
                    <a:pt x="598" y="1158"/>
                  </a:lnTo>
                  <a:lnTo>
                    <a:pt x="598" y="1160"/>
                  </a:lnTo>
                  <a:lnTo>
                    <a:pt x="598" y="1163"/>
                  </a:lnTo>
                  <a:lnTo>
                    <a:pt x="601" y="1165"/>
                  </a:lnTo>
                  <a:lnTo>
                    <a:pt x="601" y="1167"/>
                  </a:lnTo>
                  <a:lnTo>
                    <a:pt x="603" y="1170"/>
                  </a:lnTo>
                  <a:lnTo>
                    <a:pt x="607" y="1174"/>
                  </a:lnTo>
                  <a:lnTo>
                    <a:pt x="607" y="1176"/>
                  </a:lnTo>
                  <a:lnTo>
                    <a:pt x="610" y="1181"/>
                  </a:lnTo>
                  <a:lnTo>
                    <a:pt x="610" y="1183"/>
                  </a:lnTo>
                  <a:lnTo>
                    <a:pt x="610" y="1190"/>
                  </a:lnTo>
                  <a:lnTo>
                    <a:pt x="607" y="1192"/>
                  </a:lnTo>
                  <a:lnTo>
                    <a:pt x="607" y="1197"/>
                  </a:lnTo>
                  <a:lnTo>
                    <a:pt x="603" y="1202"/>
                  </a:lnTo>
                  <a:lnTo>
                    <a:pt x="601" y="1206"/>
                  </a:lnTo>
                  <a:lnTo>
                    <a:pt x="601" y="1208"/>
                  </a:lnTo>
                  <a:lnTo>
                    <a:pt x="598" y="1213"/>
                  </a:lnTo>
                  <a:lnTo>
                    <a:pt x="598" y="1218"/>
                  </a:lnTo>
                  <a:lnTo>
                    <a:pt x="601" y="1227"/>
                  </a:lnTo>
                  <a:lnTo>
                    <a:pt x="601" y="1234"/>
                  </a:lnTo>
                  <a:lnTo>
                    <a:pt x="601" y="1236"/>
                  </a:lnTo>
                  <a:lnTo>
                    <a:pt x="598" y="1236"/>
                  </a:lnTo>
                  <a:lnTo>
                    <a:pt x="594" y="1238"/>
                  </a:lnTo>
                  <a:lnTo>
                    <a:pt x="591" y="1240"/>
                  </a:lnTo>
                  <a:lnTo>
                    <a:pt x="589" y="1243"/>
                  </a:lnTo>
                  <a:lnTo>
                    <a:pt x="585" y="1245"/>
                  </a:lnTo>
                  <a:lnTo>
                    <a:pt x="582" y="1250"/>
                  </a:lnTo>
                  <a:lnTo>
                    <a:pt x="575" y="1252"/>
                  </a:lnTo>
                  <a:lnTo>
                    <a:pt x="573" y="1252"/>
                  </a:lnTo>
                  <a:lnTo>
                    <a:pt x="569" y="1252"/>
                  </a:lnTo>
                  <a:lnTo>
                    <a:pt x="566" y="1252"/>
                  </a:lnTo>
                  <a:lnTo>
                    <a:pt x="564" y="1252"/>
                  </a:lnTo>
                  <a:lnTo>
                    <a:pt x="562" y="1247"/>
                  </a:lnTo>
                  <a:lnTo>
                    <a:pt x="562" y="1245"/>
                  </a:lnTo>
                  <a:lnTo>
                    <a:pt x="555" y="1245"/>
                  </a:lnTo>
                  <a:lnTo>
                    <a:pt x="553" y="1243"/>
                  </a:lnTo>
                  <a:lnTo>
                    <a:pt x="548" y="1238"/>
                  </a:lnTo>
                  <a:lnTo>
                    <a:pt x="548" y="1236"/>
                  </a:lnTo>
                  <a:lnTo>
                    <a:pt x="543" y="1222"/>
                  </a:lnTo>
                  <a:lnTo>
                    <a:pt x="537" y="1208"/>
                  </a:lnTo>
                  <a:lnTo>
                    <a:pt x="532" y="1204"/>
                  </a:lnTo>
                  <a:lnTo>
                    <a:pt x="530" y="1202"/>
                  </a:lnTo>
                  <a:lnTo>
                    <a:pt x="525" y="1202"/>
                  </a:lnTo>
                  <a:lnTo>
                    <a:pt x="523" y="1202"/>
                  </a:lnTo>
                  <a:lnTo>
                    <a:pt x="521" y="1202"/>
                  </a:lnTo>
                  <a:lnTo>
                    <a:pt x="514" y="1204"/>
                  </a:lnTo>
                  <a:lnTo>
                    <a:pt x="509" y="1206"/>
                  </a:lnTo>
                  <a:lnTo>
                    <a:pt x="505" y="1208"/>
                  </a:lnTo>
                  <a:lnTo>
                    <a:pt x="498" y="1215"/>
                  </a:lnTo>
                  <a:lnTo>
                    <a:pt x="491" y="1220"/>
                  </a:lnTo>
                  <a:lnTo>
                    <a:pt x="489" y="1224"/>
                  </a:lnTo>
                  <a:lnTo>
                    <a:pt x="484" y="1222"/>
                  </a:lnTo>
                  <a:lnTo>
                    <a:pt x="484" y="1220"/>
                  </a:lnTo>
                  <a:lnTo>
                    <a:pt x="484" y="1213"/>
                  </a:lnTo>
                  <a:lnTo>
                    <a:pt x="482" y="1213"/>
                  </a:lnTo>
                  <a:lnTo>
                    <a:pt x="475" y="1211"/>
                  </a:lnTo>
                  <a:lnTo>
                    <a:pt x="473" y="1211"/>
                  </a:lnTo>
                  <a:lnTo>
                    <a:pt x="470" y="1208"/>
                  </a:lnTo>
                  <a:lnTo>
                    <a:pt x="468" y="1206"/>
                  </a:lnTo>
                  <a:lnTo>
                    <a:pt x="466" y="1204"/>
                  </a:lnTo>
                  <a:lnTo>
                    <a:pt x="461" y="1204"/>
                  </a:lnTo>
                  <a:lnTo>
                    <a:pt x="457" y="1202"/>
                  </a:lnTo>
                  <a:lnTo>
                    <a:pt x="454" y="1202"/>
                  </a:lnTo>
                  <a:lnTo>
                    <a:pt x="447" y="1202"/>
                  </a:lnTo>
                  <a:lnTo>
                    <a:pt x="445" y="1199"/>
                  </a:lnTo>
                  <a:lnTo>
                    <a:pt x="443" y="1199"/>
                  </a:lnTo>
                  <a:lnTo>
                    <a:pt x="441" y="1197"/>
                  </a:lnTo>
                  <a:lnTo>
                    <a:pt x="441" y="1192"/>
                  </a:lnTo>
                  <a:lnTo>
                    <a:pt x="443" y="1188"/>
                  </a:lnTo>
                  <a:lnTo>
                    <a:pt x="443" y="1186"/>
                  </a:lnTo>
                  <a:lnTo>
                    <a:pt x="443" y="1183"/>
                  </a:lnTo>
                  <a:lnTo>
                    <a:pt x="441" y="1181"/>
                  </a:lnTo>
                  <a:lnTo>
                    <a:pt x="434" y="1181"/>
                  </a:lnTo>
                  <a:lnTo>
                    <a:pt x="427" y="1179"/>
                  </a:lnTo>
                  <a:lnTo>
                    <a:pt x="425" y="1176"/>
                  </a:lnTo>
                  <a:lnTo>
                    <a:pt x="418" y="1174"/>
                  </a:lnTo>
                  <a:lnTo>
                    <a:pt x="415" y="1179"/>
                  </a:lnTo>
                  <a:lnTo>
                    <a:pt x="411" y="1183"/>
                  </a:lnTo>
                  <a:lnTo>
                    <a:pt x="409" y="1188"/>
                  </a:lnTo>
                  <a:lnTo>
                    <a:pt x="409" y="1190"/>
                  </a:lnTo>
                  <a:lnTo>
                    <a:pt x="409" y="1192"/>
                  </a:lnTo>
                  <a:lnTo>
                    <a:pt x="411" y="1197"/>
                  </a:lnTo>
                  <a:lnTo>
                    <a:pt x="413" y="1204"/>
                  </a:lnTo>
                  <a:lnTo>
                    <a:pt x="413" y="1211"/>
                  </a:lnTo>
                  <a:lnTo>
                    <a:pt x="415" y="1215"/>
                  </a:lnTo>
                  <a:lnTo>
                    <a:pt x="415" y="1218"/>
                  </a:lnTo>
                  <a:lnTo>
                    <a:pt x="415" y="1222"/>
                  </a:lnTo>
                  <a:lnTo>
                    <a:pt x="413" y="1224"/>
                  </a:lnTo>
                  <a:lnTo>
                    <a:pt x="411" y="1224"/>
                  </a:lnTo>
                  <a:lnTo>
                    <a:pt x="409" y="1227"/>
                  </a:lnTo>
                  <a:lnTo>
                    <a:pt x="406" y="1227"/>
                  </a:lnTo>
                  <a:lnTo>
                    <a:pt x="404" y="1227"/>
                  </a:lnTo>
                  <a:lnTo>
                    <a:pt x="402" y="1227"/>
                  </a:lnTo>
                  <a:lnTo>
                    <a:pt x="397" y="1227"/>
                  </a:lnTo>
                  <a:lnTo>
                    <a:pt x="395" y="1224"/>
                  </a:lnTo>
                  <a:lnTo>
                    <a:pt x="395" y="1222"/>
                  </a:lnTo>
                  <a:lnTo>
                    <a:pt x="395" y="1218"/>
                  </a:lnTo>
                  <a:lnTo>
                    <a:pt x="395" y="1215"/>
                  </a:lnTo>
                  <a:lnTo>
                    <a:pt x="393" y="1213"/>
                  </a:lnTo>
                  <a:lnTo>
                    <a:pt x="390" y="1213"/>
                  </a:lnTo>
                  <a:lnTo>
                    <a:pt x="388" y="1213"/>
                  </a:lnTo>
                  <a:lnTo>
                    <a:pt x="386" y="1213"/>
                  </a:lnTo>
                  <a:lnTo>
                    <a:pt x="383" y="1211"/>
                  </a:lnTo>
                  <a:lnTo>
                    <a:pt x="381" y="1206"/>
                  </a:lnTo>
                  <a:lnTo>
                    <a:pt x="379" y="1204"/>
                  </a:lnTo>
                  <a:lnTo>
                    <a:pt x="377" y="1202"/>
                  </a:lnTo>
                  <a:lnTo>
                    <a:pt x="374" y="1202"/>
                  </a:lnTo>
                  <a:lnTo>
                    <a:pt x="372" y="1204"/>
                  </a:lnTo>
                  <a:lnTo>
                    <a:pt x="367" y="1206"/>
                  </a:lnTo>
                  <a:lnTo>
                    <a:pt x="361" y="1206"/>
                  </a:lnTo>
                  <a:lnTo>
                    <a:pt x="358" y="1208"/>
                  </a:lnTo>
                  <a:lnTo>
                    <a:pt x="356" y="1208"/>
                  </a:lnTo>
                  <a:lnTo>
                    <a:pt x="351" y="1206"/>
                  </a:lnTo>
                  <a:lnTo>
                    <a:pt x="345" y="1204"/>
                  </a:lnTo>
                  <a:lnTo>
                    <a:pt x="342" y="1204"/>
                  </a:lnTo>
                  <a:lnTo>
                    <a:pt x="340" y="1204"/>
                  </a:lnTo>
                  <a:lnTo>
                    <a:pt x="335" y="1204"/>
                  </a:lnTo>
                  <a:lnTo>
                    <a:pt x="324" y="1208"/>
                  </a:lnTo>
                  <a:lnTo>
                    <a:pt x="315" y="1211"/>
                  </a:lnTo>
                  <a:lnTo>
                    <a:pt x="313" y="1213"/>
                  </a:lnTo>
                  <a:lnTo>
                    <a:pt x="310" y="1215"/>
                  </a:lnTo>
                  <a:lnTo>
                    <a:pt x="308" y="1218"/>
                  </a:lnTo>
                  <a:lnTo>
                    <a:pt x="306" y="1222"/>
                  </a:lnTo>
                  <a:lnTo>
                    <a:pt x="306" y="1224"/>
                  </a:lnTo>
                  <a:lnTo>
                    <a:pt x="303" y="1227"/>
                  </a:lnTo>
                  <a:lnTo>
                    <a:pt x="301" y="1227"/>
                  </a:lnTo>
                  <a:lnTo>
                    <a:pt x="299" y="1224"/>
                  </a:lnTo>
                  <a:lnTo>
                    <a:pt x="297" y="1222"/>
                  </a:lnTo>
                  <a:lnTo>
                    <a:pt x="294" y="1220"/>
                  </a:lnTo>
                  <a:lnTo>
                    <a:pt x="292" y="1220"/>
                  </a:lnTo>
                  <a:lnTo>
                    <a:pt x="287" y="1220"/>
                  </a:lnTo>
                  <a:lnTo>
                    <a:pt x="285" y="1220"/>
                  </a:lnTo>
                  <a:lnTo>
                    <a:pt x="278" y="1220"/>
                  </a:lnTo>
                  <a:lnTo>
                    <a:pt x="276" y="1222"/>
                  </a:lnTo>
                  <a:lnTo>
                    <a:pt x="274" y="1222"/>
                  </a:lnTo>
                  <a:lnTo>
                    <a:pt x="274" y="1224"/>
                  </a:lnTo>
                  <a:lnTo>
                    <a:pt x="271" y="1229"/>
                  </a:lnTo>
                  <a:lnTo>
                    <a:pt x="267" y="1238"/>
                  </a:lnTo>
                  <a:lnTo>
                    <a:pt x="265" y="1245"/>
                  </a:lnTo>
                  <a:lnTo>
                    <a:pt x="262" y="1252"/>
                  </a:lnTo>
                  <a:lnTo>
                    <a:pt x="260" y="1252"/>
                  </a:lnTo>
                  <a:lnTo>
                    <a:pt x="258" y="1252"/>
                  </a:lnTo>
                  <a:lnTo>
                    <a:pt x="255" y="1252"/>
                  </a:lnTo>
                  <a:lnTo>
                    <a:pt x="255" y="1254"/>
                  </a:lnTo>
                  <a:lnTo>
                    <a:pt x="253" y="1254"/>
                  </a:lnTo>
                  <a:lnTo>
                    <a:pt x="251" y="1254"/>
                  </a:lnTo>
                  <a:lnTo>
                    <a:pt x="249" y="1254"/>
                  </a:lnTo>
                  <a:lnTo>
                    <a:pt x="246" y="1256"/>
                  </a:lnTo>
                  <a:lnTo>
                    <a:pt x="244" y="1256"/>
                  </a:lnTo>
                  <a:lnTo>
                    <a:pt x="242" y="1256"/>
                  </a:lnTo>
                  <a:lnTo>
                    <a:pt x="239" y="1256"/>
                  </a:lnTo>
                  <a:lnTo>
                    <a:pt x="237" y="1254"/>
                  </a:lnTo>
                  <a:lnTo>
                    <a:pt x="230" y="1245"/>
                  </a:lnTo>
                  <a:lnTo>
                    <a:pt x="228" y="1245"/>
                  </a:lnTo>
                  <a:lnTo>
                    <a:pt x="223" y="1247"/>
                  </a:lnTo>
                  <a:lnTo>
                    <a:pt x="219" y="1247"/>
                  </a:lnTo>
                  <a:lnTo>
                    <a:pt x="217" y="1252"/>
                  </a:lnTo>
                  <a:lnTo>
                    <a:pt x="217" y="1254"/>
                  </a:lnTo>
                  <a:lnTo>
                    <a:pt x="219" y="1256"/>
                  </a:lnTo>
                  <a:lnTo>
                    <a:pt x="219" y="1259"/>
                  </a:lnTo>
                  <a:lnTo>
                    <a:pt x="217" y="1263"/>
                  </a:lnTo>
                  <a:lnTo>
                    <a:pt x="217" y="1266"/>
                  </a:lnTo>
                  <a:lnTo>
                    <a:pt x="214" y="1270"/>
                  </a:lnTo>
                  <a:lnTo>
                    <a:pt x="212" y="1268"/>
                  </a:lnTo>
                  <a:lnTo>
                    <a:pt x="210" y="1268"/>
                  </a:lnTo>
                  <a:lnTo>
                    <a:pt x="205" y="1268"/>
                  </a:lnTo>
                  <a:lnTo>
                    <a:pt x="203" y="1268"/>
                  </a:lnTo>
                  <a:lnTo>
                    <a:pt x="201" y="1268"/>
                  </a:lnTo>
                  <a:lnTo>
                    <a:pt x="198" y="1270"/>
                  </a:lnTo>
                  <a:lnTo>
                    <a:pt x="196" y="1270"/>
                  </a:lnTo>
                  <a:lnTo>
                    <a:pt x="194" y="1268"/>
                  </a:lnTo>
                  <a:lnTo>
                    <a:pt x="192" y="1266"/>
                  </a:lnTo>
                  <a:lnTo>
                    <a:pt x="192" y="1268"/>
                  </a:lnTo>
                  <a:lnTo>
                    <a:pt x="189" y="1268"/>
                  </a:lnTo>
                  <a:lnTo>
                    <a:pt x="187" y="1268"/>
                  </a:lnTo>
                  <a:lnTo>
                    <a:pt x="185" y="1268"/>
                  </a:lnTo>
                  <a:lnTo>
                    <a:pt x="182" y="1266"/>
                  </a:lnTo>
                  <a:lnTo>
                    <a:pt x="180" y="1266"/>
                  </a:lnTo>
                  <a:lnTo>
                    <a:pt x="178" y="1268"/>
                  </a:lnTo>
                  <a:lnTo>
                    <a:pt x="176" y="1268"/>
                  </a:lnTo>
                  <a:lnTo>
                    <a:pt x="173" y="1268"/>
                  </a:lnTo>
                  <a:lnTo>
                    <a:pt x="171" y="1270"/>
                  </a:lnTo>
                  <a:lnTo>
                    <a:pt x="169" y="1272"/>
                  </a:lnTo>
                  <a:lnTo>
                    <a:pt x="166" y="1272"/>
                  </a:lnTo>
                  <a:lnTo>
                    <a:pt x="164" y="1272"/>
                  </a:lnTo>
                  <a:lnTo>
                    <a:pt x="160" y="1272"/>
                  </a:lnTo>
                  <a:lnTo>
                    <a:pt x="157" y="1275"/>
                  </a:lnTo>
                  <a:lnTo>
                    <a:pt x="155" y="1277"/>
                  </a:lnTo>
                  <a:lnTo>
                    <a:pt x="150" y="1277"/>
                  </a:lnTo>
                  <a:lnTo>
                    <a:pt x="146" y="1279"/>
                  </a:lnTo>
                  <a:lnTo>
                    <a:pt x="144" y="1282"/>
                  </a:lnTo>
                  <a:lnTo>
                    <a:pt x="141" y="1282"/>
                  </a:lnTo>
                  <a:lnTo>
                    <a:pt x="139" y="1284"/>
                  </a:lnTo>
                  <a:lnTo>
                    <a:pt x="134" y="1282"/>
                  </a:lnTo>
                  <a:lnTo>
                    <a:pt x="132" y="1282"/>
                  </a:lnTo>
                  <a:lnTo>
                    <a:pt x="130" y="1279"/>
                  </a:lnTo>
                  <a:lnTo>
                    <a:pt x="128" y="1277"/>
                  </a:lnTo>
                  <a:lnTo>
                    <a:pt x="125" y="1272"/>
                  </a:lnTo>
                  <a:lnTo>
                    <a:pt x="123" y="1272"/>
                  </a:lnTo>
                  <a:lnTo>
                    <a:pt x="118" y="1272"/>
                  </a:lnTo>
                  <a:lnTo>
                    <a:pt x="116" y="1266"/>
                  </a:lnTo>
                  <a:lnTo>
                    <a:pt x="112" y="1254"/>
                  </a:lnTo>
                  <a:lnTo>
                    <a:pt x="109" y="1247"/>
                  </a:lnTo>
                  <a:lnTo>
                    <a:pt x="107" y="1243"/>
                  </a:lnTo>
                  <a:lnTo>
                    <a:pt x="105" y="1238"/>
                  </a:lnTo>
                  <a:lnTo>
                    <a:pt x="105" y="1234"/>
                  </a:lnTo>
                  <a:lnTo>
                    <a:pt x="105" y="1231"/>
                  </a:lnTo>
                  <a:lnTo>
                    <a:pt x="105" y="1229"/>
                  </a:lnTo>
                  <a:lnTo>
                    <a:pt x="105" y="1227"/>
                  </a:lnTo>
                  <a:lnTo>
                    <a:pt x="105" y="1222"/>
                  </a:lnTo>
                  <a:lnTo>
                    <a:pt x="105" y="1218"/>
                  </a:lnTo>
                  <a:lnTo>
                    <a:pt x="102" y="1213"/>
                  </a:lnTo>
                  <a:lnTo>
                    <a:pt x="100" y="1206"/>
                  </a:lnTo>
                  <a:lnTo>
                    <a:pt x="93" y="1195"/>
                  </a:lnTo>
                  <a:lnTo>
                    <a:pt x="93" y="1190"/>
                  </a:lnTo>
                  <a:lnTo>
                    <a:pt x="93" y="1183"/>
                  </a:lnTo>
                  <a:lnTo>
                    <a:pt x="96" y="1179"/>
                  </a:lnTo>
                  <a:lnTo>
                    <a:pt x="96" y="1174"/>
                  </a:lnTo>
                  <a:lnTo>
                    <a:pt x="96" y="1172"/>
                  </a:lnTo>
                  <a:lnTo>
                    <a:pt x="96" y="1167"/>
                  </a:lnTo>
                  <a:lnTo>
                    <a:pt x="96" y="1160"/>
                  </a:lnTo>
                  <a:lnTo>
                    <a:pt x="93" y="1156"/>
                  </a:lnTo>
                  <a:lnTo>
                    <a:pt x="91" y="1147"/>
                  </a:lnTo>
                  <a:lnTo>
                    <a:pt x="91" y="1138"/>
                  </a:lnTo>
                  <a:lnTo>
                    <a:pt x="89" y="1131"/>
                  </a:lnTo>
                  <a:lnTo>
                    <a:pt x="89" y="1128"/>
                  </a:lnTo>
                  <a:lnTo>
                    <a:pt x="89" y="1126"/>
                  </a:lnTo>
                  <a:lnTo>
                    <a:pt x="89" y="1122"/>
                  </a:lnTo>
                  <a:lnTo>
                    <a:pt x="86" y="1122"/>
                  </a:lnTo>
                  <a:lnTo>
                    <a:pt x="84" y="1117"/>
                  </a:lnTo>
                  <a:lnTo>
                    <a:pt x="82" y="1112"/>
                  </a:lnTo>
                  <a:lnTo>
                    <a:pt x="80" y="1110"/>
                  </a:lnTo>
                  <a:lnTo>
                    <a:pt x="77" y="1108"/>
                  </a:lnTo>
                  <a:lnTo>
                    <a:pt x="73" y="1103"/>
                  </a:lnTo>
                  <a:lnTo>
                    <a:pt x="68" y="1101"/>
                  </a:lnTo>
                  <a:lnTo>
                    <a:pt x="66" y="1099"/>
                  </a:lnTo>
                  <a:lnTo>
                    <a:pt x="66" y="1096"/>
                  </a:lnTo>
                  <a:lnTo>
                    <a:pt x="66" y="1094"/>
                  </a:lnTo>
                  <a:lnTo>
                    <a:pt x="64" y="1094"/>
                  </a:lnTo>
                  <a:lnTo>
                    <a:pt x="61" y="1092"/>
                  </a:lnTo>
                  <a:lnTo>
                    <a:pt x="61" y="1090"/>
                  </a:lnTo>
                  <a:lnTo>
                    <a:pt x="59" y="1087"/>
                  </a:lnTo>
                  <a:lnTo>
                    <a:pt x="57" y="1085"/>
                  </a:lnTo>
                  <a:lnTo>
                    <a:pt x="54" y="1083"/>
                  </a:lnTo>
                  <a:lnTo>
                    <a:pt x="52" y="1078"/>
                  </a:lnTo>
                  <a:lnTo>
                    <a:pt x="50" y="1076"/>
                  </a:lnTo>
                  <a:lnTo>
                    <a:pt x="48" y="1074"/>
                  </a:lnTo>
                  <a:lnTo>
                    <a:pt x="45" y="1069"/>
                  </a:lnTo>
                  <a:lnTo>
                    <a:pt x="43" y="1067"/>
                  </a:lnTo>
                  <a:lnTo>
                    <a:pt x="38" y="1062"/>
                  </a:lnTo>
                  <a:lnTo>
                    <a:pt x="36" y="1055"/>
                  </a:lnTo>
                  <a:lnTo>
                    <a:pt x="32" y="1048"/>
                  </a:lnTo>
                  <a:lnTo>
                    <a:pt x="29" y="1042"/>
                  </a:lnTo>
                  <a:lnTo>
                    <a:pt x="27" y="1032"/>
                  </a:lnTo>
                  <a:lnTo>
                    <a:pt x="25" y="1030"/>
                  </a:lnTo>
                  <a:lnTo>
                    <a:pt x="25" y="1028"/>
                  </a:lnTo>
                  <a:lnTo>
                    <a:pt x="22" y="1026"/>
                  </a:lnTo>
                  <a:lnTo>
                    <a:pt x="20" y="1019"/>
                  </a:lnTo>
                  <a:lnTo>
                    <a:pt x="20" y="1014"/>
                  </a:lnTo>
                  <a:lnTo>
                    <a:pt x="20" y="1010"/>
                  </a:lnTo>
                  <a:lnTo>
                    <a:pt x="18" y="1007"/>
                  </a:lnTo>
                  <a:lnTo>
                    <a:pt x="18" y="1005"/>
                  </a:lnTo>
                  <a:lnTo>
                    <a:pt x="16" y="1003"/>
                  </a:lnTo>
                  <a:lnTo>
                    <a:pt x="11" y="1000"/>
                  </a:lnTo>
                  <a:lnTo>
                    <a:pt x="11" y="996"/>
                  </a:lnTo>
                  <a:lnTo>
                    <a:pt x="11" y="989"/>
                  </a:lnTo>
                  <a:lnTo>
                    <a:pt x="9" y="980"/>
                  </a:lnTo>
                  <a:lnTo>
                    <a:pt x="6" y="973"/>
                  </a:lnTo>
                  <a:lnTo>
                    <a:pt x="4" y="966"/>
                  </a:lnTo>
                  <a:lnTo>
                    <a:pt x="4" y="962"/>
                  </a:lnTo>
                  <a:lnTo>
                    <a:pt x="2" y="959"/>
                  </a:lnTo>
                  <a:lnTo>
                    <a:pt x="2" y="957"/>
                  </a:lnTo>
                  <a:lnTo>
                    <a:pt x="2" y="952"/>
                  </a:lnTo>
                  <a:lnTo>
                    <a:pt x="0" y="950"/>
                  </a:lnTo>
                  <a:lnTo>
                    <a:pt x="0" y="946"/>
                  </a:lnTo>
                  <a:lnTo>
                    <a:pt x="0" y="941"/>
                  </a:lnTo>
                  <a:lnTo>
                    <a:pt x="2" y="936"/>
                  </a:lnTo>
                  <a:lnTo>
                    <a:pt x="2" y="932"/>
                  </a:lnTo>
                  <a:lnTo>
                    <a:pt x="4" y="930"/>
                  </a:lnTo>
                  <a:lnTo>
                    <a:pt x="4" y="927"/>
                  </a:lnTo>
                  <a:lnTo>
                    <a:pt x="4" y="923"/>
                  </a:lnTo>
                  <a:lnTo>
                    <a:pt x="2" y="920"/>
                  </a:lnTo>
                  <a:lnTo>
                    <a:pt x="2" y="916"/>
                  </a:lnTo>
                  <a:lnTo>
                    <a:pt x="2" y="914"/>
                  </a:lnTo>
                  <a:lnTo>
                    <a:pt x="4" y="911"/>
                  </a:lnTo>
                  <a:lnTo>
                    <a:pt x="6" y="909"/>
                  </a:lnTo>
                  <a:lnTo>
                    <a:pt x="9" y="904"/>
                  </a:lnTo>
                  <a:lnTo>
                    <a:pt x="11" y="902"/>
                  </a:lnTo>
                  <a:lnTo>
                    <a:pt x="13" y="895"/>
                  </a:lnTo>
                  <a:lnTo>
                    <a:pt x="13" y="891"/>
                  </a:lnTo>
                  <a:lnTo>
                    <a:pt x="16" y="886"/>
                  </a:lnTo>
                  <a:lnTo>
                    <a:pt x="16" y="879"/>
                  </a:lnTo>
                  <a:lnTo>
                    <a:pt x="16" y="873"/>
                  </a:lnTo>
                  <a:lnTo>
                    <a:pt x="16" y="861"/>
                  </a:lnTo>
                  <a:lnTo>
                    <a:pt x="13" y="852"/>
                  </a:lnTo>
                  <a:lnTo>
                    <a:pt x="11" y="845"/>
                  </a:lnTo>
                  <a:lnTo>
                    <a:pt x="9" y="841"/>
                  </a:lnTo>
                  <a:lnTo>
                    <a:pt x="9" y="838"/>
                  </a:lnTo>
                  <a:lnTo>
                    <a:pt x="9" y="836"/>
                  </a:lnTo>
                  <a:lnTo>
                    <a:pt x="11" y="834"/>
                  </a:lnTo>
                  <a:lnTo>
                    <a:pt x="13" y="831"/>
                  </a:lnTo>
                  <a:lnTo>
                    <a:pt x="16" y="829"/>
                  </a:lnTo>
                  <a:lnTo>
                    <a:pt x="18" y="825"/>
                  </a:lnTo>
                  <a:lnTo>
                    <a:pt x="20" y="822"/>
                  </a:lnTo>
                  <a:lnTo>
                    <a:pt x="22" y="818"/>
                  </a:lnTo>
                  <a:lnTo>
                    <a:pt x="25" y="813"/>
                  </a:lnTo>
                  <a:lnTo>
                    <a:pt x="25" y="811"/>
                  </a:lnTo>
                  <a:lnTo>
                    <a:pt x="27" y="809"/>
                  </a:lnTo>
                  <a:lnTo>
                    <a:pt x="25" y="804"/>
                  </a:lnTo>
                  <a:lnTo>
                    <a:pt x="20" y="799"/>
                  </a:lnTo>
                  <a:lnTo>
                    <a:pt x="13" y="793"/>
                  </a:lnTo>
                  <a:lnTo>
                    <a:pt x="13" y="790"/>
                  </a:lnTo>
                  <a:lnTo>
                    <a:pt x="11" y="788"/>
                  </a:lnTo>
                  <a:lnTo>
                    <a:pt x="11" y="786"/>
                  </a:lnTo>
                  <a:lnTo>
                    <a:pt x="11" y="781"/>
                  </a:lnTo>
                  <a:lnTo>
                    <a:pt x="11" y="774"/>
                  </a:lnTo>
                  <a:lnTo>
                    <a:pt x="9" y="770"/>
                  </a:lnTo>
                  <a:lnTo>
                    <a:pt x="9" y="765"/>
                  </a:lnTo>
                  <a:lnTo>
                    <a:pt x="6" y="763"/>
                  </a:lnTo>
                  <a:lnTo>
                    <a:pt x="6" y="761"/>
                  </a:lnTo>
                  <a:lnTo>
                    <a:pt x="6" y="758"/>
                  </a:lnTo>
                  <a:lnTo>
                    <a:pt x="4" y="758"/>
                  </a:lnTo>
                  <a:lnTo>
                    <a:pt x="4" y="756"/>
                  </a:lnTo>
                  <a:lnTo>
                    <a:pt x="4" y="751"/>
                  </a:lnTo>
                  <a:lnTo>
                    <a:pt x="6" y="747"/>
                  </a:lnTo>
                  <a:lnTo>
                    <a:pt x="6" y="742"/>
                  </a:lnTo>
                  <a:lnTo>
                    <a:pt x="9" y="735"/>
                  </a:lnTo>
                  <a:lnTo>
                    <a:pt x="13" y="731"/>
                  </a:lnTo>
                  <a:lnTo>
                    <a:pt x="18" y="726"/>
                  </a:lnTo>
                  <a:lnTo>
                    <a:pt x="20" y="719"/>
                  </a:lnTo>
                  <a:lnTo>
                    <a:pt x="22" y="717"/>
                  </a:lnTo>
                  <a:lnTo>
                    <a:pt x="22" y="713"/>
                  </a:lnTo>
                  <a:lnTo>
                    <a:pt x="22" y="708"/>
                  </a:lnTo>
                  <a:lnTo>
                    <a:pt x="22" y="699"/>
                  </a:lnTo>
                  <a:lnTo>
                    <a:pt x="22" y="692"/>
                  </a:lnTo>
                  <a:lnTo>
                    <a:pt x="22" y="690"/>
                  </a:lnTo>
                  <a:lnTo>
                    <a:pt x="22" y="685"/>
                  </a:lnTo>
                  <a:lnTo>
                    <a:pt x="25" y="683"/>
                  </a:lnTo>
                  <a:lnTo>
                    <a:pt x="25" y="681"/>
                  </a:lnTo>
                  <a:lnTo>
                    <a:pt x="27" y="678"/>
                  </a:lnTo>
                  <a:lnTo>
                    <a:pt x="29" y="676"/>
                  </a:lnTo>
                  <a:lnTo>
                    <a:pt x="29" y="674"/>
                  </a:lnTo>
                  <a:lnTo>
                    <a:pt x="29" y="671"/>
                  </a:lnTo>
                  <a:lnTo>
                    <a:pt x="32" y="669"/>
                  </a:lnTo>
                  <a:lnTo>
                    <a:pt x="36" y="669"/>
                  </a:lnTo>
                  <a:lnTo>
                    <a:pt x="38" y="669"/>
                  </a:lnTo>
                  <a:lnTo>
                    <a:pt x="41" y="671"/>
                  </a:lnTo>
                  <a:lnTo>
                    <a:pt x="45" y="671"/>
                  </a:lnTo>
                  <a:lnTo>
                    <a:pt x="48" y="671"/>
                  </a:lnTo>
                  <a:lnTo>
                    <a:pt x="52" y="671"/>
                  </a:lnTo>
                  <a:lnTo>
                    <a:pt x="54" y="669"/>
                  </a:lnTo>
                  <a:lnTo>
                    <a:pt x="57" y="667"/>
                  </a:lnTo>
                  <a:lnTo>
                    <a:pt x="59" y="665"/>
                  </a:lnTo>
                  <a:lnTo>
                    <a:pt x="61" y="662"/>
                  </a:lnTo>
                  <a:lnTo>
                    <a:pt x="64" y="660"/>
                  </a:lnTo>
                  <a:lnTo>
                    <a:pt x="66" y="655"/>
                  </a:lnTo>
                  <a:lnTo>
                    <a:pt x="68" y="653"/>
                  </a:lnTo>
                  <a:lnTo>
                    <a:pt x="70" y="651"/>
                  </a:lnTo>
                  <a:lnTo>
                    <a:pt x="70" y="646"/>
                  </a:lnTo>
                  <a:lnTo>
                    <a:pt x="70" y="644"/>
                  </a:lnTo>
                  <a:lnTo>
                    <a:pt x="73" y="642"/>
                  </a:lnTo>
                  <a:lnTo>
                    <a:pt x="75" y="642"/>
                  </a:lnTo>
                  <a:lnTo>
                    <a:pt x="77" y="642"/>
                  </a:lnTo>
                  <a:lnTo>
                    <a:pt x="82" y="644"/>
                  </a:lnTo>
                  <a:lnTo>
                    <a:pt x="82" y="646"/>
                  </a:lnTo>
                  <a:lnTo>
                    <a:pt x="84" y="651"/>
                  </a:lnTo>
                  <a:lnTo>
                    <a:pt x="84" y="653"/>
                  </a:lnTo>
                  <a:lnTo>
                    <a:pt x="84" y="655"/>
                  </a:lnTo>
                  <a:lnTo>
                    <a:pt x="86" y="655"/>
                  </a:lnTo>
                  <a:lnTo>
                    <a:pt x="91" y="660"/>
                  </a:lnTo>
                  <a:lnTo>
                    <a:pt x="93" y="660"/>
                  </a:lnTo>
                  <a:lnTo>
                    <a:pt x="98" y="662"/>
                  </a:lnTo>
                  <a:lnTo>
                    <a:pt x="100" y="662"/>
                  </a:lnTo>
                  <a:lnTo>
                    <a:pt x="105" y="662"/>
                  </a:lnTo>
                  <a:lnTo>
                    <a:pt x="98" y="660"/>
                  </a:lnTo>
                  <a:lnTo>
                    <a:pt x="96" y="655"/>
                  </a:lnTo>
                  <a:lnTo>
                    <a:pt x="93" y="653"/>
                  </a:lnTo>
                  <a:lnTo>
                    <a:pt x="91" y="649"/>
                  </a:lnTo>
                  <a:lnTo>
                    <a:pt x="91" y="644"/>
                  </a:lnTo>
                  <a:lnTo>
                    <a:pt x="91" y="642"/>
                  </a:lnTo>
                  <a:lnTo>
                    <a:pt x="93" y="637"/>
                  </a:lnTo>
                  <a:lnTo>
                    <a:pt x="96" y="633"/>
                  </a:lnTo>
                  <a:lnTo>
                    <a:pt x="98" y="628"/>
                  </a:lnTo>
                  <a:lnTo>
                    <a:pt x="100" y="623"/>
                  </a:lnTo>
                  <a:lnTo>
                    <a:pt x="100" y="619"/>
                  </a:lnTo>
                  <a:lnTo>
                    <a:pt x="100" y="617"/>
                  </a:lnTo>
                  <a:lnTo>
                    <a:pt x="105" y="610"/>
                  </a:lnTo>
                  <a:lnTo>
                    <a:pt x="107" y="605"/>
                  </a:lnTo>
                  <a:lnTo>
                    <a:pt x="109" y="601"/>
                  </a:lnTo>
                  <a:lnTo>
                    <a:pt x="114" y="596"/>
                  </a:lnTo>
                  <a:lnTo>
                    <a:pt x="118" y="594"/>
                  </a:lnTo>
                  <a:lnTo>
                    <a:pt x="123" y="591"/>
                  </a:lnTo>
                  <a:lnTo>
                    <a:pt x="128" y="589"/>
                  </a:lnTo>
                  <a:lnTo>
                    <a:pt x="132" y="587"/>
                  </a:lnTo>
                  <a:lnTo>
                    <a:pt x="132" y="585"/>
                  </a:lnTo>
                  <a:lnTo>
                    <a:pt x="134" y="582"/>
                  </a:lnTo>
                  <a:lnTo>
                    <a:pt x="137" y="582"/>
                  </a:lnTo>
                  <a:lnTo>
                    <a:pt x="141" y="580"/>
                  </a:lnTo>
                  <a:lnTo>
                    <a:pt x="146" y="578"/>
                  </a:lnTo>
                  <a:lnTo>
                    <a:pt x="150" y="578"/>
                  </a:lnTo>
                  <a:lnTo>
                    <a:pt x="153" y="575"/>
                  </a:lnTo>
                  <a:lnTo>
                    <a:pt x="153" y="573"/>
                  </a:lnTo>
                  <a:lnTo>
                    <a:pt x="155" y="569"/>
                  </a:lnTo>
                  <a:lnTo>
                    <a:pt x="157" y="564"/>
                  </a:lnTo>
                  <a:lnTo>
                    <a:pt x="162" y="562"/>
                  </a:lnTo>
                  <a:lnTo>
                    <a:pt x="164" y="562"/>
                  </a:lnTo>
                  <a:lnTo>
                    <a:pt x="169" y="562"/>
                  </a:lnTo>
                  <a:lnTo>
                    <a:pt x="171" y="559"/>
                  </a:lnTo>
                  <a:lnTo>
                    <a:pt x="173" y="557"/>
                  </a:lnTo>
                  <a:lnTo>
                    <a:pt x="176" y="553"/>
                  </a:lnTo>
                  <a:lnTo>
                    <a:pt x="178" y="548"/>
                  </a:lnTo>
                  <a:lnTo>
                    <a:pt x="185" y="541"/>
                  </a:lnTo>
                  <a:lnTo>
                    <a:pt x="189" y="534"/>
                  </a:lnTo>
                  <a:lnTo>
                    <a:pt x="194" y="532"/>
                  </a:lnTo>
                  <a:lnTo>
                    <a:pt x="198" y="527"/>
                  </a:lnTo>
                  <a:lnTo>
                    <a:pt x="207" y="523"/>
                  </a:lnTo>
                  <a:lnTo>
                    <a:pt x="212" y="518"/>
                  </a:lnTo>
                  <a:lnTo>
                    <a:pt x="214" y="518"/>
                  </a:lnTo>
                  <a:lnTo>
                    <a:pt x="217" y="518"/>
                  </a:lnTo>
                  <a:lnTo>
                    <a:pt x="219" y="514"/>
                  </a:lnTo>
                  <a:lnTo>
                    <a:pt x="223" y="509"/>
                  </a:lnTo>
                  <a:lnTo>
                    <a:pt x="228" y="507"/>
                  </a:lnTo>
                  <a:lnTo>
                    <a:pt x="230" y="505"/>
                  </a:lnTo>
                  <a:lnTo>
                    <a:pt x="233" y="500"/>
                  </a:lnTo>
                  <a:lnTo>
                    <a:pt x="235" y="495"/>
                  </a:lnTo>
                  <a:lnTo>
                    <a:pt x="235" y="491"/>
                  </a:lnTo>
                  <a:lnTo>
                    <a:pt x="235" y="486"/>
                  </a:lnTo>
                  <a:lnTo>
                    <a:pt x="235" y="475"/>
                  </a:lnTo>
                  <a:lnTo>
                    <a:pt x="235" y="473"/>
                  </a:lnTo>
                  <a:lnTo>
                    <a:pt x="233" y="463"/>
                  </a:lnTo>
                  <a:lnTo>
                    <a:pt x="233" y="457"/>
                  </a:lnTo>
                  <a:lnTo>
                    <a:pt x="233" y="452"/>
                  </a:lnTo>
                  <a:lnTo>
                    <a:pt x="235" y="450"/>
                  </a:lnTo>
                  <a:lnTo>
                    <a:pt x="235" y="445"/>
                  </a:lnTo>
                  <a:lnTo>
                    <a:pt x="237" y="443"/>
                  </a:lnTo>
                  <a:lnTo>
                    <a:pt x="239" y="441"/>
                  </a:lnTo>
                  <a:lnTo>
                    <a:pt x="249" y="434"/>
                  </a:lnTo>
                  <a:lnTo>
                    <a:pt x="258" y="429"/>
                  </a:lnTo>
                  <a:lnTo>
                    <a:pt x="265" y="425"/>
                  </a:lnTo>
                  <a:lnTo>
                    <a:pt x="271" y="420"/>
                  </a:lnTo>
                  <a:lnTo>
                    <a:pt x="274" y="420"/>
                  </a:lnTo>
                  <a:lnTo>
                    <a:pt x="276" y="418"/>
                  </a:lnTo>
                  <a:lnTo>
                    <a:pt x="281" y="415"/>
                  </a:lnTo>
                  <a:lnTo>
                    <a:pt x="287" y="413"/>
                  </a:lnTo>
                  <a:lnTo>
                    <a:pt x="294" y="409"/>
                  </a:lnTo>
                  <a:lnTo>
                    <a:pt x="299" y="406"/>
                  </a:lnTo>
                  <a:lnTo>
                    <a:pt x="306" y="404"/>
                  </a:lnTo>
                  <a:lnTo>
                    <a:pt x="310" y="404"/>
                  </a:lnTo>
                  <a:lnTo>
                    <a:pt x="317" y="402"/>
                  </a:lnTo>
                  <a:lnTo>
                    <a:pt x="322" y="399"/>
                  </a:lnTo>
                  <a:lnTo>
                    <a:pt x="326" y="397"/>
                  </a:lnTo>
                  <a:lnTo>
                    <a:pt x="329" y="397"/>
                  </a:lnTo>
                  <a:lnTo>
                    <a:pt x="331" y="395"/>
                  </a:lnTo>
                  <a:lnTo>
                    <a:pt x="333" y="390"/>
                  </a:lnTo>
                  <a:lnTo>
                    <a:pt x="335" y="388"/>
                  </a:lnTo>
                  <a:lnTo>
                    <a:pt x="338" y="388"/>
                  </a:lnTo>
                  <a:lnTo>
                    <a:pt x="340" y="386"/>
                  </a:lnTo>
                  <a:lnTo>
                    <a:pt x="342" y="386"/>
                  </a:lnTo>
                  <a:lnTo>
                    <a:pt x="347" y="384"/>
                  </a:lnTo>
                  <a:lnTo>
                    <a:pt x="349" y="384"/>
                  </a:lnTo>
                  <a:lnTo>
                    <a:pt x="354" y="384"/>
                  </a:lnTo>
                  <a:lnTo>
                    <a:pt x="358" y="381"/>
                  </a:lnTo>
                  <a:lnTo>
                    <a:pt x="361" y="379"/>
                  </a:lnTo>
                  <a:lnTo>
                    <a:pt x="363" y="379"/>
                  </a:lnTo>
                  <a:lnTo>
                    <a:pt x="365" y="377"/>
                  </a:lnTo>
                  <a:lnTo>
                    <a:pt x="367" y="372"/>
                  </a:lnTo>
                  <a:lnTo>
                    <a:pt x="370" y="370"/>
                  </a:lnTo>
                  <a:lnTo>
                    <a:pt x="374" y="368"/>
                  </a:lnTo>
                  <a:lnTo>
                    <a:pt x="379" y="363"/>
                  </a:lnTo>
                  <a:lnTo>
                    <a:pt x="383" y="358"/>
                  </a:lnTo>
                  <a:lnTo>
                    <a:pt x="386" y="356"/>
                  </a:lnTo>
                  <a:lnTo>
                    <a:pt x="388" y="354"/>
                  </a:lnTo>
                  <a:lnTo>
                    <a:pt x="388" y="349"/>
                  </a:lnTo>
                  <a:lnTo>
                    <a:pt x="390" y="345"/>
                  </a:lnTo>
                  <a:lnTo>
                    <a:pt x="390" y="342"/>
                  </a:lnTo>
                  <a:lnTo>
                    <a:pt x="393" y="338"/>
                  </a:lnTo>
                  <a:lnTo>
                    <a:pt x="395" y="331"/>
                  </a:lnTo>
                  <a:lnTo>
                    <a:pt x="395" y="326"/>
                  </a:lnTo>
                  <a:lnTo>
                    <a:pt x="397" y="320"/>
                  </a:lnTo>
                  <a:lnTo>
                    <a:pt x="397" y="313"/>
                  </a:lnTo>
                  <a:lnTo>
                    <a:pt x="395" y="308"/>
                  </a:lnTo>
                  <a:lnTo>
                    <a:pt x="395" y="301"/>
                  </a:lnTo>
                  <a:lnTo>
                    <a:pt x="395" y="297"/>
                  </a:lnTo>
                  <a:lnTo>
                    <a:pt x="395" y="294"/>
                  </a:lnTo>
                  <a:lnTo>
                    <a:pt x="397" y="290"/>
                  </a:lnTo>
                  <a:lnTo>
                    <a:pt x="404" y="281"/>
                  </a:lnTo>
                  <a:lnTo>
                    <a:pt x="409" y="276"/>
                  </a:lnTo>
                  <a:lnTo>
                    <a:pt x="413" y="269"/>
                  </a:lnTo>
                  <a:lnTo>
                    <a:pt x="420" y="265"/>
                  </a:lnTo>
                  <a:lnTo>
                    <a:pt x="431" y="253"/>
                  </a:lnTo>
                  <a:lnTo>
                    <a:pt x="438" y="249"/>
                  </a:lnTo>
                  <a:lnTo>
                    <a:pt x="441" y="246"/>
                  </a:lnTo>
                  <a:lnTo>
                    <a:pt x="445" y="244"/>
                  </a:lnTo>
                  <a:lnTo>
                    <a:pt x="450" y="242"/>
                  </a:lnTo>
                  <a:lnTo>
                    <a:pt x="457" y="240"/>
                  </a:lnTo>
                  <a:lnTo>
                    <a:pt x="463" y="237"/>
                  </a:lnTo>
                  <a:lnTo>
                    <a:pt x="468" y="235"/>
                  </a:lnTo>
                  <a:lnTo>
                    <a:pt x="475" y="233"/>
                  </a:lnTo>
                  <a:lnTo>
                    <a:pt x="484" y="230"/>
                  </a:lnTo>
                  <a:lnTo>
                    <a:pt x="493" y="228"/>
                  </a:lnTo>
                  <a:lnTo>
                    <a:pt x="500" y="226"/>
                  </a:lnTo>
                  <a:lnTo>
                    <a:pt x="502" y="226"/>
                  </a:lnTo>
                  <a:lnTo>
                    <a:pt x="509" y="228"/>
                  </a:lnTo>
                  <a:lnTo>
                    <a:pt x="514" y="230"/>
                  </a:lnTo>
                  <a:lnTo>
                    <a:pt x="523" y="235"/>
                  </a:lnTo>
                  <a:lnTo>
                    <a:pt x="525" y="235"/>
                  </a:lnTo>
                  <a:lnTo>
                    <a:pt x="527" y="237"/>
                  </a:lnTo>
                  <a:lnTo>
                    <a:pt x="534" y="235"/>
                  </a:lnTo>
                  <a:lnTo>
                    <a:pt x="537" y="235"/>
                  </a:lnTo>
                  <a:lnTo>
                    <a:pt x="541" y="235"/>
                  </a:lnTo>
                  <a:lnTo>
                    <a:pt x="543" y="233"/>
                  </a:lnTo>
                  <a:lnTo>
                    <a:pt x="546" y="233"/>
                  </a:lnTo>
                  <a:lnTo>
                    <a:pt x="557" y="235"/>
                  </a:lnTo>
                  <a:lnTo>
                    <a:pt x="569" y="235"/>
                  </a:lnTo>
                  <a:lnTo>
                    <a:pt x="573" y="235"/>
                  </a:lnTo>
                  <a:lnTo>
                    <a:pt x="578" y="235"/>
                  </a:lnTo>
                  <a:lnTo>
                    <a:pt x="582" y="235"/>
                  </a:lnTo>
                  <a:lnTo>
                    <a:pt x="589" y="233"/>
                  </a:lnTo>
                  <a:lnTo>
                    <a:pt x="596" y="233"/>
                  </a:lnTo>
                  <a:lnTo>
                    <a:pt x="610" y="224"/>
                  </a:lnTo>
                  <a:lnTo>
                    <a:pt x="617" y="221"/>
                  </a:lnTo>
                  <a:lnTo>
                    <a:pt x="623" y="217"/>
                  </a:lnTo>
                  <a:lnTo>
                    <a:pt x="626" y="214"/>
                  </a:lnTo>
                  <a:lnTo>
                    <a:pt x="628" y="212"/>
                  </a:lnTo>
                  <a:lnTo>
                    <a:pt x="630" y="208"/>
                  </a:lnTo>
                  <a:lnTo>
                    <a:pt x="630" y="205"/>
                  </a:lnTo>
                  <a:lnTo>
                    <a:pt x="630" y="203"/>
                  </a:lnTo>
                  <a:lnTo>
                    <a:pt x="630" y="196"/>
                  </a:lnTo>
                  <a:lnTo>
                    <a:pt x="630" y="189"/>
                  </a:lnTo>
                  <a:lnTo>
                    <a:pt x="630" y="182"/>
                  </a:lnTo>
                  <a:lnTo>
                    <a:pt x="632" y="178"/>
                  </a:lnTo>
                  <a:lnTo>
                    <a:pt x="635" y="176"/>
                  </a:lnTo>
                  <a:lnTo>
                    <a:pt x="637" y="173"/>
                  </a:lnTo>
                  <a:lnTo>
                    <a:pt x="644" y="171"/>
                  </a:lnTo>
                  <a:lnTo>
                    <a:pt x="651" y="171"/>
                  </a:lnTo>
                  <a:lnTo>
                    <a:pt x="655" y="171"/>
                  </a:lnTo>
                  <a:lnTo>
                    <a:pt x="662" y="173"/>
                  </a:lnTo>
                  <a:lnTo>
                    <a:pt x="667" y="176"/>
                  </a:lnTo>
                  <a:lnTo>
                    <a:pt x="669" y="176"/>
                  </a:lnTo>
                  <a:lnTo>
                    <a:pt x="676" y="173"/>
                  </a:lnTo>
                  <a:lnTo>
                    <a:pt x="680" y="173"/>
                  </a:lnTo>
                  <a:lnTo>
                    <a:pt x="692" y="169"/>
                  </a:lnTo>
                  <a:lnTo>
                    <a:pt x="699" y="166"/>
                  </a:lnTo>
                  <a:lnTo>
                    <a:pt x="701" y="166"/>
                  </a:lnTo>
                  <a:lnTo>
                    <a:pt x="706" y="166"/>
                  </a:lnTo>
                  <a:lnTo>
                    <a:pt x="712" y="169"/>
                  </a:lnTo>
                  <a:lnTo>
                    <a:pt x="717" y="169"/>
                  </a:lnTo>
                  <a:lnTo>
                    <a:pt x="724" y="169"/>
                  </a:lnTo>
                  <a:lnTo>
                    <a:pt x="728" y="169"/>
                  </a:lnTo>
                  <a:lnTo>
                    <a:pt x="735" y="169"/>
                  </a:lnTo>
                  <a:lnTo>
                    <a:pt x="744" y="166"/>
                  </a:lnTo>
                  <a:lnTo>
                    <a:pt x="751" y="169"/>
                  </a:lnTo>
                  <a:lnTo>
                    <a:pt x="760" y="169"/>
                  </a:lnTo>
                  <a:lnTo>
                    <a:pt x="767" y="169"/>
                  </a:lnTo>
                  <a:lnTo>
                    <a:pt x="776" y="169"/>
                  </a:lnTo>
                  <a:lnTo>
                    <a:pt x="779" y="171"/>
                  </a:lnTo>
                  <a:lnTo>
                    <a:pt x="783" y="171"/>
                  </a:lnTo>
                  <a:lnTo>
                    <a:pt x="786" y="173"/>
                  </a:lnTo>
                  <a:lnTo>
                    <a:pt x="788" y="176"/>
                  </a:lnTo>
                  <a:lnTo>
                    <a:pt x="792" y="182"/>
                  </a:lnTo>
                  <a:lnTo>
                    <a:pt x="797" y="189"/>
                  </a:lnTo>
                  <a:lnTo>
                    <a:pt x="802" y="192"/>
                  </a:lnTo>
                  <a:lnTo>
                    <a:pt x="806" y="192"/>
                  </a:lnTo>
                  <a:lnTo>
                    <a:pt x="808" y="192"/>
                  </a:lnTo>
                  <a:lnTo>
                    <a:pt x="815" y="189"/>
                  </a:lnTo>
                  <a:lnTo>
                    <a:pt x="822" y="185"/>
                  </a:lnTo>
                  <a:lnTo>
                    <a:pt x="836" y="176"/>
                  </a:lnTo>
                  <a:lnTo>
                    <a:pt x="840" y="173"/>
                  </a:lnTo>
                  <a:lnTo>
                    <a:pt x="845" y="171"/>
                  </a:lnTo>
                  <a:lnTo>
                    <a:pt x="850" y="169"/>
                  </a:lnTo>
                  <a:lnTo>
                    <a:pt x="854" y="169"/>
                  </a:lnTo>
                  <a:lnTo>
                    <a:pt x="859" y="171"/>
                  </a:lnTo>
                  <a:lnTo>
                    <a:pt x="861" y="171"/>
                  </a:lnTo>
                  <a:lnTo>
                    <a:pt x="866" y="173"/>
                  </a:lnTo>
                  <a:lnTo>
                    <a:pt x="870" y="178"/>
                  </a:lnTo>
                  <a:lnTo>
                    <a:pt x="872" y="180"/>
                  </a:lnTo>
                  <a:lnTo>
                    <a:pt x="877" y="180"/>
                  </a:lnTo>
                  <a:lnTo>
                    <a:pt x="879" y="180"/>
                  </a:lnTo>
                  <a:lnTo>
                    <a:pt x="882" y="180"/>
                  </a:lnTo>
                  <a:lnTo>
                    <a:pt x="886" y="178"/>
                  </a:lnTo>
                  <a:lnTo>
                    <a:pt x="888" y="176"/>
                  </a:lnTo>
                  <a:lnTo>
                    <a:pt x="893" y="171"/>
                  </a:lnTo>
                  <a:lnTo>
                    <a:pt x="898" y="162"/>
                  </a:lnTo>
                  <a:lnTo>
                    <a:pt x="904" y="155"/>
                  </a:lnTo>
                  <a:lnTo>
                    <a:pt x="907" y="150"/>
                  </a:lnTo>
                  <a:lnTo>
                    <a:pt x="911" y="148"/>
                  </a:lnTo>
                  <a:lnTo>
                    <a:pt x="916" y="146"/>
                  </a:lnTo>
                  <a:lnTo>
                    <a:pt x="918" y="146"/>
                  </a:lnTo>
                  <a:lnTo>
                    <a:pt x="923" y="148"/>
                  </a:lnTo>
                  <a:lnTo>
                    <a:pt x="925" y="148"/>
                  </a:lnTo>
                  <a:lnTo>
                    <a:pt x="927" y="148"/>
                  </a:lnTo>
                  <a:lnTo>
                    <a:pt x="932" y="150"/>
                  </a:lnTo>
                  <a:lnTo>
                    <a:pt x="941" y="155"/>
                  </a:lnTo>
                  <a:lnTo>
                    <a:pt x="946" y="157"/>
                  </a:lnTo>
                  <a:lnTo>
                    <a:pt x="955" y="162"/>
                  </a:lnTo>
                  <a:lnTo>
                    <a:pt x="962" y="164"/>
                  </a:lnTo>
                  <a:lnTo>
                    <a:pt x="966" y="164"/>
                  </a:lnTo>
                  <a:lnTo>
                    <a:pt x="968" y="164"/>
                  </a:lnTo>
                  <a:lnTo>
                    <a:pt x="971" y="164"/>
                  </a:lnTo>
                  <a:lnTo>
                    <a:pt x="973" y="162"/>
                  </a:lnTo>
                  <a:lnTo>
                    <a:pt x="978" y="157"/>
                  </a:lnTo>
                  <a:lnTo>
                    <a:pt x="978" y="153"/>
                  </a:lnTo>
                  <a:lnTo>
                    <a:pt x="980" y="148"/>
                  </a:lnTo>
                  <a:lnTo>
                    <a:pt x="978" y="141"/>
                  </a:lnTo>
                  <a:lnTo>
                    <a:pt x="978" y="134"/>
                  </a:lnTo>
                  <a:lnTo>
                    <a:pt x="980" y="132"/>
                  </a:lnTo>
                  <a:lnTo>
                    <a:pt x="982" y="130"/>
                  </a:lnTo>
                  <a:lnTo>
                    <a:pt x="984" y="125"/>
                  </a:lnTo>
                  <a:lnTo>
                    <a:pt x="989" y="123"/>
                  </a:lnTo>
                  <a:lnTo>
                    <a:pt x="991" y="121"/>
                  </a:lnTo>
                  <a:lnTo>
                    <a:pt x="996" y="118"/>
                  </a:lnTo>
                  <a:lnTo>
                    <a:pt x="1000" y="118"/>
                  </a:lnTo>
                  <a:lnTo>
                    <a:pt x="1010" y="118"/>
                  </a:lnTo>
                  <a:lnTo>
                    <a:pt x="1014" y="118"/>
                  </a:lnTo>
                  <a:lnTo>
                    <a:pt x="1019" y="116"/>
                  </a:lnTo>
                  <a:lnTo>
                    <a:pt x="1021" y="116"/>
                  </a:lnTo>
                  <a:lnTo>
                    <a:pt x="1023" y="114"/>
                  </a:lnTo>
                  <a:lnTo>
                    <a:pt x="1028" y="109"/>
                  </a:lnTo>
                  <a:lnTo>
                    <a:pt x="1032" y="105"/>
                  </a:lnTo>
                  <a:lnTo>
                    <a:pt x="1037" y="98"/>
                  </a:lnTo>
                  <a:lnTo>
                    <a:pt x="1044" y="93"/>
                  </a:lnTo>
                  <a:lnTo>
                    <a:pt x="1053" y="86"/>
                  </a:lnTo>
                  <a:lnTo>
                    <a:pt x="1057" y="80"/>
                  </a:lnTo>
                  <a:lnTo>
                    <a:pt x="1064" y="73"/>
                  </a:lnTo>
                  <a:lnTo>
                    <a:pt x="1069" y="70"/>
                  </a:lnTo>
                  <a:lnTo>
                    <a:pt x="1071" y="70"/>
                  </a:lnTo>
                  <a:lnTo>
                    <a:pt x="1078" y="70"/>
                  </a:lnTo>
                  <a:lnTo>
                    <a:pt x="1083" y="70"/>
                  </a:lnTo>
                  <a:lnTo>
                    <a:pt x="1085" y="70"/>
                  </a:lnTo>
                  <a:lnTo>
                    <a:pt x="1089" y="73"/>
                  </a:lnTo>
                  <a:lnTo>
                    <a:pt x="1094" y="75"/>
                  </a:lnTo>
                  <a:lnTo>
                    <a:pt x="1099" y="75"/>
                  </a:lnTo>
                  <a:lnTo>
                    <a:pt x="1103" y="75"/>
                  </a:lnTo>
                  <a:lnTo>
                    <a:pt x="1105" y="75"/>
                  </a:lnTo>
                  <a:lnTo>
                    <a:pt x="1108" y="75"/>
                  </a:lnTo>
                  <a:lnTo>
                    <a:pt x="1110" y="70"/>
                  </a:lnTo>
                  <a:lnTo>
                    <a:pt x="1110" y="68"/>
                  </a:lnTo>
                  <a:lnTo>
                    <a:pt x="1110" y="66"/>
                  </a:lnTo>
                  <a:lnTo>
                    <a:pt x="1110" y="61"/>
                  </a:lnTo>
                  <a:lnTo>
                    <a:pt x="1110" y="54"/>
                  </a:lnTo>
                  <a:lnTo>
                    <a:pt x="1110" y="48"/>
                  </a:lnTo>
                  <a:lnTo>
                    <a:pt x="1112" y="43"/>
                  </a:lnTo>
                  <a:lnTo>
                    <a:pt x="1112" y="41"/>
                  </a:lnTo>
                  <a:lnTo>
                    <a:pt x="1117" y="36"/>
                  </a:lnTo>
                  <a:lnTo>
                    <a:pt x="1119" y="34"/>
                  </a:lnTo>
                  <a:lnTo>
                    <a:pt x="1124" y="34"/>
                  </a:lnTo>
                  <a:lnTo>
                    <a:pt x="1128" y="34"/>
                  </a:lnTo>
                  <a:lnTo>
                    <a:pt x="1133" y="36"/>
                  </a:lnTo>
                  <a:lnTo>
                    <a:pt x="1137" y="38"/>
                  </a:lnTo>
                  <a:lnTo>
                    <a:pt x="1144" y="43"/>
                  </a:lnTo>
                  <a:lnTo>
                    <a:pt x="1151" y="45"/>
                  </a:lnTo>
                  <a:lnTo>
                    <a:pt x="1156" y="48"/>
                  </a:lnTo>
                  <a:lnTo>
                    <a:pt x="1158" y="48"/>
                  </a:lnTo>
                  <a:lnTo>
                    <a:pt x="1160" y="48"/>
                  </a:lnTo>
                  <a:lnTo>
                    <a:pt x="1163" y="45"/>
                  </a:lnTo>
                  <a:lnTo>
                    <a:pt x="1165" y="43"/>
                  </a:lnTo>
                  <a:lnTo>
                    <a:pt x="1167" y="41"/>
                  </a:lnTo>
                  <a:lnTo>
                    <a:pt x="1169" y="38"/>
                  </a:lnTo>
                  <a:lnTo>
                    <a:pt x="1172" y="36"/>
                  </a:lnTo>
                  <a:lnTo>
                    <a:pt x="1179" y="32"/>
                  </a:lnTo>
                  <a:lnTo>
                    <a:pt x="1185" y="29"/>
                  </a:lnTo>
                  <a:lnTo>
                    <a:pt x="1190" y="27"/>
                  </a:lnTo>
                  <a:lnTo>
                    <a:pt x="1195" y="27"/>
                  </a:lnTo>
                  <a:lnTo>
                    <a:pt x="1197" y="25"/>
                  </a:lnTo>
                  <a:lnTo>
                    <a:pt x="1197" y="22"/>
                  </a:lnTo>
                  <a:lnTo>
                    <a:pt x="1199" y="20"/>
                  </a:lnTo>
                  <a:lnTo>
                    <a:pt x="1199" y="13"/>
                  </a:lnTo>
                  <a:lnTo>
                    <a:pt x="1199" y="6"/>
                  </a:lnTo>
                  <a:lnTo>
                    <a:pt x="1201" y="4"/>
                  </a:lnTo>
                  <a:lnTo>
                    <a:pt x="1204" y="0"/>
                  </a:lnTo>
                  <a:lnTo>
                    <a:pt x="1206" y="0"/>
                  </a:lnTo>
                  <a:lnTo>
                    <a:pt x="1211" y="6"/>
                  </a:lnTo>
                  <a:lnTo>
                    <a:pt x="1213" y="13"/>
                  </a:lnTo>
                  <a:lnTo>
                    <a:pt x="1217" y="20"/>
                  </a:lnTo>
                  <a:lnTo>
                    <a:pt x="1224" y="32"/>
                  </a:lnTo>
                  <a:lnTo>
                    <a:pt x="1227" y="36"/>
                  </a:lnTo>
                  <a:lnTo>
                    <a:pt x="1227" y="41"/>
                  </a:lnTo>
                  <a:lnTo>
                    <a:pt x="1227" y="45"/>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58" name="Freeform 32">
              <a:extLst>
                <a:ext uri="{FF2B5EF4-FFF2-40B4-BE49-F238E27FC236}">
                  <a16:creationId xmlns:a16="http://schemas.microsoft.com/office/drawing/2014/main" id="{D6B0B711-69AD-3779-260F-BA6AB8F20E36}"/>
                </a:ext>
              </a:extLst>
            </xdr:cNvPr>
            <xdr:cNvSpPr>
              <a:spLocks/>
            </xdr:cNvSpPr>
          </xdr:nvSpPr>
          <xdr:spPr bwMode="auto">
            <a:xfrm>
              <a:off x="793750" y="1814513"/>
              <a:ext cx="6350" cy="7938"/>
            </a:xfrm>
            <a:custGeom>
              <a:avLst/>
              <a:gdLst/>
              <a:ahLst/>
              <a:cxnLst>
                <a:cxn ang="0">
                  <a:pos x="4" y="5"/>
                </a:cxn>
                <a:cxn ang="0">
                  <a:pos x="0" y="5"/>
                </a:cxn>
                <a:cxn ang="0">
                  <a:pos x="0" y="3"/>
                </a:cxn>
                <a:cxn ang="0">
                  <a:pos x="0" y="0"/>
                </a:cxn>
                <a:cxn ang="0">
                  <a:pos x="2" y="0"/>
                </a:cxn>
                <a:cxn ang="0">
                  <a:pos x="4" y="3"/>
                </a:cxn>
                <a:cxn ang="0">
                  <a:pos x="4" y="5"/>
                </a:cxn>
              </a:cxnLst>
              <a:rect l="0" t="0" r="r" b="b"/>
              <a:pathLst>
                <a:path w="4" h="5">
                  <a:moveTo>
                    <a:pt x="4" y="5"/>
                  </a:moveTo>
                  <a:lnTo>
                    <a:pt x="0" y="5"/>
                  </a:lnTo>
                  <a:lnTo>
                    <a:pt x="0" y="3"/>
                  </a:lnTo>
                  <a:lnTo>
                    <a:pt x="0" y="0"/>
                  </a:lnTo>
                  <a:lnTo>
                    <a:pt x="2" y="0"/>
                  </a:lnTo>
                  <a:lnTo>
                    <a:pt x="4" y="3"/>
                  </a:lnTo>
                  <a:lnTo>
                    <a:pt x="4" y="5"/>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59" name="Freeform 33">
              <a:extLst>
                <a:ext uri="{FF2B5EF4-FFF2-40B4-BE49-F238E27FC236}">
                  <a16:creationId xmlns:a16="http://schemas.microsoft.com/office/drawing/2014/main" id="{04000797-DD30-0E93-EC9C-AE22F856551F}"/>
                </a:ext>
              </a:extLst>
            </xdr:cNvPr>
            <xdr:cNvSpPr>
              <a:spLocks/>
            </xdr:cNvSpPr>
          </xdr:nvSpPr>
          <xdr:spPr bwMode="auto">
            <a:xfrm>
              <a:off x="920750" y="1720850"/>
              <a:ext cx="11112" cy="7938"/>
            </a:xfrm>
            <a:custGeom>
              <a:avLst/>
              <a:gdLst/>
              <a:ahLst/>
              <a:cxnLst>
                <a:cxn ang="0">
                  <a:pos x="4" y="5"/>
                </a:cxn>
                <a:cxn ang="0">
                  <a:pos x="2" y="5"/>
                </a:cxn>
                <a:cxn ang="0">
                  <a:pos x="0" y="2"/>
                </a:cxn>
                <a:cxn ang="0">
                  <a:pos x="2" y="0"/>
                </a:cxn>
                <a:cxn ang="0">
                  <a:pos x="4" y="0"/>
                </a:cxn>
                <a:cxn ang="0">
                  <a:pos x="7" y="0"/>
                </a:cxn>
                <a:cxn ang="0">
                  <a:pos x="7" y="2"/>
                </a:cxn>
                <a:cxn ang="0">
                  <a:pos x="4" y="5"/>
                </a:cxn>
              </a:cxnLst>
              <a:rect l="0" t="0" r="r" b="b"/>
              <a:pathLst>
                <a:path w="7" h="5">
                  <a:moveTo>
                    <a:pt x="4" y="5"/>
                  </a:moveTo>
                  <a:lnTo>
                    <a:pt x="2" y="5"/>
                  </a:lnTo>
                  <a:lnTo>
                    <a:pt x="0" y="2"/>
                  </a:lnTo>
                  <a:lnTo>
                    <a:pt x="2" y="0"/>
                  </a:lnTo>
                  <a:lnTo>
                    <a:pt x="4" y="0"/>
                  </a:lnTo>
                  <a:lnTo>
                    <a:pt x="7" y="0"/>
                  </a:lnTo>
                  <a:lnTo>
                    <a:pt x="7" y="2"/>
                  </a:lnTo>
                  <a:lnTo>
                    <a:pt x="4" y="5"/>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60" name="Freeform 34">
              <a:extLst>
                <a:ext uri="{FF2B5EF4-FFF2-40B4-BE49-F238E27FC236}">
                  <a16:creationId xmlns:a16="http://schemas.microsoft.com/office/drawing/2014/main" id="{8DCC3DA8-5268-B82D-2507-4B5D3960AADB}"/>
                </a:ext>
              </a:extLst>
            </xdr:cNvPr>
            <xdr:cNvSpPr>
              <a:spLocks/>
            </xdr:cNvSpPr>
          </xdr:nvSpPr>
          <xdr:spPr bwMode="auto">
            <a:xfrm>
              <a:off x="931863" y="1662113"/>
              <a:ext cx="6350" cy="7938"/>
            </a:xfrm>
            <a:custGeom>
              <a:avLst/>
              <a:gdLst/>
              <a:ahLst/>
              <a:cxnLst>
                <a:cxn ang="0">
                  <a:pos x="2" y="5"/>
                </a:cxn>
                <a:cxn ang="0">
                  <a:pos x="0" y="5"/>
                </a:cxn>
                <a:cxn ang="0">
                  <a:pos x="0" y="3"/>
                </a:cxn>
                <a:cxn ang="0">
                  <a:pos x="2" y="0"/>
                </a:cxn>
                <a:cxn ang="0">
                  <a:pos x="4" y="0"/>
                </a:cxn>
                <a:cxn ang="0">
                  <a:pos x="4" y="3"/>
                </a:cxn>
                <a:cxn ang="0">
                  <a:pos x="4" y="5"/>
                </a:cxn>
                <a:cxn ang="0">
                  <a:pos x="2" y="5"/>
                </a:cxn>
              </a:cxnLst>
              <a:rect l="0" t="0" r="r" b="b"/>
              <a:pathLst>
                <a:path w="4" h="5">
                  <a:moveTo>
                    <a:pt x="2" y="5"/>
                  </a:moveTo>
                  <a:lnTo>
                    <a:pt x="0" y="5"/>
                  </a:lnTo>
                  <a:lnTo>
                    <a:pt x="0" y="3"/>
                  </a:lnTo>
                  <a:lnTo>
                    <a:pt x="2" y="0"/>
                  </a:lnTo>
                  <a:lnTo>
                    <a:pt x="4" y="0"/>
                  </a:lnTo>
                  <a:lnTo>
                    <a:pt x="4" y="3"/>
                  </a:lnTo>
                  <a:lnTo>
                    <a:pt x="4" y="5"/>
                  </a:lnTo>
                  <a:lnTo>
                    <a:pt x="2" y="5"/>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61" name="Freeform 35">
              <a:extLst>
                <a:ext uri="{FF2B5EF4-FFF2-40B4-BE49-F238E27FC236}">
                  <a16:creationId xmlns:a16="http://schemas.microsoft.com/office/drawing/2014/main" id="{1F70AFAD-1538-2702-EEEA-E4FE2993B44E}"/>
                </a:ext>
              </a:extLst>
            </xdr:cNvPr>
            <xdr:cNvSpPr>
              <a:spLocks/>
            </xdr:cNvSpPr>
          </xdr:nvSpPr>
          <xdr:spPr bwMode="auto">
            <a:xfrm>
              <a:off x="957263" y="1652588"/>
              <a:ext cx="6350" cy="3175"/>
            </a:xfrm>
            <a:custGeom>
              <a:avLst/>
              <a:gdLst/>
              <a:ahLst/>
              <a:cxnLst>
                <a:cxn ang="0">
                  <a:pos x="4" y="2"/>
                </a:cxn>
                <a:cxn ang="0">
                  <a:pos x="2" y="2"/>
                </a:cxn>
                <a:cxn ang="0">
                  <a:pos x="0" y="0"/>
                </a:cxn>
                <a:cxn ang="0">
                  <a:pos x="2" y="0"/>
                </a:cxn>
                <a:cxn ang="0">
                  <a:pos x="4" y="2"/>
                </a:cxn>
              </a:cxnLst>
              <a:rect l="0" t="0" r="r" b="b"/>
              <a:pathLst>
                <a:path w="4" h="2">
                  <a:moveTo>
                    <a:pt x="4" y="2"/>
                  </a:moveTo>
                  <a:lnTo>
                    <a:pt x="2" y="2"/>
                  </a:lnTo>
                  <a:lnTo>
                    <a:pt x="0" y="0"/>
                  </a:lnTo>
                  <a:lnTo>
                    <a:pt x="2" y="0"/>
                  </a:lnTo>
                  <a:lnTo>
                    <a:pt x="4" y="2"/>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62" name="Freeform 36">
              <a:extLst>
                <a:ext uri="{FF2B5EF4-FFF2-40B4-BE49-F238E27FC236}">
                  <a16:creationId xmlns:a16="http://schemas.microsoft.com/office/drawing/2014/main" id="{15B05899-1221-81FE-E712-CB4B14EFB54C}"/>
                </a:ext>
              </a:extLst>
            </xdr:cNvPr>
            <xdr:cNvSpPr>
              <a:spLocks/>
            </xdr:cNvSpPr>
          </xdr:nvSpPr>
          <xdr:spPr bwMode="auto">
            <a:xfrm>
              <a:off x="971550" y="1641475"/>
              <a:ext cx="6350" cy="6350"/>
            </a:xfrm>
            <a:custGeom>
              <a:avLst/>
              <a:gdLst/>
              <a:ahLst/>
              <a:cxnLst>
                <a:cxn ang="0">
                  <a:pos x="4" y="4"/>
                </a:cxn>
                <a:cxn ang="0">
                  <a:pos x="2" y="4"/>
                </a:cxn>
                <a:cxn ang="0">
                  <a:pos x="0" y="4"/>
                </a:cxn>
                <a:cxn ang="0">
                  <a:pos x="0" y="2"/>
                </a:cxn>
                <a:cxn ang="0">
                  <a:pos x="2" y="2"/>
                </a:cxn>
                <a:cxn ang="0">
                  <a:pos x="2" y="0"/>
                </a:cxn>
                <a:cxn ang="0">
                  <a:pos x="4" y="2"/>
                </a:cxn>
                <a:cxn ang="0">
                  <a:pos x="4" y="4"/>
                </a:cxn>
              </a:cxnLst>
              <a:rect l="0" t="0" r="r" b="b"/>
              <a:pathLst>
                <a:path w="4" h="4">
                  <a:moveTo>
                    <a:pt x="4" y="4"/>
                  </a:moveTo>
                  <a:lnTo>
                    <a:pt x="2" y="4"/>
                  </a:lnTo>
                  <a:lnTo>
                    <a:pt x="0" y="4"/>
                  </a:lnTo>
                  <a:lnTo>
                    <a:pt x="0" y="2"/>
                  </a:lnTo>
                  <a:lnTo>
                    <a:pt x="2" y="2"/>
                  </a:lnTo>
                  <a:lnTo>
                    <a:pt x="2" y="0"/>
                  </a:lnTo>
                  <a:lnTo>
                    <a:pt x="4" y="2"/>
                  </a:lnTo>
                  <a:lnTo>
                    <a:pt x="4" y="4"/>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63" name="Rectangle 37">
              <a:extLst>
                <a:ext uri="{FF2B5EF4-FFF2-40B4-BE49-F238E27FC236}">
                  <a16:creationId xmlns:a16="http://schemas.microsoft.com/office/drawing/2014/main" id="{DCAECDE3-5C80-E7A9-6F98-DF915C4B88F0}"/>
                </a:ext>
              </a:extLst>
            </xdr:cNvPr>
            <xdr:cNvSpPr>
              <a:spLocks noChangeArrowheads="1"/>
            </xdr:cNvSpPr>
          </xdr:nvSpPr>
          <xdr:spPr bwMode="auto">
            <a:xfrm>
              <a:off x="957263" y="1636713"/>
              <a:ext cx="3175" cy="4763"/>
            </a:xfrm>
            <a:prstGeom prst="rect">
              <a:avLst/>
            </a:prstGeom>
            <a:noFill/>
            <a:ln w="12700">
              <a:solidFill>
                <a:srgbClr xmlns:mc="http://schemas.openxmlformats.org/markup-compatibility/2006" xmlns:a14="http://schemas.microsoft.com/office/drawing/2010/main" val="808080" mc:Ignorable="a14" a14:legacySpreadsheetColorIndex="23"/>
              </a:solidFill>
              <a:prstDash val="solid"/>
              <a:miter lim="800000"/>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192" name="Freeform 38">
              <a:extLst>
                <a:ext uri="{FF2B5EF4-FFF2-40B4-BE49-F238E27FC236}">
                  <a16:creationId xmlns:a16="http://schemas.microsoft.com/office/drawing/2014/main" id="{39647098-085B-123C-3041-24504847AD8D}"/>
                </a:ext>
              </a:extLst>
            </xdr:cNvPr>
            <xdr:cNvSpPr>
              <a:spLocks/>
            </xdr:cNvSpPr>
          </xdr:nvSpPr>
          <xdr:spPr bwMode="auto">
            <a:xfrm>
              <a:off x="935038" y="1627188"/>
              <a:ext cx="22225" cy="25400"/>
            </a:xfrm>
            <a:custGeom>
              <a:avLst/>
              <a:gdLst/>
              <a:ahLst/>
              <a:cxnLst>
                <a:cxn ang="0">
                  <a:pos x="2" y="16"/>
                </a:cxn>
                <a:cxn ang="0">
                  <a:pos x="0" y="16"/>
                </a:cxn>
                <a:cxn ang="0">
                  <a:pos x="4" y="11"/>
                </a:cxn>
                <a:cxn ang="0">
                  <a:pos x="9" y="4"/>
                </a:cxn>
                <a:cxn ang="0">
                  <a:pos x="11" y="0"/>
                </a:cxn>
                <a:cxn ang="0">
                  <a:pos x="14" y="2"/>
                </a:cxn>
                <a:cxn ang="0">
                  <a:pos x="14" y="4"/>
                </a:cxn>
                <a:cxn ang="0">
                  <a:pos x="14" y="6"/>
                </a:cxn>
                <a:cxn ang="0">
                  <a:pos x="11" y="9"/>
                </a:cxn>
                <a:cxn ang="0">
                  <a:pos x="9" y="11"/>
                </a:cxn>
                <a:cxn ang="0">
                  <a:pos x="7" y="13"/>
                </a:cxn>
                <a:cxn ang="0">
                  <a:pos x="2" y="16"/>
                </a:cxn>
              </a:cxnLst>
              <a:rect l="0" t="0" r="r" b="b"/>
              <a:pathLst>
                <a:path w="14" h="16">
                  <a:moveTo>
                    <a:pt x="2" y="16"/>
                  </a:moveTo>
                  <a:lnTo>
                    <a:pt x="0" y="16"/>
                  </a:lnTo>
                  <a:lnTo>
                    <a:pt x="4" y="11"/>
                  </a:lnTo>
                  <a:lnTo>
                    <a:pt x="9" y="4"/>
                  </a:lnTo>
                  <a:lnTo>
                    <a:pt x="11" y="0"/>
                  </a:lnTo>
                  <a:lnTo>
                    <a:pt x="14" y="2"/>
                  </a:lnTo>
                  <a:lnTo>
                    <a:pt x="14" y="4"/>
                  </a:lnTo>
                  <a:lnTo>
                    <a:pt x="14" y="6"/>
                  </a:lnTo>
                  <a:lnTo>
                    <a:pt x="11" y="9"/>
                  </a:lnTo>
                  <a:lnTo>
                    <a:pt x="9" y="11"/>
                  </a:lnTo>
                  <a:lnTo>
                    <a:pt x="7" y="13"/>
                  </a:lnTo>
                  <a:lnTo>
                    <a:pt x="2" y="16"/>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193" name="Freeform 39">
              <a:extLst>
                <a:ext uri="{FF2B5EF4-FFF2-40B4-BE49-F238E27FC236}">
                  <a16:creationId xmlns:a16="http://schemas.microsoft.com/office/drawing/2014/main" id="{737C741F-F86C-96E5-4262-00492C440BA3}"/>
                </a:ext>
              </a:extLst>
            </xdr:cNvPr>
            <xdr:cNvSpPr>
              <a:spLocks/>
            </xdr:cNvSpPr>
          </xdr:nvSpPr>
          <xdr:spPr bwMode="auto">
            <a:xfrm>
              <a:off x="960438" y="1616075"/>
              <a:ext cx="36512" cy="14288"/>
            </a:xfrm>
            <a:custGeom>
              <a:avLst/>
              <a:gdLst/>
              <a:ahLst/>
              <a:cxnLst>
                <a:cxn ang="0">
                  <a:pos x="7" y="9"/>
                </a:cxn>
                <a:cxn ang="0">
                  <a:pos x="4" y="9"/>
                </a:cxn>
                <a:cxn ang="0">
                  <a:pos x="2" y="7"/>
                </a:cxn>
                <a:cxn ang="0">
                  <a:pos x="0" y="7"/>
                </a:cxn>
                <a:cxn ang="0">
                  <a:pos x="0" y="4"/>
                </a:cxn>
                <a:cxn ang="0">
                  <a:pos x="2" y="2"/>
                </a:cxn>
                <a:cxn ang="0">
                  <a:pos x="7" y="2"/>
                </a:cxn>
                <a:cxn ang="0">
                  <a:pos x="11" y="2"/>
                </a:cxn>
                <a:cxn ang="0">
                  <a:pos x="23" y="0"/>
                </a:cxn>
                <a:cxn ang="0">
                  <a:pos x="23" y="2"/>
                </a:cxn>
                <a:cxn ang="0">
                  <a:pos x="18" y="2"/>
                </a:cxn>
                <a:cxn ang="0">
                  <a:pos x="14" y="4"/>
                </a:cxn>
                <a:cxn ang="0">
                  <a:pos x="11" y="4"/>
                </a:cxn>
                <a:cxn ang="0">
                  <a:pos x="9" y="7"/>
                </a:cxn>
                <a:cxn ang="0">
                  <a:pos x="7" y="9"/>
                </a:cxn>
              </a:cxnLst>
              <a:rect l="0" t="0" r="r" b="b"/>
              <a:pathLst>
                <a:path w="23" h="9">
                  <a:moveTo>
                    <a:pt x="7" y="9"/>
                  </a:moveTo>
                  <a:lnTo>
                    <a:pt x="4" y="9"/>
                  </a:lnTo>
                  <a:lnTo>
                    <a:pt x="2" y="7"/>
                  </a:lnTo>
                  <a:lnTo>
                    <a:pt x="0" y="7"/>
                  </a:lnTo>
                  <a:lnTo>
                    <a:pt x="0" y="4"/>
                  </a:lnTo>
                  <a:lnTo>
                    <a:pt x="2" y="2"/>
                  </a:lnTo>
                  <a:lnTo>
                    <a:pt x="7" y="2"/>
                  </a:lnTo>
                  <a:lnTo>
                    <a:pt x="11" y="2"/>
                  </a:lnTo>
                  <a:lnTo>
                    <a:pt x="23" y="0"/>
                  </a:lnTo>
                  <a:lnTo>
                    <a:pt x="23" y="2"/>
                  </a:lnTo>
                  <a:lnTo>
                    <a:pt x="18" y="2"/>
                  </a:lnTo>
                  <a:lnTo>
                    <a:pt x="14" y="4"/>
                  </a:lnTo>
                  <a:lnTo>
                    <a:pt x="11" y="4"/>
                  </a:lnTo>
                  <a:lnTo>
                    <a:pt x="9" y="7"/>
                  </a:lnTo>
                  <a:lnTo>
                    <a:pt x="7" y="9"/>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194" name="Freeform 40">
              <a:extLst>
                <a:ext uri="{FF2B5EF4-FFF2-40B4-BE49-F238E27FC236}">
                  <a16:creationId xmlns:a16="http://schemas.microsoft.com/office/drawing/2014/main" id="{A60DD92A-7456-457B-5808-1D042821D438}"/>
                </a:ext>
              </a:extLst>
            </xdr:cNvPr>
            <xdr:cNvSpPr>
              <a:spLocks/>
            </xdr:cNvSpPr>
          </xdr:nvSpPr>
          <xdr:spPr bwMode="auto">
            <a:xfrm>
              <a:off x="779463" y="795338"/>
              <a:ext cx="2233612" cy="1966913"/>
            </a:xfrm>
            <a:custGeom>
              <a:avLst/>
              <a:gdLst/>
              <a:ahLst/>
              <a:cxnLst>
                <a:cxn ang="0">
                  <a:pos x="1229" y="133"/>
                </a:cxn>
                <a:cxn ang="0">
                  <a:pos x="1277" y="137"/>
                </a:cxn>
                <a:cxn ang="0">
                  <a:pos x="1380" y="147"/>
                </a:cxn>
                <a:cxn ang="0">
                  <a:pos x="1377" y="295"/>
                </a:cxn>
                <a:cxn ang="0">
                  <a:pos x="1272" y="350"/>
                </a:cxn>
                <a:cxn ang="0">
                  <a:pos x="1220" y="455"/>
                </a:cxn>
                <a:cxn ang="0">
                  <a:pos x="1172" y="535"/>
                </a:cxn>
                <a:cxn ang="0">
                  <a:pos x="1208" y="613"/>
                </a:cxn>
                <a:cxn ang="0">
                  <a:pos x="1272" y="658"/>
                </a:cxn>
                <a:cxn ang="0">
                  <a:pos x="1233" y="761"/>
                </a:cxn>
                <a:cxn ang="0">
                  <a:pos x="1185" y="777"/>
                </a:cxn>
                <a:cxn ang="0">
                  <a:pos x="1128" y="830"/>
                </a:cxn>
                <a:cxn ang="0">
                  <a:pos x="1019" y="882"/>
                </a:cxn>
                <a:cxn ang="0">
                  <a:pos x="975" y="871"/>
                </a:cxn>
                <a:cxn ang="0">
                  <a:pos x="920" y="875"/>
                </a:cxn>
                <a:cxn ang="0">
                  <a:pos x="886" y="871"/>
                </a:cxn>
                <a:cxn ang="0">
                  <a:pos x="838" y="885"/>
                </a:cxn>
                <a:cxn ang="0">
                  <a:pos x="790" y="896"/>
                </a:cxn>
                <a:cxn ang="0">
                  <a:pos x="744" y="944"/>
                </a:cxn>
                <a:cxn ang="0">
                  <a:pos x="694" y="928"/>
                </a:cxn>
                <a:cxn ang="0">
                  <a:pos x="655" y="951"/>
                </a:cxn>
                <a:cxn ang="0">
                  <a:pos x="648" y="992"/>
                </a:cxn>
                <a:cxn ang="0">
                  <a:pos x="637" y="1054"/>
                </a:cxn>
                <a:cxn ang="0">
                  <a:pos x="607" y="1077"/>
                </a:cxn>
                <a:cxn ang="0">
                  <a:pos x="598" y="1115"/>
                </a:cxn>
                <a:cxn ang="0">
                  <a:pos x="601" y="1182"/>
                </a:cxn>
                <a:cxn ang="0">
                  <a:pos x="553" y="1198"/>
                </a:cxn>
                <a:cxn ang="0">
                  <a:pos x="484" y="1175"/>
                </a:cxn>
                <a:cxn ang="0">
                  <a:pos x="443" y="1141"/>
                </a:cxn>
                <a:cxn ang="0">
                  <a:pos x="415" y="1177"/>
                </a:cxn>
                <a:cxn ang="0">
                  <a:pos x="381" y="1161"/>
                </a:cxn>
                <a:cxn ang="0">
                  <a:pos x="310" y="1170"/>
                </a:cxn>
                <a:cxn ang="0">
                  <a:pos x="267" y="1193"/>
                </a:cxn>
                <a:cxn ang="0">
                  <a:pos x="223" y="1202"/>
                </a:cxn>
                <a:cxn ang="0">
                  <a:pos x="192" y="1221"/>
                </a:cxn>
                <a:cxn ang="0">
                  <a:pos x="150" y="1232"/>
                </a:cxn>
                <a:cxn ang="0">
                  <a:pos x="105" y="1189"/>
                </a:cxn>
                <a:cxn ang="0">
                  <a:pos x="91" y="1102"/>
                </a:cxn>
                <a:cxn ang="0">
                  <a:pos x="61" y="1047"/>
                </a:cxn>
                <a:cxn ang="0">
                  <a:pos x="22" y="981"/>
                </a:cxn>
                <a:cxn ang="0">
                  <a:pos x="0" y="905"/>
                </a:cxn>
                <a:cxn ang="0">
                  <a:pos x="16" y="841"/>
                </a:cxn>
                <a:cxn ang="0">
                  <a:pos x="27" y="764"/>
                </a:cxn>
                <a:cxn ang="0">
                  <a:pos x="6" y="702"/>
                </a:cxn>
                <a:cxn ang="0">
                  <a:pos x="29" y="629"/>
                </a:cxn>
                <a:cxn ang="0">
                  <a:pos x="70" y="601"/>
                </a:cxn>
                <a:cxn ang="0">
                  <a:pos x="96" y="610"/>
                </a:cxn>
                <a:cxn ang="0">
                  <a:pos x="128" y="544"/>
                </a:cxn>
                <a:cxn ang="0">
                  <a:pos x="176" y="508"/>
                </a:cxn>
                <a:cxn ang="0">
                  <a:pos x="235" y="441"/>
                </a:cxn>
                <a:cxn ang="0">
                  <a:pos x="287" y="368"/>
                </a:cxn>
                <a:cxn ang="0">
                  <a:pos x="354" y="339"/>
                </a:cxn>
                <a:cxn ang="0">
                  <a:pos x="395" y="281"/>
                </a:cxn>
                <a:cxn ang="0">
                  <a:pos x="457" y="195"/>
                </a:cxn>
                <a:cxn ang="0">
                  <a:pos x="546" y="188"/>
                </a:cxn>
                <a:cxn ang="0">
                  <a:pos x="630" y="144"/>
                </a:cxn>
                <a:cxn ang="0">
                  <a:pos x="712" y="124"/>
                </a:cxn>
                <a:cxn ang="0">
                  <a:pos x="806" y="147"/>
                </a:cxn>
                <a:cxn ang="0">
                  <a:pos x="886" y="133"/>
                </a:cxn>
                <a:cxn ang="0">
                  <a:pos x="966" y="119"/>
                </a:cxn>
              </a:cxnLst>
              <a:rect l="0" t="0" r="r" b="b"/>
              <a:pathLst>
                <a:path w="1407" h="1239">
                  <a:moveTo>
                    <a:pt x="1227" y="0"/>
                  </a:moveTo>
                  <a:lnTo>
                    <a:pt x="1224" y="5"/>
                  </a:lnTo>
                  <a:lnTo>
                    <a:pt x="1222" y="12"/>
                  </a:lnTo>
                  <a:lnTo>
                    <a:pt x="1217" y="19"/>
                  </a:lnTo>
                  <a:lnTo>
                    <a:pt x="1217" y="23"/>
                  </a:lnTo>
                  <a:lnTo>
                    <a:pt x="1217" y="30"/>
                  </a:lnTo>
                  <a:lnTo>
                    <a:pt x="1217" y="35"/>
                  </a:lnTo>
                  <a:lnTo>
                    <a:pt x="1217" y="39"/>
                  </a:lnTo>
                  <a:lnTo>
                    <a:pt x="1220" y="41"/>
                  </a:lnTo>
                  <a:lnTo>
                    <a:pt x="1224" y="57"/>
                  </a:lnTo>
                  <a:lnTo>
                    <a:pt x="1227" y="64"/>
                  </a:lnTo>
                  <a:lnTo>
                    <a:pt x="1229" y="71"/>
                  </a:lnTo>
                  <a:lnTo>
                    <a:pt x="1229" y="80"/>
                  </a:lnTo>
                  <a:lnTo>
                    <a:pt x="1229" y="92"/>
                  </a:lnTo>
                  <a:lnTo>
                    <a:pt x="1229" y="108"/>
                  </a:lnTo>
                  <a:lnTo>
                    <a:pt x="1229" y="124"/>
                  </a:lnTo>
                  <a:lnTo>
                    <a:pt x="1229" y="133"/>
                  </a:lnTo>
                  <a:lnTo>
                    <a:pt x="1229" y="140"/>
                  </a:lnTo>
                  <a:lnTo>
                    <a:pt x="1229" y="144"/>
                  </a:lnTo>
                  <a:lnTo>
                    <a:pt x="1229" y="147"/>
                  </a:lnTo>
                  <a:lnTo>
                    <a:pt x="1231" y="151"/>
                  </a:lnTo>
                  <a:lnTo>
                    <a:pt x="1231" y="153"/>
                  </a:lnTo>
                  <a:lnTo>
                    <a:pt x="1233" y="156"/>
                  </a:lnTo>
                  <a:lnTo>
                    <a:pt x="1236" y="160"/>
                  </a:lnTo>
                  <a:lnTo>
                    <a:pt x="1240" y="165"/>
                  </a:lnTo>
                  <a:lnTo>
                    <a:pt x="1243" y="167"/>
                  </a:lnTo>
                  <a:lnTo>
                    <a:pt x="1245" y="167"/>
                  </a:lnTo>
                  <a:lnTo>
                    <a:pt x="1247" y="167"/>
                  </a:lnTo>
                  <a:lnTo>
                    <a:pt x="1249" y="165"/>
                  </a:lnTo>
                  <a:lnTo>
                    <a:pt x="1252" y="165"/>
                  </a:lnTo>
                  <a:lnTo>
                    <a:pt x="1259" y="160"/>
                  </a:lnTo>
                  <a:lnTo>
                    <a:pt x="1265" y="151"/>
                  </a:lnTo>
                  <a:lnTo>
                    <a:pt x="1272" y="142"/>
                  </a:lnTo>
                  <a:lnTo>
                    <a:pt x="1277" y="137"/>
                  </a:lnTo>
                  <a:lnTo>
                    <a:pt x="1281" y="133"/>
                  </a:lnTo>
                  <a:lnTo>
                    <a:pt x="1286" y="133"/>
                  </a:lnTo>
                  <a:lnTo>
                    <a:pt x="1293" y="133"/>
                  </a:lnTo>
                  <a:lnTo>
                    <a:pt x="1300" y="133"/>
                  </a:lnTo>
                  <a:lnTo>
                    <a:pt x="1309" y="135"/>
                  </a:lnTo>
                  <a:lnTo>
                    <a:pt x="1316" y="135"/>
                  </a:lnTo>
                  <a:lnTo>
                    <a:pt x="1318" y="135"/>
                  </a:lnTo>
                  <a:lnTo>
                    <a:pt x="1323" y="135"/>
                  </a:lnTo>
                  <a:lnTo>
                    <a:pt x="1325" y="133"/>
                  </a:lnTo>
                  <a:lnTo>
                    <a:pt x="1334" y="126"/>
                  </a:lnTo>
                  <a:lnTo>
                    <a:pt x="1339" y="124"/>
                  </a:lnTo>
                  <a:lnTo>
                    <a:pt x="1343" y="124"/>
                  </a:lnTo>
                  <a:lnTo>
                    <a:pt x="1345" y="124"/>
                  </a:lnTo>
                  <a:lnTo>
                    <a:pt x="1348" y="126"/>
                  </a:lnTo>
                  <a:lnTo>
                    <a:pt x="1359" y="131"/>
                  </a:lnTo>
                  <a:lnTo>
                    <a:pt x="1371" y="140"/>
                  </a:lnTo>
                  <a:lnTo>
                    <a:pt x="1380" y="147"/>
                  </a:lnTo>
                  <a:lnTo>
                    <a:pt x="1382" y="151"/>
                  </a:lnTo>
                  <a:lnTo>
                    <a:pt x="1387" y="156"/>
                  </a:lnTo>
                  <a:lnTo>
                    <a:pt x="1389" y="163"/>
                  </a:lnTo>
                  <a:lnTo>
                    <a:pt x="1393" y="172"/>
                  </a:lnTo>
                  <a:lnTo>
                    <a:pt x="1398" y="183"/>
                  </a:lnTo>
                  <a:lnTo>
                    <a:pt x="1403" y="197"/>
                  </a:lnTo>
                  <a:lnTo>
                    <a:pt x="1405" y="206"/>
                  </a:lnTo>
                  <a:lnTo>
                    <a:pt x="1407" y="220"/>
                  </a:lnTo>
                  <a:lnTo>
                    <a:pt x="1407" y="233"/>
                  </a:lnTo>
                  <a:lnTo>
                    <a:pt x="1407" y="252"/>
                  </a:lnTo>
                  <a:lnTo>
                    <a:pt x="1407" y="263"/>
                  </a:lnTo>
                  <a:lnTo>
                    <a:pt x="1407" y="272"/>
                  </a:lnTo>
                  <a:lnTo>
                    <a:pt x="1405" y="279"/>
                  </a:lnTo>
                  <a:lnTo>
                    <a:pt x="1403" y="281"/>
                  </a:lnTo>
                  <a:lnTo>
                    <a:pt x="1398" y="284"/>
                  </a:lnTo>
                  <a:lnTo>
                    <a:pt x="1389" y="291"/>
                  </a:lnTo>
                  <a:lnTo>
                    <a:pt x="1377" y="295"/>
                  </a:lnTo>
                  <a:lnTo>
                    <a:pt x="1368" y="300"/>
                  </a:lnTo>
                  <a:lnTo>
                    <a:pt x="1361" y="302"/>
                  </a:lnTo>
                  <a:lnTo>
                    <a:pt x="1357" y="302"/>
                  </a:lnTo>
                  <a:lnTo>
                    <a:pt x="1345" y="302"/>
                  </a:lnTo>
                  <a:lnTo>
                    <a:pt x="1339" y="302"/>
                  </a:lnTo>
                  <a:lnTo>
                    <a:pt x="1332" y="302"/>
                  </a:lnTo>
                  <a:lnTo>
                    <a:pt x="1327" y="304"/>
                  </a:lnTo>
                  <a:lnTo>
                    <a:pt x="1323" y="307"/>
                  </a:lnTo>
                  <a:lnTo>
                    <a:pt x="1320" y="311"/>
                  </a:lnTo>
                  <a:lnTo>
                    <a:pt x="1318" y="320"/>
                  </a:lnTo>
                  <a:lnTo>
                    <a:pt x="1311" y="332"/>
                  </a:lnTo>
                  <a:lnTo>
                    <a:pt x="1309" y="339"/>
                  </a:lnTo>
                  <a:lnTo>
                    <a:pt x="1304" y="341"/>
                  </a:lnTo>
                  <a:lnTo>
                    <a:pt x="1300" y="343"/>
                  </a:lnTo>
                  <a:lnTo>
                    <a:pt x="1279" y="348"/>
                  </a:lnTo>
                  <a:lnTo>
                    <a:pt x="1275" y="348"/>
                  </a:lnTo>
                  <a:lnTo>
                    <a:pt x="1272" y="350"/>
                  </a:lnTo>
                  <a:lnTo>
                    <a:pt x="1270" y="352"/>
                  </a:lnTo>
                  <a:lnTo>
                    <a:pt x="1270" y="357"/>
                  </a:lnTo>
                  <a:lnTo>
                    <a:pt x="1268" y="370"/>
                  </a:lnTo>
                  <a:lnTo>
                    <a:pt x="1268" y="380"/>
                  </a:lnTo>
                  <a:lnTo>
                    <a:pt x="1263" y="389"/>
                  </a:lnTo>
                  <a:lnTo>
                    <a:pt x="1261" y="396"/>
                  </a:lnTo>
                  <a:lnTo>
                    <a:pt x="1256" y="405"/>
                  </a:lnTo>
                  <a:lnTo>
                    <a:pt x="1252" y="409"/>
                  </a:lnTo>
                  <a:lnTo>
                    <a:pt x="1249" y="416"/>
                  </a:lnTo>
                  <a:lnTo>
                    <a:pt x="1247" y="423"/>
                  </a:lnTo>
                  <a:lnTo>
                    <a:pt x="1245" y="428"/>
                  </a:lnTo>
                  <a:lnTo>
                    <a:pt x="1240" y="432"/>
                  </a:lnTo>
                  <a:lnTo>
                    <a:pt x="1233" y="437"/>
                  </a:lnTo>
                  <a:lnTo>
                    <a:pt x="1231" y="441"/>
                  </a:lnTo>
                  <a:lnTo>
                    <a:pt x="1229" y="446"/>
                  </a:lnTo>
                  <a:lnTo>
                    <a:pt x="1224" y="450"/>
                  </a:lnTo>
                  <a:lnTo>
                    <a:pt x="1220" y="455"/>
                  </a:lnTo>
                  <a:lnTo>
                    <a:pt x="1213" y="460"/>
                  </a:lnTo>
                  <a:lnTo>
                    <a:pt x="1206" y="464"/>
                  </a:lnTo>
                  <a:lnTo>
                    <a:pt x="1204" y="469"/>
                  </a:lnTo>
                  <a:lnTo>
                    <a:pt x="1204" y="471"/>
                  </a:lnTo>
                  <a:lnTo>
                    <a:pt x="1201" y="480"/>
                  </a:lnTo>
                  <a:lnTo>
                    <a:pt x="1197" y="485"/>
                  </a:lnTo>
                  <a:lnTo>
                    <a:pt x="1195" y="492"/>
                  </a:lnTo>
                  <a:lnTo>
                    <a:pt x="1192" y="496"/>
                  </a:lnTo>
                  <a:lnTo>
                    <a:pt x="1190" y="498"/>
                  </a:lnTo>
                  <a:lnTo>
                    <a:pt x="1188" y="501"/>
                  </a:lnTo>
                  <a:lnTo>
                    <a:pt x="1185" y="508"/>
                  </a:lnTo>
                  <a:lnTo>
                    <a:pt x="1183" y="514"/>
                  </a:lnTo>
                  <a:lnTo>
                    <a:pt x="1181" y="519"/>
                  </a:lnTo>
                  <a:lnTo>
                    <a:pt x="1179" y="524"/>
                  </a:lnTo>
                  <a:lnTo>
                    <a:pt x="1174" y="530"/>
                  </a:lnTo>
                  <a:lnTo>
                    <a:pt x="1172" y="533"/>
                  </a:lnTo>
                  <a:lnTo>
                    <a:pt x="1172" y="535"/>
                  </a:lnTo>
                  <a:lnTo>
                    <a:pt x="1172" y="540"/>
                  </a:lnTo>
                  <a:lnTo>
                    <a:pt x="1174" y="546"/>
                  </a:lnTo>
                  <a:lnTo>
                    <a:pt x="1176" y="553"/>
                  </a:lnTo>
                  <a:lnTo>
                    <a:pt x="1179" y="558"/>
                  </a:lnTo>
                  <a:lnTo>
                    <a:pt x="1181" y="560"/>
                  </a:lnTo>
                  <a:lnTo>
                    <a:pt x="1188" y="567"/>
                  </a:lnTo>
                  <a:lnTo>
                    <a:pt x="1192" y="572"/>
                  </a:lnTo>
                  <a:lnTo>
                    <a:pt x="1195" y="574"/>
                  </a:lnTo>
                  <a:lnTo>
                    <a:pt x="1197" y="578"/>
                  </a:lnTo>
                  <a:lnTo>
                    <a:pt x="1197" y="583"/>
                  </a:lnTo>
                  <a:lnTo>
                    <a:pt x="1201" y="588"/>
                  </a:lnTo>
                  <a:lnTo>
                    <a:pt x="1204" y="592"/>
                  </a:lnTo>
                  <a:lnTo>
                    <a:pt x="1204" y="597"/>
                  </a:lnTo>
                  <a:lnTo>
                    <a:pt x="1204" y="601"/>
                  </a:lnTo>
                  <a:lnTo>
                    <a:pt x="1201" y="610"/>
                  </a:lnTo>
                  <a:lnTo>
                    <a:pt x="1204" y="613"/>
                  </a:lnTo>
                  <a:lnTo>
                    <a:pt x="1208" y="613"/>
                  </a:lnTo>
                  <a:lnTo>
                    <a:pt x="1213" y="610"/>
                  </a:lnTo>
                  <a:lnTo>
                    <a:pt x="1220" y="608"/>
                  </a:lnTo>
                  <a:lnTo>
                    <a:pt x="1227" y="608"/>
                  </a:lnTo>
                  <a:lnTo>
                    <a:pt x="1233" y="608"/>
                  </a:lnTo>
                  <a:lnTo>
                    <a:pt x="1243" y="606"/>
                  </a:lnTo>
                  <a:lnTo>
                    <a:pt x="1247" y="604"/>
                  </a:lnTo>
                  <a:lnTo>
                    <a:pt x="1249" y="601"/>
                  </a:lnTo>
                  <a:lnTo>
                    <a:pt x="1252" y="601"/>
                  </a:lnTo>
                  <a:lnTo>
                    <a:pt x="1254" y="604"/>
                  </a:lnTo>
                  <a:lnTo>
                    <a:pt x="1254" y="606"/>
                  </a:lnTo>
                  <a:lnTo>
                    <a:pt x="1259" y="631"/>
                  </a:lnTo>
                  <a:lnTo>
                    <a:pt x="1263" y="640"/>
                  </a:lnTo>
                  <a:lnTo>
                    <a:pt x="1265" y="647"/>
                  </a:lnTo>
                  <a:lnTo>
                    <a:pt x="1268" y="649"/>
                  </a:lnTo>
                  <a:lnTo>
                    <a:pt x="1270" y="654"/>
                  </a:lnTo>
                  <a:lnTo>
                    <a:pt x="1272" y="656"/>
                  </a:lnTo>
                  <a:lnTo>
                    <a:pt x="1272" y="658"/>
                  </a:lnTo>
                  <a:lnTo>
                    <a:pt x="1272" y="674"/>
                  </a:lnTo>
                  <a:lnTo>
                    <a:pt x="1270" y="690"/>
                  </a:lnTo>
                  <a:lnTo>
                    <a:pt x="1268" y="702"/>
                  </a:lnTo>
                  <a:lnTo>
                    <a:pt x="1268" y="716"/>
                  </a:lnTo>
                  <a:lnTo>
                    <a:pt x="1268" y="732"/>
                  </a:lnTo>
                  <a:lnTo>
                    <a:pt x="1265" y="748"/>
                  </a:lnTo>
                  <a:lnTo>
                    <a:pt x="1263" y="766"/>
                  </a:lnTo>
                  <a:lnTo>
                    <a:pt x="1261" y="768"/>
                  </a:lnTo>
                  <a:lnTo>
                    <a:pt x="1261" y="770"/>
                  </a:lnTo>
                  <a:lnTo>
                    <a:pt x="1259" y="773"/>
                  </a:lnTo>
                  <a:lnTo>
                    <a:pt x="1256" y="773"/>
                  </a:lnTo>
                  <a:lnTo>
                    <a:pt x="1254" y="773"/>
                  </a:lnTo>
                  <a:lnTo>
                    <a:pt x="1247" y="770"/>
                  </a:lnTo>
                  <a:lnTo>
                    <a:pt x="1243" y="770"/>
                  </a:lnTo>
                  <a:lnTo>
                    <a:pt x="1240" y="768"/>
                  </a:lnTo>
                  <a:lnTo>
                    <a:pt x="1236" y="764"/>
                  </a:lnTo>
                  <a:lnTo>
                    <a:pt x="1233" y="761"/>
                  </a:lnTo>
                  <a:lnTo>
                    <a:pt x="1231" y="759"/>
                  </a:lnTo>
                  <a:lnTo>
                    <a:pt x="1229" y="761"/>
                  </a:lnTo>
                  <a:lnTo>
                    <a:pt x="1224" y="764"/>
                  </a:lnTo>
                  <a:lnTo>
                    <a:pt x="1220" y="764"/>
                  </a:lnTo>
                  <a:lnTo>
                    <a:pt x="1217" y="764"/>
                  </a:lnTo>
                  <a:lnTo>
                    <a:pt x="1213" y="759"/>
                  </a:lnTo>
                  <a:lnTo>
                    <a:pt x="1211" y="759"/>
                  </a:lnTo>
                  <a:lnTo>
                    <a:pt x="1211" y="761"/>
                  </a:lnTo>
                  <a:lnTo>
                    <a:pt x="1208" y="761"/>
                  </a:lnTo>
                  <a:lnTo>
                    <a:pt x="1206" y="764"/>
                  </a:lnTo>
                  <a:lnTo>
                    <a:pt x="1201" y="766"/>
                  </a:lnTo>
                  <a:lnTo>
                    <a:pt x="1199" y="768"/>
                  </a:lnTo>
                  <a:lnTo>
                    <a:pt x="1197" y="770"/>
                  </a:lnTo>
                  <a:lnTo>
                    <a:pt x="1195" y="775"/>
                  </a:lnTo>
                  <a:lnTo>
                    <a:pt x="1192" y="775"/>
                  </a:lnTo>
                  <a:lnTo>
                    <a:pt x="1190" y="777"/>
                  </a:lnTo>
                  <a:lnTo>
                    <a:pt x="1185" y="777"/>
                  </a:lnTo>
                  <a:lnTo>
                    <a:pt x="1183" y="777"/>
                  </a:lnTo>
                  <a:lnTo>
                    <a:pt x="1179" y="782"/>
                  </a:lnTo>
                  <a:lnTo>
                    <a:pt x="1176" y="784"/>
                  </a:lnTo>
                  <a:lnTo>
                    <a:pt x="1174" y="789"/>
                  </a:lnTo>
                  <a:lnTo>
                    <a:pt x="1169" y="793"/>
                  </a:lnTo>
                  <a:lnTo>
                    <a:pt x="1167" y="798"/>
                  </a:lnTo>
                  <a:lnTo>
                    <a:pt x="1165" y="800"/>
                  </a:lnTo>
                  <a:lnTo>
                    <a:pt x="1160" y="805"/>
                  </a:lnTo>
                  <a:lnTo>
                    <a:pt x="1160" y="807"/>
                  </a:lnTo>
                  <a:lnTo>
                    <a:pt x="1156" y="818"/>
                  </a:lnTo>
                  <a:lnTo>
                    <a:pt x="1153" y="818"/>
                  </a:lnTo>
                  <a:lnTo>
                    <a:pt x="1149" y="818"/>
                  </a:lnTo>
                  <a:lnTo>
                    <a:pt x="1142" y="816"/>
                  </a:lnTo>
                  <a:lnTo>
                    <a:pt x="1135" y="816"/>
                  </a:lnTo>
                  <a:lnTo>
                    <a:pt x="1131" y="818"/>
                  </a:lnTo>
                  <a:lnTo>
                    <a:pt x="1128" y="828"/>
                  </a:lnTo>
                  <a:lnTo>
                    <a:pt x="1128" y="830"/>
                  </a:lnTo>
                  <a:lnTo>
                    <a:pt x="1101" y="839"/>
                  </a:lnTo>
                  <a:lnTo>
                    <a:pt x="1089" y="848"/>
                  </a:lnTo>
                  <a:lnTo>
                    <a:pt x="1085" y="855"/>
                  </a:lnTo>
                  <a:lnTo>
                    <a:pt x="1080" y="857"/>
                  </a:lnTo>
                  <a:lnTo>
                    <a:pt x="1076" y="857"/>
                  </a:lnTo>
                  <a:lnTo>
                    <a:pt x="1071" y="855"/>
                  </a:lnTo>
                  <a:lnTo>
                    <a:pt x="1069" y="848"/>
                  </a:lnTo>
                  <a:lnTo>
                    <a:pt x="1064" y="846"/>
                  </a:lnTo>
                  <a:lnTo>
                    <a:pt x="1057" y="839"/>
                  </a:lnTo>
                  <a:lnTo>
                    <a:pt x="1046" y="832"/>
                  </a:lnTo>
                  <a:lnTo>
                    <a:pt x="1039" y="834"/>
                  </a:lnTo>
                  <a:lnTo>
                    <a:pt x="1037" y="837"/>
                  </a:lnTo>
                  <a:lnTo>
                    <a:pt x="1035" y="844"/>
                  </a:lnTo>
                  <a:lnTo>
                    <a:pt x="1032" y="848"/>
                  </a:lnTo>
                  <a:lnTo>
                    <a:pt x="1032" y="862"/>
                  </a:lnTo>
                  <a:lnTo>
                    <a:pt x="1021" y="880"/>
                  </a:lnTo>
                  <a:lnTo>
                    <a:pt x="1019" y="882"/>
                  </a:lnTo>
                  <a:lnTo>
                    <a:pt x="1014" y="882"/>
                  </a:lnTo>
                  <a:lnTo>
                    <a:pt x="1012" y="882"/>
                  </a:lnTo>
                  <a:lnTo>
                    <a:pt x="1010" y="882"/>
                  </a:lnTo>
                  <a:lnTo>
                    <a:pt x="1007" y="882"/>
                  </a:lnTo>
                  <a:lnTo>
                    <a:pt x="1005" y="882"/>
                  </a:lnTo>
                  <a:lnTo>
                    <a:pt x="1003" y="882"/>
                  </a:lnTo>
                  <a:lnTo>
                    <a:pt x="1000" y="882"/>
                  </a:lnTo>
                  <a:lnTo>
                    <a:pt x="998" y="882"/>
                  </a:lnTo>
                  <a:lnTo>
                    <a:pt x="994" y="882"/>
                  </a:lnTo>
                  <a:lnTo>
                    <a:pt x="991" y="880"/>
                  </a:lnTo>
                  <a:lnTo>
                    <a:pt x="989" y="878"/>
                  </a:lnTo>
                  <a:lnTo>
                    <a:pt x="987" y="875"/>
                  </a:lnTo>
                  <a:lnTo>
                    <a:pt x="984" y="871"/>
                  </a:lnTo>
                  <a:lnTo>
                    <a:pt x="982" y="869"/>
                  </a:lnTo>
                  <a:lnTo>
                    <a:pt x="980" y="869"/>
                  </a:lnTo>
                  <a:lnTo>
                    <a:pt x="978" y="871"/>
                  </a:lnTo>
                  <a:lnTo>
                    <a:pt x="975" y="871"/>
                  </a:lnTo>
                  <a:lnTo>
                    <a:pt x="973" y="869"/>
                  </a:lnTo>
                  <a:lnTo>
                    <a:pt x="971" y="869"/>
                  </a:lnTo>
                  <a:lnTo>
                    <a:pt x="968" y="869"/>
                  </a:lnTo>
                  <a:lnTo>
                    <a:pt x="966" y="869"/>
                  </a:lnTo>
                  <a:lnTo>
                    <a:pt x="964" y="871"/>
                  </a:lnTo>
                  <a:lnTo>
                    <a:pt x="962" y="871"/>
                  </a:lnTo>
                  <a:lnTo>
                    <a:pt x="957" y="871"/>
                  </a:lnTo>
                  <a:lnTo>
                    <a:pt x="952" y="871"/>
                  </a:lnTo>
                  <a:lnTo>
                    <a:pt x="948" y="875"/>
                  </a:lnTo>
                  <a:lnTo>
                    <a:pt x="941" y="878"/>
                  </a:lnTo>
                  <a:lnTo>
                    <a:pt x="939" y="880"/>
                  </a:lnTo>
                  <a:lnTo>
                    <a:pt x="934" y="880"/>
                  </a:lnTo>
                  <a:lnTo>
                    <a:pt x="932" y="880"/>
                  </a:lnTo>
                  <a:lnTo>
                    <a:pt x="930" y="880"/>
                  </a:lnTo>
                  <a:lnTo>
                    <a:pt x="925" y="878"/>
                  </a:lnTo>
                  <a:lnTo>
                    <a:pt x="923" y="878"/>
                  </a:lnTo>
                  <a:lnTo>
                    <a:pt x="920" y="875"/>
                  </a:lnTo>
                  <a:lnTo>
                    <a:pt x="918" y="875"/>
                  </a:lnTo>
                  <a:lnTo>
                    <a:pt x="916" y="875"/>
                  </a:lnTo>
                  <a:lnTo>
                    <a:pt x="911" y="873"/>
                  </a:lnTo>
                  <a:lnTo>
                    <a:pt x="909" y="871"/>
                  </a:lnTo>
                  <a:lnTo>
                    <a:pt x="909" y="869"/>
                  </a:lnTo>
                  <a:lnTo>
                    <a:pt x="907" y="866"/>
                  </a:lnTo>
                  <a:lnTo>
                    <a:pt x="904" y="866"/>
                  </a:lnTo>
                  <a:lnTo>
                    <a:pt x="902" y="864"/>
                  </a:lnTo>
                  <a:lnTo>
                    <a:pt x="902" y="859"/>
                  </a:lnTo>
                  <a:lnTo>
                    <a:pt x="900" y="859"/>
                  </a:lnTo>
                  <a:lnTo>
                    <a:pt x="900" y="857"/>
                  </a:lnTo>
                  <a:lnTo>
                    <a:pt x="895" y="857"/>
                  </a:lnTo>
                  <a:lnTo>
                    <a:pt x="893" y="859"/>
                  </a:lnTo>
                  <a:lnTo>
                    <a:pt x="893" y="864"/>
                  </a:lnTo>
                  <a:lnTo>
                    <a:pt x="891" y="866"/>
                  </a:lnTo>
                  <a:lnTo>
                    <a:pt x="888" y="869"/>
                  </a:lnTo>
                  <a:lnTo>
                    <a:pt x="886" y="871"/>
                  </a:lnTo>
                  <a:lnTo>
                    <a:pt x="882" y="873"/>
                  </a:lnTo>
                  <a:lnTo>
                    <a:pt x="879" y="878"/>
                  </a:lnTo>
                  <a:lnTo>
                    <a:pt x="877" y="880"/>
                  </a:lnTo>
                  <a:lnTo>
                    <a:pt x="875" y="880"/>
                  </a:lnTo>
                  <a:lnTo>
                    <a:pt x="870" y="880"/>
                  </a:lnTo>
                  <a:lnTo>
                    <a:pt x="868" y="880"/>
                  </a:lnTo>
                  <a:lnTo>
                    <a:pt x="866" y="880"/>
                  </a:lnTo>
                  <a:lnTo>
                    <a:pt x="863" y="878"/>
                  </a:lnTo>
                  <a:lnTo>
                    <a:pt x="861" y="878"/>
                  </a:lnTo>
                  <a:lnTo>
                    <a:pt x="859" y="880"/>
                  </a:lnTo>
                  <a:lnTo>
                    <a:pt x="856" y="882"/>
                  </a:lnTo>
                  <a:lnTo>
                    <a:pt x="852" y="885"/>
                  </a:lnTo>
                  <a:lnTo>
                    <a:pt x="847" y="885"/>
                  </a:lnTo>
                  <a:lnTo>
                    <a:pt x="847" y="887"/>
                  </a:lnTo>
                  <a:lnTo>
                    <a:pt x="845" y="887"/>
                  </a:lnTo>
                  <a:lnTo>
                    <a:pt x="843" y="885"/>
                  </a:lnTo>
                  <a:lnTo>
                    <a:pt x="838" y="885"/>
                  </a:lnTo>
                  <a:lnTo>
                    <a:pt x="836" y="882"/>
                  </a:lnTo>
                  <a:lnTo>
                    <a:pt x="834" y="882"/>
                  </a:lnTo>
                  <a:lnTo>
                    <a:pt x="831" y="882"/>
                  </a:lnTo>
                  <a:lnTo>
                    <a:pt x="829" y="882"/>
                  </a:lnTo>
                  <a:lnTo>
                    <a:pt x="824" y="885"/>
                  </a:lnTo>
                  <a:lnTo>
                    <a:pt x="822" y="887"/>
                  </a:lnTo>
                  <a:lnTo>
                    <a:pt x="820" y="887"/>
                  </a:lnTo>
                  <a:lnTo>
                    <a:pt x="815" y="887"/>
                  </a:lnTo>
                  <a:lnTo>
                    <a:pt x="808" y="885"/>
                  </a:lnTo>
                  <a:lnTo>
                    <a:pt x="806" y="885"/>
                  </a:lnTo>
                  <a:lnTo>
                    <a:pt x="804" y="887"/>
                  </a:lnTo>
                  <a:lnTo>
                    <a:pt x="804" y="889"/>
                  </a:lnTo>
                  <a:lnTo>
                    <a:pt x="802" y="891"/>
                  </a:lnTo>
                  <a:lnTo>
                    <a:pt x="799" y="891"/>
                  </a:lnTo>
                  <a:lnTo>
                    <a:pt x="795" y="891"/>
                  </a:lnTo>
                  <a:lnTo>
                    <a:pt x="792" y="894"/>
                  </a:lnTo>
                  <a:lnTo>
                    <a:pt x="790" y="896"/>
                  </a:lnTo>
                  <a:lnTo>
                    <a:pt x="790" y="901"/>
                  </a:lnTo>
                  <a:lnTo>
                    <a:pt x="788" y="905"/>
                  </a:lnTo>
                  <a:lnTo>
                    <a:pt x="786" y="905"/>
                  </a:lnTo>
                  <a:lnTo>
                    <a:pt x="783" y="907"/>
                  </a:lnTo>
                  <a:lnTo>
                    <a:pt x="779" y="907"/>
                  </a:lnTo>
                  <a:lnTo>
                    <a:pt x="776" y="907"/>
                  </a:lnTo>
                  <a:lnTo>
                    <a:pt x="772" y="907"/>
                  </a:lnTo>
                  <a:lnTo>
                    <a:pt x="770" y="910"/>
                  </a:lnTo>
                  <a:lnTo>
                    <a:pt x="767" y="914"/>
                  </a:lnTo>
                  <a:lnTo>
                    <a:pt x="765" y="917"/>
                  </a:lnTo>
                  <a:lnTo>
                    <a:pt x="756" y="919"/>
                  </a:lnTo>
                  <a:lnTo>
                    <a:pt x="756" y="928"/>
                  </a:lnTo>
                  <a:lnTo>
                    <a:pt x="756" y="933"/>
                  </a:lnTo>
                  <a:lnTo>
                    <a:pt x="756" y="935"/>
                  </a:lnTo>
                  <a:lnTo>
                    <a:pt x="756" y="937"/>
                  </a:lnTo>
                  <a:lnTo>
                    <a:pt x="751" y="942"/>
                  </a:lnTo>
                  <a:lnTo>
                    <a:pt x="744" y="944"/>
                  </a:lnTo>
                  <a:lnTo>
                    <a:pt x="740" y="946"/>
                  </a:lnTo>
                  <a:lnTo>
                    <a:pt x="735" y="949"/>
                  </a:lnTo>
                  <a:lnTo>
                    <a:pt x="733" y="949"/>
                  </a:lnTo>
                  <a:lnTo>
                    <a:pt x="726" y="949"/>
                  </a:lnTo>
                  <a:lnTo>
                    <a:pt x="724" y="951"/>
                  </a:lnTo>
                  <a:lnTo>
                    <a:pt x="719" y="951"/>
                  </a:lnTo>
                  <a:lnTo>
                    <a:pt x="712" y="953"/>
                  </a:lnTo>
                  <a:lnTo>
                    <a:pt x="708" y="955"/>
                  </a:lnTo>
                  <a:lnTo>
                    <a:pt x="703" y="955"/>
                  </a:lnTo>
                  <a:lnTo>
                    <a:pt x="701" y="955"/>
                  </a:lnTo>
                  <a:lnTo>
                    <a:pt x="699" y="955"/>
                  </a:lnTo>
                  <a:lnTo>
                    <a:pt x="696" y="953"/>
                  </a:lnTo>
                  <a:lnTo>
                    <a:pt x="696" y="949"/>
                  </a:lnTo>
                  <a:lnTo>
                    <a:pt x="696" y="944"/>
                  </a:lnTo>
                  <a:lnTo>
                    <a:pt x="696" y="933"/>
                  </a:lnTo>
                  <a:lnTo>
                    <a:pt x="696" y="930"/>
                  </a:lnTo>
                  <a:lnTo>
                    <a:pt x="694" y="928"/>
                  </a:lnTo>
                  <a:lnTo>
                    <a:pt x="692" y="928"/>
                  </a:lnTo>
                  <a:lnTo>
                    <a:pt x="692" y="926"/>
                  </a:lnTo>
                  <a:lnTo>
                    <a:pt x="690" y="923"/>
                  </a:lnTo>
                  <a:lnTo>
                    <a:pt x="685" y="923"/>
                  </a:lnTo>
                  <a:lnTo>
                    <a:pt x="680" y="923"/>
                  </a:lnTo>
                  <a:lnTo>
                    <a:pt x="678" y="923"/>
                  </a:lnTo>
                  <a:lnTo>
                    <a:pt x="676" y="926"/>
                  </a:lnTo>
                  <a:lnTo>
                    <a:pt x="674" y="930"/>
                  </a:lnTo>
                  <a:lnTo>
                    <a:pt x="674" y="935"/>
                  </a:lnTo>
                  <a:lnTo>
                    <a:pt x="671" y="935"/>
                  </a:lnTo>
                  <a:lnTo>
                    <a:pt x="669" y="937"/>
                  </a:lnTo>
                  <a:lnTo>
                    <a:pt x="667" y="939"/>
                  </a:lnTo>
                  <a:lnTo>
                    <a:pt x="664" y="942"/>
                  </a:lnTo>
                  <a:lnTo>
                    <a:pt x="664" y="944"/>
                  </a:lnTo>
                  <a:lnTo>
                    <a:pt x="662" y="946"/>
                  </a:lnTo>
                  <a:lnTo>
                    <a:pt x="658" y="949"/>
                  </a:lnTo>
                  <a:lnTo>
                    <a:pt x="655" y="951"/>
                  </a:lnTo>
                  <a:lnTo>
                    <a:pt x="653" y="953"/>
                  </a:lnTo>
                  <a:lnTo>
                    <a:pt x="651" y="955"/>
                  </a:lnTo>
                  <a:lnTo>
                    <a:pt x="648" y="958"/>
                  </a:lnTo>
                  <a:lnTo>
                    <a:pt x="644" y="960"/>
                  </a:lnTo>
                  <a:lnTo>
                    <a:pt x="642" y="962"/>
                  </a:lnTo>
                  <a:lnTo>
                    <a:pt x="639" y="965"/>
                  </a:lnTo>
                  <a:lnTo>
                    <a:pt x="639" y="967"/>
                  </a:lnTo>
                  <a:lnTo>
                    <a:pt x="644" y="967"/>
                  </a:lnTo>
                  <a:lnTo>
                    <a:pt x="646" y="967"/>
                  </a:lnTo>
                  <a:lnTo>
                    <a:pt x="648" y="967"/>
                  </a:lnTo>
                  <a:lnTo>
                    <a:pt x="651" y="969"/>
                  </a:lnTo>
                  <a:lnTo>
                    <a:pt x="651" y="971"/>
                  </a:lnTo>
                  <a:lnTo>
                    <a:pt x="651" y="978"/>
                  </a:lnTo>
                  <a:lnTo>
                    <a:pt x="651" y="981"/>
                  </a:lnTo>
                  <a:lnTo>
                    <a:pt x="651" y="983"/>
                  </a:lnTo>
                  <a:lnTo>
                    <a:pt x="648" y="987"/>
                  </a:lnTo>
                  <a:lnTo>
                    <a:pt x="648" y="992"/>
                  </a:lnTo>
                  <a:lnTo>
                    <a:pt x="646" y="994"/>
                  </a:lnTo>
                  <a:lnTo>
                    <a:pt x="646" y="999"/>
                  </a:lnTo>
                  <a:lnTo>
                    <a:pt x="644" y="1003"/>
                  </a:lnTo>
                  <a:lnTo>
                    <a:pt x="642" y="1008"/>
                  </a:lnTo>
                  <a:lnTo>
                    <a:pt x="642" y="1013"/>
                  </a:lnTo>
                  <a:lnTo>
                    <a:pt x="639" y="1015"/>
                  </a:lnTo>
                  <a:lnTo>
                    <a:pt x="639" y="1019"/>
                  </a:lnTo>
                  <a:lnTo>
                    <a:pt x="639" y="1022"/>
                  </a:lnTo>
                  <a:lnTo>
                    <a:pt x="639" y="1026"/>
                  </a:lnTo>
                  <a:lnTo>
                    <a:pt x="637" y="1029"/>
                  </a:lnTo>
                  <a:lnTo>
                    <a:pt x="637" y="1033"/>
                  </a:lnTo>
                  <a:lnTo>
                    <a:pt x="639" y="1035"/>
                  </a:lnTo>
                  <a:lnTo>
                    <a:pt x="639" y="1038"/>
                  </a:lnTo>
                  <a:lnTo>
                    <a:pt x="639" y="1042"/>
                  </a:lnTo>
                  <a:lnTo>
                    <a:pt x="639" y="1047"/>
                  </a:lnTo>
                  <a:lnTo>
                    <a:pt x="637" y="1051"/>
                  </a:lnTo>
                  <a:lnTo>
                    <a:pt x="637" y="1054"/>
                  </a:lnTo>
                  <a:lnTo>
                    <a:pt x="637" y="1056"/>
                  </a:lnTo>
                  <a:lnTo>
                    <a:pt x="637" y="1058"/>
                  </a:lnTo>
                  <a:lnTo>
                    <a:pt x="637" y="1063"/>
                  </a:lnTo>
                  <a:lnTo>
                    <a:pt x="635" y="1067"/>
                  </a:lnTo>
                  <a:lnTo>
                    <a:pt x="635" y="1070"/>
                  </a:lnTo>
                  <a:lnTo>
                    <a:pt x="635" y="1072"/>
                  </a:lnTo>
                  <a:lnTo>
                    <a:pt x="632" y="1072"/>
                  </a:lnTo>
                  <a:lnTo>
                    <a:pt x="632" y="1074"/>
                  </a:lnTo>
                  <a:lnTo>
                    <a:pt x="630" y="1074"/>
                  </a:lnTo>
                  <a:lnTo>
                    <a:pt x="626" y="1074"/>
                  </a:lnTo>
                  <a:lnTo>
                    <a:pt x="623" y="1074"/>
                  </a:lnTo>
                  <a:lnTo>
                    <a:pt x="621" y="1074"/>
                  </a:lnTo>
                  <a:lnTo>
                    <a:pt x="617" y="1072"/>
                  </a:lnTo>
                  <a:lnTo>
                    <a:pt x="614" y="1072"/>
                  </a:lnTo>
                  <a:lnTo>
                    <a:pt x="610" y="1072"/>
                  </a:lnTo>
                  <a:lnTo>
                    <a:pt x="607" y="1072"/>
                  </a:lnTo>
                  <a:lnTo>
                    <a:pt x="607" y="1077"/>
                  </a:lnTo>
                  <a:lnTo>
                    <a:pt x="607" y="1083"/>
                  </a:lnTo>
                  <a:lnTo>
                    <a:pt x="607" y="1086"/>
                  </a:lnTo>
                  <a:lnTo>
                    <a:pt x="605" y="1088"/>
                  </a:lnTo>
                  <a:lnTo>
                    <a:pt x="603" y="1090"/>
                  </a:lnTo>
                  <a:lnTo>
                    <a:pt x="601" y="1090"/>
                  </a:lnTo>
                  <a:lnTo>
                    <a:pt x="596" y="1090"/>
                  </a:lnTo>
                  <a:lnTo>
                    <a:pt x="594" y="1093"/>
                  </a:lnTo>
                  <a:lnTo>
                    <a:pt x="591" y="1093"/>
                  </a:lnTo>
                  <a:lnTo>
                    <a:pt x="591" y="1095"/>
                  </a:lnTo>
                  <a:lnTo>
                    <a:pt x="591" y="1097"/>
                  </a:lnTo>
                  <a:lnTo>
                    <a:pt x="591" y="1102"/>
                  </a:lnTo>
                  <a:lnTo>
                    <a:pt x="591" y="1106"/>
                  </a:lnTo>
                  <a:lnTo>
                    <a:pt x="591" y="1109"/>
                  </a:lnTo>
                  <a:lnTo>
                    <a:pt x="594" y="1111"/>
                  </a:lnTo>
                  <a:lnTo>
                    <a:pt x="596" y="1111"/>
                  </a:lnTo>
                  <a:lnTo>
                    <a:pt x="598" y="1113"/>
                  </a:lnTo>
                  <a:lnTo>
                    <a:pt x="598" y="1115"/>
                  </a:lnTo>
                  <a:lnTo>
                    <a:pt x="598" y="1118"/>
                  </a:lnTo>
                  <a:lnTo>
                    <a:pt x="601" y="1120"/>
                  </a:lnTo>
                  <a:lnTo>
                    <a:pt x="601" y="1122"/>
                  </a:lnTo>
                  <a:lnTo>
                    <a:pt x="603" y="1125"/>
                  </a:lnTo>
                  <a:lnTo>
                    <a:pt x="607" y="1129"/>
                  </a:lnTo>
                  <a:lnTo>
                    <a:pt x="607" y="1131"/>
                  </a:lnTo>
                  <a:lnTo>
                    <a:pt x="610" y="1136"/>
                  </a:lnTo>
                  <a:lnTo>
                    <a:pt x="610" y="1138"/>
                  </a:lnTo>
                  <a:lnTo>
                    <a:pt x="610" y="1145"/>
                  </a:lnTo>
                  <a:lnTo>
                    <a:pt x="607" y="1147"/>
                  </a:lnTo>
                  <a:lnTo>
                    <a:pt x="607" y="1152"/>
                  </a:lnTo>
                  <a:lnTo>
                    <a:pt x="603" y="1157"/>
                  </a:lnTo>
                  <a:lnTo>
                    <a:pt x="601" y="1161"/>
                  </a:lnTo>
                  <a:lnTo>
                    <a:pt x="601" y="1163"/>
                  </a:lnTo>
                  <a:lnTo>
                    <a:pt x="598" y="1168"/>
                  </a:lnTo>
                  <a:lnTo>
                    <a:pt x="598" y="1173"/>
                  </a:lnTo>
                  <a:lnTo>
                    <a:pt x="601" y="1182"/>
                  </a:lnTo>
                  <a:lnTo>
                    <a:pt x="601" y="1189"/>
                  </a:lnTo>
                  <a:lnTo>
                    <a:pt x="601" y="1191"/>
                  </a:lnTo>
                  <a:lnTo>
                    <a:pt x="598" y="1191"/>
                  </a:lnTo>
                  <a:lnTo>
                    <a:pt x="594" y="1193"/>
                  </a:lnTo>
                  <a:lnTo>
                    <a:pt x="591" y="1195"/>
                  </a:lnTo>
                  <a:lnTo>
                    <a:pt x="589" y="1198"/>
                  </a:lnTo>
                  <a:lnTo>
                    <a:pt x="585" y="1200"/>
                  </a:lnTo>
                  <a:lnTo>
                    <a:pt x="582" y="1205"/>
                  </a:lnTo>
                  <a:lnTo>
                    <a:pt x="575" y="1207"/>
                  </a:lnTo>
                  <a:lnTo>
                    <a:pt x="573" y="1207"/>
                  </a:lnTo>
                  <a:lnTo>
                    <a:pt x="569" y="1207"/>
                  </a:lnTo>
                  <a:lnTo>
                    <a:pt x="566" y="1207"/>
                  </a:lnTo>
                  <a:lnTo>
                    <a:pt x="564" y="1207"/>
                  </a:lnTo>
                  <a:lnTo>
                    <a:pt x="562" y="1202"/>
                  </a:lnTo>
                  <a:lnTo>
                    <a:pt x="562" y="1200"/>
                  </a:lnTo>
                  <a:lnTo>
                    <a:pt x="555" y="1200"/>
                  </a:lnTo>
                  <a:lnTo>
                    <a:pt x="553" y="1198"/>
                  </a:lnTo>
                  <a:lnTo>
                    <a:pt x="548" y="1193"/>
                  </a:lnTo>
                  <a:lnTo>
                    <a:pt x="548" y="1191"/>
                  </a:lnTo>
                  <a:lnTo>
                    <a:pt x="543" y="1177"/>
                  </a:lnTo>
                  <a:lnTo>
                    <a:pt x="537" y="1163"/>
                  </a:lnTo>
                  <a:lnTo>
                    <a:pt x="532" y="1159"/>
                  </a:lnTo>
                  <a:lnTo>
                    <a:pt x="530" y="1157"/>
                  </a:lnTo>
                  <a:lnTo>
                    <a:pt x="525" y="1157"/>
                  </a:lnTo>
                  <a:lnTo>
                    <a:pt x="523" y="1157"/>
                  </a:lnTo>
                  <a:lnTo>
                    <a:pt x="521" y="1157"/>
                  </a:lnTo>
                  <a:lnTo>
                    <a:pt x="514" y="1159"/>
                  </a:lnTo>
                  <a:lnTo>
                    <a:pt x="509" y="1161"/>
                  </a:lnTo>
                  <a:lnTo>
                    <a:pt x="505" y="1163"/>
                  </a:lnTo>
                  <a:lnTo>
                    <a:pt x="498" y="1170"/>
                  </a:lnTo>
                  <a:lnTo>
                    <a:pt x="491" y="1175"/>
                  </a:lnTo>
                  <a:lnTo>
                    <a:pt x="489" y="1179"/>
                  </a:lnTo>
                  <a:lnTo>
                    <a:pt x="484" y="1177"/>
                  </a:lnTo>
                  <a:lnTo>
                    <a:pt x="484" y="1175"/>
                  </a:lnTo>
                  <a:lnTo>
                    <a:pt x="484" y="1168"/>
                  </a:lnTo>
                  <a:lnTo>
                    <a:pt x="482" y="1168"/>
                  </a:lnTo>
                  <a:lnTo>
                    <a:pt x="475" y="1166"/>
                  </a:lnTo>
                  <a:lnTo>
                    <a:pt x="473" y="1166"/>
                  </a:lnTo>
                  <a:lnTo>
                    <a:pt x="470" y="1163"/>
                  </a:lnTo>
                  <a:lnTo>
                    <a:pt x="468" y="1161"/>
                  </a:lnTo>
                  <a:lnTo>
                    <a:pt x="466" y="1159"/>
                  </a:lnTo>
                  <a:lnTo>
                    <a:pt x="461" y="1159"/>
                  </a:lnTo>
                  <a:lnTo>
                    <a:pt x="457" y="1157"/>
                  </a:lnTo>
                  <a:lnTo>
                    <a:pt x="454" y="1157"/>
                  </a:lnTo>
                  <a:lnTo>
                    <a:pt x="447" y="1157"/>
                  </a:lnTo>
                  <a:lnTo>
                    <a:pt x="445" y="1154"/>
                  </a:lnTo>
                  <a:lnTo>
                    <a:pt x="443" y="1154"/>
                  </a:lnTo>
                  <a:lnTo>
                    <a:pt x="441" y="1152"/>
                  </a:lnTo>
                  <a:lnTo>
                    <a:pt x="441" y="1147"/>
                  </a:lnTo>
                  <a:lnTo>
                    <a:pt x="443" y="1143"/>
                  </a:lnTo>
                  <a:lnTo>
                    <a:pt x="443" y="1141"/>
                  </a:lnTo>
                  <a:lnTo>
                    <a:pt x="443" y="1138"/>
                  </a:lnTo>
                  <a:lnTo>
                    <a:pt x="441" y="1136"/>
                  </a:lnTo>
                  <a:lnTo>
                    <a:pt x="434" y="1136"/>
                  </a:lnTo>
                  <a:lnTo>
                    <a:pt x="427" y="1134"/>
                  </a:lnTo>
                  <a:lnTo>
                    <a:pt x="425" y="1131"/>
                  </a:lnTo>
                  <a:lnTo>
                    <a:pt x="418" y="1129"/>
                  </a:lnTo>
                  <a:lnTo>
                    <a:pt x="415" y="1134"/>
                  </a:lnTo>
                  <a:lnTo>
                    <a:pt x="411" y="1138"/>
                  </a:lnTo>
                  <a:lnTo>
                    <a:pt x="409" y="1143"/>
                  </a:lnTo>
                  <a:lnTo>
                    <a:pt x="409" y="1145"/>
                  </a:lnTo>
                  <a:lnTo>
                    <a:pt x="409" y="1147"/>
                  </a:lnTo>
                  <a:lnTo>
                    <a:pt x="411" y="1152"/>
                  </a:lnTo>
                  <a:lnTo>
                    <a:pt x="413" y="1159"/>
                  </a:lnTo>
                  <a:lnTo>
                    <a:pt x="413" y="1166"/>
                  </a:lnTo>
                  <a:lnTo>
                    <a:pt x="415" y="1170"/>
                  </a:lnTo>
                  <a:lnTo>
                    <a:pt x="415" y="1173"/>
                  </a:lnTo>
                  <a:lnTo>
                    <a:pt x="415" y="1177"/>
                  </a:lnTo>
                  <a:lnTo>
                    <a:pt x="413" y="1179"/>
                  </a:lnTo>
                  <a:lnTo>
                    <a:pt x="411" y="1179"/>
                  </a:lnTo>
                  <a:lnTo>
                    <a:pt x="409" y="1182"/>
                  </a:lnTo>
                  <a:lnTo>
                    <a:pt x="406" y="1182"/>
                  </a:lnTo>
                  <a:lnTo>
                    <a:pt x="404" y="1182"/>
                  </a:lnTo>
                  <a:lnTo>
                    <a:pt x="402" y="1182"/>
                  </a:lnTo>
                  <a:lnTo>
                    <a:pt x="397" y="1182"/>
                  </a:lnTo>
                  <a:lnTo>
                    <a:pt x="395" y="1179"/>
                  </a:lnTo>
                  <a:lnTo>
                    <a:pt x="395" y="1177"/>
                  </a:lnTo>
                  <a:lnTo>
                    <a:pt x="395" y="1173"/>
                  </a:lnTo>
                  <a:lnTo>
                    <a:pt x="395" y="1170"/>
                  </a:lnTo>
                  <a:lnTo>
                    <a:pt x="393" y="1168"/>
                  </a:lnTo>
                  <a:lnTo>
                    <a:pt x="390" y="1168"/>
                  </a:lnTo>
                  <a:lnTo>
                    <a:pt x="388" y="1168"/>
                  </a:lnTo>
                  <a:lnTo>
                    <a:pt x="386" y="1168"/>
                  </a:lnTo>
                  <a:lnTo>
                    <a:pt x="383" y="1166"/>
                  </a:lnTo>
                  <a:lnTo>
                    <a:pt x="381" y="1161"/>
                  </a:lnTo>
                  <a:lnTo>
                    <a:pt x="379" y="1159"/>
                  </a:lnTo>
                  <a:lnTo>
                    <a:pt x="377" y="1157"/>
                  </a:lnTo>
                  <a:lnTo>
                    <a:pt x="374" y="1157"/>
                  </a:lnTo>
                  <a:lnTo>
                    <a:pt x="372" y="1159"/>
                  </a:lnTo>
                  <a:lnTo>
                    <a:pt x="367" y="1161"/>
                  </a:lnTo>
                  <a:lnTo>
                    <a:pt x="361" y="1161"/>
                  </a:lnTo>
                  <a:lnTo>
                    <a:pt x="358" y="1163"/>
                  </a:lnTo>
                  <a:lnTo>
                    <a:pt x="356" y="1163"/>
                  </a:lnTo>
                  <a:lnTo>
                    <a:pt x="351" y="1161"/>
                  </a:lnTo>
                  <a:lnTo>
                    <a:pt x="345" y="1159"/>
                  </a:lnTo>
                  <a:lnTo>
                    <a:pt x="342" y="1159"/>
                  </a:lnTo>
                  <a:lnTo>
                    <a:pt x="340" y="1159"/>
                  </a:lnTo>
                  <a:lnTo>
                    <a:pt x="335" y="1159"/>
                  </a:lnTo>
                  <a:lnTo>
                    <a:pt x="324" y="1163"/>
                  </a:lnTo>
                  <a:lnTo>
                    <a:pt x="315" y="1166"/>
                  </a:lnTo>
                  <a:lnTo>
                    <a:pt x="313" y="1168"/>
                  </a:lnTo>
                  <a:lnTo>
                    <a:pt x="310" y="1170"/>
                  </a:lnTo>
                  <a:lnTo>
                    <a:pt x="308" y="1173"/>
                  </a:lnTo>
                  <a:lnTo>
                    <a:pt x="306" y="1177"/>
                  </a:lnTo>
                  <a:lnTo>
                    <a:pt x="306" y="1179"/>
                  </a:lnTo>
                  <a:lnTo>
                    <a:pt x="303" y="1182"/>
                  </a:lnTo>
                  <a:lnTo>
                    <a:pt x="301" y="1182"/>
                  </a:lnTo>
                  <a:lnTo>
                    <a:pt x="299" y="1179"/>
                  </a:lnTo>
                  <a:lnTo>
                    <a:pt x="297" y="1177"/>
                  </a:lnTo>
                  <a:lnTo>
                    <a:pt x="294" y="1175"/>
                  </a:lnTo>
                  <a:lnTo>
                    <a:pt x="292" y="1175"/>
                  </a:lnTo>
                  <a:lnTo>
                    <a:pt x="287" y="1175"/>
                  </a:lnTo>
                  <a:lnTo>
                    <a:pt x="285" y="1175"/>
                  </a:lnTo>
                  <a:lnTo>
                    <a:pt x="278" y="1175"/>
                  </a:lnTo>
                  <a:lnTo>
                    <a:pt x="276" y="1177"/>
                  </a:lnTo>
                  <a:lnTo>
                    <a:pt x="274" y="1177"/>
                  </a:lnTo>
                  <a:lnTo>
                    <a:pt x="274" y="1179"/>
                  </a:lnTo>
                  <a:lnTo>
                    <a:pt x="271" y="1184"/>
                  </a:lnTo>
                  <a:lnTo>
                    <a:pt x="267" y="1193"/>
                  </a:lnTo>
                  <a:lnTo>
                    <a:pt x="265" y="1200"/>
                  </a:lnTo>
                  <a:lnTo>
                    <a:pt x="262" y="1207"/>
                  </a:lnTo>
                  <a:lnTo>
                    <a:pt x="260" y="1207"/>
                  </a:lnTo>
                  <a:lnTo>
                    <a:pt x="258" y="1207"/>
                  </a:lnTo>
                  <a:lnTo>
                    <a:pt x="255" y="1207"/>
                  </a:lnTo>
                  <a:lnTo>
                    <a:pt x="255" y="1209"/>
                  </a:lnTo>
                  <a:lnTo>
                    <a:pt x="253" y="1209"/>
                  </a:lnTo>
                  <a:lnTo>
                    <a:pt x="251" y="1209"/>
                  </a:lnTo>
                  <a:lnTo>
                    <a:pt x="249" y="1209"/>
                  </a:lnTo>
                  <a:lnTo>
                    <a:pt x="246" y="1211"/>
                  </a:lnTo>
                  <a:lnTo>
                    <a:pt x="244" y="1211"/>
                  </a:lnTo>
                  <a:lnTo>
                    <a:pt x="242" y="1211"/>
                  </a:lnTo>
                  <a:lnTo>
                    <a:pt x="239" y="1211"/>
                  </a:lnTo>
                  <a:lnTo>
                    <a:pt x="237" y="1209"/>
                  </a:lnTo>
                  <a:lnTo>
                    <a:pt x="230" y="1200"/>
                  </a:lnTo>
                  <a:lnTo>
                    <a:pt x="228" y="1200"/>
                  </a:lnTo>
                  <a:lnTo>
                    <a:pt x="223" y="1202"/>
                  </a:lnTo>
                  <a:lnTo>
                    <a:pt x="219" y="1202"/>
                  </a:lnTo>
                  <a:lnTo>
                    <a:pt x="217" y="1207"/>
                  </a:lnTo>
                  <a:lnTo>
                    <a:pt x="217" y="1209"/>
                  </a:lnTo>
                  <a:lnTo>
                    <a:pt x="219" y="1211"/>
                  </a:lnTo>
                  <a:lnTo>
                    <a:pt x="219" y="1214"/>
                  </a:lnTo>
                  <a:lnTo>
                    <a:pt x="217" y="1218"/>
                  </a:lnTo>
                  <a:lnTo>
                    <a:pt x="217" y="1221"/>
                  </a:lnTo>
                  <a:lnTo>
                    <a:pt x="214" y="1225"/>
                  </a:lnTo>
                  <a:lnTo>
                    <a:pt x="212" y="1223"/>
                  </a:lnTo>
                  <a:lnTo>
                    <a:pt x="210" y="1223"/>
                  </a:lnTo>
                  <a:lnTo>
                    <a:pt x="205" y="1223"/>
                  </a:lnTo>
                  <a:lnTo>
                    <a:pt x="203" y="1223"/>
                  </a:lnTo>
                  <a:lnTo>
                    <a:pt x="201" y="1223"/>
                  </a:lnTo>
                  <a:lnTo>
                    <a:pt x="198" y="1225"/>
                  </a:lnTo>
                  <a:lnTo>
                    <a:pt x="196" y="1225"/>
                  </a:lnTo>
                  <a:lnTo>
                    <a:pt x="194" y="1223"/>
                  </a:lnTo>
                  <a:lnTo>
                    <a:pt x="192" y="1221"/>
                  </a:lnTo>
                  <a:lnTo>
                    <a:pt x="192" y="1223"/>
                  </a:lnTo>
                  <a:lnTo>
                    <a:pt x="189" y="1223"/>
                  </a:lnTo>
                  <a:lnTo>
                    <a:pt x="187" y="1223"/>
                  </a:lnTo>
                  <a:lnTo>
                    <a:pt x="185" y="1223"/>
                  </a:lnTo>
                  <a:lnTo>
                    <a:pt x="182" y="1221"/>
                  </a:lnTo>
                  <a:lnTo>
                    <a:pt x="180" y="1221"/>
                  </a:lnTo>
                  <a:lnTo>
                    <a:pt x="178" y="1223"/>
                  </a:lnTo>
                  <a:lnTo>
                    <a:pt x="176" y="1223"/>
                  </a:lnTo>
                  <a:lnTo>
                    <a:pt x="173" y="1223"/>
                  </a:lnTo>
                  <a:lnTo>
                    <a:pt x="171" y="1225"/>
                  </a:lnTo>
                  <a:lnTo>
                    <a:pt x="169" y="1227"/>
                  </a:lnTo>
                  <a:lnTo>
                    <a:pt x="166" y="1227"/>
                  </a:lnTo>
                  <a:lnTo>
                    <a:pt x="164" y="1227"/>
                  </a:lnTo>
                  <a:lnTo>
                    <a:pt x="160" y="1227"/>
                  </a:lnTo>
                  <a:lnTo>
                    <a:pt x="157" y="1230"/>
                  </a:lnTo>
                  <a:lnTo>
                    <a:pt x="155" y="1232"/>
                  </a:lnTo>
                  <a:lnTo>
                    <a:pt x="150" y="1232"/>
                  </a:lnTo>
                  <a:lnTo>
                    <a:pt x="146" y="1234"/>
                  </a:lnTo>
                  <a:lnTo>
                    <a:pt x="144" y="1237"/>
                  </a:lnTo>
                  <a:lnTo>
                    <a:pt x="141" y="1237"/>
                  </a:lnTo>
                  <a:lnTo>
                    <a:pt x="139" y="1239"/>
                  </a:lnTo>
                  <a:lnTo>
                    <a:pt x="134" y="1237"/>
                  </a:lnTo>
                  <a:lnTo>
                    <a:pt x="132" y="1237"/>
                  </a:lnTo>
                  <a:lnTo>
                    <a:pt x="130" y="1234"/>
                  </a:lnTo>
                  <a:lnTo>
                    <a:pt x="128" y="1232"/>
                  </a:lnTo>
                  <a:lnTo>
                    <a:pt x="125" y="1227"/>
                  </a:lnTo>
                  <a:lnTo>
                    <a:pt x="123" y="1227"/>
                  </a:lnTo>
                  <a:lnTo>
                    <a:pt x="118" y="1227"/>
                  </a:lnTo>
                  <a:lnTo>
                    <a:pt x="116" y="1221"/>
                  </a:lnTo>
                  <a:lnTo>
                    <a:pt x="112" y="1209"/>
                  </a:lnTo>
                  <a:lnTo>
                    <a:pt x="109" y="1202"/>
                  </a:lnTo>
                  <a:lnTo>
                    <a:pt x="107" y="1198"/>
                  </a:lnTo>
                  <a:lnTo>
                    <a:pt x="105" y="1193"/>
                  </a:lnTo>
                  <a:lnTo>
                    <a:pt x="105" y="1189"/>
                  </a:lnTo>
                  <a:lnTo>
                    <a:pt x="105" y="1186"/>
                  </a:lnTo>
                  <a:lnTo>
                    <a:pt x="105" y="1184"/>
                  </a:lnTo>
                  <a:lnTo>
                    <a:pt x="105" y="1182"/>
                  </a:lnTo>
                  <a:lnTo>
                    <a:pt x="105" y="1177"/>
                  </a:lnTo>
                  <a:lnTo>
                    <a:pt x="105" y="1173"/>
                  </a:lnTo>
                  <a:lnTo>
                    <a:pt x="102" y="1168"/>
                  </a:lnTo>
                  <a:lnTo>
                    <a:pt x="100" y="1161"/>
                  </a:lnTo>
                  <a:lnTo>
                    <a:pt x="93" y="1150"/>
                  </a:lnTo>
                  <a:lnTo>
                    <a:pt x="93" y="1145"/>
                  </a:lnTo>
                  <a:lnTo>
                    <a:pt x="93" y="1138"/>
                  </a:lnTo>
                  <a:lnTo>
                    <a:pt x="96" y="1134"/>
                  </a:lnTo>
                  <a:lnTo>
                    <a:pt x="96" y="1129"/>
                  </a:lnTo>
                  <a:lnTo>
                    <a:pt x="96" y="1127"/>
                  </a:lnTo>
                  <a:lnTo>
                    <a:pt x="96" y="1122"/>
                  </a:lnTo>
                  <a:lnTo>
                    <a:pt x="96" y="1115"/>
                  </a:lnTo>
                  <a:lnTo>
                    <a:pt x="93" y="1111"/>
                  </a:lnTo>
                  <a:lnTo>
                    <a:pt x="91" y="1102"/>
                  </a:lnTo>
                  <a:lnTo>
                    <a:pt x="91" y="1093"/>
                  </a:lnTo>
                  <a:lnTo>
                    <a:pt x="89" y="1086"/>
                  </a:lnTo>
                  <a:lnTo>
                    <a:pt x="89" y="1083"/>
                  </a:lnTo>
                  <a:lnTo>
                    <a:pt x="89" y="1081"/>
                  </a:lnTo>
                  <a:lnTo>
                    <a:pt x="89" y="1077"/>
                  </a:lnTo>
                  <a:lnTo>
                    <a:pt x="86" y="1077"/>
                  </a:lnTo>
                  <a:lnTo>
                    <a:pt x="84" y="1072"/>
                  </a:lnTo>
                  <a:lnTo>
                    <a:pt x="82" y="1067"/>
                  </a:lnTo>
                  <a:lnTo>
                    <a:pt x="80" y="1065"/>
                  </a:lnTo>
                  <a:lnTo>
                    <a:pt x="77" y="1063"/>
                  </a:lnTo>
                  <a:lnTo>
                    <a:pt x="73" y="1058"/>
                  </a:lnTo>
                  <a:lnTo>
                    <a:pt x="68" y="1056"/>
                  </a:lnTo>
                  <a:lnTo>
                    <a:pt x="66" y="1054"/>
                  </a:lnTo>
                  <a:lnTo>
                    <a:pt x="66" y="1051"/>
                  </a:lnTo>
                  <a:lnTo>
                    <a:pt x="66" y="1049"/>
                  </a:lnTo>
                  <a:lnTo>
                    <a:pt x="64" y="1049"/>
                  </a:lnTo>
                  <a:lnTo>
                    <a:pt x="61" y="1047"/>
                  </a:lnTo>
                  <a:lnTo>
                    <a:pt x="61" y="1045"/>
                  </a:lnTo>
                  <a:lnTo>
                    <a:pt x="59" y="1042"/>
                  </a:lnTo>
                  <a:lnTo>
                    <a:pt x="57" y="1040"/>
                  </a:lnTo>
                  <a:lnTo>
                    <a:pt x="54" y="1038"/>
                  </a:lnTo>
                  <a:lnTo>
                    <a:pt x="52" y="1033"/>
                  </a:lnTo>
                  <a:lnTo>
                    <a:pt x="50" y="1031"/>
                  </a:lnTo>
                  <a:lnTo>
                    <a:pt x="48" y="1029"/>
                  </a:lnTo>
                  <a:lnTo>
                    <a:pt x="45" y="1024"/>
                  </a:lnTo>
                  <a:lnTo>
                    <a:pt x="43" y="1022"/>
                  </a:lnTo>
                  <a:lnTo>
                    <a:pt x="38" y="1017"/>
                  </a:lnTo>
                  <a:lnTo>
                    <a:pt x="36" y="1010"/>
                  </a:lnTo>
                  <a:lnTo>
                    <a:pt x="32" y="1003"/>
                  </a:lnTo>
                  <a:lnTo>
                    <a:pt x="29" y="997"/>
                  </a:lnTo>
                  <a:lnTo>
                    <a:pt x="27" y="987"/>
                  </a:lnTo>
                  <a:lnTo>
                    <a:pt x="25" y="985"/>
                  </a:lnTo>
                  <a:lnTo>
                    <a:pt x="25" y="983"/>
                  </a:lnTo>
                  <a:lnTo>
                    <a:pt x="22" y="981"/>
                  </a:lnTo>
                  <a:lnTo>
                    <a:pt x="20" y="974"/>
                  </a:lnTo>
                  <a:lnTo>
                    <a:pt x="20" y="969"/>
                  </a:lnTo>
                  <a:lnTo>
                    <a:pt x="20" y="965"/>
                  </a:lnTo>
                  <a:lnTo>
                    <a:pt x="18" y="962"/>
                  </a:lnTo>
                  <a:lnTo>
                    <a:pt x="18" y="960"/>
                  </a:lnTo>
                  <a:lnTo>
                    <a:pt x="16" y="958"/>
                  </a:lnTo>
                  <a:lnTo>
                    <a:pt x="11" y="955"/>
                  </a:lnTo>
                  <a:lnTo>
                    <a:pt x="11" y="951"/>
                  </a:lnTo>
                  <a:lnTo>
                    <a:pt x="11" y="944"/>
                  </a:lnTo>
                  <a:lnTo>
                    <a:pt x="9" y="935"/>
                  </a:lnTo>
                  <a:lnTo>
                    <a:pt x="6" y="928"/>
                  </a:lnTo>
                  <a:lnTo>
                    <a:pt x="4" y="921"/>
                  </a:lnTo>
                  <a:lnTo>
                    <a:pt x="4" y="917"/>
                  </a:lnTo>
                  <a:lnTo>
                    <a:pt x="2" y="914"/>
                  </a:lnTo>
                  <a:lnTo>
                    <a:pt x="2" y="912"/>
                  </a:lnTo>
                  <a:lnTo>
                    <a:pt x="2" y="907"/>
                  </a:lnTo>
                  <a:lnTo>
                    <a:pt x="0" y="905"/>
                  </a:lnTo>
                  <a:lnTo>
                    <a:pt x="0" y="901"/>
                  </a:lnTo>
                  <a:lnTo>
                    <a:pt x="0" y="896"/>
                  </a:lnTo>
                  <a:lnTo>
                    <a:pt x="2" y="891"/>
                  </a:lnTo>
                  <a:lnTo>
                    <a:pt x="2" y="887"/>
                  </a:lnTo>
                  <a:lnTo>
                    <a:pt x="4" y="885"/>
                  </a:lnTo>
                  <a:lnTo>
                    <a:pt x="4" y="882"/>
                  </a:lnTo>
                  <a:lnTo>
                    <a:pt x="4" y="878"/>
                  </a:lnTo>
                  <a:lnTo>
                    <a:pt x="2" y="875"/>
                  </a:lnTo>
                  <a:lnTo>
                    <a:pt x="2" y="871"/>
                  </a:lnTo>
                  <a:lnTo>
                    <a:pt x="2" y="869"/>
                  </a:lnTo>
                  <a:lnTo>
                    <a:pt x="4" y="866"/>
                  </a:lnTo>
                  <a:lnTo>
                    <a:pt x="6" y="864"/>
                  </a:lnTo>
                  <a:lnTo>
                    <a:pt x="9" y="859"/>
                  </a:lnTo>
                  <a:lnTo>
                    <a:pt x="11" y="857"/>
                  </a:lnTo>
                  <a:lnTo>
                    <a:pt x="13" y="850"/>
                  </a:lnTo>
                  <a:lnTo>
                    <a:pt x="13" y="846"/>
                  </a:lnTo>
                  <a:lnTo>
                    <a:pt x="16" y="841"/>
                  </a:lnTo>
                  <a:lnTo>
                    <a:pt x="16" y="834"/>
                  </a:lnTo>
                  <a:lnTo>
                    <a:pt x="16" y="828"/>
                  </a:lnTo>
                  <a:lnTo>
                    <a:pt x="16" y="816"/>
                  </a:lnTo>
                  <a:lnTo>
                    <a:pt x="13" y="807"/>
                  </a:lnTo>
                  <a:lnTo>
                    <a:pt x="11" y="800"/>
                  </a:lnTo>
                  <a:lnTo>
                    <a:pt x="9" y="796"/>
                  </a:lnTo>
                  <a:lnTo>
                    <a:pt x="9" y="793"/>
                  </a:lnTo>
                  <a:lnTo>
                    <a:pt x="9" y="791"/>
                  </a:lnTo>
                  <a:lnTo>
                    <a:pt x="11" y="789"/>
                  </a:lnTo>
                  <a:lnTo>
                    <a:pt x="13" y="786"/>
                  </a:lnTo>
                  <a:lnTo>
                    <a:pt x="16" y="784"/>
                  </a:lnTo>
                  <a:lnTo>
                    <a:pt x="18" y="780"/>
                  </a:lnTo>
                  <a:lnTo>
                    <a:pt x="20" y="777"/>
                  </a:lnTo>
                  <a:lnTo>
                    <a:pt x="22" y="773"/>
                  </a:lnTo>
                  <a:lnTo>
                    <a:pt x="25" y="768"/>
                  </a:lnTo>
                  <a:lnTo>
                    <a:pt x="25" y="766"/>
                  </a:lnTo>
                  <a:lnTo>
                    <a:pt x="27" y="764"/>
                  </a:lnTo>
                  <a:lnTo>
                    <a:pt x="25" y="759"/>
                  </a:lnTo>
                  <a:lnTo>
                    <a:pt x="20" y="754"/>
                  </a:lnTo>
                  <a:lnTo>
                    <a:pt x="13" y="748"/>
                  </a:lnTo>
                  <a:lnTo>
                    <a:pt x="13" y="745"/>
                  </a:lnTo>
                  <a:lnTo>
                    <a:pt x="11" y="743"/>
                  </a:lnTo>
                  <a:lnTo>
                    <a:pt x="11" y="741"/>
                  </a:lnTo>
                  <a:lnTo>
                    <a:pt x="11" y="736"/>
                  </a:lnTo>
                  <a:lnTo>
                    <a:pt x="11" y="729"/>
                  </a:lnTo>
                  <a:lnTo>
                    <a:pt x="9" y="725"/>
                  </a:lnTo>
                  <a:lnTo>
                    <a:pt x="9" y="720"/>
                  </a:lnTo>
                  <a:lnTo>
                    <a:pt x="6" y="718"/>
                  </a:lnTo>
                  <a:lnTo>
                    <a:pt x="6" y="716"/>
                  </a:lnTo>
                  <a:lnTo>
                    <a:pt x="6" y="713"/>
                  </a:lnTo>
                  <a:lnTo>
                    <a:pt x="4" y="713"/>
                  </a:lnTo>
                  <a:lnTo>
                    <a:pt x="4" y="711"/>
                  </a:lnTo>
                  <a:lnTo>
                    <a:pt x="4" y="706"/>
                  </a:lnTo>
                  <a:lnTo>
                    <a:pt x="6" y="702"/>
                  </a:lnTo>
                  <a:lnTo>
                    <a:pt x="6" y="697"/>
                  </a:lnTo>
                  <a:lnTo>
                    <a:pt x="9" y="690"/>
                  </a:lnTo>
                  <a:lnTo>
                    <a:pt x="13" y="686"/>
                  </a:lnTo>
                  <a:lnTo>
                    <a:pt x="18" y="681"/>
                  </a:lnTo>
                  <a:lnTo>
                    <a:pt x="20" y="674"/>
                  </a:lnTo>
                  <a:lnTo>
                    <a:pt x="22" y="672"/>
                  </a:lnTo>
                  <a:lnTo>
                    <a:pt x="22" y="668"/>
                  </a:lnTo>
                  <a:lnTo>
                    <a:pt x="22" y="663"/>
                  </a:lnTo>
                  <a:lnTo>
                    <a:pt x="22" y="654"/>
                  </a:lnTo>
                  <a:lnTo>
                    <a:pt x="22" y="647"/>
                  </a:lnTo>
                  <a:lnTo>
                    <a:pt x="22" y="645"/>
                  </a:lnTo>
                  <a:lnTo>
                    <a:pt x="22" y="640"/>
                  </a:lnTo>
                  <a:lnTo>
                    <a:pt x="25" y="638"/>
                  </a:lnTo>
                  <a:lnTo>
                    <a:pt x="25" y="636"/>
                  </a:lnTo>
                  <a:lnTo>
                    <a:pt x="27" y="633"/>
                  </a:lnTo>
                  <a:lnTo>
                    <a:pt x="29" y="631"/>
                  </a:lnTo>
                  <a:lnTo>
                    <a:pt x="29" y="629"/>
                  </a:lnTo>
                  <a:lnTo>
                    <a:pt x="29" y="626"/>
                  </a:lnTo>
                  <a:lnTo>
                    <a:pt x="32" y="624"/>
                  </a:lnTo>
                  <a:lnTo>
                    <a:pt x="36" y="624"/>
                  </a:lnTo>
                  <a:lnTo>
                    <a:pt x="38" y="624"/>
                  </a:lnTo>
                  <a:lnTo>
                    <a:pt x="41" y="626"/>
                  </a:lnTo>
                  <a:lnTo>
                    <a:pt x="45" y="626"/>
                  </a:lnTo>
                  <a:lnTo>
                    <a:pt x="48" y="626"/>
                  </a:lnTo>
                  <a:lnTo>
                    <a:pt x="52" y="626"/>
                  </a:lnTo>
                  <a:lnTo>
                    <a:pt x="54" y="624"/>
                  </a:lnTo>
                  <a:lnTo>
                    <a:pt x="57" y="622"/>
                  </a:lnTo>
                  <a:lnTo>
                    <a:pt x="59" y="620"/>
                  </a:lnTo>
                  <a:lnTo>
                    <a:pt x="61" y="617"/>
                  </a:lnTo>
                  <a:lnTo>
                    <a:pt x="64" y="615"/>
                  </a:lnTo>
                  <a:lnTo>
                    <a:pt x="66" y="610"/>
                  </a:lnTo>
                  <a:lnTo>
                    <a:pt x="68" y="608"/>
                  </a:lnTo>
                  <a:lnTo>
                    <a:pt x="70" y="606"/>
                  </a:lnTo>
                  <a:lnTo>
                    <a:pt x="70" y="601"/>
                  </a:lnTo>
                  <a:lnTo>
                    <a:pt x="70" y="599"/>
                  </a:lnTo>
                  <a:lnTo>
                    <a:pt x="73" y="597"/>
                  </a:lnTo>
                  <a:lnTo>
                    <a:pt x="75" y="597"/>
                  </a:lnTo>
                  <a:lnTo>
                    <a:pt x="77" y="597"/>
                  </a:lnTo>
                  <a:lnTo>
                    <a:pt x="82" y="599"/>
                  </a:lnTo>
                  <a:lnTo>
                    <a:pt x="82" y="601"/>
                  </a:lnTo>
                  <a:lnTo>
                    <a:pt x="84" y="606"/>
                  </a:lnTo>
                  <a:lnTo>
                    <a:pt x="84" y="608"/>
                  </a:lnTo>
                  <a:lnTo>
                    <a:pt x="84" y="610"/>
                  </a:lnTo>
                  <a:lnTo>
                    <a:pt x="86" y="610"/>
                  </a:lnTo>
                  <a:lnTo>
                    <a:pt x="91" y="615"/>
                  </a:lnTo>
                  <a:lnTo>
                    <a:pt x="93" y="615"/>
                  </a:lnTo>
                  <a:lnTo>
                    <a:pt x="98" y="617"/>
                  </a:lnTo>
                  <a:lnTo>
                    <a:pt x="100" y="617"/>
                  </a:lnTo>
                  <a:lnTo>
                    <a:pt x="105" y="617"/>
                  </a:lnTo>
                  <a:lnTo>
                    <a:pt x="98" y="615"/>
                  </a:lnTo>
                  <a:lnTo>
                    <a:pt x="96" y="610"/>
                  </a:lnTo>
                  <a:lnTo>
                    <a:pt x="93" y="608"/>
                  </a:lnTo>
                  <a:lnTo>
                    <a:pt x="91" y="604"/>
                  </a:lnTo>
                  <a:lnTo>
                    <a:pt x="91" y="599"/>
                  </a:lnTo>
                  <a:lnTo>
                    <a:pt x="91" y="597"/>
                  </a:lnTo>
                  <a:lnTo>
                    <a:pt x="93" y="592"/>
                  </a:lnTo>
                  <a:lnTo>
                    <a:pt x="96" y="588"/>
                  </a:lnTo>
                  <a:lnTo>
                    <a:pt x="98" y="583"/>
                  </a:lnTo>
                  <a:lnTo>
                    <a:pt x="100" y="578"/>
                  </a:lnTo>
                  <a:lnTo>
                    <a:pt x="100" y="574"/>
                  </a:lnTo>
                  <a:lnTo>
                    <a:pt x="100" y="572"/>
                  </a:lnTo>
                  <a:lnTo>
                    <a:pt x="105" y="565"/>
                  </a:lnTo>
                  <a:lnTo>
                    <a:pt x="107" y="560"/>
                  </a:lnTo>
                  <a:lnTo>
                    <a:pt x="109" y="556"/>
                  </a:lnTo>
                  <a:lnTo>
                    <a:pt x="114" y="551"/>
                  </a:lnTo>
                  <a:lnTo>
                    <a:pt x="118" y="549"/>
                  </a:lnTo>
                  <a:lnTo>
                    <a:pt x="123" y="546"/>
                  </a:lnTo>
                  <a:lnTo>
                    <a:pt x="128" y="544"/>
                  </a:lnTo>
                  <a:lnTo>
                    <a:pt x="132" y="542"/>
                  </a:lnTo>
                  <a:lnTo>
                    <a:pt x="132" y="540"/>
                  </a:lnTo>
                  <a:lnTo>
                    <a:pt x="134" y="537"/>
                  </a:lnTo>
                  <a:lnTo>
                    <a:pt x="137" y="537"/>
                  </a:lnTo>
                  <a:lnTo>
                    <a:pt x="141" y="535"/>
                  </a:lnTo>
                  <a:lnTo>
                    <a:pt x="146" y="533"/>
                  </a:lnTo>
                  <a:lnTo>
                    <a:pt x="150" y="533"/>
                  </a:lnTo>
                  <a:lnTo>
                    <a:pt x="153" y="530"/>
                  </a:lnTo>
                  <a:lnTo>
                    <a:pt x="153" y="528"/>
                  </a:lnTo>
                  <a:lnTo>
                    <a:pt x="155" y="524"/>
                  </a:lnTo>
                  <a:lnTo>
                    <a:pt x="157" y="519"/>
                  </a:lnTo>
                  <a:lnTo>
                    <a:pt x="162" y="517"/>
                  </a:lnTo>
                  <a:lnTo>
                    <a:pt x="164" y="517"/>
                  </a:lnTo>
                  <a:lnTo>
                    <a:pt x="169" y="517"/>
                  </a:lnTo>
                  <a:lnTo>
                    <a:pt x="171" y="514"/>
                  </a:lnTo>
                  <a:lnTo>
                    <a:pt x="173" y="512"/>
                  </a:lnTo>
                  <a:lnTo>
                    <a:pt x="176" y="508"/>
                  </a:lnTo>
                  <a:lnTo>
                    <a:pt x="178" y="503"/>
                  </a:lnTo>
                  <a:lnTo>
                    <a:pt x="185" y="496"/>
                  </a:lnTo>
                  <a:lnTo>
                    <a:pt x="189" y="489"/>
                  </a:lnTo>
                  <a:lnTo>
                    <a:pt x="194" y="487"/>
                  </a:lnTo>
                  <a:lnTo>
                    <a:pt x="198" y="482"/>
                  </a:lnTo>
                  <a:lnTo>
                    <a:pt x="207" y="478"/>
                  </a:lnTo>
                  <a:lnTo>
                    <a:pt x="212" y="473"/>
                  </a:lnTo>
                  <a:lnTo>
                    <a:pt x="214" y="473"/>
                  </a:lnTo>
                  <a:lnTo>
                    <a:pt x="217" y="473"/>
                  </a:lnTo>
                  <a:lnTo>
                    <a:pt x="219" y="469"/>
                  </a:lnTo>
                  <a:lnTo>
                    <a:pt x="223" y="464"/>
                  </a:lnTo>
                  <a:lnTo>
                    <a:pt x="228" y="462"/>
                  </a:lnTo>
                  <a:lnTo>
                    <a:pt x="230" y="460"/>
                  </a:lnTo>
                  <a:lnTo>
                    <a:pt x="233" y="455"/>
                  </a:lnTo>
                  <a:lnTo>
                    <a:pt x="235" y="450"/>
                  </a:lnTo>
                  <a:lnTo>
                    <a:pt x="235" y="446"/>
                  </a:lnTo>
                  <a:lnTo>
                    <a:pt x="235" y="441"/>
                  </a:lnTo>
                  <a:lnTo>
                    <a:pt x="235" y="430"/>
                  </a:lnTo>
                  <a:lnTo>
                    <a:pt x="235" y="428"/>
                  </a:lnTo>
                  <a:lnTo>
                    <a:pt x="233" y="418"/>
                  </a:lnTo>
                  <a:lnTo>
                    <a:pt x="233" y="412"/>
                  </a:lnTo>
                  <a:lnTo>
                    <a:pt x="233" y="407"/>
                  </a:lnTo>
                  <a:lnTo>
                    <a:pt x="235" y="405"/>
                  </a:lnTo>
                  <a:lnTo>
                    <a:pt x="235" y="400"/>
                  </a:lnTo>
                  <a:lnTo>
                    <a:pt x="237" y="398"/>
                  </a:lnTo>
                  <a:lnTo>
                    <a:pt x="239" y="396"/>
                  </a:lnTo>
                  <a:lnTo>
                    <a:pt x="249" y="389"/>
                  </a:lnTo>
                  <a:lnTo>
                    <a:pt x="258" y="384"/>
                  </a:lnTo>
                  <a:lnTo>
                    <a:pt x="265" y="380"/>
                  </a:lnTo>
                  <a:lnTo>
                    <a:pt x="271" y="375"/>
                  </a:lnTo>
                  <a:lnTo>
                    <a:pt x="274" y="375"/>
                  </a:lnTo>
                  <a:lnTo>
                    <a:pt x="276" y="373"/>
                  </a:lnTo>
                  <a:lnTo>
                    <a:pt x="281" y="370"/>
                  </a:lnTo>
                  <a:lnTo>
                    <a:pt x="287" y="368"/>
                  </a:lnTo>
                  <a:lnTo>
                    <a:pt x="294" y="364"/>
                  </a:lnTo>
                  <a:lnTo>
                    <a:pt x="299" y="361"/>
                  </a:lnTo>
                  <a:lnTo>
                    <a:pt x="306" y="359"/>
                  </a:lnTo>
                  <a:lnTo>
                    <a:pt x="310" y="359"/>
                  </a:lnTo>
                  <a:lnTo>
                    <a:pt x="317" y="357"/>
                  </a:lnTo>
                  <a:lnTo>
                    <a:pt x="322" y="354"/>
                  </a:lnTo>
                  <a:lnTo>
                    <a:pt x="326" y="352"/>
                  </a:lnTo>
                  <a:lnTo>
                    <a:pt x="329" y="352"/>
                  </a:lnTo>
                  <a:lnTo>
                    <a:pt x="331" y="350"/>
                  </a:lnTo>
                  <a:lnTo>
                    <a:pt x="333" y="345"/>
                  </a:lnTo>
                  <a:lnTo>
                    <a:pt x="335" y="343"/>
                  </a:lnTo>
                  <a:lnTo>
                    <a:pt x="338" y="343"/>
                  </a:lnTo>
                  <a:lnTo>
                    <a:pt x="340" y="341"/>
                  </a:lnTo>
                  <a:lnTo>
                    <a:pt x="342" y="341"/>
                  </a:lnTo>
                  <a:lnTo>
                    <a:pt x="347" y="339"/>
                  </a:lnTo>
                  <a:lnTo>
                    <a:pt x="349" y="339"/>
                  </a:lnTo>
                  <a:lnTo>
                    <a:pt x="354" y="339"/>
                  </a:lnTo>
                  <a:lnTo>
                    <a:pt x="358" y="336"/>
                  </a:lnTo>
                  <a:lnTo>
                    <a:pt x="361" y="334"/>
                  </a:lnTo>
                  <a:lnTo>
                    <a:pt x="363" y="334"/>
                  </a:lnTo>
                  <a:lnTo>
                    <a:pt x="365" y="332"/>
                  </a:lnTo>
                  <a:lnTo>
                    <a:pt x="367" y="327"/>
                  </a:lnTo>
                  <a:lnTo>
                    <a:pt x="370" y="325"/>
                  </a:lnTo>
                  <a:lnTo>
                    <a:pt x="374" y="323"/>
                  </a:lnTo>
                  <a:lnTo>
                    <a:pt x="379" y="318"/>
                  </a:lnTo>
                  <a:lnTo>
                    <a:pt x="383" y="313"/>
                  </a:lnTo>
                  <a:lnTo>
                    <a:pt x="386" y="311"/>
                  </a:lnTo>
                  <a:lnTo>
                    <a:pt x="388" y="309"/>
                  </a:lnTo>
                  <a:lnTo>
                    <a:pt x="388" y="304"/>
                  </a:lnTo>
                  <a:lnTo>
                    <a:pt x="390" y="300"/>
                  </a:lnTo>
                  <a:lnTo>
                    <a:pt x="390" y="297"/>
                  </a:lnTo>
                  <a:lnTo>
                    <a:pt x="393" y="293"/>
                  </a:lnTo>
                  <a:lnTo>
                    <a:pt x="395" y="286"/>
                  </a:lnTo>
                  <a:lnTo>
                    <a:pt x="395" y="281"/>
                  </a:lnTo>
                  <a:lnTo>
                    <a:pt x="397" y="275"/>
                  </a:lnTo>
                  <a:lnTo>
                    <a:pt x="397" y="268"/>
                  </a:lnTo>
                  <a:lnTo>
                    <a:pt x="395" y="263"/>
                  </a:lnTo>
                  <a:lnTo>
                    <a:pt x="395" y="256"/>
                  </a:lnTo>
                  <a:lnTo>
                    <a:pt x="395" y="252"/>
                  </a:lnTo>
                  <a:lnTo>
                    <a:pt x="395" y="249"/>
                  </a:lnTo>
                  <a:lnTo>
                    <a:pt x="397" y="245"/>
                  </a:lnTo>
                  <a:lnTo>
                    <a:pt x="404" y="236"/>
                  </a:lnTo>
                  <a:lnTo>
                    <a:pt x="409" y="231"/>
                  </a:lnTo>
                  <a:lnTo>
                    <a:pt x="413" y="224"/>
                  </a:lnTo>
                  <a:lnTo>
                    <a:pt x="420" y="220"/>
                  </a:lnTo>
                  <a:lnTo>
                    <a:pt x="431" y="208"/>
                  </a:lnTo>
                  <a:lnTo>
                    <a:pt x="438" y="204"/>
                  </a:lnTo>
                  <a:lnTo>
                    <a:pt x="441" y="201"/>
                  </a:lnTo>
                  <a:lnTo>
                    <a:pt x="445" y="199"/>
                  </a:lnTo>
                  <a:lnTo>
                    <a:pt x="450" y="197"/>
                  </a:lnTo>
                  <a:lnTo>
                    <a:pt x="457" y="195"/>
                  </a:lnTo>
                  <a:lnTo>
                    <a:pt x="463" y="192"/>
                  </a:lnTo>
                  <a:lnTo>
                    <a:pt x="468" y="190"/>
                  </a:lnTo>
                  <a:lnTo>
                    <a:pt x="475" y="188"/>
                  </a:lnTo>
                  <a:lnTo>
                    <a:pt x="484" y="185"/>
                  </a:lnTo>
                  <a:lnTo>
                    <a:pt x="493" y="183"/>
                  </a:lnTo>
                  <a:lnTo>
                    <a:pt x="500" y="181"/>
                  </a:lnTo>
                  <a:lnTo>
                    <a:pt x="502" y="181"/>
                  </a:lnTo>
                  <a:lnTo>
                    <a:pt x="509" y="183"/>
                  </a:lnTo>
                  <a:lnTo>
                    <a:pt x="514" y="185"/>
                  </a:lnTo>
                  <a:lnTo>
                    <a:pt x="523" y="190"/>
                  </a:lnTo>
                  <a:lnTo>
                    <a:pt x="525" y="190"/>
                  </a:lnTo>
                  <a:lnTo>
                    <a:pt x="527" y="192"/>
                  </a:lnTo>
                  <a:lnTo>
                    <a:pt x="534" y="190"/>
                  </a:lnTo>
                  <a:lnTo>
                    <a:pt x="537" y="190"/>
                  </a:lnTo>
                  <a:lnTo>
                    <a:pt x="541" y="190"/>
                  </a:lnTo>
                  <a:lnTo>
                    <a:pt x="543" y="188"/>
                  </a:lnTo>
                  <a:lnTo>
                    <a:pt x="546" y="188"/>
                  </a:lnTo>
                  <a:lnTo>
                    <a:pt x="557" y="190"/>
                  </a:lnTo>
                  <a:lnTo>
                    <a:pt x="569" y="190"/>
                  </a:lnTo>
                  <a:lnTo>
                    <a:pt x="573" y="190"/>
                  </a:lnTo>
                  <a:lnTo>
                    <a:pt x="578" y="190"/>
                  </a:lnTo>
                  <a:lnTo>
                    <a:pt x="582" y="190"/>
                  </a:lnTo>
                  <a:lnTo>
                    <a:pt x="589" y="188"/>
                  </a:lnTo>
                  <a:lnTo>
                    <a:pt x="596" y="188"/>
                  </a:lnTo>
                  <a:lnTo>
                    <a:pt x="610" y="179"/>
                  </a:lnTo>
                  <a:lnTo>
                    <a:pt x="617" y="176"/>
                  </a:lnTo>
                  <a:lnTo>
                    <a:pt x="623" y="172"/>
                  </a:lnTo>
                  <a:lnTo>
                    <a:pt x="626" y="169"/>
                  </a:lnTo>
                  <a:lnTo>
                    <a:pt x="628" y="167"/>
                  </a:lnTo>
                  <a:lnTo>
                    <a:pt x="630" y="163"/>
                  </a:lnTo>
                  <a:lnTo>
                    <a:pt x="630" y="160"/>
                  </a:lnTo>
                  <a:lnTo>
                    <a:pt x="630" y="158"/>
                  </a:lnTo>
                  <a:lnTo>
                    <a:pt x="630" y="151"/>
                  </a:lnTo>
                  <a:lnTo>
                    <a:pt x="630" y="144"/>
                  </a:lnTo>
                  <a:lnTo>
                    <a:pt x="630" y="137"/>
                  </a:lnTo>
                  <a:lnTo>
                    <a:pt x="632" y="133"/>
                  </a:lnTo>
                  <a:lnTo>
                    <a:pt x="635" y="131"/>
                  </a:lnTo>
                  <a:lnTo>
                    <a:pt x="637" y="128"/>
                  </a:lnTo>
                  <a:lnTo>
                    <a:pt x="644" y="126"/>
                  </a:lnTo>
                  <a:lnTo>
                    <a:pt x="651" y="126"/>
                  </a:lnTo>
                  <a:lnTo>
                    <a:pt x="655" y="126"/>
                  </a:lnTo>
                  <a:lnTo>
                    <a:pt x="662" y="128"/>
                  </a:lnTo>
                  <a:lnTo>
                    <a:pt x="667" y="131"/>
                  </a:lnTo>
                  <a:lnTo>
                    <a:pt x="669" y="131"/>
                  </a:lnTo>
                  <a:lnTo>
                    <a:pt x="676" y="128"/>
                  </a:lnTo>
                  <a:lnTo>
                    <a:pt x="680" y="128"/>
                  </a:lnTo>
                  <a:lnTo>
                    <a:pt x="692" y="124"/>
                  </a:lnTo>
                  <a:lnTo>
                    <a:pt x="699" y="121"/>
                  </a:lnTo>
                  <a:lnTo>
                    <a:pt x="701" y="121"/>
                  </a:lnTo>
                  <a:lnTo>
                    <a:pt x="706" y="121"/>
                  </a:lnTo>
                  <a:lnTo>
                    <a:pt x="712" y="124"/>
                  </a:lnTo>
                  <a:lnTo>
                    <a:pt x="717" y="124"/>
                  </a:lnTo>
                  <a:lnTo>
                    <a:pt x="724" y="124"/>
                  </a:lnTo>
                  <a:lnTo>
                    <a:pt x="728" y="124"/>
                  </a:lnTo>
                  <a:lnTo>
                    <a:pt x="735" y="124"/>
                  </a:lnTo>
                  <a:lnTo>
                    <a:pt x="744" y="121"/>
                  </a:lnTo>
                  <a:lnTo>
                    <a:pt x="751" y="124"/>
                  </a:lnTo>
                  <a:lnTo>
                    <a:pt x="760" y="124"/>
                  </a:lnTo>
                  <a:lnTo>
                    <a:pt x="767" y="124"/>
                  </a:lnTo>
                  <a:lnTo>
                    <a:pt x="776" y="124"/>
                  </a:lnTo>
                  <a:lnTo>
                    <a:pt x="779" y="126"/>
                  </a:lnTo>
                  <a:lnTo>
                    <a:pt x="783" y="126"/>
                  </a:lnTo>
                  <a:lnTo>
                    <a:pt x="786" y="128"/>
                  </a:lnTo>
                  <a:lnTo>
                    <a:pt x="788" y="131"/>
                  </a:lnTo>
                  <a:lnTo>
                    <a:pt x="792" y="137"/>
                  </a:lnTo>
                  <a:lnTo>
                    <a:pt x="797" y="144"/>
                  </a:lnTo>
                  <a:lnTo>
                    <a:pt x="802" y="147"/>
                  </a:lnTo>
                  <a:lnTo>
                    <a:pt x="806" y="147"/>
                  </a:lnTo>
                  <a:lnTo>
                    <a:pt x="808" y="147"/>
                  </a:lnTo>
                  <a:lnTo>
                    <a:pt x="815" y="144"/>
                  </a:lnTo>
                  <a:lnTo>
                    <a:pt x="822" y="140"/>
                  </a:lnTo>
                  <a:lnTo>
                    <a:pt x="836" y="131"/>
                  </a:lnTo>
                  <a:lnTo>
                    <a:pt x="840" y="128"/>
                  </a:lnTo>
                  <a:lnTo>
                    <a:pt x="845" y="126"/>
                  </a:lnTo>
                  <a:lnTo>
                    <a:pt x="850" y="124"/>
                  </a:lnTo>
                  <a:lnTo>
                    <a:pt x="854" y="124"/>
                  </a:lnTo>
                  <a:lnTo>
                    <a:pt x="859" y="126"/>
                  </a:lnTo>
                  <a:lnTo>
                    <a:pt x="861" y="126"/>
                  </a:lnTo>
                  <a:lnTo>
                    <a:pt x="866" y="128"/>
                  </a:lnTo>
                  <a:lnTo>
                    <a:pt x="870" y="133"/>
                  </a:lnTo>
                  <a:lnTo>
                    <a:pt x="872" y="135"/>
                  </a:lnTo>
                  <a:lnTo>
                    <a:pt x="877" y="135"/>
                  </a:lnTo>
                  <a:lnTo>
                    <a:pt x="879" y="135"/>
                  </a:lnTo>
                  <a:lnTo>
                    <a:pt x="882" y="135"/>
                  </a:lnTo>
                  <a:lnTo>
                    <a:pt x="886" y="133"/>
                  </a:lnTo>
                  <a:lnTo>
                    <a:pt x="888" y="131"/>
                  </a:lnTo>
                  <a:lnTo>
                    <a:pt x="893" y="126"/>
                  </a:lnTo>
                  <a:lnTo>
                    <a:pt x="898" y="117"/>
                  </a:lnTo>
                  <a:lnTo>
                    <a:pt x="904" y="110"/>
                  </a:lnTo>
                  <a:lnTo>
                    <a:pt x="907" y="105"/>
                  </a:lnTo>
                  <a:lnTo>
                    <a:pt x="911" y="103"/>
                  </a:lnTo>
                  <a:lnTo>
                    <a:pt x="916" y="101"/>
                  </a:lnTo>
                  <a:lnTo>
                    <a:pt x="918" y="101"/>
                  </a:lnTo>
                  <a:lnTo>
                    <a:pt x="923" y="103"/>
                  </a:lnTo>
                  <a:lnTo>
                    <a:pt x="925" y="103"/>
                  </a:lnTo>
                  <a:lnTo>
                    <a:pt x="927" y="103"/>
                  </a:lnTo>
                  <a:lnTo>
                    <a:pt x="932" y="105"/>
                  </a:lnTo>
                  <a:lnTo>
                    <a:pt x="941" y="110"/>
                  </a:lnTo>
                  <a:lnTo>
                    <a:pt x="946" y="112"/>
                  </a:lnTo>
                  <a:lnTo>
                    <a:pt x="955" y="117"/>
                  </a:lnTo>
                  <a:lnTo>
                    <a:pt x="962" y="119"/>
                  </a:lnTo>
                  <a:lnTo>
                    <a:pt x="966" y="119"/>
                  </a:lnTo>
                  <a:lnTo>
                    <a:pt x="968" y="119"/>
                  </a:lnTo>
                  <a:lnTo>
                    <a:pt x="971" y="119"/>
                  </a:lnTo>
                  <a:lnTo>
                    <a:pt x="973" y="117"/>
                  </a:lnTo>
                  <a:lnTo>
                    <a:pt x="978" y="112"/>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195" name="Freeform 41">
              <a:extLst>
                <a:ext uri="{FF2B5EF4-FFF2-40B4-BE49-F238E27FC236}">
                  <a16:creationId xmlns:a16="http://schemas.microsoft.com/office/drawing/2014/main" id="{331C1E68-34AE-1BCB-1F39-98C462083088}"/>
                </a:ext>
              </a:extLst>
            </xdr:cNvPr>
            <xdr:cNvSpPr>
              <a:spLocks/>
            </xdr:cNvSpPr>
          </xdr:nvSpPr>
          <xdr:spPr bwMode="auto">
            <a:xfrm>
              <a:off x="2332038" y="723900"/>
              <a:ext cx="395287" cy="249238"/>
            </a:xfrm>
            <a:custGeom>
              <a:avLst/>
              <a:gdLst/>
              <a:ahLst/>
              <a:cxnLst>
                <a:cxn ang="0">
                  <a:pos x="0" y="153"/>
                </a:cxn>
                <a:cxn ang="0">
                  <a:pos x="0" y="141"/>
                </a:cxn>
                <a:cxn ang="0">
                  <a:pos x="2" y="132"/>
                </a:cxn>
                <a:cxn ang="0">
                  <a:pos x="6" y="125"/>
                </a:cxn>
                <a:cxn ang="0">
                  <a:pos x="13" y="121"/>
                </a:cxn>
                <a:cxn ang="0">
                  <a:pos x="22" y="118"/>
                </a:cxn>
                <a:cxn ang="0">
                  <a:pos x="36" y="118"/>
                </a:cxn>
                <a:cxn ang="0">
                  <a:pos x="43" y="116"/>
                </a:cxn>
                <a:cxn ang="0">
                  <a:pos x="50" y="109"/>
                </a:cxn>
                <a:cxn ang="0">
                  <a:pos x="59" y="98"/>
                </a:cxn>
                <a:cxn ang="0">
                  <a:pos x="75" y="86"/>
                </a:cxn>
                <a:cxn ang="0">
                  <a:pos x="86" y="73"/>
                </a:cxn>
                <a:cxn ang="0">
                  <a:pos x="93" y="70"/>
                </a:cxn>
                <a:cxn ang="0">
                  <a:pos x="105" y="70"/>
                </a:cxn>
                <a:cxn ang="0">
                  <a:pos x="111" y="73"/>
                </a:cxn>
                <a:cxn ang="0">
                  <a:pos x="121" y="75"/>
                </a:cxn>
                <a:cxn ang="0">
                  <a:pos x="127" y="75"/>
                </a:cxn>
                <a:cxn ang="0">
                  <a:pos x="132" y="70"/>
                </a:cxn>
                <a:cxn ang="0">
                  <a:pos x="132" y="66"/>
                </a:cxn>
                <a:cxn ang="0">
                  <a:pos x="132" y="54"/>
                </a:cxn>
                <a:cxn ang="0">
                  <a:pos x="134" y="43"/>
                </a:cxn>
                <a:cxn ang="0">
                  <a:pos x="139" y="36"/>
                </a:cxn>
                <a:cxn ang="0">
                  <a:pos x="146" y="34"/>
                </a:cxn>
                <a:cxn ang="0">
                  <a:pos x="155" y="36"/>
                </a:cxn>
                <a:cxn ang="0">
                  <a:pos x="166" y="43"/>
                </a:cxn>
                <a:cxn ang="0">
                  <a:pos x="178" y="48"/>
                </a:cxn>
                <a:cxn ang="0">
                  <a:pos x="182" y="48"/>
                </a:cxn>
                <a:cxn ang="0">
                  <a:pos x="187" y="43"/>
                </a:cxn>
                <a:cxn ang="0">
                  <a:pos x="191" y="38"/>
                </a:cxn>
                <a:cxn ang="0">
                  <a:pos x="201" y="32"/>
                </a:cxn>
                <a:cxn ang="0">
                  <a:pos x="212" y="27"/>
                </a:cxn>
                <a:cxn ang="0">
                  <a:pos x="219" y="25"/>
                </a:cxn>
                <a:cxn ang="0">
                  <a:pos x="221" y="20"/>
                </a:cxn>
                <a:cxn ang="0">
                  <a:pos x="221" y="6"/>
                </a:cxn>
                <a:cxn ang="0">
                  <a:pos x="226" y="0"/>
                </a:cxn>
                <a:cxn ang="0">
                  <a:pos x="233" y="6"/>
                </a:cxn>
                <a:cxn ang="0">
                  <a:pos x="239" y="20"/>
                </a:cxn>
                <a:cxn ang="0">
                  <a:pos x="249" y="36"/>
                </a:cxn>
                <a:cxn ang="0">
                  <a:pos x="249" y="45"/>
                </a:cxn>
              </a:cxnLst>
              <a:rect l="0" t="0" r="r" b="b"/>
              <a:pathLst>
                <a:path w="249" h="157">
                  <a:moveTo>
                    <a:pt x="0" y="157"/>
                  </a:moveTo>
                  <a:lnTo>
                    <a:pt x="0" y="153"/>
                  </a:lnTo>
                  <a:lnTo>
                    <a:pt x="2" y="148"/>
                  </a:lnTo>
                  <a:lnTo>
                    <a:pt x="0" y="141"/>
                  </a:lnTo>
                  <a:lnTo>
                    <a:pt x="0" y="134"/>
                  </a:lnTo>
                  <a:lnTo>
                    <a:pt x="2" y="132"/>
                  </a:lnTo>
                  <a:lnTo>
                    <a:pt x="4" y="130"/>
                  </a:lnTo>
                  <a:lnTo>
                    <a:pt x="6" y="125"/>
                  </a:lnTo>
                  <a:lnTo>
                    <a:pt x="11" y="123"/>
                  </a:lnTo>
                  <a:lnTo>
                    <a:pt x="13" y="121"/>
                  </a:lnTo>
                  <a:lnTo>
                    <a:pt x="18" y="118"/>
                  </a:lnTo>
                  <a:lnTo>
                    <a:pt x="22" y="118"/>
                  </a:lnTo>
                  <a:lnTo>
                    <a:pt x="32" y="118"/>
                  </a:lnTo>
                  <a:lnTo>
                    <a:pt x="36" y="118"/>
                  </a:lnTo>
                  <a:lnTo>
                    <a:pt x="41" y="116"/>
                  </a:lnTo>
                  <a:lnTo>
                    <a:pt x="43" y="116"/>
                  </a:lnTo>
                  <a:lnTo>
                    <a:pt x="45" y="114"/>
                  </a:lnTo>
                  <a:lnTo>
                    <a:pt x="50" y="109"/>
                  </a:lnTo>
                  <a:lnTo>
                    <a:pt x="54" y="105"/>
                  </a:lnTo>
                  <a:lnTo>
                    <a:pt x="59" y="98"/>
                  </a:lnTo>
                  <a:lnTo>
                    <a:pt x="66" y="93"/>
                  </a:lnTo>
                  <a:lnTo>
                    <a:pt x="75" y="86"/>
                  </a:lnTo>
                  <a:lnTo>
                    <a:pt x="79" y="80"/>
                  </a:lnTo>
                  <a:lnTo>
                    <a:pt x="86" y="73"/>
                  </a:lnTo>
                  <a:lnTo>
                    <a:pt x="91" y="70"/>
                  </a:lnTo>
                  <a:lnTo>
                    <a:pt x="93" y="70"/>
                  </a:lnTo>
                  <a:lnTo>
                    <a:pt x="100" y="70"/>
                  </a:lnTo>
                  <a:lnTo>
                    <a:pt x="105" y="70"/>
                  </a:lnTo>
                  <a:lnTo>
                    <a:pt x="107" y="70"/>
                  </a:lnTo>
                  <a:lnTo>
                    <a:pt x="111" y="73"/>
                  </a:lnTo>
                  <a:lnTo>
                    <a:pt x="116" y="75"/>
                  </a:lnTo>
                  <a:lnTo>
                    <a:pt x="121" y="75"/>
                  </a:lnTo>
                  <a:lnTo>
                    <a:pt x="125" y="75"/>
                  </a:lnTo>
                  <a:lnTo>
                    <a:pt x="127" y="75"/>
                  </a:lnTo>
                  <a:lnTo>
                    <a:pt x="130" y="75"/>
                  </a:lnTo>
                  <a:lnTo>
                    <a:pt x="132" y="70"/>
                  </a:lnTo>
                  <a:lnTo>
                    <a:pt x="132" y="68"/>
                  </a:lnTo>
                  <a:lnTo>
                    <a:pt x="132" y="66"/>
                  </a:lnTo>
                  <a:lnTo>
                    <a:pt x="132" y="61"/>
                  </a:lnTo>
                  <a:lnTo>
                    <a:pt x="132" y="54"/>
                  </a:lnTo>
                  <a:lnTo>
                    <a:pt x="132" y="48"/>
                  </a:lnTo>
                  <a:lnTo>
                    <a:pt x="134" y="43"/>
                  </a:lnTo>
                  <a:lnTo>
                    <a:pt x="134" y="41"/>
                  </a:lnTo>
                  <a:lnTo>
                    <a:pt x="139" y="36"/>
                  </a:lnTo>
                  <a:lnTo>
                    <a:pt x="141" y="34"/>
                  </a:lnTo>
                  <a:lnTo>
                    <a:pt x="146" y="34"/>
                  </a:lnTo>
                  <a:lnTo>
                    <a:pt x="150" y="34"/>
                  </a:lnTo>
                  <a:lnTo>
                    <a:pt x="155" y="36"/>
                  </a:lnTo>
                  <a:lnTo>
                    <a:pt x="159" y="38"/>
                  </a:lnTo>
                  <a:lnTo>
                    <a:pt x="166" y="43"/>
                  </a:lnTo>
                  <a:lnTo>
                    <a:pt x="173" y="45"/>
                  </a:lnTo>
                  <a:lnTo>
                    <a:pt x="178" y="48"/>
                  </a:lnTo>
                  <a:lnTo>
                    <a:pt x="180" y="48"/>
                  </a:lnTo>
                  <a:lnTo>
                    <a:pt x="182" y="48"/>
                  </a:lnTo>
                  <a:lnTo>
                    <a:pt x="185" y="45"/>
                  </a:lnTo>
                  <a:lnTo>
                    <a:pt x="187" y="43"/>
                  </a:lnTo>
                  <a:lnTo>
                    <a:pt x="189" y="41"/>
                  </a:lnTo>
                  <a:lnTo>
                    <a:pt x="191" y="38"/>
                  </a:lnTo>
                  <a:lnTo>
                    <a:pt x="194" y="36"/>
                  </a:lnTo>
                  <a:lnTo>
                    <a:pt x="201" y="32"/>
                  </a:lnTo>
                  <a:lnTo>
                    <a:pt x="207" y="29"/>
                  </a:lnTo>
                  <a:lnTo>
                    <a:pt x="212" y="27"/>
                  </a:lnTo>
                  <a:lnTo>
                    <a:pt x="217" y="27"/>
                  </a:lnTo>
                  <a:lnTo>
                    <a:pt x="219" y="25"/>
                  </a:lnTo>
                  <a:lnTo>
                    <a:pt x="219" y="22"/>
                  </a:lnTo>
                  <a:lnTo>
                    <a:pt x="221" y="20"/>
                  </a:lnTo>
                  <a:lnTo>
                    <a:pt x="221" y="13"/>
                  </a:lnTo>
                  <a:lnTo>
                    <a:pt x="221" y="6"/>
                  </a:lnTo>
                  <a:lnTo>
                    <a:pt x="223" y="4"/>
                  </a:lnTo>
                  <a:lnTo>
                    <a:pt x="226" y="0"/>
                  </a:lnTo>
                  <a:lnTo>
                    <a:pt x="228" y="0"/>
                  </a:lnTo>
                  <a:lnTo>
                    <a:pt x="233" y="6"/>
                  </a:lnTo>
                  <a:lnTo>
                    <a:pt x="235" y="13"/>
                  </a:lnTo>
                  <a:lnTo>
                    <a:pt x="239" y="20"/>
                  </a:lnTo>
                  <a:lnTo>
                    <a:pt x="246" y="32"/>
                  </a:lnTo>
                  <a:lnTo>
                    <a:pt x="249" y="36"/>
                  </a:lnTo>
                  <a:lnTo>
                    <a:pt x="249" y="41"/>
                  </a:lnTo>
                  <a:lnTo>
                    <a:pt x="249" y="45"/>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grpSp>
      <xdr:sp macro="" textlink="">
        <xdr:nvSpPr>
          <xdr:cNvPr id="14" name="seta1">
            <a:extLst>
              <a:ext uri="{FF2B5EF4-FFF2-40B4-BE49-F238E27FC236}">
                <a16:creationId xmlns:a16="http://schemas.microsoft.com/office/drawing/2014/main" id="{8FD45E56-7D79-E382-E268-9600D85BAF34}"/>
              </a:ext>
            </a:extLst>
          </xdr:cNvPr>
          <xdr:cNvSpPr>
            <a:spLocks noEditPoints="1"/>
          </xdr:cNvSpPr>
        </xdr:nvSpPr>
        <xdr:spPr bwMode="auto">
          <a:xfrm>
            <a:off x="15602853" y="419100"/>
            <a:ext cx="144652" cy="293718"/>
          </a:xfrm>
          <a:custGeom>
            <a:avLst/>
            <a:gdLst/>
            <a:ahLst/>
            <a:cxnLst>
              <a:cxn ang="0">
                <a:pos x="0" y="334"/>
              </a:cxn>
              <a:cxn ang="0">
                <a:pos x="71" y="89"/>
              </a:cxn>
              <a:cxn ang="0">
                <a:pos x="144" y="334"/>
              </a:cxn>
              <a:cxn ang="0">
                <a:pos x="71" y="247"/>
              </a:cxn>
              <a:cxn ang="0">
                <a:pos x="0" y="334"/>
              </a:cxn>
              <a:cxn ang="0">
                <a:pos x="71" y="114"/>
              </a:cxn>
              <a:cxn ang="0">
                <a:pos x="71" y="238"/>
              </a:cxn>
              <a:cxn ang="0">
                <a:pos x="126" y="299"/>
              </a:cxn>
              <a:cxn ang="0">
                <a:pos x="71" y="114"/>
              </a:cxn>
              <a:cxn ang="0">
                <a:pos x="46" y="73"/>
              </a:cxn>
              <a:cxn ang="0">
                <a:pos x="46" y="0"/>
              </a:cxn>
              <a:cxn ang="0">
                <a:pos x="55" y="0"/>
              </a:cxn>
              <a:cxn ang="0">
                <a:pos x="89" y="55"/>
              </a:cxn>
              <a:cxn ang="0">
                <a:pos x="89" y="0"/>
              </a:cxn>
              <a:cxn ang="0">
                <a:pos x="103" y="0"/>
              </a:cxn>
              <a:cxn ang="0">
                <a:pos x="103" y="73"/>
              </a:cxn>
              <a:cxn ang="0">
                <a:pos x="94" y="73"/>
              </a:cxn>
              <a:cxn ang="0">
                <a:pos x="55" y="14"/>
              </a:cxn>
              <a:cxn ang="0">
                <a:pos x="55" y="73"/>
              </a:cxn>
              <a:cxn ang="0">
                <a:pos x="46" y="73"/>
              </a:cxn>
            </a:cxnLst>
            <a:rect l="0" t="0" r="r" b="b"/>
            <a:pathLst>
              <a:path w="144" h="334">
                <a:moveTo>
                  <a:pt x="0" y="334"/>
                </a:moveTo>
                <a:lnTo>
                  <a:pt x="71" y="89"/>
                </a:lnTo>
                <a:lnTo>
                  <a:pt x="144" y="334"/>
                </a:lnTo>
                <a:lnTo>
                  <a:pt x="71" y="247"/>
                </a:lnTo>
                <a:lnTo>
                  <a:pt x="0" y="334"/>
                </a:lnTo>
                <a:close/>
                <a:moveTo>
                  <a:pt x="71" y="114"/>
                </a:moveTo>
                <a:lnTo>
                  <a:pt x="71" y="238"/>
                </a:lnTo>
                <a:lnTo>
                  <a:pt x="126" y="299"/>
                </a:lnTo>
                <a:lnTo>
                  <a:pt x="71" y="114"/>
                </a:lnTo>
                <a:close/>
                <a:moveTo>
                  <a:pt x="46" y="73"/>
                </a:moveTo>
                <a:lnTo>
                  <a:pt x="46" y="0"/>
                </a:lnTo>
                <a:lnTo>
                  <a:pt x="55" y="0"/>
                </a:lnTo>
                <a:lnTo>
                  <a:pt x="89" y="55"/>
                </a:lnTo>
                <a:lnTo>
                  <a:pt x="89" y="0"/>
                </a:lnTo>
                <a:lnTo>
                  <a:pt x="103" y="0"/>
                </a:lnTo>
                <a:lnTo>
                  <a:pt x="103" y="73"/>
                </a:lnTo>
                <a:lnTo>
                  <a:pt x="94" y="73"/>
                </a:lnTo>
                <a:lnTo>
                  <a:pt x="55" y="14"/>
                </a:lnTo>
                <a:lnTo>
                  <a:pt x="55" y="73"/>
                </a:lnTo>
                <a:lnTo>
                  <a:pt x="46" y="73"/>
                </a:lnTo>
                <a:close/>
              </a:path>
            </a:pathLst>
          </a:custGeom>
          <a:solidFill>
            <a:srgbClr val="686868"/>
          </a:solidFill>
          <a:ln w="9525">
            <a:noFill/>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grpSp>
        <xdr:nvGrpSpPr>
          <xdr:cNvPr id="15" name="ACeS_R1">
            <a:extLst>
              <a:ext uri="{FF2B5EF4-FFF2-40B4-BE49-F238E27FC236}">
                <a16:creationId xmlns:a16="http://schemas.microsoft.com/office/drawing/2014/main" id="{2981BF85-37B1-FB4A-027D-1A26776D52DA}"/>
              </a:ext>
            </a:extLst>
          </xdr:cNvPr>
          <xdr:cNvGrpSpPr/>
        </xdr:nvGrpSpPr>
        <xdr:grpSpPr>
          <a:xfrm>
            <a:off x="11253259" y="730512"/>
            <a:ext cx="4698935" cy="2608188"/>
            <a:chOff x="4216371" y="7000876"/>
            <a:chExt cx="4403755" cy="2792142"/>
          </a:xfrm>
        </xdr:grpSpPr>
        <xdr:sp macro="" textlink="">
          <xdr:nvSpPr>
            <xdr:cNvPr id="39" name="A102">
              <a:extLst>
                <a:ext uri="{FF2B5EF4-FFF2-40B4-BE49-F238E27FC236}">
                  <a16:creationId xmlns:a16="http://schemas.microsoft.com/office/drawing/2014/main" id="{B4BAA5F9-1510-47A1-B1C0-DA724FC049D7}"/>
                </a:ext>
              </a:extLst>
            </xdr:cNvPr>
            <xdr:cNvSpPr>
              <a:spLocks/>
            </xdr:cNvSpPr>
          </xdr:nvSpPr>
          <xdr:spPr bwMode="auto">
            <a:xfrm>
              <a:off x="5700994" y="8065511"/>
              <a:ext cx="1024268" cy="910354"/>
            </a:xfrm>
            <a:custGeom>
              <a:avLst/>
              <a:gdLst/>
              <a:ahLst/>
              <a:cxnLst>
                <a:cxn ang="0">
                  <a:pos x="941" y="105"/>
                </a:cxn>
                <a:cxn ang="0">
                  <a:pos x="925" y="135"/>
                </a:cxn>
                <a:cxn ang="0">
                  <a:pos x="962" y="169"/>
                </a:cxn>
                <a:cxn ang="0">
                  <a:pos x="992" y="190"/>
                </a:cxn>
                <a:cxn ang="0">
                  <a:pos x="1001" y="254"/>
                </a:cxn>
                <a:cxn ang="0">
                  <a:pos x="1001" y="286"/>
                </a:cxn>
                <a:cxn ang="0">
                  <a:pos x="1008" y="327"/>
                </a:cxn>
                <a:cxn ang="0">
                  <a:pos x="1024" y="352"/>
                </a:cxn>
                <a:cxn ang="0">
                  <a:pos x="1012" y="391"/>
                </a:cxn>
                <a:cxn ang="0">
                  <a:pos x="1042" y="418"/>
                </a:cxn>
                <a:cxn ang="0">
                  <a:pos x="1083" y="448"/>
                </a:cxn>
                <a:cxn ang="0">
                  <a:pos x="1047" y="457"/>
                </a:cxn>
                <a:cxn ang="0">
                  <a:pos x="1012" y="466"/>
                </a:cxn>
                <a:cxn ang="0">
                  <a:pos x="989" y="496"/>
                </a:cxn>
                <a:cxn ang="0">
                  <a:pos x="989" y="517"/>
                </a:cxn>
                <a:cxn ang="0">
                  <a:pos x="999" y="535"/>
                </a:cxn>
                <a:cxn ang="0">
                  <a:pos x="960" y="562"/>
                </a:cxn>
                <a:cxn ang="0">
                  <a:pos x="953" y="626"/>
                </a:cxn>
                <a:cxn ang="0">
                  <a:pos x="964" y="670"/>
                </a:cxn>
                <a:cxn ang="0">
                  <a:pos x="919" y="665"/>
                </a:cxn>
                <a:cxn ang="0">
                  <a:pos x="896" y="738"/>
                </a:cxn>
                <a:cxn ang="0">
                  <a:pos x="807" y="773"/>
                </a:cxn>
                <a:cxn ang="0">
                  <a:pos x="713" y="816"/>
                </a:cxn>
                <a:cxn ang="0">
                  <a:pos x="647" y="841"/>
                </a:cxn>
                <a:cxn ang="0">
                  <a:pos x="514" y="869"/>
                </a:cxn>
                <a:cxn ang="0">
                  <a:pos x="411" y="907"/>
                </a:cxn>
                <a:cxn ang="0">
                  <a:pos x="286" y="887"/>
                </a:cxn>
                <a:cxn ang="0">
                  <a:pos x="213" y="889"/>
                </a:cxn>
                <a:cxn ang="0">
                  <a:pos x="119" y="873"/>
                </a:cxn>
                <a:cxn ang="0">
                  <a:pos x="64" y="930"/>
                </a:cxn>
                <a:cxn ang="0">
                  <a:pos x="23" y="953"/>
                </a:cxn>
                <a:cxn ang="0">
                  <a:pos x="41" y="896"/>
                </a:cxn>
                <a:cxn ang="0">
                  <a:pos x="53" y="855"/>
                </a:cxn>
                <a:cxn ang="0">
                  <a:pos x="66" y="809"/>
                </a:cxn>
                <a:cxn ang="0">
                  <a:pos x="59" y="745"/>
                </a:cxn>
                <a:cxn ang="0">
                  <a:pos x="53" y="663"/>
                </a:cxn>
                <a:cxn ang="0">
                  <a:pos x="43" y="619"/>
                </a:cxn>
                <a:cxn ang="0">
                  <a:pos x="0" y="569"/>
                </a:cxn>
                <a:cxn ang="0">
                  <a:pos x="64" y="503"/>
                </a:cxn>
                <a:cxn ang="0">
                  <a:pos x="107" y="482"/>
                </a:cxn>
                <a:cxn ang="0">
                  <a:pos x="153" y="443"/>
                </a:cxn>
                <a:cxn ang="0">
                  <a:pos x="185" y="398"/>
                </a:cxn>
                <a:cxn ang="0">
                  <a:pos x="194" y="336"/>
                </a:cxn>
                <a:cxn ang="0">
                  <a:pos x="240" y="277"/>
                </a:cxn>
                <a:cxn ang="0">
                  <a:pos x="279" y="295"/>
                </a:cxn>
                <a:cxn ang="0">
                  <a:pos x="336" y="270"/>
                </a:cxn>
                <a:cxn ang="0">
                  <a:pos x="368" y="268"/>
                </a:cxn>
                <a:cxn ang="0">
                  <a:pos x="452" y="297"/>
                </a:cxn>
                <a:cxn ang="0">
                  <a:pos x="514" y="288"/>
                </a:cxn>
                <a:cxn ang="0">
                  <a:pos x="560" y="320"/>
                </a:cxn>
                <a:cxn ang="0">
                  <a:pos x="599" y="306"/>
                </a:cxn>
                <a:cxn ang="0">
                  <a:pos x="651" y="208"/>
                </a:cxn>
                <a:cxn ang="0">
                  <a:pos x="711" y="185"/>
                </a:cxn>
                <a:cxn ang="0">
                  <a:pos x="743" y="197"/>
                </a:cxn>
                <a:cxn ang="0">
                  <a:pos x="768" y="185"/>
                </a:cxn>
                <a:cxn ang="0">
                  <a:pos x="788" y="158"/>
                </a:cxn>
                <a:cxn ang="0">
                  <a:pos x="804" y="124"/>
                </a:cxn>
                <a:cxn ang="0">
                  <a:pos x="793" y="85"/>
                </a:cxn>
                <a:cxn ang="0">
                  <a:pos x="809" y="73"/>
                </a:cxn>
                <a:cxn ang="0">
                  <a:pos x="836" y="64"/>
                </a:cxn>
                <a:cxn ang="0">
                  <a:pos x="871" y="39"/>
                </a:cxn>
                <a:cxn ang="0">
                  <a:pos x="903" y="7"/>
                </a:cxn>
                <a:cxn ang="0">
                  <a:pos x="935" y="64"/>
                </a:cxn>
              </a:cxnLst>
              <a:rect l="0" t="0" r="r" b="b"/>
              <a:pathLst>
                <a:path w="1088" h="967">
                  <a:moveTo>
                    <a:pt x="941" y="71"/>
                  </a:moveTo>
                  <a:lnTo>
                    <a:pt x="946" y="76"/>
                  </a:lnTo>
                  <a:lnTo>
                    <a:pt x="955" y="82"/>
                  </a:lnTo>
                  <a:lnTo>
                    <a:pt x="957" y="85"/>
                  </a:lnTo>
                  <a:lnTo>
                    <a:pt x="960" y="87"/>
                  </a:lnTo>
                  <a:lnTo>
                    <a:pt x="962" y="89"/>
                  </a:lnTo>
                  <a:lnTo>
                    <a:pt x="960" y="92"/>
                  </a:lnTo>
                  <a:lnTo>
                    <a:pt x="960" y="96"/>
                  </a:lnTo>
                  <a:lnTo>
                    <a:pt x="957" y="98"/>
                  </a:lnTo>
                  <a:lnTo>
                    <a:pt x="953" y="103"/>
                  </a:lnTo>
                  <a:lnTo>
                    <a:pt x="951" y="105"/>
                  </a:lnTo>
                  <a:lnTo>
                    <a:pt x="948" y="108"/>
                  </a:lnTo>
                  <a:lnTo>
                    <a:pt x="946" y="108"/>
                  </a:lnTo>
                  <a:lnTo>
                    <a:pt x="944" y="105"/>
                  </a:lnTo>
                  <a:lnTo>
                    <a:pt x="941" y="105"/>
                  </a:lnTo>
                  <a:lnTo>
                    <a:pt x="939" y="105"/>
                  </a:lnTo>
                  <a:lnTo>
                    <a:pt x="937" y="105"/>
                  </a:lnTo>
                  <a:lnTo>
                    <a:pt x="935" y="108"/>
                  </a:lnTo>
                  <a:lnTo>
                    <a:pt x="932" y="112"/>
                  </a:lnTo>
                  <a:lnTo>
                    <a:pt x="932" y="114"/>
                  </a:lnTo>
                  <a:lnTo>
                    <a:pt x="930" y="114"/>
                  </a:lnTo>
                  <a:lnTo>
                    <a:pt x="930" y="117"/>
                  </a:lnTo>
                  <a:lnTo>
                    <a:pt x="928" y="117"/>
                  </a:lnTo>
                  <a:lnTo>
                    <a:pt x="925" y="119"/>
                  </a:lnTo>
                  <a:lnTo>
                    <a:pt x="925" y="121"/>
                  </a:lnTo>
                  <a:lnTo>
                    <a:pt x="925" y="124"/>
                  </a:lnTo>
                  <a:lnTo>
                    <a:pt x="928" y="126"/>
                  </a:lnTo>
                  <a:lnTo>
                    <a:pt x="928" y="128"/>
                  </a:lnTo>
                  <a:lnTo>
                    <a:pt x="928" y="133"/>
                  </a:lnTo>
                  <a:lnTo>
                    <a:pt x="925" y="135"/>
                  </a:lnTo>
                  <a:lnTo>
                    <a:pt x="925" y="140"/>
                  </a:lnTo>
                  <a:lnTo>
                    <a:pt x="925" y="142"/>
                  </a:lnTo>
                  <a:lnTo>
                    <a:pt x="925" y="144"/>
                  </a:lnTo>
                  <a:lnTo>
                    <a:pt x="925" y="146"/>
                  </a:lnTo>
                  <a:lnTo>
                    <a:pt x="925" y="151"/>
                  </a:lnTo>
                  <a:lnTo>
                    <a:pt x="925" y="153"/>
                  </a:lnTo>
                  <a:lnTo>
                    <a:pt x="925" y="158"/>
                  </a:lnTo>
                  <a:lnTo>
                    <a:pt x="928" y="160"/>
                  </a:lnTo>
                  <a:lnTo>
                    <a:pt x="930" y="160"/>
                  </a:lnTo>
                  <a:lnTo>
                    <a:pt x="932" y="160"/>
                  </a:lnTo>
                  <a:lnTo>
                    <a:pt x="935" y="162"/>
                  </a:lnTo>
                  <a:lnTo>
                    <a:pt x="941" y="165"/>
                  </a:lnTo>
                  <a:lnTo>
                    <a:pt x="951" y="165"/>
                  </a:lnTo>
                  <a:lnTo>
                    <a:pt x="955" y="169"/>
                  </a:lnTo>
                  <a:lnTo>
                    <a:pt x="962" y="169"/>
                  </a:lnTo>
                  <a:lnTo>
                    <a:pt x="967" y="172"/>
                  </a:lnTo>
                  <a:lnTo>
                    <a:pt x="969" y="174"/>
                  </a:lnTo>
                  <a:lnTo>
                    <a:pt x="971" y="174"/>
                  </a:lnTo>
                  <a:lnTo>
                    <a:pt x="976" y="174"/>
                  </a:lnTo>
                  <a:lnTo>
                    <a:pt x="978" y="174"/>
                  </a:lnTo>
                  <a:lnTo>
                    <a:pt x="980" y="174"/>
                  </a:lnTo>
                  <a:lnTo>
                    <a:pt x="980" y="176"/>
                  </a:lnTo>
                  <a:lnTo>
                    <a:pt x="983" y="176"/>
                  </a:lnTo>
                  <a:lnTo>
                    <a:pt x="983" y="178"/>
                  </a:lnTo>
                  <a:lnTo>
                    <a:pt x="983" y="181"/>
                  </a:lnTo>
                  <a:lnTo>
                    <a:pt x="985" y="181"/>
                  </a:lnTo>
                  <a:lnTo>
                    <a:pt x="989" y="183"/>
                  </a:lnTo>
                  <a:lnTo>
                    <a:pt x="989" y="185"/>
                  </a:lnTo>
                  <a:lnTo>
                    <a:pt x="992" y="188"/>
                  </a:lnTo>
                  <a:lnTo>
                    <a:pt x="992" y="190"/>
                  </a:lnTo>
                  <a:lnTo>
                    <a:pt x="992" y="192"/>
                  </a:lnTo>
                  <a:lnTo>
                    <a:pt x="992" y="194"/>
                  </a:lnTo>
                  <a:lnTo>
                    <a:pt x="992" y="197"/>
                  </a:lnTo>
                  <a:lnTo>
                    <a:pt x="994" y="199"/>
                  </a:lnTo>
                  <a:lnTo>
                    <a:pt x="996" y="201"/>
                  </a:lnTo>
                  <a:lnTo>
                    <a:pt x="999" y="204"/>
                  </a:lnTo>
                  <a:lnTo>
                    <a:pt x="999" y="208"/>
                  </a:lnTo>
                  <a:lnTo>
                    <a:pt x="1001" y="213"/>
                  </a:lnTo>
                  <a:lnTo>
                    <a:pt x="1003" y="229"/>
                  </a:lnTo>
                  <a:lnTo>
                    <a:pt x="1005" y="238"/>
                  </a:lnTo>
                  <a:lnTo>
                    <a:pt x="1008" y="242"/>
                  </a:lnTo>
                  <a:lnTo>
                    <a:pt x="1008" y="245"/>
                  </a:lnTo>
                  <a:lnTo>
                    <a:pt x="1005" y="247"/>
                  </a:lnTo>
                  <a:lnTo>
                    <a:pt x="1003" y="249"/>
                  </a:lnTo>
                  <a:lnTo>
                    <a:pt x="1001" y="254"/>
                  </a:lnTo>
                  <a:lnTo>
                    <a:pt x="1001" y="256"/>
                  </a:lnTo>
                  <a:lnTo>
                    <a:pt x="1001" y="258"/>
                  </a:lnTo>
                  <a:lnTo>
                    <a:pt x="1001" y="261"/>
                  </a:lnTo>
                  <a:lnTo>
                    <a:pt x="999" y="263"/>
                  </a:lnTo>
                  <a:lnTo>
                    <a:pt x="999" y="265"/>
                  </a:lnTo>
                  <a:lnTo>
                    <a:pt x="996" y="268"/>
                  </a:lnTo>
                  <a:lnTo>
                    <a:pt x="999" y="268"/>
                  </a:lnTo>
                  <a:lnTo>
                    <a:pt x="1001" y="272"/>
                  </a:lnTo>
                  <a:lnTo>
                    <a:pt x="999" y="274"/>
                  </a:lnTo>
                  <a:lnTo>
                    <a:pt x="999" y="277"/>
                  </a:lnTo>
                  <a:lnTo>
                    <a:pt x="996" y="279"/>
                  </a:lnTo>
                  <a:lnTo>
                    <a:pt x="999" y="281"/>
                  </a:lnTo>
                  <a:lnTo>
                    <a:pt x="999" y="284"/>
                  </a:lnTo>
                  <a:lnTo>
                    <a:pt x="1001" y="284"/>
                  </a:lnTo>
                  <a:lnTo>
                    <a:pt x="1001" y="286"/>
                  </a:lnTo>
                  <a:lnTo>
                    <a:pt x="1001" y="288"/>
                  </a:lnTo>
                  <a:lnTo>
                    <a:pt x="1001" y="290"/>
                  </a:lnTo>
                  <a:lnTo>
                    <a:pt x="999" y="295"/>
                  </a:lnTo>
                  <a:lnTo>
                    <a:pt x="996" y="300"/>
                  </a:lnTo>
                  <a:lnTo>
                    <a:pt x="996" y="304"/>
                  </a:lnTo>
                  <a:lnTo>
                    <a:pt x="999" y="309"/>
                  </a:lnTo>
                  <a:lnTo>
                    <a:pt x="1001" y="311"/>
                  </a:lnTo>
                  <a:lnTo>
                    <a:pt x="1005" y="313"/>
                  </a:lnTo>
                  <a:lnTo>
                    <a:pt x="1005" y="316"/>
                  </a:lnTo>
                  <a:lnTo>
                    <a:pt x="1005" y="318"/>
                  </a:lnTo>
                  <a:lnTo>
                    <a:pt x="1005" y="320"/>
                  </a:lnTo>
                  <a:lnTo>
                    <a:pt x="1005" y="322"/>
                  </a:lnTo>
                  <a:lnTo>
                    <a:pt x="1005" y="325"/>
                  </a:lnTo>
                  <a:lnTo>
                    <a:pt x="1008" y="325"/>
                  </a:lnTo>
                  <a:lnTo>
                    <a:pt x="1008" y="327"/>
                  </a:lnTo>
                  <a:lnTo>
                    <a:pt x="1008" y="332"/>
                  </a:lnTo>
                  <a:lnTo>
                    <a:pt x="1010" y="332"/>
                  </a:lnTo>
                  <a:lnTo>
                    <a:pt x="1012" y="334"/>
                  </a:lnTo>
                  <a:lnTo>
                    <a:pt x="1012" y="336"/>
                  </a:lnTo>
                  <a:lnTo>
                    <a:pt x="1012" y="338"/>
                  </a:lnTo>
                  <a:lnTo>
                    <a:pt x="1010" y="338"/>
                  </a:lnTo>
                  <a:lnTo>
                    <a:pt x="1010" y="341"/>
                  </a:lnTo>
                  <a:lnTo>
                    <a:pt x="1012" y="343"/>
                  </a:lnTo>
                  <a:lnTo>
                    <a:pt x="1012" y="345"/>
                  </a:lnTo>
                  <a:lnTo>
                    <a:pt x="1015" y="348"/>
                  </a:lnTo>
                  <a:lnTo>
                    <a:pt x="1017" y="350"/>
                  </a:lnTo>
                  <a:lnTo>
                    <a:pt x="1019" y="350"/>
                  </a:lnTo>
                  <a:lnTo>
                    <a:pt x="1019" y="352"/>
                  </a:lnTo>
                  <a:lnTo>
                    <a:pt x="1021" y="352"/>
                  </a:lnTo>
                  <a:lnTo>
                    <a:pt x="1024" y="352"/>
                  </a:lnTo>
                  <a:lnTo>
                    <a:pt x="1024" y="354"/>
                  </a:lnTo>
                  <a:lnTo>
                    <a:pt x="1024" y="359"/>
                  </a:lnTo>
                  <a:lnTo>
                    <a:pt x="1021" y="361"/>
                  </a:lnTo>
                  <a:lnTo>
                    <a:pt x="1021" y="364"/>
                  </a:lnTo>
                  <a:lnTo>
                    <a:pt x="1019" y="366"/>
                  </a:lnTo>
                  <a:lnTo>
                    <a:pt x="1017" y="368"/>
                  </a:lnTo>
                  <a:lnTo>
                    <a:pt x="1015" y="370"/>
                  </a:lnTo>
                  <a:lnTo>
                    <a:pt x="1012" y="370"/>
                  </a:lnTo>
                  <a:lnTo>
                    <a:pt x="1012" y="373"/>
                  </a:lnTo>
                  <a:lnTo>
                    <a:pt x="1010" y="375"/>
                  </a:lnTo>
                  <a:lnTo>
                    <a:pt x="1010" y="377"/>
                  </a:lnTo>
                  <a:lnTo>
                    <a:pt x="1010" y="380"/>
                  </a:lnTo>
                  <a:lnTo>
                    <a:pt x="1012" y="384"/>
                  </a:lnTo>
                  <a:lnTo>
                    <a:pt x="1012" y="389"/>
                  </a:lnTo>
                  <a:lnTo>
                    <a:pt x="1012" y="391"/>
                  </a:lnTo>
                  <a:lnTo>
                    <a:pt x="1012" y="393"/>
                  </a:lnTo>
                  <a:lnTo>
                    <a:pt x="1015" y="398"/>
                  </a:lnTo>
                  <a:lnTo>
                    <a:pt x="1017" y="400"/>
                  </a:lnTo>
                  <a:lnTo>
                    <a:pt x="1019" y="400"/>
                  </a:lnTo>
                  <a:lnTo>
                    <a:pt x="1021" y="402"/>
                  </a:lnTo>
                  <a:lnTo>
                    <a:pt x="1024" y="402"/>
                  </a:lnTo>
                  <a:lnTo>
                    <a:pt x="1024" y="405"/>
                  </a:lnTo>
                  <a:lnTo>
                    <a:pt x="1026" y="407"/>
                  </a:lnTo>
                  <a:lnTo>
                    <a:pt x="1028" y="409"/>
                  </a:lnTo>
                  <a:lnTo>
                    <a:pt x="1031" y="414"/>
                  </a:lnTo>
                  <a:lnTo>
                    <a:pt x="1033" y="414"/>
                  </a:lnTo>
                  <a:lnTo>
                    <a:pt x="1035" y="416"/>
                  </a:lnTo>
                  <a:lnTo>
                    <a:pt x="1037" y="416"/>
                  </a:lnTo>
                  <a:lnTo>
                    <a:pt x="1040" y="416"/>
                  </a:lnTo>
                  <a:lnTo>
                    <a:pt x="1042" y="418"/>
                  </a:lnTo>
                  <a:lnTo>
                    <a:pt x="1044" y="418"/>
                  </a:lnTo>
                  <a:lnTo>
                    <a:pt x="1047" y="421"/>
                  </a:lnTo>
                  <a:lnTo>
                    <a:pt x="1049" y="423"/>
                  </a:lnTo>
                  <a:lnTo>
                    <a:pt x="1051" y="423"/>
                  </a:lnTo>
                  <a:lnTo>
                    <a:pt x="1056" y="428"/>
                  </a:lnTo>
                  <a:lnTo>
                    <a:pt x="1060" y="430"/>
                  </a:lnTo>
                  <a:lnTo>
                    <a:pt x="1067" y="432"/>
                  </a:lnTo>
                  <a:lnTo>
                    <a:pt x="1076" y="437"/>
                  </a:lnTo>
                  <a:lnTo>
                    <a:pt x="1083" y="437"/>
                  </a:lnTo>
                  <a:lnTo>
                    <a:pt x="1085" y="439"/>
                  </a:lnTo>
                  <a:lnTo>
                    <a:pt x="1088" y="441"/>
                  </a:lnTo>
                  <a:lnTo>
                    <a:pt x="1088" y="443"/>
                  </a:lnTo>
                  <a:lnTo>
                    <a:pt x="1088" y="446"/>
                  </a:lnTo>
                  <a:lnTo>
                    <a:pt x="1085" y="448"/>
                  </a:lnTo>
                  <a:lnTo>
                    <a:pt x="1083" y="448"/>
                  </a:lnTo>
                  <a:lnTo>
                    <a:pt x="1081" y="448"/>
                  </a:lnTo>
                  <a:lnTo>
                    <a:pt x="1078" y="446"/>
                  </a:lnTo>
                  <a:lnTo>
                    <a:pt x="1074" y="446"/>
                  </a:lnTo>
                  <a:lnTo>
                    <a:pt x="1072" y="448"/>
                  </a:lnTo>
                  <a:lnTo>
                    <a:pt x="1069" y="448"/>
                  </a:lnTo>
                  <a:lnTo>
                    <a:pt x="1065" y="450"/>
                  </a:lnTo>
                  <a:lnTo>
                    <a:pt x="1063" y="450"/>
                  </a:lnTo>
                  <a:lnTo>
                    <a:pt x="1060" y="453"/>
                  </a:lnTo>
                  <a:lnTo>
                    <a:pt x="1058" y="450"/>
                  </a:lnTo>
                  <a:lnTo>
                    <a:pt x="1056" y="450"/>
                  </a:lnTo>
                  <a:lnTo>
                    <a:pt x="1053" y="453"/>
                  </a:lnTo>
                  <a:lnTo>
                    <a:pt x="1051" y="453"/>
                  </a:lnTo>
                  <a:lnTo>
                    <a:pt x="1049" y="455"/>
                  </a:lnTo>
                  <a:lnTo>
                    <a:pt x="1047" y="455"/>
                  </a:lnTo>
                  <a:lnTo>
                    <a:pt x="1047" y="457"/>
                  </a:lnTo>
                  <a:lnTo>
                    <a:pt x="1044" y="459"/>
                  </a:lnTo>
                  <a:lnTo>
                    <a:pt x="1044" y="462"/>
                  </a:lnTo>
                  <a:lnTo>
                    <a:pt x="1042" y="462"/>
                  </a:lnTo>
                  <a:lnTo>
                    <a:pt x="1040" y="462"/>
                  </a:lnTo>
                  <a:lnTo>
                    <a:pt x="1037" y="462"/>
                  </a:lnTo>
                  <a:lnTo>
                    <a:pt x="1035" y="462"/>
                  </a:lnTo>
                  <a:lnTo>
                    <a:pt x="1033" y="464"/>
                  </a:lnTo>
                  <a:lnTo>
                    <a:pt x="1031" y="464"/>
                  </a:lnTo>
                  <a:lnTo>
                    <a:pt x="1031" y="466"/>
                  </a:lnTo>
                  <a:lnTo>
                    <a:pt x="1028" y="466"/>
                  </a:lnTo>
                  <a:lnTo>
                    <a:pt x="1026" y="466"/>
                  </a:lnTo>
                  <a:lnTo>
                    <a:pt x="1019" y="464"/>
                  </a:lnTo>
                  <a:lnTo>
                    <a:pt x="1017" y="464"/>
                  </a:lnTo>
                  <a:lnTo>
                    <a:pt x="1015" y="466"/>
                  </a:lnTo>
                  <a:lnTo>
                    <a:pt x="1012" y="466"/>
                  </a:lnTo>
                  <a:lnTo>
                    <a:pt x="1012" y="469"/>
                  </a:lnTo>
                  <a:lnTo>
                    <a:pt x="1010" y="469"/>
                  </a:lnTo>
                  <a:lnTo>
                    <a:pt x="1008" y="471"/>
                  </a:lnTo>
                  <a:lnTo>
                    <a:pt x="1005" y="473"/>
                  </a:lnTo>
                  <a:lnTo>
                    <a:pt x="1005" y="475"/>
                  </a:lnTo>
                  <a:lnTo>
                    <a:pt x="1003" y="478"/>
                  </a:lnTo>
                  <a:lnTo>
                    <a:pt x="1003" y="480"/>
                  </a:lnTo>
                  <a:lnTo>
                    <a:pt x="1001" y="482"/>
                  </a:lnTo>
                  <a:lnTo>
                    <a:pt x="1001" y="485"/>
                  </a:lnTo>
                  <a:lnTo>
                    <a:pt x="999" y="487"/>
                  </a:lnTo>
                  <a:lnTo>
                    <a:pt x="996" y="489"/>
                  </a:lnTo>
                  <a:lnTo>
                    <a:pt x="994" y="491"/>
                  </a:lnTo>
                  <a:lnTo>
                    <a:pt x="992" y="491"/>
                  </a:lnTo>
                  <a:lnTo>
                    <a:pt x="992" y="494"/>
                  </a:lnTo>
                  <a:lnTo>
                    <a:pt x="989" y="496"/>
                  </a:lnTo>
                  <a:lnTo>
                    <a:pt x="987" y="498"/>
                  </a:lnTo>
                  <a:lnTo>
                    <a:pt x="985" y="501"/>
                  </a:lnTo>
                  <a:lnTo>
                    <a:pt x="980" y="501"/>
                  </a:lnTo>
                  <a:lnTo>
                    <a:pt x="978" y="503"/>
                  </a:lnTo>
                  <a:lnTo>
                    <a:pt x="976" y="503"/>
                  </a:lnTo>
                  <a:lnTo>
                    <a:pt x="976" y="505"/>
                  </a:lnTo>
                  <a:lnTo>
                    <a:pt x="976" y="507"/>
                  </a:lnTo>
                  <a:lnTo>
                    <a:pt x="978" y="510"/>
                  </a:lnTo>
                  <a:lnTo>
                    <a:pt x="978" y="512"/>
                  </a:lnTo>
                  <a:lnTo>
                    <a:pt x="980" y="512"/>
                  </a:lnTo>
                  <a:lnTo>
                    <a:pt x="983" y="512"/>
                  </a:lnTo>
                  <a:lnTo>
                    <a:pt x="983" y="514"/>
                  </a:lnTo>
                  <a:lnTo>
                    <a:pt x="985" y="514"/>
                  </a:lnTo>
                  <a:lnTo>
                    <a:pt x="987" y="517"/>
                  </a:lnTo>
                  <a:lnTo>
                    <a:pt x="989" y="517"/>
                  </a:lnTo>
                  <a:lnTo>
                    <a:pt x="992" y="517"/>
                  </a:lnTo>
                  <a:lnTo>
                    <a:pt x="994" y="517"/>
                  </a:lnTo>
                  <a:lnTo>
                    <a:pt x="996" y="517"/>
                  </a:lnTo>
                  <a:lnTo>
                    <a:pt x="996" y="519"/>
                  </a:lnTo>
                  <a:lnTo>
                    <a:pt x="999" y="519"/>
                  </a:lnTo>
                  <a:lnTo>
                    <a:pt x="1001" y="519"/>
                  </a:lnTo>
                  <a:lnTo>
                    <a:pt x="1003" y="521"/>
                  </a:lnTo>
                  <a:lnTo>
                    <a:pt x="1003" y="523"/>
                  </a:lnTo>
                  <a:lnTo>
                    <a:pt x="1005" y="526"/>
                  </a:lnTo>
                  <a:lnTo>
                    <a:pt x="1005" y="528"/>
                  </a:lnTo>
                  <a:lnTo>
                    <a:pt x="1005" y="530"/>
                  </a:lnTo>
                  <a:lnTo>
                    <a:pt x="1005" y="533"/>
                  </a:lnTo>
                  <a:lnTo>
                    <a:pt x="1003" y="533"/>
                  </a:lnTo>
                  <a:lnTo>
                    <a:pt x="1001" y="535"/>
                  </a:lnTo>
                  <a:lnTo>
                    <a:pt x="999" y="535"/>
                  </a:lnTo>
                  <a:lnTo>
                    <a:pt x="996" y="537"/>
                  </a:lnTo>
                  <a:lnTo>
                    <a:pt x="992" y="537"/>
                  </a:lnTo>
                  <a:lnTo>
                    <a:pt x="989" y="539"/>
                  </a:lnTo>
                  <a:lnTo>
                    <a:pt x="989" y="542"/>
                  </a:lnTo>
                  <a:lnTo>
                    <a:pt x="987" y="542"/>
                  </a:lnTo>
                  <a:lnTo>
                    <a:pt x="987" y="546"/>
                  </a:lnTo>
                  <a:lnTo>
                    <a:pt x="985" y="551"/>
                  </a:lnTo>
                  <a:lnTo>
                    <a:pt x="983" y="555"/>
                  </a:lnTo>
                  <a:lnTo>
                    <a:pt x="980" y="558"/>
                  </a:lnTo>
                  <a:lnTo>
                    <a:pt x="978" y="558"/>
                  </a:lnTo>
                  <a:lnTo>
                    <a:pt x="976" y="560"/>
                  </a:lnTo>
                  <a:lnTo>
                    <a:pt x="971" y="560"/>
                  </a:lnTo>
                  <a:lnTo>
                    <a:pt x="964" y="562"/>
                  </a:lnTo>
                  <a:lnTo>
                    <a:pt x="962" y="562"/>
                  </a:lnTo>
                  <a:lnTo>
                    <a:pt x="960" y="562"/>
                  </a:lnTo>
                  <a:lnTo>
                    <a:pt x="957" y="571"/>
                  </a:lnTo>
                  <a:lnTo>
                    <a:pt x="955" y="574"/>
                  </a:lnTo>
                  <a:lnTo>
                    <a:pt x="955" y="581"/>
                  </a:lnTo>
                  <a:lnTo>
                    <a:pt x="955" y="583"/>
                  </a:lnTo>
                  <a:lnTo>
                    <a:pt x="955" y="587"/>
                  </a:lnTo>
                  <a:lnTo>
                    <a:pt x="955" y="590"/>
                  </a:lnTo>
                  <a:lnTo>
                    <a:pt x="957" y="592"/>
                  </a:lnTo>
                  <a:lnTo>
                    <a:pt x="960" y="594"/>
                  </a:lnTo>
                  <a:lnTo>
                    <a:pt x="962" y="601"/>
                  </a:lnTo>
                  <a:lnTo>
                    <a:pt x="962" y="603"/>
                  </a:lnTo>
                  <a:lnTo>
                    <a:pt x="962" y="608"/>
                  </a:lnTo>
                  <a:lnTo>
                    <a:pt x="960" y="615"/>
                  </a:lnTo>
                  <a:lnTo>
                    <a:pt x="957" y="622"/>
                  </a:lnTo>
                  <a:lnTo>
                    <a:pt x="957" y="624"/>
                  </a:lnTo>
                  <a:lnTo>
                    <a:pt x="953" y="626"/>
                  </a:lnTo>
                  <a:lnTo>
                    <a:pt x="951" y="631"/>
                  </a:lnTo>
                  <a:lnTo>
                    <a:pt x="951" y="633"/>
                  </a:lnTo>
                  <a:lnTo>
                    <a:pt x="953" y="635"/>
                  </a:lnTo>
                  <a:lnTo>
                    <a:pt x="953" y="638"/>
                  </a:lnTo>
                  <a:lnTo>
                    <a:pt x="953" y="642"/>
                  </a:lnTo>
                  <a:lnTo>
                    <a:pt x="953" y="645"/>
                  </a:lnTo>
                  <a:lnTo>
                    <a:pt x="951" y="647"/>
                  </a:lnTo>
                  <a:lnTo>
                    <a:pt x="951" y="651"/>
                  </a:lnTo>
                  <a:lnTo>
                    <a:pt x="951" y="654"/>
                  </a:lnTo>
                  <a:lnTo>
                    <a:pt x="953" y="654"/>
                  </a:lnTo>
                  <a:lnTo>
                    <a:pt x="955" y="656"/>
                  </a:lnTo>
                  <a:lnTo>
                    <a:pt x="957" y="658"/>
                  </a:lnTo>
                  <a:lnTo>
                    <a:pt x="960" y="661"/>
                  </a:lnTo>
                  <a:lnTo>
                    <a:pt x="964" y="665"/>
                  </a:lnTo>
                  <a:lnTo>
                    <a:pt x="964" y="670"/>
                  </a:lnTo>
                  <a:lnTo>
                    <a:pt x="964" y="672"/>
                  </a:lnTo>
                  <a:lnTo>
                    <a:pt x="962" y="677"/>
                  </a:lnTo>
                  <a:lnTo>
                    <a:pt x="957" y="677"/>
                  </a:lnTo>
                  <a:lnTo>
                    <a:pt x="953" y="677"/>
                  </a:lnTo>
                  <a:lnTo>
                    <a:pt x="948" y="674"/>
                  </a:lnTo>
                  <a:lnTo>
                    <a:pt x="946" y="672"/>
                  </a:lnTo>
                  <a:lnTo>
                    <a:pt x="941" y="672"/>
                  </a:lnTo>
                  <a:lnTo>
                    <a:pt x="939" y="672"/>
                  </a:lnTo>
                  <a:lnTo>
                    <a:pt x="937" y="670"/>
                  </a:lnTo>
                  <a:lnTo>
                    <a:pt x="935" y="670"/>
                  </a:lnTo>
                  <a:lnTo>
                    <a:pt x="930" y="672"/>
                  </a:lnTo>
                  <a:lnTo>
                    <a:pt x="925" y="672"/>
                  </a:lnTo>
                  <a:lnTo>
                    <a:pt x="923" y="670"/>
                  </a:lnTo>
                  <a:lnTo>
                    <a:pt x="921" y="665"/>
                  </a:lnTo>
                  <a:lnTo>
                    <a:pt x="919" y="665"/>
                  </a:lnTo>
                  <a:lnTo>
                    <a:pt x="914" y="665"/>
                  </a:lnTo>
                  <a:lnTo>
                    <a:pt x="912" y="667"/>
                  </a:lnTo>
                  <a:lnTo>
                    <a:pt x="909" y="672"/>
                  </a:lnTo>
                  <a:lnTo>
                    <a:pt x="903" y="679"/>
                  </a:lnTo>
                  <a:lnTo>
                    <a:pt x="905" y="686"/>
                  </a:lnTo>
                  <a:lnTo>
                    <a:pt x="903" y="695"/>
                  </a:lnTo>
                  <a:lnTo>
                    <a:pt x="905" y="704"/>
                  </a:lnTo>
                  <a:lnTo>
                    <a:pt x="905" y="709"/>
                  </a:lnTo>
                  <a:lnTo>
                    <a:pt x="905" y="713"/>
                  </a:lnTo>
                  <a:lnTo>
                    <a:pt x="903" y="715"/>
                  </a:lnTo>
                  <a:lnTo>
                    <a:pt x="903" y="720"/>
                  </a:lnTo>
                  <a:lnTo>
                    <a:pt x="903" y="722"/>
                  </a:lnTo>
                  <a:lnTo>
                    <a:pt x="903" y="725"/>
                  </a:lnTo>
                  <a:lnTo>
                    <a:pt x="903" y="734"/>
                  </a:lnTo>
                  <a:lnTo>
                    <a:pt x="896" y="738"/>
                  </a:lnTo>
                  <a:lnTo>
                    <a:pt x="893" y="741"/>
                  </a:lnTo>
                  <a:lnTo>
                    <a:pt x="889" y="745"/>
                  </a:lnTo>
                  <a:lnTo>
                    <a:pt x="868" y="738"/>
                  </a:lnTo>
                  <a:lnTo>
                    <a:pt x="861" y="736"/>
                  </a:lnTo>
                  <a:lnTo>
                    <a:pt x="857" y="734"/>
                  </a:lnTo>
                  <a:lnTo>
                    <a:pt x="850" y="734"/>
                  </a:lnTo>
                  <a:lnTo>
                    <a:pt x="845" y="736"/>
                  </a:lnTo>
                  <a:lnTo>
                    <a:pt x="841" y="738"/>
                  </a:lnTo>
                  <a:lnTo>
                    <a:pt x="836" y="743"/>
                  </a:lnTo>
                  <a:lnTo>
                    <a:pt x="829" y="757"/>
                  </a:lnTo>
                  <a:lnTo>
                    <a:pt x="823" y="766"/>
                  </a:lnTo>
                  <a:lnTo>
                    <a:pt x="818" y="768"/>
                  </a:lnTo>
                  <a:lnTo>
                    <a:pt x="816" y="770"/>
                  </a:lnTo>
                  <a:lnTo>
                    <a:pt x="811" y="773"/>
                  </a:lnTo>
                  <a:lnTo>
                    <a:pt x="807" y="773"/>
                  </a:lnTo>
                  <a:lnTo>
                    <a:pt x="793" y="773"/>
                  </a:lnTo>
                  <a:lnTo>
                    <a:pt x="779" y="770"/>
                  </a:lnTo>
                  <a:lnTo>
                    <a:pt x="770" y="770"/>
                  </a:lnTo>
                  <a:lnTo>
                    <a:pt x="761" y="770"/>
                  </a:lnTo>
                  <a:lnTo>
                    <a:pt x="749" y="775"/>
                  </a:lnTo>
                  <a:lnTo>
                    <a:pt x="743" y="779"/>
                  </a:lnTo>
                  <a:lnTo>
                    <a:pt x="740" y="782"/>
                  </a:lnTo>
                  <a:lnTo>
                    <a:pt x="736" y="786"/>
                  </a:lnTo>
                  <a:lnTo>
                    <a:pt x="731" y="800"/>
                  </a:lnTo>
                  <a:lnTo>
                    <a:pt x="727" y="805"/>
                  </a:lnTo>
                  <a:lnTo>
                    <a:pt x="724" y="809"/>
                  </a:lnTo>
                  <a:lnTo>
                    <a:pt x="724" y="811"/>
                  </a:lnTo>
                  <a:lnTo>
                    <a:pt x="720" y="814"/>
                  </a:lnTo>
                  <a:lnTo>
                    <a:pt x="717" y="816"/>
                  </a:lnTo>
                  <a:lnTo>
                    <a:pt x="713" y="816"/>
                  </a:lnTo>
                  <a:lnTo>
                    <a:pt x="708" y="814"/>
                  </a:lnTo>
                  <a:lnTo>
                    <a:pt x="701" y="809"/>
                  </a:lnTo>
                  <a:lnTo>
                    <a:pt x="692" y="802"/>
                  </a:lnTo>
                  <a:lnTo>
                    <a:pt x="688" y="800"/>
                  </a:lnTo>
                  <a:lnTo>
                    <a:pt x="683" y="800"/>
                  </a:lnTo>
                  <a:lnTo>
                    <a:pt x="679" y="800"/>
                  </a:lnTo>
                  <a:lnTo>
                    <a:pt x="676" y="802"/>
                  </a:lnTo>
                  <a:lnTo>
                    <a:pt x="672" y="805"/>
                  </a:lnTo>
                  <a:lnTo>
                    <a:pt x="669" y="809"/>
                  </a:lnTo>
                  <a:lnTo>
                    <a:pt x="665" y="816"/>
                  </a:lnTo>
                  <a:lnTo>
                    <a:pt x="665" y="821"/>
                  </a:lnTo>
                  <a:lnTo>
                    <a:pt x="663" y="825"/>
                  </a:lnTo>
                  <a:lnTo>
                    <a:pt x="660" y="830"/>
                  </a:lnTo>
                  <a:lnTo>
                    <a:pt x="656" y="834"/>
                  </a:lnTo>
                  <a:lnTo>
                    <a:pt x="647" y="841"/>
                  </a:lnTo>
                  <a:lnTo>
                    <a:pt x="631" y="855"/>
                  </a:lnTo>
                  <a:lnTo>
                    <a:pt x="617" y="864"/>
                  </a:lnTo>
                  <a:lnTo>
                    <a:pt x="612" y="866"/>
                  </a:lnTo>
                  <a:lnTo>
                    <a:pt x="606" y="866"/>
                  </a:lnTo>
                  <a:lnTo>
                    <a:pt x="601" y="869"/>
                  </a:lnTo>
                  <a:lnTo>
                    <a:pt x="587" y="869"/>
                  </a:lnTo>
                  <a:lnTo>
                    <a:pt x="576" y="866"/>
                  </a:lnTo>
                  <a:lnTo>
                    <a:pt x="564" y="862"/>
                  </a:lnTo>
                  <a:lnTo>
                    <a:pt x="560" y="862"/>
                  </a:lnTo>
                  <a:lnTo>
                    <a:pt x="553" y="859"/>
                  </a:lnTo>
                  <a:lnTo>
                    <a:pt x="546" y="859"/>
                  </a:lnTo>
                  <a:lnTo>
                    <a:pt x="537" y="862"/>
                  </a:lnTo>
                  <a:lnTo>
                    <a:pt x="523" y="866"/>
                  </a:lnTo>
                  <a:lnTo>
                    <a:pt x="519" y="866"/>
                  </a:lnTo>
                  <a:lnTo>
                    <a:pt x="514" y="869"/>
                  </a:lnTo>
                  <a:lnTo>
                    <a:pt x="510" y="866"/>
                  </a:lnTo>
                  <a:lnTo>
                    <a:pt x="491" y="864"/>
                  </a:lnTo>
                  <a:lnTo>
                    <a:pt x="478" y="862"/>
                  </a:lnTo>
                  <a:lnTo>
                    <a:pt x="475" y="862"/>
                  </a:lnTo>
                  <a:lnTo>
                    <a:pt x="471" y="862"/>
                  </a:lnTo>
                  <a:lnTo>
                    <a:pt x="464" y="864"/>
                  </a:lnTo>
                  <a:lnTo>
                    <a:pt x="455" y="869"/>
                  </a:lnTo>
                  <a:lnTo>
                    <a:pt x="443" y="875"/>
                  </a:lnTo>
                  <a:lnTo>
                    <a:pt x="436" y="882"/>
                  </a:lnTo>
                  <a:lnTo>
                    <a:pt x="432" y="885"/>
                  </a:lnTo>
                  <a:lnTo>
                    <a:pt x="430" y="889"/>
                  </a:lnTo>
                  <a:lnTo>
                    <a:pt x="427" y="891"/>
                  </a:lnTo>
                  <a:lnTo>
                    <a:pt x="425" y="898"/>
                  </a:lnTo>
                  <a:lnTo>
                    <a:pt x="416" y="905"/>
                  </a:lnTo>
                  <a:lnTo>
                    <a:pt x="411" y="907"/>
                  </a:lnTo>
                  <a:lnTo>
                    <a:pt x="409" y="907"/>
                  </a:lnTo>
                  <a:lnTo>
                    <a:pt x="404" y="907"/>
                  </a:lnTo>
                  <a:lnTo>
                    <a:pt x="395" y="905"/>
                  </a:lnTo>
                  <a:lnTo>
                    <a:pt x="386" y="903"/>
                  </a:lnTo>
                  <a:lnTo>
                    <a:pt x="372" y="901"/>
                  </a:lnTo>
                  <a:lnTo>
                    <a:pt x="368" y="898"/>
                  </a:lnTo>
                  <a:lnTo>
                    <a:pt x="361" y="898"/>
                  </a:lnTo>
                  <a:lnTo>
                    <a:pt x="352" y="901"/>
                  </a:lnTo>
                  <a:lnTo>
                    <a:pt x="343" y="901"/>
                  </a:lnTo>
                  <a:lnTo>
                    <a:pt x="336" y="898"/>
                  </a:lnTo>
                  <a:lnTo>
                    <a:pt x="327" y="896"/>
                  </a:lnTo>
                  <a:lnTo>
                    <a:pt x="315" y="891"/>
                  </a:lnTo>
                  <a:lnTo>
                    <a:pt x="306" y="887"/>
                  </a:lnTo>
                  <a:lnTo>
                    <a:pt x="295" y="887"/>
                  </a:lnTo>
                  <a:lnTo>
                    <a:pt x="286" y="887"/>
                  </a:lnTo>
                  <a:lnTo>
                    <a:pt x="274" y="885"/>
                  </a:lnTo>
                  <a:lnTo>
                    <a:pt x="267" y="885"/>
                  </a:lnTo>
                  <a:lnTo>
                    <a:pt x="260" y="882"/>
                  </a:lnTo>
                  <a:lnTo>
                    <a:pt x="256" y="880"/>
                  </a:lnTo>
                  <a:lnTo>
                    <a:pt x="247" y="871"/>
                  </a:lnTo>
                  <a:lnTo>
                    <a:pt x="242" y="869"/>
                  </a:lnTo>
                  <a:lnTo>
                    <a:pt x="238" y="866"/>
                  </a:lnTo>
                  <a:lnTo>
                    <a:pt x="233" y="864"/>
                  </a:lnTo>
                  <a:lnTo>
                    <a:pt x="228" y="864"/>
                  </a:lnTo>
                  <a:lnTo>
                    <a:pt x="226" y="864"/>
                  </a:lnTo>
                  <a:lnTo>
                    <a:pt x="222" y="866"/>
                  </a:lnTo>
                  <a:lnTo>
                    <a:pt x="217" y="871"/>
                  </a:lnTo>
                  <a:lnTo>
                    <a:pt x="215" y="875"/>
                  </a:lnTo>
                  <a:lnTo>
                    <a:pt x="213" y="885"/>
                  </a:lnTo>
                  <a:lnTo>
                    <a:pt x="213" y="889"/>
                  </a:lnTo>
                  <a:lnTo>
                    <a:pt x="210" y="894"/>
                  </a:lnTo>
                  <a:lnTo>
                    <a:pt x="208" y="898"/>
                  </a:lnTo>
                  <a:lnTo>
                    <a:pt x="203" y="898"/>
                  </a:lnTo>
                  <a:lnTo>
                    <a:pt x="201" y="898"/>
                  </a:lnTo>
                  <a:lnTo>
                    <a:pt x="197" y="898"/>
                  </a:lnTo>
                  <a:lnTo>
                    <a:pt x="194" y="896"/>
                  </a:lnTo>
                  <a:lnTo>
                    <a:pt x="187" y="896"/>
                  </a:lnTo>
                  <a:lnTo>
                    <a:pt x="183" y="891"/>
                  </a:lnTo>
                  <a:lnTo>
                    <a:pt x="181" y="889"/>
                  </a:lnTo>
                  <a:lnTo>
                    <a:pt x="174" y="887"/>
                  </a:lnTo>
                  <a:lnTo>
                    <a:pt x="167" y="882"/>
                  </a:lnTo>
                  <a:lnTo>
                    <a:pt x="158" y="880"/>
                  </a:lnTo>
                  <a:lnTo>
                    <a:pt x="146" y="880"/>
                  </a:lnTo>
                  <a:lnTo>
                    <a:pt x="130" y="875"/>
                  </a:lnTo>
                  <a:lnTo>
                    <a:pt x="119" y="873"/>
                  </a:lnTo>
                  <a:lnTo>
                    <a:pt x="107" y="871"/>
                  </a:lnTo>
                  <a:lnTo>
                    <a:pt x="101" y="871"/>
                  </a:lnTo>
                  <a:lnTo>
                    <a:pt x="96" y="873"/>
                  </a:lnTo>
                  <a:lnTo>
                    <a:pt x="91" y="875"/>
                  </a:lnTo>
                  <a:lnTo>
                    <a:pt x="89" y="880"/>
                  </a:lnTo>
                  <a:lnTo>
                    <a:pt x="85" y="885"/>
                  </a:lnTo>
                  <a:lnTo>
                    <a:pt x="82" y="894"/>
                  </a:lnTo>
                  <a:lnTo>
                    <a:pt x="80" y="901"/>
                  </a:lnTo>
                  <a:lnTo>
                    <a:pt x="75" y="905"/>
                  </a:lnTo>
                  <a:lnTo>
                    <a:pt x="73" y="912"/>
                  </a:lnTo>
                  <a:lnTo>
                    <a:pt x="71" y="919"/>
                  </a:lnTo>
                  <a:lnTo>
                    <a:pt x="71" y="923"/>
                  </a:lnTo>
                  <a:lnTo>
                    <a:pt x="71" y="928"/>
                  </a:lnTo>
                  <a:lnTo>
                    <a:pt x="69" y="930"/>
                  </a:lnTo>
                  <a:lnTo>
                    <a:pt x="64" y="930"/>
                  </a:lnTo>
                  <a:lnTo>
                    <a:pt x="59" y="932"/>
                  </a:lnTo>
                  <a:lnTo>
                    <a:pt x="57" y="932"/>
                  </a:lnTo>
                  <a:lnTo>
                    <a:pt x="55" y="935"/>
                  </a:lnTo>
                  <a:lnTo>
                    <a:pt x="53" y="937"/>
                  </a:lnTo>
                  <a:lnTo>
                    <a:pt x="53" y="942"/>
                  </a:lnTo>
                  <a:lnTo>
                    <a:pt x="53" y="946"/>
                  </a:lnTo>
                  <a:lnTo>
                    <a:pt x="53" y="953"/>
                  </a:lnTo>
                  <a:lnTo>
                    <a:pt x="50" y="960"/>
                  </a:lnTo>
                  <a:lnTo>
                    <a:pt x="46" y="964"/>
                  </a:lnTo>
                  <a:lnTo>
                    <a:pt x="43" y="967"/>
                  </a:lnTo>
                  <a:lnTo>
                    <a:pt x="37" y="967"/>
                  </a:lnTo>
                  <a:lnTo>
                    <a:pt x="30" y="967"/>
                  </a:lnTo>
                  <a:lnTo>
                    <a:pt x="21" y="964"/>
                  </a:lnTo>
                  <a:lnTo>
                    <a:pt x="23" y="958"/>
                  </a:lnTo>
                  <a:lnTo>
                    <a:pt x="23" y="953"/>
                  </a:lnTo>
                  <a:lnTo>
                    <a:pt x="23" y="948"/>
                  </a:lnTo>
                  <a:lnTo>
                    <a:pt x="23" y="942"/>
                  </a:lnTo>
                  <a:lnTo>
                    <a:pt x="21" y="932"/>
                  </a:lnTo>
                  <a:lnTo>
                    <a:pt x="21" y="928"/>
                  </a:lnTo>
                  <a:lnTo>
                    <a:pt x="21" y="926"/>
                  </a:lnTo>
                  <a:lnTo>
                    <a:pt x="23" y="921"/>
                  </a:lnTo>
                  <a:lnTo>
                    <a:pt x="23" y="919"/>
                  </a:lnTo>
                  <a:lnTo>
                    <a:pt x="27" y="914"/>
                  </a:lnTo>
                  <a:lnTo>
                    <a:pt x="30" y="910"/>
                  </a:lnTo>
                  <a:lnTo>
                    <a:pt x="34" y="907"/>
                  </a:lnTo>
                  <a:lnTo>
                    <a:pt x="37" y="905"/>
                  </a:lnTo>
                  <a:lnTo>
                    <a:pt x="39" y="903"/>
                  </a:lnTo>
                  <a:lnTo>
                    <a:pt x="41" y="901"/>
                  </a:lnTo>
                  <a:lnTo>
                    <a:pt x="41" y="898"/>
                  </a:lnTo>
                  <a:lnTo>
                    <a:pt x="41" y="896"/>
                  </a:lnTo>
                  <a:lnTo>
                    <a:pt x="41" y="889"/>
                  </a:lnTo>
                  <a:lnTo>
                    <a:pt x="39" y="885"/>
                  </a:lnTo>
                  <a:lnTo>
                    <a:pt x="39" y="882"/>
                  </a:lnTo>
                  <a:lnTo>
                    <a:pt x="41" y="880"/>
                  </a:lnTo>
                  <a:lnTo>
                    <a:pt x="41" y="878"/>
                  </a:lnTo>
                  <a:lnTo>
                    <a:pt x="46" y="878"/>
                  </a:lnTo>
                  <a:lnTo>
                    <a:pt x="48" y="875"/>
                  </a:lnTo>
                  <a:lnTo>
                    <a:pt x="55" y="871"/>
                  </a:lnTo>
                  <a:lnTo>
                    <a:pt x="55" y="866"/>
                  </a:lnTo>
                  <a:lnTo>
                    <a:pt x="57" y="864"/>
                  </a:lnTo>
                  <a:lnTo>
                    <a:pt x="57" y="862"/>
                  </a:lnTo>
                  <a:lnTo>
                    <a:pt x="57" y="859"/>
                  </a:lnTo>
                  <a:lnTo>
                    <a:pt x="57" y="857"/>
                  </a:lnTo>
                  <a:lnTo>
                    <a:pt x="55" y="857"/>
                  </a:lnTo>
                  <a:lnTo>
                    <a:pt x="53" y="855"/>
                  </a:lnTo>
                  <a:lnTo>
                    <a:pt x="50" y="853"/>
                  </a:lnTo>
                  <a:lnTo>
                    <a:pt x="53" y="848"/>
                  </a:lnTo>
                  <a:lnTo>
                    <a:pt x="53" y="846"/>
                  </a:lnTo>
                  <a:lnTo>
                    <a:pt x="50" y="843"/>
                  </a:lnTo>
                  <a:lnTo>
                    <a:pt x="50" y="841"/>
                  </a:lnTo>
                  <a:lnTo>
                    <a:pt x="53" y="837"/>
                  </a:lnTo>
                  <a:lnTo>
                    <a:pt x="57" y="832"/>
                  </a:lnTo>
                  <a:lnTo>
                    <a:pt x="62" y="827"/>
                  </a:lnTo>
                  <a:lnTo>
                    <a:pt x="62" y="825"/>
                  </a:lnTo>
                  <a:lnTo>
                    <a:pt x="64" y="823"/>
                  </a:lnTo>
                  <a:lnTo>
                    <a:pt x="64" y="818"/>
                  </a:lnTo>
                  <a:lnTo>
                    <a:pt x="66" y="816"/>
                  </a:lnTo>
                  <a:lnTo>
                    <a:pt x="66" y="814"/>
                  </a:lnTo>
                  <a:lnTo>
                    <a:pt x="66" y="811"/>
                  </a:lnTo>
                  <a:lnTo>
                    <a:pt x="66" y="809"/>
                  </a:lnTo>
                  <a:lnTo>
                    <a:pt x="66" y="805"/>
                  </a:lnTo>
                  <a:lnTo>
                    <a:pt x="69" y="802"/>
                  </a:lnTo>
                  <a:lnTo>
                    <a:pt x="69" y="798"/>
                  </a:lnTo>
                  <a:lnTo>
                    <a:pt x="66" y="793"/>
                  </a:lnTo>
                  <a:lnTo>
                    <a:pt x="64" y="791"/>
                  </a:lnTo>
                  <a:lnTo>
                    <a:pt x="64" y="789"/>
                  </a:lnTo>
                  <a:lnTo>
                    <a:pt x="64" y="784"/>
                  </a:lnTo>
                  <a:lnTo>
                    <a:pt x="64" y="779"/>
                  </a:lnTo>
                  <a:lnTo>
                    <a:pt x="64" y="775"/>
                  </a:lnTo>
                  <a:lnTo>
                    <a:pt x="59" y="770"/>
                  </a:lnTo>
                  <a:lnTo>
                    <a:pt x="55" y="763"/>
                  </a:lnTo>
                  <a:lnTo>
                    <a:pt x="55" y="759"/>
                  </a:lnTo>
                  <a:lnTo>
                    <a:pt x="55" y="757"/>
                  </a:lnTo>
                  <a:lnTo>
                    <a:pt x="55" y="752"/>
                  </a:lnTo>
                  <a:lnTo>
                    <a:pt x="59" y="745"/>
                  </a:lnTo>
                  <a:lnTo>
                    <a:pt x="64" y="734"/>
                  </a:lnTo>
                  <a:lnTo>
                    <a:pt x="71" y="725"/>
                  </a:lnTo>
                  <a:lnTo>
                    <a:pt x="73" y="718"/>
                  </a:lnTo>
                  <a:lnTo>
                    <a:pt x="78" y="709"/>
                  </a:lnTo>
                  <a:lnTo>
                    <a:pt x="80" y="697"/>
                  </a:lnTo>
                  <a:lnTo>
                    <a:pt x="82" y="690"/>
                  </a:lnTo>
                  <a:lnTo>
                    <a:pt x="82" y="686"/>
                  </a:lnTo>
                  <a:lnTo>
                    <a:pt x="82" y="679"/>
                  </a:lnTo>
                  <a:lnTo>
                    <a:pt x="82" y="674"/>
                  </a:lnTo>
                  <a:lnTo>
                    <a:pt x="80" y="672"/>
                  </a:lnTo>
                  <a:lnTo>
                    <a:pt x="75" y="667"/>
                  </a:lnTo>
                  <a:lnTo>
                    <a:pt x="71" y="665"/>
                  </a:lnTo>
                  <a:lnTo>
                    <a:pt x="62" y="665"/>
                  </a:lnTo>
                  <a:lnTo>
                    <a:pt x="55" y="663"/>
                  </a:lnTo>
                  <a:lnTo>
                    <a:pt x="53" y="663"/>
                  </a:lnTo>
                  <a:lnTo>
                    <a:pt x="50" y="661"/>
                  </a:lnTo>
                  <a:lnTo>
                    <a:pt x="48" y="658"/>
                  </a:lnTo>
                  <a:lnTo>
                    <a:pt x="48" y="656"/>
                  </a:lnTo>
                  <a:lnTo>
                    <a:pt x="46" y="649"/>
                  </a:lnTo>
                  <a:lnTo>
                    <a:pt x="48" y="647"/>
                  </a:lnTo>
                  <a:lnTo>
                    <a:pt x="50" y="645"/>
                  </a:lnTo>
                  <a:lnTo>
                    <a:pt x="53" y="642"/>
                  </a:lnTo>
                  <a:lnTo>
                    <a:pt x="53" y="640"/>
                  </a:lnTo>
                  <a:lnTo>
                    <a:pt x="50" y="638"/>
                  </a:lnTo>
                  <a:lnTo>
                    <a:pt x="48" y="633"/>
                  </a:lnTo>
                  <a:lnTo>
                    <a:pt x="46" y="633"/>
                  </a:lnTo>
                  <a:lnTo>
                    <a:pt x="46" y="631"/>
                  </a:lnTo>
                  <a:lnTo>
                    <a:pt x="46" y="624"/>
                  </a:lnTo>
                  <a:lnTo>
                    <a:pt x="46" y="622"/>
                  </a:lnTo>
                  <a:lnTo>
                    <a:pt x="43" y="619"/>
                  </a:lnTo>
                  <a:lnTo>
                    <a:pt x="41" y="617"/>
                  </a:lnTo>
                  <a:lnTo>
                    <a:pt x="34" y="615"/>
                  </a:lnTo>
                  <a:lnTo>
                    <a:pt x="30" y="613"/>
                  </a:lnTo>
                  <a:lnTo>
                    <a:pt x="23" y="608"/>
                  </a:lnTo>
                  <a:lnTo>
                    <a:pt x="18" y="603"/>
                  </a:lnTo>
                  <a:lnTo>
                    <a:pt x="16" y="601"/>
                  </a:lnTo>
                  <a:lnTo>
                    <a:pt x="16" y="597"/>
                  </a:lnTo>
                  <a:lnTo>
                    <a:pt x="14" y="592"/>
                  </a:lnTo>
                  <a:lnTo>
                    <a:pt x="14" y="587"/>
                  </a:lnTo>
                  <a:lnTo>
                    <a:pt x="14" y="583"/>
                  </a:lnTo>
                  <a:lnTo>
                    <a:pt x="11" y="581"/>
                  </a:lnTo>
                  <a:lnTo>
                    <a:pt x="9" y="578"/>
                  </a:lnTo>
                  <a:lnTo>
                    <a:pt x="5" y="576"/>
                  </a:lnTo>
                  <a:lnTo>
                    <a:pt x="0" y="571"/>
                  </a:lnTo>
                  <a:lnTo>
                    <a:pt x="0" y="569"/>
                  </a:lnTo>
                  <a:lnTo>
                    <a:pt x="0" y="567"/>
                  </a:lnTo>
                  <a:lnTo>
                    <a:pt x="2" y="565"/>
                  </a:lnTo>
                  <a:lnTo>
                    <a:pt x="5" y="560"/>
                  </a:lnTo>
                  <a:lnTo>
                    <a:pt x="14" y="551"/>
                  </a:lnTo>
                  <a:lnTo>
                    <a:pt x="23" y="542"/>
                  </a:lnTo>
                  <a:lnTo>
                    <a:pt x="25" y="539"/>
                  </a:lnTo>
                  <a:lnTo>
                    <a:pt x="25" y="537"/>
                  </a:lnTo>
                  <a:lnTo>
                    <a:pt x="27" y="535"/>
                  </a:lnTo>
                  <a:lnTo>
                    <a:pt x="37" y="530"/>
                  </a:lnTo>
                  <a:lnTo>
                    <a:pt x="43" y="523"/>
                  </a:lnTo>
                  <a:lnTo>
                    <a:pt x="48" y="519"/>
                  </a:lnTo>
                  <a:lnTo>
                    <a:pt x="53" y="512"/>
                  </a:lnTo>
                  <a:lnTo>
                    <a:pt x="57" y="510"/>
                  </a:lnTo>
                  <a:lnTo>
                    <a:pt x="59" y="505"/>
                  </a:lnTo>
                  <a:lnTo>
                    <a:pt x="64" y="503"/>
                  </a:lnTo>
                  <a:lnTo>
                    <a:pt x="66" y="501"/>
                  </a:lnTo>
                  <a:lnTo>
                    <a:pt x="71" y="498"/>
                  </a:lnTo>
                  <a:lnTo>
                    <a:pt x="78" y="496"/>
                  </a:lnTo>
                  <a:lnTo>
                    <a:pt x="85" y="494"/>
                  </a:lnTo>
                  <a:lnTo>
                    <a:pt x="89" y="494"/>
                  </a:lnTo>
                  <a:lnTo>
                    <a:pt x="91" y="491"/>
                  </a:lnTo>
                  <a:lnTo>
                    <a:pt x="91" y="489"/>
                  </a:lnTo>
                  <a:lnTo>
                    <a:pt x="94" y="489"/>
                  </a:lnTo>
                  <a:lnTo>
                    <a:pt x="96" y="487"/>
                  </a:lnTo>
                  <a:lnTo>
                    <a:pt x="96" y="485"/>
                  </a:lnTo>
                  <a:lnTo>
                    <a:pt x="98" y="482"/>
                  </a:lnTo>
                  <a:lnTo>
                    <a:pt x="101" y="482"/>
                  </a:lnTo>
                  <a:lnTo>
                    <a:pt x="103" y="482"/>
                  </a:lnTo>
                  <a:lnTo>
                    <a:pt x="105" y="482"/>
                  </a:lnTo>
                  <a:lnTo>
                    <a:pt x="107" y="482"/>
                  </a:lnTo>
                  <a:lnTo>
                    <a:pt x="110" y="480"/>
                  </a:lnTo>
                  <a:lnTo>
                    <a:pt x="112" y="480"/>
                  </a:lnTo>
                  <a:lnTo>
                    <a:pt x="114" y="480"/>
                  </a:lnTo>
                  <a:lnTo>
                    <a:pt x="119" y="480"/>
                  </a:lnTo>
                  <a:lnTo>
                    <a:pt x="121" y="480"/>
                  </a:lnTo>
                  <a:lnTo>
                    <a:pt x="123" y="478"/>
                  </a:lnTo>
                  <a:lnTo>
                    <a:pt x="126" y="478"/>
                  </a:lnTo>
                  <a:lnTo>
                    <a:pt x="128" y="475"/>
                  </a:lnTo>
                  <a:lnTo>
                    <a:pt x="133" y="473"/>
                  </a:lnTo>
                  <a:lnTo>
                    <a:pt x="135" y="469"/>
                  </a:lnTo>
                  <a:lnTo>
                    <a:pt x="142" y="462"/>
                  </a:lnTo>
                  <a:lnTo>
                    <a:pt x="144" y="457"/>
                  </a:lnTo>
                  <a:lnTo>
                    <a:pt x="146" y="453"/>
                  </a:lnTo>
                  <a:lnTo>
                    <a:pt x="151" y="448"/>
                  </a:lnTo>
                  <a:lnTo>
                    <a:pt x="153" y="443"/>
                  </a:lnTo>
                  <a:lnTo>
                    <a:pt x="158" y="441"/>
                  </a:lnTo>
                  <a:lnTo>
                    <a:pt x="162" y="437"/>
                  </a:lnTo>
                  <a:lnTo>
                    <a:pt x="165" y="434"/>
                  </a:lnTo>
                  <a:lnTo>
                    <a:pt x="167" y="430"/>
                  </a:lnTo>
                  <a:lnTo>
                    <a:pt x="169" y="428"/>
                  </a:lnTo>
                  <a:lnTo>
                    <a:pt x="171" y="423"/>
                  </a:lnTo>
                  <a:lnTo>
                    <a:pt x="174" y="421"/>
                  </a:lnTo>
                  <a:lnTo>
                    <a:pt x="176" y="416"/>
                  </a:lnTo>
                  <a:lnTo>
                    <a:pt x="178" y="414"/>
                  </a:lnTo>
                  <a:lnTo>
                    <a:pt x="178" y="409"/>
                  </a:lnTo>
                  <a:lnTo>
                    <a:pt x="181" y="407"/>
                  </a:lnTo>
                  <a:lnTo>
                    <a:pt x="181" y="405"/>
                  </a:lnTo>
                  <a:lnTo>
                    <a:pt x="183" y="402"/>
                  </a:lnTo>
                  <a:lnTo>
                    <a:pt x="183" y="400"/>
                  </a:lnTo>
                  <a:lnTo>
                    <a:pt x="185" y="398"/>
                  </a:lnTo>
                  <a:lnTo>
                    <a:pt x="187" y="393"/>
                  </a:lnTo>
                  <a:lnTo>
                    <a:pt x="190" y="391"/>
                  </a:lnTo>
                  <a:lnTo>
                    <a:pt x="190" y="389"/>
                  </a:lnTo>
                  <a:lnTo>
                    <a:pt x="190" y="384"/>
                  </a:lnTo>
                  <a:lnTo>
                    <a:pt x="190" y="380"/>
                  </a:lnTo>
                  <a:lnTo>
                    <a:pt x="190" y="373"/>
                  </a:lnTo>
                  <a:lnTo>
                    <a:pt x="187" y="364"/>
                  </a:lnTo>
                  <a:lnTo>
                    <a:pt x="187" y="354"/>
                  </a:lnTo>
                  <a:lnTo>
                    <a:pt x="187" y="350"/>
                  </a:lnTo>
                  <a:lnTo>
                    <a:pt x="187" y="343"/>
                  </a:lnTo>
                  <a:lnTo>
                    <a:pt x="190" y="341"/>
                  </a:lnTo>
                  <a:lnTo>
                    <a:pt x="190" y="338"/>
                  </a:lnTo>
                  <a:lnTo>
                    <a:pt x="190" y="336"/>
                  </a:lnTo>
                  <a:lnTo>
                    <a:pt x="192" y="336"/>
                  </a:lnTo>
                  <a:lnTo>
                    <a:pt x="194" y="336"/>
                  </a:lnTo>
                  <a:lnTo>
                    <a:pt x="194" y="334"/>
                  </a:lnTo>
                  <a:lnTo>
                    <a:pt x="199" y="332"/>
                  </a:lnTo>
                  <a:lnTo>
                    <a:pt x="203" y="332"/>
                  </a:lnTo>
                  <a:lnTo>
                    <a:pt x="208" y="329"/>
                  </a:lnTo>
                  <a:lnTo>
                    <a:pt x="210" y="327"/>
                  </a:lnTo>
                  <a:lnTo>
                    <a:pt x="213" y="325"/>
                  </a:lnTo>
                  <a:lnTo>
                    <a:pt x="215" y="320"/>
                  </a:lnTo>
                  <a:lnTo>
                    <a:pt x="219" y="316"/>
                  </a:lnTo>
                  <a:lnTo>
                    <a:pt x="222" y="311"/>
                  </a:lnTo>
                  <a:lnTo>
                    <a:pt x="226" y="306"/>
                  </a:lnTo>
                  <a:lnTo>
                    <a:pt x="228" y="300"/>
                  </a:lnTo>
                  <a:lnTo>
                    <a:pt x="231" y="295"/>
                  </a:lnTo>
                  <a:lnTo>
                    <a:pt x="235" y="288"/>
                  </a:lnTo>
                  <a:lnTo>
                    <a:pt x="238" y="279"/>
                  </a:lnTo>
                  <a:lnTo>
                    <a:pt x="240" y="277"/>
                  </a:lnTo>
                  <a:lnTo>
                    <a:pt x="244" y="277"/>
                  </a:lnTo>
                  <a:lnTo>
                    <a:pt x="247" y="277"/>
                  </a:lnTo>
                  <a:lnTo>
                    <a:pt x="249" y="277"/>
                  </a:lnTo>
                  <a:lnTo>
                    <a:pt x="251" y="277"/>
                  </a:lnTo>
                  <a:lnTo>
                    <a:pt x="254" y="279"/>
                  </a:lnTo>
                  <a:lnTo>
                    <a:pt x="258" y="279"/>
                  </a:lnTo>
                  <a:lnTo>
                    <a:pt x="263" y="279"/>
                  </a:lnTo>
                  <a:lnTo>
                    <a:pt x="270" y="281"/>
                  </a:lnTo>
                  <a:lnTo>
                    <a:pt x="272" y="284"/>
                  </a:lnTo>
                  <a:lnTo>
                    <a:pt x="272" y="286"/>
                  </a:lnTo>
                  <a:lnTo>
                    <a:pt x="274" y="286"/>
                  </a:lnTo>
                  <a:lnTo>
                    <a:pt x="276" y="288"/>
                  </a:lnTo>
                  <a:lnTo>
                    <a:pt x="279" y="288"/>
                  </a:lnTo>
                  <a:lnTo>
                    <a:pt x="279" y="290"/>
                  </a:lnTo>
                  <a:lnTo>
                    <a:pt x="279" y="295"/>
                  </a:lnTo>
                  <a:lnTo>
                    <a:pt x="279" y="297"/>
                  </a:lnTo>
                  <a:lnTo>
                    <a:pt x="281" y="300"/>
                  </a:lnTo>
                  <a:lnTo>
                    <a:pt x="283" y="300"/>
                  </a:lnTo>
                  <a:lnTo>
                    <a:pt x="286" y="300"/>
                  </a:lnTo>
                  <a:lnTo>
                    <a:pt x="290" y="297"/>
                  </a:lnTo>
                  <a:lnTo>
                    <a:pt x="292" y="297"/>
                  </a:lnTo>
                  <a:lnTo>
                    <a:pt x="297" y="295"/>
                  </a:lnTo>
                  <a:lnTo>
                    <a:pt x="299" y="295"/>
                  </a:lnTo>
                  <a:lnTo>
                    <a:pt x="302" y="293"/>
                  </a:lnTo>
                  <a:lnTo>
                    <a:pt x="304" y="293"/>
                  </a:lnTo>
                  <a:lnTo>
                    <a:pt x="311" y="295"/>
                  </a:lnTo>
                  <a:lnTo>
                    <a:pt x="331" y="274"/>
                  </a:lnTo>
                  <a:lnTo>
                    <a:pt x="334" y="272"/>
                  </a:lnTo>
                  <a:lnTo>
                    <a:pt x="336" y="272"/>
                  </a:lnTo>
                  <a:lnTo>
                    <a:pt x="336" y="270"/>
                  </a:lnTo>
                  <a:lnTo>
                    <a:pt x="336" y="268"/>
                  </a:lnTo>
                  <a:lnTo>
                    <a:pt x="336" y="265"/>
                  </a:lnTo>
                  <a:lnTo>
                    <a:pt x="336" y="261"/>
                  </a:lnTo>
                  <a:lnTo>
                    <a:pt x="336" y="258"/>
                  </a:lnTo>
                  <a:lnTo>
                    <a:pt x="336" y="256"/>
                  </a:lnTo>
                  <a:lnTo>
                    <a:pt x="338" y="256"/>
                  </a:lnTo>
                  <a:lnTo>
                    <a:pt x="345" y="256"/>
                  </a:lnTo>
                  <a:lnTo>
                    <a:pt x="350" y="256"/>
                  </a:lnTo>
                  <a:lnTo>
                    <a:pt x="352" y="256"/>
                  </a:lnTo>
                  <a:lnTo>
                    <a:pt x="354" y="256"/>
                  </a:lnTo>
                  <a:lnTo>
                    <a:pt x="356" y="258"/>
                  </a:lnTo>
                  <a:lnTo>
                    <a:pt x="359" y="258"/>
                  </a:lnTo>
                  <a:lnTo>
                    <a:pt x="363" y="263"/>
                  </a:lnTo>
                  <a:lnTo>
                    <a:pt x="366" y="265"/>
                  </a:lnTo>
                  <a:lnTo>
                    <a:pt x="368" y="268"/>
                  </a:lnTo>
                  <a:lnTo>
                    <a:pt x="370" y="268"/>
                  </a:lnTo>
                  <a:lnTo>
                    <a:pt x="370" y="270"/>
                  </a:lnTo>
                  <a:lnTo>
                    <a:pt x="372" y="272"/>
                  </a:lnTo>
                  <a:lnTo>
                    <a:pt x="375" y="272"/>
                  </a:lnTo>
                  <a:lnTo>
                    <a:pt x="379" y="272"/>
                  </a:lnTo>
                  <a:lnTo>
                    <a:pt x="384" y="272"/>
                  </a:lnTo>
                  <a:lnTo>
                    <a:pt x="386" y="272"/>
                  </a:lnTo>
                  <a:lnTo>
                    <a:pt x="388" y="272"/>
                  </a:lnTo>
                  <a:lnTo>
                    <a:pt x="391" y="272"/>
                  </a:lnTo>
                  <a:lnTo>
                    <a:pt x="395" y="272"/>
                  </a:lnTo>
                  <a:lnTo>
                    <a:pt x="407" y="277"/>
                  </a:lnTo>
                  <a:lnTo>
                    <a:pt x="430" y="286"/>
                  </a:lnTo>
                  <a:lnTo>
                    <a:pt x="436" y="288"/>
                  </a:lnTo>
                  <a:lnTo>
                    <a:pt x="443" y="293"/>
                  </a:lnTo>
                  <a:lnTo>
                    <a:pt x="452" y="297"/>
                  </a:lnTo>
                  <a:lnTo>
                    <a:pt x="459" y="300"/>
                  </a:lnTo>
                  <a:lnTo>
                    <a:pt x="468" y="304"/>
                  </a:lnTo>
                  <a:lnTo>
                    <a:pt x="473" y="304"/>
                  </a:lnTo>
                  <a:lnTo>
                    <a:pt x="478" y="306"/>
                  </a:lnTo>
                  <a:lnTo>
                    <a:pt x="482" y="309"/>
                  </a:lnTo>
                  <a:lnTo>
                    <a:pt x="484" y="311"/>
                  </a:lnTo>
                  <a:lnTo>
                    <a:pt x="487" y="311"/>
                  </a:lnTo>
                  <a:lnTo>
                    <a:pt x="487" y="313"/>
                  </a:lnTo>
                  <a:lnTo>
                    <a:pt x="491" y="313"/>
                  </a:lnTo>
                  <a:lnTo>
                    <a:pt x="494" y="311"/>
                  </a:lnTo>
                  <a:lnTo>
                    <a:pt x="496" y="309"/>
                  </a:lnTo>
                  <a:lnTo>
                    <a:pt x="500" y="302"/>
                  </a:lnTo>
                  <a:lnTo>
                    <a:pt x="505" y="297"/>
                  </a:lnTo>
                  <a:lnTo>
                    <a:pt x="507" y="290"/>
                  </a:lnTo>
                  <a:lnTo>
                    <a:pt x="514" y="288"/>
                  </a:lnTo>
                  <a:lnTo>
                    <a:pt x="521" y="281"/>
                  </a:lnTo>
                  <a:lnTo>
                    <a:pt x="526" y="279"/>
                  </a:lnTo>
                  <a:lnTo>
                    <a:pt x="530" y="277"/>
                  </a:lnTo>
                  <a:lnTo>
                    <a:pt x="532" y="277"/>
                  </a:lnTo>
                  <a:lnTo>
                    <a:pt x="535" y="277"/>
                  </a:lnTo>
                  <a:lnTo>
                    <a:pt x="539" y="281"/>
                  </a:lnTo>
                  <a:lnTo>
                    <a:pt x="542" y="284"/>
                  </a:lnTo>
                  <a:lnTo>
                    <a:pt x="544" y="286"/>
                  </a:lnTo>
                  <a:lnTo>
                    <a:pt x="546" y="288"/>
                  </a:lnTo>
                  <a:lnTo>
                    <a:pt x="546" y="290"/>
                  </a:lnTo>
                  <a:lnTo>
                    <a:pt x="544" y="300"/>
                  </a:lnTo>
                  <a:lnTo>
                    <a:pt x="542" y="304"/>
                  </a:lnTo>
                  <a:lnTo>
                    <a:pt x="544" y="306"/>
                  </a:lnTo>
                  <a:lnTo>
                    <a:pt x="548" y="313"/>
                  </a:lnTo>
                  <a:lnTo>
                    <a:pt x="560" y="320"/>
                  </a:lnTo>
                  <a:lnTo>
                    <a:pt x="562" y="322"/>
                  </a:lnTo>
                  <a:lnTo>
                    <a:pt x="564" y="322"/>
                  </a:lnTo>
                  <a:lnTo>
                    <a:pt x="574" y="318"/>
                  </a:lnTo>
                  <a:lnTo>
                    <a:pt x="576" y="318"/>
                  </a:lnTo>
                  <a:lnTo>
                    <a:pt x="578" y="316"/>
                  </a:lnTo>
                  <a:lnTo>
                    <a:pt x="580" y="316"/>
                  </a:lnTo>
                  <a:lnTo>
                    <a:pt x="580" y="313"/>
                  </a:lnTo>
                  <a:lnTo>
                    <a:pt x="583" y="311"/>
                  </a:lnTo>
                  <a:lnTo>
                    <a:pt x="585" y="309"/>
                  </a:lnTo>
                  <a:lnTo>
                    <a:pt x="587" y="309"/>
                  </a:lnTo>
                  <a:lnTo>
                    <a:pt x="590" y="306"/>
                  </a:lnTo>
                  <a:lnTo>
                    <a:pt x="592" y="306"/>
                  </a:lnTo>
                  <a:lnTo>
                    <a:pt x="594" y="306"/>
                  </a:lnTo>
                  <a:lnTo>
                    <a:pt x="596" y="306"/>
                  </a:lnTo>
                  <a:lnTo>
                    <a:pt x="599" y="306"/>
                  </a:lnTo>
                  <a:lnTo>
                    <a:pt x="601" y="302"/>
                  </a:lnTo>
                  <a:lnTo>
                    <a:pt x="608" y="297"/>
                  </a:lnTo>
                  <a:lnTo>
                    <a:pt x="608" y="295"/>
                  </a:lnTo>
                  <a:lnTo>
                    <a:pt x="608" y="290"/>
                  </a:lnTo>
                  <a:lnTo>
                    <a:pt x="610" y="286"/>
                  </a:lnTo>
                  <a:lnTo>
                    <a:pt x="612" y="279"/>
                  </a:lnTo>
                  <a:lnTo>
                    <a:pt x="624" y="261"/>
                  </a:lnTo>
                  <a:lnTo>
                    <a:pt x="635" y="242"/>
                  </a:lnTo>
                  <a:lnTo>
                    <a:pt x="640" y="233"/>
                  </a:lnTo>
                  <a:lnTo>
                    <a:pt x="644" y="224"/>
                  </a:lnTo>
                  <a:lnTo>
                    <a:pt x="647" y="220"/>
                  </a:lnTo>
                  <a:lnTo>
                    <a:pt x="649" y="217"/>
                  </a:lnTo>
                  <a:lnTo>
                    <a:pt x="651" y="213"/>
                  </a:lnTo>
                  <a:lnTo>
                    <a:pt x="651" y="210"/>
                  </a:lnTo>
                  <a:lnTo>
                    <a:pt x="651" y="208"/>
                  </a:lnTo>
                  <a:lnTo>
                    <a:pt x="653" y="206"/>
                  </a:lnTo>
                  <a:lnTo>
                    <a:pt x="656" y="206"/>
                  </a:lnTo>
                  <a:lnTo>
                    <a:pt x="658" y="206"/>
                  </a:lnTo>
                  <a:lnTo>
                    <a:pt x="663" y="206"/>
                  </a:lnTo>
                  <a:lnTo>
                    <a:pt x="667" y="208"/>
                  </a:lnTo>
                  <a:lnTo>
                    <a:pt x="669" y="208"/>
                  </a:lnTo>
                  <a:lnTo>
                    <a:pt x="674" y="210"/>
                  </a:lnTo>
                  <a:lnTo>
                    <a:pt x="676" y="210"/>
                  </a:lnTo>
                  <a:lnTo>
                    <a:pt x="679" y="210"/>
                  </a:lnTo>
                  <a:lnTo>
                    <a:pt x="688" y="208"/>
                  </a:lnTo>
                  <a:lnTo>
                    <a:pt x="695" y="204"/>
                  </a:lnTo>
                  <a:lnTo>
                    <a:pt x="699" y="201"/>
                  </a:lnTo>
                  <a:lnTo>
                    <a:pt x="701" y="199"/>
                  </a:lnTo>
                  <a:lnTo>
                    <a:pt x="706" y="190"/>
                  </a:lnTo>
                  <a:lnTo>
                    <a:pt x="711" y="185"/>
                  </a:lnTo>
                  <a:lnTo>
                    <a:pt x="713" y="181"/>
                  </a:lnTo>
                  <a:lnTo>
                    <a:pt x="715" y="178"/>
                  </a:lnTo>
                  <a:lnTo>
                    <a:pt x="717" y="178"/>
                  </a:lnTo>
                  <a:lnTo>
                    <a:pt x="717" y="181"/>
                  </a:lnTo>
                  <a:lnTo>
                    <a:pt x="720" y="181"/>
                  </a:lnTo>
                  <a:lnTo>
                    <a:pt x="722" y="183"/>
                  </a:lnTo>
                  <a:lnTo>
                    <a:pt x="724" y="185"/>
                  </a:lnTo>
                  <a:lnTo>
                    <a:pt x="727" y="188"/>
                  </a:lnTo>
                  <a:lnTo>
                    <a:pt x="731" y="190"/>
                  </a:lnTo>
                  <a:lnTo>
                    <a:pt x="733" y="190"/>
                  </a:lnTo>
                  <a:lnTo>
                    <a:pt x="736" y="190"/>
                  </a:lnTo>
                  <a:lnTo>
                    <a:pt x="738" y="190"/>
                  </a:lnTo>
                  <a:lnTo>
                    <a:pt x="738" y="192"/>
                  </a:lnTo>
                  <a:lnTo>
                    <a:pt x="740" y="194"/>
                  </a:lnTo>
                  <a:lnTo>
                    <a:pt x="743" y="197"/>
                  </a:lnTo>
                  <a:lnTo>
                    <a:pt x="745" y="197"/>
                  </a:lnTo>
                  <a:lnTo>
                    <a:pt x="747" y="197"/>
                  </a:lnTo>
                  <a:lnTo>
                    <a:pt x="749" y="199"/>
                  </a:lnTo>
                  <a:lnTo>
                    <a:pt x="752" y="201"/>
                  </a:lnTo>
                  <a:lnTo>
                    <a:pt x="754" y="204"/>
                  </a:lnTo>
                  <a:lnTo>
                    <a:pt x="756" y="206"/>
                  </a:lnTo>
                  <a:lnTo>
                    <a:pt x="759" y="208"/>
                  </a:lnTo>
                  <a:lnTo>
                    <a:pt x="761" y="208"/>
                  </a:lnTo>
                  <a:lnTo>
                    <a:pt x="763" y="201"/>
                  </a:lnTo>
                  <a:lnTo>
                    <a:pt x="763" y="199"/>
                  </a:lnTo>
                  <a:lnTo>
                    <a:pt x="761" y="197"/>
                  </a:lnTo>
                  <a:lnTo>
                    <a:pt x="761" y="194"/>
                  </a:lnTo>
                  <a:lnTo>
                    <a:pt x="761" y="192"/>
                  </a:lnTo>
                  <a:lnTo>
                    <a:pt x="763" y="190"/>
                  </a:lnTo>
                  <a:lnTo>
                    <a:pt x="768" y="185"/>
                  </a:lnTo>
                  <a:lnTo>
                    <a:pt x="770" y="183"/>
                  </a:lnTo>
                  <a:lnTo>
                    <a:pt x="772" y="183"/>
                  </a:lnTo>
                  <a:lnTo>
                    <a:pt x="772" y="181"/>
                  </a:lnTo>
                  <a:lnTo>
                    <a:pt x="772" y="178"/>
                  </a:lnTo>
                  <a:lnTo>
                    <a:pt x="770" y="176"/>
                  </a:lnTo>
                  <a:lnTo>
                    <a:pt x="772" y="174"/>
                  </a:lnTo>
                  <a:lnTo>
                    <a:pt x="775" y="174"/>
                  </a:lnTo>
                  <a:lnTo>
                    <a:pt x="779" y="172"/>
                  </a:lnTo>
                  <a:lnTo>
                    <a:pt x="781" y="172"/>
                  </a:lnTo>
                  <a:lnTo>
                    <a:pt x="784" y="169"/>
                  </a:lnTo>
                  <a:lnTo>
                    <a:pt x="784" y="167"/>
                  </a:lnTo>
                  <a:lnTo>
                    <a:pt x="784" y="162"/>
                  </a:lnTo>
                  <a:lnTo>
                    <a:pt x="784" y="160"/>
                  </a:lnTo>
                  <a:lnTo>
                    <a:pt x="786" y="158"/>
                  </a:lnTo>
                  <a:lnTo>
                    <a:pt x="788" y="158"/>
                  </a:lnTo>
                  <a:lnTo>
                    <a:pt x="791" y="156"/>
                  </a:lnTo>
                  <a:lnTo>
                    <a:pt x="791" y="153"/>
                  </a:lnTo>
                  <a:lnTo>
                    <a:pt x="793" y="151"/>
                  </a:lnTo>
                  <a:lnTo>
                    <a:pt x="793" y="149"/>
                  </a:lnTo>
                  <a:lnTo>
                    <a:pt x="793" y="146"/>
                  </a:lnTo>
                  <a:lnTo>
                    <a:pt x="795" y="144"/>
                  </a:lnTo>
                  <a:lnTo>
                    <a:pt x="797" y="142"/>
                  </a:lnTo>
                  <a:lnTo>
                    <a:pt x="797" y="140"/>
                  </a:lnTo>
                  <a:lnTo>
                    <a:pt x="800" y="137"/>
                  </a:lnTo>
                  <a:lnTo>
                    <a:pt x="800" y="135"/>
                  </a:lnTo>
                  <a:lnTo>
                    <a:pt x="800" y="133"/>
                  </a:lnTo>
                  <a:lnTo>
                    <a:pt x="800" y="130"/>
                  </a:lnTo>
                  <a:lnTo>
                    <a:pt x="800" y="128"/>
                  </a:lnTo>
                  <a:lnTo>
                    <a:pt x="802" y="126"/>
                  </a:lnTo>
                  <a:lnTo>
                    <a:pt x="804" y="124"/>
                  </a:lnTo>
                  <a:lnTo>
                    <a:pt x="804" y="121"/>
                  </a:lnTo>
                  <a:lnTo>
                    <a:pt x="804" y="117"/>
                  </a:lnTo>
                  <a:lnTo>
                    <a:pt x="804" y="114"/>
                  </a:lnTo>
                  <a:lnTo>
                    <a:pt x="802" y="112"/>
                  </a:lnTo>
                  <a:lnTo>
                    <a:pt x="802" y="110"/>
                  </a:lnTo>
                  <a:lnTo>
                    <a:pt x="800" y="108"/>
                  </a:lnTo>
                  <a:lnTo>
                    <a:pt x="797" y="105"/>
                  </a:lnTo>
                  <a:lnTo>
                    <a:pt x="797" y="101"/>
                  </a:lnTo>
                  <a:lnTo>
                    <a:pt x="797" y="98"/>
                  </a:lnTo>
                  <a:lnTo>
                    <a:pt x="800" y="94"/>
                  </a:lnTo>
                  <a:lnTo>
                    <a:pt x="800" y="92"/>
                  </a:lnTo>
                  <a:lnTo>
                    <a:pt x="797" y="89"/>
                  </a:lnTo>
                  <a:lnTo>
                    <a:pt x="797" y="87"/>
                  </a:lnTo>
                  <a:lnTo>
                    <a:pt x="795" y="87"/>
                  </a:lnTo>
                  <a:lnTo>
                    <a:pt x="793" y="85"/>
                  </a:lnTo>
                  <a:lnTo>
                    <a:pt x="791" y="82"/>
                  </a:lnTo>
                  <a:lnTo>
                    <a:pt x="791" y="80"/>
                  </a:lnTo>
                  <a:lnTo>
                    <a:pt x="788" y="78"/>
                  </a:lnTo>
                  <a:lnTo>
                    <a:pt x="788" y="73"/>
                  </a:lnTo>
                  <a:lnTo>
                    <a:pt x="788" y="71"/>
                  </a:lnTo>
                  <a:lnTo>
                    <a:pt x="784" y="64"/>
                  </a:lnTo>
                  <a:lnTo>
                    <a:pt x="788" y="66"/>
                  </a:lnTo>
                  <a:lnTo>
                    <a:pt x="791" y="66"/>
                  </a:lnTo>
                  <a:lnTo>
                    <a:pt x="795" y="69"/>
                  </a:lnTo>
                  <a:lnTo>
                    <a:pt x="795" y="71"/>
                  </a:lnTo>
                  <a:lnTo>
                    <a:pt x="797" y="71"/>
                  </a:lnTo>
                  <a:lnTo>
                    <a:pt x="800" y="71"/>
                  </a:lnTo>
                  <a:lnTo>
                    <a:pt x="804" y="71"/>
                  </a:lnTo>
                  <a:lnTo>
                    <a:pt x="807" y="73"/>
                  </a:lnTo>
                  <a:lnTo>
                    <a:pt x="809" y="73"/>
                  </a:lnTo>
                  <a:lnTo>
                    <a:pt x="811" y="73"/>
                  </a:lnTo>
                  <a:lnTo>
                    <a:pt x="813" y="76"/>
                  </a:lnTo>
                  <a:lnTo>
                    <a:pt x="816" y="78"/>
                  </a:lnTo>
                  <a:lnTo>
                    <a:pt x="820" y="80"/>
                  </a:lnTo>
                  <a:lnTo>
                    <a:pt x="823" y="80"/>
                  </a:lnTo>
                  <a:lnTo>
                    <a:pt x="825" y="80"/>
                  </a:lnTo>
                  <a:lnTo>
                    <a:pt x="827" y="80"/>
                  </a:lnTo>
                  <a:lnTo>
                    <a:pt x="829" y="80"/>
                  </a:lnTo>
                  <a:lnTo>
                    <a:pt x="832" y="78"/>
                  </a:lnTo>
                  <a:lnTo>
                    <a:pt x="834" y="76"/>
                  </a:lnTo>
                  <a:lnTo>
                    <a:pt x="834" y="73"/>
                  </a:lnTo>
                  <a:lnTo>
                    <a:pt x="834" y="71"/>
                  </a:lnTo>
                  <a:lnTo>
                    <a:pt x="834" y="69"/>
                  </a:lnTo>
                  <a:lnTo>
                    <a:pt x="836" y="66"/>
                  </a:lnTo>
                  <a:lnTo>
                    <a:pt x="836" y="64"/>
                  </a:lnTo>
                  <a:lnTo>
                    <a:pt x="839" y="64"/>
                  </a:lnTo>
                  <a:lnTo>
                    <a:pt x="841" y="64"/>
                  </a:lnTo>
                  <a:lnTo>
                    <a:pt x="843" y="66"/>
                  </a:lnTo>
                  <a:lnTo>
                    <a:pt x="843" y="69"/>
                  </a:lnTo>
                  <a:lnTo>
                    <a:pt x="845" y="69"/>
                  </a:lnTo>
                  <a:lnTo>
                    <a:pt x="845" y="71"/>
                  </a:lnTo>
                  <a:lnTo>
                    <a:pt x="848" y="71"/>
                  </a:lnTo>
                  <a:lnTo>
                    <a:pt x="850" y="71"/>
                  </a:lnTo>
                  <a:lnTo>
                    <a:pt x="850" y="69"/>
                  </a:lnTo>
                  <a:lnTo>
                    <a:pt x="852" y="69"/>
                  </a:lnTo>
                  <a:lnTo>
                    <a:pt x="852" y="66"/>
                  </a:lnTo>
                  <a:lnTo>
                    <a:pt x="855" y="66"/>
                  </a:lnTo>
                  <a:lnTo>
                    <a:pt x="857" y="62"/>
                  </a:lnTo>
                  <a:lnTo>
                    <a:pt x="866" y="46"/>
                  </a:lnTo>
                  <a:lnTo>
                    <a:pt x="871" y="39"/>
                  </a:lnTo>
                  <a:lnTo>
                    <a:pt x="873" y="37"/>
                  </a:lnTo>
                  <a:lnTo>
                    <a:pt x="875" y="37"/>
                  </a:lnTo>
                  <a:lnTo>
                    <a:pt x="877" y="34"/>
                  </a:lnTo>
                  <a:lnTo>
                    <a:pt x="877" y="32"/>
                  </a:lnTo>
                  <a:lnTo>
                    <a:pt x="880" y="30"/>
                  </a:lnTo>
                  <a:lnTo>
                    <a:pt x="882" y="25"/>
                  </a:lnTo>
                  <a:lnTo>
                    <a:pt x="884" y="18"/>
                  </a:lnTo>
                  <a:lnTo>
                    <a:pt x="891" y="5"/>
                  </a:lnTo>
                  <a:lnTo>
                    <a:pt x="891" y="2"/>
                  </a:lnTo>
                  <a:lnTo>
                    <a:pt x="893" y="0"/>
                  </a:lnTo>
                  <a:lnTo>
                    <a:pt x="896" y="0"/>
                  </a:lnTo>
                  <a:lnTo>
                    <a:pt x="898" y="0"/>
                  </a:lnTo>
                  <a:lnTo>
                    <a:pt x="900" y="2"/>
                  </a:lnTo>
                  <a:lnTo>
                    <a:pt x="903" y="5"/>
                  </a:lnTo>
                  <a:lnTo>
                    <a:pt x="903" y="7"/>
                  </a:lnTo>
                  <a:lnTo>
                    <a:pt x="907" y="9"/>
                  </a:lnTo>
                  <a:lnTo>
                    <a:pt x="909" y="9"/>
                  </a:lnTo>
                  <a:lnTo>
                    <a:pt x="912" y="12"/>
                  </a:lnTo>
                  <a:lnTo>
                    <a:pt x="916" y="14"/>
                  </a:lnTo>
                  <a:lnTo>
                    <a:pt x="919" y="18"/>
                  </a:lnTo>
                  <a:lnTo>
                    <a:pt x="921" y="23"/>
                  </a:lnTo>
                  <a:lnTo>
                    <a:pt x="925" y="28"/>
                  </a:lnTo>
                  <a:lnTo>
                    <a:pt x="928" y="37"/>
                  </a:lnTo>
                  <a:lnTo>
                    <a:pt x="928" y="44"/>
                  </a:lnTo>
                  <a:lnTo>
                    <a:pt x="930" y="50"/>
                  </a:lnTo>
                  <a:lnTo>
                    <a:pt x="930" y="55"/>
                  </a:lnTo>
                  <a:lnTo>
                    <a:pt x="930" y="57"/>
                  </a:lnTo>
                  <a:lnTo>
                    <a:pt x="932" y="60"/>
                  </a:lnTo>
                  <a:lnTo>
                    <a:pt x="932" y="62"/>
                  </a:lnTo>
                  <a:lnTo>
                    <a:pt x="935" y="64"/>
                  </a:lnTo>
                  <a:lnTo>
                    <a:pt x="941" y="71"/>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40" name="A103">
              <a:extLst>
                <a:ext uri="{FF2B5EF4-FFF2-40B4-BE49-F238E27FC236}">
                  <a16:creationId xmlns:a16="http://schemas.microsoft.com/office/drawing/2014/main" id="{AB66C8C8-8183-F00C-8ED1-1E82FE552DA7}"/>
                </a:ext>
              </a:extLst>
            </xdr:cNvPr>
            <xdr:cNvSpPr>
              <a:spLocks noEditPoints="1"/>
            </xdr:cNvSpPr>
          </xdr:nvSpPr>
          <xdr:spPr bwMode="auto">
            <a:xfrm>
              <a:off x="5724530" y="8756514"/>
              <a:ext cx="1024268" cy="907530"/>
            </a:xfrm>
            <a:custGeom>
              <a:avLst/>
              <a:gdLst/>
              <a:ahLst/>
              <a:cxnLst>
                <a:cxn ang="0">
                  <a:pos x="967" y="125"/>
                </a:cxn>
                <a:cxn ang="0">
                  <a:pos x="1028" y="164"/>
                </a:cxn>
                <a:cxn ang="0">
                  <a:pos x="1085" y="173"/>
                </a:cxn>
                <a:cxn ang="0">
                  <a:pos x="1047" y="276"/>
                </a:cxn>
                <a:cxn ang="0">
                  <a:pos x="1038" y="336"/>
                </a:cxn>
                <a:cxn ang="0">
                  <a:pos x="1024" y="368"/>
                </a:cxn>
                <a:cxn ang="0">
                  <a:pos x="1022" y="400"/>
                </a:cxn>
                <a:cxn ang="0">
                  <a:pos x="1022" y="427"/>
                </a:cxn>
                <a:cxn ang="0">
                  <a:pos x="1035" y="454"/>
                </a:cxn>
                <a:cxn ang="0">
                  <a:pos x="1024" y="486"/>
                </a:cxn>
                <a:cxn ang="0">
                  <a:pos x="960" y="491"/>
                </a:cxn>
                <a:cxn ang="0">
                  <a:pos x="964" y="523"/>
                </a:cxn>
                <a:cxn ang="0">
                  <a:pos x="985" y="544"/>
                </a:cxn>
                <a:cxn ang="0">
                  <a:pos x="1006" y="557"/>
                </a:cxn>
                <a:cxn ang="0">
                  <a:pos x="1038" y="566"/>
                </a:cxn>
                <a:cxn ang="0">
                  <a:pos x="1047" y="617"/>
                </a:cxn>
                <a:cxn ang="0">
                  <a:pos x="1010" y="683"/>
                </a:cxn>
                <a:cxn ang="0">
                  <a:pos x="971" y="722"/>
                </a:cxn>
                <a:cxn ang="0">
                  <a:pos x="967" y="761"/>
                </a:cxn>
                <a:cxn ang="0">
                  <a:pos x="962" y="822"/>
                </a:cxn>
                <a:cxn ang="0">
                  <a:pos x="916" y="806"/>
                </a:cxn>
                <a:cxn ang="0">
                  <a:pos x="898" y="859"/>
                </a:cxn>
                <a:cxn ang="0">
                  <a:pos x="873" y="895"/>
                </a:cxn>
                <a:cxn ang="0">
                  <a:pos x="859" y="930"/>
                </a:cxn>
                <a:cxn ang="0">
                  <a:pos x="836" y="957"/>
                </a:cxn>
                <a:cxn ang="0">
                  <a:pos x="804" y="932"/>
                </a:cxn>
                <a:cxn ang="0">
                  <a:pos x="770" y="900"/>
                </a:cxn>
                <a:cxn ang="0">
                  <a:pos x="734" y="852"/>
                </a:cxn>
                <a:cxn ang="0">
                  <a:pos x="683" y="831"/>
                </a:cxn>
                <a:cxn ang="0">
                  <a:pos x="622" y="825"/>
                </a:cxn>
                <a:cxn ang="0">
                  <a:pos x="581" y="902"/>
                </a:cxn>
                <a:cxn ang="0">
                  <a:pos x="542" y="866"/>
                </a:cxn>
                <a:cxn ang="0">
                  <a:pos x="439" y="852"/>
                </a:cxn>
                <a:cxn ang="0">
                  <a:pos x="386" y="836"/>
                </a:cxn>
                <a:cxn ang="0">
                  <a:pos x="384" y="740"/>
                </a:cxn>
                <a:cxn ang="0">
                  <a:pos x="368" y="681"/>
                </a:cxn>
                <a:cxn ang="0">
                  <a:pos x="290" y="651"/>
                </a:cxn>
                <a:cxn ang="0">
                  <a:pos x="274" y="580"/>
                </a:cxn>
                <a:cxn ang="0">
                  <a:pos x="194" y="589"/>
                </a:cxn>
                <a:cxn ang="0">
                  <a:pos x="146" y="603"/>
                </a:cxn>
                <a:cxn ang="0">
                  <a:pos x="78" y="537"/>
                </a:cxn>
                <a:cxn ang="0">
                  <a:pos x="18" y="525"/>
                </a:cxn>
                <a:cxn ang="0">
                  <a:pos x="48" y="477"/>
                </a:cxn>
                <a:cxn ang="0">
                  <a:pos x="41" y="468"/>
                </a:cxn>
                <a:cxn ang="0">
                  <a:pos x="5" y="450"/>
                </a:cxn>
                <a:cxn ang="0">
                  <a:pos x="57" y="363"/>
                </a:cxn>
                <a:cxn ang="0">
                  <a:pos x="80" y="290"/>
                </a:cxn>
                <a:cxn ang="0">
                  <a:pos x="110" y="246"/>
                </a:cxn>
                <a:cxn ang="0">
                  <a:pos x="80" y="194"/>
                </a:cxn>
                <a:cxn ang="0">
                  <a:pos x="94" y="139"/>
                </a:cxn>
                <a:cxn ang="0">
                  <a:pos x="188" y="155"/>
                </a:cxn>
                <a:cxn ang="0">
                  <a:pos x="261" y="153"/>
                </a:cxn>
                <a:cxn ang="0">
                  <a:pos x="386" y="173"/>
                </a:cxn>
                <a:cxn ang="0">
                  <a:pos x="489" y="135"/>
                </a:cxn>
                <a:cxn ang="0">
                  <a:pos x="622" y="107"/>
                </a:cxn>
                <a:cxn ang="0">
                  <a:pos x="688" y="82"/>
                </a:cxn>
                <a:cxn ang="0">
                  <a:pos x="782" y="39"/>
                </a:cxn>
                <a:cxn ang="0">
                  <a:pos x="894" y="25"/>
                </a:cxn>
                <a:cxn ang="0">
                  <a:pos x="951" y="779"/>
                </a:cxn>
                <a:cxn ang="0">
                  <a:pos x="958" y="742"/>
                </a:cxn>
                <a:cxn ang="0">
                  <a:pos x="916" y="710"/>
                </a:cxn>
                <a:cxn ang="0">
                  <a:pos x="873" y="735"/>
                </a:cxn>
                <a:cxn ang="0">
                  <a:pos x="875" y="781"/>
                </a:cxn>
              </a:cxnLst>
              <a:rect l="0" t="0" r="r" b="b"/>
              <a:pathLst>
                <a:path w="1088" h="964">
                  <a:moveTo>
                    <a:pt x="919" y="36"/>
                  </a:moveTo>
                  <a:lnTo>
                    <a:pt x="926" y="41"/>
                  </a:lnTo>
                  <a:lnTo>
                    <a:pt x="928" y="43"/>
                  </a:lnTo>
                  <a:lnTo>
                    <a:pt x="932" y="50"/>
                  </a:lnTo>
                  <a:lnTo>
                    <a:pt x="939" y="61"/>
                  </a:lnTo>
                  <a:lnTo>
                    <a:pt x="944" y="73"/>
                  </a:lnTo>
                  <a:lnTo>
                    <a:pt x="951" y="87"/>
                  </a:lnTo>
                  <a:lnTo>
                    <a:pt x="958" y="93"/>
                  </a:lnTo>
                  <a:lnTo>
                    <a:pt x="964" y="103"/>
                  </a:lnTo>
                  <a:lnTo>
                    <a:pt x="964" y="105"/>
                  </a:lnTo>
                  <a:lnTo>
                    <a:pt x="964" y="107"/>
                  </a:lnTo>
                  <a:lnTo>
                    <a:pt x="964" y="109"/>
                  </a:lnTo>
                  <a:lnTo>
                    <a:pt x="962" y="116"/>
                  </a:lnTo>
                  <a:lnTo>
                    <a:pt x="964" y="121"/>
                  </a:lnTo>
                  <a:lnTo>
                    <a:pt x="967" y="125"/>
                  </a:lnTo>
                  <a:lnTo>
                    <a:pt x="967" y="128"/>
                  </a:lnTo>
                  <a:lnTo>
                    <a:pt x="971" y="132"/>
                  </a:lnTo>
                  <a:lnTo>
                    <a:pt x="978" y="135"/>
                  </a:lnTo>
                  <a:lnTo>
                    <a:pt x="983" y="137"/>
                  </a:lnTo>
                  <a:lnTo>
                    <a:pt x="985" y="141"/>
                  </a:lnTo>
                  <a:lnTo>
                    <a:pt x="987" y="148"/>
                  </a:lnTo>
                  <a:lnTo>
                    <a:pt x="992" y="155"/>
                  </a:lnTo>
                  <a:lnTo>
                    <a:pt x="994" y="160"/>
                  </a:lnTo>
                  <a:lnTo>
                    <a:pt x="996" y="162"/>
                  </a:lnTo>
                  <a:lnTo>
                    <a:pt x="1001" y="164"/>
                  </a:lnTo>
                  <a:lnTo>
                    <a:pt x="1008" y="164"/>
                  </a:lnTo>
                  <a:lnTo>
                    <a:pt x="1017" y="164"/>
                  </a:lnTo>
                  <a:lnTo>
                    <a:pt x="1022" y="164"/>
                  </a:lnTo>
                  <a:lnTo>
                    <a:pt x="1024" y="164"/>
                  </a:lnTo>
                  <a:lnTo>
                    <a:pt x="1028" y="164"/>
                  </a:lnTo>
                  <a:lnTo>
                    <a:pt x="1035" y="162"/>
                  </a:lnTo>
                  <a:lnTo>
                    <a:pt x="1040" y="162"/>
                  </a:lnTo>
                  <a:lnTo>
                    <a:pt x="1044" y="162"/>
                  </a:lnTo>
                  <a:lnTo>
                    <a:pt x="1049" y="162"/>
                  </a:lnTo>
                  <a:lnTo>
                    <a:pt x="1051" y="164"/>
                  </a:lnTo>
                  <a:lnTo>
                    <a:pt x="1056" y="164"/>
                  </a:lnTo>
                  <a:lnTo>
                    <a:pt x="1065" y="160"/>
                  </a:lnTo>
                  <a:lnTo>
                    <a:pt x="1069" y="160"/>
                  </a:lnTo>
                  <a:lnTo>
                    <a:pt x="1072" y="160"/>
                  </a:lnTo>
                  <a:lnTo>
                    <a:pt x="1074" y="160"/>
                  </a:lnTo>
                  <a:lnTo>
                    <a:pt x="1076" y="162"/>
                  </a:lnTo>
                  <a:lnTo>
                    <a:pt x="1079" y="164"/>
                  </a:lnTo>
                  <a:lnTo>
                    <a:pt x="1081" y="167"/>
                  </a:lnTo>
                  <a:lnTo>
                    <a:pt x="1083" y="171"/>
                  </a:lnTo>
                  <a:lnTo>
                    <a:pt x="1085" y="173"/>
                  </a:lnTo>
                  <a:lnTo>
                    <a:pt x="1088" y="176"/>
                  </a:lnTo>
                  <a:lnTo>
                    <a:pt x="1081" y="192"/>
                  </a:lnTo>
                  <a:lnTo>
                    <a:pt x="1074" y="205"/>
                  </a:lnTo>
                  <a:lnTo>
                    <a:pt x="1069" y="212"/>
                  </a:lnTo>
                  <a:lnTo>
                    <a:pt x="1067" y="219"/>
                  </a:lnTo>
                  <a:lnTo>
                    <a:pt x="1065" y="228"/>
                  </a:lnTo>
                  <a:lnTo>
                    <a:pt x="1065" y="233"/>
                  </a:lnTo>
                  <a:lnTo>
                    <a:pt x="1063" y="237"/>
                  </a:lnTo>
                  <a:lnTo>
                    <a:pt x="1058" y="242"/>
                  </a:lnTo>
                  <a:lnTo>
                    <a:pt x="1056" y="251"/>
                  </a:lnTo>
                  <a:lnTo>
                    <a:pt x="1051" y="256"/>
                  </a:lnTo>
                  <a:lnTo>
                    <a:pt x="1051" y="260"/>
                  </a:lnTo>
                  <a:lnTo>
                    <a:pt x="1049" y="267"/>
                  </a:lnTo>
                  <a:lnTo>
                    <a:pt x="1047" y="272"/>
                  </a:lnTo>
                  <a:lnTo>
                    <a:pt x="1047" y="276"/>
                  </a:lnTo>
                  <a:lnTo>
                    <a:pt x="1044" y="281"/>
                  </a:lnTo>
                  <a:lnTo>
                    <a:pt x="1044" y="283"/>
                  </a:lnTo>
                  <a:lnTo>
                    <a:pt x="1044" y="290"/>
                  </a:lnTo>
                  <a:lnTo>
                    <a:pt x="1044" y="292"/>
                  </a:lnTo>
                  <a:lnTo>
                    <a:pt x="1042" y="297"/>
                  </a:lnTo>
                  <a:lnTo>
                    <a:pt x="1040" y="301"/>
                  </a:lnTo>
                  <a:lnTo>
                    <a:pt x="1038" y="304"/>
                  </a:lnTo>
                  <a:lnTo>
                    <a:pt x="1038" y="306"/>
                  </a:lnTo>
                  <a:lnTo>
                    <a:pt x="1038" y="308"/>
                  </a:lnTo>
                  <a:lnTo>
                    <a:pt x="1042" y="313"/>
                  </a:lnTo>
                  <a:lnTo>
                    <a:pt x="1042" y="315"/>
                  </a:lnTo>
                  <a:lnTo>
                    <a:pt x="1042" y="320"/>
                  </a:lnTo>
                  <a:lnTo>
                    <a:pt x="1040" y="326"/>
                  </a:lnTo>
                  <a:lnTo>
                    <a:pt x="1040" y="331"/>
                  </a:lnTo>
                  <a:lnTo>
                    <a:pt x="1038" y="336"/>
                  </a:lnTo>
                  <a:lnTo>
                    <a:pt x="1035" y="338"/>
                  </a:lnTo>
                  <a:lnTo>
                    <a:pt x="1033" y="340"/>
                  </a:lnTo>
                  <a:lnTo>
                    <a:pt x="1031" y="340"/>
                  </a:lnTo>
                  <a:lnTo>
                    <a:pt x="1031" y="342"/>
                  </a:lnTo>
                  <a:lnTo>
                    <a:pt x="1031" y="345"/>
                  </a:lnTo>
                  <a:lnTo>
                    <a:pt x="1031" y="347"/>
                  </a:lnTo>
                  <a:lnTo>
                    <a:pt x="1031" y="349"/>
                  </a:lnTo>
                  <a:lnTo>
                    <a:pt x="1028" y="352"/>
                  </a:lnTo>
                  <a:lnTo>
                    <a:pt x="1026" y="354"/>
                  </a:lnTo>
                  <a:lnTo>
                    <a:pt x="1024" y="356"/>
                  </a:lnTo>
                  <a:lnTo>
                    <a:pt x="1022" y="358"/>
                  </a:lnTo>
                  <a:lnTo>
                    <a:pt x="1024" y="361"/>
                  </a:lnTo>
                  <a:lnTo>
                    <a:pt x="1024" y="363"/>
                  </a:lnTo>
                  <a:lnTo>
                    <a:pt x="1024" y="365"/>
                  </a:lnTo>
                  <a:lnTo>
                    <a:pt x="1024" y="368"/>
                  </a:lnTo>
                  <a:lnTo>
                    <a:pt x="1024" y="372"/>
                  </a:lnTo>
                  <a:lnTo>
                    <a:pt x="1024" y="374"/>
                  </a:lnTo>
                  <a:lnTo>
                    <a:pt x="1024" y="377"/>
                  </a:lnTo>
                  <a:lnTo>
                    <a:pt x="1024" y="379"/>
                  </a:lnTo>
                  <a:lnTo>
                    <a:pt x="1024" y="381"/>
                  </a:lnTo>
                  <a:lnTo>
                    <a:pt x="1026" y="381"/>
                  </a:lnTo>
                  <a:lnTo>
                    <a:pt x="1031" y="384"/>
                  </a:lnTo>
                  <a:lnTo>
                    <a:pt x="1033" y="386"/>
                  </a:lnTo>
                  <a:lnTo>
                    <a:pt x="1033" y="390"/>
                  </a:lnTo>
                  <a:lnTo>
                    <a:pt x="1031" y="390"/>
                  </a:lnTo>
                  <a:lnTo>
                    <a:pt x="1031" y="393"/>
                  </a:lnTo>
                  <a:lnTo>
                    <a:pt x="1028" y="395"/>
                  </a:lnTo>
                  <a:lnTo>
                    <a:pt x="1024" y="395"/>
                  </a:lnTo>
                  <a:lnTo>
                    <a:pt x="1022" y="397"/>
                  </a:lnTo>
                  <a:lnTo>
                    <a:pt x="1022" y="400"/>
                  </a:lnTo>
                  <a:lnTo>
                    <a:pt x="1019" y="400"/>
                  </a:lnTo>
                  <a:lnTo>
                    <a:pt x="1019" y="402"/>
                  </a:lnTo>
                  <a:lnTo>
                    <a:pt x="1022" y="404"/>
                  </a:lnTo>
                  <a:lnTo>
                    <a:pt x="1022" y="406"/>
                  </a:lnTo>
                  <a:lnTo>
                    <a:pt x="1022" y="409"/>
                  </a:lnTo>
                  <a:lnTo>
                    <a:pt x="1022" y="411"/>
                  </a:lnTo>
                  <a:lnTo>
                    <a:pt x="1019" y="411"/>
                  </a:lnTo>
                  <a:lnTo>
                    <a:pt x="1017" y="413"/>
                  </a:lnTo>
                  <a:lnTo>
                    <a:pt x="1017" y="416"/>
                  </a:lnTo>
                  <a:lnTo>
                    <a:pt x="1017" y="420"/>
                  </a:lnTo>
                  <a:lnTo>
                    <a:pt x="1017" y="422"/>
                  </a:lnTo>
                  <a:lnTo>
                    <a:pt x="1017" y="425"/>
                  </a:lnTo>
                  <a:lnTo>
                    <a:pt x="1019" y="425"/>
                  </a:lnTo>
                  <a:lnTo>
                    <a:pt x="1019" y="427"/>
                  </a:lnTo>
                  <a:lnTo>
                    <a:pt x="1022" y="427"/>
                  </a:lnTo>
                  <a:lnTo>
                    <a:pt x="1026" y="427"/>
                  </a:lnTo>
                  <a:lnTo>
                    <a:pt x="1026" y="429"/>
                  </a:lnTo>
                  <a:lnTo>
                    <a:pt x="1028" y="432"/>
                  </a:lnTo>
                  <a:lnTo>
                    <a:pt x="1026" y="434"/>
                  </a:lnTo>
                  <a:lnTo>
                    <a:pt x="1026" y="436"/>
                  </a:lnTo>
                  <a:lnTo>
                    <a:pt x="1028" y="438"/>
                  </a:lnTo>
                  <a:lnTo>
                    <a:pt x="1031" y="441"/>
                  </a:lnTo>
                  <a:lnTo>
                    <a:pt x="1028" y="443"/>
                  </a:lnTo>
                  <a:lnTo>
                    <a:pt x="1026" y="445"/>
                  </a:lnTo>
                  <a:lnTo>
                    <a:pt x="1026" y="448"/>
                  </a:lnTo>
                  <a:lnTo>
                    <a:pt x="1028" y="448"/>
                  </a:lnTo>
                  <a:lnTo>
                    <a:pt x="1031" y="450"/>
                  </a:lnTo>
                  <a:lnTo>
                    <a:pt x="1033" y="450"/>
                  </a:lnTo>
                  <a:lnTo>
                    <a:pt x="1033" y="452"/>
                  </a:lnTo>
                  <a:lnTo>
                    <a:pt x="1035" y="454"/>
                  </a:lnTo>
                  <a:lnTo>
                    <a:pt x="1035" y="457"/>
                  </a:lnTo>
                  <a:lnTo>
                    <a:pt x="1035" y="461"/>
                  </a:lnTo>
                  <a:lnTo>
                    <a:pt x="1035" y="470"/>
                  </a:lnTo>
                  <a:lnTo>
                    <a:pt x="1038" y="468"/>
                  </a:lnTo>
                  <a:lnTo>
                    <a:pt x="1038" y="470"/>
                  </a:lnTo>
                  <a:lnTo>
                    <a:pt x="1035" y="470"/>
                  </a:lnTo>
                  <a:lnTo>
                    <a:pt x="1035" y="473"/>
                  </a:lnTo>
                  <a:lnTo>
                    <a:pt x="1035" y="475"/>
                  </a:lnTo>
                  <a:lnTo>
                    <a:pt x="1035" y="477"/>
                  </a:lnTo>
                  <a:lnTo>
                    <a:pt x="1033" y="480"/>
                  </a:lnTo>
                  <a:lnTo>
                    <a:pt x="1033" y="482"/>
                  </a:lnTo>
                  <a:lnTo>
                    <a:pt x="1031" y="484"/>
                  </a:lnTo>
                  <a:lnTo>
                    <a:pt x="1028" y="486"/>
                  </a:lnTo>
                  <a:lnTo>
                    <a:pt x="1026" y="486"/>
                  </a:lnTo>
                  <a:lnTo>
                    <a:pt x="1024" y="486"/>
                  </a:lnTo>
                  <a:lnTo>
                    <a:pt x="1015" y="491"/>
                  </a:lnTo>
                  <a:lnTo>
                    <a:pt x="1006" y="491"/>
                  </a:lnTo>
                  <a:lnTo>
                    <a:pt x="1001" y="489"/>
                  </a:lnTo>
                  <a:lnTo>
                    <a:pt x="994" y="486"/>
                  </a:lnTo>
                  <a:lnTo>
                    <a:pt x="990" y="484"/>
                  </a:lnTo>
                  <a:lnTo>
                    <a:pt x="987" y="484"/>
                  </a:lnTo>
                  <a:lnTo>
                    <a:pt x="978" y="484"/>
                  </a:lnTo>
                  <a:lnTo>
                    <a:pt x="971" y="484"/>
                  </a:lnTo>
                  <a:lnTo>
                    <a:pt x="969" y="484"/>
                  </a:lnTo>
                  <a:lnTo>
                    <a:pt x="967" y="484"/>
                  </a:lnTo>
                  <a:lnTo>
                    <a:pt x="962" y="484"/>
                  </a:lnTo>
                  <a:lnTo>
                    <a:pt x="960" y="484"/>
                  </a:lnTo>
                  <a:lnTo>
                    <a:pt x="960" y="486"/>
                  </a:lnTo>
                  <a:lnTo>
                    <a:pt x="960" y="489"/>
                  </a:lnTo>
                  <a:lnTo>
                    <a:pt x="960" y="491"/>
                  </a:lnTo>
                  <a:lnTo>
                    <a:pt x="960" y="493"/>
                  </a:lnTo>
                  <a:lnTo>
                    <a:pt x="958" y="496"/>
                  </a:lnTo>
                  <a:lnTo>
                    <a:pt x="958" y="498"/>
                  </a:lnTo>
                  <a:lnTo>
                    <a:pt x="958" y="500"/>
                  </a:lnTo>
                  <a:lnTo>
                    <a:pt x="958" y="502"/>
                  </a:lnTo>
                  <a:lnTo>
                    <a:pt x="958" y="505"/>
                  </a:lnTo>
                  <a:lnTo>
                    <a:pt x="958" y="507"/>
                  </a:lnTo>
                  <a:lnTo>
                    <a:pt x="960" y="507"/>
                  </a:lnTo>
                  <a:lnTo>
                    <a:pt x="962" y="509"/>
                  </a:lnTo>
                  <a:lnTo>
                    <a:pt x="962" y="512"/>
                  </a:lnTo>
                  <a:lnTo>
                    <a:pt x="964" y="514"/>
                  </a:lnTo>
                  <a:lnTo>
                    <a:pt x="964" y="516"/>
                  </a:lnTo>
                  <a:lnTo>
                    <a:pt x="964" y="518"/>
                  </a:lnTo>
                  <a:lnTo>
                    <a:pt x="964" y="521"/>
                  </a:lnTo>
                  <a:lnTo>
                    <a:pt x="964" y="523"/>
                  </a:lnTo>
                  <a:lnTo>
                    <a:pt x="962" y="523"/>
                  </a:lnTo>
                  <a:lnTo>
                    <a:pt x="962" y="525"/>
                  </a:lnTo>
                  <a:lnTo>
                    <a:pt x="962" y="528"/>
                  </a:lnTo>
                  <a:lnTo>
                    <a:pt x="962" y="530"/>
                  </a:lnTo>
                  <a:lnTo>
                    <a:pt x="962" y="532"/>
                  </a:lnTo>
                  <a:lnTo>
                    <a:pt x="960" y="534"/>
                  </a:lnTo>
                  <a:lnTo>
                    <a:pt x="960" y="537"/>
                  </a:lnTo>
                  <a:lnTo>
                    <a:pt x="962" y="537"/>
                  </a:lnTo>
                  <a:lnTo>
                    <a:pt x="964" y="537"/>
                  </a:lnTo>
                  <a:lnTo>
                    <a:pt x="967" y="537"/>
                  </a:lnTo>
                  <a:lnTo>
                    <a:pt x="971" y="537"/>
                  </a:lnTo>
                  <a:lnTo>
                    <a:pt x="974" y="537"/>
                  </a:lnTo>
                  <a:lnTo>
                    <a:pt x="980" y="539"/>
                  </a:lnTo>
                  <a:lnTo>
                    <a:pt x="985" y="541"/>
                  </a:lnTo>
                  <a:lnTo>
                    <a:pt x="985" y="544"/>
                  </a:lnTo>
                  <a:lnTo>
                    <a:pt x="987" y="544"/>
                  </a:lnTo>
                  <a:lnTo>
                    <a:pt x="987" y="546"/>
                  </a:lnTo>
                  <a:lnTo>
                    <a:pt x="987" y="548"/>
                  </a:lnTo>
                  <a:lnTo>
                    <a:pt x="990" y="548"/>
                  </a:lnTo>
                  <a:lnTo>
                    <a:pt x="990" y="550"/>
                  </a:lnTo>
                  <a:lnTo>
                    <a:pt x="992" y="550"/>
                  </a:lnTo>
                  <a:lnTo>
                    <a:pt x="994" y="550"/>
                  </a:lnTo>
                  <a:lnTo>
                    <a:pt x="994" y="553"/>
                  </a:lnTo>
                  <a:lnTo>
                    <a:pt x="996" y="553"/>
                  </a:lnTo>
                  <a:lnTo>
                    <a:pt x="999" y="553"/>
                  </a:lnTo>
                  <a:lnTo>
                    <a:pt x="999" y="555"/>
                  </a:lnTo>
                  <a:lnTo>
                    <a:pt x="1001" y="555"/>
                  </a:lnTo>
                  <a:lnTo>
                    <a:pt x="1001" y="557"/>
                  </a:lnTo>
                  <a:lnTo>
                    <a:pt x="1003" y="557"/>
                  </a:lnTo>
                  <a:lnTo>
                    <a:pt x="1006" y="557"/>
                  </a:lnTo>
                  <a:lnTo>
                    <a:pt x="1008" y="557"/>
                  </a:lnTo>
                  <a:lnTo>
                    <a:pt x="1008" y="560"/>
                  </a:lnTo>
                  <a:lnTo>
                    <a:pt x="1010" y="560"/>
                  </a:lnTo>
                  <a:lnTo>
                    <a:pt x="1012" y="562"/>
                  </a:lnTo>
                  <a:lnTo>
                    <a:pt x="1017" y="562"/>
                  </a:lnTo>
                  <a:lnTo>
                    <a:pt x="1022" y="562"/>
                  </a:lnTo>
                  <a:lnTo>
                    <a:pt x="1024" y="562"/>
                  </a:lnTo>
                  <a:lnTo>
                    <a:pt x="1026" y="562"/>
                  </a:lnTo>
                  <a:lnTo>
                    <a:pt x="1028" y="562"/>
                  </a:lnTo>
                  <a:lnTo>
                    <a:pt x="1031" y="562"/>
                  </a:lnTo>
                  <a:lnTo>
                    <a:pt x="1033" y="562"/>
                  </a:lnTo>
                  <a:lnTo>
                    <a:pt x="1033" y="564"/>
                  </a:lnTo>
                  <a:lnTo>
                    <a:pt x="1035" y="564"/>
                  </a:lnTo>
                  <a:lnTo>
                    <a:pt x="1035" y="566"/>
                  </a:lnTo>
                  <a:lnTo>
                    <a:pt x="1038" y="566"/>
                  </a:lnTo>
                  <a:lnTo>
                    <a:pt x="1040" y="569"/>
                  </a:lnTo>
                  <a:lnTo>
                    <a:pt x="1044" y="571"/>
                  </a:lnTo>
                  <a:lnTo>
                    <a:pt x="1047" y="573"/>
                  </a:lnTo>
                  <a:lnTo>
                    <a:pt x="1051" y="578"/>
                  </a:lnTo>
                  <a:lnTo>
                    <a:pt x="1056" y="582"/>
                  </a:lnTo>
                  <a:lnTo>
                    <a:pt x="1056" y="587"/>
                  </a:lnTo>
                  <a:lnTo>
                    <a:pt x="1056" y="589"/>
                  </a:lnTo>
                  <a:lnTo>
                    <a:pt x="1053" y="592"/>
                  </a:lnTo>
                  <a:lnTo>
                    <a:pt x="1051" y="598"/>
                  </a:lnTo>
                  <a:lnTo>
                    <a:pt x="1051" y="601"/>
                  </a:lnTo>
                  <a:lnTo>
                    <a:pt x="1049" y="605"/>
                  </a:lnTo>
                  <a:lnTo>
                    <a:pt x="1049" y="608"/>
                  </a:lnTo>
                  <a:lnTo>
                    <a:pt x="1047" y="612"/>
                  </a:lnTo>
                  <a:lnTo>
                    <a:pt x="1047" y="614"/>
                  </a:lnTo>
                  <a:lnTo>
                    <a:pt x="1047" y="617"/>
                  </a:lnTo>
                  <a:lnTo>
                    <a:pt x="1047" y="619"/>
                  </a:lnTo>
                  <a:lnTo>
                    <a:pt x="1047" y="621"/>
                  </a:lnTo>
                  <a:lnTo>
                    <a:pt x="1047" y="626"/>
                  </a:lnTo>
                  <a:lnTo>
                    <a:pt x="1044" y="628"/>
                  </a:lnTo>
                  <a:lnTo>
                    <a:pt x="1042" y="642"/>
                  </a:lnTo>
                  <a:lnTo>
                    <a:pt x="1040" y="651"/>
                  </a:lnTo>
                  <a:lnTo>
                    <a:pt x="1047" y="658"/>
                  </a:lnTo>
                  <a:lnTo>
                    <a:pt x="1040" y="665"/>
                  </a:lnTo>
                  <a:lnTo>
                    <a:pt x="1038" y="672"/>
                  </a:lnTo>
                  <a:lnTo>
                    <a:pt x="1026" y="674"/>
                  </a:lnTo>
                  <a:lnTo>
                    <a:pt x="1022" y="678"/>
                  </a:lnTo>
                  <a:lnTo>
                    <a:pt x="1015" y="681"/>
                  </a:lnTo>
                  <a:lnTo>
                    <a:pt x="1015" y="683"/>
                  </a:lnTo>
                  <a:lnTo>
                    <a:pt x="1012" y="683"/>
                  </a:lnTo>
                  <a:lnTo>
                    <a:pt x="1010" y="683"/>
                  </a:lnTo>
                  <a:lnTo>
                    <a:pt x="1006" y="685"/>
                  </a:lnTo>
                  <a:lnTo>
                    <a:pt x="1003" y="685"/>
                  </a:lnTo>
                  <a:lnTo>
                    <a:pt x="1001" y="685"/>
                  </a:lnTo>
                  <a:lnTo>
                    <a:pt x="999" y="688"/>
                  </a:lnTo>
                  <a:lnTo>
                    <a:pt x="996" y="688"/>
                  </a:lnTo>
                  <a:lnTo>
                    <a:pt x="994" y="690"/>
                  </a:lnTo>
                  <a:lnTo>
                    <a:pt x="992" y="694"/>
                  </a:lnTo>
                  <a:lnTo>
                    <a:pt x="990" y="699"/>
                  </a:lnTo>
                  <a:lnTo>
                    <a:pt x="987" y="701"/>
                  </a:lnTo>
                  <a:lnTo>
                    <a:pt x="985" y="706"/>
                  </a:lnTo>
                  <a:lnTo>
                    <a:pt x="983" y="710"/>
                  </a:lnTo>
                  <a:lnTo>
                    <a:pt x="980" y="713"/>
                  </a:lnTo>
                  <a:lnTo>
                    <a:pt x="976" y="719"/>
                  </a:lnTo>
                  <a:lnTo>
                    <a:pt x="974" y="722"/>
                  </a:lnTo>
                  <a:lnTo>
                    <a:pt x="971" y="722"/>
                  </a:lnTo>
                  <a:lnTo>
                    <a:pt x="969" y="722"/>
                  </a:lnTo>
                  <a:lnTo>
                    <a:pt x="969" y="724"/>
                  </a:lnTo>
                  <a:lnTo>
                    <a:pt x="969" y="729"/>
                  </a:lnTo>
                  <a:lnTo>
                    <a:pt x="967" y="731"/>
                  </a:lnTo>
                  <a:lnTo>
                    <a:pt x="967" y="738"/>
                  </a:lnTo>
                  <a:lnTo>
                    <a:pt x="967" y="740"/>
                  </a:lnTo>
                  <a:lnTo>
                    <a:pt x="967" y="742"/>
                  </a:lnTo>
                  <a:lnTo>
                    <a:pt x="969" y="745"/>
                  </a:lnTo>
                  <a:lnTo>
                    <a:pt x="969" y="747"/>
                  </a:lnTo>
                  <a:lnTo>
                    <a:pt x="969" y="751"/>
                  </a:lnTo>
                  <a:lnTo>
                    <a:pt x="969" y="754"/>
                  </a:lnTo>
                  <a:lnTo>
                    <a:pt x="969" y="756"/>
                  </a:lnTo>
                  <a:lnTo>
                    <a:pt x="967" y="756"/>
                  </a:lnTo>
                  <a:lnTo>
                    <a:pt x="967" y="758"/>
                  </a:lnTo>
                  <a:lnTo>
                    <a:pt x="967" y="761"/>
                  </a:lnTo>
                  <a:lnTo>
                    <a:pt x="969" y="763"/>
                  </a:lnTo>
                  <a:lnTo>
                    <a:pt x="969" y="767"/>
                  </a:lnTo>
                  <a:lnTo>
                    <a:pt x="969" y="772"/>
                  </a:lnTo>
                  <a:lnTo>
                    <a:pt x="967" y="779"/>
                  </a:lnTo>
                  <a:lnTo>
                    <a:pt x="964" y="783"/>
                  </a:lnTo>
                  <a:lnTo>
                    <a:pt x="962" y="788"/>
                  </a:lnTo>
                  <a:lnTo>
                    <a:pt x="958" y="793"/>
                  </a:lnTo>
                  <a:lnTo>
                    <a:pt x="953" y="797"/>
                  </a:lnTo>
                  <a:lnTo>
                    <a:pt x="951" y="799"/>
                  </a:lnTo>
                  <a:lnTo>
                    <a:pt x="953" y="804"/>
                  </a:lnTo>
                  <a:lnTo>
                    <a:pt x="960" y="809"/>
                  </a:lnTo>
                  <a:lnTo>
                    <a:pt x="962" y="811"/>
                  </a:lnTo>
                  <a:lnTo>
                    <a:pt x="962" y="813"/>
                  </a:lnTo>
                  <a:lnTo>
                    <a:pt x="964" y="815"/>
                  </a:lnTo>
                  <a:lnTo>
                    <a:pt x="962" y="822"/>
                  </a:lnTo>
                  <a:lnTo>
                    <a:pt x="960" y="829"/>
                  </a:lnTo>
                  <a:lnTo>
                    <a:pt x="958" y="829"/>
                  </a:lnTo>
                  <a:lnTo>
                    <a:pt x="958" y="827"/>
                  </a:lnTo>
                  <a:lnTo>
                    <a:pt x="958" y="825"/>
                  </a:lnTo>
                  <a:lnTo>
                    <a:pt x="955" y="822"/>
                  </a:lnTo>
                  <a:lnTo>
                    <a:pt x="955" y="820"/>
                  </a:lnTo>
                  <a:lnTo>
                    <a:pt x="951" y="813"/>
                  </a:lnTo>
                  <a:lnTo>
                    <a:pt x="946" y="809"/>
                  </a:lnTo>
                  <a:lnTo>
                    <a:pt x="944" y="806"/>
                  </a:lnTo>
                  <a:lnTo>
                    <a:pt x="944" y="804"/>
                  </a:lnTo>
                  <a:lnTo>
                    <a:pt x="935" y="804"/>
                  </a:lnTo>
                  <a:lnTo>
                    <a:pt x="926" y="804"/>
                  </a:lnTo>
                  <a:lnTo>
                    <a:pt x="921" y="804"/>
                  </a:lnTo>
                  <a:lnTo>
                    <a:pt x="919" y="806"/>
                  </a:lnTo>
                  <a:lnTo>
                    <a:pt x="916" y="806"/>
                  </a:lnTo>
                  <a:lnTo>
                    <a:pt x="914" y="811"/>
                  </a:lnTo>
                  <a:lnTo>
                    <a:pt x="914" y="815"/>
                  </a:lnTo>
                  <a:lnTo>
                    <a:pt x="912" y="818"/>
                  </a:lnTo>
                  <a:lnTo>
                    <a:pt x="912" y="820"/>
                  </a:lnTo>
                  <a:lnTo>
                    <a:pt x="910" y="822"/>
                  </a:lnTo>
                  <a:lnTo>
                    <a:pt x="910" y="825"/>
                  </a:lnTo>
                  <a:lnTo>
                    <a:pt x="910" y="827"/>
                  </a:lnTo>
                  <a:lnTo>
                    <a:pt x="910" y="829"/>
                  </a:lnTo>
                  <a:lnTo>
                    <a:pt x="910" y="831"/>
                  </a:lnTo>
                  <a:lnTo>
                    <a:pt x="907" y="836"/>
                  </a:lnTo>
                  <a:lnTo>
                    <a:pt x="905" y="841"/>
                  </a:lnTo>
                  <a:lnTo>
                    <a:pt x="903" y="845"/>
                  </a:lnTo>
                  <a:lnTo>
                    <a:pt x="903" y="850"/>
                  </a:lnTo>
                  <a:lnTo>
                    <a:pt x="900" y="854"/>
                  </a:lnTo>
                  <a:lnTo>
                    <a:pt x="898" y="859"/>
                  </a:lnTo>
                  <a:lnTo>
                    <a:pt x="898" y="861"/>
                  </a:lnTo>
                  <a:lnTo>
                    <a:pt x="896" y="863"/>
                  </a:lnTo>
                  <a:lnTo>
                    <a:pt x="894" y="868"/>
                  </a:lnTo>
                  <a:lnTo>
                    <a:pt x="891" y="870"/>
                  </a:lnTo>
                  <a:lnTo>
                    <a:pt x="889" y="875"/>
                  </a:lnTo>
                  <a:lnTo>
                    <a:pt x="887" y="877"/>
                  </a:lnTo>
                  <a:lnTo>
                    <a:pt x="887" y="879"/>
                  </a:lnTo>
                  <a:lnTo>
                    <a:pt x="884" y="879"/>
                  </a:lnTo>
                  <a:lnTo>
                    <a:pt x="882" y="882"/>
                  </a:lnTo>
                  <a:lnTo>
                    <a:pt x="882" y="884"/>
                  </a:lnTo>
                  <a:lnTo>
                    <a:pt x="880" y="886"/>
                  </a:lnTo>
                  <a:lnTo>
                    <a:pt x="880" y="889"/>
                  </a:lnTo>
                  <a:lnTo>
                    <a:pt x="878" y="891"/>
                  </a:lnTo>
                  <a:lnTo>
                    <a:pt x="873" y="893"/>
                  </a:lnTo>
                  <a:lnTo>
                    <a:pt x="873" y="895"/>
                  </a:lnTo>
                  <a:lnTo>
                    <a:pt x="873" y="898"/>
                  </a:lnTo>
                  <a:lnTo>
                    <a:pt x="873" y="902"/>
                  </a:lnTo>
                  <a:lnTo>
                    <a:pt x="873" y="905"/>
                  </a:lnTo>
                  <a:lnTo>
                    <a:pt x="875" y="905"/>
                  </a:lnTo>
                  <a:lnTo>
                    <a:pt x="873" y="905"/>
                  </a:lnTo>
                  <a:lnTo>
                    <a:pt x="873" y="907"/>
                  </a:lnTo>
                  <a:lnTo>
                    <a:pt x="871" y="909"/>
                  </a:lnTo>
                  <a:lnTo>
                    <a:pt x="871" y="911"/>
                  </a:lnTo>
                  <a:lnTo>
                    <a:pt x="868" y="914"/>
                  </a:lnTo>
                  <a:lnTo>
                    <a:pt x="868" y="916"/>
                  </a:lnTo>
                  <a:lnTo>
                    <a:pt x="866" y="918"/>
                  </a:lnTo>
                  <a:lnTo>
                    <a:pt x="864" y="921"/>
                  </a:lnTo>
                  <a:lnTo>
                    <a:pt x="862" y="923"/>
                  </a:lnTo>
                  <a:lnTo>
                    <a:pt x="862" y="927"/>
                  </a:lnTo>
                  <a:lnTo>
                    <a:pt x="859" y="930"/>
                  </a:lnTo>
                  <a:lnTo>
                    <a:pt x="859" y="932"/>
                  </a:lnTo>
                  <a:lnTo>
                    <a:pt x="859" y="934"/>
                  </a:lnTo>
                  <a:lnTo>
                    <a:pt x="857" y="937"/>
                  </a:lnTo>
                  <a:lnTo>
                    <a:pt x="855" y="939"/>
                  </a:lnTo>
                  <a:lnTo>
                    <a:pt x="850" y="941"/>
                  </a:lnTo>
                  <a:lnTo>
                    <a:pt x="850" y="943"/>
                  </a:lnTo>
                  <a:lnTo>
                    <a:pt x="848" y="946"/>
                  </a:lnTo>
                  <a:lnTo>
                    <a:pt x="846" y="948"/>
                  </a:lnTo>
                  <a:lnTo>
                    <a:pt x="843" y="950"/>
                  </a:lnTo>
                  <a:lnTo>
                    <a:pt x="843" y="953"/>
                  </a:lnTo>
                  <a:lnTo>
                    <a:pt x="841" y="953"/>
                  </a:lnTo>
                  <a:lnTo>
                    <a:pt x="841" y="955"/>
                  </a:lnTo>
                  <a:lnTo>
                    <a:pt x="839" y="955"/>
                  </a:lnTo>
                  <a:lnTo>
                    <a:pt x="836" y="955"/>
                  </a:lnTo>
                  <a:lnTo>
                    <a:pt x="836" y="957"/>
                  </a:lnTo>
                  <a:lnTo>
                    <a:pt x="834" y="957"/>
                  </a:lnTo>
                  <a:lnTo>
                    <a:pt x="832" y="957"/>
                  </a:lnTo>
                  <a:lnTo>
                    <a:pt x="832" y="959"/>
                  </a:lnTo>
                  <a:lnTo>
                    <a:pt x="830" y="959"/>
                  </a:lnTo>
                  <a:lnTo>
                    <a:pt x="827" y="959"/>
                  </a:lnTo>
                  <a:lnTo>
                    <a:pt x="830" y="959"/>
                  </a:lnTo>
                  <a:lnTo>
                    <a:pt x="825" y="964"/>
                  </a:lnTo>
                  <a:lnTo>
                    <a:pt x="825" y="955"/>
                  </a:lnTo>
                  <a:lnTo>
                    <a:pt x="823" y="953"/>
                  </a:lnTo>
                  <a:lnTo>
                    <a:pt x="818" y="948"/>
                  </a:lnTo>
                  <a:lnTo>
                    <a:pt x="816" y="943"/>
                  </a:lnTo>
                  <a:lnTo>
                    <a:pt x="809" y="941"/>
                  </a:lnTo>
                  <a:lnTo>
                    <a:pt x="807" y="937"/>
                  </a:lnTo>
                  <a:lnTo>
                    <a:pt x="804" y="934"/>
                  </a:lnTo>
                  <a:lnTo>
                    <a:pt x="804" y="932"/>
                  </a:lnTo>
                  <a:lnTo>
                    <a:pt x="804" y="927"/>
                  </a:lnTo>
                  <a:lnTo>
                    <a:pt x="804" y="923"/>
                  </a:lnTo>
                  <a:lnTo>
                    <a:pt x="802" y="923"/>
                  </a:lnTo>
                  <a:lnTo>
                    <a:pt x="800" y="921"/>
                  </a:lnTo>
                  <a:lnTo>
                    <a:pt x="798" y="921"/>
                  </a:lnTo>
                  <a:lnTo>
                    <a:pt x="793" y="923"/>
                  </a:lnTo>
                  <a:lnTo>
                    <a:pt x="791" y="921"/>
                  </a:lnTo>
                  <a:lnTo>
                    <a:pt x="788" y="918"/>
                  </a:lnTo>
                  <a:lnTo>
                    <a:pt x="786" y="916"/>
                  </a:lnTo>
                  <a:lnTo>
                    <a:pt x="784" y="916"/>
                  </a:lnTo>
                  <a:lnTo>
                    <a:pt x="782" y="916"/>
                  </a:lnTo>
                  <a:lnTo>
                    <a:pt x="777" y="914"/>
                  </a:lnTo>
                  <a:lnTo>
                    <a:pt x="772" y="909"/>
                  </a:lnTo>
                  <a:lnTo>
                    <a:pt x="772" y="905"/>
                  </a:lnTo>
                  <a:lnTo>
                    <a:pt x="770" y="900"/>
                  </a:lnTo>
                  <a:lnTo>
                    <a:pt x="770" y="895"/>
                  </a:lnTo>
                  <a:lnTo>
                    <a:pt x="768" y="889"/>
                  </a:lnTo>
                  <a:lnTo>
                    <a:pt x="766" y="884"/>
                  </a:lnTo>
                  <a:lnTo>
                    <a:pt x="763" y="882"/>
                  </a:lnTo>
                  <a:lnTo>
                    <a:pt x="756" y="879"/>
                  </a:lnTo>
                  <a:lnTo>
                    <a:pt x="752" y="877"/>
                  </a:lnTo>
                  <a:lnTo>
                    <a:pt x="750" y="875"/>
                  </a:lnTo>
                  <a:lnTo>
                    <a:pt x="747" y="870"/>
                  </a:lnTo>
                  <a:lnTo>
                    <a:pt x="747" y="866"/>
                  </a:lnTo>
                  <a:lnTo>
                    <a:pt x="745" y="861"/>
                  </a:lnTo>
                  <a:lnTo>
                    <a:pt x="743" y="859"/>
                  </a:lnTo>
                  <a:lnTo>
                    <a:pt x="740" y="859"/>
                  </a:lnTo>
                  <a:lnTo>
                    <a:pt x="738" y="859"/>
                  </a:lnTo>
                  <a:lnTo>
                    <a:pt x="736" y="857"/>
                  </a:lnTo>
                  <a:lnTo>
                    <a:pt x="734" y="852"/>
                  </a:lnTo>
                  <a:lnTo>
                    <a:pt x="731" y="852"/>
                  </a:lnTo>
                  <a:lnTo>
                    <a:pt x="729" y="852"/>
                  </a:lnTo>
                  <a:lnTo>
                    <a:pt x="724" y="852"/>
                  </a:lnTo>
                  <a:lnTo>
                    <a:pt x="722" y="850"/>
                  </a:lnTo>
                  <a:lnTo>
                    <a:pt x="718" y="845"/>
                  </a:lnTo>
                  <a:lnTo>
                    <a:pt x="713" y="841"/>
                  </a:lnTo>
                  <a:lnTo>
                    <a:pt x="711" y="836"/>
                  </a:lnTo>
                  <a:lnTo>
                    <a:pt x="708" y="834"/>
                  </a:lnTo>
                  <a:lnTo>
                    <a:pt x="704" y="831"/>
                  </a:lnTo>
                  <a:lnTo>
                    <a:pt x="702" y="829"/>
                  </a:lnTo>
                  <a:lnTo>
                    <a:pt x="697" y="829"/>
                  </a:lnTo>
                  <a:lnTo>
                    <a:pt x="695" y="829"/>
                  </a:lnTo>
                  <a:lnTo>
                    <a:pt x="690" y="829"/>
                  </a:lnTo>
                  <a:lnTo>
                    <a:pt x="688" y="829"/>
                  </a:lnTo>
                  <a:lnTo>
                    <a:pt x="683" y="831"/>
                  </a:lnTo>
                  <a:lnTo>
                    <a:pt x="681" y="831"/>
                  </a:lnTo>
                  <a:lnTo>
                    <a:pt x="676" y="831"/>
                  </a:lnTo>
                  <a:lnTo>
                    <a:pt x="674" y="831"/>
                  </a:lnTo>
                  <a:lnTo>
                    <a:pt x="670" y="831"/>
                  </a:lnTo>
                  <a:lnTo>
                    <a:pt x="665" y="829"/>
                  </a:lnTo>
                  <a:lnTo>
                    <a:pt x="658" y="829"/>
                  </a:lnTo>
                  <a:lnTo>
                    <a:pt x="654" y="825"/>
                  </a:lnTo>
                  <a:lnTo>
                    <a:pt x="647" y="822"/>
                  </a:lnTo>
                  <a:lnTo>
                    <a:pt x="640" y="818"/>
                  </a:lnTo>
                  <a:lnTo>
                    <a:pt x="633" y="813"/>
                  </a:lnTo>
                  <a:lnTo>
                    <a:pt x="631" y="813"/>
                  </a:lnTo>
                  <a:lnTo>
                    <a:pt x="628" y="813"/>
                  </a:lnTo>
                  <a:lnTo>
                    <a:pt x="626" y="815"/>
                  </a:lnTo>
                  <a:lnTo>
                    <a:pt x="626" y="818"/>
                  </a:lnTo>
                  <a:lnTo>
                    <a:pt x="622" y="825"/>
                  </a:lnTo>
                  <a:lnTo>
                    <a:pt x="622" y="827"/>
                  </a:lnTo>
                  <a:lnTo>
                    <a:pt x="617" y="831"/>
                  </a:lnTo>
                  <a:lnTo>
                    <a:pt x="603" y="845"/>
                  </a:lnTo>
                  <a:lnTo>
                    <a:pt x="601" y="847"/>
                  </a:lnTo>
                  <a:lnTo>
                    <a:pt x="599" y="850"/>
                  </a:lnTo>
                  <a:lnTo>
                    <a:pt x="599" y="854"/>
                  </a:lnTo>
                  <a:lnTo>
                    <a:pt x="597" y="857"/>
                  </a:lnTo>
                  <a:lnTo>
                    <a:pt x="592" y="859"/>
                  </a:lnTo>
                  <a:lnTo>
                    <a:pt x="587" y="863"/>
                  </a:lnTo>
                  <a:lnTo>
                    <a:pt x="585" y="866"/>
                  </a:lnTo>
                  <a:lnTo>
                    <a:pt x="583" y="873"/>
                  </a:lnTo>
                  <a:lnTo>
                    <a:pt x="583" y="875"/>
                  </a:lnTo>
                  <a:lnTo>
                    <a:pt x="583" y="879"/>
                  </a:lnTo>
                  <a:lnTo>
                    <a:pt x="581" y="891"/>
                  </a:lnTo>
                  <a:lnTo>
                    <a:pt x="581" y="902"/>
                  </a:lnTo>
                  <a:lnTo>
                    <a:pt x="578" y="909"/>
                  </a:lnTo>
                  <a:lnTo>
                    <a:pt x="578" y="916"/>
                  </a:lnTo>
                  <a:lnTo>
                    <a:pt x="569" y="914"/>
                  </a:lnTo>
                  <a:lnTo>
                    <a:pt x="562" y="909"/>
                  </a:lnTo>
                  <a:lnTo>
                    <a:pt x="558" y="905"/>
                  </a:lnTo>
                  <a:lnTo>
                    <a:pt x="555" y="902"/>
                  </a:lnTo>
                  <a:lnTo>
                    <a:pt x="553" y="898"/>
                  </a:lnTo>
                  <a:lnTo>
                    <a:pt x="551" y="898"/>
                  </a:lnTo>
                  <a:lnTo>
                    <a:pt x="544" y="895"/>
                  </a:lnTo>
                  <a:lnTo>
                    <a:pt x="539" y="893"/>
                  </a:lnTo>
                  <a:lnTo>
                    <a:pt x="537" y="889"/>
                  </a:lnTo>
                  <a:lnTo>
                    <a:pt x="539" y="884"/>
                  </a:lnTo>
                  <a:lnTo>
                    <a:pt x="544" y="875"/>
                  </a:lnTo>
                  <a:lnTo>
                    <a:pt x="544" y="873"/>
                  </a:lnTo>
                  <a:lnTo>
                    <a:pt x="542" y="866"/>
                  </a:lnTo>
                  <a:lnTo>
                    <a:pt x="535" y="854"/>
                  </a:lnTo>
                  <a:lnTo>
                    <a:pt x="526" y="843"/>
                  </a:lnTo>
                  <a:lnTo>
                    <a:pt x="521" y="843"/>
                  </a:lnTo>
                  <a:lnTo>
                    <a:pt x="514" y="843"/>
                  </a:lnTo>
                  <a:lnTo>
                    <a:pt x="507" y="843"/>
                  </a:lnTo>
                  <a:lnTo>
                    <a:pt x="496" y="843"/>
                  </a:lnTo>
                  <a:lnTo>
                    <a:pt x="489" y="841"/>
                  </a:lnTo>
                  <a:lnTo>
                    <a:pt x="487" y="841"/>
                  </a:lnTo>
                  <a:lnTo>
                    <a:pt x="482" y="841"/>
                  </a:lnTo>
                  <a:lnTo>
                    <a:pt x="473" y="843"/>
                  </a:lnTo>
                  <a:lnTo>
                    <a:pt x="462" y="845"/>
                  </a:lnTo>
                  <a:lnTo>
                    <a:pt x="450" y="845"/>
                  </a:lnTo>
                  <a:lnTo>
                    <a:pt x="441" y="847"/>
                  </a:lnTo>
                  <a:lnTo>
                    <a:pt x="441" y="850"/>
                  </a:lnTo>
                  <a:lnTo>
                    <a:pt x="439" y="852"/>
                  </a:lnTo>
                  <a:lnTo>
                    <a:pt x="439" y="854"/>
                  </a:lnTo>
                  <a:lnTo>
                    <a:pt x="434" y="857"/>
                  </a:lnTo>
                  <a:lnTo>
                    <a:pt x="427" y="861"/>
                  </a:lnTo>
                  <a:lnTo>
                    <a:pt x="425" y="863"/>
                  </a:lnTo>
                  <a:lnTo>
                    <a:pt x="423" y="861"/>
                  </a:lnTo>
                  <a:lnTo>
                    <a:pt x="423" y="854"/>
                  </a:lnTo>
                  <a:lnTo>
                    <a:pt x="421" y="852"/>
                  </a:lnTo>
                  <a:lnTo>
                    <a:pt x="421" y="850"/>
                  </a:lnTo>
                  <a:lnTo>
                    <a:pt x="418" y="850"/>
                  </a:lnTo>
                  <a:lnTo>
                    <a:pt x="414" y="847"/>
                  </a:lnTo>
                  <a:lnTo>
                    <a:pt x="411" y="847"/>
                  </a:lnTo>
                  <a:lnTo>
                    <a:pt x="405" y="845"/>
                  </a:lnTo>
                  <a:lnTo>
                    <a:pt x="395" y="843"/>
                  </a:lnTo>
                  <a:lnTo>
                    <a:pt x="391" y="838"/>
                  </a:lnTo>
                  <a:lnTo>
                    <a:pt x="386" y="836"/>
                  </a:lnTo>
                  <a:lnTo>
                    <a:pt x="384" y="831"/>
                  </a:lnTo>
                  <a:lnTo>
                    <a:pt x="382" y="825"/>
                  </a:lnTo>
                  <a:lnTo>
                    <a:pt x="377" y="813"/>
                  </a:lnTo>
                  <a:lnTo>
                    <a:pt x="373" y="804"/>
                  </a:lnTo>
                  <a:lnTo>
                    <a:pt x="370" y="797"/>
                  </a:lnTo>
                  <a:lnTo>
                    <a:pt x="368" y="793"/>
                  </a:lnTo>
                  <a:lnTo>
                    <a:pt x="366" y="788"/>
                  </a:lnTo>
                  <a:lnTo>
                    <a:pt x="361" y="783"/>
                  </a:lnTo>
                  <a:lnTo>
                    <a:pt x="359" y="781"/>
                  </a:lnTo>
                  <a:lnTo>
                    <a:pt x="359" y="777"/>
                  </a:lnTo>
                  <a:lnTo>
                    <a:pt x="359" y="772"/>
                  </a:lnTo>
                  <a:lnTo>
                    <a:pt x="363" y="767"/>
                  </a:lnTo>
                  <a:lnTo>
                    <a:pt x="370" y="761"/>
                  </a:lnTo>
                  <a:lnTo>
                    <a:pt x="377" y="751"/>
                  </a:lnTo>
                  <a:lnTo>
                    <a:pt x="384" y="740"/>
                  </a:lnTo>
                  <a:lnTo>
                    <a:pt x="386" y="733"/>
                  </a:lnTo>
                  <a:lnTo>
                    <a:pt x="386" y="726"/>
                  </a:lnTo>
                  <a:lnTo>
                    <a:pt x="389" y="722"/>
                  </a:lnTo>
                  <a:lnTo>
                    <a:pt x="386" y="717"/>
                  </a:lnTo>
                  <a:lnTo>
                    <a:pt x="386" y="715"/>
                  </a:lnTo>
                  <a:lnTo>
                    <a:pt x="382" y="710"/>
                  </a:lnTo>
                  <a:lnTo>
                    <a:pt x="379" y="708"/>
                  </a:lnTo>
                  <a:lnTo>
                    <a:pt x="379" y="703"/>
                  </a:lnTo>
                  <a:lnTo>
                    <a:pt x="377" y="701"/>
                  </a:lnTo>
                  <a:lnTo>
                    <a:pt x="377" y="697"/>
                  </a:lnTo>
                  <a:lnTo>
                    <a:pt x="377" y="692"/>
                  </a:lnTo>
                  <a:lnTo>
                    <a:pt x="375" y="688"/>
                  </a:lnTo>
                  <a:lnTo>
                    <a:pt x="375" y="685"/>
                  </a:lnTo>
                  <a:lnTo>
                    <a:pt x="370" y="683"/>
                  </a:lnTo>
                  <a:lnTo>
                    <a:pt x="368" y="681"/>
                  </a:lnTo>
                  <a:lnTo>
                    <a:pt x="366" y="676"/>
                  </a:lnTo>
                  <a:lnTo>
                    <a:pt x="363" y="667"/>
                  </a:lnTo>
                  <a:lnTo>
                    <a:pt x="361" y="665"/>
                  </a:lnTo>
                  <a:lnTo>
                    <a:pt x="359" y="660"/>
                  </a:lnTo>
                  <a:lnTo>
                    <a:pt x="350" y="658"/>
                  </a:lnTo>
                  <a:lnTo>
                    <a:pt x="343" y="653"/>
                  </a:lnTo>
                  <a:lnTo>
                    <a:pt x="336" y="651"/>
                  </a:lnTo>
                  <a:lnTo>
                    <a:pt x="334" y="649"/>
                  </a:lnTo>
                  <a:lnTo>
                    <a:pt x="329" y="649"/>
                  </a:lnTo>
                  <a:lnTo>
                    <a:pt x="325" y="649"/>
                  </a:lnTo>
                  <a:lnTo>
                    <a:pt x="318" y="651"/>
                  </a:lnTo>
                  <a:lnTo>
                    <a:pt x="309" y="651"/>
                  </a:lnTo>
                  <a:lnTo>
                    <a:pt x="302" y="651"/>
                  </a:lnTo>
                  <a:lnTo>
                    <a:pt x="295" y="651"/>
                  </a:lnTo>
                  <a:lnTo>
                    <a:pt x="290" y="651"/>
                  </a:lnTo>
                  <a:lnTo>
                    <a:pt x="290" y="646"/>
                  </a:lnTo>
                  <a:lnTo>
                    <a:pt x="288" y="642"/>
                  </a:lnTo>
                  <a:lnTo>
                    <a:pt x="286" y="637"/>
                  </a:lnTo>
                  <a:lnTo>
                    <a:pt x="279" y="630"/>
                  </a:lnTo>
                  <a:lnTo>
                    <a:pt x="274" y="621"/>
                  </a:lnTo>
                  <a:lnTo>
                    <a:pt x="274" y="619"/>
                  </a:lnTo>
                  <a:lnTo>
                    <a:pt x="279" y="612"/>
                  </a:lnTo>
                  <a:lnTo>
                    <a:pt x="283" y="605"/>
                  </a:lnTo>
                  <a:lnTo>
                    <a:pt x="286" y="601"/>
                  </a:lnTo>
                  <a:lnTo>
                    <a:pt x="288" y="598"/>
                  </a:lnTo>
                  <a:lnTo>
                    <a:pt x="288" y="594"/>
                  </a:lnTo>
                  <a:lnTo>
                    <a:pt x="286" y="589"/>
                  </a:lnTo>
                  <a:lnTo>
                    <a:pt x="281" y="582"/>
                  </a:lnTo>
                  <a:lnTo>
                    <a:pt x="281" y="580"/>
                  </a:lnTo>
                  <a:lnTo>
                    <a:pt x="274" y="580"/>
                  </a:lnTo>
                  <a:lnTo>
                    <a:pt x="263" y="578"/>
                  </a:lnTo>
                  <a:lnTo>
                    <a:pt x="251" y="576"/>
                  </a:lnTo>
                  <a:lnTo>
                    <a:pt x="242" y="571"/>
                  </a:lnTo>
                  <a:lnTo>
                    <a:pt x="240" y="571"/>
                  </a:lnTo>
                  <a:lnTo>
                    <a:pt x="233" y="569"/>
                  </a:lnTo>
                  <a:lnTo>
                    <a:pt x="226" y="566"/>
                  </a:lnTo>
                  <a:lnTo>
                    <a:pt x="219" y="564"/>
                  </a:lnTo>
                  <a:lnTo>
                    <a:pt x="217" y="564"/>
                  </a:lnTo>
                  <a:lnTo>
                    <a:pt x="215" y="566"/>
                  </a:lnTo>
                  <a:lnTo>
                    <a:pt x="210" y="573"/>
                  </a:lnTo>
                  <a:lnTo>
                    <a:pt x="208" y="578"/>
                  </a:lnTo>
                  <a:lnTo>
                    <a:pt x="203" y="582"/>
                  </a:lnTo>
                  <a:lnTo>
                    <a:pt x="201" y="585"/>
                  </a:lnTo>
                  <a:lnTo>
                    <a:pt x="197" y="587"/>
                  </a:lnTo>
                  <a:lnTo>
                    <a:pt x="194" y="589"/>
                  </a:lnTo>
                  <a:lnTo>
                    <a:pt x="194" y="592"/>
                  </a:lnTo>
                  <a:lnTo>
                    <a:pt x="192" y="596"/>
                  </a:lnTo>
                  <a:lnTo>
                    <a:pt x="190" y="598"/>
                  </a:lnTo>
                  <a:lnTo>
                    <a:pt x="188" y="601"/>
                  </a:lnTo>
                  <a:lnTo>
                    <a:pt x="185" y="605"/>
                  </a:lnTo>
                  <a:lnTo>
                    <a:pt x="183" y="610"/>
                  </a:lnTo>
                  <a:lnTo>
                    <a:pt x="181" y="614"/>
                  </a:lnTo>
                  <a:lnTo>
                    <a:pt x="176" y="619"/>
                  </a:lnTo>
                  <a:lnTo>
                    <a:pt x="174" y="621"/>
                  </a:lnTo>
                  <a:lnTo>
                    <a:pt x="169" y="624"/>
                  </a:lnTo>
                  <a:lnTo>
                    <a:pt x="167" y="624"/>
                  </a:lnTo>
                  <a:lnTo>
                    <a:pt x="165" y="621"/>
                  </a:lnTo>
                  <a:lnTo>
                    <a:pt x="160" y="619"/>
                  </a:lnTo>
                  <a:lnTo>
                    <a:pt x="153" y="612"/>
                  </a:lnTo>
                  <a:lnTo>
                    <a:pt x="146" y="603"/>
                  </a:lnTo>
                  <a:lnTo>
                    <a:pt x="140" y="596"/>
                  </a:lnTo>
                  <a:lnTo>
                    <a:pt x="133" y="587"/>
                  </a:lnTo>
                  <a:lnTo>
                    <a:pt x="126" y="578"/>
                  </a:lnTo>
                  <a:lnTo>
                    <a:pt x="119" y="569"/>
                  </a:lnTo>
                  <a:lnTo>
                    <a:pt x="117" y="562"/>
                  </a:lnTo>
                  <a:lnTo>
                    <a:pt x="114" y="560"/>
                  </a:lnTo>
                  <a:lnTo>
                    <a:pt x="110" y="555"/>
                  </a:lnTo>
                  <a:lnTo>
                    <a:pt x="103" y="553"/>
                  </a:lnTo>
                  <a:lnTo>
                    <a:pt x="98" y="550"/>
                  </a:lnTo>
                  <a:lnTo>
                    <a:pt x="96" y="548"/>
                  </a:lnTo>
                  <a:lnTo>
                    <a:pt x="92" y="546"/>
                  </a:lnTo>
                  <a:lnTo>
                    <a:pt x="87" y="546"/>
                  </a:lnTo>
                  <a:lnTo>
                    <a:pt x="87" y="544"/>
                  </a:lnTo>
                  <a:lnTo>
                    <a:pt x="82" y="539"/>
                  </a:lnTo>
                  <a:lnTo>
                    <a:pt x="78" y="537"/>
                  </a:lnTo>
                  <a:lnTo>
                    <a:pt x="76" y="534"/>
                  </a:lnTo>
                  <a:lnTo>
                    <a:pt x="73" y="532"/>
                  </a:lnTo>
                  <a:lnTo>
                    <a:pt x="69" y="530"/>
                  </a:lnTo>
                  <a:lnTo>
                    <a:pt x="62" y="530"/>
                  </a:lnTo>
                  <a:lnTo>
                    <a:pt x="57" y="528"/>
                  </a:lnTo>
                  <a:lnTo>
                    <a:pt x="53" y="528"/>
                  </a:lnTo>
                  <a:lnTo>
                    <a:pt x="48" y="525"/>
                  </a:lnTo>
                  <a:lnTo>
                    <a:pt x="44" y="525"/>
                  </a:lnTo>
                  <a:lnTo>
                    <a:pt x="37" y="525"/>
                  </a:lnTo>
                  <a:lnTo>
                    <a:pt x="32" y="528"/>
                  </a:lnTo>
                  <a:lnTo>
                    <a:pt x="28" y="530"/>
                  </a:lnTo>
                  <a:lnTo>
                    <a:pt x="25" y="530"/>
                  </a:lnTo>
                  <a:lnTo>
                    <a:pt x="21" y="530"/>
                  </a:lnTo>
                  <a:lnTo>
                    <a:pt x="18" y="528"/>
                  </a:lnTo>
                  <a:lnTo>
                    <a:pt x="18" y="525"/>
                  </a:lnTo>
                  <a:lnTo>
                    <a:pt x="23" y="523"/>
                  </a:lnTo>
                  <a:lnTo>
                    <a:pt x="28" y="518"/>
                  </a:lnTo>
                  <a:lnTo>
                    <a:pt x="30" y="514"/>
                  </a:lnTo>
                  <a:lnTo>
                    <a:pt x="34" y="509"/>
                  </a:lnTo>
                  <a:lnTo>
                    <a:pt x="34" y="507"/>
                  </a:lnTo>
                  <a:lnTo>
                    <a:pt x="37" y="502"/>
                  </a:lnTo>
                  <a:lnTo>
                    <a:pt x="39" y="500"/>
                  </a:lnTo>
                  <a:lnTo>
                    <a:pt x="41" y="496"/>
                  </a:lnTo>
                  <a:lnTo>
                    <a:pt x="44" y="493"/>
                  </a:lnTo>
                  <a:lnTo>
                    <a:pt x="44" y="491"/>
                  </a:lnTo>
                  <a:lnTo>
                    <a:pt x="46" y="489"/>
                  </a:lnTo>
                  <a:lnTo>
                    <a:pt x="46" y="484"/>
                  </a:lnTo>
                  <a:lnTo>
                    <a:pt x="46" y="482"/>
                  </a:lnTo>
                  <a:lnTo>
                    <a:pt x="48" y="480"/>
                  </a:lnTo>
                  <a:lnTo>
                    <a:pt x="48" y="477"/>
                  </a:lnTo>
                  <a:lnTo>
                    <a:pt x="50" y="473"/>
                  </a:lnTo>
                  <a:lnTo>
                    <a:pt x="53" y="470"/>
                  </a:lnTo>
                  <a:lnTo>
                    <a:pt x="60" y="468"/>
                  </a:lnTo>
                  <a:lnTo>
                    <a:pt x="62" y="468"/>
                  </a:lnTo>
                  <a:lnTo>
                    <a:pt x="64" y="466"/>
                  </a:lnTo>
                  <a:lnTo>
                    <a:pt x="66" y="464"/>
                  </a:lnTo>
                  <a:lnTo>
                    <a:pt x="66" y="461"/>
                  </a:lnTo>
                  <a:lnTo>
                    <a:pt x="66" y="459"/>
                  </a:lnTo>
                  <a:lnTo>
                    <a:pt x="64" y="459"/>
                  </a:lnTo>
                  <a:lnTo>
                    <a:pt x="62" y="459"/>
                  </a:lnTo>
                  <a:lnTo>
                    <a:pt x="60" y="459"/>
                  </a:lnTo>
                  <a:lnTo>
                    <a:pt x="55" y="459"/>
                  </a:lnTo>
                  <a:lnTo>
                    <a:pt x="53" y="461"/>
                  </a:lnTo>
                  <a:lnTo>
                    <a:pt x="46" y="466"/>
                  </a:lnTo>
                  <a:lnTo>
                    <a:pt x="41" y="468"/>
                  </a:lnTo>
                  <a:lnTo>
                    <a:pt x="39" y="468"/>
                  </a:lnTo>
                  <a:lnTo>
                    <a:pt x="37" y="468"/>
                  </a:lnTo>
                  <a:lnTo>
                    <a:pt x="32" y="468"/>
                  </a:lnTo>
                  <a:lnTo>
                    <a:pt x="28" y="466"/>
                  </a:lnTo>
                  <a:lnTo>
                    <a:pt x="21" y="466"/>
                  </a:lnTo>
                  <a:lnTo>
                    <a:pt x="18" y="468"/>
                  </a:lnTo>
                  <a:lnTo>
                    <a:pt x="14" y="468"/>
                  </a:lnTo>
                  <a:lnTo>
                    <a:pt x="9" y="470"/>
                  </a:lnTo>
                  <a:lnTo>
                    <a:pt x="7" y="473"/>
                  </a:lnTo>
                  <a:lnTo>
                    <a:pt x="2" y="473"/>
                  </a:lnTo>
                  <a:lnTo>
                    <a:pt x="0" y="473"/>
                  </a:lnTo>
                  <a:lnTo>
                    <a:pt x="0" y="468"/>
                  </a:lnTo>
                  <a:lnTo>
                    <a:pt x="0" y="464"/>
                  </a:lnTo>
                  <a:lnTo>
                    <a:pt x="2" y="457"/>
                  </a:lnTo>
                  <a:lnTo>
                    <a:pt x="5" y="450"/>
                  </a:lnTo>
                  <a:lnTo>
                    <a:pt x="5" y="443"/>
                  </a:lnTo>
                  <a:lnTo>
                    <a:pt x="7" y="434"/>
                  </a:lnTo>
                  <a:lnTo>
                    <a:pt x="9" y="425"/>
                  </a:lnTo>
                  <a:lnTo>
                    <a:pt x="9" y="420"/>
                  </a:lnTo>
                  <a:lnTo>
                    <a:pt x="9" y="418"/>
                  </a:lnTo>
                  <a:lnTo>
                    <a:pt x="12" y="413"/>
                  </a:lnTo>
                  <a:lnTo>
                    <a:pt x="16" y="409"/>
                  </a:lnTo>
                  <a:lnTo>
                    <a:pt x="23" y="397"/>
                  </a:lnTo>
                  <a:lnTo>
                    <a:pt x="28" y="395"/>
                  </a:lnTo>
                  <a:lnTo>
                    <a:pt x="32" y="390"/>
                  </a:lnTo>
                  <a:lnTo>
                    <a:pt x="37" y="388"/>
                  </a:lnTo>
                  <a:lnTo>
                    <a:pt x="39" y="386"/>
                  </a:lnTo>
                  <a:lnTo>
                    <a:pt x="44" y="381"/>
                  </a:lnTo>
                  <a:lnTo>
                    <a:pt x="50" y="370"/>
                  </a:lnTo>
                  <a:lnTo>
                    <a:pt x="57" y="363"/>
                  </a:lnTo>
                  <a:lnTo>
                    <a:pt x="57" y="358"/>
                  </a:lnTo>
                  <a:lnTo>
                    <a:pt x="60" y="356"/>
                  </a:lnTo>
                  <a:lnTo>
                    <a:pt x="60" y="352"/>
                  </a:lnTo>
                  <a:lnTo>
                    <a:pt x="60" y="347"/>
                  </a:lnTo>
                  <a:lnTo>
                    <a:pt x="60" y="345"/>
                  </a:lnTo>
                  <a:lnTo>
                    <a:pt x="60" y="342"/>
                  </a:lnTo>
                  <a:lnTo>
                    <a:pt x="62" y="338"/>
                  </a:lnTo>
                  <a:lnTo>
                    <a:pt x="66" y="331"/>
                  </a:lnTo>
                  <a:lnTo>
                    <a:pt x="71" y="324"/>
                  </a:lnTo>
                  <a:lnTo>
                    <a:pt x="73" y="320"/>
                  </a:lnTo>
                  <a:lnTo>
                    <a:pt x="76" y="315"/>
                  </a:lnTo>
                  <a:lnTo>
                    <a:pt x="78" y="306"/>
                  </a:lnTo>
                  <a:lnTo>
                    <a:pt x="78" y="297"/>
                  </a:lnTo>
                  <a:lnTo>
                    <a:pt x="80" y="292"/>
                  </a:lnTo>
                  <a:lnTo>
                    <a:pt x="80" y="290"/>
                  </a:lnTo>
                  <a:lnTo>
                    <a:pt x="82" y="288"/>
                  </a:lnTo>
                  <a:lnTo>
                    <a:pt x="94" y="278"/>
                  </a:lnTo>
                  <a:lnTo>
                    <a:pt x="94" y="276"/>
                  </a:lnTo>
                  <a:lnTo>
                    <a:pt x="94" y="274"/>
                  </a:lnTo>
                  <a:lnTo>
                    <a:pt x="96" y="272"/>
                  </a:lnTo>
                  <a:lnTo>
                    <a:pt x="98" y="269"/>
                  </a:lnTo>
                  <a:lnTo>
                    <a:pt x="101" y="265"/>
                  </a:lnTo>
                  <a:lnTo>
                    <a:pt x="103" y="262"/>
                  </a:lnTo>
                  <a:lnTo>
                    <a:pt x="108" y="260"/>
                  </a:lnTo>
                  <a:lnTo>
                    <a:pt x="110" y="258"/>
                  </a:lnTo>
                  <a:lnTo>
                    <a:pt x="112" y="256"/>
                  </a:lnTo>
                  <a:lnTo>
                    <a:pt x="112" y="253"/>
                  </a:lnTo>
                  <a:lnTo>
                    <a:pt x="112" y="251"/>
                  </a:lnTo>
                  <a:lnTo>
                    <a:pt x="112" y="249"/>
                  </a:lnTo>
                  <a:lnTo>
                    <a:pt x="110" y="246"/>
                  </a:lnTo>
                  <a:lnTo>
                    <a:pt x="108" y="244"/>
                  </a:lnTo>
                  <a:lnTo>
                    <a:pt x="105" y="240"/>
                  </a:lnTo>
                  <a:lnTo>
                    <a:pt x="103" y="233"/>
                  </a:lnTo>
                  <a:lnTo>
                    <a:pt x="101" y="228"/>
                  </a:lnTo>
                  <a:lnTo>
                    <a:pt x="98" y="224"/>
                  </a:lnTo>
                  <a:lnTo>
                    <a:pt x="96" y="221"/>
                  </a:lnTo>
                  <a:lnTo>
                    <a:pt x="94" y="219"/>
                  </a:lnTo>
                  <a:lnTo>
                    <a:pt x="94" y="217"/>
                  </a:lnTo>
                  <a:lnTo>
                    <a:pt x="94" y="214"/>
                  </a:lnTo>
                  <a:lnTo>
                    <a:pt x="96" y="212"/>
                  </a:lnTo>
                  <a:lnTo>
                    <a:pt x="96" y="210"/>
                  </a:lnTo>
                  <a:lnTo>
                    <a:pt x="96" y="208"/>
                  </a:lnTo>
                  <a:lnTo>
                    <a:pt x="94" y="205"/>
                  </a:lnTo>
                  <a:lnTo>
                    <a:pt x="89" y="201"/>
                  </a:lnTo>
                  <a:lnTo>
                    <a:pt x="80" y="194"/>
                  </a:lnTo>
                  <a:lnTo>
                    <a:pt x="76" y="189"/>
                  </a:lnTo>
                  <a:lnTo>
                    <a:pt x="71" y="185"/>
                  </a:lnTo>
                  <a:lnTo>
                    <a:pt x="69" y="183"/>
                  </a:lnTo>
                  <a:lnTo>
                    <a:pt x="66" y="176"/>
                  </a:lnTo>
                  <a:lnTo>
                    <a:pt x="64" y="169"/>
                  </a:lnTo>
                  <a:lnTo>
                    <a:pt x="62" y="167"/>
                  </a:lnTo>
                  <a:lnTo>
                    <a:pt x="60" y="162"/>
                  </a:lnTo>
                  <a:lnTo>
                    <a:pt x="57" y="160"/>
                  </a:lnTo>
                  <a:lnTo>
                    <a:pt x="60" y="151"/>
                  </a:lnTo>
                  <a:lnTo>
                    <a:pt x="64" y="146"/>
                  </a:lnTo>
                  <a:lnTo>
                    <a:pt x="66" y="141"/>
                  </a:lnTo>
                  <a:lnTo>
                    <a:pt x="71" y="139"/>
                  </a:lnTo>
                  <a:lnTo>
                    <a:pt x="76" y="137"/>
                  </a:lnTo>
                  <a:lnTo>
                    <a:pt x="82" y="137"/>
                  </a:lnTo>
                  <a:lnTo>
                    <a:pt x="94" y="139"/>
                  </a:lnTo>
                  <a:lnTo>
                    <a:pt x="105" y="141"/>
                  </a:lnTo>
                  <a:lnTo>
                    <a:pt x="121" y="146"/>
                  </a:lnTo>
                  <a:lnTo>
                    <a:pt x="133" y="146"/>
                  </a:lnTo>
                  <a:lnTo>
                    <a:pt x="142" y="148"/>
                  </a:lnTo>
                  <a:lnTo>
                    <a:pt x="149" y="153"/>
                  </a:lnTo>
                  <a:lnTo>
                    <a:pt x="156" y="155"/>
                  </a:lnTo>
                  <a:lnTo>
                    <a:pt x="158" y="157"/>
                  </a:lnTo>
                  <a:lnTo>
                    <a:pt x="162" y="162"/>
                  </a:lnTo>
                  <a:lnTo>
                    <a:pt x="169" y="162"/>
                  </a:lnTo>
                  <a:lnTo>
                    <a:pt x="172" y="164"/>
                  </a:lnTo>
                  <a:lnTo>
                    <a:pt x="176" y="164"/>
                  </a:lnTo>
                  <a:lnTo>
                    <a:pt x="178" y="164"/>
                  </a:lnTo>
                  <a:lnTo>
                    <a:pt x="183" y="164"/>
                  </a:lnTo>
                  <a:lnTo>
                    <a:pt x="185" y="160"/>
                  </a:lnTo>
                  <a:lnTo>
                    <a:pt x="188" y="155"/>
                  </a:lnTo>
                  <a:lnTo>
                    <a:pt x="188" y="151"/>
                  </a:lnTo>
                  <a:lnTo>
                    <a:pt x="190" y="141"/>
                  </a:lnTo>
                  <a:lnTo>
                    <a:pt x="192" y="137"/>
                  </a:lnTo>
                  <a:lnTo>
                    <a:pt x="197" y="132"/>
                  </a:lnTo>
                  <a:lnTo>
                    <a:pt x="201" y="130"/>
                  </a:lnTo>
                  <a:lnTo>
                    <a:pt x="203" y="130"/>
                  </a:lnTo>
                  <a:lnTo>
                    <a:pt x="208" y="130"/>
                  </a:lnTo>
                  <a:lnTo>
                    <a:pt x="213" y="132"/>
                  </a:lnTo>
                  <a:lnTo>
                    <a:pt x="217" y="135"/>
                  </a:lnTo>
                  <a:lnTo>
                    <a:pt x="222" y="137"/>
                  </a:lnTo>
                  <a:lnTo>
                    <a:pt x="231" y="146"/>
                  </a:lnTo>
                  <a:lnTo>
                    <a:pt x="235" y="148"/>
                  </a:lnTo>
                  <a:lnTo>
                    <a:pt x="242" y="151"/>
                  </a:lnTo>
                  <a:lnTo>
                    <a:pt x="249" y="151"/>
                  </a:lnTo>
                  <a:lnTo>
                    <a:pt x="261" y="153"/>
                  </a:lnTo>
                  <a:lnTo>
                    <a:pt x="270" y="153"/>
                  </a:lnTo>
                  <a:lnTo>
                    <a:pt x="281" y="153"/>
                  </a:lnTo>
                  <a:lnTo>
                    <a:pt x="290" y="157"/>
                  </a:lnTo>
                  <a:lnTo>
                    <a:pt x="302" y="162"/>
                  </a:lnTo>
                  <a:lnTo>
                    <a:pt x="311" y="164"/>
                  </a:lnTo>
                  <a:lnTo>
                    <a:pt x="318" y="167"/>
                  </a:lnTo>
                  <a:lnTo>
                    <a:pt x="327" y="167"/>
                  </a:lnTo>
                  <a:lnTo>
                    <a:pt x="336" y="164"/>
                  </a:lnTo>
                  <a:lnTo>
                    <a:pt x="343" y="164"/>
                  </a:lnTo>
                  <a:lnTo>
                    <a:pt x="347" y="167"/>
                  </a:lnTo>
                  <a:lnTo>
                    <a:pt x="361" y="169"/>
                  </a:lnTo>
                  <a:lnTo>
                    <a:pt x="370" y="171"/>
                  </a:lnTo>
                  <a:lnTo>
                    <a:pt x="379" y="173"/>
                  </a:lnTo>
                  <a:lnTo>
                    <a:pt x="384" y="173"/>
                  </a:lnTo>
                  <a:lnTo>
                    <a:pt x="386" y="173"/>
                  </a:lnTo>
                  <a:lnTo>
                    <a:pt x="391" y="171"/>
                  </a:lnTo>
                  <a:lnTo>
                    <a:pt x="400" y="164"/>
                  </a:lnTo>
                  <a:lnTo>
                    <a:pt x="402" y="157"/>
                  </a:lnTo>
                  <a:lnTo>
                    <a:pt x="405" y="155"/>
                  </a:lnTo>
                  <a:lnTo>
                    <a:pt x="407" y="151"/>
                  </a:lnTo>
                  <a:lnTo>
                    <a:pt x="411" y="148"/>
                  </a:lnTo>
                  <a:lnTo>
                    <a:pt x="418" y="141"/>
                  </a:lnTo>
                  <a:lnTo>
                    <a:pt x="430" y="135"/>
                  </a:lnTo>
                  <a:lnTo>
                    <a:pt x="439" y="130"/>
                  </a:lnTo>
                  <a:lnTo>
                    <a:pt x="446" y="128"/>
                  </a:lnTo>
                  <a:lnTo>
                    <a:pt x="450" y="128"/>
                  </a:lnTo>
                  <a:lnTo>
                    <a:pt x="453" y="128"/>
                  </a:lnTo>
                  <a:lnTo>
                    <a:pt x="466" y="130"/>
                  </a:lnTo>
                  <a:lnTo>
                    <a:pt x="485" y="132"/>
                  </a:lnTo>
                  <a:lnTo>
                    <a:pt x="489" y="135"/>
                  </a:lnTo>
                  <a:lnTo>
                    <a:pt x="494" y="132"/>
                  </a:lnTo>
                  <a:lnTo>
                    <a:pt x="498" y="132"/>
                  </a:lnTo>
                  <a:lnTo>
                    <a:pt x="512" y="128"/>
                  </a:lnTo>
                  <a:lnTo>
                    <a:pt x="521" y="125"/>
                  </a:lnTo>
                  <a:lnTo>
                    <a:pt x="528" y="125"/>
                  </a:lnTo>
                  <a:lnTo>
                    <a:pt x="535" y="128"/>
                  </a:lnTo>
                  <a:lnTo>
                    <a:pt x="539" y="128"/>
                  </a:lnTo>
                  <a:lnTo>
                    <a:pt x="551" y="132"/>
                  </a:lnTo>
                  <a:lnTo>
                    <a:pt x="562" y="135"/>
                  </a:lnTo>
                  <a:lnTo>
                    <a:pt x="576" y="135"/>
                  </a:lnTo>
                  <a:lnTo>
                    <a:pt x="581" y="132"/>
                  </a:lnTo>
                  <a:lnTo>
                    <a:pt x="587" y="132"/>
                  </a:lnTo>
                  <a:lnTo>
                    <a:pt x="592" y="130"/>
                  </a:lnTo>
                  <a:lnTo>
                    <a:pt x="606" y="121"/>
                  </a:lnTo>
                  <a:lnTo>
                    <a:pt x="622" y="107"/>
                  </a:lnTo>
                  <a:lnTo>
                    <a:pt x="631" y="100"/>
                  </a:lnTo>
                  <a:lnTo>
                    <a:pt x="635" y="96"/>
                  </a:lnTo>
                  <a:lnTo>
                    <a:pt x="638" y="91"/>
                  </a:lnTo>
                  <a:lnTo>
                    <a:pt x="640" y="87"/>
                  </a:lnTo>
                  <a:lnTo>
                    <a:pt x="640" y="82"/>
                  </a:lnTo>
                  <a:lnTo>
                    <a:pt x="644" y="75"/>
                  </a:lnTo>
                  <a:lnTo>
                    <a:pt x="647" y="71"/>
                  </a:lnTo>
                  <a:lnTo>
                    <a:pt x="651" y="68"/>
                  </a:lnTo>
                  <a:lnTo>
                    <a:pt x="654" y="66"/>
                  </a:lnTo>
                  <a:lnTo>
                    <a:pt x="658" y="66"/>
                  </a:lnTo>
                  <a:lnTo>
                    <a:pt x="663" y="66"/>
                  </a:lnTo>
                  <a:lnTo>
                    <a:pt x="667" y="68"/>
                  </a:lnTo>
                  <a:lnTo>
                    <a:pt x="676" y="75"/>
                  </a:lnTo>
                  <a:lnTo>
                    <a:pt x="683" y="80"/>
                  </a:lnTo>
                  <a:lnTo>
                    <a:pt x="688" y="82"/>
                  </a:lnTo>
                  <a:lnTo>
                    <a:pt x="692" y="82"/>
                  </a:lnTo>
                  <a:lnTo>
                    <a:pt x="695" y="80"/>
                  </a:lnTo>
                  <a:lnTo>
                    <a:pt x="699" y="77"/>
                  </a:lnTo>
                  <a:lnTo>
                    <a:pt x="699" y="75"/>
                  </a:lnTo>
                  <a:lnTo>
                    <a:pt x="702" y="71"/>
                  </a:lnTo>
                  <a:lnTo>
                    <a:pt x="706" y="66"/>
                  </a:lnTo>
                  <a:lnTo>
                    <a:pt x="711" y="52"/>
                  </a:lnTo>
                  <a:lnTo>
                    <a:pt x="715" y="48"/>
                  </a:lnTo>
                  <a:lnTo>
                    <a:pt x="718" y="45"/>
                  </a:lnTo>
                  <a:lnTo>
                    <a:pt x="724" y="41"/>
                  </a:lnTo>
                  <a:lnTo>
                    <a:pt x="736" y="36"/>
                  </a:lnTo>
                  <a:lnTo>
                    <a:pt x="745" y="36"/>
                  </a:lnTo>
                  <a:lnTo>
                    <a:pt x="754" y="36"/>
                  </a:lnTo>
                  <a:lnTo>
                    <a:pt x="768" y="39"/>
                  </a:lnTo>
                  <a:lnTo>
                    <a:pt x="782" y="39"/>
                  </a:lnTo>
                  <a:lnTo>
                    <a:pt x="786" y="39"/>
                  </a:lnTo>
                  <a:lnTo>
                    <a:pt x="791" y="36"/>
                  </a:lnTo>
                  <a:lnTo>
                    <a:pt x="793" y="34"/>
                  </a:lnTo>
                  <a:lnTo>
                    <a:pt x="798" y="32"/>
                  </a:lnTo>
                  <a:lnTo>
                    <a:pt x="804" y="23"/>
                  </a:lnTo>
                  <a:lnTo>
                    <a:pt x="811" y="9"/>
                  </a:lnTo>
                  <a:lnTo>
                    <a:pt x="816" y="4"/>
                  </a:lnTo>
                  <a:lnTo>
                    <a:pt x="820" y="2"/>
                  </a:lnTo>
                  <a:lnTo>
                    <a:pt x="825" y="0"/>
                  </a:lnTo>
                  <a:lnTo>
                    <a:pt x="832" y="0"/>
                  </a:lnTo>
                  <a:lnTo>
                    <a:pt x="836" y="2"/>
                  </a:lnTo>
                  <a:lnTo>
                    <a:pt x="843" y="4"/>
                  </a:lnTo>
                  <a:lnTo>
                    <a:pt x="864" y="11"/>
                  </a:lnTo>
                  <a:lnTo>
                    <a:pt x="882" y="18"/>
                  </a:lnTo>
                  <a:lnTo>
                    <a:pt x="894" y="25"/>
                  </a:lnTo>
                  <a:lnTo>
                    <a:pt x="900" y="29"/>
                  </a:lnTo>
                  <a:lnTo>
                    <a:pt x="907" y="32"/>
                  </a:lnTo>
                  <a:lnTo>
                    <a:pt x="919" y="36"/>
                  </a:lnTo>
                  <a:close/>
                  <a:moveTo>
                    <a:pt x="914" y="802"/>
                  </a:moveTo>
                  <a:lnTo>
                    <a:pt x="926" y="802"/>
                  </a:lnTo>
                  <a:lnTo>
                    <a:pt x="928" y="799"/>
                  </a:lnTo>
                  <a:lnTo>
                    <a:pt x="932" y="797"/>
                  </a:lnTo>
                  <a:lnTo>
                    <a:pt x="935" y="797"/>
                  </a:lnTo>
                  <a:lnTo>
                    <a:pt x="937" y="795"/>
                  </a:lnTo>
                  <a:lnTo>
                    <a:pt x="939" y="793"/>
                  </a:lnTo>
                  <a:lnTo>
                    <a:pt x="944" y="790"/>
                  </a:lnTo>
                  <a:lnTo>
                    <a:pt x="946" y="786"/>
                  </a:lnTo>
                  <a:lnTo>
                    <a:pt x="948" y="783"/>
                  </a:lnTo>
                  <a:lnTo>
                    <a:pt x="948" y="781"/>
                  </a:lnTo>
                  <a:lnTo>
                    <a:pt x="951" y="779"/>
                  </a:lnTo>
                  <a:lnTo>
                    <a:pt x="953" y="774"/>
                  </a:lnTo>
                  <a:lnTo>
                    <a:pt x="953" y="770"/>
                  </a:lnTo>
                  <a:lnTo>
                    <a:pt x="955" y="765"/>
                  </a:lnTo>
                  <a:lnTo>
                    <a:pt x="955" y="761"/>
                  </a:lnTo>
                  <a:lnTo>
                    <a:pt x="955" y="758"/>
                  </a:lnTo>
                  <a:lnTo>
                    <a:pt x="953" y="756"/>
                  </a:lnTo>
                  <a:lnTo>
                    <a:pt x="951" y="756"/>
                  </a:lnTo>
                  <a:lnTo>
                    <a:pt x="955" y="754"/>
                  </a:lnTo>
                  <a:lnTo>
                    <a:pt x="960" y="751"/>
                  </a:lnTo>
                  <a:lnTo>
                    <a:pt x="960" y="749"/>
                  </a:lnTo>
                  <a:lnTo>
                    <a:pt x="960" y="747"/>
                  </a:lnTo>
                  <a:lnTo>
                    <a:pt x="958" y="745"/>
                  </a:lnTo>
                  <a:lnTo>
                    <a:pt x="960" y="745"/>
                  </a:lnTo>
                  <a:lnTo>
                    <a:pt x="958" y="745"/>
                  </a:lnTo>
                  <a:lnTo>
                    <a:pt x="958" y="742"/>
                  </a:lnTo>
                  <a:lnTo>
                    <a:pt x="955" y="742"/>
                  </a:lnTo>
                  <a:lnTo>
                    <a:pt x="955" y="740"/>
                  </a:lnTo>
                  <a:lnTo>
                    <a:pt x="955" y="738"/>
                  </a:lnTo>
                  <a:lnTo>
                    <a:pt x="958" y="738"/>
                  </a:lnTo>
                  <a:lnTo>
                    <a:pt x="951" y="738"/>
                  </a:lnTo>
                  <a:lnTo>
                    <a:pt x="946" y="735"/>
                  </a:lnTo>
                  <a:lnTo>
                    <a:pt x="944" y="735"/>
                  </a:lnTo>
                  <a:lnTo>
                    <a:pt x="942" y="735"/>
                  </a:lnTo>
                  <a:lnTo>
                    <a:pt x="942" y="733"/>
                  </a:lnTo>
                  <a:lnTo>
                    <a:pt x="937" y="733"/>
                  </a:lnTo>
                  <a:lnTo>
                    <a:pt x="935" y="731"/>
                  </a:lnTo>
                  <a:lnTo>
                    <a:pt x="932" y="729"/>
                  </a:lnTo>
                  <a:lnTo>
                    <a:pt x="928" y="724"/>
                  </a:lnTo>
                  <a:lnTo>
                    <a:pt x="921" y="715"/>
                  </a:lnTo>
                  <a:lnTo>
                    <a:pt x="916" y="710"/>
                  </a:lnTo>
                  <a:lnTo>
                    <a:pt x="912" y="708"/>
                  </a:lnTo>
                  <a:lnTo>
                    <a:pt x="907" y="703"/>
                  </a:lnTo>
                  <a:lnTo>
                    <a:pt x="903" y="703"/>
                  </a:lnTo>
                  <a:lnTo>
                    <a:pt x="896" y="703"/>
                  </a:lnTo>
                  <a:lnTo>
                    <a:pt x="894" y="703"/>
                  </a:lnTo>
                  <a:lnTo>
                    <a:pt x="891" y="706"/>
                  </a:lnTo>
                  <a:lnTo>
                    <a:pt x="887" y="710"/>
                  </a:lnTo>
                  <a:lnTo>
                    <a:pt x="884" y="713"/>
                  </a:lnTo>
                  <a:lnTo>
                    <a:pt x="882" y="715"/>
                  </a:lnTo>
                  <a:lnTo>
                    <a:pt x="882" y="717"/>
                  </a:lnTo>
                  <a:lnTo>
                    <a:pt x="880" y="719"/>
                  </a:lnTo>
                  <a:lnTo>
                    <a:pt x="878" y="724"/>
                  </a:lnTo>
                  <a:lnTo>
                    <a:pt x="875" y="729"/>
                  </a:lnTo>
                  <a:lnTo>
                    <a:pt x="875" y="731"/>
                  </a:lnTo>
                  <a:lnTo>
                    <a:pt x="873" y="735"/>
                  </a:lnTo>
                  <a:lnTo>
                    <a:pt x="871" y="738"/>
                  </a:lnTo>
                  <a:lnTo>
                    <a:pt x="871" y="742"/>
                  </a:lnTo>
                  <a:lnTo>
                    <a:pt x="868" y="745"/>
                  </a:lnTo>
                  <a:lnTo>
                    <a:pt x="868" y="747"/>
                  </a:lnTo>
                  <a:lnTo>
                    <a:pt x="868" y="749"/>
                  </a:lnTo>
                  <a:lnTo>
                    <a:pt x="871" y="751"/>
                  </a:lnTo>
                  <a:lnTo>
                    <a:pt x="871" y="754"/>
                  </a:lnTo>
                  <a:lnTo>
                    <a:pt x="871" y="756"/>
                  </a:lnTo>
                  <a:lnTo>
                    <a:pt x="868" y="761"/>
                  </a:lnTo>
                  <a:lnTo>
                    <a:pt x="868" y="763"/>
                  </a:lnTo>
                  <a:lnTo>
                    <a:pt x="868" y="767"/>
                  </a:lnTo>
                  <a:lnTo>
                    <a:pt x="871" y="770"/>
                  </a:lnTo>
                  <a:lnTo>
                    <a:pt x="871" y="774"/>
                  </a:lnTo>
                  <a:lnTo>
                    <a:pt x="873" y="779"/>
                  </a:lnTo>
                  <a:lnTo>
                    <a:pt x="875" y="781"/>
                  </a:lnTo>
                  <a:lnTo>
                    <a:pt x="878" y="783"/>
                  </a:lnTo>
                  <a:lnTo>
                    <a:pt x="878" y="786"/>
                  </a:lnTo>
                  <a:lnTo>
                    <a:pt x="884" y="788"/>
                  </a:lnTo>
                  <a:lnTo>
                    <a:pt x="894" y="790"/>
                  </a:lnTo>
                  <a:lnTo>
                    <a:pt x="896" y="790"/>
                  </a:lnTo>
                  <a:lnTo>
                    <a:pt x="900" y="795"/>
                  </a:lnTo>
                  <a:lnTo>
                    <a:pt x="905" y="797"/>
                  </a:lnTo>
                  <a:lnTo>
                    <a:pt x="907" y="799"/>
                  </a:lnTo>
                  <a:lnTo>
                    <a:pt x="914" y="802"/>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41" name="A105">
              <a:extLst>
                <a:ext uri="{FF2B5EF4-FFF2-40B4-BE49-F238E27FC236}">
                  <a16:creationId xmlns:a16="http://schemas.microsoft.com/office/drawing/2014/main" id="{38F5F8EF-AA44-5C90-3022-9ABA6527DCBF}"/>
                </a:ext>
              </a:extLst>
            </xdr:cNvPr>
            <xdr:cNvSpPr>
              <a:spLocks/>
            </xdr:cNvSpPr>
          </xdr:nvSpPr>
          <xdr:spPr bwMode="auto">
            <a:xfrm>
              <a:off x="4524216" y="8179422"/>
              <a:ext cx="417050" cy="309728"/>
            </a:xfrm>
            <a:custGeom>
              <a:avLst/>
              <a:gdLst/>
              <a:ahLst/>
              <a:cxnLst>
                <a:cxn ang="0">
                  <a:pos x="46" y="316"/>
                </a:cxn>
                <a:cxn ang="0">
                  <a:pos x="34" y="329"/>
                </a:cxn>
                <a:cxn ang="0">
                  <a:pos x="21" y="309"/>
                </a:cxn>
                <a:cxn ang="0">
                  <a:pos x="14" y="284"/>
                </a:cxn>
                <a:cxn ang="0">
                  <a:pos x="12" y="254"/>
                </a:cxn>
                <a:cxn ang="0">
                  <a:pos x="0" y="224"/>
                </a:cxn>
                <a:cxn ang="0">
                  <a:pos x="18" y="213"/>
                </a:cxn>
                <a:cxn ang="0">
                  <a:pos x="41" y="204"/>
                </a:cxn>
                <a:cxn ang="0">
                  <a:pos x="62" y="185"/>
                </a:cxn>
                <a:cxn ang="0">
                  <a:pos x="39" y="160"/>
                </a:cxn>
                <a:cxn ang="0">
                  <a:pos x="18" y="163"/>
                </a:cxn>
                <a:cxn ang="0">
                  <a:pos x="0" y="151"/>
                </a:cxn>
                <a:cxn ang="0">
                  <a:pos x="21" y="124"/>
                </a:cxn>
                <a:cxn ang="0">
                  <a:pos x="46" y="108"/>
                </a:cxn>
                <a:cxn ang="0">
                  <a:pos x="62" y="110"/>
                </a:cxn>
                <a:cxn ang="0">
                  <a:pos x="82" y="126"/>
                </a:cxn>
                <a:cxn ang="0">
                  <a:pos x="101" y="121"/>
                </a:cxn>
                <a:cxn ang="0">
                  <a:pos x="124" y="101"/>
                </a:cxn>
                <a:cxn ang="0">
                  <a:pos x="133" y="83"/>
                </a:cxn>
                <a:cxn ang="0">
                  <a:pos x="149" y="64"/>
                </a:cxn>
                <a:cxn ang="0">
                  <a:pos x="135" y="51"/>
                </a:cxn>
                <a:cxn ang="0">
                  <a:pos x="119" y="32"/>
                </a:cxn>
                <a:cxn ang="0">
                  <a:pos x="124" y="21"/>
                </a:cxn>
                <a:cxn ang="0">
                  <a:pos x="137" y="21"/>
                </a:cxn>
                <a:cxn ang="0">
                  <a:pos x="156" y="7"/>
                </a:cxn>
                <a:cxn ang="0">
                  <a:pos x="172" y="16"/>
                </a:cxn>
                <a:cxn ang="0">
                  <a:pos x="185" y="9"/>
                </a:cxn>
                <a:cxn ang="0">
                  <a:pos x="215" y="3"/>
                </a:cxn>
                <a:cxn ang="0">
                  <a:pos x="247" y="3"/>
                </a:cxn>
                <a:cxn ang="0">
                  <a:pos x="265" y="12"/>
                </a:cxn>
                <a:cxn ang="0">
                  <a:pos x="297" y="28"/>
                </a:cxn>
                <a:cxn ang="0">
                  <a:pos x="315" y="12"/>
                </a:cxn>
                <a:cxn ang="0">
                  <a:pos x="336" y="30"/>
                </a:cxn>
                <a:cxn ang="0">
                  <a:pos x="357" y="53"/>
                </a:cxn>
                <a:cxn ang="0">
                  <a:pos x="377" y="71"/>
                </a:cxn>
                <a:cxn ang="0">
                  <a:pos x="405" y="83"/>
                </a:cxn>
                <a:cxn ang="0">
                  <a:pos x="398" y="112"/>
                </a:cxn>
                <a:cxn ang="0">
                  <a:pos x="418" y="124"/>
                </a:cxn>
                <a:cxn ang="0">
                  <a:pos x="443" y="133"/>
                </a:cxn>
                <a:cxn ang="0">
                  <a:pos x="441" y="156"/>
                </a:cxn>
                <a:cxn ang="0">
                  <a:pos x="432" y="174"/>
                </a:cxn>
                <a:cxn ang="0">
                  <a:pos x="430" y="190"/>
                </a:cxn>
                <a:cxn ang="0">
                  <a:pos x="441" y="211"/>
                </a:cxn>
                <a:cxn ang="0">
                  <a:pos x="432" y="233"/>
                </a:cxn>
                <a:cxn ang="0">
                  <a:pos x="407" y="224"/>
                </a:cxn>
                <a:cxn ang="0">
                  <a:pos x="395" y="238"/>
                </a:cxn>
                <a:cxn ang="0">
                  <a:pos x="375" y="256"/>
                </a:cxn>
                <a:cxn ang="0">
                  <a:pos x="352" y="272"/>
                </a:cxn>
                <a:cxn ang="0">
                  <a:pos x="329" y="277"/>
                </a:cxn>
                <a:cxn ang="0">
                  <a:pos x="313" y="256"/>
                </a:cxn>
                <a:cxn ang="0">
                  <a:pos x="297" y="252"/>
                </a:cxn>
                <a:cxn ang="0">
                  <a:pos x="265" y="256"/>
                </a:cxn>
                <a:cxn ang="0">
                  <a:pos x="238" y="261"/>
                </a:cxn>
                <a:cxn ang="0">
                  <a:pos x="224" y="272"/>
                </a:cxn>
                <a:cxn ang="0">
                  <a:pos x="208" y="281"/>
                </a:cxn>
                <a:cxn ang="0">
                  <a:pos x="199" y="293"/>
                </a:cxn>
                <a:cxn ang="0">
                  <a:pos x="199" y="313"/>
                </a:cxn>
                <a:cxn ang="0">
                  <a:pos x="174" y="316"/>
                </a:cxn>
                <a:cxn ang="0">
                  <a:pos x="149" y="313"/>
                </a:cxn>
                <a:cxn ang="0">
                  <a:pos x="119" y="320"/>
                </a:cxn>
                <a:cxn ang="0">
                  <a:pos x="101" y="313"/>
                </a:cxn>
                <a:cxn ang="0">
                  <a:pos x="78" y="311"/>
                </a:cxn>
              </a:cxnLst>
              <a:rect l="0" t="0" r="r" b="b"/>
              <a:pathLst>
                <a:path w="443" h="329">
                  <a:moveTo>
                    <a:pt x="78" y="311"/>
                  </a:moveTo>
                  <a:lnTo>
                    <a:pt x="76" y="311"/>
                  </a:lnTo>
                  <a:lnTo>
                    <a:pt x="73" y="313"/>
                  </a:lnTo>
                  <a:lnTo>
                    <a:pt x="71" y="313"/>
                  </a:lnTo>
                  <a:lnTo>
                    <a:pt x="66" y="313"/>
                  </a:lnTo>
                  <a:lnTo>
                    <a:pt x="60" y="313"/>
                  </a:lnTo>
                  <a:lnTo>
                    <a:pt x="53" y="313"/>
                  </a:lnTo>
                  <a:lnTo>
                    <a:pt x="46" y="316"/>
                  </a:lnTo>
                  <a:lnTo>
                    <a:pt x="44" y="316"/>
                  </a:lnTo>
                  <a:lnTo>
                    <a:pt x="41" y="318"/>
                  </a:lnTo>
                  <a:lnTo>
                    <a:pt x="39" y="318"/>
                  </a:lnTo>
                  <a:lnTo>
                    <a:pt x="39" y="320"/>
                  </a:lnTo>
                  <a:lnTo>
                    <a:pt x="39" y="322"/>
                  </a:lnTo>
                  <a:lnTo>
                    <a:pt x="39" y="327"/>
                  </a:lnTo>
                  <a:lnTo>
                    <a:pt x="39" y="329"/>
                  </a:lnTo>
                  <a:lnTo>
                    <a:pt x="34" y="329"/>
                  </a:lnTo>
                  <a:lnTo>
                    <a:pt x="32" y="329"/>
                  </a:lnTo>
                  <a:lnTo>
                    <a:pt x="28" y="329"/>
                  </a:lnTo>
                  <a:lnTo>
                    <a:pt x="25" y="327"/>
                  </a:lnTo>
                  <a:lnTo>
                    <a:pt x="23" y="327"/>
                  </a:lnTo>
                  <a:lnTo>
                    <a:pt x="23" y="325"/>
                  </a:lnTo>
                  <a:lnTo>
                    <a:pt x="23" y="320"/>
                  </a:lnTo>
                  <a:lnTo>
                    <a:pt x="21" y="316"/>
                  </a:lnTo>
                  <a:lnTo>
                    <a:pt x="21" y="309"/>
                  </a:lnTo>
                  <a:lnTo>
                    <a:pt x="18" y="300"/>
                  </a:lnTo>
                  <a:lnTo>
                    <a:pt x="18" y="297"/>
                  </a:lnTo>
                  <a:lnTo>
                    <a:pt x="16" y="295"/>
                  </a:lnTo>
                  <a:lnTo>
                    <a:pt x="12" y="293"/>
                  </a:lnTo>
                  <a:lnTo>
                    <a:pt x="12" y="291"/>
                  </a:lnTo>
                  <a:lnTo>
                    <a:pt x="12" y="288"/>
                  </a:lnTo>
                  <a:lnTo>
                    <a:pt x="12" y="288"/>
                  </a:lnTo>
                  <a:lnTo>
                    <a:pt x="14" y="284"/>
                  </a:lnTo>
                  <a:lnTo>
                    <a:pt x="14" y="281"/>
                  </a:lnTo>
                  <a:lnTo>
                    <a:pt x="14" y="279"/>
                  </a:lnTo>
                  <a:lnTo>
                    <a:pt x="14" y="277"/>
                  </a:lnTo>
                  <a:lnTo>
                    <a:pt x="14" y="275"/>
                  </a:lnTo>
                  <a:lnTo>
                    <a:pt x="12" y="270"/>
                  </a:lnTo>
                  <a:lnTo>
                    <a:pt x="12" y="265"/>
                  </a:lnTo>
                  <a:lnTo>
                    <a:pt x="12" y="261"/>
                  </a:lnTo>
                  <a:lnTo>
                    <a:pt x="12" y="254"/>
                  </a:lnTo>
                  <a:lnTo>
                    <a:pt x="9" y="252"/>
                  </a:lnTo>
                  <a:lnTo>
                    <a:pt x="7" y="247"/>
                  </a:lnTo>
                  <a:lnTo>
                    <a:pt x="5" y="245"/>
                  </a:lnTo>
                  <a:lnTo>
                    <a:pt x="5" y="243"/>
                  </a:lnTo>
                  <a:lnTo>
                    <a:pt x="5" y="240"/>
                  </a:lnTo>
                  <a:lnTo>
                    <a:pt x="2" y="233"/>
                  </a:lnTo>
                  <a:lnTo>
                    <a:pt x="2" y="229"/>
                  </a:lnTo>
                  <a:lnTo>
                    <a:pt x="0" y="224"/>
                  </a:lnTo>
                  <a:lnTo>
                    <a:pt x="2" y="222"/>
                  </a:lnTo>
                  <a:lnTo>
                    <a:pt x="5" y="222"/>
                  </a:lnTo>
                  <a:lnTo>
                    <a:pt x="7" y="220"/>
                  </a:lnTo>
                  <a:lnTo>
                    <a:pt x="9" y="217"/>
                  </a:lnTo>
                  <a:lnTo>
                    <a:pt x="12" y="217"/>
                  </a:lnTo>
                  <a:lnTo>
                    <a:pt x="14" y="215"/>
                  </a:lnTo>
                  <a:lnTo>
                    <a:pt x="16" y="213"/>
                  </a:lnTo>
                  <a:lnTo>
                    <a:pt x="18" y="213"/>
                  </a:lnTo>
                  <a:lnTo>
                    <a:pt x="21" y="211"/>
                  </a:lnTo>
                  <a:lnTo>
                    <a:pt x="23" y="211"/>
                  </a:lnTo>
                  <a:lnTo>
                    <a:pt x="25" y="208"/>
                  </a:lnTo>
                  <a:lnTo>
                    <a:pt x="28" y="206"/>
                  </a:lnTo>
                  <a:lnTo>
                    <a:pt x="30" y="206"/>
                  </a:lnTo>
                  <a:lnTo>
                    <a:pt x="30" y="204"/>
                  </a:lnTo>
                  <a:lnTo>
                    <a:pt x="39" y="206"/>
                  </a:lnTo>
                  <a:lnTo>
                    <a:pt x="41" y="204"/>
                  </a:lnTo>
                  <a:lnTo>
                    <a:pt x="44" y="204"/>
                  </a:lnTo>
                  <a:lnTo>
                    <a:pt x="48" y="199"/>
                  </a:lnTo>
                  <a:lnTo>
                    <a:pt x="50" y="199"/>
                  </a:lnTo>
                  <a:lnTo>
                    <a:pt x="55" y="197"/>
                  </a:lnTo>
                  <a:lnTo>
                    <a:pt x="57" y="197"/>
                  </a:lnTo>
                  <a:lnTo>
                    <a:pt x="60" y="195"/>
                  </a:lnTo>
                  <a:lnTo>
                    <a:pt x="60" y="188"/>
                  </a:lnTo>
                  <a:lnTo>
                    <a:pt x="62" y="185"/>
                  </a:lnTo>
                  <a:lnTo>
                    <a:pt x="60" y="183"/>
                  </a:lnTo>
                  <a:lnTo>
                    <a:pt x="53" y="181"/>
                  </a:lnTo>
                  <a:lnTo>
                    <a:pt x="50" y="181"/>
                  </a:lnTo>
                  <a:lnTo>
                    <a:pt x="48" y="176"/>
                  </a:lnTo>
                  <a:lnTo>
                    <a:pt x="46" y="174"/>
                  </a:lnTo>
                  <a:lnTo>
                    <a:pt x="41" y="169"/>
                  </a:lnTo>
                  <a:lnTo>
                    <a:pt x="39" y="163"/>
                  </a:lnTo>
                  <a:lnTo>
                    <a:pt x="39" y="160"/>
                  </a:lnTo>
                  <a:lnTo>
                    <a:pt x="37" y="158"/>
                  </a:lnTo>
                  <a:lnTo>
                    <a:pt x="34" y="158"/>
                  </a:lnTo>
                  <a:lnTo>
                    <a:pt x="30" y="165"/>
                  </a:lnTo>
                  <a:lnTo>
                    <a:pt x="28" y="167"/>
                  </a:lnTo>
                  <a:lnTo>
                    <a:pt x="23" y="167"/>
                  </a:lnTo>
                  <a:lnTo>
                    <a:pt x="23" y="165"/>
                  </a:lnTo>
                  <a:lnTo>
                    <a:pt x="21" y="165"/>
                  </a:lnTo>
                  <a:lnTo>
                    <a:pt x="18" y="163"/>
                  </a:lnTo>
                  <a:lnTo>
                    <a:pt x="16" y="163"/>
                  </a:lnTo>
                  <a:lnTo>
                    <a:pt x="14" y="163"/>
                  </a:lnTo>
                  <a:lnTo>
                    <a:pt x="12" y="163"/>
                  </a:lnTo>
                  <a:lnTo>
                    <a:pt x="7" y="163"/>
                  </a:lnTo>
                  <a:lnTo>
                    <a:pt x="7" y="160"/>
                  </a:lnTo>
                  <a:lnTo>
                    <a:pt x="5" y="158"/>
                  </a:lnTo>
                  <a:lnTo>
                    <a:pt x="2" y="153"/>
                  </a:lnTo>
                  <a:lnTo>
                    <a:pt x="0" y="151"/>
                  </a:lnTo>
                  <a:lnTo>
                    <a:pt x="2" y="151"/>
                  </a:lnTo>
                  <a:lnTo>
                    <a:pt x="5" y="147"/>
                  </a:lnTo>
                  <a:lnTo>
                    <a:pt x="9" y="142"/>
                  </a:lnTo>
                  <a:lnTo>
                    <a:pt x="12" y="137"/>
                  </a:lnTo>
                  <a:lnTo>
                    <a:pt x="14" y="135"/>
                  </a:lnTo>
                  <a:lnTo>
                    <a:pt x="16" y="131"/>
                  </a:lnTo>
                  <a:lnTo>
                    <a:pt x="18" y="126"/>
                  </a:lnTo>
                  <a:lnTo>
                    <a:pt x="21" y="124"/>
                  </a:lnTo>
                  <a:lnTo>
                    <a:pt x="25" y="119"/>
                  </a:lnTo>
                  <a:lnTo>
                    <a:pt x="30" y="115"/>
                  </a:lnTo>
                  <a:lnTo>
                    <a:pt x="32" y="112"/>
                  </a:lnTo>
                  <a:lnTo>
                    <a:pt x="34" y="112"/>
                  </a:lnTo>
                  <a:lnTo>
                    <a:pt x="37" y="112"/>
                  </a:lnTo>
                  <a:lnTo>
                    <a:pt x="41" y="112"/>
                  </a:lnTo>
                  <a:lnTo>
                    <a:pt x="44" y="110"/>
                  </a:lnTo>
                  <a:lnTo>
                    <a:pt x="46" y="108"/>
                  </a:lnTo>
                  <a:lnTo>
                    <a:pt x="48" y="105"/>
                  </a:lnTo>
                  <a:lnTo>
                    <a:pt x="48" y="105"/>
                  </a:lnTo>
                  <a:lnTo>
                    <a:pt x="50" y="105"/>
                  </a:lnTo>
                  <a:lnTo>
                    <a:pt x="50" y="105"/>
                  </a:lnTo>
                  <a:lnTo>
                    <a:pt x="53" y="105"/>
                  </a:lnTo>
                  <a:lnTo>
                    <a:pt x="57" y="105"/>
                  </a:lnTo>
                  <a:lnTo>
                    <a:pt x="60" y="108"/>
                  </a:lnTo>
                  <a:lnTo>
                    <a:pt x="62" y="110"/>
                  </a:lnTo>
                  <a:lnTo>
                    <a:pt x="64" y="110"/>
                  </a:lnTo>
                  <a:lnTo>
                    <a:pt x="69" y="112"/>
                  </a:lnTo>
                  <a:lnTo>
                    <a:pt x="71" y="112"/>
                  </a:lnTo>
                  <a:lnTo>
                    <a:pt x="76" y="117"/>
                  </a:lnTo>
                  <a:lnTo>
                    <a:pt x="78" y="119"/>
                  </a:lnTo>
                  <a:lnTo>
                    <a:pt x="80" y="121"/>
                  </a:lnTo>
                  <a:lnTo>
                    <a:pt x="80" y="124"/>
                  </a:lnTo>
                  <a:lnTo>
                    <a:pt x="82" y="126"/>
                  </a:lnTo>
                  <a:lnTo>
                    <a:pt x="85" y="128"/>
                  </a:lnTo>
                  <a:lnTo>
                    <a:pt x="87" y="131"/>
                  </a:lnTo>
                  <a:lnTo>
                    <a:pt x="89" y="131"/>
                  </a:lnTo>
                  <a:lnTo>
                    <a:pt x="92" y="131"/>
                  </a:lnTo>
                  <a:lnTo>
                    <a:pt x="92" y="128"/>
                  </a:lnTo>
                  <a:lnTo>
                    <a:pt x="94" y="124"/>
                  </a:lnTo>
                  <a:lnTo>
                    <a:pt x="96" y="124"/>
                  </a:lnTo>
                  <a:lnTo>
                    <a:pt x="101" y="121"/>
                  </a:lnTo>
                  <a:lnTo>
                    <a:pt x="105" y="119"/>
                  </a:lnTo>
                  <a:lnTo>
                    <a:pt x="110" y="117"/>
                  </a:lnTo>
                  <a:lnTo>
                    <a:pt x="114" y="115"/>
                  </a:lnTo>
                  <a:lnTo>
                    <a:pt x="117" y="115"/>
                  </a:lnTo>
                  <a:lnTo>
                    <a:pt x="119" y="110"/>
                  </a:lnTo>
                  <a:lnTo>
                    <a:pt x="121" y="108"/>
                  </a:lnTo>
                  <a:lnTo>
                    <a:pt x="121" y="103"/>
                  </a:lnTo>
                  <a:lnTo>
                    <a:pt x="124" y="101"/>
                  </a:lnTo>
                  <a:lnTo>
                    <a:pt x="124" y="99"/>
                  </a:lnTo>
                  <a:lnTo>
                    <a:pt x="124" y="96"/>
                  </a:lnTo>
                  <a:lnTo>
                    <a:pt x="124" y="94"/>
                  </a:lnTo>
                  <a:lnTo>
                    <a:pt x="126" y="94"/>
                  </a:lnTo>
                  <a:lnTo>
                    <a:pt x="128" y="92"/>
                  </a:lnTo>
                  <a:lnTo>
                    <a:pt x="130" y="87"/>
                  </a:lnTo>
                  <a:lnTo>
                    <a:pt x="130" y="85"/>
                  </a:lnTo>
                  <a:lnTo>
                    <a:pt x="133" y="83"/>
                  </a:lnTo>
                  <a:lnTo>
                    <a:pt x="135" y="80"/>
                  </a:lnTo>
                  <a:lnTo>
                    <a:pt x="137" y="78"/>
                  </a:lnTo>
                  <a:lnTo>
                    <a:pt x="140" y="76"/>
                  </a:lnTo>
                  <a:lnTo>
                    <a:pt x="144" y="73"/>
                  </a:lnTo>
                  <a:lnTo>
                    <a:pt x="146" y="73"/>
                  </a:lnTo>
                  <a:lnTo>
                    <a:pt x="149" y="71"/>
                  </a:lnTo>
                  <a:lnTo>
                    <a:pt x="149" y="69"/>
                  </a:lnTo>
                  <a:lnTo>
                    <a:pt x="149" y="64"/>
                  </a:lnTo>
                  <a:lnTo>
                    <a:pt x="149" y="60"/>
                  </a:lnTo>
                  <a:lnTo>
                    <a:pt x="146" y="60"/>
                  </a:lnTo>
                  <a:lnTo>
                    <a:pt x="144" y="57"/>
                  </a:lnTo>
                  <a:lnTo>
                    <a:pt x="144" y="57"/>
                  </a:lnTo>
                  <a:lnTo>
                    <a:pt x="142" y="55"/>
                  </a:lnTo>
                  <a:lnTo>
                    <a:pt x="140" y="53"/>
                  </a:lnTo>
                  <a:lnTo>
                    <a:pt x="137" y="51"/>
                  </a:lnTo>
                  <a:lnTo>
                    <a:pt x="135" y="51"/>
                  </a:lnTo>
                  <a:lnTo>
                    <a:pt x="135" y="48"/>
                  </a:lnTo>
                  <a:lnTo>
                    <a:pt x="133" y="46"/>
                  </a:lnTo>
                  <a:lnTo>
                    <a:pt x="133" y="44"/>
                  </a:lnTo>
                  <a:lnTo>
                    <a:pt x="130" y="41"/>
                  </a:lnTo>
                  <a:lnTo>
                    <a:pt x="128" y="39"/>
                  </a:lnTo>
                  <a:lnTo>
                    <a:pt x="126" y="37"/>
                  </a:lnTo>
                  <a:lnTo>
                    <a:pt x="121" y="35"/>
                  </a:lnTo>
                  <a:lnTo>
                    <a:pt x="119" y="32"/>
                  </a:lnTo>
                  <a:lnTo>
                    <a:pt x="117" y="28"/>
                  </a:lnTo>
                  <a:lnTo>
                    <a:pt x="114" y="25"/>
                  </a:lnTo>
                  <a:lnTo>
                    <a:pt x="114" y="23"/>
                  </a:lnTo>
                  <a:lnTo>
                    <a:pt x="114" y="21"/>
                  </a:lnTo>
                  <a:lnTo>
                    <a:pt x="117" y="19"/>
                  </a:lnTo>
                  <a:lnTo>
                    <a:pt x="119" y="19"/>
                  </a:lnTo>
                  <a:lnTo>
                    <a:pt x="121" y="19"/>
                  </a:lnTo>
                  <a:lnTo>
                    <a:pt x="124" y="21"/>
                  </a:lnTo>
                  <a:lnTo>
                    <a:pt x="126" y="19"/>
                  </a:lnTo>
                  <a:lnTo>
                    <a:pt x="128" y="19"/>
                  </a:lnTo>
                  <a:lnTo>
                    <a:pt x="128" y="16"/>
                  </a:lnTo>
                  <a:lnTo>
                    <a:pt x="130" y="16"/>
                  </a:lnTo>
                  <a:lnTo>
                    <a:pt x="130" y="16"/>
                  </a:lnTo>
                  <a:lnTo>
                    <a:pt x="133" y="19"/>
                  </a:lnTo>
                  <a:lnTo>
                    <a:pt x="135" y="21"/>
                  </a:lnTo>
                  <a:lnTo>
                    <a:pt x="137" y="21"/>
                  </a:lnTo>
                  <a:lnTo>
                    <a:pt x="144" y="19"/>
                  </a:lnTo>
                  <a:lnTo>
                    <a:pt x="146" y="19"/>
                  </a:lnTo>
                  <a:lnTo>
                    <a:pt x="149" y="16"/>
                  </a:lnTo>
                  <a:lnTo>
                    <a:pt x="151" y="14"/>
                  </a:lnTo>
                  <a:lnTo>
                    <a:pt x="151" y="12"/>
                  </a:lnTo>
                  <a:lnTo>
                    <a:pt x="151" y="9"/>
                  </a:lnTo>
                  <a:lnTo>
                    <a:pt x="153" y="7"/>
                  </a:lnTo>
                  <a:lnTo>
                    <a:pt x="156" y="7"/>
                  </a:lnTo>
                  <a:lnTo>
                    <a:pt x="158" y="9"/>
                  </a:lnTo>
                  <a:lnTo>
                    <a:pt x="160" y="14"/>
                  </a:lnTo>
                  <a:lnTo>
                    <a:pt x="162" y="16"/>
                  </a:lnTo>
                  <a:lnTo>
                    <a:pt x="165" y="19"/>
                  </a:lnTo>
                  <a:lnTo>
                    <a:pt x="167" y="19"/>
                  </a:lnTo>
                  <a:lnTo>
                    <a:pt x="169" y="19"/>
                  </a:lnTo>
                  <a:lnTo>
                    <a:pt x="169" y="19"/>
                  </a:lnTo>
                  <a:lnTo>
                    <a:pt x="172" y="16"/>
                  </a:lnTo>
                  <a:lnTo>
                    <a:pt x="174" y="12"/>
                  </a:lnTo>
                  <a:lnTo>
                    <a:pt x="174" y="9"/>
                  </a:lnTo>
                  <a:lnTo>
                    <a:pt x="176" y="9"/>
                  </a:lnTo>
                  <a:lnTo>
                    <a:pt x="178" y="9"/>
                  </a:lnTo>
                  <a:lnTo>
                    <a:pt x="178" y="9"/>
                  </a:lnTo>
                  <a:lnTo>
                    <a:pt x="181" y="9"/>
                  </a:lnTo>
                  <a:lnTo>
                    <a:pt x="183" y="12"/>
                  </a:lnTo>
                  <a:lnTo>
                    <a:pt x="185" y="9"/>
                  </a:lnTo>
                  <a:lnTo>
                    <a:pt x="187" y="9"/>
                  </a:lnTo>
                  <a:lnTo>
                    <a:pt x="192" y="5"/>
                  </a:lnTo>
                  <a:lnTo>
                    <a:pt x="194" y="3"/>
                  </a:lnTo>
                  <a:lnTo>
                    <a:pt x="197" y="3"/>
                  </a:lnTo>
                  <a:lnTo>
                    <a:pt x="199" y="3"/>
                  </a:lnTo>
                  <a:lnTo>
                    <a:pt x="206" y="3"/>
                  </a:lnTo>
                  <a:lnTo>
                    <a:pt x="210" y="3"/>
                  </a:lnTo>
                  <a:lnTo>
                    <a:pt x="215" y="3"/>
                  </a:lnTo>
                  <a:lnTo>
                    <a:pt x="217" y="3"/>
                  </a:lnTo>
                  <a:lnTo>
                    <a:pt x="219" y="3"/>
                  </a:lnTo>
                  <a:lnTo>
                    <a:pt x="222" y="3"/>
                  </a:lnTo>
                  <a:lnTo>
                    <a:pt x="226" y="3"/>
                  </a:lnTo>
                  <a:lnTo>
                    <a:pt x="231" y="3"/>
                  </a:lnTo>
                  <a:lnTo>
                    <a:pt x="235" y="0"/>
                  </a:lnTo>
                  <a:lnTo>
                    <a:pt x="242" y="0"/>
                  </a:lnTo>
                  <a:lnTo>
                    <a:pt x="247" y="3"/>
                  </a:lnTo>
                  <a:lnTo>
                    <a:pt x="249" y="3"/>
                  </a:lnTo>
                  <a:lnTo>
                    <a:pt x="251" y="5"/>
                  </a:lnTo>
                  <a:lnTo>
                    <a:pt x="254" y="7"/>
                  </a:lnTo>
                  <a:lnTo>
                    <a:pt x="254" y="7"/>
                  </a:lnTo>
                  <a:lnTo>
                    <a:pt x="258" y="9"/>
                  </a:lnTo>
                  <a:lnTo>
                    <a:pt x="261" y="9"/>
                  </a:lnTo>
                  <a:lnTo>
                    <a:pt x="263" y="9"/>
                  </a:lnTo>
                  <a:lnTo>
                    <a:pt x="265" y="12"/>
                  </a:lnTo>
                  <a:lnTo>
                    <a:pt x="270" y="12"/>
                  </a:lnTo>
                  <a:lnTo>
                    <a:pt x="272" y="14"/>
                  </a:lnTo>
                  <a:lnTo>
                    <a:pt x="277" y="16"/>
                  </a:lnTo>
                  <a:lnTo>
                    <a:pt x="281" y="21"/>
                  </a:lnTo>
                  <a:lnTo>
                    <a:pt x="286" y="25"/>
                  </a:lnTo>
                  <a:lnTo>
                    <a:pt x="290" y="25"/>
                  </a:lnTo>
                  <a:lnTo>
                    <a:pt x="293" y="28"/>
                  </a:lnTo>
                  <a:lnTo>
                    <a:pt x="297" y="28"/>
                  </a:lnTo>
                  <a:lnTo>
                    <a:pt x="299" y="28"/>
                  </a:lnTo>
                  <a:lnTo>
                    <a:pt x="302" y="25"/>
                  </a:lnTo>
                  <a:lnTo>
                    <a:pt x="304" y="25"/>
                  </a:lnTo>
                  <a:lnTo>
                    <a:pt x="306" y="21"/>
                  </a:lnTo>
                  <a:lnTo>
                    <a:pt x="309" y="16"/>
                  </a:lnTo>
                  <a:lnTo>
                    <a:pt x="311" y="14"/>
                  </a:lnTo>
                  <a:lnTo>
                    <a:pt x="311" y="12"/>
                  </a:lnTo>
                  <a:lnTo>
                    <a:pt x="315" y="12"/>
                  </a:lnTo>
                  <a:lnTo>
                    <a:pt x="318" y="14"/>
                  </a:lnTo>
                  <a:lnTo>
                    <a:pt x="320" y="14"/>
                  </a:lnTo>
                  <a:lnTo>
                    <a:pt x="322" y="16"/>
                  </a:lnTo>
                  <a:lnTo>
                    <a:pt x="325" y="19"/>
                  </a:lnTo>
                  <a:lnTo>
                    <a:pt x="327" y="21"/>
                  </a:lnTo>
                  <a:lnTo>
                    <a:pt x="329" y="25"/>
                  </a:lnTo>
                  <a:lnTo>
                    <a:pt x="334" y="28"/>
                  </a:lnTo>
                  <a:lnTo>
                    <a:pt x="336" y="30"/>
                  </a:lnTo>
                  <a:lnTo>
                    <a:pt x="341" y="35"/>
                  </a:lnTo>
                  <a:lnTo>
                    <a:pt x="345" y="35"/>
                  </a:lnTo>
                  <a:lnTo>
                    <a:pt x="345" y="37"/>
                  </a:lnTo>
                  <a:lnTo>
                    <a:pt x="345" y="39"/>
                  </a:lnTo>
                  <a:lnTo>
                    <a:pt x="345" y="41"/>
                  </a:lnTo>
                  <a:lnTo>
                    <a:pt x="347" y="44"/>
                  </a:lnTo>
                  <a:lnTo>
                    <a:pt x="352" y="48"/>
                  </a:lnTo>
                  <a:lnTo>
                    <a:pt x="357" y="53"/>
                  </a:lnTo>
                  <a:lnTo>
                    <a:pt x="361" y="55"/>
                  </a:lnTo>
                  <a:lnTo>
                    <a:pt x="363" y="60"/>
                  </a:lnTo>
                  <a:lnTo>
                    <a:pt x="366" y="60"/>
                  </a:lnTo>
                  <a:lnTo>
                    <a:pt x="368" y="62"/>
                  </a:lnTo>
                  <a:lnTo>
                    <a:pt x="370" y="64"/>
                  </a:lnTo>
                  <a:lnTo>
                    <a:pt x="373" y="64"/>
                  </a:lnTo>
                  <a:lnTo>
                    <a:pt x="375" y="69"/>
                  </a:lnTo>
                  <a:lnTo>
                    <a:pt x="377" y="71"/>
                  </a:lnTo>
                  <a:lnTo>
                    <a:pt x="382" y="78"/>
                  </a:lnTo>
                  <a:lnTo>
                    <a:pt x="384" y="80"/>
                  </a:lnTo>
                  <a:lnTo>
                    <a:pt x="389" y="83"/>
                  </a:lnTo>
                  <a:lnTo>
                    <a:pt x="391" y="83"/>
                  </a:lnTo>
                  <a:lnTo>
                    <a:pt x="395" y="83"/>
                  </a:lnTo>
                  <a:lnTo>
                    <a:pt x="398" y="83"/>
                  </a:lnTo>
                  <a:lnTo>
                    <a:pt x="400" y="83"/>
                  </a:lnTo>
                  <a:lnTo>
                    <a:pt x="405" y="83"/>
                  </a:lnTo>
                  <a:lnTo>
                    <a:pt x="407" y="80"/>
                  </a:lnTo>
                  <a:lnTo>
                    <a:pt x="405" y="83"/>
                  </a:lnTo>
                  <a:lnTo>
                    <a:pt x="405" y="87"/>
                  </a:lnTo>
                  <a:lnTo>
                    <a:pt x="407" y="87"/>
                  </a:lnTo>
                  <a:lnTo>
                    <a:pt x="407" y="89"/>
                  </a:lnTo>
                  <a:lnTo>
                    <a:pt x="402" y="99"/>
                  </a:lnTo>
                  <a:lnTo>
                    <a:pt x="400" y="108"/>
                  </a:lnTo>
                  <a:lnTo>
                    <a:pt x="398" y="112"/>
                  </a:lnTo>
                  <a:lnTo>
                    <a:pt x="398" y="115"/>
                  </a:lnTo>
                  <a:lnTo>
                    <a:pt x="398" y="117"/>
                  </a:lnTo>
                  <a:lnTo>
                    <a:pt x="400" y="117"/>
                  </a:lnTo>
                  <a:lnTo>
                    <a:pt x="405" y="117"/>
                  </a:lnTo>
                  <a:lnTo>
                    <a:pt x="409" y="119"/>
                  </a:lnTo>
                  <a:lnTo>
                    <a:pt x="414" y="121"/>
                  </a:lnTo>
                  <a:lnTo>
                    <a:pt x="416" y="121"/>
                  </a:lnTo>
                  <a:lnTo>
                    <a:pt x="418" y="124"/>
                  </a:lnTo>
                  <a:lnTo>
                    <a:pt x="418" y="128"/>
                  </a:lnTo>
                  <a:lnTo>
                    <a:pt x="423" y="128"/>
                  </a:lnTo>
                  <a:lnTo>
                    <a:pt x="425" y="131"/>
                  </a:lnTo>
                  <a:lnTo>
                    <a:pt x="432" y="131"/>
                  </a:lnTo>
                  <a:lnTo>
                    <a:pt x="434" y="131"/>
                  </a:lnTo>
                  <a:lnTo>
                    <a:pt x="439" y="133"/>
                  </a:lnTo>
                  <a:lnTo>
                    <a:pt x="441" y="133"/>
                  </a:lnTo>
                  <a:lnTo>
                    <a:pt x="443" y="133"/>
                  </a:lnTo>
                  <a:lnTo>
                    <a:pt x="443" y="135"/>
                  </a:lnTo>
                  <a:lnTo>
                    <a:pt x="443" y="140"/>
                  </a:lnTo>
                  <a:lnTo>
                    <a:pt x="443" y="147"/>
                  </a:lnTo>
                  <a:lnTo>
                    <a:pt x="443" y="149"/>
                  </a:lnTo>
                  <a:lnTo>
                    <a:pt x="441" y="151"/>
                  </a:lnTo>
                  <a:lnTo>
                    <a:pt x="441" y="153"/>
                  </a:lnTo>
                  <a:lnTo>
                    <a:pt x="441" y="156"/>
                  </a:lnTo>
                  <a:lnTo>
                    <a:pt x="441" y="156"/>
                  </a:lnTo>
                  <a:lnTo>
                    <a:pt x="439" y="158"/>
                  </a:lnTo>
                  <a:lnTo>
                    <a:pt x="434" y="160"/>
                  </a:lnTo>
                  <a:lnTo>
                    <a:pt x="434" y="160"/>
                  </a:lnTo>
                  <a:lnTo>
                    <a:pt x="432" y="165"/>
                  </a:lnTo>
                  <a:lnTo>
                    <a:pt x="432" y="167"/>
                  </a:lnTo>
                  <a:lnTo>
                    <a:pt x="432" y="169"/>
                  </a:lnTo>
                  <a:lnTo>
                    <a:pt x="432" y="172"/>
                  </a:lnTo>
                  <a:lnTo>
                    <a:pt x="432" y="174"/>
                  </a:lnTo>
                  <a:lnTo>
                    <a:pt x="432" y="176"/>
                  </a:lnTo>
                  <a:lnTo>
                    <a:pt x="430" y="179"/>
                  </a:lnTo>
                  <a:lnTo>
                    <a:pt x="430" y="181"/>
                  </a:lnTo>
                  <a:lnTo>
                    <a:pt x="430" y="183"/>
                  </a:lnTo>
                  <a:lnTo>
                    <a:pt x="430" y="185"/>
                  </a:lnTo>
                  <a:lnTo>
                    <a:pt x="430" y="188"/>
                  </a:lnTo>
                  <a:lnTo>
                    <a:pt x="430" y="190"/>
                  </a:lnTo>
                  <a:lnTo>
                    <a:pt x="430" y="190"/>
                  </a:lnTo>
                  <a:lnTo>
                    <a:pt x="432" y="192"/>
                  </a:lnTo>
                  <a:lnTo>
                    <a:pt x="434" y="192"/>
                  </a:lnTo>
                  <a:lnTo>
                    <a:pt x="437" y="195"/>
                  </a:lnTo>
                  <a:lnTo>
                    <a:pt x="439" y="197"/>
                  </a:lnTo>
                  <a:lnTo>
                    <a:pt x="439" y="199"/>
                  </a:lnTo>
                  <a:lnTo>
                    <a:pt x="441" y="201"/>
                  </a:lnTo>
                  <a:lnTo>
                    <a:pt x="441" y="206"/>
                  </a:lnTo>
                  <a:lnTo>
                    <a:pt x="441" y="211"/>
                  </a:lnTo>
                  <a:lnTo>
                    <a:pt x="441" y="213"/>
                  </a:lnTo>
                  <a:lnTo>
                    <a:pt x="443" y="217"/>
                  </a:lnTo>
                  <a:lnTo>
                    <a:pt x="443" y="222"/>
                  </a:lnTo>
                  <a:lnTo>
                    <a:pt x="443" y="224"/>
                  </a:lnTo>
                  <a:lnTo>
                    <a:pt x="443" y="229"/>
                  </a:lnTo>
                  <a:lnTo>
                    <a:pt x="441" y="229"/>
                  </a:lnTo>
                  <a:lnTo>
                    <a:pt x="434" y="231"/>
                  </a:lnTo>
                  <a:lnTo>
                    <a:pt x="432" y="233"/>
                  </a:lnTo>
                  <a:lnTo>
                    <a:pt x="430" y="231"/>
                  </a:lnTo>
                  <a:lnTo>
                    <a:pt x="427" y="233"/>
                  </a:lnTo>
                  <a:lnTo>
                    <a:pt x="425" y="233"/>
                  </a:lnTo>
                  <a:lnTo>
                    <a:pt x="421" y="233"/>
                  </a:lnTo>
                  <a:lnTo>
                    <a:pt x="418" y="233"/>
                  </a:lnTo>
                  <a:lnTo>
                    <a:pt x="416" y="231"/>
                  </a:lnTo>
                  <a:lnTo>
                    <a:pt x="411" y="229"/>
                  </a:lnTo>
                  <a:lnTo>
                    <a:pt x="407" y="224"/>
                  </a:lnTo>
                  <a:lnTo>
                    <a:pt x="405" y="224"/>
                  </a:lnTo>
                  <a:lnTo>
                    <a:pt x="402" y="224"/>
                  </a:lnTo>
                  <a:lnTo>
                    <a:pt x="400" y="224"/>
                  </a:lnTo>
                  <a:lnTo>
                    <a:pt x="398" y="227"/>
                  </a:lnTo>
                  <a:lnTo>
                    <a:pt x="398" y="227"/>
                  </a:lnTo>
                  <a:lnTo>
                    <a:pt x="398" y="231"/>
                  </a:lnTo>
                  <a:lnTo>
                    <a:pt x="398" y="233"/>
                  </a:lnTo>
                  <a:lnTo>
                    <a:pt x="395" y="238"/>
                  </a:lnTo>
                  <a:lnTo>
                    <a:pt x="395" y="240"/>
                  </a:lnTo>
                  <a:lnTo>
                    <a:pt x="393" y="245"/>
                  </a:lnTo>
                  <a:lnTo>
                    <a:pt x="389" y="245"/>
                  </a:lnTo>
                  <a:lnTo>
                    <a:pt x="384" y="245"/>
                  </a:lnTo>
                  <a:lnTo>
                    <a:pt x="382" y="247"/>
                  </a:lnTo>
                  <a:lnTo>
                    <a:pt x="379" y="252"/>
                  </a:lnTo>
                  <a:lnTo>
                    <a:pt x="379" y="254"/>
                  </a:lnTo>
                  <a:lnTo>
                    <a:pt x="375" y="256"/>
                  </a:lnTo>
                  <a:lnTo>
                    <a:pt x="373" y="259"/>
                  </a:lnTo>
                  <a:lnTo>
                    <a:pt x="370" y="261"/>
                  </a:lnTo>
                  <a:lnTo>
                    <a:pt x="368" y="263"/>
                  </a:lnTo>
                  <a:lnTo>
                    <a:pt x="366" y="268"/>
                  </a:lnTo>
                  <a:lnTo>
                    <a:pt x="361" y="268"/>
                  </a:lnTo>
                  <a:lnTo>
                    <a:pt x="357" y="270"/>
                  </a:lnTo>
                  <a:lnTo>
                    <a:pt x="354" y="270"/>
                  </a:lnTo>
                  <a:lnTo>
                    <a:pt x="352" y="272"/>
                  </a:lnTo>
                  <a:lnTo>
                    <a:pt x="350" y="277"/>
                  </a:lnTo>
                  <a:lnTo>
                    <a:pt x="347" y="277"/>
                  </a:lnTo>
                  <a:lnTo>
                    <a:pt x="345" y="277"/>
                  </a:lnTo>
                  <a:lnTo>
                    <a:pt x="341" y="277"/>
                  </a:lnTo>
                  <a:lnTo>
                    <a:pt x="336" y="277"/>
                  </a:lnTo>
                  <a:lnTo>
                    <a:pt x="331" y="277"/>
                  </a:lnTo>
                  <a:lnTo>
                    <a:pt x="331" y="277"/>
                  </a:lnTo>
                  <a:lnTo>
                    <a:pt x="329" y="277"/>
                  </a:lnTo>
                  <a:lnTo>
                    <a:pt x="327" y="275"/>
                  </a:lnTo>
                  <a:lnTo>
                    <a:pt x="327" y="272"/>
                  </a:lnTo>
                  <a:lnTo>
                    <a:pt x="327" y="270"/>
                  </a:lnTo>
                  <a:lnTo>
                    <a:pt x="325" y="268"/>
                  </a:lnTo>
                  <a:lnTo>
                    <a:pt x="322" y="265"/>
                  </a:lnTo>
                  <a:lnTo>
                    <a:pt x="320" y="263"/>
                  </a:lnTo>
                  <a:lnTo>
                    <a:pt x="318" y="261"/>
                  </a:lnTo>
                  <a:lnTo>
                    <a:pt x="313" y="256"/>
                  </a:lnTo>
                  <a:lnTo>
                    <a:pt x="313" y="254"/>
                  </a:lnTo>
                  <a:lnTo>
                    <a:pt x="311" y="252"/>
                  </a:lnTo>
                  <a:lnTo>
                    <a:pt x="309" y="249"/>
                  </a:lnTo>
                  <a:lnTo>
                    <a:pt x="309" y="249"/>
                  </a:lnTo>
                  <a:lnTo>
                    <a:pt x="306" y="249"/>
                  </a:lnTo>
                  <a:lnTo>
                    <a:pt x="304" y="249"/>
                  </a:lnTo>
                  <a:lnTo>
                    <a:pt x="299" y="252"/>
                  </a:lnTo>
                  <a:lnTo>
                    <a:pt x="297" y="252"/>
                  </a:lnTo>
                  <a:lnTo>
                    <a:pt x="290" y="252"/>
                  </a:lnTo>
                  <a:lnTo>
                    <a:pt x="288" y="252"/>
                  </a:lnTo>
                  <a:lnTo>
                    <a:pt x="286" y="252"/>
                  </a:lnTo>
                  <a:lnTo>
                    <a:pt x="281" y="252"/>
                  </a:lnTo>
                  <a:lnTo>
                    <a:pt x="277" y="249"/>
                  </a:lnTo>
                  <a:lnTo>
                    <a:pt x="274" y="252"/>
                  </a:lnTo>
                  <a:lnTo>
                    <a:pt x="272" y="254"/>
                  </a:lnTo>
                  <a:lnTo>
                    <a:pt x="265" y="256"/>
                  </a:lnTo>
                  <a:lnTo>
                    <a:pt x="261" y="261"/>
                  </a:lnTo>
                  <a:lnTo>
                    <a:pt x="256" y="263"/>
                  </a:lnTo>
                  <a:lnTo>
                    <a:pt x="256" y="263"/>
                  </a:lnTo>
                  <a:lnTo>
                    <a:pt x="254" y="263"/>
                  </a:lnTo>
                  <a:lnTo>
                    <a:pt x="247" y="259"/>
                  </a:lnTo>
                  <a:lnTo>
                    <a:pt x="245" y="259"/>
                  </a:lnTo>
                  <a:lnTo>
                    <a:pt x="242" y="259"/>
                  </a:lnTo>
                  <a:lnTo>
                    <a:pt x="238" y="261"/>
                  </a:lnTo>
                  <a:lnTo>
                    <a:pt x="235" y="261"/>
                  </a:lnTo>
                  <a:lnTo>
                    <a:pt x="233" y="261"/>
                  </a:lnTo>
                  <a:lnTo>
                    <a:pt x="226" y="261"/>
                  </a:lnTo>
                  <a:lnTo>
                    <a:pt x="226" y="263"/>
                  </a:lnTo>
                  <a:lnTo>
                    <a:pt x="224" y="263"/>
                  </a:lnTo>
                  <a:lnTo>
                    <a:pt x="224" y="265"/>
                  </a:lnTo>
                  <a:lnTo>
                    <a:pt x="224" y="270"/>
                  </a:lnTo>
                  <a:lnTo>
                    <a:pt x="224" y="272"/>
                  </a:lnTo>
                  <a:lnTo>
                    <a:pt x="222" y="275"/>
                  </a:lnTo>
                  <a:lnTo>
                    <a:pt x="222" y="275"/>
                  </a:lnTo>
                  <a:lnTo>
                    <a:pt x="219" y="275"/>
                  </a:lnTo>
                  <a:lnTo>
                    <a:pt x="215" y="275"/>
                  </a:lnTo>
                  <a:lnTo>
                    <a:pt x="213" y="275"/>
                  </a:lnTo>
                  <a:lnTo>
                    <a:pt x="210" y="277"/>
                  </a:lnTo>
                  <a:lnTo>
                    <a:pt x="210" y="279"/>
                  </a:lnTo>
                  <a:lnTo>
                    <a:pt x="208" y="281"/>
                  </a:lnTo>
                  <a:lnTo>
                    <a:pt x="206" y="284"/>
                  </a:lnTo>
                  <a:lnTo>
                    <a:pt x="201" y="284"/>
                  </a:lnTo>
                  <a:lnTo>
                    <a:pt x="199" y="284"/>
                  </a:lnTo>
                  <a:lnTo>
                    <a:pt x="201" y="286"/>
                  </a:lnTo>
                  <a:lnTo>
                    <a:pt x="201" y="288"/>
                  </a:lnTo>
                  <a:lnTo>
                    <a:pt x="201" y="288"/>
                  </a:lnTo>
                  <a:lnTo>
                    <a:pt x="199" y="291"/>
                  </a:lnTo>
                  <a:lnTo>
                    <a:pt x="199" y="293"/>
                  </a:lnTo>
                  <a:lnTo>
                    <a:pt x="197" y="293"/>
                  </a:lnTo>
                  <a:lnTo>
                    <a:pt x="199" y="295"/>
                  </a:lnTo>
                  <a:lnTo>
                    <a:pt x="199" y="300"/>
                  </a:lnTo>
                  <a:lnTo>
                    <a:pt x="201" y="302"/>
                  </a:lnTo>
                  <a:lnTo>
                    <a:pt x="201" y="304"/>
                  </a:lnTo>
                  <a:lnTo>
                    <a:pt x="201" y="309"/>
                  </a:lnTo>
                  <a:lnTo>
                    <a:pt x="201" y="311"/>
                  </a:lnTo>
                  <a:lnTo>
                    <a:pt x="199" y="313"/>
                  </a:lnTo>
                  <a:lnTo>
                    <a:pt x="197" y="316"/>
                  </a:lnTo>
                  <a:lnTo>
                    <a:pt x="194" y="318"/>
                  </a:lnTo>
                  <a:lnTo>
                    <a:pt x="190" y="318"/>
                  </a:lnTo>
                  <a:lnTo>
                    <a:pt x="187" y="318"/>
                  </a:lnTo>
                  <a:lnTo>
                    <a:pt x="183" y="318"/>
                  </a:lnTo>
                  <a:lnTo>
                    <a:pt x="178" y="316"/>
                  </a:lnTo>
                  <a:lnTo>
                    <a:pt x="176" y="316"/>
                  </a:lnTo>
                  <a:lnTo>
                    <a:pt x="174" y="316"/>
                  </a:lnTo>
                  <a:lnTo>
                    <a:pt x="172" y="316"/>
                  </a:lnTo>
                  <a:lnTo>
                    <a:pt x="169" y="318"/>
                  </a:lnTo>
                  <a:lnTo>
                    <a:pt x="160" y="320"/>
                  </a:lnTo>
                  <a:lnTo>
                    <a:pt x="158" y="320"/>
                  </a:lnTo>
                  <a:lnTo>
                    <a:pt x="156" y="320"/>
                  </a:lnTo>
                  <a:lnTo>
                    <a:pt x="153" y="320"/>
                  </a:lnTo>
                  <a:lnTo>
                    <a:pt x="151" y="318"/>
                  </a:lnTo>
                  <a:lnTo>
                    <a:pt x="149" y="313"/>
                  </a:lnTo>
                  <a:lnTo>
                    <a:pt x="144" y="311"/>
                  </a:lnTo>
                  <a:lnTo>
                    <a:pt x="144" y="311"/>
                  </a:lnTo>
                  <a:lnTo>
                    <a:pt x="142" y="309"/>
                  </a:lnTo>
                  <a:lnTo>
                    <a:pt x="137" y="309"/>
                  </a:lnTo>
                  <a:lnTo>
                    <a:pt x="133" y="311"/>
                  </a:lnTo>
                  <a:lnTo>
                    <a:pt x="130" y="311"/>
                  </a:lnTo>
                  <a:lnTo>
                    <a:pt x="126" y="316"/>
                  </a:lnTo>
                  <a:lnTo>
                    <a:pt x="119" y="320"/>
                  </a:lnTo>
                  <a:lnTo>
                    <a:pt x="117" y="320"/>
                  </a:lnTo>
                  <a:lnTo>
                    <a:pt x="114" y="320"/>
                  </a:lnTo>
                  <a:lnTo>
                    <a:pt x="114" y="320"/>
                  </a:lnTo>
                  <a:lnTo>
                    <a:pt x="112" y="318"/>
                  </a:lnTo>
                  <a:lnTo>
                    <a:pt x="108" y="313"/>
                  </a:lnTo>
                  <a:lnTo>
                    <a:pt x="108" y="313"/>
                  </a:lnTo>
                  <a:lnTo>
                    <a:pt x="105" y="313"/>
                  </a:lnTo>
                  <a:lnTo>
                    <a:pt x="101" y="313"/>
                  </a:lnTo>
                  <a:lnTo>
                    <a:pt x="94" y="316"/>
                  </a:lnTo>
                  <a:lnTo>
                    <a:pt x="92" y="316"/>
                  </a:lnTo>
                  <a:lnTo>
                    <a:pt x="89" y="316"/>
                  </a:lnTo>
                  <a:lnTo>
                    <a:pt x="87" y="313"/>
                  </a:lnTo>
                  <a:lnTo>
                    <a:pt x="85" y="311"/>
                  </a:lnTo>
                  <a:lnTo>
                    <a:pt x="82" y="311"/>
                  </a:lnTo>
                  <a:lnTo>
                    <a:pt x="80" y="311"/>
                  </a:lnTo>
                  <a:lnTo>
                    <a:pt x="78" y="311"/>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42" name="A106">
              <a:extLst>
                <a:ext uri="{FF2B5EF4-FFF2-40B4-BE49-F238E27FC236}">
                  <a16:creationId xmlns:a16="http://schemas.microsoft.com/office/drawing/2014/main" id="{179E48B4-E530-A656-9621-497C05AED7CC}"/>
                </a:ext>
              </a:extLst>
            </xdr:cNvPr>
            <xdr:cNvSpPr>
              <a:spLocks/>
            </xdr:cNvSpPr>
          </xdr:nvSpPr>
          <xdr:spPr bwMode="auto">
            <a:xfrm>
              <a:off x="4694614" y="7865929"/>
              <a:ext cx="382218" cy="346443"/>
            </a:xfrm>
            <a:custGeom>
              <a:avLst/>
              <a:gdLst/>
              <a:ahLst/>
              <a:cxnLst>
                <a:cxn ang="0">
                  <a:pos x="251" y="228"/>
                </a:cxn>
                <a:cxn ang="0">
                  <a:pos x="240" y="242"/>
                </a:cxn>
                <a:cxn ang="0">
                  <a:pos x="240" y="256"/>
                </a:cxn>
                <a:cxn ang="0">
                  <a:pos x="240" y="281"/>
                </a:cxn>
                <a:cxn ang="0">
                  <a:pos x="237" y="304"/>
                </a:cxn>
                <a:cxn ang="0">
                  <a:pos x="214" y="320"/>
                </a:cxn>
                <a:cxn ang="0">
                  <a:pos x="201" y="345"/>
                </a:cxn>
                <a:cxn ang="0">
                  <a:pos x="180" y="354"/>
                </a:cxn>
                <a:cxn ang="0">
                  <a:pos x="160" y="368"/>
                </a:cxn>
                <a:cxn ang="0">
                  <a:pos x="141" y="349"/>
                </a:cxn>
                <a:cxn ang="0">
                  <a:pos x="128" y="349"/>
                </a:cxn>
                <a:cxn ang="0">
                  <a:pos x="112" y="361"/>
                </a:cxn>
                <a:cxn ang="0">
                  <a:pos x="89" y="345"/>
                </a:cxn>
                <a:cxn ang="0">
                  <a:pos x="73" y="340"/>
                </a:cxn>
                <a:cxn ang="0">
                  <a:pos x="50" y="336"/>
                </a:cxn>
                <a:cxn ang="0">
                  <a:pos x="29" y="336"/>
                </a:cxn>
                <a:cxn ang="0">
                  <a:pos x="6" y="322"/>
                </a:cxn>
                <a:cxn ang="0">
                  <a:pos x="0" y="290"/>
                </a:cxn>
                <a:cxn ang="0">
                  <a:pos x="18" y="272"/>
                </a:cxn>
                <a:cxn ang="0">
                  <a:pos x="29" y="249"/>
                </a:cxn>
                <a:cxn ang="0">
                  <a:pos x="20" y="228"/>
                </a:cxn>
                <a:cxn ang="0">
                  <a:pos x="52" y="201"/>
                </a:cxn>
                <a:cxn ang="0">
                  <a:pos x="54" y="166"/>
                </a:cxn>
                <a:cxn ang="0">
                  <a:pos x="34" y="137"/>
                </a:cxn>
                <a:cxn ang="0">
                  <a:pos x="29" y="121"/>
                </a:cxn>
                <a:cxn ang="0">
                  <a:pos x="50" y="112"/>
                </a:cxn>
                <a:cxn ang="0">
                  <a:pos x="61" y="100"/>
                </a:cxn>
                <a:cxn ang="0">
                  <a:pos x="77" y="77"/>
                </a:cxn>
                <a:cxn ang="0">
                  <a:pos x="86" y="64"/>
                </a:cxn>
                <a:cxn ang="0">
                  <a:pos x="116" y="55"/>
                </a:cxn>
                <a:cxn ang="0">
                  <a:pos x="144" y="34"/>
                </a:cxn>
                <a:cxn ang="0">
                  <a:pos x="173" y="27"/>
                </a:cxn>
                <a:cxn ang="0">
                  <a:pos x="192" y="34"/>
                </a:cxn>
                <a:cxn ang="0">
                  <a:pos x="214" y="18"/>
                </a:cxn>
                <a:cxn ang="0">
                  <a:pos x="228" y="29"/>
                </a:cxn>
                <a:cxn ang="0">
                  <a:pos x="240" y="18"/>
                </a:cxn>
                <a:cxn ang="0">
                  <a:pos x="253" y="9"/>
                </a:cxn>
                <a:cxn ang="0">
                  <a:pos x="281" y="7"/>
                </a:cxn>
                <a:cxn ang="0">
                  <a:pos x="297" y="0"/>
                </a:cxn>
                <a:cxn ang="0">
                  <a:pos x="317" y="9"/>
                </a:cxn>
                <a:cxn ang="0">
                  <a:pos x="331" y="11"/>
                </a:cxn>
                <a:cxn ang="0">
                  <a:pos x="338" y="48"/>
                </a:cxn>
                <a:cxn ang="0">
                  <a:pos x="320" y="71"/>
                </a:cxn>
                <a:cxn ang="0">
                  <a:pos x="331" y="82"/>
                </a:cxn>
                <a:cxn ang="0">
                  <a:pos x="349" y="91"/>
                </a:cxn>
                <a:cxn ang="0">
                  <a:pos x="368" y="93"/>
                </a:cxn>
                <a:cxn ang="0">
                  <a:pos x="377" y="103"/>
                </a:cxn>
                <a:cxn ang="0">
                  <a:pos x="386" y="123"/>
                </a:cxn>
                <a:cxn ang="0">
                  <a:pos x="402" y="132"/>
                </a:cxn>
                <a:cxn ang="0">
                  <a:pos x="406" y="150"/>
                </a:cxn>
                <a:cxn ang="0">
                  <a:pos x="393" y="178"/>
                </a:cxn>
                <a:cxn ang="0">
                  <a:pos x="368" y="180"/>
                </a:cxn>
                <a:cxn ang="0">
                  <a:pos x="356" y="189"/>
                </a:cxn>
                <a:cxn ang="0">
                  <a:pos x="356" y="203"/>
                </a:cxn>
                <a:cxn ang="0">
                  <a:pos x="349" y="194"/>
                </a:cxn>
                <a:cxn ang="0">
                  <a:pos x="336" y="192"/>
                </a:cxn>
                <a:cxn ang="0">
                  <a:pos x="313" y="196"/>
                </a:cxn>
                <a:cxn ang="0">
                  <a:pos x="294" y="196"/>
                </a:cxn>
                <a:cxn ang="0">
                  <a:pos x="276" y="203"/>
                </a:cxn>
              </a:cxnLst>
              <a:rect l="0" t="0" r="r" b="b"/>
              <a:pathLst>
                <a:path w="406" h="368">
                  <a:moveTo>
                    <a:pt x="262" y="208"/>
                  </a:moveTo>
                  <a:lnTo>
                    <a:pt x="260" y="210"/>
                  </a:lnTo>
                  <a:lnTo>
                    <a:pt x="258" y="214"/>
                  </a:lnTo>
                  <a:lnTo>
                    <a:pt x="256" y="219"/>
                  </a:lnTo>
                  <a:lnTo>
                    <a:pt x="253" y="224"/>
                  </a:lnTo>
                  <a:lnTo>
                    <a:pt x="251" y="228"/>
                  </a:lnTo>
                  <a:lnTo>
                    <a:pt x="249" y="230"/>
                  </a:lnTo>
                  <a:lnTo>
                    <a:pt x="246" y="233"/>
                  </a:lnTo>
                  <a:lnTo>
                    <a:pt x="242" y="235"/>
                  </a:lnTo>
                  <a:lnTo>
                    <a:pt x="242" y="237"/>
                  </a:lnTo>
                  <a:lnTo>
                    <a:pt x="240" y="240"/>
                  </a:lnTo>
                  <a:lnTo>
                    <a:pt x="240" y="242"/>
                  </a:lnTo>
                  <a:lnTo>
                    <a:pt x="240" y="246"/>
                  </a:lnTo>
                  <a:lnTo>
                    <a:pt x="240" y="249"/>
                  </a:lnTo>
                  <a:lnTo>
                    <a:pt x="240" y="251"/>
                  </a:lnTo>
                  <a:lnTo>
                    <a:pt x="240" y="253"/>
                  </a:lnTo>
                  <a:lnTo>
                    <a:pt x="240" y="256"/>
                  </a:lnTo>
                  <a:lnTo>
                    <a:pt x="240" y="256"/>
                  </a:lnTo>
                  <a:lnTo>
                    <a:pt x="240" y="260"/>
                  </a:lnTo>
                  <a:lnTo>
                    <a:pt x="240" y="265"/>
                  </a:lnTo>
                  <a:lnTo>
                    <a:pt x="240" y="269"/>
                  </a:lnTo>
                  <a:lnTo>
                    <a:pt x="240" y="274"/>
                  </a:lnTo>
                  <a:lnTo>
                    <a:pt x="240" y="276"/>
                  </a:lnTo>
                  <a:lnTo>
                    <a:pt x="240" y="281"/>
                  </a:lnTo>
                  <a:lnTo>
                    <a:pt x="242" y="283"/>
                  </a:lnTo>
                  <a:lnTo>
                    <a:pt x="242" y="285"/>
                  </a:lnTo>
                  <a:lnTo>
                    <a:pt x="240" y="290"/>
                  </a:lnTo>
                  <a:lnTo>
                    <a:pt x="240" y="297"/>
                  </a:lnTo>
                  <a:lnTo>
                    <a:pt x="237" y="301"/>
                  </a:lnTo>
                  <a:lnTo>
                    <a:pt x="237" y="304"/>
                  </a:lnTo>
                  <a:lnTo>
                    <a:pt x="235" y="306"/>
                  </a:lnTo>
                  <a:lnTo>
                    <a:pt x="233" y="308"/>
                  </a:lnTo>
                  <a:lnTo>
                    <a:pt x="228" y="313"/>
                  </a:lnTo>
                  <a:lnTo>
                    <a:pt x="224" y="315"/>
                  </a:lnTo>
                  <a:lnTo>
                    <a:pt x="219" y="317"/>
                  </a:lnTo>
                  <a:lnTo>
                    <a:pt x="214" y="320"/>
                  </a:lnTo>
                  <a:lnTo>
                    <a:pt x="210" y="322"/>
                  </a:lnTo>
                  <a:lnTo>
                    <a:pt x="208" y="326"/>
                  </a:lnTo>
                  <a:lnTo>
                    <a:pt x="205" y="336"/>
                  </a:lnTo>
                  <a:lnTo>
                    <a:pt x="203" y="340"/>
                  </a:lnTo>
                  <a:lnTo>
                    <a:pt x="203" y="342"/>
                  </a:lnTo>
                  <a:lnTo>
                    <a:pt x="201" y="345"/>
                  </a:lnTo>
                  <a:lnTo>
                    <a:pt x="198" y="345"/>
                  </a:lnTo>
                  <a:lnTo>
                    <a:pt x="196" y="347"/>
                  </a:lnTo>
                  <a:lnTo>
                    <a:pt x="194" y="349"/>
                  </a:lnTo>
                  <a:lnTo>
                    <a:pt x="192" y="349"/>
                  </a:lnTo>
                  <a:lnTo>
                    <a:pt x="187" y="352"/>
                  </a:lnTo>
                  <a:lnTo>
                    <a:pt x="180" y="354"/>
                  </a:lnTo>
                  <a:lnTo>
                    <a:pt x="176" y="356"/>
                  </a:lnTo>
                  <a:lnTo>
                    <a:pt x="171" y="358"/>
                  </a:lnTo>
                  <a:lnTo>
                    <a:pt x="169" y="361"/>
                  </a:lnTo>
                  <a:lnTo>
                    <a:pt x="166" y="363"/>
                  </a:lnTo>
                  <a:lnTo>
                    <a:pt x="164" y="368"/>
                  </a:lnTo>
                  <a:lnTo>
                    <a:pt x="160" y="368"/>
                  </a:lnTo>
                  <a:lnTo>
                    <a:pt x="155" y="363"/>
                  </a:lnTo>
                  <a:lnTo>
                    <a:pt x="153" y="361"/>
                  </a:lnTo>
                  <a:lnTo>
                    <a:pt x="148" y="358"/>
                  </a:lnTo>
                  <a:lnTo>
                    <a:pt x="146" y="354"/>
                  </a:lnTo>
                  <a:lnTo>
                    <a:pt x="144" y="352"/>
                  </a:lnTo>
                  <a:lnTo>
                    <a:pt x="141" y="349"/>
                  </a:lnTo>
                  <a:lnTo>
                    <a:pt x="139" y="347"/>
                  </a:lnTo>
                  <a:lnTo>
                    <a:pt x="137" y="347"/>
                  </a:lnTo>
                  <a:lnTo>
                    <a:pt x="134" y="345"/>
                  </a:lnTo>
                  <a:lnTo>
                    <a:pt x="130" y="345"/>
                  </a:lnTo>
                  <a:lnTo>
                    <a:pt x="130" y="347"/>
                  </a:lnTo>
                  <a:lnTo>
                    <a:pt x="128" y="349"/>
                  </a:lnTo>
                  <a:lnTo>
                    <a:pt x="125" y="354"/>
                  </a:lnTo>
                  <a:lnTo>
                    <a:pt x="123" y="358"/>
                  </a:lnTo>
                  <a:lnTo>
                    <a:pt x="121" y="358"/>
                  </a:lnTo>
                  <a:lnTo>
                    <a:pt x="118" y="361"/>
                  </a:lnTo>
                  <a:lnTo>
                    <a:pt x="116" y="361"/>
                  </a:lnTo>
                  <a:lnTo>
                    <a:pt x="112" y="361"/>
                  </a:lnTo>
                  <a:lnTo>
                    <a:pt x="109" y="358"/>
                  </a:lnTo>
                  <a:lnTo>
                    <a:pt x="105" y="358"/>
                  </a:lnTo>
                  <a:lnTo>
                    <a:pt x="100" y="354"/>
                  </a:lnTo>
                  <a:lnTo>
                    <a:pt x="96" y="349"/>
                  </a:lnTo>
                  <a:lnTo>
                    <a:pt x="91" y="347"/>
                  </a:lnTo>
                  <a:lnTo>
                    <a:pt x="89" y="345"/>
                  </a:lnTo>
                  <a:lnTo>
                    <a:pt x="84" y="345"/>
                  </a:lnTo>
                  <a:lnTo>
                    <a:pt x="82" y="342"/>
                  </a:lnTo>
                  <a:lnTo>
                    <a:pt x="80" y="342"/>
                  </a:lnTo>
                  <a:lnTo>
                    <a:pt x="77" y="342"/>
                  </a:lnTo>
                  <a:lnTo>
                    <a:pt x="73" y="340"/>
                  </a:lnTo>
                  <a:lnTo>
                    <a:pt x="73" y="340"/>
                  </a:lnTo>
                  <a:lnTo>
                    <a:pt x="70" y="338"/>
                  </a:lnTo>
                  <a:lnTo>
                    <a:pt x="68" y="336"/>
                  </a:lnTo>
                  <a:lnTo>
                    <a:pt x="66" y="336"/>
                  </a:lnTo>
                  <a:lnTo>
                    <a:pt x="61" y="333"/>
                  </a:lnTo>
                  <a:lnTo>
                    <a:pt x="54" y="333"/>
                  </a:lnTo>
                  <a:lnTo>
                    <a:pt x="50" y="336"/>
                  </a:lnTo>
                  <a:lnTo>
                    <a:pt x="45" y="336"/>
                  </a:lnTo>
                  <a:lnTo>
                    <a:pt x="41" y="336"/>
                  </a:lnTo>
                  <a:lnTo>
                    <a:pt x="38" y="336"/>
                  </a:lnTo>
                  <a:lnTo>
                    <a:pt x="36" y="336"/>
                  </a:lnTo>
                  <a:lnTo>
                    <a:pt x="34" y="336"/>
                  </a:lnTo>
                  <a:lnTo>
                    <a:pt x="29" y="336"/>
                  </a:lnTo>
                  <a:lnTo>
                    <a:pt x="25" y="336"/>
                  </a:lnTo>
                  <a:lnTo>
                    <a:pt x="18" y="336"/>
                  </a:lnTo>
                  <a:lnTo>
                    <a:pt x="16" y="336"/>
                  </a:lnTo>
                  <a:lnTo>
                    <a:pt x="13" y="331"/>
                  </a:lnTo>
                  <a:lnTo>
                    <a:pt x="11" y="326"/>
                  </a:lnTo>
                  <a:lnTo>
                    <a:pt x="6" y="322"/>
                  </a:lnTo>
                  <a:lnTo>
                    <a:pt x="4" y="317"/>
                  </a:lnTo>
                  <a:lnTo>
                    <a:pt x="2" y="310"/>
                  </a:lnTo>
                  <a:lnTo>
                    <a:pt x="0" y="306"/>
                  </a:lnTo>
                  <a:lnTo>
                    <a:pt x="0" y="301"/>
                  </a:lnTo>
                  <a:lnTo>
                    <a:pt x="0" y="297"/>
                  </a:lnTo>
                  <a:lnTo>
                    <a:pt x="0" y="290"/>
                  </a:lnTo>
                  <a:lnTo>
                    <a:pt x="0" y="288"/>
                  </a:lnTo>
                  <a:lnTo>
                    <a:pt x="2" y="283"/>
                  </a:lnTo>
                  <a:lnTo>
                    <a:pt x="4" y="278"/>
                  </a:lnTo>
                  <a:lnTo>
                    <a:pt x="9" y="276"/>
                  </a:lnTo>
                  <a:lnTo>
                    <a:pt x="13" y="274"/>
                  </a:lnTo>
                  <a:lnTo>
                    <a:pt x="18" y="272"/>
                  </a:lnTo>
                  <a:lnTo>
                    <a:pt x="22" y="269"/>
                  </a:lnTo>
                  <a:lnTo>
                    <a:pt x="29" y="267"/>
                  </a:lnTo>
                  <a:lnTo>
                    <a:pt x="29" y="265"/>
                  </a:lnTo>
                  <a:lnTo>
                    <a:pt x="32" y="262"/>
                  </a:lnTo>
                  <a:lnTo>
                    <a:pt x="32" y="258"/>
                  </a:lnTo>
                  <a:lnTo>
                    <a:pt x="29" y="249"/>
                  </a:lnTo>
                  <a:lnTo>
                    <a:pt x="29" y="244"/>
                  </a:lnTo>
                  <a:lnTo>
                    <a:pt x="25" y="240"/>
                  </a:lnTo>
                  <a:lnTo>
                    <a:pt x="22" y="235"/>
                  </a:lnTo>
                  <a:lnTo>
                    <a:pt x="20" y="233"/>
                  </a:lnTo>
                  <a:lnTo>
                    <a:pt x="20" y="230"/>
                  </a:lnTo>
                  <a:lnTo>
                    <a:pt x="20" y="228"/>
                  </a:lnTo>
                  <a:lnTo>
                    <a:pt x="22" y="226"/>
                  </a:lnTo>
                  <a:lnTo>
                    <a:pt x="27" y="219"/>
                  </a:lnTo>
                  <a:lnTo>
                    <a:pt x="36" y="212"/>
                  </a:lnTo>
                  <a:lnTo>
                    <a:pt x="45" y="205"/>
                  </a:lnTo>
                  <a:lnTo>
                    <a:pt x="50" y="201"/>
                  </a:lnTo>
                  <a:lnTo>
                    <a:pt x="52" y="201"/>
                  </a:lnTo>
                  <a:lnTo>
                    <a:pt x="54" y="192"/>
                  </a:lnTo>
                  <a:lnTo>
                    <a:pt x="57" y="185"/>
                  </a:lnTo>
                  <a:lnTo>
                    <a:pt x="57" y="180"/>
                  </a:lnTo>
                  <a:lnTo>
                    <a:pt x="57" y="173"/>
                  </a:lnTo>
                  <a:lnTo>
                    <a:pt x="57" y="171"/>
                  </a:lnTo>
                  <a:lnTo>
                    <a:pt x="54" y="166"/>
                  </a:lnTo>
                  <a:lnTo>
                    <a:pt x="54" y="164"/>
                  </a:lnTo>
                  <a:lnTo>
                    <a:pt x="52" y="164"/>
                  </a:lnTo>
                  <a:lnTo>
                    <a:pt x="52" y="162"/>
                  </a:lnTo>
                  <a:lnTo>
                    <a:pt x="48" y="157"/>
                  </a:lnTo>
                  <a:lnTo>
                    <a:pt x="41" y="148"/>
                  </a:lnTo>
                  <a:lnTo>
                    <a:pt x="34" y="137"/>
                  </a:lnTo>
                  <a:lnTo>
                    <a:pt x="27" y="130"/>
                  </a:lnTo>
                  <a:lnTo>
                    <a:pt x="25" y="128"/>
                  </a:lnTo>
                  <a:lnTo>
                    <a:pt x="25" y="125"/>
                  </a:lnTo>
                  <a:lnTo>
                    <a:pt x="25" y="123"/>
                  </a:lnTo>
                  <a:lnTo>
                    <a:pt x="27" y="123"/>
                  </a:lnTo>
                  <a:lnTo>
                    <a:pt x="29" y="121"/>
                  </a:lnTo>
                  <a:lnTo>
                    <a:pt x="36" y="119"/>
                  </a:lnTo>
                  <a:lnTo>
                    <a:pt x="38" y="116"/>
                  </a:lnTo>
                  <a:lnTo>
                    <a:pt x="41" y="114"/>
                  </a:lnTo>
                  <a:lnTo>
                    <a:pt x="43" y="114"/>
                  </a:lnTo>
                  <a:lnTo>
                    <a:pt x="45" y="112"/>
                  </a:lnTo>
                  <a:lnTo>
                    <a:pt x="50" y="112"/>
                  </a:lnTo>
                  <a:lnTo>
                    <a:pt x="54" y="112"/>
                  </a:lnTo>
                  <a:lnTo>
                    <a:pt x="57" y="112"/>
                  </a:lnTo>
                  <a:lnTo>
                    <a:pt x="59" y="109"/>
                  </a:lnTo>
                  <a:lnTo>
                    <a:pt x="59" y="109"/>
                  </a:lnTo>
                  <a:lnTo>
                    <a:pt x="61" y="105"/>
                  </a:lnTo>
                  <a:lnTo>
                    <a:pt x="61" y="100"/>
                  </a:lnTo>
                  <a:lnTo>
                    <a:pt x="61" y="96"/>
                  </a:lnTo>
                  <a:lnTo>
                    <a:pt x="64" y="91"/>
                  </a:lnTo>
                  <a:lnTo>
                    <a:pt x="66" y="87"/>
                  </a:lnTo>
                  <a:lnTo>
                    <a:pt x="68" y="84"/>
                  </a:lnTo>
                  <a:lnTo>
                    <a:pt x="73" y="80"/>
                  </a:lnTo>
                  <a:lnTo>
                    <a:pt x="77" y="77"/>
                  </a:lnTo>
                  <a:lnTo>
                    <a:pt x="82" y="75"/>
                  </a:lnTo>
                  <a:lnTo>
                    <a:pt x="82" y="73"/>
                  </a:lnTo>
                  <a:lnTo>
                    <a:pt x="84" y="71"/>
                  </a:lnTo>
                  <a:lnTo>
                    <a:pt x="84" y="66"/>
                  </a:lnTo>
                  <a:lnTo>
                    <a:pt x="86" y="64"/>
                  </a:lnTo>
                  <a:lnTo>
                    <a:pt x="86" y="64"/>
                  </a:lnTo>
                  <a:lnTo>
                    <a:pt x="89" y="61"/>
                  </a:lnTo>
                  <a:lnTo>
                    <a:pt x="93" y="59"/>
                  </a:lnTo>
                  <a:lnTo>
                    <a:pt x="102" y="59"/>
                  </a:lnTo>
                  <a:lnTo>
                    <a:pt x="112" y="57"/>
                  </a:lnTo>
                  <a:lnTo>
                    <a:pt x="114" y="55"/>
                  </a:lnTo>
                  <a:lnTo>
                    <a:pt x="116" y="55"/>
                  </a:lnTo>
                  <a:lnTo>
                    <a:pt x="121" y="50"/>
                  </a:lnTo>
                  <a:lnTo>
                    <a:pt x="128" y="41"/>
                  </a:lnTo>
                  <a:lnTo>
                    <a:pt x="132" y="36"/>
                  </a:lnTo>
                  <a:lnTo>
                    <a:pt x="134" y="34"/>
                  </a:lnTo>
                  <a:lnTo>
                    <a:pt x="139" y="34"/>
                  </a:lnTo>
                  <a:lnTo>
                    <a:pt x="144" y="34"/>
                  </a:lnTo>
                  <a:lnTo>
                    <a:pt x="153" y="34"/>
                  </a:lnTo>
                  <a:lnTo>
                    <a:pt x="157" y="32"/>
                  </a:lnTo>
                  <a:lnTo>
                    <a:pt x="164" y="29"/>
                  </a:lnTo>
                  <a:lnTo>
                    <a:pt x="166" y="27"/>
                  </a:lnTo>
                  <a:lnTo>
                    <a:pt x="171" y="27"/>
                  </a:lnTo>
                  <a:lnTo>
                    <a:pt x="173" y="27"/>
                  </a:lnTo>
                  <a:lnTo>
                    <a:pt x="178" y="27"/>
                  </a:lnTo>
                  <a:lnTo>
                    <a:pt x="180" y="29"/>
                  </a:lnTo>
                  <a:lnTo>
                    <a:pt x="182" y="32"/>
                  </a:lnTo>
                  <a:lnTo>
                    <a:pt x="185" y="34"/>
                  </a:lnTo>
                  <a:lnTo>
                    <a:pt x="189" y="36"/>
                  </a:lnTo>
                  <a:lnTo>
                    <a:pt x="192" y="34"/>
                  </a:lnTo>
                  <a:lnTo>
                    <a:pt x="201" y="25"/>
                  </a:lnTo>
                  <a:lnTo>
                    <a:pt x="203" y="23"/>
                  </a:lnTo>
                  <a:lnTo>
                    <a:pt x="208" y="20"/>
                  </a:lnTo>
                  <a:lnTo>
                    <a:pt x="208" y="18"/>
                  </a:lnTo>
                  <a:lnTo>
                    <a:pt x="212" y="18"/>
                  </a:lnTo>
                  <a:lnTo>
                    <a:pt x="214" y="18"/>
                  </a:lnTo>
                  <a:lnTo>
                    <a:pt x="217" y="20"/>
                  </a:lnTo>
                  <a:lnTo>
                    <a:pt x="219" y="23"/>
                  </a:lnTo>
                  <a:lnTo>
                    <a:pt x="221" y="25"/>
                  </a:lnTo>
                  <a:lnTo>
                    <a:pt x="224" y="27"/>
                  </a:lnTo>
                  <a:lnTo>
                    <a:pt x="226" y="29"/>
                  </a:lnTo>
                  <a:lnTo>
                    <a:pt x="228" y="29"/>
                  </a:lnTo>
                  <a:lnTo>
                    <a:pt x="230" y="29"/>
                  </a:lnTo>
                  <a:lnTo>
                    <a:pt x="230" y="29"/>
                  </a:lnTo>
                  <a:lnTo>
                    <a:pt x="233" y="27"/>
                  </a:lnTo>
                  <a:lnTo>
                    <a:pt x="235" y="25"/>
                  </a:lnTo>
                  <a:lnTo>
                    <a:pt x="237" y="23"/>
                  </a:lnTo>
                  <a:lnTo>
                    <a:pt x="240" y="18"/>
                  </a:lnTo>
                  <a:lnTo>
                    <a:pt x="242" y="13"/>
                  </a:lnTo>
                  <a:lnTo>
                    <a:pt x="244" y="11"/>
                  </a:lnTo>
                  <a:lnTo>
                    <a:pt x="246" y="9"/>
                  </a:lnTo>
                  <a:lnTo>
                    <a:pt x="249" y="9"/>
                  </a:lnTo>
                  <a:lnTo>
                    <a:pt x="251" y="9"/>
                  </a:lnTo>
                  <a:lnTo>
                    <a:pt x="253" y="9"/>
                  </a:lnTo>
                  <a:lnTo>
                    <a:pt x="258" y="9"/>
                  </a:lnTo>
                  <a:lnTo>
                    <a:pt x="265" y="9"/>
                  </a:lnTo>
                  <a:lnTo>
                    <a:pt x="269" y="9"/>
                  </a:lnTo>
                  <a:lnTo>
                    <a:pt x="274" y="9"/>
                  </a:lnTo>
                  <a:lnTo>
                    <a:pt x="276" y="9"/>
                  </a:lnTo>
                  <a:lnTo>
                    <a:pt x="281" y="7"/>
                  </a:lnTo>
                  <a:lnTo>
                    <a:pt x="283" y="4"/>
                  </a:lnTo>
                  <a:lnTo>
                    <a:pt x="285" y="4"/>
                  </a:lnTo>
                  <a:lnTo>
                    <a:pt x="290" y="2"/>
                  </a:lnTo>
                  <a:lnTo>
                    <a:pt x="292" y="0"/>
                  </a:lnTo>
                  <a:lnTo>
                    <a:pt x="294" y="0"/>
                  </a:lnTo>
                  <a:lnTo>
                    <a:pt x="297" y="0"/>
                  </a:lnTo>
                  <a:lnTo>
                    <a:pt x="299" y="2"/>
                  </a:lnTo>
                  <a:lnTo>
                    <a:pt x="304" y="4"/>
                  </a:lnTo>
                  <a:lnTo>
                    <a:pt x="308" y="9"/>
                  </a:lnTo>
                  <a:lnTo>
                    <a:pt x="310" y="11"/>
                  </a:lnTo>
                  <a:lnTo>
                    <a:pt x="313" y="9"/>
                  </a:lnTo>
                  <a:lnTo>
                    <a:pt x="317" y="9"/>
                  </a:lnTo>
                  <a:lnTo>
                    <a:pt x="322" y="7"/>
                  </a:lnTo>
                  <a:lnTo>
                    <a:pt x="324" y="4"/>
                  </a:lnTo>
                  <a:lnTo>
                    <a:pt x="329" y="0"/>
                  </a:lnTo>
                  <a:lnTo>
                    <a:pt x="329" y="4"/>
                  </a:lnTo>
                  <a:lnTo>
                    <a:pt x="329" y="7"/>
                  </a:lnTo>
                  <a:lnTo>
                    <a:pt x="331" y="11"/>
                  </a:lnTo>
                  <a:lnTo>
                    <a:pt x="333" y="18"/>
                  </a:lnTo>
                  <a:lnTo>
                    <a:pt x="336" y="27"/>
                  </a:lnTo>
                  <a:lnTo>
                    <a:pt x="338" y="36"/>
                  </a:lnTo>
                  <a:lnTo>
                    <a:pt x="338" y="43"/>
                  </a:lnTo>
                  <a:lnTo>
                    <a:pt x="340" y="43"/>
                  </a:lnTo>
                  <a:lnTo>
                    <a:pt x="338" y="48"/>
                  </a:lnTo>
                  <a:lnTo>
                    <a:pt x="338" y="50"/>
                  </a:lnTo>
                  <a:lnTo>
                    <a:pt x="336" y="52"/>
                  </a:lnTo>
                  <a:lnTo>
                    <a:pt x="326" y="61"/>
                  </a:lnTo>
                  <a:lnTo>
                    <a:pt x="322" y="64"/>
                  </a:lnTo>
                  <a:lnTo>
                    <a:pt x="322" y="68"/>
                  </a:lnTo>
                  <a:lnTo>
                    <a:pt x="320" y="71"/>
                  </a:lnTo>
                  <a:lnTo>
                    <a:pt x="322" y="75"/>
                  </a:lnTo>
                  <a:lnTo>
                    <a:pt x="322" y="77"/>
                  </a:lnTo>
                  <a:lnTo>
                    <a:pt x="324" y="77"/>
                  </a:lnTo>
                  <a:lnTo>
                    <a:pt x="324" y="80"/>
                  </a:lnTo>
                  <a:lnTo>
                    <a:pt x="329" y="82"/>
                  </a:lnTo>
                  <a:lnTo>
                    <a:pt x="331" y="82"/>
                  </a:lnTo>
                  <a:lnTo>
                    <a:pt x="338" y="84"/>
                  </a:lnTo>
                  <a:lnTo>
                    <a:pt x="342" y="84"/>
                  </a:lnTo>
                  <a:lnTo>
                    <a:pt x="345" y="87"/>
                  </a:lnTo>
                  <a:lnTo>
                    <a:pt x="347" y="89"/>
                  </a:lnTo>
                  <a:lnTo>
                    <a:pt x="349" y="91"/>
                  </a:lnTo>
                  <a:lnTo>
                    <a:pt x="349" y="91"/>
                  </a:lnTo>
                  <a:lnTo>
                    <a:pt x="356" y="91"/>
                  </a:lnTo>
                  <a:lnTo>
                    <a:pt x="361" y="91"/>
                  </a:lnTo>
                  <a:lnTo>
                    <a:pt x="363" y="91"/>
                  </a:lnTo>
                  <a:lnTo>
                    <a:pt x="363" y="91"/>
                  </a:lnTo>
                  <a:lnTo>
                    <a:pt x="365" y="93"/>
                  </a:lnTo>
                  <a:lnTo>
                    <a:pt x="368" y="93"/>
                  </a:lnTo>
                  <a:lnTo>
                    <a:pt x="370" y="96"/>
                  </a:lnTo>
                  <a:lnTo>
                    <a:pt x="372" y="98"/>
                  </a:lnTo>
                  <a:lnTo>
                    <a:pt x="372" y="98"/>
                  </a:lnTo>
                  <a:lnTo>
                    <a:pt x="372" y="100"/>
                  </a:lnTo>
                  <a:lnTo>
                    <a:pt x="374" y="100"/>
                  </a:lnTo>
                  <a:lnTo>
                    <a:pt x="377" y="103"/>
                  </a:lnTo>
                  <a:lnTo>
                    <a:pt x="377" y="105"/>
                  </a:lnTo>
                  <a:lnTo>
                    <a:pt x="377" y="109"/>
                  </a:lnTo>
                  <a:lnTo>
                    <a:pt x="379" y="114"/>
                  </a:lnTo>
                  <a:lnTo>
                    <a:pt x="381" y="119"/>
                  </a:lnTo>
                  <a:lnTo>
                    <a:pt x="384" y="121"/>
                  </a:lnTo>
                  <a:lnTo>
                    <a:pt x="386" y="123"/>
                  </a:lnTo>
                  <a:lnTo>
                    <a:pt x="390" y="123"/>
                  </a:lnTo>
                  <a:lnTo>
                    <a:pt x="393" y="125"/>
                  </a:lnTo>
                  <a:lnTo>
                    <a:pt x="395" y="128"/>
                  </a:lnTo>
                  <a:lnTo>
                    <a:pt x="397" y="130"/>
                  </a:lnTo>
                  <a:lnTo>
                    <a:pt x="397" y="130"/>
                  </a:lnTo>
                  <a:lnTo>
                    <a:pt x="402" y="132"/>
                  </a:lnTo>
                  <a:lnTo>
                    <a:pt x="404" y="132"/>
                  </a:lnTo>
                  <a:lnTo>
                    <a:pt x="404" y="135"/>
                  </a:lnTo>
                  <a:lnTo>
                    <a:pt x="406" y="137"/>
                  </a:lnTo>
                  <a:lnTo>
                    <a:pt x="406" y="144"/>
                  </a:lnTo>
                  <a:lnTo>
                    <a:pt x="406" y="148"/>
                  </a:lnTo>
                  <a:lnTo>
                    <a:pt x="406" y="150"/>
                  </a:lnTo>
                  <a:lnTo>
                    <a:pt x="406" y="153"/>
                  </a:lnTo>
                  <a:lnTo>
                    <a:pt x="404" y="157"/>
                  </a:lnTo>
                  <a:lnTo>
                    <a:pt x="402" y="162"/>
                  </a:lnTo>
                  <a:lnTo>
                    <a:pt x="397" y="169"/>
                  </a:lnTo>
                  <a:lnTo>
                    <a:pt x="393" y="176"/>
                  </a:lnTo>
                  <a:lnTo>
                    <a:pt x="393" y="178"/>
                  </a:lnTo>
                  <a:lnTo>
                    <a:pt x="390" y="180"/>
                  </a:lnTo>
                  <a:lnTo>
                    <a:pt x="388" y="180"/>
                  </a:lnTo>
                  <a:lnTo>
                    <a:pt x="381" y="180"/>
                  </a:lnTo>
                  <a:lnTo>
                    <a:pt x="377" y="180"/>
                  </a:lnTo>
                  <a:lnTo>
                    <a:pt x="372" y="180"/>
                  </a:lnTo>
                  <a:lnTo>
                    <a:pt x="368" y="180"/>
                  </a:lnTo>
                  <a:lnTo>
                    <a:pt x="363" y="180"/>
                  </a:lnTo>
                  <a:lnTo>
                    <a:pt x="361" y="182"/>
                  </a:lnTo>
                  <a:lnTo>
                    <a:pt x="358" y="182"/>
                  </a:lnTo>
                  <a:lnTo>
                    <a:pt x="356" y="185"/>
                  </a:lnTo>
                  <a:lnTo>
                    <a:pt x="356" y="187"/>
                  </a:lnTo>
                  <a:lnTo>
                    <a:pt x="356" y="189"/>
                  </a:lnTo>
                  <a:lnTo>
                    <a:pt x="358" y="192"/>
                  </a:lnTo>
                  <a:lnTo>
                    <a:pt x="361" y="196"/>
                  </a:lnTo>
                  <a:lnTo>
                    <a:pt x="361" y="198"/>
                  </a:lnTo>
                  <a:lnTo>
                    <a:pt x="358" y="201"/>
                  </a:lnTo>
                  <a:lnTo>
                    <a:pt x="358" y="203"/>
                  </a:lnTo>
                  <a:lnTo>
                    <a:pt x="356" y="203"/>
                  </a:lnTo>
                  <a:lnTo>
                    <a:pt x="354" y="203"/>
                  </a:lnTo>
                  <a:lnTo>
                    <a:pt x="352" y="203"/>
                  </a:lnTo>
                  <a:lnTo>
                    <a:pt x="352" y="201"/>
                  </a:lnTo>
                  <a:lnTo>
                    <a:pt x="349" y="201"/>
                  </a:lnTo>
                  <a:lnTo>
                    <a:pt x="349" y="196"/>
                  </a:lnTo>
                  <a:lnTo>
                    <a:pt x="349" y="194"/>
                  </a:lnTo>
                  <a:lnTo>
                    <a:pt x="347" y="192"/>
                  </a:lnTo>
                  <a:lnTo>
                    <a:pt x="345" y="189"/>
                  </a:lnTo>
                  <a:lnTo>
                    <a:pt x="345" y="189"/>
                  </a:lnTo>
                  <a:lnTo>
                    <a:pt x="340" y="192"/>
                  </a:lnTo>
                  <a:lnTo>
                    <a:pt x="338" y="192"/>
                  </a:lnTo>
                  <a:lnTo>
                    <a:pt x="336" y="192"/>
                  </a:lnTo>
                  <a:lnTo>
                    <a:pt x="331" y="192"/>
                  </a:lnTo>
                  <a:lnTo>
                    <a:pt x="329" y="189"/>
                  </a:lnTo>
                  <a:lnTo>
                    <a:pt x="326" y="189"/>
                  </a:lnTo>
                  <a:lnTo>
                    <a:pt x="322" y="192"/>
                  </a:lnTo>
                  <a:lnTo>
                    <a:pt x="317" y="196"/>
                  </a:lnTo>
                  <a:lnTo>
                    <a:pt x="313" y="196"/>
                  </a:lnTo>
                  <a:lnTo>
                    <a:pt x="310" y="198"/>
                  </a:lnTo>
                  <a:lnTo>
                    <a:pt x="308" y="198"/>
                  </a:lnTo>
                  <a:lnTo>
                    <a:pt x="304" y="196"/>
                  </a:lnTo>
                  <a:lnTo>
                    <a:pt x="299" y="196"/>
                  </a:lnTo>
                  <a:lnTo>
                    <a:pt x="297" y="194"/>
                  </a:lnTo>
                  <a:lnTo>
                    <a:pt x="294" y="196"/>
                  </a:lnTo>
                  <a:lnTo>
                    <a:pt x="292" y="196"/>
                  </a:lnTo>
                  <a:lnTo>
                    <a:pt x="288" y="198"/>
                  </a:lnTo>
                  <a:lnTo>
                    <a:pt x="285" y="201"/>
                  </a:lnTo>
                  <a:lnTo>
                    <a:pt x="283" y="201"/>
                  </a:lnTo>
                  <a:lnTo>
                    <a:pt x="281" y="203"/>
                  </a:lnTo>
                  <a:lnTo>
                    <a:pt x="276" y="203"/>
                  </a:lnTo>
                  <a:lnTo>
                    <a:pt x="274" y="203"/>
                  </a:lnTo>
                  <a:lnTo>
                    <a:pt x="272" y="203"/>
                  </a:lnTo>
                  <a:lnTo>
                    <a:pt x="267" y="203"/>
                  </a:lnTo>
                  <a:lnTo>
                    <a:pt x="265" y="205"/>
                  </a:lnTo>
                  <a:lnTo>
                    <a:pt x="262" y="208"/>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43" name="A107">
              <a:extLst>
                <a:ext uri="{FF2B5EF4-FFF2-40B4-BE49-F238E27FC236}">
                  <a16:creationId xmlns:a16="http://schemas.microsoft.com/office/drawing/2014/main" id="{D8D10BD5-F516-FEB7-8849-740F4C627654}"/>
                </a:ext>
              </a:extLst>
            </xdr:cNvPr>
            <xdr:cNvSpPr>
              <a:spLocks/>
            </xdr:cNvSpPr>
          </xdr:nvSpPr>
          <xdr:spPr bwMode="auto">
            <a:xfrm>
              <a:off x="4661664" y="7417813"/>
              <a:ext cx="944247" cy="667468"/>
            </a:xfrm>
            <a:custGeom>
              <a:avLst/>
              <a:gdLst/>
              <a:ahLst/>
              <a:cxnLst>
                <a:cxn ang="0">
                  <a:pos x="869" y="53"/>
                </a:cxn>
                <a:cxn ang="0">
                  <a:pos x="860" y="99"/>
                </a:cxn>
                <a:cxn ang="0">
                  <a:pos x="846" y="151"/>
                </a:cxn>
                <a:cxn ang="0">
                  <a:pos x="830" y="199"/>
                </a:cxn>
                <a:cxn ang="0">
                  <a:pos x="805" y="265"/>
                </a:cxn>
                <a:cxn ang="0">
                  <a:pos x="761" y="311"/>
                </a:cxn>
                <a:cxn ang="0">
                  <a:pos x="830" y="300"/>
                </a:cxn>
                <a:cxn ang="0">
                  <a:pos x="871" y="307"/>
                </a:cxn>
                <a:cxn ang="0">
                  <a:pos x="928" y="297"/>
                </a:cxn>
                <a:cxn ang="0">
                  <a:pos x="967" y="320"/>
                </a:cxn>
                <a:cxn ang="0">
                  <a:pos x="1001" y="334"/>
                </a:cxn>
                <a:cxn ang="0">
                  <a:pos x="976" y="403"/>
                </a:cxn>
                <a:cxn ang="0">
                  <a:pos x="978" y="460"/>
                </a:cxn>
                <a:cxn ang="0">
                  <a:pos x="928" y="515"/>
                </a:cxn>
                <a:cxn ang="0">
                  <a:pos x="862" y="581"/>
                </a:cxn>
                <a:cxn ang="0">
                  <a:pos x="860" y="622"/>
                </a:cxn>
                <a:cxn ang="0">
                  <a:pos x="821" y="615"/>
                </a:cxn>
                <a:cxn ang="0">
                  <a:pos x="777" y="633"/>
                </a:cxn>
                <a:cxn ang="0">
                  <a:pos x="725" y="640"/>
                </a:cxn>
                <a:cxn ang="0">
                  <a:pos x="693" y="642"/>
                </a:cxn>
                <a:cxn ang="0">
                  <a:pos x="633" y="647"/>
                </a:cxn>
                <a:cxn ang="0">
                  <a:pos x="624" y="617"/>
                </a:cxn>
                <a:cxn ang="0">
                  <a:pos x="606" y="606"/>
                </a:cxn>
                <a:cxn ang="0">
                  <a:pos x="583" y="617"/>
                </a:cxn>
                <a:cxn ang="0">
                  <a:pos x="565" y="649"/>
                </a:cxn>
                <a:cxn ang="0">
                  <a:pos x="517" y="706"/>
                </a:cxn>
                <a:cxn ang="0">
                  <a:pos x="503" y="663"/>
                </a:cxn>
                <a:cxn ang="0">
                  <a:pos x="473" y="688"/>
                </a:cxn>
                <a:cxn ang="0">
                  <a:pos x="437" y="677"/>
                </a:cxn>
                <a:cxn ang="0">
                  <a:pos x="441" y="620"/>
                </a:cxn>
                <a:cxn ang="0">
                  <a:pos x="412" y="579"/>
                </a:cxn>
                <a:cxn ang="0">
                  <a:pos x="366" y="558"/>
                </a:cxn>
                <a:cxn ang="0">
                  <a:pos x="373" y="512"/>
                </a:cxn>
                <a:cxn ang="0">
                  <a:pos x="332" y="476"/>
                </a:cxn>
                <a:cxn ang="0">
                  <a:pos x="281" y="485"/>
                </a:cxn>
                <a:cxn ang="0">
                  <a:pos x="247" y="494"/>
                </a:cxn>
                <a:cxn ang="0">
                  <a:pos x="192" y="508"/>
                </a:cxn>
                <a:cxn ang="0">
                  <a:pos x="119" y="542"/>
                </a:cxn>
                <a:cxn ang="0">
                  <a:pos x="85" y="588"/>
                </a:cxn>
                <a:cxn ang="0">
                  <a:pos x="60" y="558"/>
                </a:cxn>
                <a:cxn ang="0">
                  <a:pos x="10" y="521"/>
                </a:cxn>
                <a:cxn ang="0">
                  <a:pos x="7" y="457"/>
                </a:cxn>
                <a:cxn ang="0">
                  <a:pos x="16" y="393"/>
                </a:cxn>
                <a:cxn ang="0">
                  <a:pos x="0" y="355"/>
                </a:cxn>
                <a:cxn ang="0">
                  <a:pos x="35" y="336"/>
                </a:cxn>
                <a:cxn ang="0">
                  <a:pos x="48" y="297"/>
                </a:cxn>
                <a:cxn ang="0">
                  <a:pos x="60" y="243"/>
                </a:cxn>
                <a:cxn ang="0">
                  <a:pos x="67" y="211"/>
                </a:cxn>
                <a:cxn ang="0">
                  <a:pos x="101" y="190"/>
                </a:cxn>
                <a:cxn ang="0">
                  <a:pos x="142" y="211"/>
                </a:cxn>
                <a:cxn ang="0">
                  <a:pos x="188" y="169"/>
                </a:cxn>
                <a:cxn ang="0">
                  <a:pos x="229" y="149"/>
                </a:cxn>
                <a:cxn ang="0">
                  <a:pos x="270" y="140"/>
                </a:cxn>
                <a:cxn ang="0">
                  <a:pos x="309" y="119"/>
                </a:cxn>
                <a:cxn ang="0">
                  <a:pos x="341" y="142"/>
                </a:cxn>
                <a:cxn ang="0">
                  <a:pos x="389" y="131"/>
                </a:cxn>
                <a:cxn ang="0">
                  <a:pos x="428" y="144"/>
                </a:cxn>
                <a:cxn ang="0">
                  <a:pos x="498" y="110"/>
                </a:cxn>
                <a:cxn ang="0">
                  <a:pos x="583" y="51"/>
                </a:cxn>
                <a:cxn ang="0">
                  <a:pos x="622" y="21"/>
                </a:cxn>
                <a:cxn ang="0">
                  <a:pos x="670" y="30"/>
                </a:cxn>
                <a:cxn ang="0">
                  <a:pos x="773" y="23"/>
                </a:cxn>
                <a:cxn ang="0">
                  <a:pos x="855" y="12"/>
                </a:cxn>
              </a:cxnLst>
              <a:rect l="0" t="0" r="r" b="b"/>
              <a:pathLst>
                <a:path w="1003" h="709">
                  <a:moveTo>
                    <a:pt x="882" y="12"/>
                  </a:moveTo>
                  <a:lnTo>
                    <a:pt x="887" y="21"/>
                  </a:lnTo>
                  <a:lnTo>
                    <a:pt x="891" y="35"/>
                  </a:lnTo>
                  <a:lnTo>
                    <a:pt x="891" y="37"/>
                  </a:lnTo>
                  <a:lnTo>
                    <a:pt x="889" y="39"/>
                  </a:lnTo>
                  <a:lnTo>
                    <a:pt x="887" y="42"/>
                  </a:lnTo>
                  <a:lnTo>
                    <a:pt x="885" y="42"/>
                  </a:lnTo>
                  <a:lnTo>
                    <a:pt x="885" y="46"/>
                  </a:lnTo>
                  <a:lnTo>
                    <a:pt x="885" y="48"/>
                  </a:lnTo>
                  <a:lnTo>
                    <a:pt x="882" y="48"/>
                  </a:lnTo>
                  <a:lnTo>
                    <a:pt x="880" y="48"/>
                  </a:lnTo>
                  <a:lnTo>
                    <a:pt x="876" y="48"/>
                  </a:lnTo>
                  <a:lnTo>
                    <a:pt x="871" y="48"/>
                  </a:lnTo>
                  <a:lnTo>
                    <a:pt x="869" y="51"/>
                  </a:lnTo>
                  <a:lnTo>
                    <a:pt x="869" y="53"/>
                  </a:lnTo>
                  <a:lnTo>
                    <a:pt x="866" y="62"/>
                  </a:lnTo>
                  <a:lnTo>
                    <a:pt x="866" y="64"/>
                  </a:lnTo>
                  <a:lnTo>
                    <a:pt x="864" y="67"/>
                  </a:lnTo>
                  <a:lnTo>
                    <a:pt x="860" y="71"/>
                  </a:lnTo>
                  <a:lnTo>
                    <a:pt x="860" y="74"/>
                  </a:lnTo>
                  <a:lnTo>
                    <a:pt x="862" y="76"/>
                  </a:lnTo>
                  <a:lnTo>
                    <a:pt x="862" y="78"/>
                  </a:lnTo>
                  <a:lnTo>
                    <a:pt x="860" y="80"/>
                  </a:lnTo>
                  <a:lnTo>
                    <a:pt x="860" y="83"/>
                  </a:lnTo>
                  <a:lnTo>
                    <a:pt x="860" y="85"/>
                  </a:lnTo>
                  <a:lnTo>
                    <a:pt x="860" y="87"/>
                  </a:lnTo>
                  <a:lnTo>
                    <a:pt x="860" y="90"/>
                  </a:lnTo>
                  <a:lnTo>
                    <a:pt x="860" y="92"/>
                  </a:lnTo>
                  <a:lnTo>
                    <a:pt x="860" y="94"/>
                  </a:lnTo>
                  <a:lnTo>
                    <a:pt x="860" y="99"/>
                  </a:lnTo>
                  <a:lnTo>
                    <a:pt x="860" y="101"/>
                  </a:lnTo>
                  <a:lnTo>
                    <a:pt x="860" y="103"/>
                  </a:lnTo>
                  <a:lnTo>
                    <a:pt x="857" y="108"/>
                  </a:lnTo>
                  <a:lnTo>
                    <a:pt x="857" y="110"/>
                  </a:lnTo>
                  <a:lnTo>
                    <a:pt x="857" y="112"/>
                  </a:lnTo>
                  <a:lnTo>
                    <a:pt x="860" y="115"/>
                  </a:lnTo>
                  <a:lnTo>
                    <a:pt x="860" y="117"/>
                  </a:lnTo>
                  <a:lnTo>
                    <a:pt x="862" y="121"/>
                  </a:lnTo>
                  <a:lnTo>
                    <a:pt x="862" y="124"/>
                  </a:lnTo>
                  <a:lnTo>
                    <a:pt x="862" y="128"/>
                  </a:lnTo>
                  <a:lnTo>
                    <a:pt x="862" y="133"/>
                  </a:lnTo>
                  <a:lnTo>
                    <a:pt x="862" y="137"/>
                  </a:lnTo>
                  <a:lnTo>
                    <a:pt x="860" y="140"/>
                  </a:lnTo>
                  <a:lnTo>
                    <a:pt x="860" y="144"/>
                  </a:lnTo>
                  <a:lnTo>
                    <a:pt x="846" y="151"/>
                  </a:lnTo>
                  <a:lnTo>
                    <a:pt x="844" y="153"/>
                  </a:lnTo>
                  <a:lnTo>
                    <a:pt x="844" y="156"/>
                  </a:lnTo>
                  <a:lnTo>
                    <a:pt x="841" y="160"/>
                  </a:lnTo>
                  <a:lnTo>
                    <a:pt x="839" y="163"/>
                  </a:lnTo>
                  <a:lnTo>
                    <a:pt x="834" y="167"/>
                  </a:lnTo>
                  <a:lnTo>
                    <a:pt x="832" y="169"/>
                  </a:lnTo>
                  <a:lnTo>
                    <a:pt x="832" y="172"/>
                  </a:lnTo>
                  <a:lnTo>
                    <a:pt x="832" y="176"/>
                  </a:lnTo>
                  <a:lnTo>
                    <a:pt x="832" y="181"/>
                  </a:lnTo>
                  <a:lnTo>
                    <a:pt x="832" y="183"/>
                  </a:lnTo>
                  <a:lnTo>
                    <a:pt x="832" y="185"/>
                  </a:lnTo>
                  <a:lnTo>
                    <a:pt x="832" y="188"/>
                  </a:lnTo>
                  <a:lnTo>
                    <a:pt x="830" y="192"/>
                  </a:lnTo>
                  <a:lnTo>
                    <a:pt x="828" y="195"/>
                  </a:lnTo>
                  <a:lnTo>
                    <a:pt x="830" y="199"/>
                  </a:lnTo>
                  <a:lnTo>
                    <a:pt x="830" y="201"/>
                  </a:lnTo>
                  <a:lnTo>
                    <a:pt x="828" y="215"/>
                  </a:lnTo>
                  <a:lnTo>
                    <a:pt x="828" y="220"/>
                  </a:lnTo>
                  <a:lnTo>
                    <a:pt x="828" y="224"/>
                  </a:lnTo>
                  <a:lnTo>
                    <a:pt x="828" y="227"/>
                  </a:lnTo>
                  <a:lnTo>
                    <a:pt x="825" y="229"/>
                  </a:lnTo>
                  <a:lnTo>
                    <a:pt x="818" y="238"/>
                  </a:lnTo>
                  <a:lnTo>
                    <a:pt x="818" y="240"/>
                  </a:lnTo>
                  <a:lnTo>
                    <a:pt x="816" y="247"/>
                  </a:lnTo>
                  <a:lnTo>
                    <a:pt x="814" y="254"/>
                  </a:lnTo>
                  <a:lnTo>
                    <a:pt x="812" y="256"/>
                  </a:lnTo>
                  <a:lnTo>
                    <a:pt x="809" y="261"/>
                  </a:lnTo>
                  <a:lnTo>
                    <a:pt x="807" y="261"/>
                  </a:lnTo>
                  <a:lnTo>
                    <a:pt x="805" y="263"/>
                  </a:lnTo>
                  <a:lnTo>
                    <a:pt x="805" y="265"/>
                  </a:lnTo>
                  <a:lnTo>
                    <a:pt x="805" y="268"/>
                  </a:lnTo>
                  <a:lnTo>
                    <a:pt x="802" y="270"/>
                  </a:lnTo>
                  <a:lnTo>
                    <a:pt x="798" y="275"/>
                  </a:lnTo>
                  <a:lnTo>
                    <a:pt x="789" y="277"/>
                  </a:lnTo>
                  <a:lnTo>
                    <a:pt x="780" y="279"/>
                  </a:lnTo>
                  <a:lnTo>
                    <a:pt x="777" y="279"/>
                  </a:lnTo>
                  <a:lnTo>
                    <a:pt x="775" y="281"/>
                  </a:lnTo>
                  <a:lnTo>
                    <a:pt x="773" y="286"/>
                  </a:lnTo>
                  <a:lnTo>
                    <a:pt x="768" y="288"/>
                  </a:lnTo>
                  <a:lnTo>
                    <a:pt x="764" y="295"/>
                  </a:lnTo>
                  <a:lnTo>
                    <a:pt x="761" y="300"/>
                  </a:lnTo>
                  <a:lnTo>
                    <a:pt x="759" y="302"/>
                  </a:lnTo>
                  <a:lnTo>
                    <a:pt x="759" y="307"/>
                  </a:lnTo>
                  <a:lnTo>
                    <a:pt x="759" y="309"/>
                  </a:lnTo>
                  <a:lnTo>
                    <a:pt x="761" y="311"/>
                  </a:lnTo>
                  <a:lnTo>
                    <a:pt x="764" y="313"/>
                  </a:lnTo>
                  <a:lnTo>
                    <a:pt x="768" y="313"/>
                  </a:lnTo>
                  <a:lnTo>
                    <a:pt x="773" y="313"/>
                  </a:lnTo>
                  <a:lnTo>
                    <a:pt x="777" y="311"/>
                  </a:lnTo>
                  <a:lnTo>
                    <a:pt x="780" y="311"/>
                  </a:lnTo>
                  <a:lnTo>
                    <a:pt x="782" y="311"/>
                  </a:lnTo>
                  <a:lnTo>
                    <a:pt x="786" y="313"/>
                  </a:lnTo>
                  <a:lnTo>
                    <a:pt x="789" y="313"/>
                  </a:lnTo>
                  <a:lnTo>
                    <a:pt x="791" y="311"/>
                  </a:lnTo>
                  <a:lnTo>
                    <a:pt x="796" y="311"/>
                  </a:lnTo>
                  <a:lnTo>
                    <a:pt x="800" y="309"/>
                  </a:lnTo>
                  <a:lnTo>
                    <a:pt x="807" y="309"/>
                  </a:lnTo>
                  <a:lnTo>
                    <a:pt x="816" y="304"/>
                  </a:lnTo>
                  <a:lnTo>
                    <a:pt x="828" y="300"/>
                  </a:lnTo>
                  <a:lnTo>
                    <a:pt x="830" y="300"/>
                  </a:lnTo>
                  <a:lnTo>
                    <a:pt x="832" y="300"/>
                  </a:lnTo>
                  <a:lnTo>
                    <a:pt x="834" y="300"/>
                  </a:lnTo>
                  <a:lnTo>
                    <a:pt x="837" y="302"/>
                  </a:lnTo>
                  <a:lnTo>
                    <a:pt x="839" y="304"/>
                  </a:lnTo>
                  <a:lnTo>
                    <a:pt x="841" y="304"/>
                  </a:lnTo>
                  <a:lnTo>
                    <a:pt x="844" y="304"/>
                  </a:lnTo>
                  <a:lnTo>
                    <a:pt x="846" y="307"/>
                  </a:lnTo>
                  <a:lnTo>
                    <a:pt x="848" y="309"/>
                  </a:lnTo>
                  <a:lnTo>
                    <a:pt x="850" y="309"/>
                  </a:lnTo>
                  <a:lnTo>
                    <a:pt x="853" y="309"/>
                  </a:lnTo>
                  <a:lnTo>
                    <a:pt x="855" y="309"/>
                  </a:lnTo>
                  <a:lnTo>
                    <a:pt x="860" y="307"/>
                  </a:lnTo>
                  <a:lnTo>
                    <a:pt x="862" y="307"/>
                  </a:lnTo>
                  <a:lnTo>
                    <a:pt x="866" y="307"/>
                  </a:lnTo>
                  <a:lnTo>
                    <a:pt x="871" y="307"/>
                  </a:lnTo>
                  <a:lnTo>
                    <a:pt x="873" y="304"/>
                  </a:lnTo>
                  <a:lnTo>
                    <a:pt x="880" y="304"/>
                  </a:lnTo>
                  <a:lnTo>
                    <a:pt x="885" y="302"/>
                  </a:lnTo>
                  <a:lnTo>
                    <a:pt x="891" y="297"/>
                  </a:lnTo>
                  <a:lnTo>
                    <a:pt x="896" y="293"/>
                  </a:lnTo>
                  <a:lnTo>
                    <a:pt x="898" y="291"/>
                  </a:lnTo>
                  <a:lnTo>
                    <a:pt x="903" y="291"/>
                  </a:lnTo>
                  <a:lnTo>
                    <a:pt x="905" y="291"/>
                  </a:lnTo>
                  <a:lnTo>
                    <a:pt x="907" y="291"/>
                  </a:lnTo>
                  <a:lnTo>
                    <a:pt x="914" y="293"/>
                  </a:lnTo>
                  <a:lnTo>
                    <a:pt x="919" y="293"/>
                  </a:lnTo>
                  <a:lnTo>
                    <a:pt x="923" y="293"/>
                  </a:lnTo>
                  <a:lnTo>
                    <a:pt x="928" y="293"/>
                  </a:lnTo>
                  <a:lnTo>
                    <a:pt x="928" y="295"/>
                  </a:lnTo>
                  <a:lnTo>
                    <a:pt x="928" y="297"/>
                  </a:lnTo>
                  <a:lnTo>
                    <a:pt x="930" y="300"/>
                  </a:lnTo>
                  <a:lnTo>
                    <a:pt x="930" y="302"/>
                  </a:lnTo>
                  <a:lnTo>
                    <a:pt x="933" y="304"/>
                  </a:lnTo>
                  <a:lnTo>
                    <a:pt x="935" y="307"/>
                  </a:lnTo>
                  <a:lnTo>
                    <a:pt x="937" y="311"/>
                  </a:lnTo>
                  <a:lnTo>
                    <a:pt x="937" y="313"/>
                  </a:lnTo>
                  <a:lnTo>
                    <a:pt x="939" y="313"/>
                  </a:lnTo>
                  <a:lnTo>
                    <a:pt x="944" y="316"/>
                  </a:lnTo>
                  <a:lnTo>
                    <a:pt x="949" y="313"/>
                  </a:lnTo>
                  <a:lnTo>
                    <a:pt x="953" y="313"/>
                  </a:lnTo>
                  <a:lnTo>
                    <a:pt x="955" y="313"/>
                  </a:lnTo>
                  <a:lnTo>
                    <a:pt x="958" y="313"/>
                  </a:lnTo>
                  <a:lnTo>
                    <a:pt x="962" y="318"/>
                  </a:lnTo>
                  <a:lnTo>
                    <a:pt x="965" y="320"/>
                  </a:lnTo>
                  <a:lnTo>
                    <a:pt x="967" y="320"/>
                  </a:lnTo>
                  <a:lnTo>
                    <a:pt x="971" y="320"/>
                  </a:lnTo>
                  <a:lnTo>
                    <a:pt x="974" y="320"/>
                  </a:lnTo>
                  <a:lnTo>
                    <a:pt x="976" y="320"/>
                  </a:lnTo>
                  <a:lnTo>
                    <a:pt x="978" y="320"/>
                  </a:lnTo>
                  <a:lnTo>
                    <a:pt x="981" y="320"/>
                  </a:lnTo>
                  <a:lnTo>
                    <a:pt x="983" y="325"/>
                  </a:lnTo>
                  <a:lnTo>
                    <a:pt x="983" y="327"/>
                  </a:lnTo>
                  <a:lnTo>
                    <a:pt x="985" y="327"/>
                  </a:lnTo>
                  <a:lnTo>
                    <a:pt x="987" y="327"/>
                  </a:lnTo>
                  <a:lnTo>
                    <a:pt x="990" y="327"/>
                  </a:lnTo>
                  <a:lnTo>
                    <a:pt x="992" y="332"/>
                  </a:lnTo>
                  <a:lnTo>
                    <a:pt x="994" y="334"/>
                  </a:lnTo>
                  <a:lnTo>
                    <a:pt x="997" y="334"/>
                  </a:lnTo>
                  <a:lnTo>
                    <a:pt x="999" y="332"/>
                  </a:lnTo>
                  <a:lnTo>
                    <a:pt x="1001" y="334"/>
                  </a:lnTo>
                  <a:lnTo>
                    <a:pt x="1003" y="336"/>
                  </a:lnTo>
                  <a:lnTo>
                    <a:pt x="1003" y="339"/>
                  </a:lnTo>
                  <a:lnTo>
                    <a:pt x="999" y="345"/>
                  </a:lnTo>
                  <a:lnTo>
                    <a:pt x="997" y="352"/>
                  </a:lnTo>
                  <a:lnTo>
                    <a:pt x="994" y="357"/>
                  </a:lnTo>
                  <a:lnTo>
                    <a:pt x="992" y="361"/>
                  </a:lnTo>
                  <a:lnTo>
                    <a:pt x="990" y="364"/>
                  </a:lnTo>
                  <a:lnTo>
                    <a:pt x="985" y="368"/>
                  </a:lnTo>
                  <a:lnTo>
                    <a:pt x="978" y="375"/>
                  </a:lnTo>
                  <a:lnTo>
                    <a:pt x="976" y="377"/>
                  </a:lnTo>
                  <a:lnTo>
                    <a:pt x="974" y="387"/>
                  </a:lnTo>
                  <a:lnTo>
                    <a:pt x="974" y="391"/>
                  </a:lnTo>
                  <a:lnTo>
                    <a:pt x="974" y="396"/>
                  </a:lnTo>
                  <a:lnTo>
                    <a:pt x="974" y="400"/>
                  </a:lnTo>
                  <a:lnTo>
                    <a:pt x="976" y="403"/>
                  </a:lnTo>
                  <a:lnTo>
                    <a:pt x="976" y="405"/>
                  </a:lnTo>
                  <a:lnTo>
                    <a:pt x="978" y="407"/>
                  </a:lnTo>
                  <a:lnTo>
                    <a:pt x="976" y="412"/>
                  </a:lnTo>
                  <a:lnTo>
                    <a:pt x="974" y="416"/>
                  </a:lnTo>
                  <a:lnTo>
                    <a:pt x="971" y="419"/>
                  </a:lnTo>
                  <a:lnTo>
                    <a:pt x="971" y="423"/>
                  </a:lnTo>
                  <a:lnTo>
                    <a:pt x="971" y="428"/>
                  </a:lnTo>
                  <a:lnTo>
                    <a:pt x="974" y="432"/>
                  </a:lnTo>
                  <a:lnTo>
                    <a:pt x="976" y="437"/>
                  </a:lnTo>
                  <a:lnTo>
                    <a:pt x="976" y="441"/>
                  </a:lnTo>
                  <a:lnTo>
                    <a:pt x="974" y="446"/>
                  </a:lnTo>
                  <a:lnTo>
                    <a:pt x="974" y="451"/>
                  </a:lnTo>
                  <a:lnTo>
                    <a:pt x="978" y="455"/>
                  </a:lnTo>
                  <a:lnTo>
                    <a:pt x="981" y="457"/>
                  </a:lnTo>
                  <a:lnTo>
                    <a:pt x="978" y="460"/>
                  </a:lnTo>
                  <a:lnTo>
                    <a:pt x="969" y="467"/>
                  </a:lnTo>
                  <a:lnTo>
                    <a:pt x="965" y="469"/>
                  </a:lnTo>
                  <a:lnTo>
                    <a:pt x="965" y="471"/>
                  </a:lnTo>
                  <a:lnTo>
                    <a:pt x="962" y="473"/>
                  </a:lnTo>
                  <a:lnTo>
                    <a:pt x="962" y="476"/>
                  </a:lnTo>
                  <a:lnTo>
                    <a:pt x="965" y="480"/>
                  </a:lnTo>
                  <a:lnTo>
                    <a:pt x="965" y="485"/>
                  </a:lnTo>
                  <a:lnTo>
                    <a:pt x="962" y="487"/>
                  </a:lnTo>
                  <a:lnTo>
                    <a:pt x="962" y="492"/>
                  </a:lnTo>
                  <a:lnTo>
                    <a:pt x="965" y="494"/>
                  </a:lnTo>
                  <a:lnTo>
                    <a:pt x="958" y="499"/>
                  </a:lnTo>
                  <a:lnTo>
                    <a:pt x="946" y="505"/>
                  </a:lnTo>
                  <a:lnTo>
                    <a:pt x="935" y="510"/>
                  </a:lnTo>
                  <a:lnTo>
                    <a:pt x="933" y="512"/>
                  </a:lnTo>
                  <a:lnTo>
                    <a:pt x="928" y="515"/>
                  </a:lnTo>
                  <a:lnTo>
                    <a:pt x="928" y="519"/>
                  </a:lnTo>
                  <a:lnTo>
                    <a:pt x="923" y="526"/>
                  </a:lnTo>
                  <a:lnTo>
                    <a:pt x="921" y="528"/>
                  </a:lnTo>
                  <a:lnTo>
                    <a:pt x="917" y="531"/>
                  </a:lnTo>
                  <a:lnTo>
                    <a:pt x="912" y="533"/>
                  </a:lnTo>
                  <a:lnTo>
                    <a:pt x="905" y="537"/>
                  </a:lnTo>
                  <a:lnTo>
                    <a:pt x="894" y="542"/>
                  </a:lnTo>
                  <a:lnTo>
                    <a:pt x="880" y="549"/>
                  </a:lnTo>
                  <a:lnTo>
                    <a:pt x="878" y="551"/>
                  </a:lnTo>
                  <a:lnTo>
                    <a:pt x="876" y="556"/>
                  </a:lnTo>
                  <a:lnTo>
                    <a:pt x="873" y="563"/>
                  </a:lnTo>
                  <a:lnTo>
                    <a:pt x="871" y="572"/>
                  </a:lnTo>
                  <a:lnTo>
                    <a:pt x="869" y="574"/>
                  </a:lnTo>
                  <a:lnTo>
                    <a:pt x="866" y="576"/>
                  </a:lnTo>
                  <a:lnTo>
                    <a:pt x="862" y="581"/>
                  </a:lnTo>
                  <a:lnTo>
                    <a:pt x="862" y="583"/>
                  </a:lnTo>
                  <a:lnTo>
                    <a:pt x="860" y="585"/>
                  </a:lnTo>
                  <a:lnTo>
                    <a:pt x="860" y="588"/>
                  </a:lnTo>
                  <a:lnTo>
                    <a:pt x="860" y="590"/>
                  </a:lnTo>
                  <a:lnTo>
                    <a:pt x="857" y="595"/>
                  </a:lnTo>
                  <a:lnTo>
                    <a:pt x="853" y="599"/>
                  </a:lnTo>
                  <a:lnTo>
                    <a:pt x="853" y="601"/>
                  </a:lnTo>
                  <a:lnTo>
                    <a:pt x="853" y="606"/>
                  </a:lnTo>
                  <a:lnTo>
                    <a:pt x="853" y="608"/>
                  </a:lnTo>
                  <a:lnTo>
                    <a:pt x="855" y="608"/>
                  </a:lnTo>
                  <a:lnTo>
                    <a:pt x="860" y="611"/>
                  </a:lnTo>
                  <a:lnTo>
                    <a:pt x="862" y="613"/>
                  </a:lnTo>
                  <a:lnTo>
                    <a:pt x="862" y="617"/>
                  </a:lnTo>
                  <a:lnTo>
                    <a:pt x="862" y="620"/>
                  </a:lnTo>
                  <a:lnTo>
                    <a:pt x="860" y="622"/>
                  </a:lnTo>
                  <a:lnTo>
                    <a:pt x="857" y="624"/>
                  </a:lnTo>
                  <a:lnTo>
                    <a:pt x="855" y="624"/>
                  </a:lnTo>
                  <a:lnTo>
                    <a:pt x="850" y="624"/>
                  </a:lnTo>
                  <a:lnTo>
                    <a:pt x="848" y="624"/>
                  </a:lnTo>
                  <a:lnTo>
                    <a:pt x="848" y="622"/>
                  </a:lnTo>
                  <a:lnTo>
                    <a:pt x="848" y="617"/>
                  </a:lnTo>
                  <a:lnTo>
                    <a:pt x="846" y="613"/>
                  </a:lnTo>
                  <a:lnTo>
                    <a:pt x="844" y="608"/>
                  </a:lnTo>
                  <a:lnTo>
                    <a:pt x="841" y="606"/>
                  </a:lnTo>
                  <a:lnTo>
                    <a:pt x="839" y="604"/>
                  </a:lnTo>
                  <a:lnTo>
                    <a:pt x="837" y="606"/>
                  </a:lnTo>
                  <a:lnTo>
                    <a:pt x="828" y="615"/>
                  </a:lnTo>
                  <a:lnTo>
                    <a:pt x="825" y="615"/>
                  </a:lnTo>
                  <a:lnTo>
                    <a:pt x="823" y="617"/>
                  </a:lnTo>
                  <a:lnTo>
                    <a:pt x="821" y="615"/>
                  </a:lnTo>
                  <a:lnTo>
                    <a:pt x="816" y="613"/>
                  </a:lnTo>
                  <a:lnTo>
                    <a:pt x="814" y="613"/>
                  </a:lnTo>
                  <a:lnTo>
                    <a:pt x="812" y="613"/>
                  </a:lnTo>
                  <a:lnTo>
                    <a:pt x="809" y="615"/>
                  </a:lnTo>
                  <a:lnTo>
                    <a:pt x="807" y="617"/>
                  </a:lnTo>
                  <a:lnTo>
                    <a:pt x="805" y="626"/>
                  </a:lnTo>
                  <a:lnTo>
                    <a:pt x="802" y="626"/>
                  </a:lnTo>
                  <a:lnTo>
                    <a:pt x="800" y="629"/>
                  </a:lnTo>
                  <a:lnTo>
                    <a:pt x="796" y="629"/>
                  </a:lnTo>
                  <a:lnTo>
                    <a:pt x="793" y="631"/>
                  </a:lnTo>
                  <a:lnTo>
                    <a:pt x="789" y="631"/>
                  </a:lnTo>
                  <a:lnTo>
                    <a:pt x="786" y="631"/>
                  </a:lnTo>
                  <a:lnTo>
                    <a:pt x="784" y="631"/>
                  </a:lnTo>
                  <a:lnTo>
                    <a:pt x="780" y="631"/>
                  </a:lnTo>
                  <a:lnTo>
                    <a:pt x="777" y="633"/>
                  </a:lnTo>
                  <a:lnTo>
                    <a:pt x="773" y="636"/>
                  </a:lnTo>
                  <a:lnTo>
                    <a:pt x="770" y="638"/>
                  </a:lnTo>
                  <a:lnTo>
                    <a:pt x="768" y="640"/>
                  </a:lnTo>
                  <a:lnTo>
                    <a:pt x="768" y="642"/>
                  </a:lnTo>
                  <a:lnTo>
                    <a:pt x="766" y="647"/>
                  </a:lnTo>
                  <a:lnTo>
                    <a:pt x="761" y="649"/>
                  </a:lnTo>
                  <a:lnTo>
                    <a:pt x="757" y="649"/>
                  </a:lnTo>
                  <a:lnTo>
                    <a:pt x="752" y="647"/>
                  </a:lnTo>
                  <a:lnTo>
                    <a:pt x="750" y="645"/>
                  </a:lnTo>
                  <a:lnTo>
                    <a:pt x="748" y="642"/>
                  </a:lnTo>
                  <a:lnTo>
                    <a:pt x="736" y="638"/>
                  </a:lnTo>
                  <a:lnTo>
                    <a:pt x="732" y="638"/>
                  </a:lnTo>
                  <a:lnTo>
                    <a:pt x="729" y="638"/>
                  </a:lnTo>
                  <a:lnTo>
                    <a:pt x="727" y="640"/>
                  </a:lnTo>
                  <a:lnTo>
                    <a:pt x="725" y="640"/>
                  </a:lnTo>
                  <a:lnTo>
                    <a:pt x="725" y="642"/>
                  </a:lnTo>
                  <a:lnTo>
                    <a:pt x="720" y="642"/>
                  </a:lnTo>
                  <a:lnTo>
                    <a:pt x="718" y="642"/>
                  </a:lnTo>
                  <a:lnTo>
                    <a:pt x="716" y="645"/>
                  </a:lnTo>
                  <a:lnTo>
                    <a:pt x="716" y="649"/>
                  </a:lnTo>
                  <a:lnTo>
                    <a:pt x="716" y="652"/>
                  </a:lnTo>
                  <a:lnTo>
                    <a:pt x="713" y="654"/>
                  </a:lnTo>
                  <a:lnTo>
                    <a:pt x="711" y="654"/>
                  </a:lnTo>
                  <a:lnTo>
                    <a:pt x="709" y="652"/>
                  </a:lnTo>
                  <a:lnTo>
                    <a:pt x="706" y="649"/>
                  </a:lnTo>
                  <a:lnTo>
                    <a:pt x="706" y="647"/>
                  </a:lnTo>
                  <a:lnTo>
                    <a:pt x="704" y="645"/>
                  </a:lnTo>
                  <a:lnTo>
                    <a:pt x="700" y="645"/>
                  </a:lnTo>
                  <a:lnTo>
                    <a:pt x="695" y="645"/>
                  </a:lnTo>
                  <a:lnTo>
                    <a:pt x="693" y="642"/>
                  </a:lnTo>
                  <a:lnTo>
                    <a:pt x="688" y="645"/>
                  </a:lnTo>
                  <a:lnTo>
                    <a:pt x="686" y="645"/>
                  </a:lnTo>
                  <a:lnTo>
                    <a:pt x="681" y="649"/>
                  </a:lnTo>
                  <a:lnTo>
                    <a:pt x="677" y="654"/>
                  </a:lnTo>
                  <a:lnTo>
                    <a:pt x="674" y="658"/>
                  </a:lnTo>
                  <a:lnTo>
                    <a:pt x="672" y="661"/>
                  </a:lnTo>
                  <a:lnTo>
                    <a:pt x="670" y="661"/>
                  </a:lnTo>
                  <a:lnTo>
                    <a:pt x="665" y="661"/>
                  </a:lnTo>
                  <a:lnTo>
                    <a:pt x="656" y="661"/>
                  </a:lnTo>
                  <a:lnTo>
                    <a:pt x="652" y="658"/>
                  </a:lnTo>
                  <a:lnTo>
                    <a:pt x="647" y="656"/>
                  </a:lnTo>
                  <a:lnTo>
                    <a:pt x="640" y="654"/>
                  </a:lnTo>
                  <a:lnTo>
                    <a:pt x="638" y="652"/>
                  </a:lnTo>
                  <a:lnTo>
                    <a:pt x="636" y="649"/>
                  </a:lnTo>
                  <a:lnTo>
                    <a:pt x="633" y="647"/>
                  </a:lnTo>
                  <a:lnTo>
                    <a:pt x="631" y="647"/>
                  </a:lnTo>
                  <a:lnTo>
                    <a:pt x="629" y="645"/>
                  </a:lnTo>
                  <a:lnTo>
                    <a:pt x="626" y="640"/>
                  </a:lnTo>
                  <a:lnTo>
                    <a:pt x="624" y="640"/>
                  </a:lnTo>
                  <a:lnTo>
                    <a:pt x="624" y="638"/>
                  </a:lnTo>
                  <a:lnTo>
                    <a:pt x="622" y="638"/>
                  </a:lnTo>
                  <a:lnTo>
                    <a:pt x="620" y="636"/>
                  </a:lnTo>
                  <a:lnTo>
                    <a:pt x="617" y="636"/>
                  </a:lnTo>
                  <a:lnTo>
                    <a:pt x="617" y="633"/>
                  </a:lnTo>
                  <a:lnTo>
                    <a:pt x="617" y="631"/>
                  </a:lnTo>
                  <a:lnTo>
                    <a:pt x="620" y="629"/>
                  </a:lnTo>
                  <a:lnTo>
                    <a:pt x="622" y="626"/>
                  </a:lnTo>
                  <a:lnTo>
                    <a:pt x="624" y="624"/>
                  </a:lnTo>
                  <a:lnTo>
                    <a:pt x="624" y="622"/>
                  </a:lnTo>
                  <a:lnTo>
                    <a:pt x="624" y="617"/>
                  </a:lnTo>
                  <a:lnTo>
                    <a:pt x="624" y="613"/>
                  </a:lnTo>
                  <a:lnTo>
                    <a:pt x="624" y="611"/>
                  </a:lnTo>
                  <a:lnTo>
                    <a:pt x="626" y="606"/>
                  </a:lnTo>
                  <a:lnTo>
                    <a:pt x="626" y="601"/>
                  </a:lnTo>
                  <a:lnTo>
                    <a:pt x="624" y="599"/>
                  </a:lnTo>
                  <a:lnTo>
                    <a:pt x="622" y="599"/>
                  </a:lnTo>
                  <a:lnTo>
                    <a:pt x="622" y="597"/>
                  </a:lnTo>
                  <a:lnTo>
                    <a:pt x="620" y="597"/>
                  </a:lnTo>
                  <a:lnTo>
                    <a:pt x="615" y="599"/>
                  </a:lnTo>
                  <a:lnTo>
                    <a:pt x="606" y="601"/>
                  </a:lnTo>
                  <a:lnTo>
                    <a:pt x="604" y="601"/>
                  </a:lnTo>
                  <a:lnTo>
                    <a:pt x="604" y="604"/>
                  </a:lnTo>
                  <a:lnTo>
                    <a:pt x="606" y="604"/>
                  </a:lnTo>
                  <a:lnTo>
                    <a:pt x="608" y="604"/>
                  </a:lnTo>
                  <a:lnTo>
                    <a:pt x="606" y="606"/>
                  </a:lnTo>
                  <a:lnTo>
                    <a:pt x="606" y="608"/>
                  </a:lnTo>
                  <a:lnTo>
                    <a:pt x="604" y="608"/>
                  </a:lnTo>
                  <a:lnTo>
                    <a:pt x="604" y="611"/>
                  </a:lnTo>
                  <a:lnTo>
                    <a:pt x="604" y="613"/>
                  </a:lnTo>
                  <a:lnTo>
                    <a:pt x="601" y="617"/>
                  </a:lnTo>
                  <a:lnTo>
                    <a:pt x="601" y="620"/>
                  </a:lnTo>
                  <a:lnTo>
                    <a:pt x="601" y="622"/>
                  </a:lnTo>
                  <a:lnTo>
                    <a:pt x="599" y="622"/>
                  </a:lnTo>
                  <a:lnTo>
                    <a:pt x="597" y="622"/>
                  </a:lnTo>
                  <a:lnTo>
                    <a:pt x="594" y="617"/>
                  </a:lnTo>
                  <a:lnTo>
                    <a:pt x="592" y="613"/>
                  </a:lnTo>
                  <a:lnTo>
                    <a:pt x="590" y="613"/>
                  </a:lnTo>
                  <a:lnTo>
                    <a:pt x="588" y="613"/>
                  </a:lnTo>
                  <a:lnTo>
                    <a:pt x="583" y="615"/>
                  </a:lnTo>
                  <a:lnTo>
                    <a:pt x="583" y="617"/>
                  </a:lnTo>
                  <a:lnTo>
                    <a:pt x="583" y="622"/>
                  </a:lnTo>
                  <a:lnTo>
                    <a:pt x="581" y="624"/>
                  </a:lnTo>
                  <a:lnTo>
                    <a:pt x="581" y="626"/>
                  </a:lnTo>
                  <a:lnTo>
                    <a:pt x="578" y="626"/>
                  </a:lnTo>
                  <a:lnTo>
                    <a:pt x="576" y="629"/>
                  </a:lnTo>
                  <a:lnTo>
                    <a:pt x="572" y="629"/>
                  </a:lnTo>
                  <a:lnTo>
                    <a:pt x="569" y="629"/>
                  </a:lnTo>
                  <a:lnTo>
                    <a:pt x="567" y="629"/>
                  </a:lnTo>
                  <a:lnTo>
                    <a:pt x="562" y="631"/>
                  </a:lnTo>
                  <a:lnTo>
                    <a:pt x="558" y="640"/>
                  </a:lnTo>
                  <a:lnTo>
                    <a:pt x="556" y="642"/>
                  </a:lnTo>
                  <a:lnTo>
                    <a:pt x="556" y="645"/>
                  </a:lnTo>
                  <a:lnTo>
                    <a:pt x="558" y="647"/>
                  </a:lnTo>
                  <a:lnTo>
                    <a:pt x="562" y="649"/>
                  </a:lnTo>
                  <a:lnTo>
                    <a:pt x="565" y="649"/>
                  </a:lnTo>
                  <a:lnTo>
                    <a:pt x="567" y="652"/>
                  </a:lnTo>
                  <a:lnTo>
                    <a:pt x="565" y="654"/>
                  </a:lnTo>
                  <a:lnTo>
                    <a:pt x="562" y="656"/>
                  </a:lnTo>
                  <a:lnTo>
                    <a:pt x="560" y="658"/>
                  </a:lnTo>
                  <a:lnTo>
                    <a:pt x="558" y="663"/>
                  </a:lnTo>
                  <a:lnTo>
                    <a:pt x="556" y="668"/>
                  </a:lnTo>
                  <a:lnTo>
                    <a:pt x="551" y="674"/>
                  </a:lnTo>
                  <a:lnTo>
                    <a:pt x="546" y="684"/>
                  </a:lnTo>
                  <a:lnTo>
                    <a:pt x="540" y="690"/>
                  </a:lnTo>
                  <a:lnTo>
                    <a:pt x="533" y="700"/>
                  </a:lnTo>
                  <a:lnTo>
                    <a:pt x="526" y="704"/>
                  </a:lnTo>
                  <a:lnTo>
                    <a:pt x="524" y="706"/>
                  </a:lnTo>
                  <a:lnTo>
                    <a:pt x="519" y="709"/>
                  </a:lnTo>
                  <a:lnTo>
                    <a:pt x="517" y="709"/>
                  </a:lnTo>
                  <a:lnTo>
                    <a:pt x="517" y="706"/>
                  </a:lnTo>
                  <a:lnTo>
                    <a:pt x="514" y="704"/>
                  </a:lnTo>
                  <a:lnTo>
                    <a:pt x="512" y="702"/>
                  </a:lnTo>
                  <a:lnTo>
                    <a:pt x="510" y="697"/>
                  </a:lnTo>
                  <a:lnTo>
                    <a:pt x="508" y="697"/>
                  </a:lnTo>
                  <a:lnTo>
                    <a:pt x="505" y="693"/>
                  </a:lnTo>
                  <a:lnTo>
                    <a:pt x="505" y="690"/>
                  </a:lnTo>
                  <a:lnTo>
                    <a:pt x="505" y="688"/>
                  </a:lnTo>
                  <a:lnTo>
                    <a:pt x="505" y="686"/>
                  </a:lnTo>
                  <a:lnTo>
                    <a:pt x="508" y="684"/>
                  </a:lnTo>
                  <a:lnTo>
                    <a:pt x="508" y="679"/>
                  </a:lnTo>
                  <a:lnTo>
                    <a:pt x="505" y="674"/>
                  </a:lnTo>
                  <a:lnTo>
                    <a:pt x="505" y="670"/>
                  </a:lnTo>
                  <a:lnTo>
                    <a:pt x="505" y="665"/>
                  </a:lnTo>
                  <a:lnTo>
                    <a:pt x="505" y="663"/>
                  </a:lnTo>
                  <a:lnTo>
                    <a:pt x="503" y="663"/>
                  </a:lnTo>
                  <a:lnTo>
                    <a:pt x="498" y="663"/>
                  </a:lnTo>
                  <a:lnTo>
                    <a:pt x="498" y="665"/>
                  </a:lnTo>
                  <a:lnTo>
                    <a:pt x="498" y="668"/>
                  </a:lnTo>
                  <a:lnTo>
                    <a:pt x="496" y="670"/>
                  </a:lnTo>
                  <a:lnTo>
                    <a:pt x="494" y="672"/>
                  </a:lnTo>
                  <a:lnTo>
                    <a:pt x="492" y="674"/>
                  </a:lnTo>
                  <a:lnTo>
                    <a:pt x="487" y="674"/>
                  </a:lnTo>
                  <a:lnTo>
                    <a:pt x="480" y="674"/>
                  </a:lnTo>
                  <a:lnTo>
                    <a:pt x="480" y="677"/>
                  </a:lnTo>
                  <a:lnTo>
                    <a:pt x="480" y="679"/>
                  </a:lnTo>
                  <a:lnTo>
                    <a:pt x="480" y="684"/>
                  </a:lnTo>
                  <a:lnTo>
                    <a:pt x="480" y="686"/>
                  </a:lnTo>
                  <a:lnTo>
                    <a:pt x="478" y="686"/>
                  </a:lnTo>
                  <a:lnTo>
                    <a:pt x="476" y="688"/>
                  </a:lnTo>
                  <a:lnTo>
                    <a:pt x="473" y="688"/>
                  </a:lnTo>
                  <a:lnTo>
                    <a:pt x="466" y="690"/>
                  </a:lnTo>
                  <a:lnTo>
                    <a:pt x="462" y="690"/>
                  </a:lnTo>
                  <a:lnTo>
                    <a:pt x="457" y="690"/>
                  </a:lnTo>
                  <a:lnTo>
                    <a:pt x="455" y="693"/>
                  </a:lnTo>
                  <a:lnTo>
                    <a:pt x="453" y="693"/>
                  </a:lnTo>
                  <a:lnTo>
                    <a:pt x="451" y="695"/>
                  </a:lnTo>
                  <a:lnTo>
                    <a:pt x="448" y="697"/>
                  </a:lnTo>
                  <a:lnTo>
                    <a:pt x="446" y="697"/>
                  </a:lnTo>
                  <a:lnTo>
                    <a:pt x="444" y="697"/>
                  </a:lnTo>
                  <a:lnTo>
                    <a:pt x="444" y="695"/>
                  </a:lnTo>
                  <a:lnTo>
                    <a:pt x="441" y="693"/>
                  </a:lnTo>
                  <a:lnTo>
                    <a:pt x="439" y="688"/>
                  </a:lnTo>
                  <a:lnTo>
                    <a:pt x="437" y="684"/>
                  </a:lnTo>
                  <a:lnTo>
                    <a:pt x="437" y="679"/>
                  </a:lnTo>
                  <a:lnTo>
                    <a:pt x="437" y="677"/>
                  </a:lnTo>
                  <a:lnTo>
                    <a:pt x="437" y="672"/>
                  </a:lnTo>
                  <a:lnTo>
                    <a:pt x="435" y="670"/>
                  </a:lnTo>
                  <a:lnTo>
                    <a:pt x="430" y="668"/>
                  </a:lnTo>
                  <a:lnTo>
                    <a:pt x="428" y="665"/>
                  </a:lnTo>
                  <a:lnTo>
                    <a:pt x="425" y="661"/>
                  </a:lnTo>
                  <a:lnTo>
                    <a:pt x="425" y="656"/>
                  </a:lnTo>
                  <a:lnTo>
                    <a:pt x="428" y="654"/>
                  </a:lnTo>
                  <a:lnTo>
                    <a:pt x="428" y="652"/>
                  </a:lnTo>
                  <a:lnTo>
                    <a:pt x="432" y="645"/>
                  </a:lnTo>
                  <a:lnTo>
                    <a:pt x="437" y="638"/>
                  </a:lnTo>
                  <a:lnTo>
                    <a:pt x="439" y="633"/>
                  </a:lnTo>
                  <a:lnTo>
                    <a:pt x="441" y="629"/>
                  </a:lnTo>
                  <a:lnTo>
                    <a:pt x="441" y="626"/>
                  </a:lnTo>
                  <a:lnTo>
                    <a:pt x="441" y="624"/>
                  </a:lnTo>
                  <a:lnTo>
                    <a:pt x="441" y="620"/>
                  </a:lnTo>
                  <a:lnTo>
                    <a:pt x="441" y="613"/>
                  </a:lnTo>
                  <a:lnTo>
                    <a:pt x="439" y="611"/>
                  </a:lnTo>
                  <a:lnTo>
                    <a:pt x="439" y="608"/>
                  </a:lnTo>
                  <a:lnTo>
                    <a:pt x="437" y="608"/>
                  </a:lnTo>
                  <a:lnTo>
                    <a:pt x="432" y="606"/>
                  </a:lnTo>
                  <a:lnTo>
                    <a:pt x="430" y="604"/>
                  </a:lnTo>
                  <a:lnTo>
                    <a:pt x="428" y="601"/>
                  </a:lnTo>
                  <a:lnTo>
                    <a:pt x="425" y="599"/>
                  </a:lnTo>
                  <a:lnTo>
                    <a:pt x="421" y="599"/>
                  </a:lnTo>
                  <a:lnTo>
                    <a:pt x="419" y="597"/>
                  </a:lnTo>
                  <a:lnTo>
                    <a:pt x="416" y="595"/>
                  </a:lnTo>
                  <a:lnTo>
                    <a:pt x="414" y="590"/>
                  </a:lnTo>
                  <a:lnTo>
                    <a:pt x="412" y="585"/>
                  </a:lnTo>
                  <a:lnTo>
                    <a:pt x="412" y="581"/>
                  </a:lnTo>
                  <a:lnTo>
                    <a:pt x="412" y="579"/>
                  </a:lnTo>
                  <a:lnTo>
                    <a:pt x="409" y="576"/>
                  </a:lnTo>
                  <a:lnTo>
                    <a:pt x="407" y="576"/>
                  </a:lnTo>
                  <a:lnTo>
                    <a:pt x="407" y="574"/>
                  </a:lnTo>
                  <a:lnTo>
                    <a:pt x="405" y="572"/>
                  </a:lnTo>
                  <a:lnTo>
                    <a:pt x="403" y="569"/>
                  </a:lnTo>
                  <a:lnTo>
                    <a:pt x="400" y="569"/>
                  </a:lnTo>
                  <a:lnTo>
                    <a:pt x="398" y="567"/>
                  </a:lnTo>
                  <a:lnTo>
                    <a:pt x="396" y="567"/>
                  </a:lnTo>
                  <a:lnTo>
                    <a:pt x="391" y="567"/>
                  </a:lnTo>
                  <a:lnTo>
                    <a:pt x="384" y="567"/>
                  </a:lnTo>
                  <a:lnTo>
                    <a:pt x="382" y="565"/>
                  </a:lnTo>
                  <a:lnTo>
                    <a:pt x="380" y="563"/>
                  </a:lnTo>
                  <a:lnTo>
                    <a:pt x="377" y="560"/>
                  </a:lnTo>
                  <a:lnTo>
                    <a:pt x="373" y="560"/>
                  </a:lnTo>
                  <a:lnTo>
                    <a:pt x="366" y="558"/>
                  </a:lnTo>
                  <a:lnTo>
                    <a:pt x="364" y="558"/>
                  </a:lnTo>
                  <a:lnTo>
                    <a:pt x="359" y="556"/>
                  </a:lnTo>
                  <a:lnTo>
                    <a:pt x="359" y="553"/>
                  </a:lnTo>
                  <a:lnTo>
                    <a:pt x="357" y="553"/>
                  </a:lnTo>
                  <a:lnTo>
                    <a:pt x="357" y="551"/>
                  </a:lnTo>
                  <a:lnTo>
                    <a:pt x="355" y="547"/>
                  </a:lnTo>
                  <a:lnTo>
                    <a:pt x="357" y="544"/>
                  </a:lnTo>
                  <a:lnTo>
                    <a:pt x="357" y="540"/>
                  </a:lnTo>
                  <a:lnTo>
                    <a:pt x="361" y="537"/>
                  </a:lnTo>
                  <a:lnTo>
                    <a:pt x="371" y="528"/>
                  </a:lnTo>
                  <a:lnTo>
                    <a:pt x="373" y="526"/>
                  </a:lnTo>
                  <a:lnTo>
                    <a:pt x="373" y="524"/>
                  </a:lnTo>
                  <a:lnTo>
                    <a:pt x="375" y="519"/>
                  </a:lnTo>
                  <a:lnTo>
                    <a:pt x="373" y="519"/>
                  </a:lnTo>
                  <a:lnTo>
                    <a:pt x="373" y="512"/>
                  </a:lnTo>
                  <a:lnTo>
                    <a:pt x="371" y="503"/>
                  </a:lnTo>
                  <a:lnTo>
                    <a:pt x="368" y="494"/>
                  </a:lnTo>
                  <a:lnTo>
                    <a:pt x="366" y="487"/>
                  </a:lnTo>
                  <a:lnTo>
                    <a:pt x="364" y="483"/>
                  </a:lnTo>
                  <a:lnTo>
                    <a:pt x="364" y="480"/>
                  </a:lnTo>
                  <a:lnTo>
                    <a:pt x="364" y="476"/>
                  </a:lnTo>
                  <a:lnTo>
                    <a:pt x="359" y="480"/>
                  </a:lnTo>
                  <a:lnTo>
                    <a:pt x="357" y="483"/>
                  </a:lnTo>
                  <a:lnTo>
                    <a:pt x="352" y="485"/>
                  </a:lnTo>
                  <a:lnTo>
                    <a:pt x="348" y="485"/>
                  </a:lnTo>
                  <a:lnTo>
                    <a:pt x="345" y="487"/>
                  </a:lnTo>
                  <a:lnTo>
                    <a:pt x="343" y="485"/>
                  </a:lnTo>
                  <a:lnTo>
                    <a:pt x="339" y="480"/>
                  </a:lnTo>
                  <a:lnTo>
                    <a:pt x="334" y="478"/>
                  </a:lnTo>
                  <a:lnTo>
                    <a:pt x="332" y="476"/>
                  </a:lnTo>
                  <a:lnTo>
                    <a:pt x="329" y="476"/>
                  </a:lnTo>
                  <a:lnTo>
                    <a:pt x="327" y="476"/>
                  </a:lnTo>
                  <a:lnTo>
                    <a:pt x="325" y="478"/>
                  </a:lnTo>
                  <a:lnTo>
                    <a:pt x="320" y="480"/>
                  </a:lnTo>
                  <a:lnTo>
                    <a:pt x="318" y="480"/>
                  </a:lnTo>
                  <a:lnTo>
                    <a:pt x="316" y="483"/>
                  </a:lnTo>
                  <a:lnTo>
                    <a:pt x="311" y="485"/>
                  </a:lnTo>
                  <a:lnTo>
                    <a:pt x="309" y="485"/>
                  </a:lnTo>
                  <a:lnTo>
                    <a:pt x="304" y="485"/>
                  </a:lnTo>
                  <a:lnTo>
                    <a:pt x="300" y="485"/>
                  </a:lnTo>
                  <a:lnTo>
                    <a:pt x="293" y="485"/>
                  </a:lnTo>
                  <a:lnTo>
                    <a:pt x="288" y="485"/>
                  </a:lnTo>
                  <a:lnTo>
                    <a:pt x="286" y="485"/>
                  </a:lnTo>
                  <a:lnTo>
                    <a:pt x="284" y="485"/>
                  </a:lnTo>
                  <a:lnTo>
                    <a:pt x="281" y="485"/>
                  </a:lnTo>
                  <a:lnTo>
                    <a:pt x="279" y="487"/>
                  </a:lnTo>
                  <a:lnTo>
                    <a:pt x="277" y="489"/>
                  </a:lnTo>
                  <a:lnTo>
                    <a:pt x="275" y="494"/>
                  </a:lnTo>
                  <a:lnTo>
                    <a:pt x="272" y="499"/>
                  </a:lnTo>
                  <a:lnTo>
                    <a:pt x="270" y="501"/>
                  </a:lnTo>
                  <a:lnTo>
                    <a:pt x="268" y="503"/>
                  </a:lnTo>
                  <a:lnTo>
                    <a:pt x="265" y="505"/>
                  </a:lnTo>
                  <a:lnTo>
                    <a:pt x="263" y="505"/>
                  </a:lnTo>
                  <a:lnTo>
                    <a:pt x="261" y="505"/>
                  </a:lnTo>
                  <a:lnTo>
                    <a:pt x="259" y="503"/>
                  </a:lnTo>
                  <a:lnTo>
                    <a:pt x="256" y="501"/>
                  </a:lnTo>
                  <a:lnTo>
                    <a:pt x="254" y="499"/>
                  </a:lnTo>
                  <a:lnTo>
                    <a:pt x="252" y="496"/>
                  </a:lnTo>
                  <a:lnTo>
                    <a:pt x="249" y="494"/>
                  </a:lnTo>
                  <a:lnTo>
                    <a:pt x="247" y="494"/>
                  </a:lnTo>
                  <a:lnTo>
                    <a:pt x="243" y="494"/>
                  </a:lnTo>
                  <a:lnTo>
                    <a:pt x="243" y="496"/>
                  </a:lnTo>
                  <a:lnTo>
                    <a:pt x="238" y="499"/>
                  </a:lnTo>
                  <a:lnTo>
                    <a:pt x="236" y="501"/>
                  </a:lnTo>
                  <a:lnTo>
                    <a:pt x="227" y="510"/>
                  </a:lnTo>
                  <a:lnTo>
                    <a:pt x="224" y="512"/>
                  </a:lnTo>
                  <a:lnTo>
                    <a:pt x="220" y="510"/>
                  </a:lnTo>
                  <a:lnTo>
                    <a:pt x="217" y="508"/>
                  </a:lnTo>
                  <a:lnTo>
                    <a:pt x="215" y="505"/>
                  </a:lnTo>
                  <a:lnTo>
                    <a:pt x="213" y="503"/>
                  </a:lnTo>
                  <a:lnTo>
                    <a:pt x="208" y="503"/>
                  </a:lnTo>
                  <a:lnTo>
                    <a:pt x="206" y="503"/>
                  </a:lnTo>
                  <a:lnTo>
                    <a:pt x="201" y="503"/>
                  </a:lnTo>
                  <a:lnTo>
                    <a:pt x="199" y="505"/>
                  </a:lnTo>
                  <a:lnTo>
                    <a:pt x="192" y="508"/>
                  </a:lnTo>
                  <a:lnTo>
                    <a:pt x="188" y="510"/>
                  </a:lnTo>
                  <a:lnTo>
                    <a:pt x="179" y="510"/>
                  </a:lnTo>
                  <a:lnTo>
                    <a:pt x="174" y="510"/>
                  </a:lnTo>
                  <a:lnTo>
                    <a:pt x="169" y="510"/>
                  </a:lnTo>
                  <a:lnTo>
                    <a:pt x="167" y="512"/>
                  </a:lnTo>
                  <a:lnTo>
                    <a:pt x="163" y="517"/>
                  </a:lnTo>
                  <a:lnTo>
                    <a:pt x="156" y="526"/>
                  </a:lnTo>
                  <a:lnTo>
                    <a:pt x="151" y="531"/>
                  </a:lnTo>
                  <a:lnTo>
                    <a:pt x="149" y="531"/>
                  </a:lnTo>
                  <a:lnTo>
                    <a:pt x="147" y="533"/>
                  </a:lnTo>
                  <a:lnTo>
                    <a:pt x="137" y="535"/>
                  </a:lnTo>
                  <a:lnTo>
                    <a:pt x="128" y="535"/>
                  </a:lnTo>
                  <a:lnTo>
                    <a:pt x="124" y="537"/>
                  </a:lnTo>
                  <a:lnTo>
                    <a:pt x="121" y="540"/>
                  </a:lnTo>
                  <a:lnTo>
                    <a:pt x="119" y="542"/>
                  </a:lnTo>
                  <a:lnTo>
                    <a:pt x="119" y="547"/>
                  </a:lnTo>
                  <a:lnTo>
                    <a:pt x="117" y="549"/>
                  </a:lnTo>
                  <a:lnTo>
                    <a:pt x="117" y="551"/>
                  </a:lnTo>
                  <a:lnTo>
                    <a:pt x="112" y="553"/>
                  </a:lnTo>
                  <a:lnTo>
                    <a:pt x="108" y="556"/>
                  </a:lnTo>
                  <a:lnTo>
                    <a:pt x="103" y="560"/>
                  </a:lnTo>
                  <a:lnTo>
                    <a:pt x="101" y="563"/>
                  </a:lnTo>
                  <a:lnTo>
                    <a:pt x="99" y="567"/>
                  </a:lnTo>
                  <a:lnTo>
                    <a:pt x="96" y="572"/>
                  </a:lnTo>
                  <a:lnTo>
                    <a:pt x="96" y="576"/>
                  </a:lnTo>
                  <a:lnTo>
                    <a:pt x="96" y="581"/>
                  </a:lnTo>
                  <a:lnTo>
                    <a:pt x="94" y="585"/>
                  </a:lnTo>
                  <a:lnTo>
                    <a:pt x="92" y="588"/>
                  </a:lnTo>
                  <a:lnTo>
                    <a:pt x="89" y="588"/>
                  </a:lnTo>
                  <a:lnTo>
                    <a:pt x="85" y="588"/>
                  </a:lnTo>
                  <a:lnTo>
                    <a:pt x="80" y="588"/>
                  </a:lnTo>
                  <a:lnTo>
                    <a:pt x="80" y="585"/>
                  </a:lnTo>
                  <a:lnTo>
                    <a:pt x="78" y="583"/>
                  </a:lnTo>
                  <a:lnTo>
                    <a:pt x="78" y="581"/>
                  </a:lnTo>
                  <a:lnTo>
                    <a:pt x="78" y="579"/>
                  </a:lnTo>
                  <a:lnTo>
                    <a:pt x="76" y="576"/>
                  </a:lnTo>
                  <a:lnTo>
                    <a:pt x="76" y="574"/>
                  </a:lnTo>
                  <a:lnTo>
                    <a:pt x="73" y="572"/>
                  </a:lnTo>
                  <a:lnTo>
                    <a:pt x="71" y="569"/>
                  </a:lnTo>
                  <a:lnTo>
                    <a:pt x="71" y="567"/>
                  </a:lnTo>
                  <a:lnTo>
                    <a:pt x="69" y="565"/>
                  </a:lnTo>
                  <a:lnTo>
                    <a:pt x="67" y="560"/>
                  </a:lnTo>
                  <a:lnTo>
                    <a:pt x="67" y="558"/>
                  </a:lnTo>
                  <a:lnTo>
                    <a:pt x="64" y="556"/>
                  </a:lnTo>
                  <a:lnTo>
                    <a:pt x="60" y="558"/>
                  </a:lnTo>
                  <a:lnTo>
                    <a:pt x="55" y="560"/>
                  </a:lnTo>
                  <a:lnTo>
                    <a:pt x="53" y="563"/>
                  </a:lnTo>
                  <a:lnTo>
                    <a:pt x="51" y="565"/>
                  </a:lnTo>
                  <a:lnTo>
                    <a:pt x="44" y="565"/>
                  </a:lnTo>
                  <a:lnTo>
                    <a:pt x="32" y="565"/>
                  </a:lnTo>
                  <a:lnTo>
                    <a:pt x="30" y="565"/>
                  </a:lnTo>
                  <a:lnTo>
                    <a:pt x="28" y="565"/>
                  </a:lnTo>
                  <a:lnTo>
                    <a:pt x="26" y="565"/>
                  </a:lnTo>
                  <a:lnTo>
                    <a:pt x="23" y="563"/>
                  </a:lnTo>
                  <a:lnTo>
                    <a:pt x="21" y="558"/>
                  </a:lnTo>
                  <a:lnTo>
                    <a:pt x="19" y="556"/>
                  </a:lnTo>
                  <a:lnTo>
                    <a:pt x="16" y="549"/>
                  </a:lnTo>
                  <a:lnTo>
                    <a:pt x="14" y="540"/>
                  </a:lnTo>
                  <a:lnTo>
                    <a:pt x="10" y="526"/>
                  </a:lnTo>
                  <a:lnTo>
                    <a:pt x="10" y="521"/>
                  </a:lnTo>
                  <a:lnTo>
                    <a:pt x="10" y="517"/>
                  </a:lnTo>
                  <a:lnTo>
                    <a:pt x="10" y="515"/>
                  </a:lnTo>
                  <a:lnTo>
                    <a:pt x="10" y="510"/>
                  </a:lnTo>
                  <a:lnTo>
                    <a:pt x="12" y="505"/>
                  </a:lnTo>
                  <a:lnTo>
                    <a:pt x="14" y="503"/>
                  </a:lnTo>
                  <a:lnTo>
                    <a:pt x="14" y="499"/>
                  </a:lnTo>
                  <a:lnTo>
                    <a:pt x="12" y="496"/>
                  </a:lnTo>
                  <a:lnTo>
                    <a:pt x="12" y="492"/>
                  </a:lnTo>
                  <a:lnTo>
                    <a:pt x="12" y="487"/>
                  </a:lnTo>
                  <a:lnTo>
                    <a:pt x="10" y="478"/>
                  </a:lnTo>
                  <a:lnTo>
                    <a:pt x="10" y="467"/>
                  </a:lnTo>
                  <a:lnTo>
                    <a:pt x="10" y="464"/>
                  </a:lnTo>
                  <a:lnTo>
                    <a:pt x="10" y="462"/>
                  </a:lnTo>
                  <a:lnTo>
                    <a:pt x="10" y="460"/>
                  </a:lnTo>
                  <a:lnTo>
                    <a:pt x="7" y="457"/>
                  </a:lnTo>
                  <a:lnTo>
                    <a:pt x="7" y="453"/>
                  </a:lnTo>
                  <a:lnTo>
                    <a:pt x="10" y="453"/>
                  </a:lnTo>
                  <a:lnTo>
                    <a:pt x="10" y="451"/>
                  </a:lnTo>
                  <a:lnTo>
                    <a:pt x="10" y="444"/>
                  </a:lnTo>
                  <a:lnTo>
                    <a:pt x="7" y="435"/>
                  </a:lnTo>
                  <a:lnTo>
                    <a:pt x="7" y="430"/>
                  </a:lnTo>
                  <a:lnTo>
                    <a:pt x="10" y="425"/>
                  </a:lnTo>
                  <a:lnTo>
                    <a:pt x="10" y="423"/>
                  </a:lnTo>
                  <a:lnTo>
                    <a:pt x="12" y="419"/>
                  </a:lnTo>
                  <a:lnTo>
                    <a:pt x="16" y="414"/>
                  </a:lnTo>
                  <a:lnTo>
                    <a:pt x="16" y="409"/>
                  </a:lnTo>
                  <a:lnTo>
                    <a:pt x="19" y="407"/>
                  </a:lnTo>
                  <a:lnTo>
                    <a:pt x="19" y="400"/>
                  </a:lnTo>
                  <a:lnTo>
                    <a:pt x="19" y="398"/>
                  </a:lnTo>
                  <a:lnTo>
                    <a:pt x="16" y="393"/>
                  </a:lnTo>
                  <a:lnTo>
                    <a:pt x="16" y="391"/>
                  </a:lnTo>
                  <a:lnTo>
                    <a:pt x="12" y="387"/>
                  </a:lnTo>
                  <a:lnTo>
                    <a:pt x="10" y="384"/>
                  </a:lnTo>
                  <a:lnTo>
                    <a:pt x="10" y="382"/>
                  </a:lnTo>
                  <a:lnTo>
                    <a:pt x="7" y="380"/>
                  </a:lnTo>
                  <a:lnTo>
                    <a:pt x="7" y="377"/>
                  </a:lnTo>
                  <a:lnTo>
                    <a:pt x="7" y="375"/>
                  </a:lnTo>
                  <a:lnTo>
                    <a:pt x="5" y="373"/>
                  </a:lnTo>
                  <a:lnTo>
                    <a:pt x="3" y="373"/>
                  </a:lnTo>
                  <a:lnTo>
                    <a:pt x="0" y="371"/>
                  </a:lnTo>
                  <a:lnTo>
                    <a:pt x="0" y="368"/>
                  </a:lnTo>
                  <a:lnTo>
                    <a:pt x="0" y="364"/>
                  </a:lnTo>
                  <a:lnTo>
                    <a:pt x="0" y="359"/>
                  </a:lnTo>
                  <a:lnTo>
                    <a:pt x="0" y="357"/>
                  </a:lnTo>
                  <a:lnTo>
                    <a:pt x="0" y="355"/>
                  </a:lnTo>
                  <a:lnTo>
                    <a:pt x="3" y="355"/>
                  </a:lnTo>
                  <a:lnTo>
                    <a:pt x="5" y="352"/>
                  </a:lnTo>
                  <a:lnTo>
                    <a:pt x="10" y="352"/>
                  </a:lnTo>
                  <a:lnTo>
                    <a:pt x="12" y="352"/>
                  </a:lnTo>
                  <a:lnTo>
                    <a:pt x="14" y="350"/>
                  </a:lnTo>
                  <a:lnTo>
                    <a:pt x="16" y="348"/>
                  </a:lnTo>
                  <a:lnTo>
                    <a:pt x="16" y="345"/>
                  </a:lnTo>
                  <a:lnTo>
                    <a:pt x="16" y="339"/>
                  </a:lnTo>
                  <a:lnTo>
                    <a:pt x="16" y="334"/>
                  </a:lnTo>
                  <a:lnTo>
                    <a:pt x="19" y="334"/>
                  </a:lnTo>
                  <a:lnTo>
                    <a:pt x="23" y="334"/>
                  </a:lnTo>
                  <a:lnTo>
                    <a:pt x="26" y="334"/>
                  </a:lnTo>
                  <a:lnTo>
                    <a:pt x="30" y="336"/>
                  </a:lnTo>
                  <a:lnTo>
                    <a:pt x="32" y="336"/>
                  </a:lnTo>
                  <a:lnTo>
                    <a:pt x="35" y="336"/>
                  </a:lnTo>
                  <a:lnTo>
                    <a:pt x="39" y="336"/>
                  </a:lnTo>
                  <a:lnTo>
                    <a:pt x="41" y="336"/>
                  </a:lnTo>
                  <a:lnTo>
                    <a:pt x="41" y="334"/>
                  </a:lnTo>
                  <a:lnTo>
                    <a:pt x="44" y="334"/>
                  </a:lnTo>
                  <a:lnTo>
                    <a:pt x="44" y="332"/>
                  </a:lnTo>
                  <a:lnTo>
                    <a:pt x="44" y="329"/>
                  </a:lnTo>
                  <a:lnTo>
                    <a:pt x="46" y="325"/>
                  </a:lnTo>
                  <a:lnTo>
                    <a:pt x="46" y="320"/>
                  </a:lnTo>
                  <a:lnTo>
                    <a:pt x="46" y="318"/>
                  </a:lnTo>
                  <a:lnTo>
                    <a:pt x="46" y="316"/>
                  </a:lnTo>
                  <a:lnTo>
                    <a:pt x="46" y="313"/>
                  </a:lnTo>
                  <a:lnTo>
                    <a:pt x="48" y="309"/>
                  </a:lnTo>
                  <a:lnTo>
                    <a:pt x="48" y="304"/>
                  </a:lnTo>
                  <a:lnTo>
                    <a:pt x="48" y="300"/>
                  </a:lnTo>
                  <a:lnTo>
                    <a:pt x="48" y="297"/>
                  </a:lnTo>
                  <a:lnTo>
                    <a:pt x="46" y="295"/>
                  </a:lnTo>
                  <a:lnTo>
                    <a:pt x="46" y="291"/>
                  </a:lnTo>
                  <a:lnTo>
                    <a:pt x="48" y="288"/>
                  </a:lnTo>
                  <a:lnTo>
                    <a:pt x="48" y="284"/>
                  </a:lnTo>
                  <a:lnTo>
                    <a:pt x="48" y="281"/>
                  </a:lnTo>
                  <a:lnTo>
                    <a:pt x="48" y="277"/>
                  </a:lnTo>
                  <a:lnTo>
                    <a:pt x="51" y="275"/>
                  </a:lnTo>
                  <a:lnTo>
                    <a:pt x="51" y="270"/>
                  </a:lnTo>
                  <a:lnTo>
                    <a:pt x="53" y="265"/>
                  </a:lnTo>
                  <a:lnTo>
                    <a:pt x="55" y="261"/>
                  </a:lnTo>
                  <a:lnTo>
                    <a:pt x="55" y="256"/>
                  </a:lnTo>
                  <a:lnTo>
                    <a:pt x="57" y="254"/>
                  </a:lnTo>
                  <a:lnTo>
                    <a:pt x="57" y="249"/>
                  </a:lnTo>
                  <a:lnTo>
                    <a:pt x="60" y="245"/>
                  </a:lnTo>
                  <a:lnTo>
                    <a:pt x="60" y="243"/>
                  </a:lnTo>
                  <a:lnTo>
                    <a:pt x="60" y="240"/>
                  </a:lnTo>
                  <a:lnTo>
                    <a:pt x="60" y="233"/>
                  </a:lnTo>
                  <a:lnTo>
                    <a:pt x="60" y="231"/>
                  </a:lnTo>
                  <a:lnTo>
                    <a:pt x="57" y="229"/>
                  </a:lnTo>
                  <a:lnTo>
                    <a:pt x="55" y="229"/>
                  </a:lnTo>
                  <a:lnTo>
                    <a:pt x="53" y="229"/>
                  </a:lnTo>
                  <a:lnTo>
                    <a:pt x="48" y="229"/>
                  </a:lnTo>
                  <a:lnTo>
                    <a:pt x="48" y="227"/>
                  </a:lnTo>
                  <a:lnTo>
                    <a:pt x="51" y="224"/>
                  </a:lnTo>
                  <a:lnTo>
                    <a:pt x="53" y="222"/>
                  </a:lnTo>
                  <a:lnTo>
                    <a:pt x="57" y="220"/>
                  </a:lnTo>
                  <a:lnTo>
                    <a:pt x="60" y="217"/>
                  </a:lnTo>
                  <a:lnTo>
                    <a:pt x="62" y="215"/>
                  </a:lnTo>
                  <a:lnTo>
                    <a:pt x="64" y="213"/>
                  </a:lnTo>
                  <a:lnTo>
                    <a:pt x="67" y="211"/>
                  </a:lnTo>
                  <a:lnTo>
                    <a:pt x="71" y="208"/>
                  </a:lnTo>
                  <a:lnTo>
                    <a:pt x="73" y="206"/>
                  </a:lnTo>
                  <a:lnTo>
                    <a:pt x="73" y="204"/>
                  </a:lnTo>
                  <a:lnTo>
                    <a:pt x="76" y="201"/>
                  </a:lnTo>
                  <a:lnTo>
                    <a:pt x="78" y="199"/>
                  </a:lnTo>
                  <a:lnTo>
                    <a:pt x="80" y="197"/>
                  </a:lnTo>
                  <a:lnTo>
                    <a:pt x="83" y="197"/>
                  </a:lnTo>
                  <a:lnTo>
                    <a:pt x="83" y="192"/>
                  </a:lnTo>
                  <a:lnTo>
                    <a:pt x="85" y="188"/>
                  </a:lnTo>
                  <a:lnTo>
                    <a:pt x="87" y="185"/>
                  </a:lnTo>
                  <a:lnTo>
                    <a:pt x="89" y="185"/>
                  </a:lnTo>
                  <a:lnTo>
                    <a:pt x="94" y="185"/>
                  </a:lnTo>
                  <a:lnTo>
                    <a:pt x="99" y="185"/>
                  </a:lnTo>
                  <a:lnTo>
                    <a:pt x="101" y="188"/>
                  </a:lnTo>
                  <a:lnTo>
                    <a:pt x="101" y="190"/>
                  </a:lnTo>
                  <a:lnTo>
                    <a:pt x="103" y="190"/>
                  </a:lnTo>
                  <a:lnTo>
                    <a:pt x="105" y="192"/>
                  </a:lnTo>
                  <a:lnTo>
                    <a:pt x="105" y="195"/>
                  </a:lnTo>
                  <a:lnTo>
                    <a:pt x="105" y="206"/>
                  </a:lnTo>
                  <a:lnTo>
                    <a:pt x="105" y="211"/>
                  </a:lnTo>
                  <a:lnTo>
                    <a:pt x="105" y="215"/>
                  </a:lnTo>
                  <a:lnTo>
                    <a:pt x="108" y="217"/>
                  </a:lnTo>
                  <a:lnTo>
                    <a:pt x="110" y="217"/>
                  </a:lnTo>
                  <a:lnTo>
                    <a:pt x="112" y="217"/>
                  </a:lnTo>
                  <a:lnTo>
                    <a:pt x="117" y="217"/>
                  </a:lnTo>
                  <a:lnTo>
                    <a:pt x="121" y="215"/>
                  </a:lnTo>
                  <a:lnTo>
                    <a:pt x="128" y="213"/>
                  </a:lnTo>
                  <a:lnTo>
                    <a:pt x="133" y="213"/>
                  </a:lnTo>
                  <a:lnTo>
                    <a:pt x="135" y="211"/>
                  </a:lnTo>
                  <a:lnTo>
                    <a:pt x="142" y="211"/>
                  </a:lnTo>
                  <a:lnTo>
                    <a:pt x="144" y="211"/>
                  </a:lnTo>
                  <a:lnTo>
                    <a:pt x="149" y="208"/>
                  </a:lnTo>
                  <a:lnTo>
                    <a:pt x="153" y="206"/>
                  </a:lnTo>
                  <a:lnTo>
                    <a:pt x="160" y="204"/>
                  </a:lnTo>
                  <a:lnTo>
                    <a:pt x="165" y="199"/>
                  </a:lnTo>
                  <a:lnTo>
                    <a:pt x="165" y="197"/>
                  </a:lnTo>
                  <a:lnTo>
                    <a:pt x="165" y="195"/>
                  </a:lnTo>
                  <a:lnTo>
                    <a:pt x="165" y="190"/>
                  </a:lnTo>
                  <a:lnTo>
                    <a:pt x="165" y="181"/>
                  </a:lnTo>
                  <a:lnTo>
                    <a:pt x="174" y="179"/>
                  </a:lnTo>
                  <a:lnTo>
                    <a:pt x="176" y="176"/>
                  </a:lnTo>
                  <a:lnTo>
                    <a:pt x="179" y="172"/>
                  </a:lnTo>
                  <a:lnTo>
                    <a:pt x="181" y="169"/>
                  </a:lnTo>
                  <a:lnTo>
                    <a:pt x="185" y="169"/>
                  </a:lnTo>
                  <a:lnTo>
                    <a:pt x="188" y="169"/>
                  </a:lnTo>
                  <a:lnTo>
                    <a:pt x="192" y="169"/>
                  </a:lnTo>
                  <a:lnTo>
                    <a:pt x="195" y="167"/>
                  </a:lnTo>
                  <a:lnTo>
                    <a:pt x="197" y="167"/>
                  </a:lnTo>
                  <a:lnTo>
                    <a:pt x="199" y="163"/>
                  </a:lnTo>
                  <a:lnTo>
                    <a:pt x="199" y="158"/>
                  </a:lnTo>
                  <a:lnTo>
                    <a:pt x="201" y="156"/>
                  </a:lnTo>
                  <a:lnTo>
                    <a:pt x="204" y="153"/>
                  </a:lnTo>
                  <a:lnTo>
                    <a:pt x="208" y="153"/>
                  </a:lnTo>
                  <a:lnTo>
                    <a:pt x="211" y="153"/>
                  </a:lnTo>
                  <a:lnTo>
                    <a:pt x="213" y="151"/>
                  </a:lnTo>
                  <a:lnTo>
                    <a:pt x="213" y="149"/>
                  </a:lnTo>
                  <a:lnTo>
                    <a:pt x="215" y="147"/>
                  </a:lnTo>
                  <a:lnTo>
                    <a:pt x="217" y="147"/>
                  </a:lnTo>
                  <a:lnTo>
                    <a:pt x="224" y="149"/>
                  </a:lnTo>
                  <a:lnTo>
                    <a:pt x="229" y="149"/>
                  </a:lnTo>
                  <a:lnTo>
                    <a:pt x="231" y="149"/>
                  </a:lnTo>
                  <a:lnTo>
                    <a:pt x="233" y="147"/>
                  </a:lnTo>
                  <a:lnTo>
                    <a:pt x="238" y="144"/>
                  </a:lnTo>
                  <a:lnTo>
                    <a:pt x="240" y="144"/>
                  </a:lnTo>
                  <a:lnTo>
                    <a:pt x="243" y="144"/>
                  </a:lnTo>
                  <a:lnTo>
                    <a:pt x="245" y="144"/>
                  </a:lnTo>
                  <a:lnTo>
                    <a:pt x="247" y="147"/>
                  </a:lnTo>
                  <a:lnTo>
                    <a:pt x="252" y="147"/>
                  </a:lnTo>
                  <a:lnTo>
                    <a:pt x="254" y="149"/>
                  </a:lnTo>
                  <a:lnTo>
                    <a:pt x="256" y="149"/>
                  </a:lnTo>
                  <a:lnTo>
                    <a:pt x="256" y="147"/>
                  </a:lnTo>
                  <a:lnTo>
                    <a:pt x="261" y="147"/>
                  </a:lnTo>
                  <a:lnTo>
                    <a:pt x="265" y="144"/>
                  </a:lnTo>
                  <a:lnTo>
                    <a:pt x="268" y="142"/>
                  </a:lnTo>
                  <a:lnTo>
                    <a:pt x="270" y="140"/>
                  </a:lnTo>
                  <a:lnTo>
                    <a:pt x="272" y="140"/>
                  </a:lnTo>
                  <a:lnTo>
                    <a:pt x="275" y="142"/>
                  </a:lnTo>
                  <a:lnTo>
                    <a:pt x="277" y="142"/>
                  </a:lnTo>
                  <a:lnTo>
                    <a:pt x="279" y="142"/>
                  </a:lnTo>
                  <a:lnTo>
                    <a:pt x="284" y="142"/>
                  </a:lnTo>
                  <a:lnTo>
                    <a:pt x="286" y="142"/>
                  </a:lnTo>
                  <a:lnTo>
                    <a:pt x="288" y="140"/>
                  </a:lnTo>
                  <a:lnTo>
                    <a:pt x="291" y="135"/>
                  </a:lnTo>
                  <a:lnTo>
                    <a:pt x="295" y="133"/>
                  </a:lnTo>
                  <a:lnTo>
                    <a:pt x="297" y="131"/>
                  </a:lnTo>
                  <a:lnTo>
                    <a:pt x="300" y="128"/>
                  </a:lnTo>
                  <a:lnTo>
                    <a:pt x="302" y="126"/>
                  </a:lnTo>
                  <a:lnTo>
                    <a:pt x="302" y="121"/>
                  </a:lnTo>
                  <a:lnTo>
                    <a:pt x="304" y="119"/>
                  </a:lnTo>
                  <a:lnTo>
                    <a:pt x="309" y="119"/>
                  </a:lnTo>
                  <a:lnTo>
                    <a:pt x="309" y="121"/>
                  </a:lnTo>
                  <a:lnTo>
                    <a:pt x="311" y="121"/>
                  </a:lnTo>
                  <a:lnTo>
                    <a:pt x="311" y="126"/>
                  </a:lnTo>
                  <a:lnTo>
                    <a:pt x="313" y="128"/>
                  </a:lnTo>
                  <a:lnTo>
                    <a:pt x="316" y="128"/>
                  </a:lnTo>
                  <a:lnTo>
                    <a:pt x="318" y="131"/>
                  </a:lnTo>
                  <a:lnTo>
                    <a:pt x="318" y="133"/>
                  </a:lnTo>
                  <a:lnTo>
                    <a:pt x="320" y="135"/>
                  </a:lnTo>
                  <a:lnTo>
                    <a:pt x="325" y="137"/>
                  </a:lnTo>
                  <a:lnTo>
                    <a:pt x="327" y="137"/>
                  </a:lnTo>
                  <a:lnTo>
                    <a:pt x="329" y="137"/>
                  </a:lnTo>
                  <a:lnTo>
                    <a:pt x="332" y="140"/>
                  </a:lnTo>
                  <a:lnTo>
                    <a:pt x="334" y="140"/>
                  </a:lnTo>
                  <a:lnTo>
                    <a:pt x="339" y="142"/>
                  </a:lnTo>
                  <a:lnTo>
                    <a:pt x="341" y="142"/>
                  </a:lnTo>
                  <a:lnTo>
                    <a:pt x="343" y="142"/>
                  </a:lnTo>
                  <a:lnTo>
                    <a:pt x="348" y="142"/>
                  </a:lnTo>
                  <a:lnTo>
                    <a:pt x="350" y="140"/>
                  </a:lnTo>
                  <a:lnTo>
                    <a:pt x="357" y="137"/>
                  </a:lnTo>
                  <a:lnTo>
                    <a:pt x="361" y="133"/>
                  </a:lnTo>
                  <a:lnTo>
                    <a:pt x="366" y="133"/>
                  </a:lnTo>
                  <a:lnTo>
                    <a:pt x="371" y="133"/>
                  </a:lnTo>
                  <a:lnTo>
                    <a:pt x="373" y="133"/>
                  </a:lnTo>
                  <a:lnTo>
                    <a:pt x="375" y="131"/>
                  </a:lnTo>
                  <a:lnTo>
                    <a:pt x="377" y="131"/>
                  </a:lnTo>
                  <a:lnTo>
                    <a:pt x="380" y="131"/>
                  </a:lnTo>
                  <a:lnTo>
                    <a:pt x="382" y="131"/>
                  </a:lnTo>
                  <a:lnTo>
                    <a:pt x="384" y="133"/>
                  </a:lnTo>
                  <a:lnTo>
                    <a:pt x="387" y="133"/>
                  </a:lnTo>
                  <a:lnTo>
                    <a:pt x="389" y="131"/>
                  </a:lnTo>
                  <a:lnTo>
                    <a:pt x="391" y="131"/>
                  </a:lnTo>
                  <a:lnTo>
                    <a:pt x="393" y="133"/>
                  </a:lnTo>
                  <a:lnTo>
                    <a:pt x="396" y="137"/>
                  </a:lnTo>
                  <a:lnTo>
                    <a:pt x="398" y="140"/>
                  </a:lnTo>
                  <a:lnTo>
                    <a:pt x="400" y="142"/>
                  </a:lnTo>
                  <a:lnTo>
                    <a:pt x="403" y="144"/>
                  </a:lnTo>
                  <a:lnTo>
                    <a:pt x="407" y="144"/>
                  </a:lnTo>
                  <a:lnTo>
                    <a:pt x="409" y="144"/>
                  </a:lnTo>
                  <a:lnTo>
                    <a:pt x="412" y="144"/>
                  </a:lnTo>
                  <a:lnTo>
                    <a:pt x="414" y="144"/>
                  </a:lnTo>
                  <a:lnTo>
                    <a:pt x="416" y="144"/>
                  </a:lnTo>
                  <a:lnTo>
                    <a:pt x="419" y="144"/>
                  </a:lnTo>
                  <a:lnTo>
                    <a:pt x="421" y="144"/>
                  </a:lnTo>
                  <a:lnTo>
                    <a:pt x="423" y="144"/>
                  </a:lnTo>
                  <a:lnTo>
                    <a:pt x="428" y="144"/>
                  </a:lnTo>
                  <a:lnTo>
                    <a:pt x="430" y="142"/>
                  </a:lnTo>
                  <a:lnTo>
                    <a:pt x="441" y="124"/>
                  </a:lnTo>
                  <a:lnTo>
                    <a:pt x="441" y="110"/>
                  </a:lnTo>
                  <a:lnTo>
                    <a:pt x="444" y="106"/>
                  </a:lnTo>
                  <a:lnTo>
                    <a:pt x="446" y="99"/>
                  </a:lnTo>
                  <a:lnTo>
                    <a:pt x="448" y="96"/>
                  </a:lnTo>
                  <a:lnTo>
                    <a:pt x="455" y="94"/>
                  </a:lnTo>
                  <a:lnTo>
                    <a:pt x="466" y="101"/>
                  </a:lnTo>
                  <a:lnTo>
                    <a:pt x="473" y="108"/>
                  </a:lnTo>
                  <a:lnTo>
                    <a:pt x="478" y="110"/>
                  </a:lnTo>
                  <a:lnTo>
                    <a:pt x="480" y="117"/>
                  </a:lnTo>
                  <a:lnTo>
                    <a:pt x="485" y="119"/>
                  </a:lnTo>
                  <a:lnTo>
                    <a:pt x="489" y="119"/>
                  </a:lnTo>
                  <a:lnTo>
                    <a:pt x="494" y="117"/>
                  </a:lnTo>
                  <a:lnTo>
                    <a:pt x="498" y="110"/>
                  </a:lnTo>
                  <a:lnTo>
                    <a:pt x="510" y="101"/>
                  </a:lnTo>
                  <a:lnTo>
                    <a:pt x="537" y="92"/>
                  </a:lnTo>
                  <a:lnTo>
                    <a:pt x="537" y="90"/>
                  </a:lnTo>
                  <a:lnTo>
                    <a:pt x="540" y="80"/>
                  </a:lnTo>
                  <a:lnTo>
                    <a:pt x="544" y="78"/>
                  </a:lnTo>
                  <a:lnTo>
                    <a:pt x="551" y="78"/>
                  </a:lnTo>
                  <a:lnTo>
                    <a:pt x="558" y="80"/>
                  </a:lnTo>
                  <a:lnTo>
                    <a:pt x="562" y="80"/>
                  </a:lnTo>
                  <a:lnTo>
                    <a:pt x="565" y="80"/>
                  </a:lnTo>
                  <a:lnTo>
                    <a:pt x="569" y="69"/>
                  </a:lnTo>
                  <a:lnTo>
                    <a:pt x="569" y="67"/>
                  </a:lnTo>
                  <a:lnTo>
                    <a:pt x="574" y="62"/>
                  </a:lnTo>
                  <a:lnTo>
                    <a:pt x="576" y="60"/>
                  </a:lnTo>
                  <a:lnTo>
                    <a:pt x="578" y="55"/>
                  </a:lnTo>
                  <a:lnTo>
                    <a:pt x="583" y="51"/>
                  </a:lnTo>
                  <a:lnTo>
                    <a:pt x="585" y="46"/>
                  </a:lnTo>
                  <a:lnTo>
                    <a:pt x="588" y="44"/>
                  </a:lnTo>
                  <a:lnTo>
                    <a:pt x="592" y="39"/>
                  </a:lnTo>
                  <a:lnTo>
                    <a:pt x="594" y="39"/>
                  </a:lnTo>
                  <a:lnTo>
                    <a:pt x="599" y="39"/>
                  </a:lnTo>
                  <a:lnTo>
                    <a:pt x="601" y="37"/>
                  </a:lnTo>
                  <a:lnTo>
                    <a:pt x="604" y="37"/>
                  </a:lnTo>
                  <a:lnTo>
                    <a:pt x="606" y="32"/>
                  </a:lnTo>
                  <a:lnTo>
                    <a:pt x="608" y="30"/>
                  </a:lnTo>
                  <a:lnTo>
                    <a:pt x="610" y="28"/>
                  </a:lnTo>
                  <a:lnTo>
                    <a:pt x="615" y="26"/>
                  </a:lnTo>
                  <a:lnTo>
                    <a:pt x="617" y="23"/>
                  </a:lnTo>
                  <a:lnTo>
                    <a:pt x="620" y="23"/>
                  </a:lnTo>
                  <a:lnTo>
                    <a:pt x="620" y="21"/>
                  </a:lnTo>
                  <a:lnTo>
                    <a:pt x="622" y="21"/>
                  </a:lnTo>
                  <a:lnTo>
                    <a:pt x="626" y="26"/>
                  </a:lnTo>
                  <a:lnTo>
                    <a:pt x="629" y="26"/>
                  </a:lnTo>
                  <a:lnTo>
                    <a:pt x="633" y="26"/>
                  </a:lnTo>
                  <a:lnTo>
                    <a:pt x="638" y="23"/>
                  </a:lnTo>
                  <a:lnTo>
                    <a:pt x="640" y="21"/>
                  </a:lnTo>
                  <a:lnTo>
                    <a:pt x="642" y="23"/>
                  </a:lnTo>
                  <a:lnTo>
                    <a:pt x="645" y="26"/>
                  </a:lnTo>
                  <a:lnTo>
                    <a:pt x="649" y="30"/>
                  </a:lnTo>
                  <a:lnTo>
                    <a:pt x="652" y="32"/>
                  </a:lnTo>
                  <a:lnTo>
                    <a:pt x="656" y="32"/>
                  </a:lnTo>
                  <a:lnTo>
                    <a:pt x="663" y="35"/>
                  </a:lnTo>
                  <a:lnTo>
                    <a:pt x="665" y="35"/>
                  </a:lnTo>
                  <a:lnTo>
                    <a:pt x="668" y="35"/>
                  </a:lnTo>
                  <a:lnTo>
                    <a:pt x="670" y="32"/>
                  </a:lnTo>
                  <a:lnTo>
                    <a:pt x="670" y="30"/>
                  </a:lnTo>
                  <a:lnTo>
                    <a:pt x="672" y="28"/>
                  </a:lnTo>
                  <a:lnTo>
                    <a:pt x="674" y="10"/>
                  </a:lnTo>
                  <a:lnTo>
                    <a:pt x="690" y="10"/>
                  </a:lnTo>
                  <a:lnTo>
                    <a:pt x="695" y="12"/>
                  </a:lnTo>
                  <a:lnTo>
                    <a:pt x="700" y="12"/>
                  </a:lnTo>
                  <a:lnTo>
                    <a:pt x="709" y="19"/>
                  </a:lnTo>
                  <a:lnTo>
                    <a:pt x="720" y="23"/>
                  </a:lnTo>
                  <a:lnTo>
                    <a:pt x="727" y="28"/>
                  </a:lnTo>
                  <a:lnTo>
                    <a:pt x="732" y="30"/>
                  </a:lnTo>
                  <a:lnTo>
                    <a:pt x="738" y="30"/>
                  </a:lnTo>
                  <a:lnTo>
                    <a:pt x="743" y="30"/>
                  </a:lnTo>
                  <a:lnTo>
                    <a:pt x="750" y="30"/>
                  </a:lnTo>
                  <a:lnTo>
                    <a:pt x="757" y="28"/>
                  </a:lnTo>
                  <a:lnTo>
                    <a:pt x="766" y="26"/>
                  </a:lnTo>
                  <a:lnTo>
                    <a:pt x="773" y="23"/>
                  </a:lnTo>
                  <a:lnTo>
                    <a:pt x="777" y="23"/>
                  </a:lnTo>
                  <a:lnTo>
                    <a:pt x="782" y="26"/>
                  </a:lnTo>
                  <a:lnTo>
                    <a:pt x="791" y="28"/>
                  </a:lnTo>
                  <a:lnTo>
                    <a:pt x="796" y="28"/>
                  </a:lnTo>
                  <a:lnTo>
                    <a:pt x="798" y="28"/>
                  </a:lnTo>
                  <a:lnTo>
                    <a:pt x="802" y="23"/>
                  </a:lnTo>
                  <a:lnTo>
                    <a:pt x="807" y="23"/>
                  </a:lnTo>
                  <a:lnTo>
                    <a:pt x="809" y="23"/>
                  </a:lnTo>
                  <a:lnTo>
                    <a:pt x="814" y="26"/>
                  </a:lnTo>
                  <a:lnTo>
                    <a:pt x="821" y="26"/>
                  </a:lnTo>
                  <a:lnTo>
                    <a:pt x="825" y="23"/>
                  </a:lnTo>
                  <a:lnTo>
                    <a:pt x="839" y="16"/>
                  </a:lnTo>
                  <a:lnTo>
                    <a:pt x="848" y="12"/>
                  </a:lnTo>
                  <a:lnTo>
                    <a:pt x="853" y="10"/>
                  </a:lnTo>
                  <a:lnTo>
                    <a:pt x="855" y="12"/>
                  </a:lnTo>
                  <a:lnTo>
                    <a:pt x="860" y="14"/>
                  </a:lnTo>
                  <a:lnTo>
                    <a:pt x="864" y="14"/>
                  </a:lnTo>
                  <a:lnTo>
                    <a:pt x="869" y="14"/>
                  </a:lnTo>
                  <a:lnTo>
                    <a:pt x="871" y="10"/>
                  </a:lnTo>
                  <a:lnTo>
                    <a:pt x="876" y="5"/>
                  </a:lnTo>
                  <a:lnTo>
                    <a:pt x="878" y="0"/>
                  </a:lnTo>
                  <a:lnTo>
                    <a:pt x="880" y="7"/>
                  </a:lnTo>
                  <a:lnTo>
                    <a:pt x="882" y="12"/>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44" name="A108">
              <a:extLst>
                <a:ext uri="{FF2B5EF4-FFF2-40B4-BE49-F238E27FC236}">
                  <a16:creationId xmlns:a16="http://schemas.microsoft.com/office/drawing/2014/main" id="{29476941-69F3-26F0-ED94-0300794B8356}"/>
                </a:ext>
              </a:extLst>
            </xdr:cNvPr>
            <xdr:cNvSpPr>
              <a:spLocks/>
            </xdr:cNvSpPr>
          </xdr:nvSpPr>
          <xdr:spPr bwMode="auto">
            <a:xfrm>
              <a:off x="4216371" y="7785908"/>
              <a:ext cx="531904" cy="535669"/>
            </a:xfrm>
            <a:custGeom>
              <a:avLst/>
              <a:gdLst/>
              <a:ahLst/>
              <a:cxnLst>
                <a:cxn ang="0">
                  <a:pos x="355" y="37"/>
                </a:cxn>
                <a:cxn ang="0">
                  <a:pos x="387" y="34"/>
                </a:cxn>
                <a:cxn ang="0">
                  <a:pos x="425" y="48"/>
                </a:cxn>
                <a:cxn ang="0">
                  <a:pos x="451" y="78"/>
                </a:cxn>
                <a:cxn ang="0">
                  <a:pos x="480" y="66"/>
                </a:cxn>
                <a:cxn ang="0">
                  <a:pos x="487" y="108"/>
                </a:cxn>
                <a:cxn ang="0">
                  <a:pos x="489" y="158"/>
                </a:cxn>
                <a:cxn ang="0">
                  <a:pos x="524" y="174"/>
                </a:cxn>
                <a:cxn ang="0">
                  <a:pos x="544" y="178"/>
                </a:cxn>
                <a:cxn ang="0">
                  <a:pos x="551" y="199"/>
                </a:cxn>
                <a:cxn ang="0">
                  <a:pos x="535" y="215"/>
                </a:cxn>
                <a:cxn ang="0">
                  <a:pos x="565" y="258"/>
                </a:cxn>
                <a:cxn ang="0">
                  <a:pos x="530" y="311"/>
                </a:cxn>
                <a:cxn ang="0">
                  <a:pos x="540" y="347"/>
                </a:cxn>
                <a:cxn ang="0">
                  <a:pos x="508" y="373"/>
                </a:cxn>
                <a:cxn ang="0">
                  <a:pos x="521" y="416"/>
                </a:cxn>
                <a:cxn ang="0">
                  <a:pos x="503" y="427"/>
                </a:cxn>
                <a:cxn ang="0">
                  <a:pos x="485" y="427"/>
                </a:cxn>
                <a:cxn ang="0">
                  <a:pos x="464" y="439"/>
                </a:cxn>
                <a:cxn ang="0">
                  <a:pos x="446" y="437"/>
                </a:cxn>
                <a:cxn ang="0">
                  <a:pos x="455" y="457"/>
                </a:cxn>
                <a:cxn ang="0">
                  <a:pos x="471" y="475"/>
                </a:cxn>
                <a:cxn ang="0">
                  <a:pos x="464" y="496"/>
                </a:cxn>
                <a:cxn ang="0">
                  <a:pos x="451" y="517"/>
                </a:cxn>
                <a:cxn ang="0">
                  <a:pos x="428" y="539"/>
                </a:cxn>
                <a:cxn ang="0">
                  <a:pos x="407" y="542"/>
                </a:cxn>
                <a:cxn ang="0">
                  <a:pos x="384" y="523"/>
                </a:cxn>
                <a:cxn ang="0">
                  <a:pos x="359" y="530"/>
                </a:cxn>
                <a:cxn ang="0">
                  <a:pos x="332" y="565"/>
                </a:cxn>
                <a:cxn ang="0">
                  <a:pos x="309" y="560"/>
                </a:cxn>
                <a:cxn ang="0">
                  <a:pos x="281" y="551"/>
                </a:cxn>
                <a:cxn ang="0">
                  <a:pos x="254" y="498"/>
                </a:cxn>
                <a:cxn ang="0">
                  <a:pos x="204" y="498"/>
                </a:cxn>
                <a:cxn ang="0">
                  <a:pos x="176" y="480"/>
                </a:cxn>
                <a:cxn ang="0">
                  <a:pos x="140" y="473"/>
                </a:cxn>
                <a:cxn ang="0">
                  <a:pos x="117" y="448"/>
                </a:cxn>
                <a:cxn ang="0">
                  <a:pos x="92" y="441"/>
                </a:cxn>
                <a:cxn ang="0">
                  <a:pos x="62" y="418"/>
                </a:cxn>
                <a:cxn ang="0">
                  <a:pos x="44" y="375"/>
                </a:cxn>
                <a:cxn ang="0">
                  <a:pos x="42" y="322"/>
                </a:cxn>
                <a:cxn ang="0">
                  <a:pos x="37" y="277"/>
                </a:cxn>
                <a:cxn ang="0">
                  <a:pos x="32" y="247"/>
                </a:cxn>
                <a:cxn ang="0">
                  <a:pos x="23" y="201"/>
                </a:cxn>
                <a:cxn ang="0">
                  <a:pos x="12" y="167"/>
                </a:cxn>
                <a:cxn ang="0">
                  <a:pos x="10" y="130"/>
                </a:cxn>
                <a:cxn ang="0">
                  <a:pos x="5" y="98"/>
                </a:cxn>
                <a:cxn ang="0">
                  <a:pos x="28" y="105"/>
                </a:cxn>
                <a:cxn ang="0">
                  <a:pos x="55" y="94"/>
                </a:cxn>
                <a:cxn ang="0">
                  <a:pos x="74" y="92"/>
                </a:cxn>
                <a:cxn ang="0">
                  <a:pos x="96" y="96"/>
                </a:cxn>
                <a:cxn ang="0">
                  <a:pos x="110" y="71"/>
                </a:cxn>
                <a:cxn ang="0">
                  <a:pos x="135" y="80"/>
                </a:cxn>
                <a:cxn ang="0">
                  <a:pos x="156" y="50"/>
                </a:cxn>
                <a:cxn ang="0">
                  <a:pos x="181" y="50"/>
                </a:cxn>
                <a:cxn ang="0">
                  <a:pos x="206" y="34"/>
                </a:cxn>
                <a:cxn ang="0">
                  <a:pos x="249" y="32"/>
                </a:cxn>
                <a:cxn ang="0">
                  <a:pos x="272" y="39"/>
                </a:cxn>
                <a:cxn ang="0">
                  <a:pos x="288" y="53"/>
                </a:cxn>
                <a:cxn ang="0">
                  <a:pos x="293" y="23"/>
                </a:cxn>
                <a:cxn ang="0">
                  <a:pos x="316" y="7"/>
                </a:cxn>
              </a:cxnLst>
              <a:rect l="0" t="0" r="r" b="b"/>
              <a:pathLst>
                <a:path w="565" h="569">
                  <a:moveTo>
                    <a:pt x="327" y="25"/>
                  </a:moveTo>
                  <a:lnTo>
                    <a:pt x="329" y="28"/>
                  </a:lnTo>
                  <a:lnTo>
                    <a:pt x="336" y="28"/>
                  </a:lnTo>
                  <a:lnTo>
                    <a:pt x="339" y="28"/>
                  </a:lnTo>
                  <a:lnTo>
                    <a:pt x="343" y="30"/>
                  </a:lnTo>
                  <a:lnTo>
                    <a:pt x="348" y="30"/>
                  </a:lnTo>
                  <a:lnTo>
                    <a:pt x="350" y="32"/>
                  </a:lnTo>
                  <a:lnTo>
                    <a:pt x="352" y="34"/>
                  </a:lnTo>
                  <a:lnTo>
                    <a:pt x="355" y="37"/>
                  </a:lnTo>
                  <a:lnTo>
                    <a:pt x="357" y="37"/>
                  </a:lnTo>
                  <a:lnTo>
                    <a:pt x="364" y="39"/>
                  </a:lnTo>
                  <a:lnTo>
                    <a:pt x="366" y="39"/>
                  </a:lnTo>
                  <a:lnTo>
                    <a:pt x="366" y="46"/>
                  </a:lnTo>
                  <a:lnTo>
                    <a:pt x="366" y="48"/>
                  </a:lnTo>
                  <a:lnTo>
                    <a:pt x="371" y="50"/>
                  </a:lnTo>
                  <a:lnTo>
                    <a:pt x="373" y="46"/>
                  </a:lnTo>
                  <a:lnTo>
                    <a:pt x="380" y="41"/>
                  </a:lnTo>
                  <a:lnTo>
                    <a:pt x="387" y="34"/>
                  </a:lnTo>
                  <a:lnTo>
                    <a:pt x="391" y="32"/>
                  </a:lnTo>
                  <a:lnTo>
                    <a:pt x="396" y="30"/>
                  </a:lnTo>
                  <a:lnTo>
                    <a:pt x="403" y="28"/>
                  </a:lnTo>
                  <a:lnTo>
                    <a:pt x="405" y="28"/>
                  </a:lnTo>
                  <a:lnTo>
                    <a:pt x="407" y="28"/>
                  </a:lnTo>
                  <a:lnTo>
                    <a:pt x="412" y="28"/>
                  </a:lnTo>
                  <a:lnTo>
                    <a:pt x="414" y="30"/>
                  </a:lnTo>
                  <a:lnTo>
                    <a:pt x="419" y="34"/>
                  </a:lnTo>
                  <a:lnTo>
                    <a:pt x="425" y="48"/>
                  </a:lnTo>
                  <a:lnTo>
                    <a:pt x="430" y="62"/>
                  </a:lnTo>
                  <a:lnTo>
                    <a:pt x="430" y="64"/>
                  </a:lnTo>
                  <a:lnTo>
                    <a:pt x="435" y="69"/>
                  </a:lnTo>
                  <a:lnTo>
                    <a:pt x="437" y="71"/>
                  </a:lnTo>
                  <a:lnTo>
                    <a:pt x="444" y="71"/>
                  </a:lnTo>
                  <a:lnTo>
                    <a:pt x="444" y="73"/>
                  </a:lnTo>
                  <a:lnTo>
                    <a:pt x="446" y="78"/>
                  </a:lnTo>
                  <a:lnTo>
                    <a:pt x="448" y="78"/>
                  </a:lnTo>
                  <a:lnTo>
                    <a:pt x="451" y="78"/>
                  </a:lnTo>
                  <a:lnTo>
                    <a:pt x="455" y="78"/>
                  </a:lnTo>
                  <a:lnTo>
                    <a:pt x="457" y="78"/>
                  </a:lnTo>
                  <a:lnTo>
                    <a:pt x="464" y="76"/>
                  </a:lnTo>
                  <a:lnTo>
                    <a:pt x="467" y="71"/>
                  </a:lnTo>
                  <a:lnTo>
                    <a:pt x="471" y="69"/>
                  </a:lnTo>
                  <a:lnTo>
                    <a:pt x="473" y="66"/>
                  </a:lnTo>
                  <a:lnTo>
                    <a:pt x="476" y="64"/>
                  </a:lnTo>
                  <a:lnTo>
                    <a:pt x="480" y="62"/>
                  </a:lnTo>
                  <a:lnTo>
                    <a:pt x="480" y="66"/>
                  </a:lnTo>
                  <a:lnTo>
                    <a:pt x="483" y="69"/>
                  </a:lnTo>
                  <a:lnTo>
                    <a:pt x="483" y="71"/>
                  </a:lnTo>
                  <a:lnTo>
                    <a:pt x="483" y="73"/>
                  </a:lnTo>
                  <a:lnTo>
                    <a:pt x="483" y="76"/>
                  </a:lnTo>
                  <a:lnTo>
                    <a:pt x="483" y="87"/>
                  </a:lnTo>
                  <a:lnTo>
                    <a:pt x="485" y="96"/>
                  </a:lnTo>
                  <a:lnTo>
                    <a:pt x="485" y="101"/>
                  </a:lnTo>
                  <a:lnTo>
                    <a:pt x="485" y="105"/>
                  </a:lnTo>
                  <a:lnTo>
                    <a:pt x="487" y="108"/>
                  </a:lnTo>
                  <a:lnTo>
                    <a:pt x="487" y="112"/>
                  </a:lnTo>
                  <a:lnTo>
                    <a:pt x="485" y="114"/>
                  </a:lnTo>
                  <a:lnTo>
                    <a:pt x="483" y="119"/>
                  </a:lnTo>
                  <a:lnTo>
                    <a:pt x="483" y="124"/>
                  </a:lnTo>
                  <a:lnTo>
                    <a:pt x="483" y="126"/>
                  </a:lnTo>
                  <a:lnTo>
                    <a:pt x="483" y="130"/>
                  </a:lnTo>
                  <a:lnTo>
                    <a:pt x="483" y="135"/>
                  </a:lnTo>
                  <a:lnTo>
                    <a:pt x="487" y="149"/>
                  </a:lnTo>
                  <a:lnTo>
                    <a:pt x="489" y="158"/>
                  </a:lnTo>
                  <a:lnTo>
                    <a:pt x="492" y="165"/>
                  </a:lnTo>
                  <a:lnTo>
                    <a:pt x="494" y="167"/>
                  </a:lnTo>
                  <a:lnTo>
                    <a:pt x="496" y="172"/>
                  </a:lnTo>
                  <a:lnTo>
                    <a:pt x="499" y="174"/>
                  </a:lnTo>
                  <a:lnTo>
                    <a:pt x="501" y="174"/>
                  </a:lnTo>
                  <a:lnTo>
                    <a:pt x="503" y="174"/>
                  </a:lnTo>
                  <a:lnTo>
                    <a:pt x="505" y="174"/>
                  </a:lnTo>
                  <a:lnTo>
                    <a:pt x="517" y="174"/>
                  </a:lnTo>
                  <a:lnTo>
                    <a:pt x="524" y="174"/>
                  </a:lnTo>
                  <a:lnTo>
                    <a:pt x="526" y="172"/>
                  </a:lnTo>
                  <a:lnTo>
                    <a:pt x="528" y="169"/>
                  </a:lnTo>
                  <a:lnTo>
                    <a:pt x="533" y="167"/>
                  </a:lnTo>
                  <a:lnTo>
                    <a:pt x="537" y="165"/>
                  </a:lnTo>
                  <a:lnTo>
                    <a:pt x="540" y="167"/>
                  </a:lnTo>
                  <a:lnTo>
                    <a:pt x="540" y="169"/>
                  </a:lnTo>
                  <a:lnTo>
                    <a:pt x="542" y="174"/>
                  </a:lnTo>
                  <a:lnTo>
                    <a:pt x="544" y="176"/>
                  </a:lnTo>
                  <a:lnTo>
                    <a:pt x="544" y="178"/>
                  </a:lnTo>
                  <a:lnTo>
                    <a:pt x="546" y="181"/>
                  </a:lnTo>
                  <a:lnTo>
                    <a:pt x="549" y="183"/>
                  </a:lnTo>
                  <a:lnTo>
                    <a:pt x="549" y="185"/>
                  </a:lnTo>
                  <a:lnTo>
                    <a:pt x="551" y="188"/>
                  </a:lnTo>
                  <a:lnTo>
                    <a:pt x="551" y="190"/>
                  </a:lnTo>
                  <a:lnTo>
                    <a:pt x="551" y="192"/>
                  </a:lnTo>
                  <a:lnTo>
                    <a:pt x="553" y="194"/>
                  </a:lnTo>
                  <a:lnTo>
                    <a:pt x="553" y="197"/>
                  </a:lnTo>
                  <a:lnTo>
                    <a:pt x="551" y="199"/>
                  </a:lnTo>
                  <a:lnTo>
                    <a:pt x="549" y="199"/>
                  </a:lnTo>
                  <a:lnTo>
                    <a:pt x="546" y="201"/>
                  </a:lnTo>
                  <a:lnTo>
                    <a:pt x="544" y="204"/>
                  </a:lnTo>
                  <a:lnTo>
                    <a:pt x="537" y="206"/>
                  </a:lnTo>
                  <a:lnTo>
                    <a:pt x="535" y="208"/>
                  </a:lnTo>
                  <a:lnTo>
                    <a:pt x="533" y="208"/>
                  </a:lnTo>
                  <a:lnTo>
                    <a:pt x="533" y="210"/>
                  </a:lnTo>
                  <a:lnTo>
                    <a:pt x="533" y="213"/>
                  </a:lnTo>
                  <a:lnTo>
                    <a:pt x="535" y="215"/>
                  </a:lnTo>
                  <a:lnTo>
                    <a:pt x="542" y="222"/>
                  </a:lnTo>
                  <a:lnTo>
                    <a:pt x="549" y="233"/>
                  </a:lnTo>
                  <a:lnTo>
                    <a:pt x="556" y="242"/>
                  </a:lnTo>
                  <a:lnTo>
                    <a:pt x="560" y="247"/>
                  </a:lnTo>
                  <a:lnTo>
                    <a:pt x="560" y="249"/>
                  </a:lnTo>
                  <a:lnTo>
                    <a:pt x="562" y="249"/>
                  </a:lnTo>
                  <a:lnTo>
                    <a:pt x="562" y="251"/>
                  </a:lnTo>
                  <a:lnTo>
                    <a:pt x="565" y="256"/>
                  </a:lnTo>
                  <a:lnTo>
                    <a:pt x="565" y="258"/>
                  </a:lnTo>
                  <a:lnTo>
                    <a:pt x="565" y="265"/>
                  </a:lnTo>
                  <a:lnTo>
                    <a:pt x="565" y="270"/>
                  </a:lnTo>
                  <a:lnTo>
                    <a:pt x="562" y="277"/>
                  </a:lnTo>
                  <a:lnTo>
                    <a:pt x="560" y="286"/>
                  </a:lnTo>
                  <a:lnTo>
                    <a:pt x="558" y="286"/>
                  </a:lnTo>
                  <a:lnTo>
                    <a:pt x="553" y="290"/>
                  </a:lnTo>
                  <a:lnTo>
                    <a:pt x="544" y="297"/>
                  </a:lnTo>
                  <a:lnTo>
                    <a:pt x="535" y="304"/>
                  </a:lnTo>
                  <a:lnTo>
                    <a:pt x="530" y="311"/>
                  </a:lnTo>
                  <a:lnTo>
                    <a:pt x="528" y="313"/>
                  </a:lnTo>
                  <a:lnTo>
                    <a:pt x="528" y="315"/>
                  </a:lnTo>
                  <a:lnTo>
                    <a:pt x="528" y="318"/>
                  </a:lnTo>
                  <a:lnTo>
                    <a:pt x="530" y="320"/>
                  </a:lnTo>
                  <a:lnTo>
                    <a:pt x="533" y="325"/>
                  </a:lnTo>
                  <a:lnTo>
                    <a:pt x="537" y="329"/>
                  </a:lnTo>
                  <a:lnTo>
                    <a:pt x="537" y="334"/>
                  </a:lnTo>
                  <a:lnTo>
                    <a:pt x="540" y="343"/>
                  </a:lnTo>
                  <a:lnTo>
                    <a:pt x="540" y="347"/>
                  </a:lnTo>
                  <a:lnTo>
                    <a:pt x="537" y="350"/>
                  </a:lnTo>
                  <a:lnTo>
                    <a:pt x="537" y="352"/>
                  </a:lnTo>
                  <a:lnTo>
                    <a:pt x="530" y="354"/>
                  </a:lnTo>
                  <a:lnTo>
                    <a:pt x="526" y="357"/>
                  </a:lnTo>
                  <a:lnTo>
                    <a:pt x="521" y="359"/>
                  </a:lnTo>
                  <a:lnTo>
                    <a:pt x="517" y="361"/>
                  </a:lnTo>
                  <a:lnTo>
                    <a:pt x="512" y="363"/>
                  </a:lnTo>
                  <a:lnTo>
                    <a:pt x="510" y="368"/>
                  </a:lnTo>
                  <a:lnTo>
                    <a:pt x="508" y="373"/>
                  </a:lnTo>
                  <a:lnTo>
                    <a:pt x="508" y="375"/>
                  </a:lnTo>
                  <a:lnTo>
                    <a:pt x="508" y="382"/>
                  </a:lnTo>
                  <a:lnTo>
                    <a:pt x="508" y="386"/>
                  </a:lnTo>
                  <a:lnTo>
                    <a:pt x="508" y="391"/>
                  </a:lnTo>
                  <a:lnTo>
                    <a:pt x="510" y="395"/>
                  </a:lnTo>
                  <a:lnTo>
                    <a:pt x="512" y="402"/>
                  </a:lnTo>
                  <a:lnTo>
                    <a:pt x="514" y="407"/>
                  </a:lnTo>
                  <a:lnTo>
                    <a:pt x="519" y="411"/>
                  </a:lnTo>
                  <a:lnTo>
                    <a:pt x="521" y="416"/>
                  </a:lnTo>
                  <a:lnTo>
                    <a:pt x="524" y="421"/>
                  </a:lnTo>
                  <a:lnTo>
                    <a:pt x="521" y="421"/>
                  </a:lnTo>
                  <a:lnTo>
                    <a:pt x="519" y="423"/>
                  </a:lnTo>
                  <a:lnTo>
                    <a:pt x="514" y="427"/>
                  </a:lnTo>
                  <a:lnTo>
                    <a:pt x="512" y="427"/>
                  </a:lnTo>
                  <a:lnTo>
                    <a:pt x="510" y="430"/>
                  </a:lnTo>
                  <a:lnTo>
                    <a:pt x="508" y="427"/>
                  </a:lnTo>
                  <a:lnTo>
                    <a:pt x="505" y="427"/>
                  </a:lnTo>
                  <a:lnTo>
                    <a:pt x="503" y="427"/>
                  </a:lnTo>
                  <a:lnTo>
                    <a:pt x="501" y="427"/>
                  </a:lnTo>
                  <a:lnTo>
                    <a:pt x="501" y="430"/>
                  </a:lnTo>
                  <a:lnTo>
                    <a:pt x="499" y="434"/>
                  </a:lnTo>
                  <a:lnTo>
                    <a:pt x="496" y="437"/>
                  </a:lnTo>
                  <a:lnTo>
                    <a:pt x="494" y="437"/>
                  </a:lnTo>
                  <a:lnTo>
                    <a:pt x="492" y="437"/>
                  </a:lnTo>
                  <a:lnTo>
                    <a:pt x="489" y="434"/>
                  </a:lnTo>
                  <a:lnTo>
                    <a:pt x="487" y="432"/>
                  </a:lnTo>
                  <a:lnTo>
                    <a:pt x="485" y="427"/>
                  </a:lnTo>
                  <a:lnTo>
                    <a:pt x="483" y="425"/>
                  </a:lnTo>
                  <a:lnTo>
                    <a:pt x="480" y="425"/>
                  </a:lnTo>
                  <a:lnTo>
                    <a:pt x="478" y="427"/>
                  </a:lnTo>
                  <a:lnTo>
                    <a:pt x="478" y="430"/>
                  </a:lnTo>
                  <a:lnTo>
                    <a:pt x="478" y="432"/>
                  </a:lnTo>
                  <a:lnTo>
                    <a:pt x="476" y="434"/>
                  </a:lnTo>
                  <a:lnTo>
                    <a:pt x="473" y="437"/>
                  </a:lnTo>
                  <a:lnTo>
                    <a:pt x="471" y="437"/>
                  </a:lnTo>
                  <a:lnTo>
                    <a:pt x="464" y="439"/>
                  </a:lnTo>
                  <a:lnTo>
                    <a:pt x="462" y="439"/>
                  </a:lnTo>
                  <a:lnTo>
                    <a:pt x="460" y="437"/>
                  </a:lnTo>
                  <a:lnTo>
                    <a:pt x="457" y="434"/>
                  </a:lnTo>
                  <a:lnTo>
                    <a:pt x="455" y="434"/>
                  </a:lnTo>
                  <a:lnTo>
                    <a:pt x="455" y="437"/>
                  </a:lnTo>
                  <a:lnTo>
                    <a:pt x="453" y="437"/>
                  </a:lnTo>
                  <a:lnTo>
                    <a:pt x="451" y="439"/>
                  </a:lnTo>
                  <a:lnTo>
                    <a:pt x="448" y="437"/>
                  </a:lnTo>
                  <a:lnTo>
                    <a:pt x="446" y="437"/>
                  </a:lnTo>
                  <a:lnTo>
                    <a:pt x="444" y="437"/>
                  </a:lnTo>
                  <a:lnTo>
                    <a:pt x="441" y="439"/>
                  </a:lnTo>
                  <a:lnTo>
                    <a:pt x="441" y="441"/>
                  </a:lnTo>
                  <a:lnTo>
                    <a:pt x="441" y="443"/>
                  </a:lnTo>
                  <a:lnTo>
                    <a:pt x="444" y="446"/>
                  </a:lnTo>
                  <a:lnTo>
                    <a:pt x="446" y="450"/>
                  </a:lnTo>
                  <a:lnTo>
                    <a:pt x="448" y="453"/>
                  </a:lnTo>
                  <a:lnTo>
                    <a:pt x="453" y="455"/>
                  </a:lnTo>
                  <a:lnTo>
                    <a:pt x="455" y="457"/>
                  </a:lnTo>
                  <a:lnTo>
                    <a:pt x="457" y="459"/>
                  </a:lnTo>
                  <a:lnTo>
                    <a:pt x="460" y="462"/>
                  </a:lnTo>
                  <a:lnTo>
                    <a:pt x="460" y="464"/>
                  </a:lnTo>
                  <a:lnTo>
                    <a:pt x="462" y="466"/>
                  </a:lnTo>
                  <a:lnTo>
                    <a:pt x="462" y="469"/>
                  </a:lnTo>
                  <a:lnTo>
                    <a:pt x="464" y="469"/>
                  </a:lnTo>
                  <a:lnTo>
                    <a:pt x="467" y="471"/>
                  </a:lnTo>
                  <a:lnTo>
                    <a:pt x="469" y="473"/>
                  </a:lnTo>
                  <a:lnTo>
                    <a:pt x="471" y="475"/>
                  </a:lnTo>
                  <a:lnTo>
                    <a:pt x="473" y="478"/>
                  </a:lnTo>
                  <a:lnTo>
                    <a:pt x="476" y="478"/>
                  </a:lnTo>
                  <a:lnTo>
                    <a:pt x="476" y="482"/>
                  </a:lnTo>
                  <a:lnTo>
                    <a:pt x="476" y="487"/>
                  </a:lnTo>
                  <a:lnTo>
                    <a:pt x="476" y="489"/>
                  </a:lnTo>
                  <a:lnTo>
                    <a:pt x="473" y="491"/>
                  </a:lnTo>
                  <a:lnTo>
                    <a:pt x="471" y="491"/>
                  </a:lnTo>
                  <a:lnTo>
                    <a:pt x="467" y="494"/>
                  </a:lnTo>
                  <a:lnTo>
                    <a:pt x="464" y="496"/>
                  </a:lnTo>
                  <a:lnTo>
                    <a:pt x="462" y="498"/>
                  </a:lnTo>
                  <a:lnTo>
                    <a:pt x="460" y="501"/>
                  </a:lnTo>
                  <a:lnTo>
                    <a:pt x="457" y="503"/>
                  </a:lnTo>
                  <a:lnTo>
                    <a:pt x="457" y="505"/>
                  </a:lnTo>
                  <a:lnTo>
                    <a:pt x="455" y="510"/>
                  </a:lnTo>
                  <a:lnTo>
                    <a:pt x="453" y="512"/>
                  </a:lnTo>
                  <a:lnTo>
                    <a:pt x="451" y="512"/>
                  </a:lnTo>
                  <a:lnTo>
                    <a:pt x="451" y="514"/>
                  </a:lnTo>
                  <a:lnTo>
                    <a:pt x="451" y="517"/>
                  </a:lnTo>
                  <a:lnTo>
                    <a:pt x="451" y="519"/>
                  </a:lnTo>
                  <a:lnTo>
                    <a:pt x="448" y="521"/>
                  </a:lnTo>
                  <a:lnTo>
                    <a:pt x="448" y="526"/>
                  </a:lnTo>
                  <a:lnTo>
                    <a:pt x="446" y="528"/>
                  </a:lnTo>
                  <a:lnTo>
                    <a:pt x="444" y="533"/>
                  </a:lnTo>
                  <a:lnTo>
                    <a:pt x="441" y="533"/>
                  </a:lnTo>
                  <a:lnTo>
                    <a:pt x="437" y="535"/>
                  </a:lnTo>
                  <a:lnTo>
                    <a:pt x="432" y="537"/>
                  </a:lnTo>
                  <a:lnTo>
                    <a:pt x="428" y="539"/>
                  </a:lnTo>
                  <a:lnTo>
                    <a:pt x="423" y="542"/>
                  </a:lnTo>
                  <a:lnTo>
                    <a:pt x="421" y="542"/>
                  </a:lnTo>
                  <a:lnTo>
                    <a:pt x="419" y="546"/>
                  </a:lnTo>
                  <a:lnTo>
                    <a:pt x="419" y="549"/>
                  </a:lnTo>
                  <a:lnTo>
                    <a:pt x="416" y="549"/>
                  </a:lnTo>
                  <a:lnTo>
                    <a:pt x="414" y="549"/>
                  </a:lnTo>
                  <a:lnTo>
                    <a:pt x="412" y="546"/>
                  </a:lnTo>
                  <a:lnTo>
                    <a:pt x="409" y="544"/>
                  </a:lnTo>
                  <a:lnTo>
                    <a:pt x="407" y="542"/>
                  </a:lnTo>
                  <a:lnTo>
                    <a:pt x="407" y="539"/>
                  </a:lnTo>
                  <a:lnTo>
                    <a:pt x="405" y="537"/>
                  </a:lnTo>
                  <a:lnTo>
                    <a:pt x="403" y="535"/>
                  </a:lnTo>
                  <a:lnTo>
                    <a:pt x="398" y="530"/>
                  </a:lnTo>
                  <a:lnTo>
                    <a:pt x="396" y="530"/>
                  </a:lnTo>
                  <a:lnTo>
                    <a:pt x="391" y="528"/>
                  </a:lnTo>
                  <a:lnTo>
                    <a:pt x="389" y="528"/>
                  </a:lnTo>
                  <a:lnTo>
                    <a:pt x="387" y="526"/>
                  </a:lnTo>
                  <a:lnTo>
                    <a:pt x="384" y="523"/>
                  </a:lnTo>
                  <a:lnTo>
                    <a:pt x="380" y="523"/>
                  </a:lnTo>
                  <a:lnTo>
                    <a:pt x="377" y="523"/>
                  </a:lnTo>
                  <a:lnTo>
                    <a:pt x="375" y="523"/>
                  </a:lnTo>
                  <a:lnTo>
                    <a:pt x="373" y="526"/>
                  </a:lnTo>
                  <a:lnTo>
                    <a:pt x="371" y="528"/>
                  </a:lnTo>
                  <a:lnTo>
                    <a:pt x="368" y="530"/>
                  </a:lnTo>
                  <a:lnTo>
                    <a:pt x="364" y="530"/>
                  </a:lnTo>
                  <a:lnTo>
                    <a:pt x="361" y="530"/>
                  </a:lnTo>
                  <a:lnTo>
                    <a:pt x="359" y="530"/>
                  </a:lnTo>
                  <a:lnTo>
                    <a:pt x="357" y="533"/>
                  </a:lnTo>
                  <a:lnTo>
                    <a:pt x="352" y="537"/>
                  </a:lnTo>
                  <a:lnTo>
                    <a:pt x="348" y="542"/>
                  </a:lnTo>
                  <a:lnTo>
                    <a:pt x="345" y="544"/>
                  </a:lnTo>
                  <a:lnTo>
                    <a:pt x="343" y="549"/>
                  </a:lnTo>
                  <a:lnTo>
                    <a:pt x="341" y="553"/>
                  </a:lnTo>
                  <a:lnTo>
                    <a:pt x="339" y="555"/>
                  </a:lnTo>
                  <a:lnTo>
                    <a:pt x="336" y="560"/>
                  </a:lnTo>
                  <a:lnTo>
                    <a:pt x="332" y="565"/>
                  </a:lnTo>
                  <a:lnTo>
                    <a:pt x="329" y="569"/>
                  </a:lnTo>
                  <a:lnTo>
                    <a:pt x="327" y="569"/>
                  </a:lnTo>
                  <a:lnTo>
                    <a:pt x="325" y="569"/>
                  </a:lnTo>
                  <a:lnTo>
                    <a:pt x="323" y="569"/>
                  </a:lnTo>
                  <a:lnTo>
                    <a:pt x="320" y="569"/>
                  </a:lnTo>
                  <a:lnTo>
                    <a:pt x="318" y="567"/>
                  </a:lnTo>
                  <a:lnTo>
                    <a:pt x="313" y="562"/>
                  </a:lnTo>
                  <a:lnTo>
                    <a:pt x="311" y="562"/>
                  </a:lnTo>
                  <a:lnTo>
                    <a:pt x="309" y="560"/>
                  </a:lnTo>
                  <a:lnTo>
                    <a:pt x="304" y="560"/>
                  </a:lnTo>
                  <a:lnTo>
                    <a:pt x="300" y="560"/>
                  </a:lnTo>
                  <a:lnTo>
                    <a:pt x="295" y="560"/>
                  </a:lnTo>
                  <a:lnTo>
                    <a:pt x="291" y="558"/>
                  </a:lnTo>
                  <a:lnTo>
                    <a:pt x="288" y="558"/>
                  </a:lnTo>
                  <a:lnTo>
                    <a:pt x="286" y="555"/>
                  </a:lnTo>
                  <a:lnTo>
                    <a:pt x="284" y="555"/>
                  </a:lnTo>
                  <a:lnTo>
                    <a:pt x="281" y="553"/>
                  </a:lnTo>
                  <a:lnTo>
                    <a:pt x="281" y="551"/>
                  </a:lnTo>
                  <a:lnTo>
                    <a:pt x="279" y="549"/>
                  </a:lnTo>
                  <a:lnTo>
                    <a:pt x="279" y="544"/>
                  </a:lnTo>
                  <a:lnTo>
                    <a:pt x="277" y="537"/>
                  </a:lnTo>
                  <a:lnTo>
                    <a:pt x="277" y="530"/>
                  </a:lnTo>
                  <a:lnTo>
                    <a:pt x="272" y="523"/>
                  </a:lnTo>
                  <a:lnTo>
                    <a:pt x="270" y="517"/>
                  </a:lnTo>
                  <a:lnTo>
                    <a:pt x="265" y="512"/>
                  </a:lnTo>
                  <a:lnTo>
                    <a:pt x="256" y="501"/>
                  </a:lnTo>
                  <a:lnTo>
                    <a:pt x="254" y="498"/>
                  </a:lnTo>
                  <a:lnTo>
                    <a:pt x="252" y="496"/>
                  </a:lnTo>
                  <a:lnTo>
                    <a:pt x="245" y="494"/>
                  </a:lnTo>
                  <a:lnTo>
                    <a:pt x="238" y="491"/>
                  </a:lnTo>
                  <a:lnTo>
                    <a:pt x="231" y="489"/>
                  </a:lnTo>
                  <a:lnTo>
                    <a:pt x="227" y="489"/>
                  </a:lnTo>
                  <a:lnTo>
                    <a:pt x="224" y="489"/>
                  </a:lnTo>
                  <a:lnTo>
                    <a:pt x="220" y="491"/>
                  </a:lnTo>
                  <a:lnTo>
                    <a:pt x="213" y="494"/>
                  </a:lnTo>
                  <a:lnTo>
                    <a:pt x="204" y="498"/>
                  </a:lnTo>
                  <a:lnTo>
                    <a:pt x="199" y="501"/>
                  </a:lnTo>
                  <a:lnTo>
                    <a:pt x="197" y="503"/>
                  </a:lnTo>
                  <a:lnTo>
                    <a:pt x="192" y="503"/>
                  </a:lnTo>
                  <a:lnTo>
                    <a:pt x="192" y="498"/>
                  </a:lnTo>
                  <a:lnTo>
                    <a:pt x="190" y="491"/>
                  </a:lnTo>
                  <a:lnTo>
                    <a:pt x="185" y="485"/>
                  </a:lnTo>
                  <a:lnTo>
                    <a:pt x="183" y="482"/>
                  </a:lnTo>
                  <a:lnTo>
                    <a:pt x="181" y="482"/>
                  </a:lnTo>
                  <a:lnTo>
                    <a:pt x="176" y="480"/>
                  </a:lnTo>
                  <a:lnTo>
                    <a:pt x="172" y="478"/>
                  </a:lnTo>
                  <a:lnTo>
                    <a:pt x="167" y="473"/>
                  </a:lnTo>
                  <a:lnTo>
                    <a:pt x="160" y="471"/>
                  </a:lnTo>
                  <a:lnTo>
                    <a:pt x="158" y="473"/>
                  </a:lnTo>
                  <a:lnTo>
                    <a:pt x="153" y="475"/>
                  </a:lnTo>
                  <a:lnTo>
                    <a:pt x="149" y="478"/>
                  </a:lnTo>
                  <a:lnTo>
                    <a:pt x="147" y="478"/>
                  </a:lnTo>
                  <a:lnTo>
                    <a:pt x="144" y="478"/>
                  </a:lnTo>
                  <a:lnTo>
                    <a:pt x="140" y="473"/>
                  </a:lnTo>
                  <a:lnTo>
                    <a:pt x="137" y="471"/>
                  </a:lnTo>
                  <a:lnTo>
                    <a:pt x="135" y="471"/>
                  </a:lnTo>
                  <a:lnTo>
                    <a:pt x="133" y="469"/>
                  </a:lnTo>
                  <a:lnTo>
                    <a:pt x="131" y="466"/>
                  </a:lnTo>
                  <a:lnTo>
                    <a:pt x="131" y="464"/>
                  </a:lnTo>
                  <a:lnTo>
                    <a:pt x="128" y="462"/>
                  </a:lnTo>
                  <a:lnTo>
                    <a:pt x="126" y="459"/>
                  </a:lnTo>
                  <a:lnTo>
                    <a:pt x="121" y="455"/>
                  </a:lnTo>
                  <a:lnTo>
                    <a:pt x="117" y="448"/>
                  </a:lnTo>
                  <a:lnTo>
                    <a:pt x="115" y="443"/>
                  </a:lnTo>
                  <a:lnTo>
                    <a:pt x="112" y="443"/>
                  </a:lnTo>
                  <a:lnTo>
                    <a:pt x="110" y="443"/>
                  </a:lnTo>
                  <a:lnTo>
                    <a:pt x="105" y="446"/>
                  </a:lnTo>
                  <a:lnTo>
                    <a:pt x="103" y="448"/>
                  </a:lnTo>
                  <a:lnTo>
                    <a:pt x="101" y="448"/>
                  </a:lnTo>
                  <a:lnTo>
                    <a:pt x="99" y="446"/>
                  </a:lnTo>
                  <a:lnTo>
                    <a:pt x="96" y="443"/>
                  </a:lnTo>
                  <a:lnTo>
                    <a:pt x="92" y="441"/>
                  </a:lnTo>
                  <a:lnTo>
                    <a:pt x="87" y="439"/>
                  </a:lnTo>
                  <a:lnTo>
                    <a:pt x="83" y="437"/>
                  </a:lnTo>
                  <a:lnTo>
                    <a:pt x="76" y="437"/>
                  </a:lnTo>
                  <a:lnTo>
                    <a:pt x="69" y="437"/>
                  </a:lnTo>
                  <a:lnTo>
                    <a:pt x="64" y="437"/>
                  </a:lnTo>
                  <a:lnTo>
                    <a:pt x="64" y="430"/>
                  </a:lnTo>
                  <a:lnTo>
                    <a:pt x="64" y="423"/>
                  </a:lnTo>
                  <a:lnTo>
                    <a:pt x="64" y="421"/>
                  </a:lnTo>
                  <a:lnTo>
                    <a:pt x="62" y="418"/>
                  </a:lnTo>
                  <a:lnTo>
                    <a:pt x="62" y="411"/>
                  </a:lnTo>
                  <a:lnTo>
                    <a:pt x="58" y="405"/>
                  </a:lnTo>
                  <a:lnTo>
                    <a:pt x="55" y="398"/>
                  </a:lnTo>
                  <a:lnTo>
                    <a:pt x="48" y="391"/>
                  </a:lnTo>
                  <a:lnTo>
                    <a:pt x="46" y="389"/>
                  </a:lnTo>
                  <a:lnTo>
                    <a:pt x="46" y="386"/>
                  </a:lnTo>
                  <a:lnTo>
                    <a:pt x="46" y="384"/>
                  </a:lnTo>
                  <a:lnTo>
                    <a:pt x="44" y="379"/>
                  </a:lnTo>
                  <a:lnTo>
                    <a:pt x="44" y="375"/>
                  </a:lnTo>
                  <a:lnTo>
                    <a:pt x="42" y="370"/>
                  </a:lnTo>
                  <a:lnTo>
                    <a:pt x="39" y="361"/>
                  </a:lnTo>
                  <a:lnTo>
                    <a:pt x="39" y="357"/>
                  </a:lnTo>
                  <a:lnTo>
                    <a:pt x="39" y="350"/>
                  </a:lnTo>
                  <a:lnTo>
                    <a:pt x="39" y="343"/>
                  </a:lnTo>
                  <a:lnTo>
                    <a:pt x="39" y="338"/>
                  </a:lnTo>
                  <a:lnTo>
                    <a:pt x="42" y="331"/>
                  </a:lnTo>
                  <a:lnTo>
                    <a:pt x="42" y="325"/>
                  </a:lnTo>
                  <a:lnTo>
                    <a:pt x="42" y="322"/>
                  </a:lnTo>
                  <a:lnTo>
                    <a:pt x="39" y="320"/>
                  </a:lnTo>
                  <a:lnTo>
                    <a:pt x="39" y="315"/>
                  </a:lnTo>
                  <a:lnTo>
                    <a:pt x="37" y="311"/>
                  </a:lnTo>
                  <a:lnTo>
                    <a:pt x="37" y="306"/>
                  </a:lnTo>
                  <a:lnTo>
                    <a:pt x="37" y="302"/>
                  </a:lnTo>
                  <a:lnTo>
                    <a:pt x="35" y="293"/>
                  </a:lnTo>
                  <a:lnTo>
                    <a:pt x="37" y="283"/>
                  </a:lnTo>
                  <a:lnTo>
                    <a:pt x="37" y="279"/>
                  </a:lnTo>
                  <a:lnTo>
                    <a:pt x="37" y="277"/>
                  </a:lnTo>
                  <a:lnTo>
                    <a:pt x="37" y="274"/>
                  </a:lnTo>
                  <a:lnTo>
                    <a:pt x="37" y="272"/>
                  </a:lnTo>
                  <a:lnTo>
                    <a:pt x="35" y="270"/>
                  </a:lnTo>
                  <a:lnTo>
                    <a:pt x="35" y="267"/>
                  </a:lnTo>
                  <a:lnTo>
                    <a:pt x="35" y="265"/>
                  </a:lnTo>
                  <a:lnTo>
                    <a:pt x="32" y="263"/>
                  </a:lnTo>
                  <a:lnTo>
                    <a:pt x="32" y="258"/>
                  </a:lnTo>
                  <a:lnTo>
                    <a:pt x="32" y="254"/>
                  </a:lnTo>
                  <a:lnTo>
                    <a:pt x="32" y="247"/>
                  </a:lnTo>
                  <a:lnTo>
                    <a:pt x="30" y="240"/>
                  </a:lnTo>
                  <a:lnTo>
                    <a:pt x="30" y="233"/>
                  </a:lnTo>
                  <a:lnTo>
                    <a:pt x="30" y="226"/>
                  </a:lnTo>
                  <a:lnTo>
                    <a:pt x="28" y="222"/>
                  </a:lnTo>
                  <a:lnTo>
                    <a:pt x="28" y="217"/>
                  </a:lnTo>
                  <a:lnTo>
                    <a:pt x="26" y="215"/>
                  </a:lnTo>
                  <a:lnTo>
                    <a:pt x="26" y="213"/>
                  </a:lnTo>
                  <a:lnTo>
                    <a:pt x="23" y="208"/>
                  </a:lnTo>
                  <a:lnTo>
                    <a:pt x="23" y="201"/>
                  </a:lnTo>
                  <a:lnTo>
                    <a:pt x="21" y="199"/>
                  </a:lnTo>
                  <a:lnTo>
                    <a:pt x="21" y="194"/>
                  </a:lnTo>
                  <a:lnTo>
                    <a:pt x="19" y="190"/>
                  </a:lnTo>
                  <a:lnTo>
                    <a:pt x="19" y="185"/>
                  </a:lnTo>
                  <a:lnTo>
                    <a:pt x="16" y="181"/>
                  </a:lnTo>
                  <a:lnTo>
                    <a:pt x="14" y="176"/>
                  </a:lnTo>
                  <a:lnTo>
                    <a:pt x="12" y="174"/>
                  </a:lnTo>
                  <a:lnTo>
                    <a:pt x="12" y="169"/>
                  </a:lnTo>
                  <a:lnTo>
                    <a:pt x="12" y="167"/>
                  </a:lnTo>
                  <a:lnTo>
                    <a:pt x="10" y="162"/>
                  </a:lnTo>
                  <a:lnTo>
                    <a:pt x="10" y="160"/>
                  </a:lnTo>
                  <a:lnTo>
                    <a:pt x="10" y="156"/>
                  </a:lnTo>
                  <a:lnTo>
                    <a:pt x="10" y="149"/>
                  </a:lnTo>
                  <a:lnTo>
                    <a:pt x="10" y="144"/>
                  </a:lnTo>
                  <a:lnTo>
                    <a:pt x="10" y="140"/>
                  </a:lnTo>
                  <a:lnTo>
                    <a:pt x="10" y="135"/>
                  </a:lnTo>
                  <a:lnTo>
                    <a:pt x="10" y="133"/>
                  </a:lnTo>
                  <a:lnTo>
                    <a:pt x="10" y="130"/>
                  </a:lnTo>
                  <a:lnTo>
                    <a:pt x="10" y="126"/>
                  </a:lnTo>
                  <a:lnTo>
                    <a:pt x="10" y="124"/>
                  </a:lnTo>
                  <a:lnTo>
                    <a:pt x="10" y="121"/>
                  </a:lnTo>
                  <a:lnTo>
                    <a:pt x="7" y="117"/>
                  </a:lnTo>
                  <a:lnTo>
                    <a:pt x="7" y="112"/>
                  </a:lnTo>
                  <a:lnTo>
                    <a:pt x="5" y="108"/>
                  </a:lnTo>
                  <a:lnTo>
                    <a:pt x="3" y="103"/>
                  </a:lnTo>
                  <a:lnTo>
                    <a:pt x="0" y="98"/>
                  </a:lnTo>
                  <a:lnTo>
                    <a:pt x="5" y="98"/>
                  </a:lnTo>
                  <a:lnTo>
                    <a:pt x="7" y="98"/>
                  </a:lnTo>
                  <a:lnTo>
                    <a:pt x="10" y="103"/>
                  </a:lnTo>
                  <a:lnTo>
                    <a:pt x="12" y="105"/>
                  </a:lnTo>
                  <a:lnTo>
                    <a:pt x="14" y="108"/>
                  </a:lnTo>
                  <a:lnTo>
                    <a:pt x="16" y="108"/>
                  </a:lnTo>
                  <a:lnTo>
                    <a:pt x="21" y="110"/>
                  </a:lnTo>
                  <a:lnTo>
                    <a:pt x="23" y="108"/>
                  </a:lnTo>
                  <a:lnTo>
                    <a:pt x="26" y="108"/>
                  </a:lnTo>
                  <a:lnTo>
                    <a:pt x="28" y="105"/>
                  </a:lnTo>
                  <a:lnTo>
                    <a:pt x="32" y="103"/>
                  </a:lnTo>
                  <a:lnTo>
                    <a:pt x="37" y="103"/>
                  </a:lnTo>
                  <a:lnTo>
                    <a:pt x="39" y="101"/>
                  </a:lnTo>
                  <a:lnTo>
                    <a:pt x="42" y="98"/>
                  </a:lnTo>
                  <a:lnTo>
                    <a:pt x="46" y="98"/>
                  </a:lnTo>
                  <a:lnTo>
                    <a:pt x="48" y="98"/>
                  </a:lnTo>
                  <a:lnTo>
                    <a:pt x="51" y="98"/>
                  </a:lnTo>
                  <a:lnTo>
                    <a:pt x="53" y="96"/>
                  </a:lnTo>
                  <a:lnTo>
                    <a:pt x="55" y="94"/>
                  </a:lnTo>
                  <a:lnTo>
                    <a:pt x="58" y="94"/>
                  </a:lnTo>
                  <a:lnTo>
                    <a:pt x="60" y="94"/>
                  </a:lnTo>
                  <a:lnTo>
                    <a:pt x="62" y="92"/>
                  </a:lnTo>
                  <a:lnTo>
                    <a:pt x="64" y="92"/>
                  </a:lnTo>
                  <a:lnTo>
                    <a:pt x="67" y="94"/>
                  </a:lnTo>
                  <a:lnTo>
                    <a:pt x="69" y="94"/>
                  </a:lnTo>
                  <a:lnTo>
                    <a:pt x="71" y="94"/>
                  </a:lnTo>
                  <a:lnTo>
                    <a:pt x="74" y="94"/>
                  </a:lnTo>
                  <a:lnTo>
                    <a:pt x="74" y="92"/>
                  </a:lnTo>
                  <a:lnTo>
                    <a:pt x="76" y="94"/>
                  </a:lnTo>
                  <a:lnTo>
                    <a:pt x="78" y="96"/>
                  </a:lnTo>
                  <a:lnTo>
                    <a:pt x="80" y="96"/>
                  </a:lnTo>
                  <a:lnTo>
                    <a:pt x="83" y="94"/>
                  </a:lnTo>
                  <a:lnTo>
                    <a:pt x="85" y="94"/>
                  </a:lnTo>
                  <a:lnTo>
                    <a:pt x="87" y="94"/>
                  </a:lnTo>
                  <a:lnTo>
                    <a:pt x="92" y="94"/>
                  </a:lnTo>
                  <a:lnTo>
                    <a:pt x="94" y="94"/>
                  </a:lnTo>
                  <a:lnTo>
                    <a:pt x="96" y="96"/>
                  </a:lnTo>
                  <a:lnTo>
                    <a:pt x="99" y="92"/>
                  </a:lnTo>
                  <a:lnTo>
                    <a:pt x="99" y="89"/>
                  </a:lnTo>
                  <a:lnTo>
                    <a:pt x="101" y="85"/>
                  </a:lnTo>
                  <a:lnTo>
                    <a:pt x="101" y="82"/>
                  </a:lnTo>
                  <a:lnTo>
                    <a:pt x="99" y="80"/>
                  </a:lnTo>
                  <a:lnTo>
                    <a:pt x="99" y="78"/>
                  </a:lnTo>
                  <a:lnTo>
                    <a:pt x="101" y="73"/>
                  </a:lnTo>
                  <a:lnTo>
                    <a:pt x="105" y="73"/>
                  </a:lnTo>
                  <a:lnTo>
                    <a:pt x="110" y="71"/>
                  </a:lnTo>
                  <a:lnTo>
                    <a:pt x="112" y="71"/>
                  </a:lnTo>
                  <a:lnTo>
                    <a:pt x="119" y="80"/>
                  </a:lnTo>
                  <a:lnTo>
                    <a:pt x="121" y="82"/>
                  </a:lnTo>
                  <a:lnTo>
                    <a:pt x="124" y="82"/>
                  </a:lnTo>
                  <a:lnTo>
                    <a:pt x="126" y="82"/>
                  </a:lnTo>
                  <a:lnTo>
                    <a:pt x="128" y="82"/>
                  </a:lnTo>
                  <a:lnTo>
                    <a:pt x="131" y="80"/>
                  </a:lnTo>
                  <a:lnTo>
                    <a:pt x="133" y="80"/>
                  </a:lnTo>
                  <a:lnTo>
                    <a:pt x="135" y="80"/>
                  </a:lnTo>
                  <a:lnTo>
                    <a:pt x="137" y="80"/>
                  </a:lnTo>
                  <a:lnTo>
                    <a:pt x="137" y="78"/>
                  </a:lnTo>
                  <a:lnTo>
                    <a:pt x="140" y="78"/>
                  </a:lnTo>
                  <a:lnTo>
                    <a:pt x="142" y="78"/>
                  </a:lnTo>
                  <a:lnTo>
                    <a:pt x="144" y="78"/>
                  </a:lnTo>
                  <a:lnTo>
                    <a:pt x="147" y="71"/>
                  </a:lnTo>
                  <a:lnTo>
                    <a:pt x="149" y="64"/>
                  </a:lnTo>
                  <a:lnTo>
                    <a:pt x="153" y="55"/>
                  </a:lnTo>
                  <a:lnTo>
                    <a:pt x="156" y="50"/>
                  </a:lnTo>
                  <a:lnTo>
                    <a:pt x="156" y="48"/>
                  </a:lnTo>
                  <a:lnTo>
                    <a:pt x="158" y="48"/>
                  </a:lnTo>
                  <a:lnTo>
                    <a:pt x="160" y="46"/>
                  </a:lnTo>
                  <a:lnTo>
                    <a:pt x="167" y="46"/>
                  </a:lnTo>
                  <a:lnTo>
                    <a:pt x="169" y="46"/>
                  </a:lnTo>
                  <a:lnTo>
                    <a:pt x="174" y="46"/>
                  </a:lnTo>
                  <a:lnTo>
                    <a:pt x="176" y="46"/>
                  </a:lnTo>
                  <a:lnTo>
                    <a:pt x="179" y="48"/>
                  </a:lnTo>
                  <a:lnTo>
                    <a:pt x="181" y="50"/>
                  </a:lnTo>
                  <a:lnTo>
                    <a:pt x="183" y="53"/>
                  </a:lnTo>
                  <a:lnTo>
                    <a:pt x="185" y="53"/>
                  </a:lnTo>
                  <a:lnTo>
                    <a:pt x="188" y="50"/>
                  </a:lnTo>
                  <a:lnTo>
                    <a:pt x="188" y="48"/>
                  </a:lnTo>
                  <a:lnTo>
                    <a:pt x="190" y="44"/>
                  </a:lnTo>
                  <a:lnTo>
                    <a:pt x="192" y="41"/>
                  </a:lnTo>
                  <a:lnTo>
                    <a:pt x="195" y="39"/>
                  </a:lnTo>
                  <a:lnTo>
                    <a:pt x="197" y="37"/>
                  </a:lnTo>
                  <a:lnTo>
                    <a:pt x="206" y="34"/>
                  </a:lnTo>
                  <a:lnTo>
                    <a:pt x="217" y="30"/>
                  </a:lnTo>
                  <a:lnTo>
                    <a:pt x="222" y="30"/>
                  </a:lnTo>
                  <a:lnTo>
                    <a:pt x="224" y="30"/>
                  </a:lnTo>
                  <a:lnTo>
                    <a:pt x="227" y="30"/>
                  </a:lnTo>
                  <a:lnTo>
                    <a:pt x="233" y="32"/>
                  </a:lnTo>
                  <a:lnTo>
                    <a:pt x="238" y="34"/>
                  </a:lnTo>
                  <a:lnTo>
                    <a:pt x="240" y="34"/>
                  </a:lnTo>
                  <a:lnTo>
                    <a:pt x="243" y="32"/>
                  </a:lnTo>
                  <a:lnTo>
                    <a:pt x="249" y="32"/>
                  </a:lnTo>
                  <a:lnTo>
                    <a:pt x="254" y="30"/>
                  </a:lnTo>
                  <a:lnTo>
                    <a:pt x="256" y="28"/>
                  </a:lnTo>
                  <a:lnTo>
                    <a:pt x="259" y="28"/>
                  </a:lnTo>
                  <a:lnTo>
                    <a:pt x="261" y="30"/>
                  </a:lnTo>
                  <a:lnTo>
                    <a:pt x="263" y="32"/>
                  </a:lnTo>
                  <a:lnTo>
                    <a:pt x="265" y="37"/>
                  </a:lnTo>
                  <a:lnTo>
                    <a:pt x="268" y="39"/>
                  </a:lnTo>
                  <a:lnTo>
                    <a:pt x="270" y="39"/>
                  </a:lnTo>
                  <a:lnTo>
                    <a:pt x="272" y="39"/>
                  </a:lnTo>
                  <a:lnTo>
                    <a:pt x="275" y="39"/>
                  </a:lnTo>
                  <a:lnTo>
                    <a:pt x="277" y="41"/>
                  </a:lnTo>
                  <a:lnTo>
                    <a:pt x="277" y="44"/>
                  </a:lnTo>
                  <a:lnTo>
                    <a:pt x="277" y="48"/>
                  </a:lnTo>
                  <a:lnTo>
                    <a:pt x="277" y="50"/>
                  </a:lnTo>
                  <a:lnTo>
                    <a:pt x="279" y="53"/>
                  </a:lnTo>
                  <a:lnTo>
                    <a:pt x="284" y="53"/>
                  </a:lnTo>
                  <a:lnTo>
                    <a:pt x="286" y="53"/>
                  </a:lnTo>
                  <a:lnTo>
                    <a:pt x="288" y="53"/>
                  </a:lnTo>
                  <a:lnTo>
                    <a:pt x="291" y="53"/>
                  </a:lnTo>
                  <a:lnTo>
                    <a:pt x="293" y="50"/>
                  </a:lnTo>
                  <a:lnTo>
                    <a:pt x="295" y="50"/>
                  </a:lnTo>
                  <a:lnTo>
                    <a:pt x="297" y="48"/>
                  </a:lnTo>
                  <a:lnTo>
                    <a:pt x="297" y="44"/>
                  </a:lnTo>
                  <a:lnTo>
                    <a:pt x="297" y="41"/>
                  </a:lnTo>
                  <a:lnTo>
                    <a:pt x="295" y="37"/>
                  </a:lnTo>
                  <a:lnTo>
                    <a:pt x="295" y="30"/>
                  </a:lnTo>
                  <a:lnTo>
                    <a:pt x="293" y="23"/>
                  </a:lnTo>
                  <a:lnTo>
                    <a:pt x="291" y="18"/>
                  </a:lnTo>
                  <a:lnTo>
                    <a:pt x="291" y="16"/>
                  </a:lnTo>
                  <a:lnTo>
                    <a:pt x="291" y="14"/>
                  </a:lnTo>
                  <a:lnTo>
                    <a:pt x="293" y="9"/>
                  </a:lnTo>
                  <a:lnTo>
                    <a:pt x="297" y="5"/>
                  </a:lnTo>
                  <a:lnTo>
                    <a:pt x="300" y="0"/>
                  </a:lnTo>
                  <a:lnTo>
                    <a:pt x="307" y="2"/>
                  </a:lnTo>
                  <a:lnTo>
                    <a:pt x="309" y="5"/>
                  </a:lnTo>
                  <a:lnTo>
                    <a:pt x="316" y="7"/>
                  </a:lnTo>
                  <a:lnTo>
                    <a:pt x="323" y="7"/>
                  </a:lnTo>
                  <a:lnTo>
                    <a:pt x="325" y="9"/>
                  </a:lnTo>
                  <a:lnTo>
                    <a:pt x="325" y="12"/>
                  </a:lnTo>
                  <a:lnTo>
                    <a:pt x="325" y="14"/>
                  </a:lnTo>
                  <a:lnTo>
                    <a:pt x="323" y="18"/>
                  </a:lnTo>
                  <a:lnTo>
                    <a:pt x="323" y="23"/>
                  </a:lnTo>
                  <a:lnTo>
                    <a:pt x="325" y="25"/>
                  </a:lnTo>
                  <a:lnTo>
                    <a:pt x="327" y="25"/>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45" name="A110">
              <a:extLst>
                <a:ext uri="{FF2B5EF4-FFF2-40B4-BE49-F238E27FC236}">
                  <a16:creationId xmlns:a16="http://schemas.microsoft.com/office/drawing/2014/main" id="{9078A020-7E22-45EC-2D66-C9A00A8FCB9B}"/>
                </a:ext>
              </a:extLst>
            </xdr:cNvPr>
            <xdr:cNvSpPr>
              <a:spLocks/>
            </xdr:cNvSpPr>
          </xdr:nvSpPr>
          <xdr:spPr bwMode="auto">
            <a:xfrm>
              <a:off x="4773693" y="8668020"/>
              <a:ext cx="520606" cy="660878"/>
            </a:xfrm>
            <a:custGeom>
              <a:avLst/>
              <a:gdLst/>
              <a:ahLst/>
              <a:cxnLst>
                <a:cxn ang="0">
                  <a:pos x="261" y="16"/>
                </a:cxn>
                <a:cxn ang="0">
                  <a:pos x="300" y="32"/>
                </a:cxn>
                <a:cxn ang="0">
                  <a:pos x="316" y="64"/>
                </a:cxn>
                <a:cxn ang="0">
                  <a:pos x="354" y="43"/>
                </a:cxn>
                <a:cxn ang="0">
                  <a:pos x="370" y="39"/>
                </a:cxn>
                <a:cxn ang="0">
                  <a:pos x="398" y="48"/>
                </a:cxn>
                <a:cxn ang="0">
                  <a:pos x="443" y="43"/>
                </a:cxn>
                <a:cxn ang="0">
                  <a:pos x="487" y="39"/>
                </a:cxn>
                <a:cxn ang="0">
                  <a:pos x="517" y="53"/>
                </a:cxn>
                <a:cxn ang="0">
                  <a:pos x="544" y="73"/>
                </a:cxn>
                <a:cxn ang="0">
                  <a:pos x="551" y="94"/>
                </a:cxn>
                <a:cxn ang="0">
                  <a:pos x="526" y="103"/>
                </a:cxn>
                <a:cxn ang="0">
                  <a:pos x="503" y="98"/>
                </a:cxn>
                <a:cxn ang="0">
                  <a:pos x="471" y="103"/>
                </a:cxn>
                <a:cxn ang="0">
                  <a:pos x="439" y="135"/>
                </a:cxn>
                <a:cxn ang="0">
                  <a:pos x="437" y="171"/>
                </a:cxn>
                <a:cxn ang="0">
                  <a:pos x="478" y="197"/>
                </a:cxn>
                <a:cxn ang="0">
                  <a:pos x="510" y="226"/>
                </a:cxn>
                <a:cxn ang="0">
                  <a:pos x="491" y="256"/>
                </a:cxn>
                <a:cxn ang="0">
                  <a:pos x="450" y="272"/>
                </a:cxn>
                <a:cxn ang="0">
                  <a:pos x="432" y="334"/>
                </a:cxn>
                <a:cxn ang="0">
                  <a:pos x="395" y="377"/>
                </a:cxn>
                <a:cxn ang="0">
                  <a:pos x="332" y="407"/>
                </a:cxn>
                <a:cxn ang="0">
                  <a:pos x="350" y="441"/>
                </a:cxn>
                <a:cxn ang="0">
                  <a:pos x="386" y="457"/>
                </a:cxn>
                <a:cxn ang="0">
                  <a:pos x="423" y="473"/>
                </a:cxn>
                <a:cxn ang="0">
                  <a:pos x="434" y="539"/>
                </a:cxn>
                <a:cxn ang="0">
                  <a:pos x="423" y="555"/>
                </a:cxn>
                <a:cxn ang="0">
                  <a:pos x="437" y="576"/>
                </a:cxn>
                <a:cxn ang="0">
                  <a:pos x="430" y="606"/>
                </a:cxn>
                <a:cxn ang="0">
                  <a:pos x="416" y="679"/>
                </a:cxn>
                <a:cxn ang="0">
                  <a:pos x="402" y="692"/>
                </a:cxn>
                <a:cxn ang="0">
                  <a:pos x="373" y="695"/>
                </a:cxn>
                <a:cxn ang="0">
                  <a:pos x="295" y="702"/>
                </a:cxn>
                <a:cxn ang="0">
                  <a:pos x="277" y="663"/>
                </a:cxn>
                <a:cxn ang="0">
                  <a:pos x="258" y="658"/>
                </a:cxn>
                <a:cxn ang="0">
                  <a:pos x="238" y="654"/>
                </a:cxn>
                <a:cxn ang="0">
                  <a:pos x="231" y="631"/>
                </a:cxn>
                <a:cxn ang="0">
                  <a:pos x="215" y="640"/>
                </a:cxn>
                <a:cxn ang="0">
                  <a:pos x="204" y="633"/>
                </a:cxn>
                <a:cxn ang="0">
                  <a:pos x="217" y="612"/>
                </a:cxn>
                <a:cxn ang="0">
                  <a:pos x="176" y="606"/>
                </a:cxn>
                <a:cxn ang="0">
                  <a:pos x="165" y="576"/>
                </a:cxn>
                <a:cxn ang="0">
                  <a:pos x="135" y="539"/>
                </a:cxn>
                <a:cxn ang="0">
                  <a:pos x="144" y="496"/>
                </a:cxn>
                <a:cxn ang="0">
                  <a:pos x="181" y="434"/>
                </a:cxn>
                <a:cxn ang="0">
                  <a:pos x="149" y="398"/>
                </a:cxn>
                <a:cxn ang="0">
                  <a:pos x="101" y="391"/>
                </a:cxn>
                <a:cxn ang="0">
                  <a:pos x="37" y="350"/>
                </a:cxn>
                <a:cxn ang="0">
                  <a:pos x="5" y="283"/>
                </a:cxn>
                <a:cxn ang="0">
                  <a:pos x="53" y="190"/>
                </a:cxn>
                <a:cxn ang="0">
                  <a:pos x="39" y="158"/>
                </a:cxn>
                <a:cxn ang="0">
                  <a:pos x="50" y="114"/>
                </a:cxn>
                <a:cxn ang="0">
                  <a:pos x="92" y="16"/>
                </a:cxn>
                <a:cxn ang="0">
                  <a:pos x="124" y="18"/>
                </a:cxn>
                <a:cxn ang="0">
                  <a:pos x="121" y="37"/>
                </a:cxn>
                <a:cxn ang="0">
                  <a:pos x="149" y="37"/>
                </a:cxn>
                <a:cxn ang="0">
                  <a:pos x="183" y="16"/>
                </a:cxn>
                <a:cxn ang="0">
                  <a:pos x="231" y="2"/>
                </a:cxn>
              </a:cxnLst>
              <a:rect l="0" t="0" r="r" b="b"/>
              <a:pathLst>
                <a:path w="553" h="702">
                  <a:moveTo>
                    <a:pt x="247" y="7"/>
                  </a:moveTo>
                  <a:lnTo>
                    <a:pt x="249" y="9"/>
                  </a:lnTo>
                  <a:lnTo>
                    <a:pt x="252" y="11"/>
                  </a:lnTo>
                  <a:lnTo>
                    <a:pt x="252" y="14"/>
                  </a:lnTo>
                  <a:lnTo>
                    <a:pt x="254" y="18"/>
                  </a:lnTo>
                  <a:lnTo>
                    <a:pt x="256" y="21"/>
                  </a:lnTo>
                  <a:lnTo>
                    <a:pt x="258" y="21"/>
                  </a:lnTo>
                  <a:lnTo>
                    <a:pt x="258" y="18"/>
                  </a:lnTo>
                  <a:lnTo>
                    <a:pt x="261" y="18"/>
                  </a:lnTo>
                  <a:lnTo>
                    <a:pt x="261" y="14"/>
                  </a:lnTo>
                  <a:lnTo>
                    <a:pt x="261" y="16"/>
                  </a:lnTo>
                  <a:lnTo>
                    <a:pt x="265" y="16"/>
                  </a:lnTo>
                  <a:lnTo>
                    <a:pt x="268" y="18"/>
                  </a:lnTo>
                  <a:lnTo>
                    <a:pt x="270" y="18"/>
                  </a:lnTo>
                  <a:lnTo>
                    <a:pt x="274" y="18"/>
                  </a:lnTo>
                  <a:lnTo>
                    <a:pt x="279" y="21"/>
                  </a:lnTo>
                  <a:lnTo>
                    <a:pt x="284" y="18"/>
                  </a:lnTo>
                  <a:lnTo>
                    <a:pt x="286" y="21"/>
                  </a:lnTo>
                  <a:lnTo>
                    <a:pt x="288" y="23"/>
                  </a:lnTo>
                  <a:lnTo>
                    <a:pt x="293" y="27"/>
                  </a:lnTo>
                  <a:lnTo>
                    <a:pt x="295" y="30"/>
                  </a:lnTo>
                  <a:lnTo>
                    <a:pt x="300" y="32"/>
                  </a:lnTo>
                  <a:lnTo>
                    <a:pt x="302" y="32"/>
                  </a:lnTo>
                  <a:lnTo>
                    <a:pt x="302" y="39"/>
                  </a:lnTo>
                  <a:lnTo>
                    <a:pt x="302" y="43"/>
                  </a:lnTo>
                  <a:lnTo>
                    <a:pt x="302" y="50"/>
                  </a:lnTo>
                  <a:lnTo>
                    <a:pt x="302" y="55"/>
                  </a:lnTo>
                  <a:lnTo>
                    <a:pt x="302" y="57"/>
                  </a:lnTo>
                  <a:lnTo>
                    <a:pt x="302" y="59"/>
                  </a:lnTo>
                  <a:lnTo>
                    <a:pt x="304" y="62"/>
                  </a:lnTo>
                  <a:lnTo>
                    <a:pt x="306" y="62"/>
                  </a:lnTo>
                  <a:lnTo>
                    <a:pt x="311" y="64"/>
                  </a:lnTo>
                  <a:lnTo>
                    <a:pt x="316" y="64"/>
                  </a:lnTo>
                  <a:lnTo>
                    <a:pt x="322" y="64"/>
                  </a:lnTo>
                  <a:lnTo>
                    <a:pt x="325" y="66"/>
                  </a:lnTo>
                  <a:lnTo>
                    <a:pt x="329" y="62"/>
                  </a:lnTo>
                  <a:lnTo>
                    <a:pt x="336" y="59"/>
                  </a:lnTo>
                  <a:lnTo>
                    <a:pt x="345" y="57"/>
                  </a:lnTo>
                  <a:lnTo>
                    <a:pt x="350" y="55"/>
                  </a:lnTo>
                  <a:lnTo>
                    <a:pt x="354" y="55"/>
                  </a:lnTo>
                  <a:lnTo>
                    <a:pt x="357" y="53"/>
                  </a:lnTo>
                  <a:lnTo>
                    <a:pt x="357" y="50"/>
                  </a:lnTo>
                  <a:lnTo>
                    <a:pt x="357" y="46"/>
                  </a:lnTo>
                  <a:lnTo>
                    <a:pt x="354" y="43"/>
                  </a:lnTo>
                  <a:lnTo>
                    <a:pt x="354" y="39"/>
                  </a:lnTo>
                  <a:lnTo>
                    <a:pt x="352" y="34"/>
                  </a:lnTo>
                  <a:lnTo>
                    <a:pt x="352" y="30"/>
                  </a:lnTo>
                  <a:lnTo>
                    <a:pt x="354" y="27"/>
                  </a:lnTo>
                  <a:lnTo>
                    <a:pt x="357" y="27"/>
                  </a:lnTo>
                  <a:lnTo>
                    <a:pt x="359" y="30"/>
                  </a:lnTo>
                  <a:lnTo>
                    <a:pt x="359" y="34"/>
                  </a:lnTo>
                  <a:lnTo>
                    <a:pt x="361" y="34"/>
                  </a:lnTo>
                  <a:lnTo>
                    <a:pt x="363" y="37"/>
                  </a:lnTo>
                  <a:lnTo>
                    <a:pt x="366" y="39"/>
                  </a:lnTo>
                  <a:lnTo>
                    <a:pt x="370" y="39"/>
                  </a:lnTo>
                  <a:lnTo>
                    <a:pt x="373" y="39"/>
                  </a:lnTo>
                  <a:lnTo>
                    <a:pt x="377" y="41"/>
                  </a:lnTo>
                  <a:lnTo>
                    <a:pt x="377" y="43"/>
                  </a:lnTo>
                  <a:lnTo>
                    <a:pt x="382" y="43"/>
                  </a:lnTo>
                  <a:lnTo>
                    <a:pt x="384" y="43"/>
                  </a:lnTo>
                  <a:lnTo>
                    <a:pt x="386" y="43"/>
                  </a:lnTo>
                  <a:lnTo>
                    <a:pt x="389" y="43"/>
                  </a:lnTo>
                  <a:lnTo>
                    <a:pt x="391" y="46"/>
                  </a:lnTo>
                  <a:lnTo>
                    <a:pt x="393" y="48"/>
                  </a:lnTo>
                  <a:lnTo>
                    <a:pt x="395" y="48"/>
                  </a:lnTo>
                  <a:lnTo>
                    <a:pt x="398" y="48"/>
                  </a:lnTo>
                  <a:lnTo>
                    <a:pt x="402" y="48"/>
                  </a:lnTo>
                  <a:lnTo>
                    <a:pt x="407" y="50"/>
                  </a:lnTo>
                  <a:lnTo>
                    <a:pt x="409" y="50"/>
                  </a:lnTo>
                  <a:lnTo>
                    <a:pt x="414" y="55"/>
                  </a:lnTo>
                  <a:lnTo>
                    <a:pt x="416" y="57"/>
                  </a:lnTo>
                  <a:lnTo>
                    <a:pt x="418" y="57"/>
                  </a:lnTo>
                  <a:lnTo>
                    <a:pt x="423" y="55"/>
                  </a:lnTo>
                  <a:lnTo>
                    <a:pt x="430" y="53"/>
                  </a:lnTo>
                  <a:lnTo>
                    <a:pt x="434" y="50"/>
                  </a:lnTo>
                  <a:lnTo>
                    <a:pt x="439" y="48"/>
                  </a:lnTo>
                  <a:lnTo>
                    <a:pt x="443" y="43"/>
                  </a:lnTo>
                  <a:lnTo>
                    <a:pt x="450" y="41"/>
                  </a:lnTo>
                  <a:lnTo>
                    <a:pt x="459" y="37"/>
                  </a:lnTo>
                  <a:lnTo>
                    <a:pt x="466" y="34"/>
                  </a:lnTo>
                  <a:lnTo>
                    <a:pt x="469" y="37"/>
                  </a:lnTo>
                  <a:lnTo>
                    <a:pt x="471" y="37"/>
                  </a:lnTo>
                  <a:lnTo>
                    <a:pt x="475" y="37"/>
                  </a:lnTo>
                  <a:lnTo>
                    <a:pt x="478" y="34"/>
                  </a:lnTo>
                  <a:lnTo>
                    <a:pt x="480" y="34"/>
                  </a:lnTo>
                  <a:lnTo>
                    <a:pt x="482" y="34"/>
                  </a:lnTo>
                  <a:lnTo>
                    <a:pt x="485" y="34"/>
                  </a:lnTo>
                  <a:lnTo>
                    <a:pt x="487" y="39"/>
                  </a:lnTo>
                  <a:lnTo>
                    <a:pt x="489" y="43"/>
                  </a:lnTo>
                  <a:lnTo>
                    <a:pt x="491" y="43"/>
                  </a:lnTo>
                  <a:lnTo>
                    <a:pt x="494" y="46"/>
                  </a:lnTo>
                  <a:lnTo>
                    <a:pt x="496" y="46"/>
                  </a:lnTo>
                  <a:lnTo>
                    <a:pt x="503" y="43"/>
                  </a:lnTo>
                  <a:lnTo>
                    <a:pt x="507" y="43"/>
                  </a:lnTo>
                  <a:lnTo>
                    <a:pt x="510" y="43"/>
                  </a:lnTo>
                  <a:lnTo>
                    <a:pt x="512" y="46"/>
                  </a:lnTo>
                  <a:lnTo>
                    <a:pt x="514" y="48"/>
                  </a:lnTo>
                  <a:lnTo>
                    <a:pt x="514" y="50"/>
                  </a:lnTo>
                  <a:lnTo>
                    <a:pt x="517" y="53"/>
                  </a:lnTo>
                  <a:lnTo>
                    <a:pt x="517" y="55"/>
                  </a:lnTo>
                  <a:lnTo>
                    <a:pt x="519" y="57"/>
                  </a:lnTo>
                  <a:lnTo>
                    <a:pt x="523" y="57"/>
                  </a:lnTo>
                  <a:lnTo>
                    <a:pt x="528" y="59"/>
                  </a:lnTo>
                  <a:lnTo>
                    <a:pt x="533" y="62"/>
                  </a:lnTo>
                  <a:lnTo>
                    <a:pt x="537" y="62"/>
                  </a:lnTo>
                  <a:lnTo>
                    <a:pt x="537" y="64"/>
                  </a:lnTo>
                  <a:lnTo>
                    <a:pt x="539" y="64"/>
                  </a:lnTo>
                  <a:lnTo>
                    <a:pt x="544" y="64"/>
                  </a:lnTo>
                  <a:lnTo>
                    <a:pt x="544" y="66"/>
                  </a:lnTo>
                  <a:lnTo>
                    <a:pt x="544" y="73"/>
                  </a:lnTo>
                  <a:lnTo>
                    <a:pt x="546" y="75"/>
                  </a:lnTo>
                  <a:lnTo>
                    <a:pt x="549" y="78"/>
                  </a:lnTo>
                  <a:lnTo>
                    <a:pt x="551" y="78"/>
                  </a:lnTo>
                  <a:lnTo>
                    <a:pt x="553" y="80"/>
                  </a:lnTo>
                  <a:lnTo>
                    <a:pt x="551" y="82"/>
                  </a:lnTo>
                  <a:lnTo>
                    <a:pt x="549" y="82"/>
                  </a:lnTo>
                  <a:lnTo>
                    <a:pt x="551" y="85"/>
                  </a:lnTo>
                  <a:lnTo>
                    <a:pt x="551" y="87"/>
                  </a:lnTo>
                  <a:lnTo>
                    <a:pt x="551" y="89"/>
                  </a:lnTo>
                  <a:lnTo>
                    <a:pt x="551" y="91"/>
                  </a:lnTo>
                  <a:lnTo>
                    <a:pt x="551" y="94"/>
                  </a:lnTo>
                  <a:lnTo>
                    <a:pt x="549" y="96"/>
                  </a:lnTo>
                  <a:lnTo>
                    <a:pt x="549" y="98"/>
                  </a:lnTo>
                  <a:lnTo>
                    <a:pt x="546" y="101"/>
                  </a:lnTo>
                  <a:lnTo>
                    <a:pt x="544" y="101"/>
                  </a:lnTo>
                  <a:lnTo>
                    <a:pt x="542" y="101"/>
                  </a:lnTo>
                  <a:lnTo>
                    <a:pt x="539" y="101"/>
                  </a:lnTo>
                  <a:lnTo>
                    <a:pt x="537" y="101"/>
                  </a:lnTo>
                  <a:lnTo>
                    <a:pt x="535" y="103"/>
                  </a:lnTo>
                  <a:lnTo>
                    <a:pt x="533" y="103"/>
                  </a:lnTo>
                  <a:lnTo>
                    <a:pt x="530" y="105"/>
                  </a:lnTo>
                  <a:lnTo>
                    <a:pt x="526" y="103"/>
                  </a:lnTo>
                  <a:lnTo>
                    <a:pt x="523" y="101"/>
                  </a:lnTo>
                  <a:lnTo>
                    <a:pt x="521" y="98"/>
                  </a:lnTo>
                  <a:lnTo>
                    <a:pt x="521" y="96"/>
                  </a:lnTo>
                  <a:lnTo>
                    <a:pt x="514" y="94"/>
                  </a:lnTo>
                  <a:lnTo>
                    <a:pt x="512" y="94"/>
                  </a:lnTo>
                  <a:lnTo>
                    <a:pt x="510" y="94"/>
                  </a:lnTo>
                  <a:lnTo>
                    <a:pt x="510" y="96"/>
                  </a:lnTo>
                  <a:lnTo>
                    <a:pt x="510" y="98"/>
                  </a:lnTo>
                  <a:lnTo>
                    <a:pt x="510" y="101"/>
                  </a:lnTo>
                  <a:lnTo>
                    <a:pt x="505" y="98"/>
                  </a:lnTo>
                  <a:lnTo>
                    <a:pt x="503" y="98"/>
                  </a:lnTo>
                  <a:lnTo>
                    <a:pt x="501" y="101"/>
                  </a:lnTo>
                  <a:lnTo>
                    <a:pt x="498" y="101"/>
                  </a:lnTo>
                  <a:lnTo>
                    <a:pt x="496" y="103"/>
                  </a:lnTo>
                  <a:lnTo>
                    <a:pt x="494" y="101"/>
                  </a:lnTo>
                  <a:lnTo>
                    <a:pt x="489" y="101"/>
                  </a:lnTo>
                  <a:lnTo>
                    <a:pt x="487" y="98"/>
                  </a:lnTo>
                  <a:lnTo>
                    <a:pt x="482" y="98"/>
                  </a:lnTo>
                  <a:lnTo>
                    <a:pt x="480" y="101"/>
                  </a:lnTo>
                  <a:lnTo>
                    <a:pt x="478" y="101"/>
                  </a:lnTo>
                  <a:lnTo>
                    <a:pt x="475" y="103"/>
                  </a:lnTo>
                  <a:lnTo>
                    <a:pt x="471" y="103"/>
                  </a:lnTo>
                  <a:lnTo>
                    <a:pt x="469" y="103"/>
                  </a:lnTo>
                  <a:lnTo>
                    <a:pt x="464" y="103"/>
                  </a:lnTo>
                  <a:lnTo>
                    <a:pt x="462" y="107"/>
                  </a:lnTo>
                  <a:lnTo>
                    <a:pt x="462" y="112"/>
                  </a:lnTo>
                  <a:lnTo>
                    <a:pt x="455" y="117"/>
                  </a:lnTo>
                  <a:lnTo>
                    <a:pt x="453" y="119"/>
                  </a:lnTo>
                  <a:lnTo>
                    <a:pt x="450" y="123"/>
                  </a:lnTo>
                  <a:lnTo>
                    <a:pt x="446" y="126"/>
                  </a:lnTo>
                  <a:lnTo>
                    <a:pt x="441" y="126"/>
                  </a:lnTo>
                  <a:lnTo>
                    <a:pt x="441" y="128"/>
                  </a:lnTo>
                  <a:lnTo>
                    <a:pt x="439" y="135"/>
                  </a:lnTo>
                  <a:lnTo>
                    <a:pt x="439" y="137"/>
                  </a:lnTo>
                  <a:lnTo>
                    <a:pt x="437" y="137"/>
                  </a:lnTo>
                  <a:lnTo>
                    <a:pt x="434" y="139"/>
                  </a:lnTo>
                  <a:lnTo>
                    <a:pt x="432" y="144"/>
                  </a:lnTo>
                  <a:lnTo>
                    <a:pt x="432" y="146"/>
                  </a:lnTo>
                  <a:lnTo>
                    <a:pt x="432" y="151"/>
                  </a:lnTo>
                  <a:lnTo>
                    <a:pt x="430" y="153"/>
                  </a:lnTo>
                  <a:lnTo>
                    <a:pt x="430" y="155"/>
                  </a:lnTo>
                  <a:lnTo>
                    <a:pt x="427" y="162"/>
                  </a:lnTo>
                  <a:lnTo>
                    <a:pt x="430" y="169"/>
                  </a:lnTo>
                  <a:lnTo>
                    <a:pt x="437" y="171"/>
                  </a:lnTo>
                  <a:lnTo>
                    <a:pt x="441" y="174"/>
                  </a:lnTo>
                  <a:lnTo>
                    <a:pt x="446" y="176"/>
                  </a:lnTo>
                  <a:lnTo>
                    <a:pt x="450" y="181"/>
                  </a:lnTo>
                  <a:lnTo>
                    <a:pt x="453" y="183"/>
                  </a:lnTo>
                  <a:lnTo>
                    <a:pt x="457" y="183"/>
                  </a:lnTo>
                  <a:lnTo>
                    <a:pt x="462" y="185"/>
                  </a:lnTo>
                  <a:lnTo>
                    <a:pt x="464" y="187"/>
                  </a:lnTo>
                  <a:lnTo>
                    <a:pt x="469" y="187"/>
                  </a:lnTo>
                  <a:lnTo>
                    <a:pt x="471" y="190"/>
                  </a:lnTo>
                  <a:lnTo>
                    <a:pt x="475" y="192"/>
                  </a:lnTo>
                  <a:lnTo>
                    <a:pt x="478" y="197"/>
                  </a:lnTo>
                  <a:lnTo>
                    <a:pt x="478" y="201"/>
                  </a:lnTo>
                  <a:lnTo>
                    <a:pt x="480" y="208"/>
                  </a:lnTo>
                  <a:lnTo>
                    <a:pt x="480" y="215"/>
                  </a:lnTo>
                  <a:lnTo>
                    <a:pt x="482" y="217"/>
                  </a:lnTo>
                  <a:lnTo>
                    <a:pt x="487" y="217"/>
                  </a:lnTo>
                  <a:lnTo>
                    <a:pt x="489" y="217"/>
                  </a:lnTo>
                  <a:lnTo>
                    <a:pt x="498" y="219"/>
                  </a:lnTo>
                  <a:lnTo>
                    <a:pt x="510" y="222"/>
                  </a:lnTo>
                  <a:lnTo>
                    <a:pt x="512" y="222"/>
                  </a:lnTo>
                  <a:lnTo>
                    <a:pt x="512" y="224"/>
                  </a:lnTo>
                  <a:lnTo>
                    <a:pt x="510" y="226"/>
                  </a:lnTo>
                  <a:lnTo>
                    <a:pt x="507" y="231"/>
                  </a:lnTo>
                  <a:lnTo>
                    <a:pt x="507" y="233"/>
                  </a:lnTo>
                  <a:lnTo>
                    <a:pt x="505" y="238"/>
                  </a:lnTo>
                  <a:lnTo>
                    <a:pt x="503" y="240"/>
                  </a:lnTo>
                  <a:lnTo>
                    <a:pt x="501" y="242"/>
                  </a:lnTo>
                  <a:lnTo>
                    <a:pt x="498" y="245"/>
                  </a:lnTo>
                  <a:lnTo>
                    <a:pt x="498" y="247"/>
                  </a:lnTo>
                  <a:lnTo>
                    <a:pt x="496" y="249"/>
                  </a:lnTo>
                  <a:lnTo>
                    <a:pt x="494" y="251"/>
                  </a:lnTo>
                  <a:lnTo>
                    <a:pt x="494" y="254"/>
                  </a:lnTo>
                  <a:lnTo>
                    <a:pt x="491" y="256"/>
                  </a:lnTo>
                  <a:lnTo>
                    <a:pt x="489" y="256"/>
                  </a:lnTo>
                  <a:lnTo>
                    <a:pt x="485" y="258"/>
                  </a:lnTo>
                  <a:lnTo>
                    <a:pt x="480" y="258"/>
                  </a:lnTo>
                  <a:lnTo>
                    <a:pt x="478" y="258"/>
                  </a:lnTo>
                  <a:lnTo>
                    <a:pt x="475" y="261"/>
                  </a:lnTo>
                  <a:lnTo>
                    <a:pt x="473" y="261"/>
                  </a:lnTo>
                  <a:lnTo>
                    <a:pt x="473" y="263"/>
                  </a:lnTo>
                  <a:lnTo>
                    <a:pt x="471" y="267"/>
                  </a:lnTo>
                  <a:lnTo>
                    <a:pt x="469" y="267"/>
                  </a:lnTo>
                  <a:lnTo>
                    <a:pt x="466" y="270"/>
                  </a:lnTo>
                  <a:lnTo>
                    <a:pt x="450" y="272"/>
                  </a:lnTo>
                  <a:lnTo>
                    <a:pt x="446" y="272"/>
                  </a:lnTo>
                  <a:lnTo>
                    <a:pt x="441" y="279"/>
                  </a:lnTo>
                  <a:lnTo>
                    <a:pt x="441" y="295"/>
                  </a:lnTo>
                  <a:lnTo>
                    <a:pt x="446" y="306"/>
                  </a:lnTo>
                  <a:lnTo>
                    <a:pt x="448" y="311"/>
                  </a:lnTo>
                  <a:lnTo>
                    <a:pt x="448" y="313"/>
                  </a:lnTo>
                  <a:lnTo>
                    <a:pt x="446" y="315"/>
                  </a:lnTo>
                  <a:lnTo>
                    <a:pt x="441" y="318"/>
                  </a:lnTo>
                  <a:lnTo>
                    <a:pt x="439" y="322"/>
                  </a:lnTo>
                  <a:lnTo>
                    <a:pt x="437" y="324"/>
                  </a:lnTo>
                  <a:lnTo>
                    <a:pt x="432" y="334"/>
                  </a:lnTo>
                  <a:lnTo>
                    <a:pt x="427" y="338"/>
                  </a:lnTo>
                  <a:lnTo>
                    <a:pt x="421" y="345"/>
                  </a:lnTo>
                  <a:lnTo>
                    <a:pt x="416" y="347"/>
                  </a:lnTo>
                  <a:lnTo>
                    <a:pt x="409" y="352"/>
                  </a:lnTo>
                  <a:lnTo>
                    <a:pt x="407" y="356"/>
                  </a:lnTo>
                  <a:lnTo>
                    <a:pt x="407" y="361"/>
                  </a:lnTo>
                  <a:lnTo>
                    <a:pt x="407" y="363"/>
                  </a:lnTo>
                  <a:lnTo>
                    <a:pt x="405" y="368"/>
                  </a:lnTo>
                  <a:lnTo>
                    <a:pt x="402" y="372"/>
                  </a:lnTo>
                  <a:lnTo>
                    <a:pt x="400" y="375"/>
                  </a:lnTo>
                  <a:lnTo>
                    <a:pt x="395" y="377"/>
                  </a:lnTo>
                  <a:lnTo>
                    <a:pt x="389" y="382"/>
                  </a:lnTo>
                  <a:lnTo>
                    <a:pt x="386" y="382"/>
                  </a:lnTo>
                  <a:lnTo>
                    <a:pt x="384" y="384"/>
                  </a:lnTo>
                  <a:lnTo>
                    <a:pt x="373" y="384"/>
                  </a:lnTo>
                  <a:lnTo>
                    <a:pt x="368" y="386"/>
                  </a:lnTo>
                  <a:lnTo>
                    <a:pt x="361" y="386"/>
                  </a:lnTo>
                  <a:lnTo>
                    <a:pt x="354" y="388"/>
                  </a:lnTo>
                  <a:lnTo>
                    <a:pt x="350" y="391"/>
                  </a:lnTo>
                  <a:lnTo>
                    <a:pt x="345" y="393"/>
                  </a:lnTo>
                  <a:lnTo>
                    <a:pt x="336" y="398"/>
                  </a:lnTo>
                  <a:lnTo>
                    <a:pt x="332" y="407"/>
                  </a:lnTo>
                  <a:lnTo>
                    <a:pt x="327" y="414"/>
                  </a:lnTo>
                  <a:lnTo>
                    <a:pt x="327" y="420"/>
                  </a:lnTo>
                  <a:lnTo>
                    <a:pt x="327" y="423"/>
                  </a:lnTo>
                  <a:lnTo>
                    <a:pt x="329" y="427"/>
                  </a:lnTo>
                  <a:lnTo>
                    <a:pt x="332" y="430"/>
                  </a:lnTo>
                  <a:lnTo>
                    <a:pt x="334" y="430"/>
                  </a:lnTo>
                  <a:lnTo>
                    <a:pt x="338" y="430"/>
                  </a:lnTo>
                  <a:lnTo>
                    <a:pt x="343" y="432"/>
                  </a:lnTo>
                  <a:lnTo>
                    <a:pt x="345" y="434"/>
                  </a:lnTo>
                  <a:lnTo>
                    <a:pt x="347" y="436"/>
                  </a:lnTo>
                  <a:lnTo>
                    <a:pt x="350" y="441"/>
                  </a:lnTo>
                  <a:lnTo>
                    <a:pt x="352" y="448"/>
                  </a:lnTo>
                  <a:lnTo>
                    <a:pt x="354" y="455"/>
                  </a:lnTo>
                  <a:lnTo>
                    <a:pt x="359" y="459"/>
                  </a:lnTo>
                  <a:lnTo>
                    <a:pt x="363" y="462"/>
                  </a:lnTo>
                  <a:lnTo>
                    <a:pt x="366" y="464"/>
                  </a:lnTo>
                  <a:lnTo>
                    <a:pt x="370" y="466"/>
                  </a:lnTo>
                  <a:lnTo>
                    <a:pt x="375" y="466"/>
                  </a:lnTo>
                  <a:lnTo>
                    <a:pt x="379" y="464"/>
                  </a:lnTo>
                  <a:lnTo>
                    <a:pt x="382" y="462"/>
                  </a:lnTo>
                  <a:lnTo>
                    <a:pt x="384" y="459"/>
                  </a:lnTo>
                  <a:lnTo>
                    <a:pt x="386" y="457"/>
                  </a:lnTo>
                  <a:lnTo>
                    <a:pt x="389" y="457"/>
                  </a:lnTo>
                  <a:lnTo>
                    <a:pt x="389" y="462"/>
                  </a:lnTo>
                  <a:lnTo>
                    <a:pt x="391" y="464"/>
                  </a:lnTo>
                  <a:lnTo>
                    <a:pt x="400" y="471"/>
                  </a:lnTo>
                  <a:lnTo>
                    <a:pt x="402" y="471"/>
                  </a:lnTo>
                  <a:lnTo>
                    <a:pt x="405" y="471"/>
                  </a:lnTo>
                  <a:lnTo>
                    <a:pt x="409" y="471"/>
                  </a:lnTo>
                  <a:lnTo>
                    <a:pt x="414" y="471"/>
                  </a:lnTo>
                  <a:lnTo>
                    <a:pt x="418" y="471"/>
                  </a:lnTo>
                  <a:lnTo>
                    <a:pt x="421" y="471"/>
                  </a:lnTo>
                  <a:lnTo>
                    <a:pt x="423" y="473"/>
                  </a:lnTo>
                  <a:lnTo>
                    <a:pt x="425" y="478"/>
                  </a:lnTo>
                  <a:lnTo>
                    <a:pt x="425" y="496"/>
                  </a:lnTo>
                  <a:lnTo>
                    <a:pt x="434" y="496"/>
                  </a:lnTo>
                  <a:lnTo>
                    <a:pt x="437" y="498"/>
                  </a:lnTo>
                  <a:lnTo>
                    <a:pt x="437" y="500"/>
                  </a:lnTo>
                  <a:lnTo>
                    <a:pt x="439" y="503"/>
                  </a:lnTo>
                  <a:lnTo>
                    <a:pt x="439" y="523"/>
                  </a:lnTo>
                  <a:lnTo>
                    <a:pt x="439" y="528"/>
                  </a:lnTo>
                  <a:lnTo>
                    <a:pt x="437" y="532"/>
                  </a:lnTo>
                  <a:lnTo>
                    <a:pt x="434" y="535"/>
                  </a:lnTo>
                  <a:lnTo>
                    <a:pt x="434" y="539"/>
                  </a:lnTo>
                  <a:lnTo>
                    <a:pt x="434" y="542"/>
                  </a:lnTo>
                  <a:lnTo>
                    <a:pt x="437" y="544"/>
                  </a:lnTo>
                  <a:lnTo>
                    <a:pt x="437" y="546"/>
                  </a:lnTo>
                  <a:lnTo>
                    <a:pt x="437" y="548"/>
                  </a:lnTo>
                  <a:lnTo>
                    <a:pt x="434" y="551"/>
                  </a:lnTo>
                  <a:lnTo>
                    <a:pt x="432" y="551"/>
                  </a:lnTo>
                  <a:lnTo>
                    <a:pt x="427" y="548"/>
                  </a:lnTo>
                  <a:lnTo>
                    <a:pt x="425" y="548"/>
                  </a:lnTo>
                  <a:lnTo>
                    <a:pt x="423" y="551"/>
                  </a:lnTo>
                  <a:lnTo>
                    <a:pt x="423" y="553"/>
                  </a:lnTo>
                  <a:lnTo>
                    <a:pt x="423" y="555"/>
                  </a:lnTo>
                  <a:lnTo>
                    <a:pt x="425" y="555"/>
                  </a:lnTo>
                  <a:lnTo>
                    <a:pt x="427" y="558"/>
                  </a:lnTo>
                  <a:lnTo>
                    <a:pt x="427" y="560"/>
                  </a:lnTo>
                  <a:lnTo>
                    <a:pt x="427" y="562"/>
                  </a:lnTo>
                  <a:lnTo>
                    <a:pt x="427" y="564"/>
                  </a:lnTo>
                  <a:lnTo>
                    <a:pt x="425" y="567"/>
                  </a:lnTo>
                  <a:lnTo>
                    <a:pt x="425" y="569"/>
                  </a:lnTo>
                  <a:lnTo>
                    <a:pt x="427" y="571"/>
                  </a:lnTo>
                  <a:lnTo>
                    <a:pt x="430" y="571"/>
                  </a:lnTo>
                  <a:lnTo>
                    <a:pt x="434" y="574"/>
                  </a:lnTo>
                  <a:lnTo>
                    <a:pt x="437" y="576"/>
                  </a:lnTo>
                  <a:lnTo>
                    <a:pt x="437" y="578"/>
                  </a:lnTo>
                  <a:lnTo>
                    <a:pt x="434" y="580"/>
                  </a:lnTo>
                  <a:lnTo>
                    <a:pt x="434" y="585"/>
                  </a:lnTo>
                  <a:lnTo>
                    <a:pt x="434" y="587"/>
                  </a:lnTo>
                  <a:lnTo>
                    <a:pt x="437" y="592"/>
                  </a:lnTo>
                  <a:lnTo>
                    <a:pt x="437" y="594"/>
                  </a:lnTo>
                  <a:lnTo>
                    <a:pt x="434" y="596"/>
                  </a:lnTo>
                  <a:lnTo>
                    <a:pt x="432" y="601"/>
                  </a:lnTo>
                  <a:lnTo>
                    <a:pt x="430" y="601"/>
                  </a:lnTo>
                  <a:lnTo>
                    <a:pt x="430" y="603"/>
                  </a:lnTo>
                  <a:lnTo>
                    <a:pt x="430" y="606"/>
                  </a:lnTo>
                  <a:lnTo>
                    <a:pt x="432" y="608"/>
                  </a:lnTo>
                  <a:lnTo>
                    <a:pt x="432" y="610"/>
                  </a:lnTo>
                  <a:lnTo>
                    <a:pt x="432" y="612"/>
                  </a:lnTo>
                  <a:lnTo>
                    <a:pt x="430" y="615"/>
                  </a:lnTo>
                  <a:lnTo>
                    <a:pt x="423" y="617"/>
                  </a:lnTo>
                  <a:lnTo>
                    <a:pt x="421" y="617"/>
                  </a:lnTo>
                  <a:lnTo>
                    <a:pt x="418" y="617"/>
                  </a:lnTo>
                  <a:lnTo>
                    <a:pt x="416" y="622"/>
                  </a:lnTo>
                  <a:lnTo>
                    <a:pt x="416" y="651"/>
                  </a:lnTo>
                  <a:lnTo>
                    <a:pt x="416" y="670"/>
                  </a:lnTo>
                  <a:lnTo>
                    <a:pt x="416" y="679"/>
                  </a:lnTo>
                  <a:lnTo>
                    <a:pt x="416" y="683"/>
                  </a:lnTo>
                  <a:lnTo>
                    <a:pt x="418" y="688"/>
                  </a:lnTo>
                  <a:lnTo>
                    <a:pt x="421" y="692"/>
                  </a:lnTo>
                  <a:lnTo>
                    <a:pt x="423" y="697"/>
                  </a:lnTo>
                  <a:lnTo>
                    <a:pt x="423" y="702"/>
                  </a:lnTo>
                  <a:lnTo>
                    <a:pt x="418" y="699"/>
                  </a:lnTo>
                  <a:lnTo>
                    <a:pt x="414" y="697"/>
                  </a:lnTo>
                  <a:lnTo>
                    <a:pt x="411" y="695"/>
                  </a:lnTo>
                  <a:lnTo>
                    <a:pt x="407" y="695"/>
                  </a:lnTo>
                  <a:lnTo>
                    <a:pt x="405" y="692"/>
                  </a:lnTo>
                  <a:lnTo>
                    <a:pt x="402" y="692"/>
                  </a:lnTo>
                  <a:lnTo>
                    <a:pt x="400" y="692"/>
                  </a:lnTo>
                  <a:lnTo>
                    <a:pt x="398" y="692"/>
                  </a:lnTo>
                  <a:lnTo>
                    <a:pt x="395" y="692"/>
                  </a:lnTo>
                  <a:lnTo>
                    <a:pt x="391" y="692"/>
                  </a:lnTo>
                  <a:lnTo>
                    <a:pt x="389" y="690"/>
                  </a:lnTo>
                  <a:lnTo>
                    <a:pt x="386" y="690"/>
                  </a:lnTo>
                  <a:lnTo>
                    <a:pt x="384" y="688"/>
                  </a:lnTo>
                  <a:lnTo>
                    <a:pt x="382" y="690"/>
                  </a:lnTo>
                  <a:lnTo>
                    <a:pt x="379" y="690"/>
                  </a:lnTo>
                  <a:lnTo>
                    <a:pt x="377" y="692"/>
                  </a:lnTo>
                  <a:lnTo>
                    <a:pt x="373" y="695"/>
                  </a:lnTo>
                  <a:lnTo>
                    <a:pt x="366" y="697"/>
                  </a:lnTo>
                  <a:lnTo>
                    <a:pt x="354" y="697"/>
                  </a:lnTo>
                  <a:lnTo>
                    <a:pt x="347" y="699"/>
                  </a:lnTo>
                  <a:lnTo>
                    <a:pt x="341" y="699"/>
                  </a:lnTo>
                  <a:lnTo>
                    <a:pt x="332" y="702"/>
                  </a:lnTo>
                  <a:lnTo>
                    <a:pt x="322" y="702"/>
                  </a:lnTo>
                  <a:lnTo>
                    <a:pt x="316" y="702"/>
                  </a:lnTo>
                  <a:lnTo>
                    <a:pt x="313" y="699"/>
                  </a:lnTo>
                  <a:lnTo>
                    <a:pt x="304" y="702"/>
                  </a:lnTo>
                  <a:lnTo>
                    <a:pt x="300" y="702"/>
                  </a:lnTo>
                  <a:lnTo>
                    <a:pt x="295" y="702"/>
                  </a:lnTo>
                  <a:lnTo>
                    <a:pt x="279" y="695"/>
                  </a:lnTo>
                  <a:lnTo>
                    <a:pt x="274" y="674"/>
                  </a:lnTo>
                  <a:lnTo>
                    <a:pt x="272" y="674"/>
                  </a:lnTo>
                  <a:lnTo>
                    <a:pt x="270" y="674"/>
                  </a:lnTo>
                  <a:lnTo>
                    <a:pt x="268" y="672"/>
                  </a:lnTo>
                  <a:lnTo>
                    <a:pt x="268" y="670"/>
                  </a:lnTo>
                  <a:lnTo>
                    <a:pt x="268" y="667"/>
                  </a:lnTo>
                  <a:lnTo>
                    <a:pt x="270" y="665"/>
                  </a:lnTo>
                  <a:lnTo>
                    <a:pt x="272" y="663"/>
                  </a:lnTo>
                  <a:lnTo>
                    <a:pt x="274" y="663"/>
                  </a:lnTo>
                  <a:lnTo>
                    <a:pt x="277" y="663"/>
                  </a:lnTo>
                  <a:lnTo>
                    <a:pt x="279" y="663"/>
                  </a:lnTo>
                  <a:lnTo>
                    <a:pt x="279" y="660"/>
                  </a:lnTo>
                  <a:lnTo>
                    <a:pt x="281" y="658"/>
                  </a:lnTo>
                  <a:lnTo>
                    <a:pt x="279" y="658"/>
                  </a:lnTo>
                  <a:lnTo>
                    <a:pt x="277" y="656"/>
                  </a:lnTo>
                  <a:lnTo>
                    <a:pt x="272" y="654"/>
                  </a:lnTo>
                  <a:lnTo>
                    <a:pt x="270" y="654"/>
                  </a:lnTo>
                  <a:lnTo>
                    <a:pt x="265" y="651"/>
                  </a:lnTo>
                  <a:lnTo>
                    <a:pt x="263" y="654"/>
                  </a:lnTo>
                  <a:lnTo>
                    <a:pt x="261" y="654"/>
                  </a:lnTo>
                  <a:lnTo>
                    <a:pt x="258" y="658"/>
                  </a:lnTo>
                  <a:lnTo>
                    <a:pt x="256" y="660"/>
                  </a:lnTo>
                  <a:lnTo>
                    <a:pt x="254" y="660"/>
                  </a:lnTo>
                  <a:lnTo>
                    <a:pt x="254" y="658"/>
                  </a:lnTo>
                  <a:lnTo>
                    <a:pt x="252" y="656"/>
                  </a:lnTo>
                  <a:lnTo>
                    <a:pt x="249" y="658"/>
                  </a:lnTo>
                  <a:lnTo>
                    <a:pt x="247" y="658"/>
                  </a:lnTo>
                  <a:lnTo>
                    <a:pt x="245" y="656"/>
                  </a:lnTo>
                  <a:lnTo>
                    <a:pt x="245" y="654"/>
                  </a:lnTo>
                  <a:lnTo>
                    <a:pt x="242" y="658"/>
                  </a:lnTo>
                  <a:lnTo>
                    <a:pt x="238" y="656"/>
                  </a:lnTo>
                  <a:lnTo>
                    <a:pt x="238" y="654"/>
                  </a:lnTo>
                  <a:lnTo>
                    <a:pt x="238" y="651"/>
                  </a:lnTo>
                  <a:lnTo>
                    <a:pt x="240" y="649"/>
                  </a:lnTo>
                  <a:lnTo>
                    <a:pt x="242" y="649"/>
                  </a:lnTo>
                  <a:lnTo>
                    <a:pt x="242" y="647"/>
                  </a:lnTo>
                  <a:lnTo>
                    <a:pt x="242" y="644"/>
                  </a:lnTo>
                  <a:lnTo>
                    <a:pt x="240" y="640"/>
                  </a:lnTo>
                  <a:lnTo>
                    <a:pt x="236" y="640"/>
                  </a:lnTo>
                  <a:lnTo>
                    <a:pt x="233" y="638"/>
                  </a:lnTo>
                  <a:lnTo>
                    <a:pt x="231" y="635"/>
                  </a:lnTo>
                  <a:lnTo>
                    <a:pt x="231" y="633"/>
                  </a:lnTo>
                  <a:lnTo>
                    <a:pt x="231" y="631"/>
                  </a:lnTo>
                  <a:lnTo>
                    <a:pt x="229" y="631"/>
                  </a:lnTo>
                  <a:lnTo>
                    <a:pt x="226" y="631"/>
                  </a:lnTo>
                  <a:lnTo>
                    <a:pt x="226" y="633"/>
                  </a:lnTo>
                  <a:lnTo>
                    <a:pt x="224" y="633"/>
                  </a:lnTo>
                  <a:lnTo>
                    <a:pt x="222" y="633"/>
                  </a:lnTo>
                  <a:lnTo>
                    <a:pt x="220" y="633"/>
                  </a:lnTo>
                  <a:lnTo>
                    <a:pt x="220" y="635"/>
                  </a:lnTo>
                  <a:lnTo>
                    <a:pt x="220" y="638"/>
                  </a:lnTo>
                  <a:lnTo>
                    <a:pt x="220" y="640"/>
                  </a:lnTo>
                  <a:lnTo>
                    <a:pt x="217" y="640"/>
                  </a:lnTo>
                  <a:lnTo>
                    <a:pt x="215" y="640"/>
                  </a:lnTo>
                  <a:lnTo>
                    <a:pt x="215" y="638"/>
                  </a:lnTo>
                  <a:lnTo>
                    <a:pt x="215" y="635"/>
                  </a:lnTo>
                  <a:lnTo>
                    <a:pt x="213" y="633"/>
                  </a:lnTo>
                  <a:lnTo>
                    <a:pt x="210" y="633"/>
                  </a:lnTo>
                  <a:lnTo>
                    <a:pt x="210" y="635"/>
                  </a:lnTo>
                  <a:lnTo>
                    <a:pt x="210" y="638"/>
                  </a:lnTo>
                  <a:lnTo>
                    <a:pt x="208" y="640"/>
                  </a:lnTo>
                  <a:lnTo>
                    <a:pt x="206" y="640"/>
                  </a:lnTo>
                  <a:lnTo>
                    <a:pt x="206" y="638"/>
                  </a:lnTo>
                  <a:lnTo>
                    <a:pt x="204" y="635"/>
                  </a:lnTo>
                  <a:lnTo>
                    <a:pt x="204" y="633"/>
                  </a:lnTo>
                  <a:lnTo>
                    <a:pt x="206" y="631"/>
                  </a:lnTo>
                  <a:lnTo>
                    <a:pt x="206" y="628"/>
                  </a:lnTo>
                  <a:lnTo>
                    <a:pt x="208" y="626"/>
                  </a:lnTo>
                  <a:lnTo>
                    <a:pt x="210" y="624"/>
                  </a:lnTo>
                  <a:lnTo>
                    <a:pt x="210" y="622"/>
                  </a:lnTo>
                  <a:lnTo>
                    <a:pt x="213" y="619"/>
                  </a:lnTo>
                  <a:lnTo>
                    <a:pt x="215" y="619"/>
                  </a:lnTo>
                  <a:lnTo>
                    <a:pt x="217" y="617"/>
                  </a:lnTo>
                  <a:lnTo>
                    <a:pt x="220" y="617"/>
                  </a:lnTo>
                  <a:lnTo>
                    <a:pt x="220" y="615"/>
                  </a:lnTo>
                  <a:lnTo>
                    <a:pt x="217" y="612"/>
                  </a:lnTo>
                  <a:lnTo>
                    <a:pt x="213" y="612"/>
                  </a:lnTo>
                  <a:lnTo>
                    <a:pt x="210" y="612"/>
                  </a:lnTo>
                  <a:lnTo>
                    <a:pt x="210" y="608"/>
                  </a:lnTo>
                  <a:lnTo>
                    <a:pt x="208" y="608"/>
                  </a:lnTo>
                  <a:lnTo>
                    <a:pt x="206" y="606"/>
                  </a:lnTo>
                  <a:lnTo>
                    <a:pt x="201" y="606"/>
                  </a:lnTo>
                  <a:lnTo>
                    <a:pt x="197" y="606"/>
                  </a:lnTo>
                  <a:lnTo>
                    <a:pt x="190" y="603"/>
                  </a:lnTo>
                  <a:lnTo>
                    <a:pt x="185" y="603"/>
                  </a:lnTo>
                  <a:lnTo>
                    <a:pt x="181" y="603"/>
                  </a:lnTo>
                  <a:lnTo>
                    <a:pt x="176" y="606"/>
                  </a:lnTo>
                  <a:lnTo>
                    <a:pt x="172" y="606"/>
                  </a:lnTo>
                  <a:lnTo>
                    <a:pt x="165" y="606"/>
                  </a:lnTo>
                  <a:lnTo>
                    <a:pt x="167" y="603"/>
                  </a:lnTo>
                  <a:lnTo>
                    <a:pt x="167" y="601"/>
                  </a:lnTo>
                  <a:lnTo>
                    <a:pt x="165" y="592"/>
                  </a:lnTo>
                  <a:lnTo>
                    <a:pt x="165" y="587"/>
                  </a:lnTo>
                  <a:lnTo>
                    <a:pt x="162" y="585"/>
                  </a:lnTo>
                  <a:lnTo>
                    <a:pt x="160" y="583"/>
                  </a:lnTo>
                  <a:lnTo>
                    <a:pt x="160" y="580"/>
                  </a:lnTo>
                  <a:lnTo>
                    <a:pt x="162" y="578"/>
                  </a:lnTo>
                  <a:lnTo>
                    <a:pt x="165" y="576"/>
                  </a:lnTo>
                  <a:lnTo>
                    <a:pt x="162" y="571"/>
                  </a:lnTo>
                  <a:lnTo>
                    <a:pt x="162" y="567"/>
                  </a:lnTo>
                  <a:lnTo>
                    <a:pt x="162" y="560"/>
                  </a:lnTo>
                  <a:lnTo>
                    <a:pt x="160" y="558"/>
                  </a:lnTo>
                  <a:lnTo>
                    <a:pt x="158" y="555"/>
                  </a:lnTo>
                  <a:lnTo>
                    <a:pt x="158" y="551"/>
                  </a:lnTo>
                  <a:lnTo>
                    <a:pt x="153" y="551"/>
                  </a:lnTo>
                  <a:lnTo>
                    <a:pt x="149" y="551"/>
                  </a:lnTo>
                  <a:lnTo>
                    <a:pt x="146" y="551"/>
                  </a:lnTo>
                  <a:lnTo>
                    <a:pt x="140" y="544"/>
                  </a:lnTo>
                  <a:lnTo>
                    <a:pt x="135" y="539"/>
                  </a:lnTo>
                  <a:lnTo>
                    <a:pt x="135" y="532"/>
                  </a:lnTo>
                  <a:lnTo>
                    <a:pt x="133" y="530"/>
                  </a:lnTo>
                  <a:lnTo>
                    <a:pt x="137" y="516"/>
                  </a:lnTo>
                  <a:lnTo>
                    <a:pt x="137" y="514"/>
                  </a:lnTo>
                  <a:lnTo>
                    <a:pt x="137" y="510"/>
                  </a:lnTo>
                  <a:lnTo>
                    <a:pt x="135" y="510"/>
                  </a:lnTo>
                  <a:lnTo>
                    <a:pt x="137" y="505"/>
                  </a:lnTo>
                  <a:lnTo>
                    <a:pt x="140" y="500"/>
                  </a:lnTo>
                  <a:lnTo>
                    <a:pt x="140" y="498"/>
                  </a:lnTo>
                  <a:lnTo>
                    <a:pt x="137" y="494"/>
                  </a:lnTo>
                  <a:lnTo>
                    <a:pt x="144" y="496"/>
                  </a:lnTo>
                  <a:lnTo>
                    <a:pt x="156" y="500"/>
                  </a:lnTo>
                  <a:lnTo>
                    <a:pt x="169" y="503"/>
                  </a:lnTo>
                  <a:lnTo>
                    <a:pt x="176" y="503"/>
                  </a:lnTo>
                  <a:lnTo>
                    <a:pt x="183" y="500"/>
                  </a:lnTo>
                  <a:lnTo>
                    <a:pt x="176" y="484"/>
                  </a:lnTo>
                  <a:lnTo>
                    <a:pt x="176" y="482"/>
                  </a:lnTo>
                  <a:lnTo>
                    <a:pt x="174" y="480"/>
                  </a:lnTo>
                  <a:lnTo>
                    <a:pt x="178" y="466"/>
                  </a:lnTo>
                  <a:lnTo>
                    <a:pt x="185" y="448"/>
                  </a:lnTo>
                  <a:lnTo>
                    <a:pt x="185" y="443"/>
                  </a:lnTo>
                  <a:lnTo>
                    <a:pt x="181" y="434"/>
                  </a:lnTo>
                  <a:lnTo>
                    <a:pt x="174" y="423"/>
                  </a:lnTo>
                  <a:lnTo>
                    <a:pt x="169" y="418"/>
                  </a:lnTo>
                  <a:lnTo>
                    <a:pt x="167" y="416"/>
                  </a:lnTo>
                  <a:lnTo>
                    <a:pt x="167" y="414"/>
                  </a:lnTo>
                  <a:lnTo>
                    <a:pt x="165" y="409"/>
                  </a:lnTo>
                  <a:lnTo>
                    <a:pt x="162" y="409"/>
                  </a:lnTo>
                  <a:lnTo>
                    <a:pt x="160" y="409"/>
                  </a:lnTo>
                  <a:lnTo>
                    <a:pt x="158" y="409"/>
                  </a:lnTo>
                  <a:lnTo>
                    <a:pt x="156" y="407"/>
                  </a:lnTo>
                  <a:lnTo>
                    <a:pt x="151" y="402"/>
                  </a:lnTo>
                  <a:lnTo>
                    <a:pt x="149" y="398"/>
                  </a:lnTo>
                  <a:lnTo>
                    <a:pt x="144" y="398"/>
                  </a:lnTo>
                  <a:lnTo>
                    <a:pt x="142" y="398"/>
                  </a:lnTo>
                  <a:lnTo>
                    <a:pt x="140" y="398"/>
                  </a:lnTo>
                  <a:lnTo>
                    <a:pt x="135" y="398"/>
                  </a:lnTo>
                  <a:lnTo>
                    <a:pt x="133" y="395"/>
                  </a:lnTo>
                  <a:lnTo>
                    <a:pt x="128" y="391"/>
                  </a:lnTo>
                  <a:lnTo>
                    <a:pt x="121" y="384"/>
                  </a:lnTo>
                  <a:lnTo>
                    <a:pt x="117" y="382"/>
                  </a:lnTo>
                  <a:lnTo>
                    <a:pt x="112" y="379"/>
                  </a:lnTo>
                  <a:lnTo>
                    <a:pt x="108" y="384"/>
                  </a:lnTo>
                  <a:lnTo>
                    <a:pt x="101" y="391"/>
                  </a:lnTo>
                  <a:lnTo>
                    <a:pt x="92" y="393"/>
                  </a:lnTo>
                  <a:lnTo>
                    <a:pt x="82" y="400"/>
                  </a:lnTo>
                  <a:lnTo>
                    <a:pt x="73" y="404"/>
                  </a:lnTo>
                  <a:lnTo>
                    <a:pt x="71" y="407"/>
                  </a:lnTo>
                  <a:lnTo>
                    <a:pt x="69" y="407"/>
                  </a:lnTo>
                  <a:lnTo>
                    <a:pt x="64" y="400"/>
                  </a:lnTo>
                  <a:lnTo>
                    <a:pt x="60" y="391"/>
                  </a:lnTo>
                  <a:lnTo>
                    <a:pt x="53" y="382"/>
                  </a:lnTo>
                  <a:lnTo>
                    <a:pt x="48" y="370"/>
                  </a:lnTo>
                  <a:lnTo>
                    <a:pt x="44" y="361"/>
                  </a:lnTo>
                  <a:lnTo>
                    <a:pt x="37" y="350"/>
                  </a:lnTo>
                  <a:lnTo>
                    <a:pt x="32" y="345"/>
                  </a:lnTo>
                  <a:lnTo>
                    <a:pt x="25" y="343"/>
                  </a:lnTo>
                  <a:lnTo>
                    <a:pt x="18" y="343"/>
                  </a:lnTo>
                  <a:lnTo>
                    <a:pt x="12" y="334"/>
                  </a:lnTo>
                  <a:lnTo>
                    <a:pt x="7" y="320"/>
                  </a:lnTo>
                  <a:lnTo>
                    <a:pt x="2" y="304"/>
                  </a:lnTo>
                  <a:lnTo>
                    <a:pt x="0" y="302"/>
                  </a:lnTo>
                  <a:lnTo>
                    <a:pt x="0" y="297"/>
                  </a:lnTo>
                  <a:lnTo>
                    <a:pt x="0" y="295"/>
                  </a:lnTo>
                  <a:lnTo>
                    <a:pt x="2" y="292"/>
                  </a:lnTo>
                  <a:lnTo>
                    <a:pt x="5" y="283"/>
                  </a:lnTo>
                  <a:lnTo>
                    <a:pt x="7" y="281"/>
                  </a:lnTo>
                  <a:lnTo>
                    <a:pt x="14" y="270"/>
                  </a:lnTo>
                  <a:lnTo>
                    <a:pt x="23" y="256"/>
                  </a:lnTo>
                  <a:lnTo>
                    <a:pt x="32" y="240"/>
                  </a:lnTo>
                  <a:lnTo>
                    <a:pt x="46" y="219"/>
                  </a:lnTo>
                  <a:lnTo>
                    <a:pt x="50" y="217"/>
                  </a:lnTo>
                  <a:lnTo>
                    <a:pt x="53" y="213"/>
                  </a:lnTo>
                  <a:lnTo>
                    <a:pt x="57" y="210"/>
                  </a:lnTo>
                  <a:lnTo>
                    <a:pt x="60" y="208"/>
                  </a:lnTo>
                  <a:lnTo>
                    <a:pt x="55" y="194"/>
                  </a:lnTo>
                  <a:lnTo>
                    <a:pt x="53" y="190"/>
                  </a:lnTo>
                  <a:lnTo>
                    <a:pt x="50" y="187"/>
                  </a:lnTo>
                  <a:lnTo>
                    <a:pt x="46" y="185"/>
                  </a:lnTo>
                  <a:lnTo>
                    <a:pt x="46" y="181"/>
                  </a:lnTo>
                  <a:lnTo>
                    <a:pt x="44" y="176"/>
                  </a:lnTo>
                  <a:lnTo>
                    <a:pt x="41" y="169"/>
                  </a:lnTo>
                  <a:lnTo>
                    <a:pt x="41" y="167"/>
                  </a:lnTo>
                  <a:lnTo>
                    <a:pt x="32" y="162"/>
                  </a:lnTo>
                  <a:lnTo>
                    <a:pt x="30" y="160"/>
                  </a:lnTo>
                  <a:lnTo>
                    <a:pt x="32" y="158"/>
                  </a:lnTo>
                  <a:lnTo>
                    <a:pt x="34" y="158"/>
                  </a:lnTo>
                  <a:lnTo>
                    <a:pt x="39" y="158"/>
                  </a:lnTo>
                  <a:lnTo>
                    <a:pt x="41" y="155"/>
                  </a:lnTo>
                  <a:lnTo>
                    <a:pt x="46" y="153"/>
                  </a:lnTo>
                  <a:lnTo>
                    <a:pt x="48" y="151"/>
                  </a:lnTo>
                  <a:lnTo>
                    <a:pt x="53" y="142"/>
                  </a:lnTo>
                  <a:lnTo>
                    <a:pt x="50" y="137"/>
                  </a:lnTo>
                  <a:lnTo>
                    <a:pt x="46" y="133"/>
                  </a:lnTo>
                  <a:lnTo>
                    <a:pt x="44" y="130"/>
                  </a:lnTo>
                  <a:lnTo>
                    <a:pt x="44" y="126"/>
                  </a:lnTo>
                  <a:lnTo>
                    <a:pt x="46" y="123"/>
                  </a:lnTo>
                  <a:lnTo>
                    <a:pt x="48" y="119"/>
                  </a:lnTo>
                  <a:lnTo>
                    <a:pt x="50" y="114"/>
                  </a:lnTo>
                  <a:lnTo>
                    <a:pt x="53" y="107"/>
                  </a:lnTo>
                  <a:lnTo>
                    <a:pt x="57" y="101"/>
                  </a:lnTo>
                  <a:lnTo>
                    <a:pt x="64" y="80"/>
                  </a:lnTo>
                  <a:lnTo>
                    <a:pt x="64" y="73"/>
                  </a:lnTo>
                  <a:lnTo>
                    <a:pt x="69" y="57"/>
                  </a:lnTo>
                  <a:lnTo>
                    <a:pt x="66" y="37"/>
                  </a:lnTo>
                  <a:lnTo>
                    <a:pt x="69" y="30"/>
                  </a:lnTo>
                  <a:lnTo>
                    <a:pt x="76" y="23"/>
                  </a:lnTo>
                  <a:lnTo>
                    <a:pt x="80" y="18"/>
                  </a:lnTo>
                  <a:lnTo>
                    <a:pt x="85" y="16"/>
                  </a:lnTo>
                  <a:lnTo>
                    <a:pt x="92" y="16"/>
                  </a:lnTo>
                  <a:lnTo>
                    <a:pt x="94" y="14"/>
                  </a:lnTo>
                  <a:lnTo>
                    <a:pt x="98" y="11"/>
                  </a:lnTo>
                  <a:lnTo>
                    <a:pt x="101" y="9"/>
                  </a:lnTo>
                  <a:lnTo>
                    <a:pt x="103" y="7"/>
                  </a:lnTo>
                  <a:lnTo>
                    <a:pt x="110" y="7"/>
                  </a:lnTo>
                  <a:lnTo>
                    <a:pt x="112" y="9"/>
                  </a:lnTo>
                  <a:lnTo>
                    <a:pt x="114" y="9"/>
                  </a:lnTo>
                  <a:lnTo>
                    <a:pt x="117" y="11"/>
                  </a:lnTo>
                  <a:lnTo>
                    <a:pt x="119" y="16"/>
                  </a:lnTo>
                  <a:lnTo>
                    <a:pt x="121" y="18"/>
                  </a:lnTo>
                  <a:lnTo>
                    <a:pt x="124" y="18"/>
                  </a:lnTo>
                  <a:lnTo>
                    <a:pt x="128" y="18"/>
                  </a:lnTo>
                  <a:lnTo>
                    <a:pt x="130" y="18"/>
                  </a:lnTo>
                  <a:lnTo>
                    <a:pt x="133" y="18"/>
                  </a:lnTo>
                  <a:lnTo>
                    <a:pt x="135" y="21"/>
                  </a:lnTo>
                  <a:lnTo>
                    <a:pt x="135" y="25"/>
                  </a:lnTo>
                  <a:lnTo>
                    <a:pt x="135" y="27"/>
                  </a:lnTo>
                  <a:lnTo>
                    <a:pt x="133" y="30"/>
                  </a:lnTo>
                  <a:lnTo>
                    <a:pt x="130" y="32"/>
                  </a:lnTo>
                  <a:lnTo>
                    <a:pt x="126" y="32"/>
                  </a:lnTo>
                  <a:lnTo>
                    <a:pt x="124" y="34"/>
                  </a:lnTo>
                  <a:lnTo>
                    <a:pt x="121" y="37"/>
                  </a:lnTo>
                  <a:lnTo>
                    <a:pt x="124" y="39"/>
                  </a:lnTo>
                  <a:lnTo>
                    <a:pt x="124" y="41"/>
                  </a:lnTo>
                  <a:lnTo>
                    <a:pt x="126" y="41"/>
                  </a:lnTo>
                  <a:lnTo>
                    <a:pt x="128" y="41"/>
                  </a:lnTo>
                  <a:lnTo>
                    <a:pt x="133" y="39"/>
                  </a:lnTo>
                  <a:lnTo>
                    <a:pt x="137" y="39"/>
                  </a:lnTo>
                  <a:lnTo>
                    <a:pt x="140" y="39"/>
                  </a:lnTo>
                  <a:lnTo>
                    <a:pt x="142" y="39"/>
                  </a:lnTo>
                  <a:lnTo>
                    <a:pt x="144" y="39"/>
                  </a:lnTo>
                  <a:lnTo>
                    <a:pt x="146" y="39"/>
                  </a:lnTo>
                  <a:lnTo>
                    <a:pt x="149" y="37"/>
                  </a:lnTo>
                  <a:lnTo>
                    <a:pt x="151" y="34"/>
                  </a:lnTo>
                  <a:lnTo>
                    <a:pt x="156" y="32"/>
                  </a:lnTo>
                  <a:lnTo>
                    <a:pt x="160" y="30"/>
                  </a:lnTo>
                  <a:lnTo>
                    <a:pt x="165" y="30"/>
                  </a:lnTo>
                  <a:lnTo>
                    <a:pt x="167" y="27"/>
                  </a:lnTo>
                  <a:lnTo>
                    <a:pt x="172" y="23"/>
                  </a:lnTo>
                  <a:lnTo>
                    <a:pt x="172" y="21"/>
                  </a:lnTo>
                  <a:lnTo>
                    <a:pt x="174" y="18"/>
                  </a:lnTo>
                  <a:lnTo>
                    <a:pt x="178" y="18"/>
                  </a:lnTo>
                  <a:lnTo>
                    <a:pt x="181" y="16"/>
                  </a:lnTo>
                  <a:lnTo>
                    <a:pt x="183" y="16"/>
                  </a:lnTo>
                  <a:lnTo>
                    <a:pt x="185" y="11"/>
                  </a:lnTo>
                  <a:lnTo>
                    <a:pt x="185" y="9"/>
                  </a:lnTo>
                  <a:lnTo>
                    <a:pt x="188" y="7"/>
                  </a:lnTo>
                  <a:lnTo>
                    <a:pt x="192" y="7"/>
                  </a:lnTo>
                  <a:lnTo>
                    <a:pt x="197" y="7"/>
                  </a:lnTo>
                  <a:lnTo>
                    <a:pt x="199" y="5"/>
                  </a:lnTo>
                  <a:lnTo>
                    <a:pt x="204" y="5"/>
                  </a:lnTo>
                  <a:lnTo>
                    <a:pt x="210" y="2"/>
                  </a:lnTo>
                  <a:lnTo>
                    <a:pt x="217" y="2"/>
                  </a:lnTo>
                  <a:lnTo>
                    <a:pt x="224" y="2"/>
                  </a:lnTo>
                  <a:lnTo>
                    <a:pt x="231" y="2"/>
                  </a:lnTo>
                  <a:lnTo>
                    <a:pt x="233" y="2"/>
                  </a:lnTo>
                  <a:lnTo>
                    <a:pt x="238" y="0"/>
                  </a:lnTo>
                  <a:lnTo>
                    <a:pt x="240" y="2"/>
                  </a:lnTo>
                  <a:lnTo>
                    <a:pt x="242" y="5"/>
                  </a:lnTo>
                  <a:lnTo>
                    <a:pt x="245" y="5"/>
                  </a:lnTo>
                  <a:lnTo>
                    <a:pt x="247" y="7"/>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46" name="A111">
              <a:extLst>
                <a:ext uri="{FF2B5EF4-FFF2-40B4-BE49-F238E27FC236}">
                  <a16:creationId xmlns:a16="http://schemas.microsoft.com/office/drawing/2014/main" id="{6C8D5AC8-917A-824B-AB6D-3E7134CCFAB2}"/>
                </a:ext>
              </a:extLst>
            </xdr:cNvPr>
            <xdr:cNvSpPr>
              <a:spLocks/>
            </xdr:cNvSpPr>
          </xdr:nvSpPr>
          <xdr:spPr bwMode="auto">
            <a:xfrm>
              <a:off x="4812291" y="8330050"/>
              <a:ext cx="577092" cy="400104"/>
            </a:xfrm>
            <a:custGeom>
              <a:avLst/>
              <a:gdLst/>
              <a:ahLst/>
              <a:cxnLst>
                <a:cxn ang="0">
                  <a:pos x="485" y="21"/>
                </a:cxn>
                <a:cxn ang="0">
                  <a:pos x="503" y="28"/>
                </a:cxn>
                <a:cxn ang="0">
                  <a:pos x="521" y="39"/>
                </a:cxn>
                <a:cxn ang="0">
                  <a:pos x="528" y="71"/>
                </a:cxn>
                <a:cxn ang="0">
                  <a:pos x="562" y="83"/>
                </a:cxn>
                <a:cxn ang="0">
                  <a:pos x="558" y="96"/>
                </a:cxn>
                <a:cxn ang="0">
                  <a:pos x="553" y="112"/>
                </a:cxn>
                <a:cxn ang="0">
                  <a:pos x="565" y="126"/>
                </a:cxn>
                <a:cxn ang="0">
                  <a:pos x="578" y="149"/>
                </a:cxn>
                <a:cxn ang="0">
                  <a:pos x="601" y="162"/>
                </a:cxn>
                <a:cxn ang="0">
                  <a:pos x="608" y="183"/>
                </a:cxn>
                <a:cxn ang="0">
                  <a:pos x="608" y="197"/>
                </a:cxn>
                <a:cxn ang="0">
                  <a:pos x="599" y="197"/>
                </a:cxn>
                <a:cxn ang="0">
                  <a:pos x="590" y="226"/>
                </a:cxn>
                <a:cxn ang="0">
                  <a:pos x="574" y="233"/>
                </a:cxn>
                <a:cxn ang="0">
                  <a:pos x="551" y="226"/>
                </a:cxn>
                <a:cxn ang="0">
                  <a:pos x="528" y="231"/>
                </a:cxn>
                <a:cxn ang="0">
                  <a:pos x="501" y="242"/>
                </a:cxn>
                <a:cxn ang="0">
                  <a:pos x="485" y="261"/>
                </a:cxn>
                <a:cxn ang="0">
                  <a:pos x="464" y="290"/>
                </a:cxn>
                <a:cxn ang="0">
                  <a:pos x="444" y="313"/>
                </a:cxn>
                <a:cxn ang="0">
                  <a:pos x="439" y="352"/>
                </a:cxn>
                <a:cxn ang="0">
                  <a:pos x="409" y="400"/>
                </a:cxn>
                <a:cxn ang="0">
                  <a:pos x="373" y="414"/>
                </a:cxn>
                <a:cxn ang="0">
                  <a:pos x="348" y="402"/>
                </a:cxn>
                <a:cxn ang="0">
                  <a:pos x="325" y="398"/>
                </a:cxn>
                <a:cxn ang="0">
                  <a:pos x="311" y="393"/>
                </a:cxn>
                <a:cxn ang="0">
                  <a:pos x="304" y="416"/>
                </a:cxn>
                <a:cxn ang="0">
                  <a:pos x="263" y="421"/>
                </a:cxn>
                <a:cxn ang="0">
                  <a:pos x="259" y="391"/>
                </a:cxn>
                <a:cxn ang="0">
                  <a:pos x="229" y="377"/>
                </a:cxn>
                <a:cxn ang="0">
                  <a:pos x="215" y="380"/>
                </a:cxn>
                <a:cxn ang="0">
                  <a:pos x="199" y="361"/>
                </a:cxn>
                <a:cxn ang="0">
                  <a:pos x="158" y="364"/>
                </a:cxn>
                <a:cxn ang="0">
                  <a:pos x="137" y="377"/>
                </a:cxn>
                <a:cxn ang="0">
                  <a:pos x="110" y="393"/>
                </a:cxn>
                <a:cxn ang="0">
                  <a:pos x="87" y="400"/>
                </a:cxn>
                <a:cxn ang="0">
                  <a:pos x="92" y="389"/>
                </a:cxn>
                <a:cxn ang="0">
                  <a:pos x="80" y="377"/>
                </a:cxn>
                <a:cxn ang="0">
                  <a:pos x="57" y="370"/>
                </a:cxn>
                <a:cxn ang="0">
                  <a:pos x="19" y="396"/>
                </a:cxn>
                <a:cxn ang="0">
                  <a:pos x="12" y="350"/>
                </a:cxn>
                <a:cxn ang="0">
                  <a:pos x="35" y="300"/>
                </a:cxn>
                <a:cxn ang="0">
                  <a:pos x="73" y="252"/>
                </a:cxn>
                <a:cxn ang="0">
                  <a:pos x="99" y="245"/>
                </a:cxn>
                <a:cxn ang="0">
                  <a:pos x="112" y="217"/>
                </a:cxn>
                <a:cxn ang="0">
                  <a:pos x="101" y="194"/>
                </a:cxn>
                <a:cxn ang="0">
                  <a:pos x="126" y="176"/>
                </a:cxn>
                <a:cxn ang="0">
                  <a:pos x="160" y="190"/>
                </a:cxn>
                <a:cxn ang="0">
                  <a:pos x="195" y="176"/>
                </a:cxn>
                <a:cxn ang="0">
                  <a:pos x="238" y="156"/>
                </a:cxn>
                <a:cxn ang="0">
                  <a:pos x="270" y="156"/>
                </a:cxn>
                <a:cxn ang="0">
                  <a:pos x="318" y="158"/>
                </a:cxn>
                <a:cxn ang="0">
                  <a:pos x="325" y="128"/>
                </a:cxn>
                <a:cxn ang="0">
                  <a:pos x="320" y="105"/>
                </a:cxn>
                <a:cxn ang="0">
                  <a:pos x="329" y="92"/>
                </a:cxn>
                <a:cxn ang="0">
                  <a:pos x="345" y="80"/>
                </a:cxn>
                <a:cxn ang="0">
                  <a:pos x="359" y="57"/>
                </a:cxn>
                <a:cxn ang="0">
                  <a:pos x="380" y="44"/>
                </a:cxn>
                <a:cxn ang="0">
                  <a:pos x="407" y="44"/>
                </a:cxn>
                <a:cxn ang="0">
                  <a:pos x="416" y="37"/>
                </a:cxn>
                <a:cxn ang="0">
                  <a:pos x="428" y="3"/>
                </a:cxn>
              </a:cxnLst>
              <a:rect l="0" t="0" r="r" b="b"/>
              <a:pathLst>
                <a:path w="613" h="425">
                  <a:moveTo>
                    <a:pt x="450" y="5"/>
                  </a:moveTo>
                  <a:lnTo>
                    <a:pt x="460" y="5"/>
                  </a:lnTo>
                  <a:lnTo>
                    <a:pt x="466" y="5"/>
                  </a:lnTo>
                  <a:lnTo>
                    <a:pt x="473" y="5"/>
                  </a:lnTo>
                  <a:lnTo>
                    <a:pt x="478" y="5"/>
                  </a:lnTo>
                  <a:lnTo>
                    <a:pt x="480" y="12"/>
                  </a:lnTo>
                  <a:lnTo>
                    <a:pt x="482" y="16"/>
                  </a:lnTo>
                  <a:lnTo>
                    <a:pt x="485" y="21"/>
                  </a:lnTo>
                  <a:lnTo>
                    <a:pt x="489" y="25"/>
                  </a:lnTo>
                  <a:lnTo>
                    <a:pt x="489" y="28"/>
                  </a:lnTo>
                  <a:lnTo>
                    <a:pt x="492" y="30"/>
                  </a:lnTo>
                  <a:lnTo>
                    <a:pt x="494" y="32"/>
                  </a:lnTo>
                  <a:lnTo>
                    <a:pt x="496" y="30"/>
                  </a:lnTo>
                  <a:lnTo>
                    <a:pt x="498" y="28"/>
                  </a:lnTo>
                  <a:lnTo>
                    <a:pt x="501" y="28"/>
                  </a:lnTo>
                  <a:lnTo>
                    <a:pt x="503" y="28"/>
                  </a:lnTo>
                  <a:lnTo>
                    <a:pt x="505" y="28"/>
                  </a:lnTo>
                  <a:lnTo>
                    <a:pt x="508" y="28"/>
                  </a:lnTo>
                  <a:lnTo>
                    <a:pt x="510" y="28"/>
                  </a:lnTo>
                  <a:lnTo>
                    <a:pt x="512" y="28"/>
                  </a:lnTo>
                  <a:lnTo>
                    <a:pt x="514" y="30"/>
                  </a:lnTo>
                  <a:lnTo>
                    <a:pt x="517" y="35"/>
                  </a:lnTo>
                  <a:lnTo>
                    <a:pt x="519" y="37"/>
                  </a:lnTo>
                  <a:lnTo>
                    <a:pt x="521" y="39"/>
                  </a:lnTo>
                  <a:lnTo>
                    <a:pt x="524" y="44"/>
                  </a:lnTo>
                  <a:lnTo>
                    <a:pt x="524" y="46"/>
                  </a:lnTo>
                  <a:lnTo>
                    <a:pt x="524" y="51"/>
                  </a:lnTo>
                  <a:lnTo>
                    <a:pt x="524" y="57"/>
                  </a:lnTo>
                  <a:lnTo>
                    <a:pt x="526" y="62"/>
                  </a:lnTo>
                  <a:lnTo>
                    <a:pt x="526" y="67"/>
                  </a:lnTo>
                  <a:lnTo>
                    <a:pt x="526" y="69"/>
                  </a:lnTo>
                  <a:lnTo>
                    <a:pt x="528" y="71"/>
                  </a:lnTo>
                  <a:lnTo>
                    <a:pt x="530" y="73"/>
                  </a:lnTo>
                  <a:lnTo>
                    <a:pt x="535" y="76"/>
                  </a:lnTo>
                  <a:lnTo>
                    <a:pt x="540" y="78"/>
                  </a:lnTo>
                  <a:lnTo>
                    <a:pt x="544" y="80"/>
                  </a:lnTo>
                  <a:lnTo>
                    <a:pt x="549" y="83"/>
                  </a:lnTo>
                  <a:lnTo>
                    <a:pt x="553" y="83"/>
                  </a:lnTo>
                  <a:lnTo>
                    <a:pt x="560" y="83"/>
                  </a:lnTo>
                  <a:lnTo>
                    <a:pt x="562" y="83"/>
                  </a:lnTo>
                  <a:lnTo>
                    <a:pt x="565" y="85"/>
                  </a:lnTo>
                  <a:lnTo>
                    <a:pt x="567" y="87"/>
                  </a:lnTo>
                  <a:lnTo>
                    <a:pt x="565" y="89"/>
                  </a:lnTo>
                  <a:lnTo>
                    <a:pt x="565" y="92"/>
                  </a:lnTo>
                  <a:lnTo>
                    <a:pt x="562" y="94"/>
                  </a:lnTo>
                  <a:lnTo>
                    <a:pt x="560" y="94"/>
                  </a:lnTo>
                  <a:lnTo>
                    <a:pt x="560" y="96"/>
                  </a:lnTo>
                  <a:lnTo>
                    <a:pt x="558" y="96"/>
                  </a:lnTo>
                  <a:lnTo>
                    <a:pt x="558" y="99"/>
                  </a:lnTo>
                  <a:lnTo>
                    <a:pt x="558" y="101"/>
                  </a:lnTo>
                  <a:lnTo>
                    <a:pt x="558" y="103"/>
                  </a:lnTo>
                  <a:lnTo>
                    <a:pt x="556" y="105"/>
                  </a:lnTo>
                  <a:lnTo>
                    <a:pt x="553" y="105"/>
                  </a:lnTo>
                  <a:lnTo>
                    <a:pt x="553" y="108"/>
                  </a:lnTo>
                  <a:lnTo>
                    <a:pt x="553" y="110"/>
                  </a:lnTo>
                  <a:lnTo>
                    <a:pt x="553" y="112"/>
                  </a:lnTo>
                  <a:lnTo>
                    <a:pt x="553" y="115"/>
                  </a:lnTo>
                  <a:lnTo>
                    <a:pt x="553" y="117"/>
                  </a:lnTo>
                  <a:lnTo>
                    <a:pt x="553" y="121"/>
                  </a:lnTo>
                  <a:lnTo>
                    <a:pt x="553" y="124"/>
                  </a:lnTo>
                  <a:lnTo>
                    <a:pt x="556" y="124"/>
                  </a:lnTo>
                  <a:lnTo>
                    <a:pt x="558" y="126"/>
                  </a:lnTo>
                  <a:lnTo>
                    <a:pt x="562" y="126"/>
                  </a:lnTo>
                  <a:lnTo>
                    <a:pt x="565" y="126"/>
                  </a:lnTo>
                  <a:lnTo>
                    <a:pt x="567" y="126"/>
                  </a:lnTo>
                  <a:lnTo>
                    <a:pt x="569" y="131"/>
                  </a:lnTo>
                  <a:lnTo>
                    <a:pt x="572" y="133"/>
                  </a:lnTo>
                  <a:lnTo>
                    <a:pt x="574" y="135"/>
                  </a:lnTo>
                  <a:lnTo>
                    <a:pt x="576" y="135"/>
                  </a:lnTo>
                  <a:lnTo>
                    <a:pt x="576" y="137"/>
                  </a:lnTo>
                  <a:lnTo>
                    <a:pt x="576" y="144"/>
                  </a:lnTo>
                  <a:lnTo>
                    <a:pt x="578" y="149"/>
                  </a:lnTo>
                  <a:lnTo>
                    <a:pt x="578" y="151"/>
                  </a:lnTo>
                  <a:lnTo>
                    <a:pt x="581" y="153"/>
                  </a:lnTo>
                  <a:lnTo>
                    <a:pt x="590" y="156"/>
                  </a:lnTo>
                  <a:lnTo>
                    <a:pt x="594" y="156"/>
                  </a:lnTo>
                  <a:lnTo>
                    <a:pt x="594" y="158"/>
                  </a:lnTo>
                  <a:lnTo>
                    <a:pt x="597" y="162"/>
                  </a:lnTo>
                  <a:lnTo>
                    <a:pt x="597" y="165"/>
                  </a:lnTo>
                  <a:lnTo>
                    <a:pt x="601" y="162"/>
                  </a:lnTo>
                  <a:lnTo>
                    <a:pt x="601" y="167"/>
                  </a:lnTo>
                  <a:lnTo>
                    <a:pt x="604" y="169"/>
                  </a:lnTo>
                  <a:lnTo>
                    <a:pt x="604" y="172"/>
                  </a:lnTo>
                  <a:lnTo>
                    <a:pt x="606" y="174"/>
                  </a:lnTo>
                  <a:lnTo>
                    <a:pt x="606" y="176"/>
                  </a:lnTo>
                  <a:lnTo>
                    <a:pt x="606" y="178"/>
                  </a:lnTo>
                  <a:lnTo>
                    <a:pt x="608" y="181"/>
                  </a:lnTo>
                  <a:lnTo>
                    <a:pt x="608" y="183"/>
                  </a:lnTo>
                  <a:lnTo>
                    <a:pt x="608" y="185"/>
                  </a:lnTo>
                  <a:lnTo>
                    <a:pt x="610" y="185"/>
                  </a:lnTo>
                  <a:lnTo>
                    <a:pt x="610" y="188"/>
                  </a:lnTo>
                  <a:lnTo>
                    <a:pt x="613" y="190"/>
                  </a:lnTo>
                  <a:lnTo>
                    <a:pt x="613" y="192"/>
                  </a:lnTo>
                  <a:lnTo>
                    <a:pt x="613" y="194"/>
                  </a:lnTo>
                  <a:lnTo>
                    <a:pt x="610" y="197"/>
                  </a:lnTo>
                  <a:lnTo>
                    <a:pt x="608" y="197"/>
                  </a:lnTo>
                  <a:lnTo>
                    <a:pt x="606" y="197"/>
                  </a:lnTo>
                  <a:lnTo>
                    <a:pt x="604" y="194"/>
                  </a:lnTo>
                  <a:lnTo>
                    <a:pt x="601" y="190"/>
                  </a:lnTo>
                  <a:lnTo>
                    <a:pt x="599" y="190"/>
                  </a:lnTo>
                  <a:lnTo>
                    <a:pt x="597" y="190"/>
                  </a:lnTo>
                  <a:lnTo>
                    <a:pt x="597" y="192"/>
                  </a:lnTo>
                  <a:lnTo>
                    <a:pt x="597" y="194"/>
                  </a:lnTo>
                  <a:lnTo>
                    <a:pt x="599" y="197"/>
                  </a:lnTo>
                  <a:lnTo>
                    <a:pt x="599" y="199"/>
                  </a:lnTo>
                  <a:lnTo>
                    <a:pt x="597" y="201"/>
                  </a:lnTo>
                  <a:lnTo>
                    <a:pt x="597" y="204"/>
                  </a:lnTo>
                  <a:lnTo>
                    <a:pt x="594" y="206"/>
                  </a:lnTo>
                  <a:lnTo>
                    <a:pt x="592" y="210"/>
                  </a:lnTo>
                  <a:lnTo>
                    <a:pt x="592" y="220"/>
                  </a:lnTo>
                  <a:lnTo>
                    <a:pt x="592" y="224"/>
                  </a:lnTo>
                  <a:lnTo>
                    <a:pt x="590" y="226"/>
                  </a:lnTo>
                  <a:lnTo>
                    <a:pt x="588" y="226"/>
                  </a:lnTo>
                  <a:lnTo>
                    <a:pt x="585" y="226"/>
                  </a:lnTo>
                  <a:lnTo>
                    <a:pt x="581" y="226"/>
                  </a:lnTo>
                  <a:lnTo>
                    <a:pt x="578" y="226"/>
                  </a:lnTo>
                  <a:lnTo>
                    <a:pt x="578" y="229"/>
                  </a:lnTo>
                  <a:lnTo>
                    <a:pt x="578" y="231"/>
                  </a:lnTo>
                  <a:lnTo>
                    <a:pt x="576" y="233"/>
                  </a:lnTo>
                  <a:lnTo>
                    <a:pt x="574" y="233"/>
                  </a:lnTo>
                  <a:lnTo>
                    <a:pt x="569" y="231"/>
                  </a:lnTo>
                  <a:lnTo>
                    <a:pt x="567" y="229"/>
                  </a:lnTo>
                  <a:lnTo>
                    <a:pt x="565" y="226"/>
                  </a:lnTo>
                  <a:lnTo>
                    <a:pt x="562" y="226"/>
                  </a:lnTo>
                  <a:lnTo>
                    <a:pt x="560" y="229"/>
                  </a:lnTo>
                  <a:lnTo>
                    <a:pt x="558" y="229"/>
                  </a:lnTo>
                  <a:lnTo>
                    <a:pt x="553" y="226"/>
                  </a:lnTo>
                  <a:lnTo>
                    <a:pt x="551" y="226"/>
                  </a:lnTo>
                  <a:lnTo>
                    <a:pt x="551" y="229"/>
                  </a:lnTo>
                  <a:lnTo>
                    <a:pt x="551" y="231"/>
                  </a:lnTo>
                  <a:lnTo>
                    <a:pt x="546" y="233"/>
                  </a:lnTo>
                  <a:lnTo>
                    <a:pt x="542" y="233"/>
                  </a:lnTo>
                  <a:lnTo>
                    <a:pt x="537" y="233"/>
                  </a:lnTo>
                  <a:lnTo>
                    <a:pt x="533" y="233"/>
                  </a:lnTo>
                  <a:lnTo>
                    <a:pt x="530" y="233"/>
                  </a:lnTo>
                  <a:lnTo>
                    <a:pt x="528" y="231"/>
                  </a:lnTo>
                  <a:lnTo>
                    <a:pt x="526" y="233"/>
                  </a:lnTo>
                  <a:lnTo>
                    <a:pt x="521" y="233"/>
                  </a:lnTo>
                  <a:lnTo>
                    <a:pt x="519" y="231"/>
                  </a:lnTo>
                  <a:lnTo>
                    <a:pt x="517" y="231"/>
                  </a:lnTo>
                  <a:lnTo>
                    <a:pt x="512" y="233"/>
                  </a:lnTo>
                  <a:lnTo>
                    <a:pt x="508" y="238"/>
                  </a:lnTo>
                  <a:lnTo>
                    <a:pt x="505" y="240"/>
                  </a:lnTo>
                  <a:lnTo>
                    <a:pt x="501" y="242"/>
                  </a:lnTo>
                  <a:lnTo>
                    <a:pt x="498" y="247"/>
                  </a:lnTo>
                  <a:lnTo>
                    <a:pt x="496" y="249"/>
                  </a:lnTo>
                  <a:lnTo>
                    <a:pt x="494" y="252"/>
                  </a:lnTo>
                  <a:lnTo>
                    <a:pt x="492" y="254"/>
                  </a:lnTo>
                  <a:lnTo>
                    <a:pt x="492" y="256"/>
                  </a:lnTo>
                  <a:lnTo>
                    <a:pt x="489" y="258"/>
                  </a:lnTo>
                  <a:lnTo>
                    <a:pt x="487" y="261"/>
                  </a:lnTo>
                  <a:lnTo>
                    <a:pt x="485" y="261"/>
                  </a:lnTo>
                  <a:lnTo>
                    <a:pt x="482" y="263"/>
                  </a:lnTo>
                  <a:lnTo>
                    <a:pt x="478" y="265"/>
                  </a:lnTo>
                  <a:lnTo>
                    <a:pt x="473" y="270"/>
                  </a:lnTo>
                  <a:lnTo>
                    <a:pt x="469" y="274"/>
                  </a:lnTo>
                  <a:lnTo>
                    <a:pt x="464" y="281"/>
                  </a:lnTo>
                  <a:lnTo>
                    <a:pt x="464" y="286"/>
                  </a:lnTo>
                  <a:lnTo>
                    <a:pt x="464" y="288"/>
                  </a:lnTo>
                  <a:lnTo>
                    <a:pt x="464" y="290"/>
                  </a:lnTo>
                  <a:lnTo>
                    <a:pt x="464" y="293"/>
                  </a:lnTo>
                  <a:lnTo>
                    <a:pt x="462" y="295"/>
                  </a:lnTo>
                  <a:lnTo>
                    <a:pt x="457" y="300"/>
                  </a:lnTo>
                  <a:lnTo>
                    <a:pt x="455" y="300"/>
                  </a:lnTo>
                  <a:lnTo>
                    <a:pt x="450" y="304"/>
                  </a:lnTo>
                  <a:lnTo>
                    <a:pt x="448" y="306"/>
                  </a:lnTo>
                  <a:lnTo>
                    <a:pt x="446" y="311"/>
                  </a:lnTo>
                  <a:lnTo>
                    <a:pt x="444" y="313"/>
                  </a:lnTo>
                  <a:lnTo>
                    <a:pt x="441" y="318"/>
                  </a:lnTo>
                  <a:lnTo>
                    <a:pt x="439" y="322"/>
                  </a:lnTo>
                  <a:lnTo>
                    <a:pt x="439" y="327"/>
                  </a:lnTo>
                  <a:lnTo>
                    <a:pt x="439" y="332"/>
                  </a:lnTo>
                  <a:lnTo>
                    <a:pt x="439" y="341"/>
                  </a:lnTo>
                  <a:lnTo>
                    <a:pt x="439" y="343"/>
                  </a:lnTo>
                  <a:lnTo>
                    <a:pt x="439" y="348"/>
                  </a:lnTo>
                  <a:lnTo>
                    <a:pt x="439" y="352"/>
                  </a:lnTo>
                  <a:lnTo>
                    <a:pt x="437" y="359"/>
                  </a:lnTo>
                  <a:lnTo>
                    <a:pt x="432" y="366"/>
                  </a:lnTo>
                  <a:lnTo>
                    <a:pt x="430" y="375"/>
                  </a:lnTo>
                  <a:lnTo>
                    <a:pt x="428" y="382"/>
                  </a:lnTo>
                  <a:lnTo>
                    <a:pt x="425" y="389"/>
                  </a:lnTo>
                  <a:lnTo>
                    <a:pt x="425" y="393"/>
                  </a:lnTo>
                  <a:lnTo>
                    <a:pt x="418" y="396"/>
                  </a:lnTo>
                  <a:lnTo>
                    <a:pt x="409" y="400"/>
                  </a:lnTo>
                  <a:lnTo>
                    <a:pt x="402" y="402"/>
                  </a:lnTo>
                  <a:lnTo>
                    <a:pt x="398" y="407"/>
                  </a:lnTo>
                  <a:lnTo>
                    <a:pt x="393" y="409"/>
                  </a:lnTo>
                  <a:lnTo>
                    <a:pt x="389" y="412"/>
                  </a:lnTo>
                  <a:lnTo>
                    <a:pt x="382" y="414"/>
                  </a:lnTo>
                  <a:lnTo>
                    <a:pt x="377" y="416"/>
                  </a:lnTo>
                  <a:lnTo>
                    <a:pt x="375" y="416"/>
                  </a:lnTo>
                  <a:lnTo>
                    <a:pt x="373" y="414"/>
                  </a:lnTo>
                  <a:lnTo>
                    <a:pt x="368" y="409"/>
                  </a:lnTo>
                  <a:lnTo>
                    <a:pt x="366" y="409"/>
                  </a:lnTo>
                  <a:lnTo>
                    <a:pt x="361" y="407"/>
                  </a:lnTo>
                  <a:lnTo>
                    <a:pt x="357" y="407"/>
                  </a:lnTo>
                  <a:lnTo>
                    <a:pt x="354" y="407"/>
                  </a:lnTo>
                  <a:lnTo>
                    <a:pt x="352" y="407"/>
                  </a:lnTo>
                  <a:lnTo>
                    <a:pt x="350" y="405"/>
                  </a:lnTo>
                  <a:lnTo>
                    <a:pt x="348" y="402"/>
                  </a:lnTo>
                  <a:lnTo>
                    <a:pt x="345" y="402"/>
                  </a:lnTo>
                  <a:lnTo>
                    <a:pt x="343" y="402"/>
                  </a:lnTo>
                  <a:lnTo>
                    <a:pt x="341" y="402"/>
                  </a:lnTo>
                  <a:lnTo>
                    <a:pt x="336" y="402"/>
                  </a:lnTo>
                  <a:lnTo>
                    <a:pt x="336" y="400"/>
                  </a:lnTo>
                  <a:lnTo>
                    <a:pt x="332" y="398"/>
                  </a:lnTo>
                  <a:lnTo>
                    <a:pt x="329" y="398"/>
                  </a:lnTo>
                  <a:lnTo>
                    <a:pt x="325" y="398"/>
                  </a:lnTo>
                  <a:lnTo>
                    <a:pt x="322" y="396"/>
                  </a:lnTo>
                  <a:lnTo>
                    <a:pt x="320" y="393"/>
                  </a:lnTo>
                  <a:lnTo>
                    <a:pt x="318" y="393"/>
                  </a:lnTo>
                  <a:lnTo>
                    <a:pt x="318" y="389"/>
                  </a:lnTo>
                  <a:lnTo>
                    <a:pt x="316" y="386"/>
                  </a:lnTo>
                  <a:lnTo>
                    <a:pt x="313" y="386"/>
                  </a:lnTo>
                  <a:lnTo>
                    <a:pt x="311" y="389"/>
                  </a:lnTo>
                  <a:lnTo>
                    <a:pt x="311" y="393"/>
                  </a:lnTo>
                  <a:lnTo>
                    <a:pt x="313" y="398"/>
                  </a:lnTo>
                  <a:lnTo>
                    <a:pt x="313" y="402"/>
                  </a:lnTo>
                  <a:lnTo>
                    <a:pt x="316" y="405"/>
                  </a:lnTo>
                  <a:lnTo>
                    <a:pt x="316" y="409"/>
                  </a:lnTo>
                  <a:lnTo>
                    <a:pt x="316" y="412"/>
                  </a:lnTo>
                  <a:lnTo>
                    <a:pt x="313" y="414"/>
                  </a:lnTo>
                  <a:lnTo>
                    <a:pt x="309" y="414"/>
                  </a:lnTo>
                  <a:lnTo>
                    <a:pt x="304" y="416"/>
                  </a:lnTo>
                  <a:lnTo>
                    <a:pt x="295" y="418"/>
                  </a:lnTo>
                  <a:lnTo>
                    <a:pt x="288" y="421"/>
                  </a:lnTo>
                  <a:lnTo>
                    <a:pt x="284" y="425"/>
                  </a:lnTo>
                  <a:lnTo>
                    <a:pt x="281" y="423"/>
                  </a:lnTo>
                  <a:lnTo>
                    <a:pt x="275" y="423"/>
                  </a:lnTo>
                  <a:lnTo>
                    <a:pt x="270" y="423"/>
                  </a:lnTo>
                  <a:lnTo>
                    <a:pt x="265" y="421"/>
                  </a:lnTo>
                  <a:lnTo>
                    <a:pt x="263" y="421"/>
                  </a:lnTo>
                  <a:lnTo>
                    <a:pt x="261" y="418"/>
                  </a:lnTo>
                  <a:lnTo>
                    <a:pt x="261" y="416"/>
                  </a:lnTo>
                  <a:lnTo>
                    <a:pt x="261" y="414"/>
                  </a:lnTo>
                  <a:lnTo>
                    <a:pt x="261" y="409"/>
                  </a:lnTo>
                  <a:lnTo>
                    <a:pt x="261" y="402"/>
                  </a:lnTo>
                  <a:lnTo>
                    <a:pt x="261" y="398"/>
                  </a:lnTo>
                  <a:lnTo>
                    <a:pt x="261" y="391"/>
                  </a:lnTo>
                  <a:lnTo>
                    <a:pt x="259" y="391"/>
                  </a:lnTo>
                  <a:lnTo>
                    <a:pt x="254" y="389"/>
                  </a:lnTo>
                  <a:lnTo>
                    <a:pt x="252" y="386"/>
                  </a:lnTo>
                  <a:lnTo>
                    <a:pt x="247" y="382"/>
                  </a:lnTo>
                  <a:lnTo>
                    <a:pt x="245" y="380"/>
                  </a:lnTo>
                  <a:lnTo>
                    <a:pt x="243" y="377"/>
                  </a:lnTo>
                  <a:lnTo>
                    <a:pt x="238" y="380"/>
                  </a:lnTo>
                  <a:lnTo>
                    <a:pt x="233" y="377"/>
                  </a:lnTo>
                  <a:lnTo>
                    <a:pt x="229" y="377"/>
                  </a:lnTo>
                  <a:lnTo>
                    <a:pt x="227" y="377"/>
                  </a:lnTo>
                  <a:lnTo>
                    <a:pt x="224" y="375"/>
                  </a:lnTo>
                  <a:lnTo>
                    <a:pt x="220" y="375"/>
                  </a:lnTo>
                  <a:lnTo>
                    <a:pt x="220" y="373"/>
                  </a:lnTo>
                  <a:lnTo>
                    <a:pt x="220" y="377"/>
                  </a:lnTo>
                  <a:lnTo>
                    <a:pt x="217" y="377"/>
                  </a:lnTo>
                  <a:lnTo>
                    <a:pt x="217" y="380"/>
                  </a:lnTo>
                  <a:lnTo>
                    <a:pt x="215" y="380"/>
                  </a:lnTo>
                  <a:lnTo>
                    <a:pt x="213" y="377"/>
                  </a:lnTo>
                  <a:lnTo>
                    <a:pt x="211" y="373"/>
                  </a:lnTo>
                  <a:lnTo>
                    <a:pt x="211" y="370"/>
                  </a:lnTo>
                  <a:lnTo>
                    <a:pt x="208" y="368"/>
                  </a:lnTo>
                  <a:lnTo>
                    <a:pt x="206" y="366"/>
                  </a:lnTo>
                  <a:lnTo>
                    <a:pt x="204" y="364"/>
                  </a:lnTo>
                  <a:lnTo>
                    <a:pt x="201" y="364"/>
                  </a:lnTo>
                  <a:lnTo>
                    <a:pt x="199" y="361"/>
                  </a:lnTo>
                  <a:lnTo>
                    <a:pt x="197" y="359"/>
                  </a:lnTo>
                  <a:lnTo>
                    <a:pt x="192" y="361"/>
                  </a:lnTo>
                  <a:lnTo>
                    <a:pt x="190" y="361"/>
                  </a:lnTo>
                  <a:lnTo>
                    <a:pt x="183" y="361"/>
                  </a:lnTo>
                  <a:lnTo>
                    <a:pt x="176" y="361"/>
                  </a:lnTo>
                  <a:lnTo>
                    <a:pt x="169" y="361"/>
                  </a:lnTo>
                  <a:lnTo>
                    <a:pt x="163" y="364"/>
                  </a:lnTo>
                  <a:lnTo>
                    <a:pt x="158" y="364"/>
                  </a:lnTo>
                  <a:lnTo>
                    <a:pt x="156" y="366"/>
                  </a:lnTo>
                  <a:lnTo>
                    <a:pt x="151" y="366"/>
                  </a:lnTo>
                  <a:lnTo>
                    <a:pt x="147" y="366"/>
                  </a:lnTo>
                  <a:lnTo>
                    <a:pt x="144" y="368"/>
                  </a:lnTo>
                  <a:lnTo>
                    <a:pt x="144" y="370"/>
                  </a:lnTo>
                  <a:lnTo>
                    <a:pt x="142" y="375"/>
                  </a:lnTo>
                  <a:lnTo>
                    <a:pt x="140" y="375"/>
                  </a:lnTo>
                  <a:lnTo>
                    <a:pt x="137" y="377"/>
                  </a:lnTo>
                  <a:lnTo>
                    <a:pt x="133" y="377"/>
                  </a:lnTo>
                  <a:lnTo>
                    <a:pt x="131" y="380"/>
                  </a:lnTo>
                  <a:lnTo>
                    <a:pt x="131" y="382"/>
                  </a:lnTo>
                  <a:lnTo>
                    <a:pt x="126" y="386"/>
                  </a:lnTo>
                  <a:lnTo>
                    <a:pt x="124" y="389"/>
                  </a:lnTo>
                  <a:lnTo>
                    <a:pt x="119" y="389"/>
                  </a:lnTo>
                  <a:lnTo>
                    <a:pt x="115" y="391"/>
                  </a:lnTo>
                  <a:lnTo>
                    <a:pt x="110" y="393"/>
                  </a:lnTo>
                  <a:lnTo>
                    <a:pt x="108" y="396"/>
                  </a:lnTo>
                  <a:lnTo>
                    <a:pt x="105" y="398"/>
                  </a:lnTo>
                  <a:lnTo>
                    <a:pt x="103" y="398"/>
                  </a:lnTo>
                  <a:lnTo>
                    <a:pt x="101" y="398"/>
                  </a:lnTo>
                  <a:lnTo>
                    <a:pt x="99" y="398"/>
                  </a:lnTo>
                  <a:lnTo>
                    <a:pt x="96" y="398"/>
                  </a:lnTo>
                  <a:lnTo>
                    <a:pt x="92" y="398"/>
                  </a:lnTo>
                  <a:lnTo>
                    <a:pt x="87" y="400"/>
                  </a:lnTo>
                  <a:lnTo>
                    <a:pt x="85" y="400"/>
                  </a:lnTo>
                  <a:lnTo>
                    <a:pt x="83" y="400"/>
                  </a:lnTo>
                  <a:lnTo>
                    <a:pt x="83" y="398"/>
                  </a:lnTo>
                  <a:lnTo>
                    <a:pt x="80" y="396"/>
                  </a:lnTo>
                  <a:lnTo>
                    <a:pt x="83" y="393"/>
                  </a:lnTo>
                  <a:lnTo>
                    <a:pt x="85" y="391"/>
                  </a:lnTo>
                  <a:lnTo>
                    <a:pt x="89" y="391"/>
                  </a:lnTo>
                  <a:lnTo>
                    <a:pt x="92" y="389"/>
                  </a:lnTo>
                  <a:lnTo>
                    <a:pt x="94" y="386"/>
                  </a:lnTo>
                  <a:lnTo>
                    <a:pt x="94" y="384"/>
                  </a:lnTo>
                  <a:lnTo>
                    <a:pt x="94" y="380"/>
                  </a:lnTo>
                  <a:lnTo>
                    <a:pt x="92" y="377"/>
                  </a:lnTo>
                  <a:lnTo>
                    <a:pt x="89" y="377"/>
                  </a:lnTo>
                  <a:lnTo>
                    <a:pt x="87" y="377"/>
                  </a:lnTo>
                  <a:lnTo>
                    <a:pt x="83" y="377"/>
                  </a:lnTo>
                  <a:lnTo>
                    <a:pt x="80" y="377"/>
                  </a:lnTo>
                  <a:lnTo>
                    <a:pt x="78" y="375"/>
                  </a:lnTo>
                  <a:lnTo>
                    <a:pt x="76" y="370"/>
                  </a:lnTo>
                  <a:lnTo>
                    <a:pt x="73" y="368"/>
                  </a:lnTo>
                  <a:lnTo>
                    <a:pt x="71" y="368"/>
                  </a:lnTo>
                  <a:lnTo>
                    <a:pt x="69" y="366"/>
                  </a:lnTo>
                  <a:lnTo>
                    <a:pt x="62" y="366"/>
                  </a:lnTo>
                  <a:lnTo>
                    <a:pt x="60" y="368"/>
                  </a:lnTo>
                  <a:lnTo>
                    <a:pt x="57" y="370"/>
                  </a:lnTo>
                  <a:lnTo>
                    <a:pt x="53" y="373"/>
                  </a:lnTo>
                  <a:lnTo>
                    <a:pt x="51" y="375"/>
                  </a:lnTo>
                  <a:lnTo>
                    <a:pt x="44" y="375"/>
                  </a:lnTo>
                  <a:lnTo>
                    <a:pt x="39" y="377"/>
                  </a:lnTo>
                  <a:lnTo>
                    <a:pt x="35" y="382"/>
                  </a:lnTo>
                  <a:lnTo>
                    <a:pt x="28" y="389"/>
                  </a:lnTo>
                  <a:lnTo>
                    <a:pt x="25" y="396"/>
                  </a:lnTo>
                  <a:lnTo>
                    <a:pt x="19" y="396"/>
                  </a:lnTo>
                  <a:lnTo>
                    <a:pt x="9" y="393"/>
                  </a:lnTo>
                  <a:lnTo>
                    <a:pt x="0" y="389"/>
                  </a:lnTo>
                  <a:lnTo>
                    <a:pt x="3" y="386"/>
                  </a:lnTo>
                  <a:lnTo>
                    <a:pt x="5" y="380"/>
                  </a:lnTo>
                  <a:lnTo>
                    <a:pt x="7" y="370"/>
                  </a:lnTo>
                  <a:lnTo>
                    <a:pt x="7" y="361"/>
                  </a:lnTo>
                  <a:lnTo>
                    <a:pt x="9" y="354"/>
                  </a:lnTo>
                  <a:lnTo>
                    <a:pt x="12" y="350"/>
                  </a:lnTo>
                  <a:lnTo>
                    <a:pt x="14" y="345"/>
                  </a:lnTo>
                  <a:lnTo>
                    <a:pt x="16" y="343"/>
                  </a:lnTo>
                  <a:lnTo>
                    <a:pt x="19" y="336"/>
                  </a:lnTo>
                  <a:lnTo>
                    <a:pt x="21" y="327"/>
                  </a:lnTo>
                  <a:lnTo>
                    <a:pt x="23" y="320"/>
                  </a:lnTo>
                  <a:lnTo>
                    <a:pt x="28" y="313"/>
                  </a:lnTo>
                  <a:lnTo>
                    <a:pt x="32" y="304"/>
                  </a:lnTo>
                  <a:lnTo>
                    <a:pt x="35" y="300"/>
                  </a:lnTo>
                  <a:lnTo>
                    <a:pt x="35" y="293"/>
                  </a:lnTo>
                  <a:lnTo>
                    <a:pt x="37" y="288"/>
                  </a:lnTo>
                  <a:lnTo>
                    <a:pt x="37" y="281"/>
                  </a:lnTo>
                  <a:lnTo>
                    <a:pt x="39" y="277"/>
                  </a:lnTo>
                  <a:lnTo>
                    <a:pt x="41" y="270"/>
                  </a:lnTo>
                  <a:lnTo>
                    <a:pt x="51" y="265"/>
                  </a:lnTo>
                  <a:lnTo>
                    <a:pt x="69" y="254"/>
                  </a:lnTo>
                  <a:lnTo>
                    <a:pt x="73" y="252"/>
                  </a:lnTo>
                  <a:lnTo>
                    <a:pt x="76" y="252"/>
                  </a:lnTo>
                  <a:lnTo>
                    <a:pt x="78" y="254"/>
                  </a:lnTo>
                  <a:lnTo>
                    <a:pt x="83" y="254"/>
                  </a:lnTo>
                  <a:lnTo>
                    <a:pt x="83" y="252"/>
                  </a:lnTo>
                  <a:lnTo>
                    <a:pt x="87" y="249"/>
                  </a:lnTo>
                  <a:lnTo>
                    <a:pt x="92" y="247"/>
                  </a:lnTo>
                  <a:lnTo>
                    <a:pt x="96" y="245"/>
                  </a:lnTo>
                  <a:lnTo>
                    <a:pt x="99" y="245"/>
                  </a:lnTo>
                  <a:lnTo>
                    <a:pt x="101" y="240"/>
                  </a:lnTo>
                  <a:lnTo>
                    <a:pt x="101" y="238"/>
                  </a:lnTo>
                  <a:lnTo>
                    <a:pt x="103" y="231"/>
                  </a:lnTo>
                  <a:lnTo>
                    <a:pt x="103" y="229"/>
                  </a:lnTo>
                  <a:lnTo>
                    <a:pt x="105" y="226"/>
                  </a:lnTo>
                  <a:lnTo>
                    <a:pt x="108" y="224"/>
                  </a:lnTo>
                  <a:lnTo>
                    <a:pt x="110" y="220"/>
                  </a:lnTo>
                  <a:lnTo>
                    <a:pt x="112" y="217"/>
                  </a:lnTo>
                  <a:lnTo>
                    <a:pt x="112" y="215"/>
                  </a:lnTo>
                  <a:lnTo>
                    <a:pt x="110" y="210"/>
                  </a:lnTo>
                  <a:lnTo>
                    <a:pt x="108" y="206"/>
                  </a:lnTo>
                  <a:lnTo>
                    <a:pt x="103" y="204"/>
                  </a:lnTo>
                  <a:lnTo>
                    <a:pt x="101" y="201"/>
                  </a:lnTo>
                  <a:lnTo>
                    <a:pt x="101" y="199"/>
                  </a:lnTo>
                  <a:lnTo>
                    <a:pt x="101" y="197"/>
                  </a:lnTo>
                  <a:lnTo>
                    <a:pt x="101" y="194"/>
                  </a:lnTo>
                  <a:lnTo>
                    <a:pt x="101" y="192"/>
                  </a:lnTo>
                  <a:lnTo>
                    <a:pt x="101" y="188"/>
                  </a:lnTo>
                  <a:lnTo>
                    <a:pt x="101" y="185"/>
                  </a:lnTo>
                  <a:lnTo>
                    <a:pt x="103" y="185"/>
                  </a:lnTo>
                  <a:lnTo>
                    <a:pt x="108" y="183"/>
                  </a:lnTo>
                  <a:lnTo>
                    <a:pt x="121" y="176"/>
                  </a:lnTo>
                  <a:lnTo>
                    <a:pt x="124" y="176"/>
                  </a:lnTo>
                  <a:lnTo>
                    <a:pt x="126" y="176"/>
                  </a:lnTo>
                  <a:lnTo>
                    <a:pt x="128" y="176"/>
                  </a:lnTo>
                  <a:lnTo>
                    <a:pt x="131" y="181"/>
                  </a:lnTo>
                  <a:lnTo>
                    <a:pt x="135" y="183"/>
                  </a:lnTo>
                  <a:lnTo>
                    <a:pt x="140" y="183"/>
                  </a:lnTo>
                  <a:lnTo>
                    <a:pt x="144" y="185"/>
                  </a:lnTo>
                  <a:lnTo>
                    <a:pt x="151" y="188"/>
                  </a:lnTo>
                  <a:lnTo>
                    <a:pt x="156" y="188"/>
                  </a:lnTo>
                  <a:lnTo>
                    <a:pt x="160" y="190"/>
                  </a:lnTo>
                  <a:lnTo>
                    <a:pt x="165" y="190"/>
                  </a:lnTo>
                  <a:lnTo>
                    <a:pt x="169" y="188"/>
                  </a:lnTo>
                  <a:lnTo>
                    <a:pt x="176" y="185"/>
                  </a:lnTo>
                  <a:lnTo>
                    <a:pt x="179" y="185"/>
                  </a:lnTo>
                  <a:lnTo>
                    <a:pt x="183" y="183"/>
                  </a:lnTo>
                  <a:lnTo>
                    <a:pt x="188" y="181"/>
                  </a:lnTo>
                  <a:lnTo>
                    <a:pt x="190" y="176"/>
                  </a:lnTo>
                  <a:lnTo>
                    <a:pt x="195" y="176"/>
                  </a:lnTo>
                  <a:lnTo>
                    <a:pt x="204" y="176"/>
                  </a:lnTo>
                  <a:lnTo>
                    <a:pt x="208" y="178"/>
                  </a:lnTo>
                  <a:lnTo>
                    <a:pt x="215" y="174"/>
                  </a:lnTo>
                  <a:lnTo>
                    <a:pt x="222" y="167"/>
                  </a:lnTo>
                  <a:lnTo>
                    <a:pt x="227" y="165"/>
                  </a:lnTo>
                  <a:lnTo>
                    <a:pt x="233" y="162"/>
                  </a:lnTo>
                  <a:lnTo>
                    <a:pt x="236" y="158"/>
                  </a:lnTo>
                  <a:lnTo>
                    <a:pt x="238" y="156"/>
                  </a:lnTo>
                  <a:lnTo>
                    <a:pt x="240" y="153"/>
                  </a:lnTo>
                  <a:lnTo>
                    <a:pt x="240" y="151"/>
                  </a:lnTo>
                  <a:lnTo>
                    <a:pt x="243" y="149"/>
                  </a:lnTo>
                  <a:lnTo>
                    <a:pt x="245" y="147"/>
                  </a:lnTo>
                  <a:lnTo>
                    <a:pt x="245" y="144"/>
                  </a:lnTo>
                  <a:lnTo>
                    <a:pt x="263" y="151"/>
                  </a:lnTo>
                  <a:lnTo>
                    <a:pt x="268" y="151"/>
                  </a:lnTo>
                  <a:lnTo>
                    <a:pt x="270" y="156"/>
                  </a:lnTo>
                  <a:lnTo>
                    <a:pt x="272" y="158"/>
                  </a:lnTo>
                  <a:lnTo>
                    <a:pt x="281" y="160"/>
                  </a:lnTo>
                  <a:lnTo>
                    <a:pt x="288" y="162"/>
                  </a:lnTo>
                  <a:lnTo>
                    <a:pt x="293" y="167"/>
                  </a:lnTo>
                  <a:lnTo>
                    <a:pt x="295" y="167"/>
                  </a:lnTo>
                  <a:lnTo>
                    <a:pt x="297" y="172"/>
                  </a:lnTo>
                  <a:lnTo>
                    <a:pt x="306" y="165"/>
                  </a:lnTo>
                  <a:lnTo>
                    <a:pt x="318" y="158"/>
                  </a:lnTo>
                  <a:lnTo>
                    <a:pt x="316" y="158"/>
                  </a:lnTo>
                  <a:lnTo>
                    <a:pt x="313" y="153"/>
                  </a:lnTo>
                  <a:lnTo>
                    <a:pt x="311" y="151"/>
                  </a:lnTo>
                  <a:lnTo>
                    <a:pt x="311" y="147"/>
                  </a:lnTo>
                  <a:lnTo>
                    <a:pt x="311" y="142"/>
                  </a:lnTo>
                  <a:lnTo>
                    <a:pt x="318" y="137"/>
                  </a:lnTo>
                  <a:lnTo>
                    <a:pt x="327" y="135"/>
                  </a:lnTo>
                  <a:lnTo>
                    <a:pt x="325" y="128"/>
                  </a:lnTo>
                  <a:lnTo>
                    <a:pt x="322" y="124"/>
                  </a:lnTo>
                  <a:lnTo>
                    <a:pt x="320" y="119"/>
                  </a:lnTo>
                  <a:lnTo>
                    <a:pt x="320" y="117"/>
                  </a:lnTo>
                  <a:lnTo>
                    <a:pt x="320" y="115"/>
                  </a:lnTo>
                  <a:lnTo>
                    <a:pt x="320" y="112"/>
                  </a:lnTo>
                  <a:lnTo>
                    <a:pt x="320" y="110"/>
                  </a:lnTo>
                  <a:lnTo>
                    <a:pt x="320" y="108"/>
                  </a:lnTo>
                  <a:lnTo>
                    <a:pt x="320" y="105"/>
                  </a:lnTo>
                  <a:lnTo>
                    <a:pt x="318" y="105"/>
                  </a:lnTo>
                  <a:lnTo>
                    <a:pt x="318" y="101"/>
                  </a:lnTo>
                  <a:lnTo>
                    <a:pt x="318" y="94"/>
                  </a:lnTo>
                  <a:lnTo>
                    <a:pt x="320" y="94"/>
                  </a:lnTo>
                  <a:lnTo>
                    <a:pt x="322" y="94"/>
                  </a:lnTo>
                  <a:lnTo>
                    <a:pt x="325" y="94"/>
                  </a:lnTo>
                  <a:lnTo>
                    <a:pt x="327" y="94"/>
                  </a:lnTo>
                  <a:lnTo>
                    <a:pt x="329" y="92"/>
                  </a:lnTo>
                  <a:lnTo>
                    <a:pt x="332" y="89"/>
                  </a:lnTo>
                  <a:lnTo>
                    <a:pt x="334" y="87"/>
                  </a:lnTo>
                  <a:lnTo>
                    <a:pt x="334" y="85"/>
                  </a:lnTo>
                  <a:lnTo>
                    <a:pt x="334" y="83"/>
                  </a:lnTo>
                  <a:lnTo>
                    <a:pt x="336" y="83"/>
                  </a:lnTo>
                  <a:lnTo>
                    <a:pt x="341" y="80"/>
                  </a:lnTo>
                  <a:lnTo>
                    <a:pt x="343" y="80"/>
                  </a:lnTo>
                  <a:lnTo>
                    <a:pt x="345" y="80"/>
                  </a:lnTo>
                  <a:lnTo>
                    <a:pt x="348" y="80"/>
                  </a:lnTo>
                  <a:lnTo>
                    <a:pt x="348" y="78"/>
                  </a:lnTo>
                  <a:lnTo>
                    <a:pt x="350" y="73"/>
                  </a:lnTo>
                  <a:lnTo>
                    <a:pt x="352" y="69"/>
                  </a:lnTo>
                  <a:lnTo>
                    <a:pt x="352" y="64"/>
                  </a:lnTo>
                  <a:lnTo>
                    <a:pt x="354" y="60"/>
                  </a:lnTo>
                  <a:lnTo>
                    <a:pt x="357" y="57"/>
                  </a:lnTo>
                  <a:lnTo>
                    <a:pt x="359" y="57"/>
                  </a:lnTo>
                  <a:lnTo>
                    <a:pt x="364" y="55"/>
                  </a:lnTo>
                  <a:lnTo>
                    <a:pt x="368" y="51"/>
                  </a:lnTo>
                  <a:lnTo>
                    <a:pt x="368" y="48"/>
                  </a:lnTo>
                  <a:lnTo>
                    <a:pt x="370" y="46"/>
                  </a:lnTo>
                  <a:lnTo>
                    <a:pt x="373" y="44"/>
                  </a:lnTo>
                  <a:lnTo>
                    <a:pt x="375" y="44"/>
                  </a:lnTo>
                  <a:lnTo>
                    <a:pt x="377" y="44"/>
                  </a:lnTo>
                  <a:lnTo>
                    <a:pt x="380" y="44"/>
                  </a:lnTo>
                  <a:lnTo>
                    <a:pt x="384" y="46"/>
                  </a:lnTo>
                  <a:lnTo>
                    <a:pt x="386" y="46"/>
                  </a:lnTo>
                  <a:lnTo>
                    <a:pt x="389" y="46"/>
                  </a:lnTo>
                  <a:lnTo>
                    <a:pt x="393" y="44"/>
                  </a:lnTo>
                  <a:lnTo>
                    <a:pt x="400" y="41"/>
                  </a:lnTo>
                  <a:lnTo>
                    <a:pt x="402" y="41"/>
                  </a:lnTo>
                  <a:lnTo>
                    <a:pt x="405" y="41"/>
                  </a:lnTo>
                  <a:lnTo>
                    <a:pt x="407" y="44"/>
                  </a:lnTo>
                  <a:lnTo>
                    <a:pt x="409" y="46"/>
                  </a:lnTo>
                  <a:lnTo>
                    <a:pt x="412" y="46"/>
                  </a:lnTo>
                  <a:lnTo>
                    <a:pt x="414" y="46"/>
                  </a:lnTo>
                  <a:lnTo>
                    <a:pt x="414" y="44"/>
                  </a:lnTo>
                  <a:lnTo>
                    <a:pt x="416" y="44"/>
                  </a:lnTo>
                  <a:lnTo>
                    <a:pt x="416" y="41"/>
                  </a:lnTo>
                  <a:lnTo>
                    <a:pt x="416" y="39"/>
                  </a:lnTo>
                  <a:lnTo>
                    <a:pt x="416" y="37"/>
                  </a:lnTo>
                  <a:lnTo>
                    <a:pt x="414" y="28"/>
                  </a:lnTo>
                  <a:lnTo>
                    <a:pt x="414" y="21"/>
                  </a:lnTo>
                  <a:lnTo>
                    <a:pt x="414" y="19"/>
                  </a:lnTo>
                  <a:lnTo>
                    <a:pt x="414" y="16"/>
                  </a:lnTo>
                  <a:lnTo>
                    <a:pt x="414" y="14"/>
                  </a:lnTo>
                  <a:lnTo>
                    <a:pt x="416" y="12"/>
                  </a:lnTo>
                  <a:lnTo>
                    <a:pt x="423" y="5"/>
                  </a:lnTo>
                  <a:lnTo>
                    <a:pt x="428" y="3"/>
                  </a:lnTo>
                  <a:lnTo>
                    <a:pt x="430" y="0"/>
                  </a:lnTo>
                  <a:lnTo>
                    <a:pt x="432" y="0"/>
                  </a:lnTo>
                  <a:lnTo>
                    <a:pt x="437" y="0"/>
                  </a:lnTo>
                  <a:lnTo>
                    <a:pt x="441" y="3"/>
                  </a:lnTo>
                  <a:lnTo>
                    <a:pt x="450" y="5"/>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47" name="A112">
              <a:extLst>
                <a:ext uri="{FF2B5EF4-FFF2-40B4-BE49-F238E27FC236}">
                  <a16:creationId xmlns:a16="http://schemas.microsoft.com/office/drawing/2014/main" id="{081BD382-AE7D-63E2-6D3E-FD71A18006AC}"/>
                </a:ext>
              </a:extLst>
            </xdr:cNvPr>
            <xdr:cNvSpPr>
              <a:spLocks/>
            </xdr:cNvSpPr>
          </xdr:nvSpPr>
          <xdr:spPr bwMode="auto">
            <a:xfrm>
              <a:off x="4507270" y="8390301"/>
              <a:ext cx="546025" cy="322908"/>
            </a:xfrm>
            <a:custGeom>
              <a:avLst/>
              <a:gdLst/>
              <a:ahLst/>
              <a:cxnLst>
                <a:cxn ang="0">
                  <a:pos x="448" y="14"/>
                </a:cxn>
                <a:cxn ang="0">
                  <a:pos x="432" y="37"/>
                </a:cxn>
                <a:cxn ang="0">
                  <a:pos x="439" y="53"/>
                </a:cxn>
                <a:cxn ang="0">
                  <a:pos x="457" y="44"/>
                </a:cxn>
                <a:cxn ang="0">
                  <a:pos x="471" y="53"/>
                </a:cxn>
                <a:cxn ang="0">
                  <a:pos x="503" y="44"/>
                </a:cxn>
                <a:cxn ang="0">
                  <a:pos x="523" y="28"/>
                </a:cxn>
                <a:cxn ang="0">
                  <a:pos x="544" y="23"/>
                </a:cxn>
                <a:cxn ang="0">
                  <a:pos x="553" y="32"/>
                </a:cxn>
                <a:cxn ang="0">
                  <a:pos x="564" y="60"/>
                </a:cxn>
                <a:cxn ang="0">
                  <a:pos x="571" y="80"/>
                </a:cxn>
                <a:cxn ang="0">
                  <a:pos x="557" y="98"/>
                </a:cxn>
                <a:cxn ang="0">
                  <a:pos x="512" y="117"/>
                </a:cxn>
                <a:cxn ang="0">
                  <a:pos x="475" y="124"/>
                </a:cxn>
                <a:cxn ang="0">
                  <a:pos x="445" y="112"/>
                </a:cxn>
                <a:cxn ang="0">
                  <a:pos x="425" y="135"/>
                </a:cxn>
                <a:cxn ang="0">
                  <a:pos x="432" y="160"/>
                </a:cxn>
                <a:cxn ang="0">
                  <a:pos x="416" y="183"/>
                </a:cxn>
                <a:cxn ang="0">
                  <a:pos x="375" y="201"/>
                </a:cxn>
                <a:cxn ang="0">
                  <a:pos x="352" y="249"/>
                </a:cxn>
                <a:cxn ang="0">
                  <a:pos x="331" y="297"/>
                </a:cxn>
                <a:cxn ang="0">
                  <a:pos x="304" y="329"/>
                </a:cxn>
                <a:cxn ang="0">
                  <a:pos x="265" y="338"/>
                </a:cxn>
                <a:cxn ang="0">
                  <a:pos x="233" y="327"/>
                </a:cxn>
                <a:cxn ang="0">
                  <a:pos x="217" y="290"/>
                </a:cxn>
                <a:cxn ang="0">
                  <a:pos x="215" y="249"/>
                </a:cxn>
                <a:cxn ang="0">
                  <a:pos x="194" y="236"/>
                </a:cxn>
                <a:cxn ang="0">
                  <a:pos x="180" y="258"/>
                </a:cxn>
                <a:cxn ang="0">
                  <a:pos x="148" y="258"/>
                </a:cxn>
                <a:cxn ang="0">
                  <a:pos x="135" y="279"/>
                </a:cxn>
                <a:cxn ang="0">
                  <a:pos x="105" y="288"/>
                </a:cxn>
                <a:cxn ang="0">
                  <a:pos x="89" y="256"/>
                </a:cxn>
                <a:cxn ang="0">
                  <a:pos x="59" y="238"/>
                </a:cxn>
                <a:cxn ang="0">
                  <a:pos x="23" y="206"/>
                </a:cxn>
                <a:cxn ang="0">
                  <a:pos x="7" y="174"/>
                </a:cxn>
                <a:cxn ang="0">
                  <a:pos x="2" y="142"/>
                </a:cxn>
                <a:cxn ang="0">
                  <a:pos x="25" y="101"/>
                </a:cxn>
                <a:cxn ang="0">
                  <a:pos x="41" y="101"/>
                </a:cxn>
                <a:cxn ang="0">
                  <a:pos x="57" y="98"/>
                </a:cxn>
                <a:cxn ang="0">
                  <a:pos x="84" y="89"/>
                </a:cxn>
                <a:cxn ang="0">
                  <a:pos x="105" y="89"/>
                </a:cxn>
                <a:cxn ang="0">
                  <a:pos x="130" y="94"/>
                </a:cxn>
                <a:cxn ang="0">
                  <a:pos x="155" y="85"/>
                </a:cxn>
                <a:cxn ang="0">
                  <a:pos x="176" y="96"/>
                </a:cxn>
                <a:cxn ang="0">
                  <a:pos x="205" y="94"/>
                </a:cxn>
                <a:cxn ang="0">
                  <a:pos x="219" y="78"/>
                </a:cxn>
                <a:cxn ang="0">
                  <a:pos x="219" y="62"/>
                </a:cxn>
                <a:cxn ang="0">
                  <a:pos x="233" y="51"/>
                </a:cxn>
                <a:cxn ang="0">
                  <a:pos x="244" y="39"/>
                </a:cxn>
                <a:cxn ang="0">
                  <a:pos x="272" y="39"/>
                </a:cxn>
                <a:cxn ang="0">
                  <a:pos x="299" y="28"/>
                </a:cxn>
                <a:cxn ang="0">
                  <a:pos x="327" y="25"/>
                </a:cxn>
                <a:cxn ang="0">
                  <a:pos x="343" y="44"/>
                </a:cxn>
                <a:cxn ang="0">
                  <a:pos x="359" y="53"/>
                </a:cxn>
                <a:cxn ang="0">
                  <a:pos x="384" y="44"/>
                </a:cxn>
                <a:cxn ang="0">
                  <a:pos x="402" y="21"/>
                </a:cxn>
                <a:cxn ang="0">
                  <a:pos x="416" y="3"/>
                </a:cxn>
              </a:cxnLst>
              <a:rect l="0" t="0" r="r" b="b"/>
              <a:pathLst>
                <a:path w="580" h="343">
                  <a:moveTo>
                    <a:pt x="436" y="9"/>
                  </a:moveTo>
                  <a:lnTo>
                    <a:pt x="439" y="9"/>
                  </a:lnTo>
                  <a:lnTo>
                    <a:pt x="443" y="9"/>
                  </a:lnTo>
                  <a:lnTo>
                    <a:pt x="445" y="9"/>
                  </a:lnTo>
                  <a:lnTo>
                    <a:pt x="448" y="7"/>
                  </a:lnTo>
                  <a:lnTo>
                    <a:pt x="450" y="9"/>
                  </a:lnTo>
                  <a:lnTo>
                    <a:pt x="450" y="12"/>
                  </a:lnTo>
                  <a:lnTo>
                    <a:pt x="448" y="14"/>
                  </a:lnTo>
                  <a:lnTo>
                    <a:pt x="445" y="14"/>
                  </a:lnTo>
                  <a:lnTo>
                    <a:pt x="443" y="19"/>
                  </a:lnTo>
                  <a:lnTo>
                    <a:pt x="441" y="21"/>
                  </a:lnTo>
                  <a:lnTo>
                    <a:pt x="439" y="25"/>
                  </a:lnTo>
                  <a:lnTo>
                    <a:pt x="439" y="28"/>
                  </a:lnTo>
                  <a:lnTo>
                    <a:pt x="436" y="30"/>
                  </a:lnTo>
                  <a:lnTo>
                    <a:pt x="432" y="32"/>
                  </a:lnTo>
                  <a:lnTo>
                    <a:pt x="432" y="37"/>
                  </a:lnTo>
                  <a:lnTo>
                    <a:pt x="432" y="39"/>
                  </a:lnTo>
                  <a:lnTo>
                    <a:pt x="432" y="44"/>
                  </a:lnTo>
                  <a:lnTo>
                    <a:pt x="432" y="48"/>
                  </a:lnTo>
                  <a:lnTo>
                    <a:pt x="432" y="51"/>
                  </a:lnTo>
                  <a:lnTo>
                    <a:pt x="434" y="53"/>
                  </a:lnTo>
                  <a:lnTo>
                    <a:pt x="436" y="53"/>
                  </a:lnTo>
                  <a:lnTo>
                    <a:pt x="436" y="53"/>
                  </a:lnTo>
                  <a:lnTo>
                    <a:pt x="439" y="53"/>
                  </a:lnTo>
                  <a:lnTo>
                    <a:pt x="443" y="51"/>
                  </a:lnTo>
                  <a:lnTo>
                    <a:pt x="445" y="48"/>
                  </a:lnTo>
                  <a:lnTo>
                    <a:pt x="450" y="48"/>
                  </a:lnTo>
                  <a:lnTo>
                    <a:pt x="452" y="48"/>
                  </a:lnTo>
                  <a:lnTo>
                    <a:pt x="452" y="46"/>
                  </a:lnTo>
                  <a:lnTo>
                    <a:pt x="455" y="44"/>
                  </a:lnTo>
                  <a:lnTo>
                    <a:pt x="457" y="44"/>
                  </a:lnTo>
                  <a:lnTo>
                    <a:pt x="457" y="44"/>
                  </a:lnTo>
                  <a:lnTo>
                    <a:pt x="461" y="44"/>
                  </a:lnTo>
                  <a:lnTo>
                    <a:pt x="464" y="44"/>
                  </a:lnTo>
                  <a:lnTo>
                    <a:pt x="464" y="46"/>
                  </a:lnTo>
                  <a:lnTo>
                    <a:pt x="466" y="48"/>
                  </a:lnTo>
                  <a:lnTo>
                    <a:pt x="466" y="53"/>
                  </a:lnTo>
                  <a:lnTo>
                    <a:pt x="468" y="53"/>
                  </a:lnTo>
                  <a:lnTo>
                    <a:pt x="468" y="55"/>
                  </a:lnTo>
                  <a:lnTo>
                    <a:pt x="471" y="53"/>
                  </a:lnTo>
                  <a:lnTo>
                    <a:pt x="473" y="53"/>
                  </a:lnTo>
                  <a:lnTo>
                    <a:pt x="477" y="48"/>
                  </a:lnTo>
                  <a:lnTo>
                    <a:pt x="482" y="48"/>
                  </a:lnTo>
                  <a:lnTo>
                    <a:pt x="487" y="46"/>
                  </a:lnTo>
                  <a:lnTo>
                    <a:pt x="491" y="46"/>
                  </a:lnTo>
                  <a:lnTo>
                    <a:pt x="496" y="46"/>
                  </a:lnTo>
                  <a:lnTo>
                    <a:pt x="498" y="44"/>
                  </a:lnTo>
                  <a:lnTo>
                    <a:pt x="503" y="44"/>
                  </a:lnTo>
                  <a:lnTo>
                    <a:pt x="505" y="41"/>
                  </a:lnTo>
                  <a:lnTo>
                    <a:pt x="507" y="39"/>
                  </a:lnTo>
                  <a:lnTo>
                    <a:pt x="509" y="37"/>
                  </a:lnTo>
                  <a:lnTo>
                    <a:pt x="514" y="37"/>
                  </a:lnTo>
                  <a:lnTo>
                    <a:pt x="519" y="35"/>
                  </a:lnTo>
                  <a:lnTo>
                    <a:pt x="521" y="35"/>
                  </a:lnTo>
                  <a:lnTo>
                    <a:pt x="523" y="30"/>
                  </a:lnTo>
                  <a:lnTo>
                    <a:pt x="523" y="28"/>
                  </a:lnTo>
                  <a:lnTo>
                    <a:pt x="523" y="25"/>
                  </a:lnTo>
                  <a:lnTo>
                    <a:pt x="525" y="23"/>
                  </a:lnTo>
                  <a:lnTo>
                    <a:pt x="528" y="23"/>
                  </a:lnTo>
                  <a:lnTo>
                    <a:pt x="530" y="23"/>
                  </a:lnTo>
                  <a:lnTo>
                    <a:pt x="532" y="25"/>
                  </a:lnTo>
                  <a:lnTo>
                    <a:pt x="535" y="25"/>
                  </a:lnTo>
                  <a:lnTo>
                    <a:pt x="539" y="25"/>
                  </a:lnTo>
                  <a:lnTo>
                    <a:pt x="544" y="23"/>
                  </a:lnTo>
                  <a:lnTo>
                    <a:pt x="548" y="21"/>
                  </a:lnTo>
                  <a:lnTo>
                    <a:pt x="553" y="19"/>
                  </a:lnTo>
                  <a:lnTo>
                    <a:pt x="555" y="21"/>
                  </a:lnTo>
                  <a:lnTo>
                    <a:pt x="557" y="21"/>
                  </a:lnTo>
                  <a:lnTo>
                    <a:pt x="557" y="23"/>
                  </a:lnTo>
                  <a:lnTo>
                    <a:pt x="557" y="25"/>
                  </a:lnTo>
                  <a:lnTo>
                    <a:pt x="555" y="28"/>
                  </a:lnTo>
                  <a:lnTo>
                    <a:pt x="553" y="32"/>
                  </a:lnTo>
                  <a:lnTo>
                    <a:pt x="553" y="39"/>
                  </a:lnTo>
                  <a:lnTo>
                    <a:pt x="551" y="44"/>
                  </a:lnTo>
                  <a:lnTo>
                    <a:pt x="553" y="48"/>
                  </a:lnTo>
                  <a:lnTo>
                    <a:pt x="553" y="51"/>
                  </a:lnTo>
                  <a:lnTo>
                    <a:pt x="555" y="55"/>
                  </a:lnTo>
                  <a:lnTo>
                    <a:pt x="557" y="57"/>
                  </a:lnTo>
                  <a:lnTo>
                    <a:pt x="560" y="60"/>
                  </a:lnTo>
                  <a:lnTo>
                    <a:pt x="564" y="60"/>
                  </a:lnTo>
                  <a:lnTo>
                    <a:pt x="571" y="57"/>
                  </a:lnTo>
                  <a:lnTo>
                    <a:pt x="580" y="55"/>
                  </a:lnTo>
                  <a:lnTo>
                    <a:pt x="578" y="60"/>
                  </a:lnTo>
                  <a:lnTo>
                    <a:pt x="576" y="64"/>
                  </a:lnTo>
                  <a:lnTo>
                    <a:pt x="576" y="69"/>
                  </a:lnTo>
                  <a:lnTo>
                    <a:pt x="573" y="73"/>
                  </a:lnTo>
                  <a:lnTo>
                    <a:pt x="571" y="76"/>
                  </a:lnTo>
                  <a:lnTo>
                    <a:pt x="571" y="80"/>
                  </a:lnTo>
                  <a:lnTo>
                    <a:pt x="569" y="80"/>
                  </a:lnTo>
                  <a:lnTo>
                    <a:pt x="569" y="83"/>
                  </a:lnTo>
                  <a:lnTo>
                    <a:pt x="567" y="85"/>
                  </a:lnTo>
                  <a:lnTo>
                    <a:pt x="564" y="87"/>
                  </a:lnTo>
                  <a:lnTo>
                    <a:pt x="564" y="89"/>
                  </a:lnTo>
                  <a:lnTo>
                    <a:pt x="562" y="92"/>
                  </a:lnTo>
                  <a:lnTo>
                    <a:pt x="560" y="94"/>
                  </a:lnTo>
                  <a:lnTo>
                    <a:pt x="557" y="98"/>
                  </a:lnTo>
                  <a:lnTo>
                    <a:pt x="551" y="101"/>
                  </a:lnTo>
                  <a:lnTo>
                    <a:pt x="546" y="103"/>
                  </a:lnTo>
                  <a:lnTo>
                    <a:pt x="539" y="110"/>
                  </a:lnTo>
                  <a:lnTo>
                    <a:pt x="532" y="114"/>
                  </a:lnTo>
                  <a:lnTo>
                    <a:pt x="528" y="112"/>
                  </a:lnTo>
                  <a:lnTo>
                    <a:pt x="519" y="112"/>
                  </a:lnTo>
                  <a:lnTo>
                    <a:pt x="514" y="112"/>
                  </a:lnTo>
                  <a:lnTo>
                    <a:pt x="512" y="117"/>
                  </a:lnTo>
                  <a:lnTo>
                    <a:pt x="507" y="119"/>
                  </a:lnTo>
                  <a:lnTo>
                    <a:pt x="503" y="121"/>
                  </a:lnTo>
                  <a:lnTo>
                    <a:pt x="500" y="121"/>
                  </a:lnTo>
                  <a:lnTo>
                    <a:pt x="493" y="124"/>
                  </a:lnTo>
                  <a:lnTo>
                    <a:pt x="489" y="126"/>
                  </a:lnTo>
                  <a:lnTo>
                    <a:pt x="484" y="126"/>
                  </a:lnTo>
                  <a:lnTo>
                    <a:pt x="480" y="124"/>
                  </a:lnTo>
                  <a:lnTo>
                    <a:pt x="475" y="124"/>
                  </a:lnTo>
                  <a:lnTo>
                    <a:pt x="468" y="121"/>
                  </a:lnTo>
                  <a:lnTo>
                    <a:pt x="464" y="119"/>
                  </a:lnTo>
                  <a:lnTo>
                    <a:pt x="459" y="119"/>
                  </a:lnTo>
                  <a:lnTo>
                    <a:pt x="455" y="117"/>
                  </a:lnTo>
                  <a:lnTo>
                    <a:pt x="452" y="112"/>
                  </a:lnTo>
                  <a:lnTo>
                    <a:pt x="450" y="112"/>
                  </a:lnTo>
                  <a:lnTo>
                    <a:pt x="448" y="112"/>
                  </a:lnTo>
                  <a:lnTo>
                    <a:pt x="445" y="112"/>
                  </a:lnTo>
                  <a:lnTo>
                    <a:pt x="432" y="119"/>
                  </a:lnTo>
                  <a:lnTo>
                    <a:pt x="427" y="121"/>
                  </a:lnTo>
                  <a:lnTo>
                    <a:pt x="425" y="121"/>
                  </a:lnTo>
                  <a:lnTo>
                    <a:pt x="425" y="124"/>
                  </a:lnTo>
                  <a:lnTo>
                    <a:pt x="425" y="128"/>
                  </a:lnTo>
                  <a:lnTo>
                    <a:pt x="425" y="130"/>
                  </a:lnTo>
                  <a:lnTo>
                    <a:pt x="425" y="133"/>
                  </a:lnTo>
                  <a:lnTo>
                    <a:pt x="425" y="135"/>
                  </a:lnTo>
                  <a:lnTo>
                    <a:pt x="425" y="137"/>
                  </a:lnTo>
                  <a:lnTo>
                    <a:pt x="427" y="140"/>
                  </a:lnTo>
                  <a:lnTo>
                    <a:pt x="432" y="142"/>
                  </a:lnTo>
                  <a:lnTo>
                    <a:pt x="434" y="146"/>
                  </a:lnTo>
                  <a:lnTo>
                    <a:pt x="436" y="151"/>
                  </a:lnTo>
                  <a:lnTo>
                    <a:pt x="436" y="153"/>
                  </a:lnTo>
                  <a:lnTo>
                    <a:pt x="434" y="156"/>
                  </a:lnTo>
                  <a:lnTo>
                    <a:pt x="432" y="160"/>
                  </a:lnTo>
                  <a:lnTo>
                    <a:pt x="429" y="162"/>
                  </a:lnTo>
                  <a:lnTo>
                    <a:pt x="427" y="165"/>
                  </a:lnTo>
                  <a:lnTo>
                    <a:pt x="427" y="167"/>
                  </a:lnTo>
                  <a:lnTo>
                    <a:pt x="425" y="174"/>
                  </a:lnTo>
                  <a:lnTo>
                    <a:pt x="425" y="176"/>
                  </a:lnTo>
                  <a:lnTo>
                    <a:pt x="423" y="181"/>
                  </a:lnTo>
                  <a:lnTo>
                    <a:pt x="420" y="181"/>
                  </a:lnTo>
                  <a:lnTo>
                    <a:pt x="416" y="183"/>
                  </a:lnTo>
                  <a:lnTo>
                    <a:pt x="411" y="185"/>
                  </a:lnTo>
                  <a:lnTo>
                    <a:pt x="407" y="188"/>
                  </a:lnTo>
                  <a:lnTo>
                    <a:pt x="407" y="190"/>
                  </a:lnTo>
                  <a:lnTo>
                    <a:pt x="402" y="190"/>
                  </a:lnTo>
                  <a:lnTo>
                    <a:pt x="400" y="188"/>
                  </a:lnTo>
                  <a:lnTo>
                    <a:pt x="397" y="188"/>
                  </a:lnTo>
                  <a:lnTo>
                    <a:pt x="393" y="190"/>
                  </a:lnTo>
                  <a:lnTo>
                    <a:pt x="375" y="201"/>
                  </a:lnTo>
                  <a:lnTo>
                    <a:pt x="365" y="206"/>
                  </a:lnTo>
                  <a:lnTo>
                    <a:pt x="363" y="213"/>
                  </a:lnTo>
                  <a:lnTo>
                    <a:pt x="361" y="217"/>
                  </a:lnTo>
                  <a:lnTo>
                    <a:pt x="361" y="224"/>
                  </a:lnTo>
                  <a:lnTo>
                    <a:pt x="359" y="229"/>
                  </a:lnTo>
                  <a:lnTo>
                    <a:pt x="359" y="236"/>
                  </a:lnTo>
                  <a:lnTo>
                    <a:pt x="356" y="240"/>
                  </a:lnTo>
                  <a:lnTo>
                    <a:pt x="352" y="249"/>
                  </a:lnTo>
                  <a:lnTo>
                    <a:pt x="347" y="256"/>
                  </a:lnTo>
                  <a:lnTo>
                    <a:pt x="345" y="263"/>
                  </a:lnTo>
                  <a:lnTo>
                    <a:pt x="343" y="272"/>
                  </a:lnTo>
                  <a:lnTo>
                    <a:pt x="340" y="279"/>
                  </a:lnTo>
                  <a:lnTo>
                    <a:pt x="338" y="281"/>
                  </a:lnTo>
                  <a:lnTo>
                    <a:pt x="336" y="286"/>
                  </a:lnTo>
                  <a:lnTo>
                    <a:pt x="333" y="290"/>
                  </a:lnTo>
                  <a:lnTo>
                    <a:pt x="331" y="297"/>
                  </a:lnTo>
                  <a:lnTo>
                    <a:pt x="331" y="306"/>
                  </a:lnTo>
                  <a:lnTo>
                    <a:pt x="329" y="316"/>
                  </a:lnTo>
                  <a:lnTo>
                    <a:pt x="327" y="322"/>
                  </a:lnTo>
                  <a:lnTo>
                    <a:pt x="324" y="325"/>
                  </a:lnTo>
                  <a:lnTo>
                    <a:pt x="320" y="325"/>
                  </a:lnTo>
                  <a:lnTo>
                    <a:pt x="315" y="327"/>
                  </a:lnTo>
                  <a:lnTo>
                    <a:pt x="311" y="327"/>
                  </a:lnTo>
                  <a:lnTo>
                    <a:pt x="304" y="329"/>
                  </a:lnTo>
                  <a:lnTo>
                    <a:pt x="299" y="329"/>
                  </a:lnTo>
                  <a:lnTo>
                    <a:pt x="295" y="332"/>
                  </a:lnTo>
                  <a:lnTo>
                    <a:pt x="288" y="332"/>
                  </a:lnTo>
                  <a:lnTo>
                    <a:pt x="283" y="334"/>
                  </a:lnTo>
                  <a:lnTo>
                    <a:pt x="276" y="334"/>
                  </a:lnTo>
                  <a:lnTo>
                    <a:pt x="274" y="336"/>
                  </a:lnTo>
                  <a:lnTo>
                    <a:pt x="267" y="338"/>
                  </a:lnTo>
                  <a:lnTo>
                    <a:pt x="265" y="338"/>
                  </a:lnTo>
                  <a:lnTo>
                    <a:pt x="260" y="341"/>
                  </a:lnTo>
                  <a:lnTo>
                    <a:pt x="253" y="343"/>
                  </a:lnTo>
                  <a:lnTo>
                    <a:pt x="249" y="343"/>
                  </a:lnTo>
                  <a:lnTo>
                    <a:pt x="247" y="343"/>
                  </a:lnTo>
                  <a:lnTo>
                    <a:pt x="242" y="338"/>
                  </a:lnTo>
                  <a:lnTo>
                    <a:pt x="237" y="334"/>
                  </a:lnTo>
                  <a:lnTo>
                    <a:pt x="235" y="329"/>
                  </a:lnTo>
                  <a:lnTo>
                    <a:pt x="233" y="327"/>
                  </a:lnTo>
                  <a:lnTo>
                    <a:pt x="228" y="325"/>
                  </a:lnTo>
                  <a:lnTo>
                    <a:pt x="226" y="322"/>
                  </a:lnTo>
                  <a:lnTo>
                    <a:pt x="224" y="320"/>
                  </a:lnTo>
                  <a:lnTo>
                    <a:pt x="221" y="318"/>
                  </a:lnTo>
                  <a:lnTo>
                    <a:pt x="219" y="311"/>
                  </a:lnTo>
                  <a:lnTo>
                    <a:pt x="219" y="304"/>
                  </a:lnTo>
                  <a:lnTo>
                    <a:pt x="217" y="293"/>
                  </a:lnTo>
                  <a:lnTo>
                    <a:pt x="217" y="290"/>
                  </a:lnTo>
                  <a:lnTo>
                    <a:pt x="215" y="286"/>
                  </a:lnTo>
                  <a:lnTo>
                    <a:pt x="210" y="279"/>
                  </a:lnTo>
                  <a:lnTo>
                    <a:pt x="208" y="274"/>
                  </a:lnTo>
                  <a:lnTo>
                    <a:pt x="210" y="272"/>
                  </a:lnTo>
                  <a:lnTo>
                    <a:pt x="212" y="268"/>
                  </a:lnTo>
                  <a:lnTo>
                    <a:pt x="212" y="263"/>
                  </a:lnTo>
                  <a:lnTo>
                    <a:pt x="215" y="256"/>
                  </a:lnTo>
                  <a:lnTo>
                    <a:pt x="215" y="249"/>
                  </a:lnTo>
                  <a:lnTo>
                    <a:pt x="215" y="238"/>
                  </a:lnTo>
                  <a:lnTo>
                    <a:pt x="212" y="233"/>
                  </a:lnTo>
                  <a:lnTo>
                    <a:pt x="210" y="231"/>
                  </a:lnTo>
                  <a:lnTo>
                    <a:pt x="208" y="229"/>
                  </a:lnTo>
                  <a:lnTo>
                    <a:pt x="205" y="226"/>
                  </a:lnTo>
                  <a:lnTo>
                    <a:pt x="201" y="229"/>
                  </a:lnTo>
                  <a:lnTo>
                    <a:pt x="196" y="233"/>
                  </a:lnTo>
                  <a:lnTo>
                    <a:pt x="194" y="236"/>
                  </a:lnTo>
                  <a:lnTo>
                    <a:pt x="185" y="240"/>
                  </a:lnTo>
                  <a:lnTo>
                    <a:pt x="185" y="240"/>
                  </a:lnTo>
                  <a:lnTo>
                    <a:pt x="183" y="242"/>
                  </a:lnTo>
                  <a:lnTo>
                    <a:pt x="183" y="245"/>
                  </a:lnTo>
                  <a:lnTo>
                    <a:pt x="183" y="245"/>
                  </a:lnTo>
                  <a:lnTo>
                    <a:pt x="183" y="249"/>
                  </a:lnTo>
                  <a:lnTo>
                    <a:pt x="180" y="254"/>
                  </a:lnTo>
                  <a:lnTo>
                    <a:pt x="180" y="258"/>
                  </a:lnTo>
                  <a:lnTo>
                    <a:pt x="178" y="261"/>
                  </a:lnTo>
                  <a:lnTo>
                    <a:pt x="176" y="261"/>
                  </a:lnTo>
                  <a:lnTo>
                    <a:pt x="171" y="261"/>
                  </a:lnTo>
                  <a:lnTo>
                    <a:pt x="169" y="261"/>
                  </a:lnTo>
                  <a:lnTo>
                    <a:pt x="162" y="258"/>
                  </a:lnTo>
                  <a:lnTo>
                    <a:pt x="158" y="258"/>
                  </a:lnTo>
                  <a:lnTo>
                    <a:pt x="153" y="261"/>
                  </a:lnTo>
                  <a:lnTo>
                    <a:pt x="148" y="258"/>
                  </a:lnTo>
                  <a:lnTo>
                    <a:pt x="146" y="258"/>
                  </a:lnTo>
                  <a:lnTo>
                    <a:pt x="144" y="261"/>
                  </a:lnTo>
                  <a:lnTo>
                    <a:pt x="142" y="261"/>
                  </a:lnTo>
                  <a:lnTo>
                    <a:pt x="139" y="263"/>
                  </a:lnTo>
                  <a:lnTo>
                    <a:pt x="137" y="265"/>
                  </a:lnTo>
                  <a:lnTo>
                    <a:pt x="137" y="270"/>
                  </a:lnTo>
                  <a:lnTo>
                    <a:pt x="135" y="274"/>
                  </a:lnTo>
                  <a:lnTo>
                    <a:pt x="135" y="279"/>
                  </a:lnTo>
                  <a:lnTo>
                    <a:pt x="135" y="284"/>
                  </a:lnTo>
                  <a:lnTo>
                    <a:pt x="135" y="286"/>
                  </a:lnTo>
                  <a:lnTo>
                    <a:pt x="132" y="288"/>
                  </a:lnTo>
                  <a:lnTo>
                    <a:pt x="130" y="288"/>
                  </a:lnTo>
                  <a:lnTo>
                    <a:pt x="126" y="288"/>
                  </a:lnTo>
                  <a:lnTo>
                    <a:pt x="116" y="290"/>
                  </a:lnTo>
                  <a:lnTo>
                    <a:pt x="107" y="288"/>
                  </a:lnTo>
                  <a:lnTo>
                    <a:pt x="105" y="288"/>
                  </a:lnTo>
                  <a:lnTo>
                    <a:pt x="105" y="286"/>
                  </a:lnTo>
                  <a:lnTo>
                    <a:pt x="103" y="284"/>
                  </a:lnTo>
                  <a:lnTo>
                    <a:pt x="103" y="281"/>
                  </a:lnTo>
                  <a:lnTo>
                    <a:pt x="103" y="279"/>
                  </a:lnTo>
                  <a:lnTo>
                    <a:pt x="100" y="274"/>
                  </a:lnTo>
                  <a:lnTo>
                    <a:pt x="98" y="268"/>
                  </a:lnTo>
                  <a:lnTo>
                    <a:pt x="94" y="263"/>
                  </a:lnTo>
                  <a:lnTo>
                    <a:pt x="89" y="256"/>
                  </a:lnTo>
                  <a:lnTo>
                    <a:pt x="84" y="249"/>
                  </a:lnTo>
                  <a:lnTo>
                    <a:pt x="80" y="242"/>
                  </a:lnTo>
                  <a:lnTo>
                    <a:pt x="78" y="242"/>
                  </a:lnTo>
                  <a:lnTo>
                    <a:pt x="73" y="242"/>
                  </a:lnTo>
                  <a:lnTo>
                    <a:pt x="64" y="242"/>
                  </a:lnTo>
                  <a:lnTo>
                    <a:pt x="62" y="242"/>
                  </a:lnTo>
                  <a:lnTo>
                    <a:pt x="62" y="240"/>
                  </a:lnTo>
                  <a:lnTo>
                    <a:pt x="59" y="238"/>
                  </a:lnTo>
                  <a:lnTo>
                    <a:pt x="57" y="233"/>
                  </a:lnTo>
                  <a:lnTo>
                    <a:pt x="52" y="226"/>
                  </a:lnTo>
                  <a:lnTo>
                    <a:pt x="43" y="217"/>
                  </a:lnTo>
                  <a:lnTo>
                    <a:pt x="41" y="213"/>
                  </a:lnTo>
                  <a:lnTo>
                    <a:pt x="36" y="210"/>
                  </a:lnTo>
                  <a:lnTo>
                    <a:pt x="32" y="210"/>
                  </a:lnTo>
                  <a:lnTo>
                    <a:pt x="25" y="208"/>
                  </a:lnTo>
                  <a:lnTo>
                    <a:pt x="23" y="206"/>
                  </a:lnTo>
                  <a:lnTo>
                    <a:pt x="23" y="201"/>
                  </a:lnTo>
                  <a:lnTo>
                    <a:pt x="18" y="197"/>
                  </a:lnTo>
                  <a:lnTo>
                    <a:pt x="16" y="192"/>
                  </a:lnTo>
                  <a:lnTo>
                    <a:pt x="16" y="188"/>
                  </a:lnTo>
                  <a:lnTo>
                    <a:pt x="14" y="183"/>
                  </a:lnTo>
                  <a:lnTo>
                    <a:pt x="14" y="178"/>
                  </a:lnTo>
                  <a:lnTo>
                    <a:pt x="11" y="176"/>
                  </a:lnTo>
                  <a:lnTo>
                    <a:pt x="7" y="174"/>
                  </a:lnTo>
                  <a:lnTo>
                    <a:pt x="4" y="172"/>
                  </a:lnTo>
                  <a:lnTo>
                    <a:pt x="7" y="167"/>
                  </a:lnTo>
                  <a:lnTo>
                    <a:pt x="2" y="160"/>
                  </a:lnTo>
                  <a:lnTo>
                    <a:pt x="0" y="156"/>
                  </a:lnTo>
                  <a:lnTo>
                    <a:pt x="0" y="153"/>
                  </a:lnTo>
                  <a:lnTo>
                    <a:pt x="0" y="149"/>
                  </a:lnTo>
                  <a:lnTo>
                    <a:pt x="0" y="144"/>
                  </a:lnTo>
                  <a:lnTo>
                    <a:pt x="2" y="142"/>
                  </a:lnTo>
                  <a:lnTo>
                    <a:pt x="4" y="137"/>
                  </a:lnTo>
                  <a:lnTo>
                    <a:pt x="7" y="128"/>
                  </a:lnTo>
                  <a:lnTo>
                    <a:pt x="11" y="117"/>
                  </a:lnTo>
                  <a:lnTo>
                    <a:pt x="16" y="108"/>
                  </a:lnTo>
                  <a:lnTo>
                    <a:pt x="20" y="98"/>
                  </a:lnTo>
                  <a:lnTo>
                    <a:pt x="23" y="94"/>
                  </a:lnTo>
                  <a:lnTo>
                    <a:pt x="25" y="98"/>
                  </a:lnTo>
                  <a:lnTo>
                    <a:pt x="25" y="101"/>
                  </a:lnTo>
                  <a:lnTo>
                    <a:pt x="25" y="103"/>
                  </a:lnTo>
                  <a:lnTo>
                    <a:pt x="25" y="110"/>
                  </a:lnTo>
                  <a:lnTo>
                    <a:pt x="25" y="110"/>
                  </a:lnTo>
                  <a:lnTo>
                    <a:pt x="27" y="112"/>
                  </a:lnTo>
                  <a:lnTo>
                    <a:pt x="30" y="112"/>
                  </a:lnTo>
                  <a:lnTo>
                    <a:pt x="34" y="108"/>
                  </a:lnTo>
                  <a:lnTo>
                    <a:pt x="39" y="103"/>
                  </a:lnTo>
                  <a:lnTo>
                    <a:pt x="41" y="101"/>
                  </a:lnTo>
                  <a:lnTo>
                    <a:pt x="41" y="103"/>
                  </a:lnTo>
                  <a:lnTo>
                    <a:pt x="43" y="103"/>
                  </a:lnTo>
                  <a:lnTo>
                    <a:pt x="46" y="105"/>
                  </a:lnTo>
                  <a:lnTo>
                    <a:pt x="50" y="105"/>
                  </a:lnTo>
                  <a:lnTo>
                    <a:pt x="52" y="105"/>
                  </a:lnTo>
                  <a:lnTo>
                    <a:pt x="57" y="105"/>
                  </a:lnTo>
                  <a:lnTo>
                    <a:pt x="57" y="103"/>
                  </a:lnTo>
                  <a:lnTo>
                    <a:pt x="57" y="98"/>
                  </a:lnTo>
                  <a:lnTo>
                    <a:pt x="57" y="96"/>
                  </a:lnTo>
                  <a:lnTo>
                    <a:pt x="57" y="94"/>
                  </a:lnTo>
                  <a:lnTo>
                    <a:pt x="59" y="94"/>
                  </a:lnTo>
                  <a:lnTo>
                    <a:pt x="62" y="92"/>
                  </a:lnTo>
                  <a:lnTo>
                    <a:pt x="64" y="92"/>
                  </a:lnTo>
                  <a:lnTo>
                    <a:pt x="71" y="89"/>
                  </a:lnTo>
                  <a:lnTo>
                    <a:pt x="78" y="89"/>
                  </a:lnTo>
                  <a:lnTo>
                    <a:pt x="84" y="89"/>
                  </a:lnTo>
                  <a:lnTo>
                    <a:pt x="89" y="89"/>
                  </a:lnTo>
                  <a:lnTo>
                    <a:pt x="91" y="89"/>
                  </a:lnTo>
                  <a:lnTo>
                    <a:pt x="94" y="87"/>
                  </a:lnTo>
                  <a:lnTo>
                    <a:pt x="96" y="87"/>
                  </a:lnTo>
                  <a:lnTo>
                    <a:pt x="98" y="87"/>
                  </a:lnTo>
                  <a:lnTo>
                    <a:pt x="100" y="87"/>
                  </a:lnTo>
                  <a:lnTo>
                    <a:pt x="103" y="87"/>
                  </a:lnTo>
                  <a:lnTo>
                    <a:pt x="105" y="89"/>
                  </a:lnTo>
                  <a:lnTo>
                    <a:pt x="107" y="92"/>
                  </a:lnTo>
                  <a:lnTo>
                    <a:pt x="110" y="92"/>
                  </a:lnTo>
                  <a:lnTo>
                    <a:pt x="112" y="92"/>
                  </a:lnTo>
                  <a:lnTo>
                    <a:pt x="119" y="89"/>
                  </a:lnTo>
                  <a:lnTo>
                    <a:pt x="123" y="89"/>
                  </a:lnTo>
                  <a:lnTo>
                    <a:pt x="126" y="89"/>
                  </a:lnTo>
                  <a:lnTo>
                    <a:pt x="126" y="89"/>
                  </a:lnTo>
                  <a:lnTo>
                    <a:pt x="130" y="94"/>
                  </a:lnTo>
                  <a:lnTo>
                    <a:pt x="132" y="96"/>
                  </a:lnTo>
                  <a:lnTo>
                    <a:pt x="132" y="96"/>
                  </a:lnTo>
                  <a:lnTo>
                    <a:pt x="135" y="96"/>
                  </a:lnTo>
                  <a:lnTo>
                    <a:pt x="137" y="96"/>
                  </a:lnTo>
                  <a:lnTo>
                    <a:pt x="144" y="92"/>
                  </a:lnTo>
                  <a:lnTo>
                    <a:pt x="148" y="87"/>
                  </a:lnTo>
                  <a:lnTo>
                    <a:pt x="151" y="87"/>
                  </a:lnTo>
                  <a:lnTo>
                    <a:pt x="155" y="85"/>
                  </a:lnTo>
                  <a:lnTo>
                    <a:pt x="160" y="85"/>
                  </a:lnTo>
                  <a:lnTo>
                    <a:pt x="162" y="87"/>
                  </a:lnTo>
                  <a:lnTo>
                    <a:pt x="162" y="87"/>
                  </a:lnTo>
                  <a:lnTo>
                    <a:pt x="167" y="89"/>
                  </a:lnTo>
                  <a:lnTo>
                    <a:pt x="169" y="94"/>
                  </a:lnTo>
                  <a:lnTo>
                    <a:pt x="171" y="96"/>
                  </a:lnTo>
                  <a:lnTo>
                    <a:pt x="174" y="96"/>
                  </a:lnTo>
                  <a:lnTo>
                    <a:pt x="176" y="96"/>
                  </a:lnTo>
                  <a:lnTo>
                    <a:pt x="178" y="96"/>
                  </a:lnTo>
                  <a:lnTo>
                    <a:pt x="187" y="94"/>
                  </a:lnTo>
                  <a:lnTo>
                    <a:pt x="190" y="92"/>
                  </a:lnTo>
                  <a:lnTo>
                    <a:pt x="192" y="92"/>
                  </a:lnTo>
                  <a:lnTo>
                    <a:pt x="194" y="92"/>
                  </a:lnTo>
                  <a:lnTo>
                    <a:pt x="196" y="92"/>
                  </a:lnTo>
                  <a:lnTo>
                    <a:pt x="201" y="94"/>
                  </a:lnTo>
                  <a:lnTo>
                    <a:pt x="205" y="94"/>
                  </a:lnTo>
                  <a:lnTo>
                    <a:pt x="208" y="94"/>
                  </a:lnTo>
                  <a:lnTo>
                    <a:pt x="212" y="94"/>
                  </a:lnTo>
                  <a:lnTo>
                    <a:pt x="215" y="92"/>
                  </a:lnTo>
                  <a:lnTo>
                    <a:pt x="217" y="89"/>
                  </a:lnTo>
                  <a:lnTo>
                    <a:pt x="219" y="87"/>
                  </a:lnTo>
                  <a:lnTo>
                    <a:pt x="219" y="85"/>
                  </a:lnTo>
                  <a:lnTo>
                    <a:pt x="219" y="80"/>
                  </a:lnTo>
                  <a:lnTo>
                    <a:pt x="219" y="78"/>
                  </a:lnTo>
                  <a:lnTo>
                    <a:pt x="217" y="76"/>
                  </a:lnTo>
                  <a:lnTo>
                    <a:pt x="217" y="71"/>
                  </a:lnTo>
                  <a:lnTo>
                    <a:pt x="215" y="69"/>
                  </a:lnTo>
                  <a:lnTo>
                    <a:pt x="217" y="69"/>
                  </a:lnTo>
                  <a:lnTo>
                    <a:pt x="217" y="67"/>
                  </a:lnTo>
                  <a:lnTo>
                    <a:pt x="219" y="64"/>
                  </a:lnTo>
                  <a:lnTo>
                    <a:pt x="219" y="64"/>
                  </a:lnTo>
                  <a:lnTo>
                    <a:pt x="219" y="62"/>
                  </a:lnTo>
                  <a:lnTo>
                    <a:pt x="217" y="60"/>
                  </a:lnTo>
                  <a:lnTo>
                    <a:pt x="219" y="60"/>
                  </a:lnTo>
                  <a:lnTo>
                    <a:pt x="224" y="60"/>
                  </a:lnTo>
                  <a:lnTo>
                    <a:pt x="226" y="57"/>
                  </a:lnTo>
                  <a:lnTo>
                    <a:pt x="228" y="55"/>
                  </a:lnTo>
                  <a:lnTo>
                    <a:pt x="228" y="53"/>
                  </a:lnTo>
                  <a:lnTo>
                    <a:pt x="231" y="51"/>
                  </a:lnTo>
                  <a:lnTo>
                    <a:pt x="233" y="51"/>
                  </a:lnTo>
                  <a:lnTo>
                    <a:pt x="237" y="51"/>
                  </a:lnTo>
                  <a:lnTo>
                    <a:pt x="240" y="51"/>
                  </a:lnTo>
                  <a:lnTo>
                    <a:pt x="240" y="51"/>
                  </a:lnTo>
                  <a:lnTo>
                    <a:pt x="242" y="48"/>
                  </a:lnTo>
                  <a:lnTo>
                    <a:pt x="242" y="46"/>
                  </a:lnTo>
                  <a:lnTo>
                    <a:pt x="242" y="41"/>
                  </a:lnTo>
                  <a:lnTo>
                    <a:pt x="242" y="39"/>
                  </a:lnTo>
                  <a:lnTo>
                    <a:pt x="244" y="39"/>
                  </a:lnTo>
                  <a:lnTo>
                    <a:pt x="244" y="37"/>
                  </a:lnTo>
                  <a:lnTo>
                    <a:pt x="251" y="37"/>
                  </a:lnTo>
                  <a:lnTo>
                    <a:pt x="253" y="37"/>
                  </a:lnTo>
                  <a:lnTo>
                    <a:pt x="256" y="37"/>
                  </a:lnTo>
                  <a:lnTo>
                    <a:pt x="260" y="35"/>
                  </a:lnTo>
                  <a:lnTo>
                    <a:pt x="263" y="35"/>
                  </a:lnTo>
                  <a:lnTo>
                    <a:pt x="265" y="35"/>
                  </a:lnTo>
                  <a:lnTo>
                    <a:pt x="272" y="39"/>
                  </a:lnTo>
                  <a:lnTo>
                    <a:pt x="274" y="39"/>
                  </a:lnTo>
                  <a:lnTo>
                    <a:pt x="274" y="39"/>
                  </a:lnTo>
                  <a:lnTo>
                    <a:pt x="279" y="37"/>
                  </a:lnTo>
                  <a:lnTo>
                    <a:pt x="283" y="32"/>
                  </a:lnTo>
                  <a:lnTo>
                    <a:pt x="290" y="30"/>
                  </a:lnTo>
                  <a:lnTo>
                    <a:pt x="292" y="28"/>
                  </a:lnTo>
                  <a:lnTo>
                    <a:pt x="295" y="25"/>
                  </a:lnTo>
                  <a:lnTo>
                    <a:pt x="299" y="28"/>
                  </a:lnTo>
                  <a:lnTo>
                    <a:pt x="304" y="28"/>
                  </a:lnTo>
                  <a:lnTo>
                    <a:pt x="306" y="28"/>
                  </a:lnTo>
                  <a:lnTo>
                    <a:pt x="308" y="28"/>
                  </a:lnTo>
                  <a:lnTo>
                    <a:pt x="315" y="28"/>
                  </a:lnTo>
                  <a:lnTo>
                    <a:pt x="317" y="28"/>
                  </a:lnTo>
                  <a:lnTo>
                    <a:pt x="322" y="25"/>
                  </a:lnTo>
                  <a:lnTo>
                    <a:pt x="324" y="25"/>
                  </a:lnTo>
                  <a:lnTo>
                    <a:pt x="327" y="25"/>
                  </a:lnTo>
                  <a:lnTo>
                    <a:pt x="327" y="25"/>
                  </a:lnTo>
                  <a:lnTo>
                    <a:pt x="329" y="28"/>
                  </a:lnTo>
                  <a:lnTo>
                    <a:pt x="331" y="30"/>
                  </a:lnTo>
                  <a:lnTo>
                    <a:pt x="331" y="32"/>
                  </a:lnTo>
                  <a:lnTo>
                    <a:pt x="336" y="37"/>
                  </a:lnTo>
                  <a:lnTo>
                    <a:pt x="338" y="39"/>
                  </a:lnTo>
                  <a:lnTo>
                    <a:pt x="340" y="41"/>
                  </a:lnTo>
                  <a:lnTo>
                    <a:pt x="343" y="44"/>
                  </a:lnTo>
                  <a:lnTo>
                    <a:pt x="345" y="46"/>
                  </a:lnTo>
                  <a:lnTo>
                    <a:pt x="345" y="48"/>
                  </a:lnTo>
                  <a:lnTo>
                    <a:pt x="345" y="51"/>
                  </a:lnTo>
                  <a:lnTo>
                    <a:pt x="347" y="53"/>
                  </a:lnTo>
                  <a:lnTo>
                    <a:pt x="349" y="53"/>
                  </a:lnTo>
                  <a:lnTo>
                    <a:pt x="349" y="53"/>
                  </a:lnTo>
                  <a:lnTo>
                    <a:pt x="354" y="53"/>
                  </a:lnTo>
                  <a:lnTo>
                    <a:pt x="359" y="53"/>
                  </a:lnTo>
                  <a:lnTo>
                    <a:pt x="363" y="53"/>
                  </a:lnTo>
                  <a:lnTo>
                    <a:pt x="365" y="53"/>
                  </a:lnTo>
                  <a:lnTo>
                    <a:pt x="368" y="53"/>
                  </a:lnTo>
                  <a:lnTo>
                    <a:pt x="370" y="48"/>
                  </a:lnTo>
                  <a:lnTo>
                    <a:pt x="372" y="46"/>
                  </a:lnTo>
                  <a:lnTo>
                    <a:pt x="375" y="46"/>
                  </a:lnTo>
                  <a:lnTo>
                    <a:pt x="379" y="44"/>
                  </a:lnTo>
                  <a:lnTo>
                    <a:pt x="384" y="44"/>
                  </a:lnTo>
                  <a:lnTo>
                    <a:pt x="386" y="39"/>
                  </a:lnTo>
                  <a:lnTo>
                    <a:pt x="388" y="37"/>
                  </a:lnTo>
                  <a:lnTo>
                    <a:pt x="391" y="35"/>
                  </a:lnTo>
                  <a:lnTo>
                    <a:pt x="393" y="32"/>
                  </a:lnTo>
                  <a:lnTo>
                    <a:pt x="397" y="30"/>
                  </a:lnTo>
                  <a:lnTo>
                    <a:pt x="397" y="28"/>
                  </a:lnTo>
                  <a:lnTo>
                    <a:pt x="400" y="23"/>
                  </a:lnTo>
                  <a:lnTo>
                    <a:pt x="402" y="21"/>
                  </a:lnTo>
                  <a:lnTo>
                    <a:pt x="407" y="21"/>
                  </a:lnTo>
                  <a:lnTo>
                    <a:pt x="411" y="21"/>
                  </a:lnTo>
                  <a:lnTo>
                    <a:pt x="413" y="16"/>
                  </a:lnTo>
                  <a:lnTo>
                    <a:pt x="413" y="14"/>
                  </a:lnTo>
                  <a:lnTo>
                    <a:pt x="416" y="9"/>
                  </a:lnTo>
                  <a:lnTo>
                    <a:pt x="416" y="7"/>
                  </a:lnTo>
                  <a:lnTo>
                    <a:pt x="416" y="3"/>
                  </a:lnTo>
                  <a:lnTo>
                    <a:pt x="416" y="3"/>
                  </a:lnTo>
                  <a:lnTo>
                    <a:pt x="418" y="0"/>
                  </a:lnTo>
                  <a:lnTo>
                    <a:pt x="420" y="0"/>
                  </a:lnTo>
                  <a:lnTo>
                    <a:pt x="423" y="0"/>
                  </a:lnTo>
                  <a:lnTo>
                    <a:pt x="425" y="0"/>
                  </a:lnTo>
                  <a:lnTo>
                    <a:pt x="429" y="5"/>
                  </a:lnTo>
                  <a:lnTo>
                    <a:pt x="434" y="7"/>
                  </a:lnTo>
                  <a:lnTo>
                    <a:pt x="436" y="9"/>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48" name="A113">
              <a:extLst>
                <a:ext uri="{FF2B5EF4-FFF2-40B4-BE49-F238E27FC236}">
                  <a16:creationId xmlns:a16="http://schemas.microsoft.com/office/drawing/2014/main" id="{625E3FDC-31FD-511D-D19A-48DA5E3B18BF}"/>
                </a:ext>
              </a:extLst>
            </xdr:cNvPr>
            <xdr:cNvSpPr>
              <a:spLocks/>
            </xdr:cNvSpPr>
          </xdr:nvSpPr>
          <xdr:spPr bwMode="auto">
            <a:xfrm>
              <a:off x="4595764" y="8793229"/>
              <a:ext cx="352092" cy="449058"/>
            </a:xfrm>
            <a:custGeom>
              <a:avLst/>
              <a:gdLst/>
              <a:ahLst/>
              <a:cxnLst>
                <a:cxn ang="0">
                  <a:pos x="290" y="258"/>
                </a:cxn>
                <a:cxn ang="0">
                  <a:pos x="322" y="262"/>
                </a:cxn>
                <a:cxn ang="0">
                  <a:pos x="340" y="269"/>
                </a:cxn>
                <a:cxn ang="0">
                  <a:pos x="354" y="276"/>
                </a:cxn>
                <a:cxn ang="0">
                  <a:pos x="374" y="310"/>
                </a:cxn>
                <a:cxn ang="0">
                  <a:pos x="372" y="367"/>
                </a:cxn>
                <a:cxn ang="0">
                  <a:pos x="329" y="365"/>
                </a:cxn>
                <a:cxn ang="0">
                  <a:pos x="326" y="381"/>
                </a:cxn>
                <a:cxn ang="0">
                  <a:pos x="335" y="418"/>
                </a:cxn>
                <a:cxn ang="0">
                  <a:pos x="351" y="427"/>
                </a:cxn>
                <a:cxn ang="0">
                  <a:pos x="349" y="450"/>
                </a:cxn>
                <a:cxn ang="0">
                  <a:pos x="354" y="473"/>
                </a:cxn>
                <a:cxn ang="0">
                  <a:pos x="326" y="473"/>
                </a:cxn>
                <a:cxn ang="0">
                  <a:pos x="317" y="466"/>
                </a:cxn>
                <a:cxn ang="0">
                  <a:pos x="315" y="450"/>
                </a:cxn>
                <a:cxn ang="0">
                  <a:pos x="292" y="422"/>
                </a:cxn>
                <a:cxn ang="0">
                  <a:pos x="278" y="425"/>
                </a:cxn>
                <a:cxn ang="0">
                  <a:pos x="267" y="413"/>
                </a:cxn>
                <a:cxn ang="0">
                  <a:pos x="265" y="388"/>
                </a:cxn>
                <a:cxn ang="0">
                  <a:pos x="207" y="313"/>
                </a:cxn>
                <a:cxn ang="0">
                  <a:pos x="187" y="308"/>
                </a:cxn>
                <a:cxn ang="0">
                  <a:pos x="157" y="317"/>
                </a:cxn>
                <a:cxn ang="0">
                  <a:pos x="121" y="315"/>
                </a:cxn>
                <a:cxn ang="0">
                  <a:pos x="109" y="267"/>
                </a:cxn>
                <a:cxn ang="0">
                  <a:pos x="77" y="226"/>
                </a:cxn>
                <a:cxn ang="0">
                  <a:pos x="68" y="198"/>
                </a:cxn>
                <a:cxn ang="0">
                  <a:pos x="41" y="180"/>
                </a:cxn>
                <a:cxn ang="0">
                  <a:pos x="22" y="171"/>
                </a:cxn>
                <a:cxn ang="0">
                  <a:pos x="25" y="137"/>
                </a:cxn>
                <a:cxn ang="0">
                  <a:pos x="36" y="134"/>
                </a:cxn>
                <a:cxn ang="0">
                  <a:pos x="54" y="121"/>
                </a:cxn>
                <a:cxn ang="0">
                  <a:pos x="52" y="107"/>
                </a:cxn>
                <a:cxn ang="0">
                  <a:pos x="32" y="100"/>
                </a:cxn>
                <a:cxn ang="0">
                  <a:pos x="22" y="84"/>
                </a:cxn>
                <a:cxn ang="0">
                  <a:pos x="27" y="70"/>
                </a:cxn>
                <a:cxn ang="0">
                  <a:pos x="20" y="59"/>
                </a:cxn>
                <a:cxn ang="0">
                  <a:pos x="4" y="57"/>
                </a:cxn>
                <a:cxn ang="0">
                  <a:pos x="6" y="36"/>
                </a:cxn>
                <a:cxn ang="0">
                  <a:pos x="18" y="18"/>
                </a:cxn>
                <a:cxn ang="0">
                  <a:pos x="38" y="16"/>
                </a:cxn>
                <a:cxn ang="0">
                  <a:pos x="57" y="18"/>
                </a:cxn>
                <a:cxn ang="0">
                  <a:pos x="59" y="4"/>
                </a:cxn>
                <a:cxn ang="0">
                  <a:pos x="70" y="4"/>
                </a:cxn>
                <a:cxn ang="0">
                  <a:pos x="91" y="0"/>
                </a:cxn>
                <a:cxn ang="0">
                  <a:pos x="109" y="9"/>
                </a:cxn>
                <a:cxn ang="0">
                  <a:pos x="121" y="32"/>
                </a:cxn>
                <a:cxn ang="0">
                  <a:pos x="123" y="48"/>
                </a:cxn>
                <a:cxn ang="0">
                  <a:pos x="139" y="70"/>
                </a:cxn>
                <a:cxn ang="0">
                  <a:pos x="157" y="80"/>
                </a:cxn>
                <a:cxn ang="0">
                  <a:pos x="162" y="102"/>
                </a:cxn>
                <a:cxn ang="0">
                  <a:pos x="178" y="121"/>
                </a:cxn>
                <a:cxn ang="0">
                  <a:pos x="191" y="159"/>
                </a:cxn>
                <a:cxn ang="0">
                  <a:pos x="201" y="201"/>
                </a:cxn>
                <a:cxn ang="0">
                  <a:pos x="237" y="237"/>
                </a:cxn>
              </a:cxnLst>
              <a:rect l="0" t="0" r="r" b="b"/>
              <a:pathLst>
                <a:path w="374" h="477">
                  <a:moveTo>
                    <a:pt x="258" y="274"/>
                  </a:moveTo>
                  <a:lnTo>
                    <a:pt x="260" y="274"/>
                  </a:lnTo>
                  <a:lnTo>
                    <a:pt x="262" y="271"/>
                  </a:lnTo>
                  <a:lnTo>
                    <a:pt x="271" y="267"/>
                  </a:lnTo>
                  <a:lnTo>
                    <a:pt x="281" y="260"/>
                  </a:lnTo>
                  <a:lnTo>
                    <a:pt x="290" y="258"/>
                  </a:lnTo>
                  <a:lnTo>
                    <a:pt x="297" y="251"/>
                  </a:lnTo>
                  <a:lnTo>
                    <a:pt x="301" y="246"/>
                  </a:lnTo>
                  <a:lnTo>
                    <a:pt x="306" y="249"/>
                  </a:lnTo>
                  <a:lnTo>
                    <a:pt x="310" y="251"/>
                  </a:lnTo>
                  <a:lnTo>
                    <a:pt x="317" y="258"/>
                  </a:lnTo>
                  <a:lnTo>
                    <a:pt x="322" y="262"/>
                  </a:lnTo>
                  <a:lnTo>
                    <a:pt x="324" y="265"/>
                  </a:lnTo>
                  <a:lnTo>
                    <a:pt x="329" y="265"/>
                  </a:lnTo>
                  <a:lnTo>
                    <a:pt x="331" y="265"/>
                  </a:lnTo>
                  <a:lnTo>
                    <a:pt x="333" y="265"/>
                  </a:lnTo>
                  <a:lnTo>
                    <a:pt x="338" y="265"/>
                  </a:lnTo>
                  <a:lnTo>
                    <a:pt x="340" y="269"/>
                  </a:lnTo>
                  <a:lnTo>
                    <a:pt x="340" y="269"/>
                  </a:lnTo>
                  <a:lnTo>
                    <a:pt x="345" y="274"/>
                  </a:lnTo>
                  <a:lnTo>
                    <a:pt x="347" y="276"/>
                  </a:lnTo>
                  <a:lnTo>
                    <a:pt x="349" y="276"/>
                  </a:lnTo>
                  <a:lnTo>
                    <a:pt x="351" y="276"/>
                  </a:lnTo>
                  <a:lnTo>
                    <a:pt x="354" y="276"/>
                  </a:lnTo>
                  <a:lnTo>
                    <a:pt x="356" y="281"/>
                  </a:lnTo>
                  <a:lnTo>
                    <a:pt x="356" y="283"/>
                  </a:lnTo>
                  <a:lnTo>
                    <a:pt x="358" y="285"/>
                  </a:lnTo>
                  <a:lnTo>
                    <a:pt x="363" y="290"/>
                  </a:lnTo>
                  <a:lnTo>
                    <a:pt x="370" y="301"/>
                  </a:lnTo>
                  <a:lnTo>
                    <a:pt x="374" y="310"/>
                  </a:lnTo>
                  <a:lnTo>
                    <a:pt x="374" y="315"/>
                  </a:lnTo>
                  <a:lnTo>
                    <a:pt x="367" y="333"/>
                  </a:lnTo>
                  <a:lnTo>
                    <a:pt x="363" y="347"/>
                  </a:lnTo>
                  <a:lnTo>
                    <a:pt x="365" y="349"/>
                  </a:lnTo>
                  <a:lnTo>
                    <a:pt x="365" y="351"/>
                  </a:lnTo>
                  <a:lnTo>
                    <a:pt x="372" y="367"/>
                  </a:lnTo>
                  <a:lnTo>
                    <a:pt x="365" y="370"/>
                  </a:lnTo>
                  <a:lnTo>
                    <a:pt x="358" y="370"/>
                  </a:lnTo>
                  <a:lnTo>
                    <a:pt x="345" y="367"/>
                  </a:lnTo>
                  <a:lnTo>
                    <a:pt x="333" y="363"/>
                  </a:lnTo>
                  <a:lnTo>
                    <a:pt x="326" y="361"/>
                  </a:lnTo>
                  <a:lnTo>
                    <a:pt x="329" y="365"/>
                  </a:lnTo>
                  <a:lnTo>
                    <a:pt x="329" y="367"/>
                  </a:lnTo>
                  <a:lnTo>
                    <a:pt x="326" y="372"/>
                  </a:lnTo>
                  <a:lnTo>
                    <a:pt x="326" y="372"/>
                  </a:lnTo>
                  <a:lnTo>
                    <a:pt x="324" y="377"/>
                  </a:lnTo>
                  <a:lnTo>
                    <a:pt x="326" y="377"/>
                  </a:lnTo>
                  <a:lnTo>
                    <a:pt x="326" y="381"/>
                  </a:lnTo>
                  <a:lnTo>
                    <a:pt x="326" y="383"/>
                  </a:lnTo>
                  <a:lnTo>
                    <a:pt x="322" y="397"/>
                  </a:lnTo>
                  <a:lnTo>
                    <a:pt x="324" y="399"/>
                  </a:lnTo>
                  <a:lnTo>
                    <a:pt x="324" y="406"/>
                  </a:lnTo>
                  <a:lnTo>
                    <a:pt x="329" y="411"/>
                  </a:lnTo>
                  <a:lnTo>
                    <a:pt x="335" y="418"/>
                  </a:lnTo>
                  <a:lnTo>
                    <a:pt x="338" y="418"/>
                  </a:lnTo>
                  <a:lnTo>
                    <a:pt x="342" y="418"/>
                  </a:lnTo>
                  <a:lnTo>
                    <a:pt x="347" y="418"/>
                  </a:lnTo>
                  <a:lnTo>
                    <a:pt x="347" y="422"/>
                  </a:lnTo>
                  <a:lnTo>
                    <a:pt x="349" y="425"/>
                  </a:lnTo>
                  <a:lnTo>
                    <a:pt x="351" y="427"/>
                  </a:lnTo>
                  <a:lnTo>
                    <a:pt x="351" y="434"/>
                  </a:lnTo>
                  <a:lnTo>
                    <a:pt x="351" y="438"/>
                  </a:lnTo>
                  <a:lnTo>
                    <a:pt x="354" y="443"/>
                  </a:lnTo>
                  <a:lnTo>
                    <a:pt x="351" y="445"/>
                  </a:lnTo>
                  <a:lnTo>
                    <a:pt x="349" y="447"/>
                  </a:lnTo>
                  <a:lnTo>
                    <a:pt x="349" y="450"/>
                  </a:lnTo>
                  <a:lnTo>
                    <a:pt x="351" y="452"/>
                  </a:lnTo>
                  <a:lnTo>
                    <a:pt x="354" y="454"/>
                  </a:lnTo>
                  <a:lnTo>
                    <a:pt x="354" y="459"/>
                  </a:lnTo>
                  <a:lnTo>
                    <a:pt x="356" y="468"/>
                  </a:lnTo>
                  <a:lnTo>
                    <a:pt x="356" y="470"/>
                  </a:lnTo>
                  <a:lnTo>
                    <a:pt x="354" y="473"/>
                  </a:lnTo>
                  <a:lnTo>
                    <a:pt x="351" y="475"/>
                  </a:lnTo>
                  <a:lnTo>
                    <a:pt x="347" y="477"/>
                  </a:lnTo>
                  <a:lnTo>
                    <a:pt x="345" y="477"/>
                  </a:lnTo>
                  <a:lnTo>
                    <a:pt x="340" y="475"/>
                  </a:lnTo>
                  <a:lnTo>
                    <a:pt x="335" y="475"/>
                  </a:lnTo>
                  <a:lnTo>
                    <a:pt x="326" y="473"/>
                  </a:lnTo>
                  <a:lnTo>
                    <a:pt x="319" y="473"/>
                  </a:lnTo>
                  <a:lnTo>
                    <a:pt x="315" y="473"/>
                  </a:lnTo>
                  <a:lnTo>
                    <a:pt x="315" y="470"/>
                  </a:lnTo>
                  <a:lnTo>
                    <a:pt x="313" y="468"/>
                  </a:lnTo>
                  <a:lnTo>
                    <a:pt x="315" y="466"/>
                  </a:lnTo>
                  <a:lnTo>
                    <a:pt x="317" y="466"/>
                  </a:lnTo>
                  <a:lnTo>
                    <a:pt x="319" y="463"/>
                  </a:lnTo>
                  <a:lnTo>
                    <a:pt x="322" y="463"/>
                  </a:lnTo>
                  <a:lnTo>
                    <a:pt x="322" y="459"/>
                  </a:lnTo>
                  <a:lnTo>
                    <a:pt x="319" y="454"/>
                  </a:lnTo>
                  <a:lnTo>
                    <a:pt x="317" y="452"/>
                  </a:lnTo>
                  <a:lnTo>
                    <a:pt x="315" y="450"/>
                  </a:lnTo>
                  <a:lnTo>
                    <a:pt x="313" y="450"/>
                  </a:lnTo>
                  <a:lnTo>
                    <a:pt x="308" y="447"/>
                  </a:lnTo>
                  <a:lnTo>
                    <a:pt x="303" y="441"/>
                  </a:lnTo>
                  <a:lnTo>
                    <a:pt x="299" y="434"/>
                  </a:lnTo>
                  <a:lnTo>
                    <a:pt x="294" y="425"/>
                  </a:lnTo>
                  <a:lnTo>
                    <a:pt x="292" y="422"/>
                  </a:lnTo>
                  <a:lnTo>
                    <a:pt x="292" y="422"/>
                  </a:lnTo>
                  <a:lnTo>
                    <a:pt x="290" y="422"/>
                  </a:lnTo>
                  <a:lnTo>
                    <a:pt x="287" y="425"/>
                  </a:lnTo>
                  <a:lnTo>
                    <a:pt x="285" y="425"/>
                  </a:lnTo>
                  <a:lnTo>
                    <a:pt x="278" y="425"/>
                  </a:lnTo>
                  <a:lnTo>
                    <a:pt x="278" y="425"/>
                  </a:lnTo>
                  <a:lnTo>
                    <a:pt x="271" y="425"/>
                  </a:lnTo>
                  <a:lnTo>
                    <a:pt x="271" y="425"/>
                  </a:lnTo>
                  <a:lnTo>
                    <a:pt x="269" y="422"/>
                  </a:lnTo>
                  <a:lnTo>
                    <a:pt x="269" y="420"/>
                  </a:lnTo>
                  <a:lnTo>
                    <a:pt x="267" y="415"/>
                  </a:lnTo>
                  <a:lnTo>
                    <a:pt x="267" y="413"/>
                  </a:lnTo>
                  <a:lnTo>
                    <a:pt x="265" y="411"/>
                  </a:lnTo>
                  <a:lnTo>
                    <a:pt x="265" y="406"/>
                  </a:lnTo>
                  <a:lnTo>
                    <a:pt x="267" y="402"/>
                  </a:lnTo>
                  <a:lnTo>
                    <a:pt x="271" y="397"/>
                  </a:lnTo>
                  <a:lnTo>
                    <a:pt x="269" y="393"/>
                  </a:lnTo>
                  <a:lnTo>
                    <a:pt x="265" y="388"/>
                  </a:lnTo>
                  <a:lnTo>
                    <a:pt x="258" y="379"/>
                  </a:lnTo>
                  <a:lnTo>
                    <a:pt x="244" y="365"/>
                  </a:lnTo>
                  <a:lnTo>
                    <a:pt x="226" y="345"/>
                  </a:lnTo>
                  <a:lnTo>
                    <a:pt x="221" y="338"/>
                  </a:lnTo>
                  <a:lnTo>
                    <a:pt x="214" y="324"/>
                  </a:lnTo>
                  <a:lnTo>
                    <a:pt x="207" y="313"/>
                  </a:lnTo>
                  <a:lnTo>
                    <a:pt x="203" y="306"/>
                  </a:lnTo>
                  <a:lnTo>
                    <a:pt x="201" y="306"/>
                  </a:lnTo>
                  <a:lnTo>
                    <a:pt x="198" y="306"/>
                  </a:lnTo>
                  <a:lnTo>
                    <a:pt x="194" y="306"/>
                  </a:lnTo>
                  <a:lnTo>
                    <a:pt x="191" y="308"/>
                  </a:lnTo>
                  <a:lnTo>
                    <a:pt x="187" y="308"/>
                  </a:lnTo>
                  <a:lnTo>
                    <a:pt x="182" y="310"/>
                  </a:lnTo>
                  <a:lnTo>
                    <a:pt x="178" y="315"/>
                  </a:lnTo>
                  <a:lnTo>
                    <a:pt x="171" y="315"/>
                  </a:lnTo>
                  <a:lnTo>
                    <a:pt x="166" y="317"/>
                  </a:lnTo>
                  <a:lnTo>
                    <a:pt x="162" y="317"/>
                  </a:lnTo>
                  <a:lnTo>
                    <a:pt x="157" y="317"/>
                  </a:lnTo>
                  <a:lnTo>
                    <a:pt x="148" y="319"/>
                  </a:lnTo>
                  <a:lnTo>
                    <a:pt x="139" y="319"/>
                  </a:lnTo>
                  <a:lnTo>
                    <a:pt x="134" y="319"/>
                  </a:lnTo>
                  <a:lnTo>
                    <a:pt x="127" y="319"/>
                  </a:lnTo>
                  <a:lnTo>
                    <a:pt x="125" y="317"/>
                  </a:lnTo>
                  <a:lnTo>
                    <a:pt x="121" y="315"/>
                  </a:lnTo>
                  <a:lnTo>
                    <a:pt x="121" y="310"/>
                  </a:lnTo>
                  <a:lnTo>
                    <a:pt x="116" y="303"/>
                  </a:lnTo>
                  <a:lnTo>
                    <a:pt x="114" y="297"/>
                  </a:lnTo>
                  <a:lnTo>
                    <a:pt x="111" y="287"/>
                  </a:lnTo>
                  <a:lnTo>
                    <a:pt x="109" y="274"/>
                  </a:lnTo>
                  <a:lnTo>
                    <a:pt x="109" y="267"/>
                  </a:lnTo>
                  <a:lnTo>
                    <a:pt x="107" y="262"/>
                  </a:lnTo>
                  <a:lnTo>
                    <a:pt x="107" y="258"/>
                  </a:lnTo>
                  <a:lnTo>
                    <a:pt x="102" y="253"/>
                  </a:lnTo>
                  <a:lnTo>
                    <a:pt x="98" y="249"/>
                  </a:lnTo>
                  <a:lnTo>
                    <a:pt x="89" y="239"/>
                  </a:lnTo>
                  <a:lnTo>
                    <a:pt x="77" y="226"/>
                  </a:lnTo>
                  <a:lnTo>
                    <a:pt x="75" y="223"/>
                  </a:lnTo>
                  <a:lnTo>
                    <a:pt x="75" y="221"/>
                  </a:lnTo>
                  <a:lnTo>
                    <a:pt x="75" y="217"/>
                  </a:lnTo>
                  <a:lnTo>
                    <a:pt x="73" y="212"/>
                  </a:lnTo>
                  <a:lnTo>
                    <a:pt x="70" y="205"/>
                  </a:lnTo>
                  <a:lnTo>
                    <a:pt x="68" y="198"/>
                  </a:lnTo>
                  <a:lnTo>
                    <a:pt x="61" y="189"/>
                  </a:lnTo>
                  <a:lnTo>
                    <a:pt x="59" y="185"/>
                  </a:lnTo>
                  <a:lnTo>
                    <a:pt x="54" y="182"/>
                  </a:lnTo>
                  <a:lnTo>
                    <a:pt x="52" y="182"/>
                  </a:lnTo>
                  <a:lnTo>
                    <a:pt x="48" y="180"/>
                  </a:lnTo>
                  <a:lnTo>
                    <a:pt x="41" y="180"/>
                  </a:lnTo>
                  <a:lnTo>
                    <a:pt x="36" y="180"/>
                  </a:lnTo>
                  <a:lnTo>
                    <a:pt x="32" y="180"/>
                  </a:lnTo>
                  <a:lnTo>
                    <a:pt x="29" y="178"/>
                  </a:lnTo>
                  <a:lnTo>
                    <a:pt x="27" y="178"/>
                  </a:lnTo>
                  <a:lnTo>
                    <a:pt x="25" y="175"/>
                  </a:lnTo>
                  <a:lnTo>
                    <a:pt x="22" y="171"/>
                  </a:lnTo>
                  <a:lnTo>
                    <a:pt x="22" y="166"/>
                  </a:lnTo>
                  <a:lnTo>
                    <a:pt x="20" y="162"/>
                  </a:lnTo>
                  <a:lnTo>
                    <a:pt x="20" y="157"/>
                  </a:lnTo>
                  <a:lnTo>
                    <a:pt x="18" y="153"/>
                  </a:lnTo>
                  <a:lnTo>
                    <a:pt x="16" y="148"/>
                  </a:lnTo>
                  <a:lnTo>
                    <a:pt x="25" y="137"/>
                  </a:lnTo>
                  <a:lnTo>
                    <a:pt x="25" y="137"/>
                  </a:lnTo>
                  <a:lnTo>
                    <a:pt x="27" y="134"/>
                  </a:lnTo>
                  <a:lnTo>
                    <a:pt x="29" y="134"/>
                  </a:lnTo>
                  <a:lnTo>
                    <a:pt x="34" y="137"/>
                  </a:lnTo>
                  <a:lnTo>
                    <a:pt x="34" y="137"/>
                  </a:lnTo>
                  <a:lnTo>
                    <a:pt x="36" y="134"/>
                  </a:lnTo>
                  <a:lnTo>
                    <a:pt x="36" y="132"/>
                  </a:lnTo>
                  <a:lnTo>
                    <a:pt x="38" y="130"/>
                  </a:lnTo>
                  <a:lnTo>
                    <a:pt x="41" y="128"/>
                  </a:lnTo>
                  <a:lnTo>
                    <a:pt x="50" y="125"/>
                  </a:lnTo>
                  <a:lnTo>
                    <a:pt x="52" y="123"/>
                  </a:lnTo>
                  <a:lnTo>
                    <a:pt x="54" y="121"/>
                  </a:lnTo>
                  <a:lnTo>
                    <a:pt x="57" y="114"/>
                  </a:lnTo>
                  <a:lnTo>
                    <a:pt x="57" y="112"/>
                  </a:lnTo>
                  <a:lnTo>
                    <a:pt x="57" y="109"/>
                  </a:lnTo>
                  <a:lnTo>
                    <a:pt x="54" y="107"/>
                  </a:lnTo>
                  <a:lnTo>
                    <a:pt x="54" y="107"/>
                  </a:lnTo>
                  <a:lnTo>
                    <a:pt x="52" y="107"/>
                  </a:lnTo>
                  <a:lnTo>
                    <a:pt x="48" y="107"/>
                  </a:lnTo>
                  <a:lnTo>
                    <a:pt x="45" y="107"/>
                  </a:lnTo>
                  <a:lnTo>
                    <a:pt x="41" y="107"/>
                  </a:lnTo>
                  <a:lnTo>
                    <a:pt x="38" y="107"/>
                  </a:lnTo>
                  <a:lnTo>
                    <a:pt x="34" y="102"/>
                  </a:lnTo>
                  <a:lnTo>
                    <a:pt x="32" y="100"/>
                  </a:lnTo>
                  <a:lnTo>
                    <a:pt x="32" y="98"/>
                  </a:lnTo>
                  <a:lnTo>
                    <a:pt x="29" y="93"/>
                  </a:lnTo>
                  <a:lnTo>
                    <a:pt x="29" y="91"/>
                  </a:lnTo>
                  <a:lnTo>
                    <a:pt x="29" y="89"/>
                  </a:lnTo>
                  <a:lnTo>
                    <a:pt x="25" y="86"/>
                  </a:lnTo>
                  <a:lnTo>
                    <a:pt x="22" y="84"/>
                  </a:lnTo>
                  <a:lnTo>
                    <a:pt x="25" y="82"/>
                  </a:lnTo>
                  <a:lnTo>
                    <a:pt x="25" y="80"/>
                  </a:lnTo>
                  <a:lnTo>
                    <a:pt x="27" y="77"/>
                  </a:lnTo>
                  <a:lnTo>
                    <a:pt x="27" y="75"/>
                  </a:lnTo>
                  <a:lnTo>
                    <a:pt x="27" y="73"/>
                  </a:lnTo>
                  <a:lnTo>
                    <a:pt x="27" y="70"/>
                  </a:lnTo>
                  <a:lnTo>
                    <a:pt x="29" y="70"/>
                  </a:lnTo>
                  <a:lnTo>
                    <a:pt x="29" y="68"/>
                  </a:lnTo>
                  <a:lnTo>
                    <a:pt x="29" y="66"/>
                  </a:lnTo>
                  <a:lnTo>
                    <a:pt x="29" y="64"/>
                  </a:lnTo>
                  <a:lnTo>
                    <a:pt x="25" y="61"/>
                  </a:lnTo>
                  <a:lnTo>
                    <a:pt x="20" y="59"/>
                  </a:lnTo>
                  <a:lnTo>
                    <a:pt x="18" y="59"/>
                  </a:lnTo>
                  <a:lnTo>
                    <a:pt x="16" y="57"/>
                  </a:lnTo>
                  <a:lnTo>
                    <a:pt x="13" y="57"/>
                  </a:lnTo>
                  <a:lnTo>
                    <a:pt x="9" y="57"/>
                  </a:lnTo>
                  <a:lnTo>
                    <a:pt x="6" y="57"/>
                  </a:lnTo>
                  <a:lnTo>
                    <a:pt x="4" y="57"/>
                  </a:lnTo>
                  <a:lnTo>
                    <a:pt x="2" y="57"/>
                  </a:lnTo>
                  <a:lnTo>
                    <a:pt x="0" y="54"/>
                  </a:lnTo>
                  <a:lnTo>
                    <a:pt x="0" y="52"/>
                  </a:lnTo>
                  <a:lnTo>
                    <a:pt x="2" y="48"/>
                  </a:lnTo>
                  <a:lnTo>
                    <a:pt x="4" y="41"/>
                  </a:lnTo>
                  <a:lnTo>
                    <a:pt x="6" y="36"/>
                  </a:lnTo>
                  <a:lnTo>
                    <a:pt x="9" y="29"/>
                  </a:lnTo>
                  <a:lnTo>
                    <a:pt x="11" y="22"/>
                  </a:lnTo>
                  <a:lnTo>
                    <a:pt x="13" y="18"/>
                  </a:lnTo>
                  <a:lnTo>
                    <a:pt x="13" y="18"/>
                  </a:lnTo>
                  <a:lnTo>
                    <a:pt x="18" y="18"/>
                  </a:lnTo>
                  <a:lnTo>
                    <a:pt x="18" y="18"/>
                  </a:lnTo>
                  <a:lnTo>
                    <a:pt x="20" y="18"/>
                  </a:lnTo>
                  <a:lnTo>
                    <a:pt x="22" y="18"/>
                  </a:lnTo>
                  <a:lnTo>
                    <a:pt x="25" y="18"/>
                  </a:lnTo>
                  <a:lnTo>
                    <a:pt x="32" y="18"/>
                  </a:lnTo>
                  <a:lnTo>
                    <a:pt x="36" y="18"/>
                  </a:lnTo>
                  <a:lnTo>
                    <a:pt x="38" y="16"/>
                  </a:lnTo>
                  <a:lnTo>
                    <a:pt x="41" y="16"/>
                  </a:lnTo>
                  <a:lnTo>
                    <a:pt x="43" y="16"/>
                  </a:lnTo>
                  <a:lnTo>
                    <a:pt x="45" y="16"/>
                  </a:lnTo>
                  <a:lnTo>
                    <a:pt x="50" y="16"/>
                  </a:lnTo>
                  <a:lnTo>
                    <a:pt x="52" y="18"/>
                  </a:lnTo>
                  <a:lnTo>
                    <a:pt x="57" y="18"/>
                  </a:lnTo>
                  <a:lnTo>
                    <a:pt x="57" y="16"/>
                  </a:lnTo>
                  <a:lnTo>
                    <a:pt x="59" y="13"/>
                  </a:lnTo>
                  <a:lnTo>
                    <a:pt x="59" y="13"/>
                  </a:lnTo>
                  <a:lnTo>
                    <a:pt x="59" y="9"/>
                  </a:lnTo>
                  <a:lnTo>
                    <a:pt x="59" y="6"/>
                  </a:lnTo>
                  <a:lnTo>
                    <a:pt x="59" y="4"/>
                  </a:lnTo>
                  <a:lnTo>
                    <a:pt x="61" y="4"/>
                  </a:lnTo>
                  <a:lnTo>
                    <a:pt x="64" y="4"/>
                  </a:lnTo>
                  <a:lnTo>
                    <a:pt x="64" y="6"/>
                  </a:lnTo>
                  <a:lnTo>
                    <a:pt x="66" y="6"/>
                  </a:lnTo>
                  <a:lnTo>
                    <a:pt x="70" y="6"/>
                  </a:lnTo>
                  <a:lnTo>
                    <a:pt x="70" y="4"/>
                  </a:lnTo>
                  <a:lnTo>
                    <a:pt x="73" y="2"/>
                  </a:lnTo>
                  <a:lnTo>
                    <a:pt x="75" y="2"/>
                  </a:lnTo>
                  <a:lnTo>
                    <a:pt x="80" y="2"/>
                  </a:lnTo>
                  <a:lnTo>
                    <a:pt x="84" y="4"/>
                  </a:lnTo>
                  <a:lnTo>
                    <a:pt x="89" y="2"/>
                  </a:lnTo>
                  <a:lnTo>
                    <a:pt x="91" y="0"/>
                  </a:lnTo>
                  <a:lnTo>
                    <a:pt x="93" y="0"/>
                  </a:lnTo>
                  <a:lnTo>
                    <a:pt x="96" y="0"/>
                  </a:lnTo>
                  <a:lnTo>
                    <a:pt x="100" y="0"/>
                  </a:lnTo>
                  <a:lnTo>
                    <a:pt x="105" y="2"/>
                  </a:lnTo>
                  <a:lnTo>
                    <a:pt x="107" y="6"/>
                  </a:lnTo>
                  <a:lnTo>
                    <a:pt x="109" y="9"/>
                  </a:lnTo>
                  <a:lnTo>
                    <a:pt x="109" y="13"/>
                  </a:lnTo>
                  <a:lnTo>
                    <a:pt x="109" y="13"/>
                  </a:lnTo>
                  <a:lnTo>
                    <a:pt x="109" y="18"/>
                  </a:lnTo>
                  <a:lnTo>
                    <a:pt x="111" y="20"/>
                  </a:lnTo>
                  <a:lnTo>
                    <a:pt x="118" y="27"/>
                  </a:lnTo>
                  <a:lnTo>
                    <a:pt x="121" y="32"/>
                  </a:lnTo>
                  <a:lnTo>
                    <a:pt x="123" y="34"/>
                  </a:lnTo>
                  <a:lnTo>
                    <a:pt x="123" y="36"/>
                  </a:lnTo>
                  <a:lnTo>
                    <a:pt x="123" y="38"/>
                  </a:lnTo>
                  <a:lnTo>
                    <a:pt x="123" y="43"/>
                  </a:lnTo>
                  <a:lnTo>
                    <a:pt x="123" y="45"/>
                  </a:lnTo>
                  <a:lnTo>
                    <a:pt x="123" y="48"/>
                  </a:lnTo>
                  <a:lnTo>
                    <a:pt x="125" y="50"/>
                  </a:lnTo>
                  <a:lnTo>
                    <a:pt x="127" y="54"/>
                  </a:lnTo>
                  <a:lnTo>
                    <a:pt x="132" y="64"/>
                  </a:lnTo>
                  <a:lnTo>
                    <a:pt x="137" y="68"/>
                  </a:lnTo>
                  <a:lnTo>
                    <a:pt x="139" y="70"/>
                  </a:lnTo>
                  <a:lnTo>
                    <a:pt x="139" y="70"/>
                  </a:lnTo>
                  <a:lnTo>
                    <a:pt x="141" y="70"/>
                  </a:lnTo>
                  <a:lnTo>
                    <a:pt x="148" y="64"/>
                  </a:lnTo>
                  <a:lnTo>
                    <a:pt x="153" y="68"/>
                  </a:lnTo>
                  <a:lnTo>
                    <a:pt x="155" y="75"/>
                  </a:lnTo>
                  <a:lnTo>
                    <a:pt x="157" y="77"/>
                  </a:lnTo>
                  <a:lnTo>
                    <a:pt x="157" y="80"/>
                  </a:lnTo>
                  <a:lnTo>
                    <a:pt x="155" y="82"/>
                  </a:lnTo>
                  <a:lnTo>
                    <a:pt x="155" y="84"/>
                  </a:lnTo>
                  <a:lnTo>
                    <a:pt x="155" y="84"/>
                  </a:lnTo>
                  <a:lnTo>
                    <a:pt x="157" y="91"/>
                  </a:lnTo>
                  <a:lnTo>
                    <a:pt x="159" y="98"/>
                  </a:lnTo>
                  <a:lnTo>
                    <a:pt x="162" y="102"/>
                  </a:lnTo>
                  <a:lnTo>
                    <a:pt x="162" y="107"/>
                  </a:lnTo>
                  <a:lnTo>
                    <a:pt x="162" y="112"/>
                  </a:lnTo>
                  <a:lnTo>
                    <a:pt x="164" y="114"/>
                  </a:lnTo>
                  <a:lnTo>
                    <a:pt x="166" y="116"/>
                  </a:lnTo>
                  <a:lnTo>
                    <a:pt x="169" y="118"/>
                  </a:lnTo>
                  <a:lnTo>
                    <a:pt x="178" y="121"/>
                  </a:lnTo>
                  <a:lnTo>
                    <a:pt x="180" y="121"/>
                  </a:lnTo>
                  <a:lnTo>
                    <a:pt x="185" y="125"/>
                  </a:lnTo>
                  <a:lnTo>
                    <a:pt x="187" y="130"/>
                  </a:lnTo>
                  <a:lnTo>
                    <a:pt x="191" y="141"/>
                  </a:lnTo>
                  <a:lnTo>
                    <a:pt x="194" y="150"/>
                  </a:lnTo>
                  <a:lnTo>
                    <a:pt x="191" y="159"/>
                  </a:lnTo>
                  <a:lnTo>
                    <a:pt x="189" y="162"/>
                  </a:lnTo>
                  <a:lnTo>
                    <a:pt x="189" y="164"/>
                  </a:lnTo>
                  <a:lnTo>
                    <a:pt x="189" y="169"/>
                  </a:lnTo>
                  <a:lnTo>
                    <a:pt x="191" y="171"/>
                  </a:lnTo>
                  <a:lnTo>
                    <a:pt x="196" y="187"/>
                  </a:lnTo>
                  <a:lnTo>
                    <a:pt x="201" y="201"/>
                  </a:lnTo>
                  <a:lnTo>
                    <a:pt x="207" y="210"/>
                  </a:lnTo>
                  <a:lnTo>
                    <a:pt x="214" y="210"/>
                  </a:lnTo>
                  <a:lnTo>
                    <a:pt x="221" y="212"/>
                  </a:lnTo>
                  <a:lnTo>
                    <a:pt x="226" y="217"/>
                  </a:lnTo>
                  <a:lnTo>
                    <a:pt x="233" y="228"/>
                  </a:lnTo>
                  <a:lnTo>
                    <a:pt x="237" y="237"/>
                  </a:lnTo>
                  <a:lnTo>
                    <a:pt x="242" y="249"/>
                  </a:lnTo>
                  <a:lnTo>
                    <a:pt x="249" y="258"/>
                  </a:lnTo>
                  <a:lnTo>
                    <a:pt x="253" y="267"/>
                  </a:lnTo>
                  <a:lnTo>
                    <a:pt x="258" y="274"/>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49" name="A114">
              <a:extLst>
                <a:ext uri="{FF2B5EF4-FFF2-40B4-BE49-F238E27FC236}">
                  <a16:creationId xmlns:a16="http://schemas.microsoft.com/office/drawing/2014/main" id="{F0132696-53BD-79B0-020D-AC1FFEBA347D}"/>
                </a:ext>
              </a:extLst>
            </xdr:cNvPr>
            <xdr:cNvSpPr>
              <a:spLocks/>
            </xdr:cNvSpPr>
          </xdr:nvSpPr>
          <xdr:spPr bwMode="auto">
            <a:xfrm>
              <a:off x="4410304" y="8586116"/>
              <a:ext cx="428347" cy="348326"/>
            </a:xfrm>
            <a:custGeom>
              <a:avLst/>
              <a:gdLst/>
              <a:ahLst/>
              <a:cxnLst>
                <a:cxn ang="0">
                  <a:pos x="192" y="48"/>
                </a:cxn>
                <a:cxn ang="0">
                  <a:pos x="208" y="78"/>
                </a:cxn>
                <a:cxn ang="0">
                  <a:pos x="238" y="78"/>
                </a:cxn>
                <a:cxn ang="0">
                  <a:pos x="245" y="53"/>
                </a:cxn>
                <a:cxn ang="0">
                  <a:pos x="272" y="53"/>
                </a:cxn>
                <a:cxn ang="0">
                  <a:pos x="286" y="37"/>
                </a:cxn>
                <a:cxn ang="0">
                  <a:pos x="304" y="21"/>
                </a:cxn>
                <a:cxn ang="0">
                  <a:pos x="318" y="48"/>
                </a:cxn>
                <a:cxn ang="0">
                  <a:pos x="320" y="82"/>
                </a:cxn>
                <a:cxn ang="0">
                  <a:pos x="331" y="117"/>
                </a:cxn>
                <a:cxn ang="0">
                  <a:pos x="356" y="135"/>
                </a:cxn>
                <a:cxn ang="0">
                  <a:pos x="391" y="124"/>
                </a:cxn>
                <a:cxn ang="0">
                  <a:pos x="427" y="117"/>
                </a:cxn>
                <a:cxn ang="0">
                  <a:pos x="443" y="188"/>
                </a:cxn>
                <a:cxn ang="0">
                  <a:pos x="432" y="220"/>
                </a:cxn>
                <a:cxn ang="0">
                  <a:pos x="420" y="245"/>
                </a:cxn>
                <a:cxn ang="0">
                  <a:pos x="432" y="268"/>
                </a:cxn>
                <a:cxn ang="0">
                  <a:pos x="439" y="300"/>
                </a:cxn>
                <a:cxn ang="0">
                  <a:pos x="391" y="370"/>
                </a:cxn>
                <a:cxn ang="0">
                  <a:pos x="363" y="336"/>
                </a:cxn>
                <a:cxn ang="0">
                  <a:pos x="352" y="304"/>
                </a:cxn>
                <a:cxn ang="0">
                  <a:pos x="345" y="284"/>
                </a:cxn>
                <a:cxn ang="0">
                  <a:pos x="322" y="270"/>
                </a:cxn>
                <a:cxn ang="0">
                  <a:pos x="318" y="252"/>
                </a:cxn>
                <a:cxn ang="0">
                  <a:pos x="304" y="226"/>
                </a:cxn>
                <a:cxn ang="0">
                  <a:pos x="281" y="224"/>
                </a:cxn>
                <a:cxn ang="0">
                  <a:pos x="261" y="226"/>
                </a:cxn>
                <a:cxn ang="0">
                  <a:pos x="256" y="233"/>
                </a:cxn>
                <a:cxn ang="0">
                  <a:pos x="238" y="236"/>
                </a:cxn>
                <a:cxn ang="0">
                  <a:pos x="215" y="238"/>
                </a:cxn>
                <a:cxn ang="0">
                  <a:pos x="201" y="261"/>
                </a:cxn>
                <a:cxn ang="0">
                  <a:pos x="181" y="277"/>
                </a:cxn>
                <a:cxn ang="0">
                  <a:pos x="171" y="240"/>
                </a:cxn>
                <a:cxn ang="0">
                  <a:pos x="162" y="217"/>
                </a:cxn>
                <a:cxn ang="0">
                  <a:pos x="149" y="208"/>
                </a:cxn>
                <a:cxn ang="0">
                  <a:pos x="142" y="208"/>
                </a:cxn>
                <a:cxn ang="0">
                  <a:pos x="135" y="178"/>
                </a:cxn>
                <a:cxn ang="0">
                  <a:pos x="121" y="169"/>
                </a:cxn>
                <a:cxn ang="0">
                  <a:pos x="101" y="162"/>
                </a:cxn>
                <a:cxn ang="0">
                  <a:pos x="91" y="144"/>
                </a:cxn>
                <a:cxn ang="0">
                  <a:pos x="80" y="151"/>
                </a:cxn>
                <a:cxn ang="0">
                  <a:pos x="71" y="167"/>
                </a:cxn>
                <a:cxn ang="0">
                  <a:pos x="50" y="167"/>
                </a:cxn>
                <a:cxn ang="0">
                  <a:pos x="43" y="151"/>
                </a:cxn>
                <a:cxn ang="0">
                  <a:pos x="18" y="142"/>
                </a:cxn>
                <a:cxn ang="0">
                  <a:pos x="0" y="124"/>
                </a:cxn>
                <a:cxn ang="0">
                  <a:pos x="14" y="98"/>
                </a:cxn>
                <a:cxn ang="0">
                  <a:pos x="23" y="80"/>
                </a:cxn>
                <a:cxn ang="0">
                  <a:pos x="50" y="80"/>
                </a:cxn>
                <a:cxn ang="0">
                  <a:pos x="71" y="89"/>
                </a:cxn>
                <a:cxn ang="0">
                  <a:pos x="73" y="73"/>
                </a:cxn>
                <a:cxn ang="0">
                  <a:pos x="73" y="60"/>
                </a:cxn>
                <a:cxn ang="0">
                  <a:pos x="98" y="39"/>
                </a:cxn>
                <a:cxn ang="0">
                  <a:pos x="123" y="30"/>
                </a:cxn>
                <a:cxn ang="0">
                  <a:pos x="139" y="2"/>
                </a:cxn>
                <a:cxn ang="0">
                  <a:pos x="165" y="34"/>
                </a:cxn>
              </a:cxnLst>
              <a:rect l="0" t="0" r="r" b="b"/>
              <a:pathLst>
                <a:path w="455" h="370">
                  <a:moveTo>
                    <a:pt x="165" y="34"/>
                  </a:moveTo>
                  <a:lnTo>
                    <a:pt x="167" y="34"/>
                  </a:lnTo>
                  <a:lnTo>
                    <a:pt x="176" y="34"/>
                  </a:lnTo>
                  <a:lnTo>
                    <a:pt x="181" y="34"/>
                  </a:lnTo>
                  <a:lnTo>
                    <a:pt x="183" y="34"/>
                  </a:lnTo>
                  <a:lnTo>
                    <a:pt x="187" y="41"/>
                  </a:lnTo>
                  <a:lnTo>
                    <a:pt x="192" y="48"/>
                  </a:lnTo>
                  <a:lnTo>
                    <a:pt x="197" y="55"/>
                  </a:lnTo>
                  <a:lnTo>
                    <a:pt x="201" y="60"/>
                  </a:lnTo>
                  <a:lnTo>
                    <a:pt x="203" y="66"/>
                  </a:lnTo>
                  <a:lnTo>
                    <a:pt x="206" y="71"/>
                  </a:lnTo>
                  <a:lnTo>
                    <a:pt x="206" y="73"/>
                  </a:lnTo>
                  <a:lnTo>
                    <a:pt x="206" y="76"/>
                  </a:lnTo>
                  <a:lnTo>
                    <a:pt x="208" y="78"/>
                  </a:lnTo>
                  <a:lnTo>
                    <a:pt x="208" y="80"/>
                  </a:lnTo>
                  <a:lnTo>
                    <a:pt x="210" y="80"/>
                  </a:lnTo>
                  <a:lnTo>
                    <a:pt x="219" y="82"/>
                  </a:lnTo>
                  <a:lnTo>
                    <a:pt x="229" y="80"/>
                  </a:lnTo>
                  <a:lnTo>
                    <a:pt x="233" y="80"/>
                  </a:lnTo>
                  <a:lnTo>
                    <a:pt x="235" y="80"/>
                  </a:lnTo>
                  <a:lnTo>
                    <a:pt x="238" y="78"/>
                  </a:lnTo>
                  <a:lnTo>
                    <a:pt x="238" y="76"/>
                  </a:lnTo>
                  <a:lnTo>
                    <a:pt x="238" y="71"/>
                  </a:lnTo>
                  <a:lnTo>
                    <a:pt x="238" y="66"/>
                  </a:lnTo>
                  <a:lnTo>
                    <a:pt x="240" y="62"/>
                  </a:lnTo>
                  <a:lnTo>
                    <a:pt x="240" y="57"/>
                  </a:lnTo>
                  <a:lnTo>
                    <a:pt x="242" y="55"/>
                  </a:lnTo>
                  <a:lnTo>
                    <a:pt x="245" y="53"/>
                  </a:lnTo>
                  <a:lnTo>
                    <a:pt x="247" y="53"/>
                  </a:lnTo>
                  <a:lnTo>
                    <a:pt x="249" y="50"/>
                  </a:lnTo>
                  <a:lnTo>
                    <a:pt x="251" y="50"/>
                  </a:lnTo>
                  <a:lnTo>
                    <a:pt x="256" y="53"/>
                  </a:lnTo>
                  <a:lnTo>
                    <a:pt x="261" y="50"/>
                  </a:lnTo>
                  <a:lnTo>
                    <a:pt x="265" y="50"/>
                  </a:lnTo>
                  <a:lnTo>
                    <a:pt x="272" y="53"/>
                  </a:lnTo>
                  <a:lnTo>
                    <a:pt x="274" y="53"/>
                  </a:lnTo>
                  <a:lnTo>
                    <a:pt x="279" y="53"/>
                  </a:lnTo>
                  <a:lnTo>
                    <a:pt x="281" y="53"/>
                  </a:lnTo>
                  <a:lnTo>
                    <a:pt x="283" y="50"/>
                  </a:lnTo>
                  <a:lnTo>
                    <a:pt x="283" y="46"/>
                  </a:lnTo>
                  <a:lnTo>
                    <a:pt x="286" y="41"/>
                  </a:lnTo>
                  <a:lnTo>
                    <a:pt x="286" y="37"/>
                  </a:lnTo>
                  <a:lnTo>
                    <a:pt x="286" y="37"/>
                  </a:lnTo>
                  <a:lnTo>
                    <a:pt x="286" y="34"/>
                  </a:lnTo>
                  <a:lnTo>
                    <a:pt x="288" y="32"/>
                  </a:lnTo>
                  <a:lnTo>
                    <a:pt x="288" y="32"/>
                  </a:lnTo>
                  <a:lnTo>
                    <a:pt x="297" y="28"/>
                  </a:lnTo>
                  <a:lnTo>
                    <a:pt x="299" y="25"/>
                  </a:lnTo>
                  <a:lnTo>
                    <a:pt x="304" y="21"/>
                  </a:lnTo>
                  <a:lnTo>
                    <a:pt x="308" y="18"/>
                  </a:lnTo>
                  <a:lnTo>
                    <a:pt x="311" y="21"/>
                  </a:lnTo>
                  <a:lnTo>
                    <a:pt x="313" y="23"/>
                  </a:lnTo>
                  <a:lnTo>
                    <a:pt x="315" y="25"/>
                  </a:lnTo>
                  <a:lnTo>
                    <a:pt x="318" y="30"/>
                  </a:lnTo>
                  <a:lnTo>
                    <a:pt x="318" y="41"/>
                  </a:lnTo>
                  <a:lnTo>
                    <a:pt x="318" y="48"/>
                  </a:lnTo>
                  <a:lnTo>
                    <a:pt x="315" y="55"/>
                  </a:lnTo>
                  <a:lnTo>
                    <a:pt x="315" y="60"/>
                  </a:lnTo>
                  <a:lnTo>
                    <a:pt x="313" y="64"/>
                  </a:lnTo>
                  <a:lnTo>
                    <a:pt x="311" y="66"/>
                  </a:lnTo>
                  <a:lnTo>
                    <a:pt x="313" y="71"/>
                  </a:lnTo>
                  <a:lnTo>
                    <a:pt x="318" y="78"/>
                  </a:lnTo>
                  <a:lnTo>
                    <a:pt x="320" y="82"/>
                  </a:lnTo>
                  <a:lnTo>
                    <a:pt x="320" y="85"/>
                  </a:lnTo>
                  <a:lnTo>
                    <a:pt x="322" y="96"/>
                  </a:lnTo>
                  <a:lnTo>
                    <a:pt x="322" y="103"/>
                  </a:lnTo>
                  <a:lnTo>
                    <a:pt x="324" y="110"/>
                  </a:lnTo>
                  <a:lnTo>
                    <a:pt x="327" y="112"/>
                  </a:lnTo>
                  <a:lnTo>
                    <a:pt x="329" y="114"/>
                  </a:lnTo>
                  <a:lnTo>
                    <a:pt x="331" y="117"/>
                  </a:lnTo>
                  <a:lnTo>
                    <a:pt x="336" y="119"/>
                  </a:lnTo>
                  <a:lnTo>
                    <a:pt x="338" y="121"/>
                  </a:lnTo>
                  <a:lnTo>
                    <a:pt x="340" y="126"/>
                  </a:lnTo>
                  <a:lnTo>
                    <a:pt x="345" y="130"/>
                  </a:lnTo>
                  <a:lnTo>
                    <a:pt x="350" y="135"/>
                  </a:lnTo>
                  <a:lnTo>
                    <a:pt x="352" y="135"/>
                  </a:lnTo>
                  <a:lnTo>
                    <a:pt x="356" y="135"/>
                  </a:lnTo>
                  <a:lnTo>
                    <a:pt x="363" y="133"/>
                  </a:lnTo>
                  <a:lnTo>
                    <a:pt x="368" y="130"/>
                  </a:lnTo>
                  <a:lnTo>
                    <a:pt x="370" y="130"/>
                  </a:lnTo>
                  <a:lnTo>
                    <a:pt x="377" y="128"/>
                  </a:lnTo>
                  <a:lnTo>
                    <a:pt x="379" y="126"/>
                  </a:lnTo>
                  <a:lnTo>
                    <a:pt x="386" y="126"/>
                  </a:lnTo>
                  <a:lnTo>
                    <a:pt x="391" y="124"/>
                  </a:lnTo>
                  <a:lnTo>
                    <a:pt x="398" y="124"/>
                  </a:lnTo>
                  <a:lnTo>
                    <a:pt x="402" y="121"/>
                  </a:lnTo>
                  <a:lnTo>
                    <a:pt x="407" y="121"/>
                  </a:lnTo>
                  <a:lnTo>
                    <a:pt x="414" y="119"/>
                  </a:lnTo>
                  <a:lnTo>
                    <a:pt x="418" y="119"/>
                  </a:lnTo>
                  <a:lnTo>
                    <a:pt x="423" y="117"/>
                  </a:lnTo>
                  <a:lnTo>
                    <a:pt x="427" y="117"/>
                  </a:lnTo>
                  <a:lnTo>
                    <a:pt x="436" y="121"/>
                  </a:lnTo>
                  <a:lnTo>
                    <a:pt x="446" y="124"/>
                  </a:lnTo>
                  <a:lnTo>
                    <a:pt x="452" y="124"/>
                  </a:lnTo>
                  <a:lnTo>
                    <a:pt x="455" y="144"/>
                  </a:lnTo>
                  <a:lnTo>
                    <a:pt x="450" y="160"/>
                  </a:lnTo>
                  <a:lnTo>
                    <a:pt x="450" y="167"/>
                  </a:lnTo>
                  <a:lnTo>
                    <a:pt x="443" y="188"/>
                  </a:lnTo>
                  <a:lnTo>
                    <a:pt x="439" y="194"/>
                  </a:lnTo>
                  <a:lnTo>
                    <a:pt x="436" y="201"/>
                  </a:lnTo>
                  <a:lnTo>
                    <a:pt x="434" y="206"/>
                  </a:lnTo>
                  <a:lnTo>
                    <a:pt x="432" y="210"/>
                  </a:lnTo>
                  <a:lnTo>
                    <a:pt x="430" y="213"/>
                  </a:lnTo>
                  <a:lnTo>
                    <a:pt x="430" y="217"/>
                  </a:lnTo>
                  <a:lnTo>
                    <a:pt x="432" y="220"/>
                  </a:lnTo>
                  <a:lnTo>
                    <a:pt x="436" y="224"/>
                  </a:lnTo>
                  <a:lnTo>
                    <a:pt x="439" y="229"/>
                  </a:lnTo>
                  <a:lnTo>
                    <a:pt x="434" y="238"/>
                  </a:lnTo>
                  <a:lnTo>
                    <a:pt x="432" y="240"/>
                  </a:lnTo>
                  <a:lnTo>
                    <a:pt x="427" y="242"/>
                  </a:lnTo>
                  <a:lnTo>
                    <a:pt x="425" y="245"/>
                  </a:lnTo>
                  <a:lnTo>
                    <a:pt x="420" y="245"/>
                  </a:lnTo>
                  <a:lnTo>
                    <a:pt x="418" y="245"/>
                  </a:lnTo>
                  <a:lnTo>
                    <a:pt x="416" y="247"/>
                  </a:lnTo>
                  <a:lnTo>
                    <a:pt x="418" y="249"/>
                  </a:lnTo>
                  <a:lnTo>
                    <a:pt x="427" y="254"/>
                  </a:lnTo>
                  <a:lnTo>
                    <a:pt x="427" y="256"/>
                  </a:lnTo>
                  <a:lnTo>
                    <a:pt x="430" y="263"/>
                  </a:lnTo>
                  <a:lnTo>
                    <a:pt x="432" y="268"/>
                  </a:lnTo>
                  <a:lnTo>
                    <a:pt x="432" y="272"/>
                  </a:lnTo>
                  <a:lnTo>
                    <a:pt x="436" y="274"/>
                  </a:lnTo>
                  <a:lnTo>
                    <a:pt x="439" y="277"/>
                  </a:lnTo>
                  <a:lnTo>
                    <a:pt x="441" y="281"/>
                  </a:lnTo>
                  <a:lnTo>
                    <a:pt x="446" y="295"/>
                  </a:lnTo>
                  <a:lnTo>
                    <a:pt x="443" y="297"/>
                  </a:lnTo>
                  <a:lnTo>
                    <a:pt x="439" y="300"/>
                  </a:lnTo>
                  <a:lnTo>
                    <a:pt x="436" y="304"/>
                  </a:lnTo>
                  <a:lnTo>
                    <a:pt x="432" y="306"/>
                  </a:lnTo>
                  <a:lnTo>
                    <a:pt x="418" y="327"/>
                  </a:lnTo>
                  <a:lnTo>
                    <a:pt x="409" y="343"/>
                  </a:lnTo>
                  <a:lnTo>
                    <a:pt x="400" y="357"/>
                  </a:lnTo>
                  <a:lnTo>
                    <a:pt x="393" y="368"/>
                  </a:lnTo>
                  <a:lnTo>
                    <a:pt x="391" y="370"/>
                  </a:lnTo>
                  <a:lnTo>
                    <a:pt x="388" y="361"/>
                  </a:lnTo>
                  <a:lnTo>
                    <a:pt x="384" y="350"/>
                  </a:lnTo>
                  <a:lnTo>
                    <a:pt x="382" y="345"/>
                  </a:lnTo>
                  <a:lnTo>
                    <a:pt x="377" y="341"/>
                  </a:lnTo>
                  <a:lnTo>
                    <a:pt x="375" y="341"/>
                  </a:lnTo>
                  <a:lnTo>
                    <a:pt x="366" y="338"/>
                  </a:lnTo>
                  <a:lnTo>
                    <a:pt x="363" y="336"/>
                  </a:lnTo>
                  <a:lnTo>
                    <a:pt x="361" y="334"/>
                  </a:lnTo>
                  <a:lnTo>
                    <a:pt x="359" y="332"/>
                  </a:lnTo>
                  <a:lnTo>
                    <a:pt x="359" y="327"/>
                  </a:lnTo>
                  <a:lnTo>
                    <a:pt x="359" y="322"/>
                  </a:lnTo>
                  <a:lnTo>
                    <a:pt x="356" y="318"/>
                  </a:lnTo>
                  <a:lnTo>
                    <a:pt x="354" y="311"/>
                  </a:lnTo>
                  <a:lnTo>
                    <a:pt x="352" y="304"/>
                  </a:lnTo>
                  <a:lnTo>
                    <a:pt x="352" y="304"/>
                  </a:lnTo>
                  <a:lnTo>
                    <a:pt x="352" y="302"/>
                  </a:lnTo>
                  <a:lnTo>
                    <a:pt x="354" y="300"/>
                  </a:lnTo>
                  <a:lnTo>
                    <a:pt x="354" y="297"/>
                  </a:lnTo>
                  <a:lnTo>
                    <a:pt x="352" y="295"/>
                  </a:lnTo>
                  <a:lnTo>
                    <a:pt x="350" y="288"/>
                  </a:lnTo>
                  <a:lnTo>
                    <a:pt x="345" y="284"/>
                  </a:lnTo>
                  <a:lnTo>
                    <a:pt x="338" y="290"/>
                  </a:lnTo>
                  <a:lnTo>
                    <a:pt x="336" y="290"/>
                  </a:lnTo>
                  <a:lnTo>
                    <a:pt x="336" y="290"/>
                  </a:lnTo>
                  <a:lnTo>
                    <a:pt x="334" y="288"/>
                  </a:lnTo>
                  <a:lnTo>
                    <a:pt x="329" y="284"/>
                  </a:lnTo>
                  <a:lnTo>
                    <a:pt x="324" y="274"/>
                  </a:lnTo>
                  <a:lnTo>
                    <a:pt x="322" y="270"/>
                  </a:lnTo>
                  <a:lnTo>
                    <a:pt x="320" y="268"/>
                  </a:lnTo>
                  <a:lnTo>
                    <a:pt x="320" y="265"/>
                  </a:lnTo>
                  <a:lnTo>
                    <a:pt x="320" y="263"/>
                  </a:lnTo>
                  <a:lnTo>
                    <a:pt x="320" y="258"/>
                  </a:lnTo>
                  <a:lnTo>
                    <a:pt x="320" y="256"/>
                  </a:lnTo>
                  <a:lnTo>
                    <a:pt x="320" y="254"/>
                  </a:lnTo>
                  <a:lnTo>
                    <a:pt x="318" y="252"/>
                  </a:lnTo>
                  <a:lnTo>
                    <a:pt x="315" y="247"/>
                  </a:lnTo>
                  <a:lnTo>
                    <a:pt x="308" y="240"/>
                  </a:lnTo>
                  <a:lnTo>
                    <a:pt x="306" y="238"/>
                  </a:lnTo>
                  <a:lnTo>
                    <a:pt x="306" y="233"/>
                  </a:lnTo>
                  <a:lnTo>
                    <a:pt x="306" y="233"/>
                  </a:lnTo>
                  <a:lnTo>
                    <a:pt x="306" y="229"/>
                  </a:lnTo>
                  <a:lnTo>
                    <a:pt x="304" y="226"/>
                  </a:lnTo>
                  <a:lnTo>
                    <a:pt x="302" y="222"/>
                  </a:lnTo>
                  <a:lnTo>
                    <a:pt x="297" y="220"/>
                  </a:lnTo>
                  <a:lnTo>
                    <a:pt x="293" y="220"/>
                  </a:lnTo>
                  <a:lnTo>
                    <a:pt x="290" y="220"/>
                  </a:lnTo>
                  <a:lnTo>
                    <a:pt x="288" y="220"/>
                  </a:lnTo>
                  <a:lnTo>
                    <a:pt x="286" y="222"/>
                  </a:lnTo>
                  <a:lnTo>
                    <a:pt x="281" y="224"/>
                  </a:lnTo>
                  <a:lnTo>
                    <a:pt x="277" y="222"/>
                  </a:lnTo>
                  <a:lnTo>
                    <a:pt x="272" y="222"/>
                  </a:lnTo>
                  <a:lnTo>
                    <a:pt x="270" y="222"/>
                  </a:lnTo>
                  <a:lnTo>
                    <a:pt x="267" y="224"/>
                  </a:lnTo>
                  <a:lnTo>
                    <a:pt x="267" y="226"/>
                  </a:lnTo>
                  <a:lnTo>
                    <a:pt x="263" y="226"/>
                  </a:lnTo>
                  <a:lnTo>
                    <a:pt x="261" y="226"/>
                  </a:lnTo>
                  <a:lnTo>
                    <a:pt x="261" y="224"/>
                  </a:lnTo>
                  <a:lnTo>
                    <a:pt x="258" y="224"/>
                  </a:lnTo>
                  <a:lnTo>
                    <a:pt x="256" y="224"/>
                  </a:lnTo>
                  <a:lnTo>
                    <a:pt x="256" y="226"/>
                  </a:lnTo>
                  <a:lnTo>
                    <a:pt x="256" y="229"/>
                  </a:lnTo>
                  <a:lnTo>
                    <a:pt x="256" y="233"/>
                  </a:lnTo>
                  <a:lnTo>
                    <a:pt x="256" y="233"/>
                  </a:lnTo>
                  <a:lnTo>
                    <a:pt x="254" y="236"/>
                  </a:lnTo>
                  <a:lnTo>
                    <a:pt x="254" y="238"/>
                  </a:lnTo>
                  <a:lnTo>
                    <a:pt x="249" y="238"/>
                  </a:lnTo>
                  <a:lnTo>
                    <a:pt x="247" y="236"/>
                  </a:lnTo>
                  <a:lnTo>
                    <a:pt x="242" y="236"/>
                  </a:lnTo>
                  <a:lnTo>
                    <a:pt x="240" y="236"/>
                  </a:lnTo>
                  <a:lnTo>
                    <a:pt x="238" y="236"/>
                  </a:lnTo>
                  <a:lnTo>
                    <a:pt x="235" y="236"/>
                  </a:lnTo>
                  <a:lnTo>
                    <a:pt x="233" y="238"/>
                  </a:lnTo>
                  <a:lnTo>
                    <a:pt x="229" y="238"/>
                  </a:lnTo>
                  <a:lnTo>
                    <a:pt x="222" y="238"/>
                  </a:lnTo>
                  <a:lnTo>
                    <a:pt x="219" y="238"/>
                  </a:lnTo>
                  <a:lnTo>
                    <a:pt x="217" y="238"/>
                  </a:lnTo>
                  <a:lnTo>
                    <a:pt x="215" y="238"/>
                  </a:lnTo>
                  <a:lnTo>
                    <a:pt x="215" y="238"/>
                  </a:lnTo>
                  <a:lnTo>
                    <a:pt x="210" y="238"/>
                  </a:lnTo>
                  <a:lnTo>
                    <a:pt x="210" y="238"/>
                  </a:lnTo>
                  <a:lnTo>
                    <a:pt x="208" y="242"/>
                  </a:lnTo>
                  <a:lnTo>
                    <a:pt x="206" y="249"/>
                  </a:lnTo>
                  <a:lnTo>
                    <a:pt x="203" y="256"/>
                  </a:lnTo>
                  <a:lnTo>
                    <a:pt x="201" y="261"/>
                  </a:lnTo>
                  <a:lnTo>
                    <a:pt x="199" y="268"/>
                  </a:lnTo>
                  <a:lnTo>
                    <a:pt x="197" y="272"/>
                  </a:lnTo>
                  <a:lnTo>
                    <a:pt x="197" y="274"/>
                  </a:lnTo>
                  <a:lnTo>
                    <a:pt x="194" y="274"/>
                  </a:lnTo>
                  <a:lnTo>
                    <a:pt x="192" y="274"/>
                  </a:lnTo>
                  <a:lnTo>
                    <a:pt x="187" y="277"/>
                  </a:lnTo>
                  <a:lnTo>
                    <a:pt x="181" y="277"/>
                  </a:lnTo>
                  <a:lnTo>
                    <a:pt x="176" y="274"/>
                  </a:lnTo>
                  <a:lnTo>
                    <a:pt x="171" y="272"/>
                  </a:lnTo>
                  <a:lnTo>
                    <a:pt x="171" y="268"/>
                  </a:lnTo>
                  <a:lnTo>
                    <a:pt x="171" y="261"/>
                  </a:lnTo>
                  <a:lnTo>
                    <a:pt x="171" y="252"/>
                  </a:lnTo>
                  <a:lnTo>
                    <a:pt x="171" y="245"/>
                  </a:lnTo>
                  <a:lnTo>
                    <a:pt x="171" y="240"/>
                  </a:lnTo>
                  <a:lnTo>
                    <a:pt x="171" y="238"/>
                  </a:lnTo>
                  <a:lnTo>
                    <a:pt x="171" y="233"/>
                  </a:lnTo>
                  <a:lnTo>
                    <a:pt x="169" y="231"/>
                  </a:lnTo>
                  <a:lnTo>
                    <a:pt x="167" y="226"/>
                  </a:lnTo>
                  <a:lnTo>
                    <a:pt x="165" y="224"/>
                  </a:lnTo>
                  <a:lnTo>
                    <a:pt x="162" y="222"/>
                  </a:lnTo>
                  <a:lnTo>
                    <a:pt x="162" y="217"/>
                  </a:lnTo>
                  <a:lnTo>
                    <a:pt x="162" y="217"/>
                  </a:lnTo>
                  <a:lnTo>
                    <a:pt x="155" y="215"/>
                  </a:lnTo>
                  <a:lnTo>
                    <a:pt x="155" y="215"/>
                  </a:lnTo>
                  <a:lnTo>
                    <a:pt x="153" y="213"/>
                  </a:lnTo>
                  <a:lnTo>
                    <a:pt x="151" y="210"/>
                  </a:lnTo>
                  <a:lnTo>
                    <a:pt x="149" y="210"/>
                  </a:lnTo>
                  <a:lnTo>
                    <a:pt x="149" y="208"/>
                  </a:lnTo>
                  <a:lnTo>
                    <a:pt x="146" y="210"/>
                  </a:lnTo>
                  <a:lnTo>
                    <a:pt x="146" y="210"/>
                  </a:lnTo>
                  <a:lnTo>
                    <a:pt x="144" y="213"/>
                  </a:lnTo>
                  <a:lnTo>
                    <a:pt x="142" y="213"/>
                  </a:lnTo>
                  <a:lnTo>
                    <a:pt x="139" y="213"/>
                  </a:lnTo>
                  <a:lnTo>
                    <a:pt x="139" y="210"/>
                  </a:lnTo>
                  <a:lnTo>
                    <a:pt x="142" y="208"/>
                  </a:lnTo>
                  <a:lnTo>
                    <a:pt x="142" y="204"/>
                  </a:lnTo>
                  <a:lnTo>
                    <a:pt x="142" y="199"/>
                  </a:lnTo>
                  <a:lnTo>
                    <a:pt x="142" y="190"/>
                  </a:lnTo>
                  <a:lnTo>
                    <a:pt x="142" y="183"/>
                  </a:lnTo>
                  <a:lnTo>
                    <a:pt x="142" y="178"/>
                  </a:lnTo>
                  <a:lnTo>
                    <a:pt x="139" y="174"/>
                  </a:lnTo>
                  <a:lnTo>
                    <a:pt x="135" y="178"/>
                  </a:lnTo>
                  <a:lnTo>
                    <a:pt x="130" y="178"/>
                  </a:lnTo>
                  <a:lnTo>
                    <a:pt x="128" y="178"/>
                  </a:lnTo>
                  <a:lnTo>
                    <a:pt x="126" y="178"/>
                  </a:lnTo>
                  <a:lnTo>
                    <a:pt x="126" y="174"/>
                  </a:lnTo>
                  <a:lnTo>
                    <a:pt x="126" y="174"/>
                  </a:lnTo>
                  <a:lnTo>
                    <a:pt x="123" y="169"/>
                  </a:lnTo>
                  <a:lnTo>
                    <a:pt x="121" y="169"/>
                  </a:lnTo>
                  <a:lnTo>
                    <a:pt x="119" y="169"/>
                  </a:lnTo>
                  <a:lnTo>
                    <a:pt x="110" y="169"/>
                  </a:lnTo>
                  <a:lnTo>
                    <a:pt x="103" y="167"/>
                  </a:lnTo>
                  <a:lnTo>
                    <a:pt x="101" y="167"/>
                  </a:lnTo>
                  <a:lnTo>
                    <a:pt x="101" y="165"/>
                  </a:lnTo>
                  <a:lnTo>
                    <a:pt x="101" y="162"/>
                  </a:lnTo>
                  <a:lnTo>
                    <a:pt x="101" y="162"/>
                  </a:lnTo>
                  <a:lnTo>
                    <a:pt x="103" y="160"/>
                  </a:lnTo>
                  <a:lnTo>
                    <a:pt x="101" y="158"/>
                  </a:lnTo>
                  <a:lnTo>
                    <a:pt x="101" y="156"/>
                  </a:lnTo>
                  <a:lnTo>
                    <a:pt x="96" y="156"/>
                  </a:lnTo>
                  <a:lnTo>
                    <a:pt x="94" y="156"/>
                  </a:lnTo>
                  <a:lnTo>
                    <a:pt x="94" y="153"/>
                  </a:lnTo>
                  <a:lnTo>
                    <a:pt x="91" y="144"/>
                  </a:lnTo>
                  <a:lnTo>
                    <a:pt x="91" y="142"/>
                  </a:lnTo>
                  <a:lnTo>
                    <a:pt x="87" y="142"/>
                  </a:lnTo>
                  <a:lnTo>
                    <a:pt x="85" y="142"/>
                  </a:lnTo>
                  <a:lnTo>
                    <a:pt x="82" y="142"/>
                  </a:lnTo>
                  <a:lnTo>
                    <a:pt x="82" y="144"/>
                  </a:lnTo>
                  <a:lnTo>
                    <a:pt x="80" y="146"/>
                  </a:lnTo>
                  <a:lnTo>
                    <a:pt x="80" y="151"/>
                  </a:lnTo>
                  <a:lnTo>
                    <a:pt x="82" y="160"/>
                  </a:lnTo>
                  <a:lnTo>
                    <a:pt x="80" y="162"/>
                  </a:lnTo>
                  <a:lnTo>
                    <a:pt x="80" y="165"/>
                  </a:lnTo>
                  <a:lnTo>
                    <a:pt x="78" y="165"/>
                  </a:lnTo>
                  <a:lnTo>
                    <a:pt x="75" y="167"/>
                  </a:lnTo>
                  <a:lnTo>
                    <a:pt x="73" y="167"/>
                  </a:lnTo>
                  <a:lnTo>
                    <a:pt x="71" y="167"/>
                  </a:lnTo>
                  <a:lnTo>
                    <a:pt x="66" y="165"/>
                  </a:lnTo>
                  <a:lnTo>
                    <a:pt x="62" y="165"/>
                  </a:lnTo>
                  <a:lnTo>
                    <a:pt x="57" y="162"/>
                  </a:lnTo>
                  <a:lnTo>
                    <a:pt x="57" y="165"/>
                  </a:lnTo>
                  <a:lnTo>
                    <a:pt x="55" y="165"/>
                  </a:lnTo>
                  <a:lnTo>
                    <a:pt x="53" y="167"/>
                  </a:lnTo>
                  <a:lnTo>
                    <a:pt x="50" y="167"/>
                  </a:lnTo>
                  <a:lnTo>
                    <a:pt x="48" y="167"/>
                  </a:lnTo>
                  <a:lnTo>
                    <a:pt x="46" y="167"/>
                  </a:lnTo>
                  <a:lnTo>
                    <a:pt x="46" y="165"/>
                  </a:lnTo>
                  <a:lnTo>
                    <a:pt x="43" y="162"/>
                  </a:lnTo>
                  <a:lnTo>
                    <a:pt x="43" y="158"/>
                  </a:lnTo>
                  <a:lnTo>
                    <a:pt x="43" y="153"/>
                  </a:lnTo>
                  <a:lnTo>
                    <a:pt x="43" y="151"/>
                  </a:lnTo>
                  <a:lnTo>
                    <a:pt x="43" y="146"/>
                  </a:lnTo>
                  <a:lnTo>
                    <a:pt x="41" y="146"/>
                  </a:lnTo>
                  <a:lnTo>
                    <a:pt x="41" y="144"/>
                  </a:lnTo>
                  <a:lnTo>
                    <a:pt x="39" y="142"/>
                  </a:lnTo>
                  <a:lnTo>
                    <a:pt x="34" y="142"/>
                  </a:lnTo>
                  <a:lnTo>
                    <a:pt x="27" y="142"/>
                  </a:lnTo>
                  <a:lnTo>
                    <a:pt x="18" y="142"/>
                  </a:lnTo>
                  <a:lnTo>
                    <a:pt x="11" y="142"/>
                  </a:lnTo>
                  <a:lnTo>
                    <a:pt x="5" y="142"/>
                  </a:lnTo>
                  <a:lnTo>
                    <a:pt x="2" y="140"/>
                  </a:lnTo>
                  <a:lnTo>
                    <a:pt x="2" y="137"/>
                  </a:lnTo>
                  <a:lnTo>
                    <a:pt x="2" y="135"/>
                  </a:lnTo>
                  <a:lnTo>
                    <a:pt x="2" y="130"/>
                  </a:lnTo>
                  <a:lnTo>
                    <a:pt x="0" y="124"/>
                  </a:lnTo>
                  <a:lnTo>
                    <a:pt x="0" y="121"/>
                  </a:lnTo>
                  <a:lnTo>
                    <a:pt x="2" y="119"/>
                  </a:lnTo>
                  <a:lnTo>
                    <a:pt x="5" y="117"/>
                  </a:lnTo>
                  <a:lnTo>
                    <a:pt x="14" y="112"/>
                  </a:lnTo>
                  <a:lnTo>
                    <a:pt x="14" y="108"/>
                  </a:lnTo>
                  <a:lnTo>
                    <a:pt x="14" y="103"/>
                  </a:lnTo>
                  <a:lnTo>
                    <a:pt x="14" y="98"/>
                  </a:lnTo>
                  <a:lnTo>
                    <a:pt x="14" y="96"/>
                  </a:lnTo>
                  <a:lnTo>
                    <a:pt x="14" y="96"/>
                  </a:lnTo>
                  <a:lnTo>
                    <a:pt x="11" y="94"/>
                  </a:lnTo>
                  <a:lnTo>
                    <a:pt x="14" y="89"/>
                  </a:lnTo>
                  <a:lnTo>
                    <a:pt x="16" y="87"/>
                  </a:lnTo>
                  <a:lnTo>
                    <a:pt x="18" y="85"/>
                  </a:lnTo>
                  <a:lnTo>
                    <a:pt x="23" y="80"/>
                  </a:lnTo>
                  <a:lnTo>
                    <a:pt x="27" y="78"/>
                  </a:lnTo>
                  <a:lnTo>
                    <a:pt x="30" y="78"/>
                  </a:lnTo>
                  <a:lnTo>
                    <a:pt x="34" y="80"/>
                  </a:lnTo>
                  <a:lnTo>
                    <a:pt x="39" y="80"/>
                  </a:lnTo>
                  <a:lnTo>
                    <a:pt x="41" y="80"/>
                  </a:lnTo>
                  <a:lnTo>
                    <a:pt x="46" y="80"/>
                  </a:lnTo>
                  <a:lnTo>
                    <a:pt x="50" y="80"/>
                  </a:lnTo>
                  <a:lnTo>
                    <a:pt x="50" y="82"/>
                  </a:lnTo>
                  <a:lnTo>
                    <a:pt x="53" y="85"/>
                  </a:lnTo>
                  <a:lnTo>
                    <a:pt x="57" y="89"/>
                  </a:lnTo>
                  <a:lnTo>
                    <a:pt x="59" y="92"/>
                  </a:lnTo>
                  <a:lnTo>
                    <a:pt x="62" y="92"/>
                  </a:lnTo>
                  <a:lnTo>
                    <a:pt x="66" y="92"/>
                  </a:lnTo>
                  <a:lnTo>
                    <a:pt x="71" y="89"/>
                  </a:lnTo>
                  <a:lnTo>
                    <a:pt x="75" y="87"/>
                  </a:lnTo>
                  <a:lnTo>
                    <a:pt x="75" y="87"/>
                  </a:lnTo>
                  <a:lnTo>
                    <a:pt x="75" y="85"/>
                  </a:lnTo>
                  <a:lnTo>
                    <a:pt x="75" y="82"/>
                  </a:lnTo>
                  <a:lnTo>
                    <a:pt x="75" y="80"/>
                  </a:lnTo>
                  <a:lnTo>
                    <a:pt x="73" y="76"/>
                  </a:lnTo>
                  <a:lnTo>
                    <a:pt x="73" y="73"/>
                  </a:lnTo>
                  <a:lnTo>
                    <a:pt x="73" y="71"/>
                  </a:lnTo>
                  <a:lnTo>
                    <a:pt x="73" y="69"/>
                  </a:lnTo>
                  <a:lnTo>
                    <a:pt x="73" y="66"/>
                  </a:lnTo>
                  <a:lnTo>
                    <a:pt x="73" y="64"/>
                  </a:lnTo>
                  <a:lnTo>
                    <a:pt x="73" y="62"/>
                  </a:lnTo>
                  <a:lnTo>
                    <a:pt x="73" y="60"/>
                  </a:lnTo>
                  <a:lnTo>
                    <a:pt x="73" y="60"/>
                  </a:lnTo>
                  <a:lnTo>
                    <a:pt x="73" y="57"/>
                  </a:lnTo>
                  <a:lnTo>
                    <a:pt x="73" y="55"/>
                  </a:lnTo>
                  <a:lnTo>
                    <a:pt x="75" y="53"/>
                  </a:lnTo>
                  <a:lnTo>
                    <a:pt x="78" y="48"/>
                  </a:lnTo>
                  <a:lnTo>
                    <a:pt x="85" y="44"/>
                  </a:lnTo>
                  <a:lnTo>
                    <a:pt x="91" y="41"/>
                  </a:lnTo>
                  <a:lnTo>
                    <a:pt x="98" y="39"/>
                  </a:lnTo>
                  <a:lnTo>
                    <a:pt x="103" y="39"/>
                  </a:lnTo>
                  <a:lnTo>
                    <a:pt x="107" y="39"/>
                  </a:lnTo>
                  <a:lnTo>
                    <a:pt x="110" y="39"/>
                  </a:lnTo>
                  <a:lnTo>
                    <a:pt x="112" y="39"/>
                  </a:lnTo>
                  <a:lnTo>
                    <a:pt x="114" y="37"/>
                  </a:lnTo>
                  <a:lnTo>
                    <a:pt x="119" y="34"/>
                  </a:lnTo>
                  <a:lnTo>
                    <a:pt x="123" y="30"/>
                  </a:lnTo>
                  <a:lnTo>
                    <a:pt x="126" y="25"/>
                  </a:lnTo>
                  <a:lnTo>
                    <a:pt x="126" y="21"/>
                  </a:lnTo>
                  <a:lnTo>
                    <a:pt x="128" y="12"/>
                  </a:lnTo>
                  <a:lnTo>
                    <a:pt x="128" y="7"/>
                  </a:lnTo>
                  <a:lnTo>
                    <a:pt x="128" y="0"/>
                  </a:lnTo>
                  <a:lnTo>
                    <a:pt x="135" y="2"/>
                  </a:lnTo>
                  <a:lnTo>
                    <a:pt x="139" y="2"/>
                  </a:lnTo>
                  <a:lnTo>
                    <a:pt x="144" y="5"/>
                  </a:lnTo>
                  <a:lnTo>
                    <a:pt x="146" y="9"/>
                  </a:lnTo>
                  <a:lnTo>
                    <a:pt x="155" y="18"/>
                  </a:lnTo>
                  <a:lnTo>
                    <a:pt x="160" y="25"/>
                  </a:lnTo>
                  <a:lnTo>
                    <a:pt x="162" y="30"/>
                  </a:lnTo>
                  <a:lnTo>
                    <a:pt x="165" y="32"/>
                  </a:lnTo>
                  <a:lnTo>
                    <a:pt x="165" y="34"/>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50" name="A115">
              <a:extLst>
                <a:ext uri="{FF2B5EF4-FFF2-40B4-BE49-F238E27FC236}">
                  <a16:creationId xmlns:a16="http://schemas.microsoft.com/office/drawing/2014/main" id="{53BB7C19-5C98-BD24-A8FA-C8288DA1EE01}"/>
                </a:ext>
              </a:extLst>
            </xdr:cNvPr>
            <xdr:cNvSpPr>
              <a:spLocks noEditPoints="1"/>
            </xdr:cNvSpPr>
          </xdr:nvSpPr>
          <xdr:spPr bwMode="auto">
            <a:xfrm>
              <a:off x="4255911" y="8197310"/>
              <a:ext cx="326673" cy="477301"/>
            </a:xfrm>
            <a:custGeom>
              <a:avLst/>
              <a:gdLst/>
              <a:ahLst/>
              <a:cxnLst>
                <a:cxn ang="0">
                  <a:pos x="18" y="182"/>
                </a:cxn>
                <a:cxn ang="0">
                  <a:pos x="11" y="166"/>
                </a:cxn>
                <a:cxn ang="0">
                  <a:pos x="6" y="157"/>
                </a:cxn>
                <a:cxn ang="0">
                  <a:pos x="61" y="11"/>
                </a:cxn>
                <a:cxn ang="0">
                  <a:pos x="84" y="22"/>
                </a:cxn>
                <a:cxn ang="0">
                  <a:pos x="95" y="34"/>
                </a:cxn>
                <a:cxn ang="0">
                  <a:pos x="118" y="34"/>
                </a:cxn>
                <a:cxn ang="0">
                  <a:pos x="148" y="54"/>
                </a:cxn>
                <a:cxn ang="0">
                  <a:pos x="178" y="54"/>
                </a:cxn>
                <a:cxn ang="0">
                  <a:pos x="212" y="61"/>
                </a:cxn>
                <a:cxn ang="0">
                  <a:pos x="237" y="107"/>
                </a:cxn>
                <a:cxn ang="0">
                  <a:pos x="249" y="121"/>
                </a:cxn>
                <a:cxn ang="0">
                  <a:pos x="276" y="130"/>
                </a:cxn>
                <a:cxn ang="0">
                  <a:pos x="292" y="141"/>
                </a:cxn>
                <a:cxn ang="0">
                  <a:pos x="308" y="146"/>
                </a:cxn>
                <a:cxn ang="0">
                  <a:pos x="324" y="144"/>
                </a:cxn>
                <a:cxn ang="0">
                  <a:pos x="347" y="166"/>
                </a:cxn>
                <a:cxn ang="0">
                  <a:pos x="329" y="185"/>
                </a:cxn>
                <a:cxn ang="0">
                  <a:pos x="308" y="192"/>
                </a:cxn>
                <a:cxn ang="0">
                  <a:pos x="292" y="201"/>
                </a:cxn>
                <a:cxn ang="0">
                  <a:pos x="290" y="224"/>
                </a:cxn>
                <a:cxn ang="0">
                  <a:pos x="297" y="251"/>
                </a:cxn>
                <a:cxn ang="0">
                  <a:pos x="297" y="269"/>
                </a:cxn>
                <a:cxn ang="0">
                  <a:pos x="306" y="297"/>
                </a:cxn>
                <a:cxn ang="0">
                  <a:pos x="292" y="315"/>
                </a:cxn>
                <a:cxn ang="0">
                  <a:pos x="283" y="313"/>
                </a:cxn>
                <a:cxn ang="0">
                  <a:pos x="267" y="358"/>
                </a:cxn>
                <a:cxn ang="0">
                  <a:pos x="281" y="383"/>
                </a:cxn>
                <a:cxn ang="0">
                  <a:pos x="292" y="413"/>
                </a:cxn>
                <a:cxn ang="0">
                  <a:pos x="278" y="450"/>
                </a:cxn>
                <a:cxn ang="0">
                  <a:pos x="249" y="457"/>
                </a:cxn>
                <a:cxn ang="0">
                  <a:pos x="237" y="475"/>
                </a:cxn>
                <a:cxn ang="0">
                  <a:pos x="239" y="493"/>
                </a:cxn>
                <a:cxn ang="0">
                  <a:pos x="226" y="505"/>
                </a:cxn>
                <a:cxn ang="0">
                  <a:pos x="205" y="493"/>
                </a:cxn>
                <a:cxn ang="0">
                  <a:pos x="180" y="500"/>
                </a:cxn>
                <a:cxn ang="0">
                  <a:pos x="153" y="500"/>
                </a:cxn>
                <a:cxn ang="0">
                  <a:pos x="146" y="473"/>
                </a:cxn>
                <a:cxn ang="0">
                  <a:pos x="130" y="470"/>
                </a:cxn>
                <a:cxn ang="0">
                  <a:pos x="114" y="475"/>
                </a:cxn>
                <a:cxn ang="0">
                  <a:pos x="102" y="450"/>
                </a:cxn>
                <a:cxn ang="0">
                  <a:pos x="95" y="427"/>
                </a:cxn>
                <a:cxn ang="0">
                  <a:pos x="84" y="409"/>
                </a:cxn>
                <a:cxn ang="0">
                  <a:pos x="86" y="388"/>
                </a:cxn>
                <a:cxn ang="0">
                  <a:pos x="84" y="358"/>
                </a:cxn>
                <a:cxn ang="0">
                  <a:pos x="79" y="317"/>
                </a:cxn>
                <a:cxn ang="0">
                  <a:pos x="68" y="306"/>
                </a:cxn>
                <a:cxn ang="0">
                  <a:pos x="61" y="303"/>
                </a:cxn>
                <a:cxn ang="0">
                  <a:pos x="57" y="285"/>
                </a:cxn>
                <a:cxn ang="0">
                  <a:pos x="45" y="249"/>
                </a:cxn>
                <a:cxn ang="0">
                  <a:pos x="36" y="230"/>
                </a:cxn>
                <a:cxn ang="0">
                  <a:pos x="43" y="226"/>
                </a:cxn>
                <a:cxn ang="0">
                  <a:pos x="32" y="214"/>
                </a:cxn>
                <a:cxn ang="0">
                  <a:pos x="20" y="187"/>
                </a:cxn>
                <a:cxn ang="0">
                  <a:pos x="13" y="169"/>
                </a:cxn>
                <a:cxn ang="0">
                  <a:pos x="4" y="141"/>
                </a:cxn>
                <a:cxn ang="0">
                  <a:pos x="2" y="112"/>
                </a:cxn>
                <a:cxn ang="0">
                  <a:pos x="11" y="68"/>
                </a:cxn>
                <a:cxn ang="0">
                  <a:pos x="20" y="20"/>
                </a:cxn>
                <a:cxn ang="0">
                  <a:pos x="45" y="2"/>
                </a:cxn>
              </a:cxnLst>
              <a:rect l="0" t="0" r="r" b="b"/>
              <a:pathLst>
                <a:path w="347" h="507">
                  <a:moveTo>
                    <a:pt x="18" y="182"/>
                  </a:moveTo>
                  <a:lnTo>
                    <a:pt x="16" y="185"/>
                  </a:lnTo>
                  <a:lnTo>
                    <a:pt x="13" y="182"/>
                  </a:lnTo>
                  <a:lnTo>
                    <a:pt x="11" y="180"/>
                  </a:lnTo>
                  <a:lnTo>
                    <a:pt x="13" y="180"/>
                  </a:lnTo>
                  <a:lnTo>
                    <a:pt x="13" y="180"/>
                  </a:lnTo>
                  <a:lnTo>
                    <a:pt x="18" y="182"/>
                  </a:lnTo>
                  <a:close/>
                  <a:moveTo>
                    <a:pt x="4" y="176"/>
                  </a:moveTo>
                  <a:lnTo>
                    <a:pt x="4" y="178"/>
                  </a:lnTo>
                  <a:lnTo>
                    <a:pt x="2" y="176"/>
                  </a:lnTo>
                  <a:lnTo>
                    <a:pt x="2" y="173"/>
                  </a:lnTo>
                  <a:lnTo>
                    <a:pt x="4" y="176"/>
                  </a:lnTo>
                  <a:lnTo>
                    <a:pt x="4" y="176"/>
                  </a:lnTo>
                  <a:close/>
                  <a:moveTo>
                    <a:pt x="11" y="166"/>
                  </a:moveTo>
                  <a:lnTo>
                    <a:pt x="11" y="169"/>
                  </a:lnTo>
                  <a:lnTo>
                    <a:pt x="9" y="169"/>
                  </a:lnTo>
                  <a:lnTo>
                    <a:pt x="9" y="166"/>
                  </a:lnTo>
                  <a:lnTo>
                    <a:pt x="11" y="166"/>
                  </a:lnTo>
                  <a:close/>
                  <a:moveTo>
                    <a:pt x="9" y="157"/>
                  </a:moveTo>
                  <a:lnTo>
                    <a:pt x="9" y="157"/>
                  </a:lnTo>
                  <a:lnTo>
                    <a:pt x="6" y="157"/>
                  </a:lnTo>
                  <a:lnTo>
                    <a:pt x="6" y="155"/>
                  </a:lnTo>
                  <a:lnTo>
                    <a:pt x="6" y="153"/>
                  </a:lnTo>
                  <a:lnTo>
                    <a:pt x="9" y="155"/>
                  </a:lnTo>
                  <a:lnTo>
                    <a:pt x="9" y="157"/>
                  </a:lnTo>
                  <a:close/>
                  <a:moveTo>
                    <a:pt x="57" y="9"/>
                  </a:moveTo>
                  <a:lnTo>
                    <a:pt x="59" y="11"/>
                  </a:lnTo>
                  <a:lnTo>
                    <a:pt x="61" y="11"/>
                  </a:lnTo>
                  <a:lnTo>
                    <a:pt x="63" y="9"/>
                  </a:lnTo>
                  <a:lnTo>
                    <a:pt x="68" y="6"/>
                  </a:lnTo>
                  <a:lnTo>
                    <a:pt x="70" y="6"/>
                  </a:lnTo>
                  <a:lnTo>
                    <a:pt x="73" y="6"/>
                  </a:lnTo>
                  <a:lnTo>
                    <a:pt x="75" y="11"/>
                  </a:lnTo>
                  <a:lnTo>
                    <a:pt x="79" y="18"/>
                  </a:lnTo>
                  <a:lnTo>
                    <a:pt x="84" y="22"/>
                  </a:lnTo>
                  <a:lnTo>
                    <a:pt x="86" y="25"/>
                  </a:lnTo>
                  <a:lnTo>
                    <a:pt x="89" y="27"/>
                  </a:lnTo>
                  <a:lnTo>
                    <a:pt x="89" y="29"/>
                  </a:lnTo>
                  <a:lnTo>
                    <a:pt x="91" y="32"/>
                  </a:lnTo>
                  <a:lnTo>
                    <a:pt x="93" y="34"/>
                  </a:lnTo>
                  <a:lnTo>
                    <a:pt x="93" y="34"/>
                  </a:lnTo>
                  <a:lnTo>
                    <a:pt x="95" y="34"/>
                  </a:lnTo>
                  <a:lnTo>
                    <a:pt x="98" y="36"/>
                  </a:lnTo>
                  <a:lnTo>
                    <a:pt x="102" y="41"/>
                  </a:lnTo>
                  <a:lnTo>
                    <a:pt x="105" y="41"/>
                  </a:lnTo>
                  <a:lnTo>
                    <a:pt x="107" y="41"/>
                  </a:lnTo>
                  <a:lnTo>
                    <a:pt x="111" y="38"/>
                  </a:lnTo>
                  <a:lnTo>
                    <a:pt x="116" y="36"/>
                  </a:lnTo>
                  <a:lnTo>
                    <a:pt x="118" y="34"/>
                  </a:lnTo>
                  <a:lnTo>
                    <a:pt x="125" y="36"/>
                  </a:lnTo>
                  <a:lnTo>
                    <a:pt x="130" y="41"/>
                  </a:lnTo>
                  <a:lnTo>
                    <a:pt x="134" y="43"/>
                  </a:lnTo>
                  <a:lnTo>
                    <a:pt x="139" y="45"/>
                  </a:lnTo>
                  <a:lnTo>
                    <a:pt x="141" y="45"/>
                  </a:lnTo>
                  <a:lnTo>
                    <a:pt x="143" y="48"/>
                  </a:lnTo>
                  <a:lnTo>
                    <a:pt x="148" y="54"/>
                  </a:lnTo>
                  <a:lnTo>
                    <a:pt x="150" y="61"/>
                  </a:lnTo>
                  <a:lnTo>
                    <a:pt x="150" y="66"/>
                  </a:lnTo>
                  <a:lnTo>
                    <a:pt x="155" y="66"/>
                  </a:lnTo>
                  <a:lnTo>
                    <a:pt x="157" y="64"/>
                  </a:lnTo>
                  <a:lnTo>
                    <a:pt x="162" y="61"/>
                  </a:lnTo>
                  <a:lnTo>
                    <a:pt x="171" y="57"/>
                  </a:lnTo>
                  <a:lnTo>
                    <a:pt x="178" y="54"/>
                  </a:lnTo>
                  <a:lnTo>
                    <a:pt x="182" y="52"/>
                  </a:lnTo>
                  <a:lnTo>
                    <a:pt x="185" y="52"/>
                  </a:lnTo>
                  <a:lnTo>
                    <a:pt x="189" y="52"/>
                  </a:lnTo>
                  <a:lnTo>
                    <a:pt x="196" y="54"/>
                  </a:lnTo>
                  <a:lnTo>
                    <a:pt x="203" y="57"/>
                  </a:lnTo>
                  <a:lnTo>
                    <a:pt x="210" y="59"/>
                  </a:lnTo>
                  <a:lnTo>
                    <a:pt x="212" y="61"/>
                  </a:lnTo>
                  <a:lnTo>
                    <a:pt x="214" y="64"/>
                  </a:lnTo>
                  <a:lnTo>
                    <a:pt x="223" y="75"/>
                  </a:lnTo>
                  <a:lnTo>
                    <a:pt x="228" y="80"/>
                  </a:lnTo>
                  <a:lnTo>
                    <a:pt x="230" y="86"/>
                  </a:lnTo>
                  <a:lnTo>
                    <a:pt x="235" y="93"/>
                  </a:lnTo>
                  <a:lnTo>
                    <a:pt x="235" y="100"/>
                  </a:lnTo>
                  <a:lnTo>
                    <a:pt x="237" y="107"/>
                  </a:lnTo>
                  <a:lnTo>
                    <a:pt x="237" y="112"/>
                  </a:lnTo>
                  <a:lnTo>
                    <a:pt x="239" y="114"/>
                  </a:lnTo>
                  <a:lnTo>
                    <a:pt x="239" y="116"/>
                  </a:lnTo>
                  <a:lnTo>
                    <a:pt x="242" y="118"/>
                  </a:lnTo>
                  <a:lnTo>
                    <a:pt x="244" y="118"/>
                  </a:lnTo>
                  <a:lnTo>
                    <a:pt x="246" y="121"/>
                  </a:lnTo>
                  <a:lnTo>
                    <a:pt x="249" y="121"/>
                  </a:lnTo>
                  <a:lnTo>
                    <a:pt x="253" y="123"/>
                  </a:lnTo>
                  <a:lnTo>
                    <a:pt x="258" y="123"/>
                  </a:lnTo>
                  <a:lnTo>
                    <a:pt x="262" y="123"/>
                  </a:lnTo>
                  <a:lnTo>
                    <a:pt x="267" y="123"/>
                  </a:lnTo>
                  <a:lnTo>
                    <a:pt x="269" y="125"/>
                  </a:lnTo>
                  <a:lnTo>
                    <a:pt x="271" y="125"/>
                  </a:lnTo>
                  <a:lnTo>
                    <a:pt x="276" y="130"/>
                  </a:lnTo>
                  <a:lnTo>
                    <a:pt x="278" y="132"/>
                  </a:lnTo>
                  <a:lnTo>
                    <a:pt x="281" y="132"/>
                  </a:lnTo>
                  <a:lnTo>
                    <a:pt x="283" y="132"/>
                  </a:lnTo>
                  <a:lnTo>
                    <a:pt x="285" y="132"/>
                  </a:lnTo>
                  <a:lnTo>
                    <a:pt x="287" y="134"/>
                  </a:lnTo>
                  <a:lnTo>
                    <a:pt x="290" y="139"/>
                  </a:lnTo>
                  <a:lnTo>
                    <a:pt x="292" y="141"/>
                  </a:lnTo>
                  <a:lnTo>
                    <a:pt x="292" y="144"/>
                  </a:lnTo>
                  <a:lnTo>
                    <a:pt x="297" y="144"/>
                  </a:lnTo>
                  <a:lnTo>
                    <a:pt x="299" y="144"/>
                  </a:lnTo>
                  <a:lnTo>
                    <a:pt x="301" y="144"/>
                  </a:lnTo>
                  <a:lnTo>
                    <a:pt x="303" y="144"/>
                  </a:lnTo>
                  <a:lnTo>
                    <a:pt x="306" y="146"/>
                  </a:lnTo>
                  <a:lnTo>
                    <a:pt x="308" y="146"/>
                  </a:lnTo>
                  <a:lnTo>
                    <a:pt x="308" y="148"/>
                  </a:lnTo>
                  <a:lnTo>
                    <a:pt x="313" y="148"/>
                  </a:lnTo>
                  <a:lnTo>
                    <a:pt x="315" y="146"/>
                  </a:lnTo>
                  <a:lnTo>
                    <a:pt x="319" y="139"/>
                  </a:lnTo>
                  <a:lnTo>
                    <a:pt x="322" y="139"/>
                  </a:lnTo>
                  <a:lnTo>
                    <a:pt x="324" y="141"/>
                  </a:lnTo>
                  <a:lnTo>
                    <a:pt x="324" y="144"/>
                  </a:lnTo>
                  <a:lnTo>
                    <a:pt x="326" y="150"/>
                  </a:lnTo>
                  <a:lnTo>
                    <a:pt x="331" y="155"/>
                  </a:lnTo>
                  <a:lnTo>
                    <a:pt x="333" y="157"/>
                  </a:lnTo>
                  <a:lnTo>
                    <a:pt x="335" y="162"/>
                  </a:lnTo>
                  <a:lnTo>
                    <a:pt x="338" y="162"/>
                  </a:lnTo>
                  <a:lnTo>
                    <a:pt x="345" y="164"/>
                  </a:lnTo>
                  <a:lnTo>
                    <a:pt x="347" y="166"/>
                  </a:lnTo>
                  <a:lnTo>
                    <a:pt x="345" y="169"/>
                  </a:lnTo>
                  <a:lnTo>
                    <a:pt x="345" y="176"/>
                  </a:lnTo>
                  <a:lnTo>
                    <a:pt x="342" y="178"/>
                  </a:lnTo>
                  <a:lnTo>
                    <a:pt x="340" y="178"/>
                  </a:lnTo>
                  <a:lnTo>
                    <a:pt x="335" y="180"/>
                  </a:lnTo>
                  <a:lnTo>
                    <a:pt x="333" y="180"/>
                  </a:lnTo>
                  <a:lnTo>
                    <a:pt x="329" y="185"/>
                  </a:lnTo>
                  <a:lnTo>
                    <a:pt x="326" y="185"/>
                  </a:lnTo>
                  <a:lnTo>
                    <a:pt x="324" y="187"/>
                  </a:lnTo>
                  <a:lnTo>
                    <a:pt x="315" y="185"/>
                  </a:lnTo>
                  <a:lnTo>
                    <a:pt x="315" y="187"/>
                  </a:lnTo>
                  <a:lnTo>
                    <a:pt x="313" y="187"/>
                  </a:lnTo>
                  <a:lnTo>
                    <a:pt x="310" y="189"/>
                  </a:lnTo>
                  <a:lnTo>
                    <a:pt x="308" y="192"/>
                  </a:lnTo>
                  <a:lnTo>
                    <a:pt x="306" y="192"/>
                  </a:lnTo>
                  <a:lnTo>
                    <a:pt x="303" y="194"/>
                  </a:lnTo>
                  <a:lnTo>
                    <a:pt x="301" y="194"/>
                  </a:lnTo>
                  <a:lnTo>
                    <a:pt x="299" y="196"/>
                  </a:lnTo>
                  <a:lnTo>
                    <a:pt x="297" y="198"/>
                  </a:lnTo>
                  <a:lnTo>
                    <a:pt x="294" y="198"/>
                  </a:lnTo>
                  <a:lnTo>
                    <a:pt x="292" y="201"/>
                  </a:lnTo>
                  <a:lnTo>
                    <a:pt x="290" y="203"/>
                  </a:lnTo>
                  <a:lnTo>
                    <a:pt x="287" y="203"/>
                  </a:lnTo>
                  <a:lnTo>
                    <a:pt x="285" y="205"/>
                  </a:lnTo>
                  <a:lnTo>
                    <a:pt x="287" y="210"/>
                  </a:lnTo>
                  <a:lnTo>
                    <a:pt x="287" y="214"/>
                  </a:lnTo>
                  <a:lnTo>
                    <a:pt x="290" y="221"/>
                  </a:lnTo>
                  <a:lnTo>
                    <a:pt x="290" y="224"/>
                  </a:lnTo>
                  <a:lnTo>
                    <a:pt x="290" y="226"/>
                  </a:lnTo>
                  <a:lnTo>
                    <a:pt x="292" y="228"/>
                  </a:lnTo>
                  <a:lnTo>
                    <a:pt x="294" y="233"/>
                  </a:lnTo>
                  <a:lnTo>
                    <a:pt x="297" y="235"/>
                  </a:lnTo>
                  <a:lnTo>
                    <a:pt x="297" y="242"/>
                  </a:lnTo>
                  <a:lnTo>
                    <a:pt x="297" y="246"/>
                  </a:lnTo>
                  <a:lnTo>
                    <a:pt x="297" y="251"/>
                  </a:lnTo>
                  <a:lnTo>
                    <a:pt x="299" y="256"/>
                  </a:lnTo>
                  <a:lnTo>
                    <a:pt x="299" y="258"/>
                  </a:lnTo>
                  <a:lnTo>
                    <a:pt x="299" y="260"/>
                  </a:lnTo>
                  <a:lnTo>
                    <a:pt x="299" y="262"/>
                  </a:lnTo>
                  <a:lnTo>
                    <a:pt x="299" y="265"/>
                  </a:lnTo>
                  <a:lnTo>
                    <a:pt x="297" y="269"/>
                  </a:lnTo>
                  <a:lnTo>
                    <a:pt x="297" y="269"/>
                  </a:lnTo>
                  <a:lnTo>
                    <a:pt x="297" y="272"/>
                  </a:lnTo>
                  <a:lnTo>
                    <a:pt x="297" y="274"/>
                  </a:lnTo>
                  <a:lnTo>
                    <a:pt x="301" y="276"/>
                  </a:lnTo>
                  <a:lnTo>
                    <a:pt x="303" y="278"/>
                  </a:lnTo>
                  <a:lnTo>
                    <a:pt x="303" y="281"/>
                  </a:lnTo>
                  <a:lnTo>
                    <a:pt x="306" y="290"/>
                  </a:lnTo>
                  <a:lnTo>
                    <a:pt x="306" y="297"/>
                  </a:lnTo>
                  <a:lnTo>
                    <a:pt x="308" y="301"/>
                  </a:lnTo>
                  <a:lnTo>
                    <a:pt x="308" y="306"/>
                  </a:lnTo>
                  <a:lnTo>
                    <a:pt x="306" y="308"/>
                  </a:lnTo>
                  <a:lnTo>
                    <a:pt x="301" y="313"/>
                  </a:lnTo>
                  <a:lnTo>
                    <a:pt x="297" y="317"/>
                  </a:lnTo>
                  <a:lnTo>
                    <a:pt x="294" y="317"/>
                  </a:lnTo>
                  <a:lnTo>
                    <a:pt x="292" y="315"/>
                  </a:lnTo>
                  <a:lnTo>
                    <a:pt x="292" y="315"/>
                  </a:lnTo>
                  <a:lnTo>
                    <a:pt x="292" y="308"/>
                  </a:lnTo>
                  <a:lnTo>
                    <a:pt x="292" y="306"/>
                  </a:lnTo>
                  <a:lnTo>
                    <a:pt x="292" y="303"/>
                  </a:lnTo>
                  <a:lnTo>
                    <a:pt x="290" y="299"/>
                  </a:lnTo>
                  <a:lnTo>
                    <a:pt x="287" y="303"/>
                  </a:lnTo>
                  <a:lnTo>
                    <a:pt x="283" y="313"/>
                  </a:lnTo>
                  <a:lnTo>
                    <a:pt x="278" y="322"/>
                  </a:lnTo>
                  <a:lnTo>
                    <a:pt x="274" y="333"/>
                  </a:lnTo>
                  <a:lnTo>
                    <a:pt x="271" y="342"/>
                  </a:lnTo>
                  <a:lnTo>
                    <a:pt x="269" y="347"/>
                  </a:lnTo>
                  <a:lnTo>
                    <a:pt x="267" y="349"/>
                  </a:lnTo>
                  <a:lnTo>
                    <a:pt x="267" y="354"/>
                  </a:lnTo>
                  <a:lnTo>
                    <a:pt x="267" y="358"/>
                  </a:lnTo>
                  <a:lnTo>
                    <a:pt x="267" y="361"/>
                  </a:lnTo>
                  <a:lnTo>
                    <a:pt x="269" y="365"/>
                  </a:lnTo>
                  <a:lnTo>
                    <a:pt x="274" y="372"/>
                  </a:lnTo>
                  <a:lnTo>
                    <a:pt x="271" y="377"/>
                  </a:lnTo>
                  <a:lnTo>
                    <a:pt x="274" y="379"/>
                  </a:lnTo>
                  <a:lnTo>
                    <a:pt x="278" y="381"/>
                  </a:lnTo>
                  <a:lnTo>
                    <a:pt x="281" y="383"/>
                  </a:lnTo>
                  <a:lnTo>
                    <a:pt x="281" y="388"/>
                  </a:lnTo>
                  <a:lnTo>
                    <a:pt x="283" y="393"/>
                  </a:lnTo>
                  <a:lnTo>
                    <a:pt x="283" y="397"/>
                  </a:lnTo>
                  <a:lnTo>
                    <a:pt x="285" y="402"/>
                  </a:lnTo>
                  <a:lnTo>
                    <a:pt x="290" y="406"/>
                  </a:lnTo>
                  <a:lnTo>
                    <a:pt x="290" y="411"/>
                  </a:lnTo>
                  <a:lnTo>
                    <a:pt x="292" y="413"/>
                  </a:lnTo>
                  <a:lnTo>
                    <a:pt x="292" y="420"/>
                  </a:lnTo>
                  <a:lnTo>
                    <a:pt x="292" y="425"/>
                  </a:lnTo>
                  <a:lnTo>
                    <a:pt x="290" y="434"/>
                  </a:lnTo>
                  <a:lnTo>
                    <a:pt x="290" y="438"/>
                  </a:lnTo>
                  <a:lnTo>
                    <a:pt x="287" y="443"/>
                  </a:lnTo>
                  <a:lnTo>
                    <a:pt x="283" y="447"/>
                  </a:lnTo>
                  <a:lnTo>
                    <a:pt x="278" y="450"/>
                  </a:lnTo>
                  <a:lnTo>
                    <a:pt x="276" y="452"/>
                  </a:lnTo>
                  <a:lnTo>
                    <a:pt x="274" y="452"/>
                  </a:lnTo>
                  <a:lnTo>
                    <a:pt x="271" y="452"/>
                  </a:lnTo>
                  <a:lnTo>
                    <a:pt x="267" y="452"/>
                  </a:lnTo>
                  <a:lnTo>
                    <a:pt x="262" y="452"/>
                  </a:lnTo>
                  <a:lnTo>
                    <a:pt x="255" y="454"/>
                  </a:lnTo>
                  <a:lnTo>
                    <a:pt x="249" y="457"/>
                  </a:lnTo>
                  <a:lnTo>
                    <a:pt x="242" y="461"/>
                  </a:lnTo>
                  <a:lnTo>
                    <a:pt x="239" y="466"/>
                  </a:lnTo>
                  <a:lnTo>
                    <a:pt x="237" y="468"/>
                  </a:lnTo>
                  <a:lnTo>
                    <a:pt x="237" y="470"/>
                  </a:lnTo>
                  <a:lnTo>
                    <a:pt x="237" y="473"/>
                  </a:lnTo>
                  <a:lnTo>
                    <a:pt x="237" y="473"/>
                  </a:lnTo>
                  <a:lnTo>
                    <a:pt x="237" y="475"/>
                  </a:lnTo>
                  <a:lnTo>
                    <a:pt x="237" y="477"/>
                  </a:lnTo>
                  <a:lnTo>
                    <a:pt x="237" y="479"/>
                  </a:lnTo>
                  <a:lnTo>
                    <a:pt x="237" y="482"/>
                  </a:lnTo>
                  <a:lnTo>
                    <a:pt x="237" y="484"/>
                  </a:lnTo>
                  <a:lnTo>
                    <a:pt x="237" y="486"/>
                  </a:lnTo>
                  <a:lnTo>
                    <a:pt x="237" y="489"/>
                  </a:lnTo>
                  <a:lnTo>
                    <a:pt x="239" y="493"/>
                  </a:lnTo>
                  <a:lnTo>
                    <a:pt x="239" y="495"/>
                  </a:lnTo>
                  <a:lnTo>
                    <a:pt x="239" y="498"/>
                  </a:lnTo>
                  <a:lnTo>
                    <a:pt x="239" y="500"/>
                  </a:lnTo>
                  <a:lnTo>
                    <a:pt x="239" y="500"/>
                  </a:lnTo>
                  <a:lnTo>
                    <a:pt x="235" y="502"/>
                  </a:lnTo>
                  <a:lnTo>
                    <a:pt x="230" y="505"/>
                  </a:lnTo>
                  <a:lnTo>
                    <a:pt x="226" y="505"/>
                  </a:lnTo>
                  <a:lnTo>
                    <a:pt x="223" y="505"/>
                  </a:lnTo>
                  <a:lnTo>
                    <a:pt x="221" y="502"/>
                  </a:lnTo>
                  <a:lnTo>
                    <a:pt x="217" y="498"/>
                  </a:lnTo>
                  <a:lnTo>
                    <a:pt x="214" y="495"/>
                  </a:lnTo>
                  <a:lnTo>
                    <a:pt x="214" y="493"/>
                  </a:lnTo>
                  <a:lnTo>
                    <a:pt x="210" y="493"/>
                  </a:lnTo>
                  <a:lnTo>
                    <a:pt x="205" y="493"/>
                  </a:lnTo>
                  <a:lnTo>
                    <a:pt x="203" y="493"/>
                  </a:lnTo>
                  <a:lnTo>
                    <a:pt x="198" y="493"/>
                  </a:lnTo>
                  <a:lnTo>
                    <a:pt x="194" y="491"/>
                  </a:lnTo>
                  <a:lnTo>
                    <a:pt x="191" y="491"/>
                  </a:lnTo>
                  <a:lnTo>
                    <a:pt x="187" y="493"/>
                  </a:lnTo>
                  <a:lnTo>
                    <a:pt x="182" y="498"/>
                  </a:lnTo>
                  <a:lnTo>
                    <a:pt x="180" y="500"/>
                  </a:lnTo>
                  <a:lnTo>
                    <a:pt x="178" y="502"/>
                  </a:lnTo>
                  <a:lnTo>
                    <a:pt x="175" y="507"/>
                  </a:lnTo>
                  <a:lnTo>
                    <a:pt x="173" y="505"/>
                  </a:lnTo>
                  <a:lnTo>
                    <a:pt x="164" y="505"/>
                  </a:lnTo>
                  <a:lnTo>
                    <a:pt x="157" y="500"/>
                  </a:lnTo>
                  <a:lnTo>
                    <a:pt x="155" y="500"/>
                  </a:lnTo>
                  <a:lnTo>
                    <a:pt x="153" y="500"/>
                  </a:lnTo>
                  <a:lnTo>
                    <a:pt x="150" y="495"/>
                  </a:lnTo>
                  <a:lnTo>
                    <a:pt x="150" y="491"/>
                  </a:lnTo>
                  <a:lnTo>
                    <a:pt x="150" y="484"/>
                  </a:lnTo>
                  <a:lnTo>
                    <a:pt x="148" y="479"/>
                  </a:lnTo>
                  <a:lnTo>
                    <a:pt x="148" y="475"/>
                  </a:lnTo>
                  <a:lnTo>
                    <a:pt x="148" y="473"/>
                  </a:lnTo>
                  <a:lnTo>
                    <a:pt x="146" y="473"/>
                  </a:lnTo>
                  <a:lnTo>
                    <a:pt x="143" y="470"/>
                  </a:lnTo>
                  <a:lnTo>
                    <a:pt x="141" y="470"/>
                  </a:lnTo>
                  <a:lnTo>
                    <a:pt x="139" y="468"/>
                  </a:lnTo>
                  <a:lnTo>
                    <a:pt x="137" y="468"/>
                  </a:lnTo>
                  <a:lnTo>
                    <a:pt x="134" y="468"/>
                  </a:lnTo>
                  <a:lnTo>
                    <a:pt x="134" y="470"/>
                  </a:lnTo>
                  <a:lnTo>
                    <a:pt x="130" y="470"/>
                  </a:lnTo>
                  <a:lnTo>
                    <a:pt x="127" y="470"/>
                  </a:lnTo>
                  <a:lnTo>
                    <a:pt x="125" y="470"/>
                  </a:lnTo>
                  <a:lnTo>
                    <a:pt x="125" y="473"/>
                  </a:lnTo>
                  <a:lnTo>
                    <a:pt x="121" y="473"/>
                  </a:lnTo>
                  <a:lnTo>
                    <a:pt x="118" y="473"/>
                  </a:lnTo>
                  <a:lnTo>
                    <a:pt x="116" y="475"/>
                  </a:lnTo>
                  <a:lnTo>
                    <a:pt x="114" y="475"/>
                  </a:lnTo>
                  <a:lnTo>
                    <a:pt x="111" y="475"/>
                  </a:lnTo>
                  <a:lnTo>
                    <a:pt x="109" y="473"/>
                  </a:lnTo>
                  <a:lnTo>
                    <a:pt x="105" y="473"/>
                  </a:lnTo>
                  <a:lnTo>
                    <a:pt x="105" y="470"/>
                  </a:lnTo>
                  <a:lnTo>
                    <a:pt x="102" y="463"/>
                  </a:lnTo>
                  <a:lnTo>
                    <a:pt x="102" y="457"/>
                  </a:lnTo>
                  <a:lnTo>
                    <a:pt x="102" y="450"/>
                  </a:lnTo>
                  <a:lnTo>
                    <a:pt x="100" y="445"/>
                  </a:lnTo>
                  <a:lnTo>
                    <a:pt x="98" y="441"/>
                  </a:lnTo>
                  <a:lnTo>
                    <a:pt x="95" y="438"/>
                  </a:lnTo>
                  <a:lnTo>
                    <a:pt x="95" y="438"/>
                  </a:lnTo>
                  <a:lnTo>
                    <a:pt x="95" y="434"/>
                  </a:lnTo>
                  <a:lnTo>
                    <a:pt x="95" y="431"/>
                  </a:lnTo>
                  <a:lnTo>
                    <a:pt x="95" y="427"/>
                  </a:lnTo>
                  <a:lnTo>
                    <a:pt x="93" y="418"/>
                  </a:lnTo>
                  <a:lnTo>
                    <a:pt x="91" y="415"/>
                  </a:lnTo>
                  <a:lnTo>
                    <a:pt x="89" y="413"/>
                  </a:lnTo>
                  <a:lnTo>
                    <a:pt x="86" y="413"/>
                  </a:lnTo>
                  <a:lnTo>
                    <a:pt x="84" y="411"/>
                  </a:lnTo>
                  <a:lnTo>
                    <a:pt x="84" y="411"/>
                  </a:lnTo>
                  <a:lnTo>
                    <a:pt x="84" y="409"/>
                  </a:lnTo>
                  <a:lnTo>
                    <a:pt x="86" y="406"/>
                  </a:lnTo>
                  <a:lnTo>
                    <a:pt x="86" y="404"/>
                  </a:lnTo>
                  <a:lnTo>
                    <a:pt x="86" y="402"/>
                  </a:lnTo>
                  <a:lnTo>
                    <a:pt x="86" y="397"/>
                  </a:lnTo>
                  <a:lnTo>
                    <a:pt x="86" y="395"/>
                  </a:lnTo>
                  <a:lnTo>
                    <a:pt x="86" y="390"/>
                  </a:lnTo>
                  <a:lnTo>
                    <a:pt x="86" y="388"/>
                  </a:lnTo>
                  <a:lnTo>
                    <a:pt x="84" y="383"/>
                  </a:lnTo>
                  <a:lnTo>
                    <a:pt x="84" y="379"/>
                  </a:lnTo>
                  <a:lnTo>
                    <a:pt x="82" y="374"/>
                  </a:lnTo>
                  <a:lnTo>
                    <a:pt x="82" y="372"/>
                  </a:lnTo>
                  <a:lnTo>
                    <a:pt x="82" y="370"/>
                  </a:lnTo>
                  <a:lnTo>
                    <a:pt x="84" y="365"/>
                  </a:lnTo>
                  <a:lnTo>
                    <a:pt x="84" y="358"/>
                  </a:lnTo>
                  <a:lnTo>
                    <a:pt x="84" y="347"/>
                  </a:lnTo>
                  <a:lnTo>
                    <a:pt x="84" y="345"/>
                  </a:lnTo>
                  <a:lnTo>
                    <a:pt x="82" y="340"/>
                  </a:lnTo>
                  <a:lnTo>
                    <a:pt x="82" y="331"/>
                  </a:lnTo>
                  <a:lnTo>
                    <a:pt x="82" y="324"/>
                  </a:lnTo>
                  <a:lnTo>
                    <a:pt x="79" y="322"/>
                  </a:lnTo>
                  <a:lnTo>
                    <a:pt x="79" y="317"/>
                  </a:lnTo>
                  <a:lnTo>
                    <a:pt x="77" y="310"/>
                  </a:lnTo>
                  <a:lnTo>
                    <a:pt x="75" y="308"/>
                  </a:lnTo>
                  <a:lnTo>
                    <a:pt x="75" y="303"/>
                  </a:lnTo>
                  <a:lnTo>
                    <a:pt x="73" y="303"/>
                  </a:lnTo>
                  <a:lnTo>
                    <a:pt x="73" y="303"/>
                  </a:lnTo>
                  <a:lnTo>
                    <a:pt x="70" y="303"/>
                  </a:lnTo>
                  <a:lnTo>
                    <a:pt x="68" y="306"/>
                  </a:lnTo>
                  <a:lnTo>
                    <a:pt x="68" y="308"/>
                  </a:lnTo>
                  <a:lnTo>
                    <a:pt x="68" y="310"/>
                  </a:lnTo>
                  <a:lnTo>
                    <a:pt x="68" y="310"/>
                  </a:lnTo>
                  <a:lnTo>
                    <a:pt x="66" y="310"/>
                  </a:lnTo>
                  <a:lnTo>
                    <a:pt x="66" y="310"/>
                  </a:lnTo>
                  <a:lnTo>
                    <a:pt x="63" y="308"/>
                  </a:lnTo>
                  <a:lnTo>
                    <a:pt x="61" y="303"/>
                  </a:lnTo>
                  <a:lnTo>
                    <a:pt x="57" y="301"/>
                  </a:lnTo>
                  <a:lnTo>
                    <a:pt x="57" y="299"/>
                  </a:lnTo>
                  <a:lnTo>
                    <a:pt x="57" y="297"/>
                  </a:lnTo>
                  <a:lnTo>
                    <a:pt x="57" y="294"/>
                  </a:lnTo>
                  <a:lnTo>
                    <a:pt x="57" y="290"/>
                  </a:lnTo>
                  <a:lnTo>
                    <a:pt x="57" y="285"/>
                  </a:lnTo>
                  <a:lnTo>
                    <a:pt x="57" y="285"/>
                  </a:lnTo>
                  <a:lnTo>
                    <a:pt x="57" y="283"/>
                  </a:lnTo>
                  <a:lnTo>
                    <a:pt x="54" y="278"/>
                  </a:lnTo>
                  <a:lnTo>
                    <a:pt x="54" y="274"/>
                  </a:lnTo>
                  <a:lnTo>
                    <a:pt x="54" y="267"/>
                  </a:lnTo>
                  <a:lnTo>
                    <a:pt x="52" y="262"/>
                  </a:lnTo>
                  <a:lnTo>
                    <a:pt x="50" y="256"/>
                  </a:lnTo>
                  <a:lnTo>
                    <a:pt x="45" y="249"/>
                  </a:lnTo>
                  <a:lnTo>
                    <a:pt x="43" y="242"/>
                  </a:lnTo>
                  <a:lnTo>
                    <a:pt x="41" y="240"/>
                  </a:lnTo>
                  <a:lnTo>
                    <a:pt x="38" y="237"/>
                  </a:lnTo>
                  <a:lnTo>
                    <a:pt x="36" y="235"/>
                  </a:lnTo>
                  <a:lnTo>
                    <a:pt x="36" y="235"/>
                  </a:lnTo>
                  <a:lnTo>
                    <a:pt x="36" y="233"/>
                  </a:lnTo>
                  <a:lnTo>
                    <a:pt x="36" y="230"/>
                  </a:lnTo>
                  <a:lnTo>
                    <a:pt x="36" y="230"/>
                  </a:lnTo>
                  <a:lnTo>
                    <a:pt x="38" y="230"/>
                  </a:lnTo>
                  <a:lnTo>
                    <a:pt x="41" y="233"/>
                  </a:lnTo>
                  <a:lnTo>
                    <a:pt x="41" y="230"/>
                  </a:lnTo>
                  <a:lnTo>
                    <a:pt x="43" y="228"/>
                  </a:lnTo>
                  <a:lnTo>
                    <a:pt x="43" y="226"/>
                  </a:lnTo>
                  <a:lnTo>
                    <a:pt x="43" y="226"/>
                  </a:lnTo>
                  <a:lnTo>
                    <a:pt x="41" y="224"/>
                  </a:lnTo>
                  <a:lnTo>
                    <a:pt x="38" y="221"/>
                  </a:lnTo>
                  <a:lnTo>
                    <a:pt x="36" y="221"/>
                  </a:lnTo>
                  <a:lnTo>
                    <a:pt x="34" y="221"/>
                  </a:lnTo>
                  <a:lnTo>
                    <a:pt x="34" y="221"/>
                  </a:lnTo>
                  <a:lnTo>
                    <a:pt x="32" y="219"/>
                  </a:lnTo>
                  <a:lnTo>
                    <a:pt x="32" y="214"/>
                  </a:lnTo>
                  <a:lnTo>
                    <a:pt x="29" y="208"/>
                  </a:lnTo>
                  <a:lnTo>
                    <a:pt x="27" y="205"/>
                  </a:lnTo>
                  <a:lnTo>
                    <a:pt x="25" y="198"/>
                  </a:lnTo>
                  <a:lnTo>
                    <a:pt x="22" y="196"/>
                  </a:lnTo>
                  <a:lnTo>
                    <a:pt x="20" y="194"/>
                  </a:lnTo>
                  <a:lnTo>
                    <a:pt x="20" y="189"/>
                  </a:lnTo>
                  <a:lnTo>
                    <a:pt x="20" y="187"/>
                  </a:lnTo>
                  <a:lnTo>
                    <a:pt x="20" y="182"/>
                  </a:lnTo>
                  <a:lnTo>
                    <a:pt x="20" y="180"/>
                  </a:lnTo>
                  <a:lnTo>
                    <a:pt x="18" y="178"/>
                  </a:lnTo>
                  <a:lnTo>
                    <a:pt x="16" y="176"/>
                  </a:lnTo>
                  <a:lnTo>
                    <a:pt x="13" y="173"/>
                  </a:lnTo>
                  <a:lnTo>
                    <a:pt x="13" y="171"/>
                  </a:lnTo>
                  <a:lnTo>
                    <a:pt x="13" y="169"/>
                  </a:lnTo>
                  <a:lnTo>
                    <a:pt x="16" y="164"/>
                  </a:lnTo>
                  <a:lnTo>
                    <a:pt x="16" y="162"/>
                  </a:lnTo>
                  <a:lnTo>
                    <a:pt x="13" y="160"/>
                  </a:lnTo>
                  <a:lnTo>
                    <a:pt x="13" y="155"/>
                  </a:lnTo>
                  <a:lnTo>
                    <a:pt x="11" y="150"/>
                  </a:lnTo>
                  <a:lnTo>
                    <a:pt x="6" y="146"/>
                  </a:lnTo>
                  <a:lnTo>
                    <a:pt x="4" y="141"/>
                  </a:lnTo>
                  <a:lnTo>
                    <a:pt x="2" y="137"/>
                  </a:lnTo>
                  <a:lnTo>
                    <a:pt x="0" y="134"/>
                  </a:lnTo>
                  <a:lnTo>
                    <a:pt x="0" y="132"/>
                  </a:lnTo>
                  <a:lnTo>
                    <a:pt x="0" y="128"/>
                  </a:lnTo>
                  <a:lnTo>
                    <a:pt x="0" y="125"/>
                  </a:lnTo>
                  <a:lnTo>
                    <a:pt x="0" y="121"/>
                  </a:lnTo>
                  <a:lnTo>
                    <a:pt x="2" y="112"/>
                  </a:lnTo>
                  <a:lnTo>
                    <a:pt x="2" y="105"/>
                  </a:lnTo>
                  <a:lnTo>
                    <a:pt x="2" y="100"/>
                  </a:lnTo>
                  <a:lnTo>
                    <a:pt x="4" y="93"/>
                  </a:lnTo>
                  <a:lnTo>
                    <a:pt x="6" y="86"/>
                  </a:lnTo>
                  <a:lnTo>
                    <a:pt x="6" y="80"/>
                  </a:lnTo>
                  <a:lnTo>
                    <a:pt x="9" y="73"/>
                  </a:lnTo>
                  <a:lnTo>
                    <a:pt x="11" y="68"/>
                  </a:lnTo>
                  <a:lnTo>
                    <a:pt x="11" y="64"/>
                  </a:lnTo>
                  <a:lnTo>
                    <a:pt x="11" y="61"/>
                  </a:lnTo>
                  <a:lnTo>
                    <a:pt x="11" y="57"/>
                  </a:lnTo>
                  <a:lnTo>
                    <a:pt x="13" y="50"/>
                  </a:lnTo>
                  <a:lnTo>
                    <a:pt x="16" y="36"/>
                  </a:lnTo>
                  <a:lnTo>
                    <a:pt x="18" y="27"/>
                  </a:lnTo>
                  <a:lnTo>
                    <a:pt x="20" y="20"/>
                  </a:lnTo>
                  <a:lnTo>
                    <a:pt x="22" y="11"/>
                  </a:lnTo>
                  <a:lnTo>
                    <a:pt x="22" y="4"/>
                  </a:lnTo>
                  <a:lnTo>
                    <a:pt x="22" y="0"/>
                  </a:lnTo>
                  <a:lnTo>
                    <a:pt x="27" y="0"/>
                  </a:lnTo>
                  <a:lnTo>
                    <a:pt x="34" y="0"/>
                  </a:lnTo>
                  <a:lnTo>
                    <a:pt x="41" y="0"/>
                  </a:lnTo>
                  <a:lnTo>
                    <a:pt x="45" y="2"/>
                  </a:lnTo>
                  <a:lnTo>
                    <a:pt x="50" y="4"/>
                  </a:lnTo>
                  <a:lnTo>
                    <a:pt x="54" y="6"/>
                  </a:lnTo>
                  <a:lnTo>
                    <a:pt x="57" y="9"/>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51" name="A116">
              <a:extLst>
                <a:ext uri="{FF2B5EF4-FFF2-40B4-BE49-F238E27FC236}">
                  <a16:creationId xmlns:a16="http://schemas.microsoft.com/office/drawing/2014/main" id="{770CEC4D-6419-B9E6-057B-4E1DC3E6A4C3}"/>
                </a:ext>
              </a:extLst>
            </xdr:cNvPr>
            <xdr:cNvSpPr>
              <a:spLocks/>
            </xdr:cNvSpPr>
          </xdr:nvSpPr>
          <xdr:spPr bwMode="auto">
            <a:xfrm>
              <a:off x="4416894" y="8835593"/>
              <a:ext cx="232531" cy="96967"/>
            </a:xfrm>
            <a:custGeom>
              <a:avLst/>
              <a:gdLst/>
              <a:ahLst/>
              <a:cxnLst>
                <a:cxn ang="0">
                  <a:pos x="126" y="99"/>
                </a:cxn>
                <a:cxn ang="0">
                  <a:pos x="116" y="96"/>
                </a:cxn>
                <a:cxn ang="0">
                  <a:pos x="105" y="92"/>
                </a:cxn>
                <a:cxn ang="0">
                  <a:pos x="96" y="87"/>
                </a:cxn>
                <a:cxn ang="0">
                  <a:pos x="87" y="85"/>
                </a:cxn>
                <a:cxn ang="0">
                  <a:pos x="73" y="87"/>
                </a:cxn>
                <a:cxn ang="0">
                  <a:pos x="64" y="94"/>
                </a:cxn>
                <a:cxn ang="0">
                  <a:pos x="50" y="94"/>
                </a:cxn>
                <a:cxn ang="0">
                  <a:pos x="39" y="89"/>
                </a:cxn>
                <a:cxn ang="0">
                  <a:pos x="27" y="89"/>
                </a:cxn>
                <a:cxn ang="0">
                  <a:pos x="18" y="69"/>
                </a:cxn>
                <a:cxn ang="0">
                  <a:pos x="11" y="60"/>
                </a:cxn>
                <a:cxn ang="0">
                  <a:pos x="4" y="44"/>
                </a:cxn>
                <a:cxn ang="0">
                  <a:pos x="0" y="28"/>
                </a:cxn>
                <a:cxn ang="0">
                  <a:pos x="9" y="28"/>
                </a:cxn>
                <a:cxn ang="0">
                  <a:pos x="18" y="32"/>
                </a:cxn>
                <a:cxn ang="0">
                  <a:pos x="25" y="30"/>
                </a:cxn>
                <a:cxn ang="0">
                  <a:pos x="32" y="23"/>
                </a:cxn>
                <a:cxn ang="0">
                  <a:pos x="36" y="16"/>
                </a:cxn>
                <a:cxn ang="0">
                  <a:pos x="41" y="14"/>
                </a:cxn>
                <a:cxn ang="0">
                  <a:pos x="46" y="16"/>
                </a:cxn>
                <a:cxn ang="0">
                  <a:pos x="52" y="19"/>
                </a:cxn>
                <a:cxn ang="0">
                  <a:pos x="64" y="19"/>
                </a:cxn>
                <a:cxn ang="0">
                  <a:pos x="78" y="7"/>
                </a:cxn>
                <a:cxn ang="0">
                  <a:pos x="84" y="3"/>
                </a:cxn>
                <a:cxn ang="0">
                  <a:pos x="94" y="7"/>
                </a:cxn>
                <a:cxn ang="0">
                  <a:pos x="103" y="12"/>
                </a:cxn>
                <a:cxn ang="0">
                  <a:pos x="112" y="12"/>
                </a:cxn>
                <a:cxn ang="0">
                  <a:pos x="121" y="9"/>
                </a:cxn>
                <a:cxn ang="0">
                  <a:pos x="130" y="7"/>
                </a:cxn>
                <a:cxn ang="0">
                  <a:pos x="139" y="5"/>
                </a:cxn>
                <a:cxn ang="0">
                  <a:pos x="151" y="0"/>
                </a:cxn>
                <a:cxn ang="0">
                  <a:pos x="162" y="5"/>
                </a:cxn>
                <a:cxn ang="0">
                  <a:pos x="174" y="12"/>
                </a:cxn>
                <a:cxn ang="0">
                  <a:pos x="187" y="9"/>
                </a:cxn>
                <a:cxn ang="0">
                  <a:pos x="194" y="12"/>
                </a:cxn>
                <a:cxn ang="0">
                  <a:pos x="203" y="12"/>
                </a:cxn>
                <a:cxn ang="0">
                  <a:pos x="210" y="14"/>
                </a:cxn>
                <a:cxn ang="0">
                  <a:pos x="219" y="21"/>
                </a:cxn>
                <a:cxn ang="0">
                  <a:pos x="217" y="25"/>
                </a:cxn>
                <a:cxn ang="0">
                  <a:pos x="217" y="32"/>
                </a:cxn>
                <a:cxn ang="0">
                  <a:pos x="212" y="39"/>
                </a:cxn>
                <a:cxn ang="0">
                  <a:pos x="219" y="46"/>
                </a:cxn>
                <a:cxn ang="0">
                  <a:pos x="222" y="55"/>
                </a:cxn>
                <a:cxn ang="0">
                  <a:pos x="231" y="62"/>
                </a:cxn>
                <a:cxn ang="0">
                  <a:pos x="242" y="62"/>
                </a:cxn>
                <a:cxn ang="0">
                  <a:pos x="247" y="64"/>
                </a:cxn>
                <a:cxn ang="0">
                  <a:pos x="244" y="76"/>
                </a:cxn>
                <a:cxn ang="0">
                  <a:pos x="231" y="83"/>
                </a:cxn>
                <a:cxn ang="0">
                  <a:pos x="226" y="89"/>
                </a:cxn>
                <a:cxn ang="0">
                  <a:pos x="219" y="89"/>
                </a:cxn>
                <a:cxn ang="0">
                  <a:pos x="215" y="92"/>
                </a:cxn>
                <a:cxn ang="0">
                  <a:pos x="201" y="99"/>
                </a:cxn>
                <a:cxn ang="0">
                  <a:pos x="190" y="96"/>
                </a:cxn>
                <a:cxn ang="0">
                  <a:pos x="180" y="101"/>
                </a:cxn>
                <a:cxn ang="0">
                  <a:pos x="174" y="103"/>
                </a:cxn>
                <a:cxn ang="0">
                  <a:pos x="162" y="101"/>
                </a:cxn>
                <a:cxn ang="0">
                  <a:pos x="148" y="99"/>
                </a:cxn>
                <a:cxn ang="0">
                  <a:pos x="139" y="101"/>
                </a:cxn>
                <a:cxn ang="0">
                  <a:pos x="135" y="103"/>
                </a:cxn>
              </a:cxnLst>
              <a:rect l="0" t="0" r="r" b="b"/>
              <a:pathLst>
                <a:path w="247" h="103">
                  <a:moveTo>
                    <a:pt x="128" y="101"/>
                  </a:moveTo>
                  <a:lnTo>
                    <a:pt x="126" y="101"/>
                  </a:lnTo>
                  <a:lnTo>
                    <a:pt x="126" y="99"/>
                  </a:lnTo>
                  <a:lnTo>
                    <a:pt x="121" y="99"/>
                  </a:lnTo>
                  <a:lnTo>
                    <a:pt x="119" y="96"/>
                  </a:lnTo>
                  <a:lnTo>
                    <a:pt x="116" y="96"/>
                  </a:lnTo>
                  <a:lnTo>
                    <a:pt x="114" y="94"/>
                  </a:lnTo>
                  <a:lnTo>
                    <a:pt x="110" y="94"/>
                  </a:lnTo>
                  <a:lnTo>
                    <a:pt x="105" y="92"/>
                  </a:lnTo>
                  <a:lnTo>
                    <a:pt x="103" y="89"/>
                  </a:lnTo>
                  <a:lnTo>
                    <a:pt x="98" y="87"/>
                  </a:lnTo>
                  <a:lnTo>
                    <a:pt x="96" y="87"/>
                  </a:lnTo>
                  <a:lnTo>
                    <a:pt x="94" y="85"/>
                  </a:lnTo>
                  <a:lnTo>
                    <a:pt x="87" y="85"/>
                  </a:lnTo>
                  <a:lnTo>
                    <a:pt x="87" y="85"/>
                  </a:lnTo>
                  <a:lnTo>
                    <a:pt x="82" y="85"/>
                  </a:lnTo>
                  <a:lnTo>
                    <a:pt x="78" y="85"/>
                  </a:lnTo>
                  <a:lnTo>
                    <a:pt x="73" y="87"/>
                  </a:lnTo>
                  <a:lnTo>
                    <a:pt x="68" y="89"/>
                  </a:lnTo>
                  <a:lnTo>
                    <a:pt x="66" y="94"/>
                  </a:lnTo>
                  <a:lnTo>
                    <a:pt x="64" y="94"/>
                  </a:lnTo>
                  <a:lnTo>
                    <a:pt x="59" y="96"/>
                  </a:lnTo>
                  <a:lnTo>
                    <a:pt x="55" y="96"/>
                  </a:lnTo>
                  <a:lnTo>
                    <a:pt x="50" y="94"/>
                  </a:lnTo>
                  <a:lnTo>
                    <a:pt x="46" y="94"/>
                  </a:lnTo>
                  <a:lnTo>
                    <a:pt x="43" y="92"/>
                  </a:lnTo>
                  <a:lnTo>
                    <a:pt x="39" y="89"/>
                  </a:lnTo>
                  <a:lnTo>
                    <a:pt x="34" y="89"/>
                  </a:lnTo>
                  <a:lnTo>
                    <a:pt x="32" y="89"/>
                  </a:lnTo>
                  <a:lnTo>
                    <a:pt x="27" y="89"/>
                  </a:lnTo>
                  <a:lnTo>
                    <a:pt x="20" y="80"/>
                  </a:lnTo>
                  <a:lnTo>
                    <a:pt x="18" y="76"/>
                  </a:lnTo>
                  <a:lnTo>
                    <a:pt x="18" y="69"/>
                  </a:lnTo>
                  <a:lnTo>
                    <a:pt x="16" y="64"/>
                  </a:lnTo>
                  <a:lnTo>
                    <a:pt x="14" y="64"/>
                  </a:lnTo>
                  <a:lnTo>
                    <a:pt x="11" y="60"/>
                  </a:lnTo>
                  <a:lnTo>
                    <a:pt x="9" y="53"/>
                  </a:lnTo>
                  <a:lnTo>
                    <a:pt x="4" y="46"/>
                  </a:lnTo>
                  <a:lnTo>
                    <a:pt x="4" y="44"/>
                  </a:lnTo>
                  <a:lnTo>
                    <a:pt x="2" y="37"/>
                  </a:lnTo>
                  <a:lnTo>
                    <a:pt x="0" y="32"/>
                  </a:lnTo>
                  <a:lnTo>
                    <a:pt x="0" y="28"/>
                  </a:lnTo>
                  <a:lnTo>
                    <a:pt x="2" y="28"/>
                  </a:lnTo>
                  <a:lnTo>
                    <a:pt x="7" y="28"/>
                  </a:lnTo>
                  <a:lnTo>
                    <a:pt x="9" y="28"/>
                  </a:lnTo>
                  <a:lnTo>
                    <a:pt x="14" y="30"/>
                  </a:lnTo>
                  <a:lnTo>
                    <a:pt x="16" y="32"/>
                  </a:lnTo>
                  <a:lnTo>
                    <a:pt x="18" y="32"/>
                  </a:lnTo>
                  <a:lnTo>
                    <a:pt x="20" y="32"/>
                  </a:lnTo>
                  <a:lnTo>
                    <a:pt x="23" y="32"/>
                  </a:lnTo>
                  <a:lnTo>
                    <a:pt x="25" y="30"/>
                  </a:lnTo>
                  <a:lnTo>
                    <a:pt x="27" y="28"/>
                  </a:lnTo>
                  <a:lnTo>
                    <a:pt x="30" y="28"/>
                  </a:lnTo>
                  <a:lnTo>
                    <a:pt x="32" y="23"/>
                  </a:lnTo>
                  <a:lnTo>
                    <a:pt x="34" y="21"/>
                  </a:lnTo>
                  <a:lnTo>
                    <a:pt x="36" y="19"/>
                  </a:lnTo>
                  <a:lnTo>
                    <a:pt x="36" y="16"/>
                  </a:lnTo>
                  <a:lnTo>
                    <a:pt x="36" y="14"/>
                  </a:lnTo>
                  <a:lnTo>
                    <a:pt x="39" y="14"/>
                  </a:lnTo>
                  <a:lnTo>
                    <a:pt x="41" y="14"/>
                  </a:lnTo>
                  <a:lnTo>
                    <a:pt x="43" y="14"/>
                  </a:lnTo>
                  <a:lnTo>
                    <a:pt x="43" y="14"/>
                  </a:lnTo>
                  <a:lnTo>
                    <a:pt x="46" y="16"/>
                  </a:lnTo>
                  <a:lnTo>
                    <a:pt x="48" y="16"/>
                  </a:lnTo>
                  <a:lnTo>
                    <a:pt x="50" y="19"/>
                  </a:lnTo>
                  <a:lnTo>
                    <a:pt x="52" y="19"/>
                  </a:lnTo>
                  <a:lnTo>
                    <a:pt x="57" y="19"/>
                  </a:lnTo>
                  <a:lnTo>
                    <a:pt x="59" y="19"/>
                  </a:lnTo>
                  <a:lnTo>
                    <a:pt x="64" y="19"/>
                  </a:lnTo>
                  <a:lnTo>
                    <a:pt x="68" y="16"/>
                  </a:lnTo>
                  <a:lnTo>
                    <a:pt x="73" y="12"/>
                  </a:lnTo>
                  <a:lnTo>
                    <a:pt x="78" y="7"/>
                  </a:lnTo>
                  <a:lnTo>
                    <a:pt x="82" y="5"/>
                  </a:lnTo>
                  <a:lnTo>
                    <a:pt x="84" y="3"/>
                  </a:lnTo>
                  <a:lnTo>
                    <a:pt x="84" y="3"/>
                  </a:lnTo>
                  <a:lnTo>
                    <a:pt x="87" y="5"/>
                  </a:lnTo>
                  <a:lnTo>
                    <a:pt x="91" y="5"/>
                  </a:lnTo>
                  <a:lnTo>
                    <a:pt x="94" y="7"/>
                  </a:lnTo>
                  <a:lnTo>
                    <a:pt x="98" y="9"/>
                  </a:lnTo>
                  <a:lnTo>
                    <a:pt x="100" y="12"/>
                  </a:lnTo>
                  <a:lnTo>
                    <a:pt x="103" y="12"/>
                  </a:lnTo>
                  <a:lnTo>
                    <a:pt x="107" y="12"/>
                  </a:lnTo>
                  <a:lnTo>
                    <a:pt x="110" y="12"/>
                  </a:lnTo>
                  <a:lnTo>
                    <a:pt x="112" y="12"/>
                  </a:lnTo>
                  <a:lnTo>
                    <a:pt x="116" y="12"/>
                  </a:lnTo>
                  <a:lnTo>
                    <a:pt x="119" y="12"/>
                  </a:lnTo>
                  <a:lnTo>
                    <a:pt x="121" y="9"/>
                  </a:lnTo>
                  <a:lnTo>
                    <a:pt x="126" y="9"/>
                  </a:lnTo>
                  <a:lnTo>
                    <a:pt x="128" y="7"/>
                  </a:lnTo>
                  <a:lnTo>
                    <a:pt x="130" y="7"/>
                  </a:lnTo>
                  <a:lnTo>
                    <a:pt x="132" y="7"/>
                  </a:lnTo>
                  <a:lnTo>
                    <a:pt x="137" y="5"/>
                  </a:lnTo>
                  <a:lnTo>
                    <a:pt x="139" y="5"/>
                  </a:lnTo>
                  <a:lnTo>
                    <a:pt x="144" y="3"/>
                  </a:lnTo>
                  <a:lnTo>
                    <a:pt x="146" y="3"/>
                  </a:lnTo>
                  <a:lnTo>
                    <a:pt x="151" y="0"/>
                  </a:lnTo>
                  <a:lnTo>
                    <a:pt x="153" y="0"/>
                  </a:lnTo>
                  <a:lnTo>
                    <a:pt x="155" y="3"/>
                  </a:lnTo>
                  <a:lnTo>
                    <a:pt x="162" y="5"/>
                  </a:lnTo>
                  <a:lnTo>
                    <a:pt x="164" y="7"/>
                  </a:lnTo>
                  <a:lnTo>
                    <a:pt x="169" y="9"/>
                  </a:lnTo>
                  <a:lnTo>
                    <a:pt x="174" y="12"/>
                  </a:lnTo>
                  <a:lnTo>
                    <a:pt x="180" y="12"/>
                  </a:lnTo>
                  <a:lnTo>
                    <a:pt x="185" y="9"/>
                  </a:lnTo>
                  <a:lnTo>
                    <a:pt x="187" y="9"/>
                  </a:lnTo>
                  <a:lnTo>
                    <a:pt x="190" y="9"/>
                  </a:lnTo>
                  <a:lnTo>
                    <a:pt x="192" y="12"/>
                  </a:lnTo>
                  <a:lnTo>
                    <a:pt x="194" y="12"/>
                  </a:lnTo>
                  <a:lnTo>
                    <a:pt x="196" y="12"/>
                  </a:lnTo>
                  <a:lnTo>
                    <a:pt x="199" y="12"/>
                  </a:lnTo>
                  <a:lnTo>
                    <a:pt x="203" y="12"/>
                  </a:lnTo>
                  <a:lnTo>
                    <a:pt x="206" y="12"/>
                  </a:lnTo>
                  <a:lnTo>
                    <a:pt x="208" y="14"/>
                  </a:lnTo>
                  <a:lnTo>
                    <a:pt x="210" y="14"/>
                  </a:lnTo>
                  <a:lnTo>
                    <a:pt x="215" y="16"/>
                  </a:lnTo>
                  <a:lnTo>
                    <a:pt x="219" y="19"/>
                  </a:lnTo>
                  <a:lnTo>
                    <a:pt x="219" y="21"/>
                  </a:lnTo>
                  <a:lnTo>
                    <a:pt x="219" y="23"/>
                  </a:lnTo>
                  <a:lnTo>
                    <a:pt x="219" y="25"/>
                  </a:lnTo>
                  <a:lnTo>
                    <a:pt x="217" y="25"/>
                  </a:lnTo>
                  <a:lnTo>
                    <a:pt x="217" y="28"/>
                  </a:lnTo>
                  <a:lnTo>
                    <a:pt x="217" y="30"/>
                  </a:lnTo>
                  <a:lnTo>
                    <a:pt x="217" y="32"/>
                  </a:lnTo>
                  <a:lnTo>
                    <a:pt x="215" y="35"/>
                  </a:lnTo>
                  <a:lnTo>
                    <a:pt x="215" y="37"/>
                  </a:lnTo>
                  <a:lnTo>
                    <a:pt x="212" y="39"/>
                  </a:lnTo>
                  <a:lnTo>
                    <a:pt x="215" y="41"/>
                  </a:lnTo>
                  <a:lnTo>
                    <a:pt x="219" y="44"/>
                  </a:lnTo>
                  <a:lnTo>
                    <a:pt x="219" y="46"/>
                  </a:lnTo>
                  <a:lnTo>
                    <a:pt x="219" y="48"/>
                  </a:lnTo>
                  <a:lnTo>
                    <a:pt x="222" y="53"/>
                  </a:lnTo>
                  <a:lnTo>
                    <a:pt x="222" y="55"/>
                  </a:lnTo>
                  <a:lnTo>
                    <a:pt x="224" y="57"/>
                  </a:lnTo>
                  <a:lnTo>
                    <a:pt x="228" y="62"/>
                  </a:lnTo>
                  <a:lnTo>
                    <a:pt x="231" y="62"/>
                  </a:lnTo>
                  <a:lnTo>
                    <a:pt x="235" y="62"/>
                  </a:lnTo>
                  <a:lnTo>
                    <a:pt x="238" y="62"/>
                  </a:lnTo>
                  <a:lnTo>
                    <a:pt x="242" y="62"/>
                  </a:lnTo>
                  <a:lnTo>
                    <a:pt x="244" y="62"/>
                  </a:lnTo>
                  <a:lnTo>
                    <a:pt x="244" y="62"/>
                  </a:lnTo>
                  <a:lnTo>
                    <a:pt x="247" y="64"/>
                  </a:lnTo>
                  <a:lnTo>
                    <a:pt x="247" y="67"/>
                  </a:lnTo>
                  <a:lnTo>
                    <a:pt x="247" y="69"/>
                  </a:lnTo>
                  <a:lnTo>
                    <a:pt x="244" y="76"/>
                  </a:lnTo>
                  <a:lnTo>
                    <a:pt x="242" y="78"/>
                  </a:lnTo>
                  <a:lnTo>
                    <a:pt x="240" y="80"/>
                  </a:lnTo>
                  <a:lnTo>
                    <a:pt x="231" y="83"/>
                  </a:lnTo>
                  <a:lnTo>
                    <a:pt x="228" y="85"/>
                  </a:lnTo>
                  <a:lnTo>
                    <a:pt x="226" y="87"/>
                  </a:lnTo>
                  <a:lnTo>
                    <a:pt x="226" y="89"/>
                  </a:lnTo>
                  <a:lnTo>
                    <a:pt x="224" y="92"/>
                  </a:lnTo>
                  <a:lnTo>
                    <a:pt x="224" y="92"/>
                  </a:lnTo>
                  <a:lnTo>
                    <a:pt x="219" y="89"/>
                  </a:lnTo>
                  <a:lnTo>
                    <a:pt x="217" y="89"/>
                  </a:lnTo>
                  <a:lnTo>
                    <a:pt x="215" y="92"/>
                  </a:lnTo>
                  <a:lnTo>
                    <a:pt x="215" y="92"/>
                  </a:lnTo>
                  <a:lnTo>
                    <a:pt x="206" y="103"/>
                  </a:lnTo>
                  <a:lnTo>
                    <a:pt x="203" y="101"/>
                  </a:lnTo>
                  <a:lnTo>
                    <a:pt x="201" y="99"/>
                  </a:lnTo>
                  <a:lnTo>
                    <a:pt x="196" y="96"/>
                  </a:lnTo>
                  <a:lnTo>
                    <a:pt x="194" y="96"/>
                  </a:lnTo>
                  <a:lnTo>
                    <a:pt x="190" y="96"/>
                  </a:lnTo>
                  <a:lnTo>
                    <a:pt x="185" y="96"/>
                  </a:lnTo>
                  <a:lnTo>
                    <a:pt x="185" y="99"/>
                  </a:lnTo>
                  <a:lnTo>
                    <a:pt x="180" y="101"/>
                  </a:lnTo>
                  <a:lnTo>
                    <a:pt x="178" y="101"/>
                  </a:lnTo>
                  <a:lnTo>
                    <a:pt x="176" y="103"/>
                  </a:lnTo>
                  <a:lnTo>
                    <a:pt x="174" y="103"/>
                  </a:lnTo>
                  <a:lnTo>
                    <a:pt x="171" y="103"/>
                  </a:lnTo>
                  <a:lnTo>
                    <a:pt x="169" y="103"/>
                  </a:lnTo>
                  <a:lnTo>
                    <a:pt x="162" y="101"/>
                  </a:lnTo>
                  <a:lnTo>
                    <a:pt x="155" y="99"/>
                  </a:lnTo>
                  <a:lnTo>
                    <a:pt x="153" y="99"/>
                  </a:lnTo>
                  <a:lnTo>
                    <a:pt x="148" y="99"/>
                  </a:lnTo>
                  <a:lnTo>
                    <a:pt x="146" y="101"/>
                  </a:lnTo>
                  <a:lnTo>
                    <a:pt x="142" y="101"/>
                  </a:lnTo>
                  <a:lnTo>
                    <a:pt x="139" y="101"/>
                  </a:lnTo>
                  <a:lnTo>
                    <a:pt x="139" y="101"/>
                  </a:lnTo>
                  <a:lnTo>
                    <a:pt x="137" y="103"/>
                  </a:lnTo>
                  <a:lnTo>
                    <a:pt x="135" y="103"/>
                  </a:lnTo>
                  <a:lnTo>
                    <a:pt x="132" y="103"/>
                  </a:lnTo>
                  <a:lnTo>
                    <a:pt x="128" y="101"/>
                  </a:lnTo>
                  <a:close/>
                </a:path>
              </a:pathLst>
            </a:custGeom>
            <a:solidFill>
              <a:srgbClr val="538DD5"/>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52" name="A118">
              <a:extLst>
                <a:ext uri="{FF2B5EF4-FFF2-40B4-BE49-F238E27FC236}">
                  <a16:creationId xmlns:a16="http://schemas.microsoft.com/office/drawing/2014/main" id="{2B05B417-2460-32B6-CB44-35F2F542E615}"/>
                </a:ext>
              </a:extLst>
            </xdr:cNvPr>
            <xdr:cNvSpPr>
              <a:spLocks/>
            </xdr:cNvSpPr>
          </xdr:nvSpPr>
          <xdr:spPr bwMode="auto">
            <a:xfrm>
              <a:off x="4448902" y="8915614"/>
              <a:ext cx="359623" cy="406694"/>
            </a:xfrm>
            <a:custGeom>
              <a:avLst/>
              <a:gdLst/>
              <a:ahLst/>
              <a:cxnLst>
                <a:cxn ang="0">
                  <a:pos x="94" y="16"/>
                </a:cxn>
                <a:cxn ang="0">
                  <a:pos x="108" y="16"/>
                </a:cxn>
                <a:cxn ang="0">
                  <a:pos x="135" y="18"/>
                </a:cxn>
                <a:cxn ang="0">
                  <a:pos x="151" y="14"/>
                </a:cxn>
                <a:cxn ang="0">
                  <a:pos x="169" y="16"/>
                </a:cxn>
                <a:cxn ang="0">
                  <a:pos x="178" y="41"/>
                </a:cxn>
                <a:cxn ang="0">
                  <a:pos x="197" y="50"/>
                </a:cxn>
                <a:cxn ang="0">
                  <a:pos x="224" y="68"/>
                </a:cxn>
                <a:cxn ang="0">
                  <a:pos x="233" y="96"/>
                </a:cxn>
                <a:cxn ang="0">
                  <a:pos x="265" y="137"/>
                </a:cxn>
                <a:cxn ang="0">
                  <a:pos x="277" y="185"/>
                </a:cxn>
                <a:cxn ang="0">
                  <a:pos x="313" y="187"/>
                </a:cxn>
                <a:cxn ang="0">
                  <a:pos x="343" y="178"/>
                </a:cxn>
                <a:cxn ang="0">
                  <a:pos x="363" y="183"/>
                </a:cxn>
                <a:cxn ang="0">
                  <a:pos x="368" y="233"/>
                </a:cxn>
                <a:cxn ang="0">
                  <a:pos x="347" y="226"/>
                </a:cxn>
                <a:cxn ang="0">
                  <a:pos x="327" y="228"/>
                </a:cxn>
                <a:cxn ang="0">
                  <a:pos x="325" y="240"/>
                </a:cxn>
                <a:cxn ang="0">
                  <a:pos x="347" y="247"/>
                </a:cxn>
                <a:cxn ang="0">
                  <a:pos x="341" y="265"/>
                </a:cxn>
                <a:cxn ang="0">
                  <a:pos x="334" y="276"/>
                </a:cxn>
                <a:cxn ang="0">
                  <a:pos x="343" y="295"/>
                </a:cxn>
                <a:cxn ang="0">
                  <a:pos x="318" y="324"/>
                </a:cxn>
                <a:cxn ang="0">
                  <a:pos x="288" y="320"/>
                </a:cxn>
                <a:cxn ang="0">
                  <a:pos x="267" y="299"/>
                </a:cxn>
                <a:cxn ang="0">
                  <a:pos x="254" y="276"/>
                </a:cxn>
                <a:cxn ang="0">
                  <a:pos x="238" y="265"/>
                </a:cxn>
                <a:cxn ang="0">
                  <a:pos x="224" y="265"/>
                </a:cxn>
                <a:cxn ang="0">
                  <a:pos x="210" y="279"/>
                </a:cxn>
                <a:cxn ang="0">
                  <a:pos x="199" y="311"/>
                </a:cxn>
                <a:cxn ang="0">
                  <a:pos x="165" y="313"/>
                </a:cxn>
                <a:cxn ang="0">
                  <a:pos x="156" y="320"/>
                </a:cxn>
                <a:cxn ang="0">
                  <a:pos x="124" y="322"/>
                </a:cxn>
                <a:cxn ang="0">
                  <a:pos x="117" y="356"/>
                </a:cxn>
                <a:cxn ang="0">
                  <a:pos x="108" y="379"/>
                </a:cxn>
                <a:cxn ang="0">
                  <a:pos x="94" y="391"/>
                </a:cxn>
                <a:cxn ang="0">
                  <a:pos x="96" y="413"/>
                </a:cxn>
                <a:cxn ang="0">
                  <a:pos x="82" y="423"/>
                </a:cxn>
                <a:cxn ang="0">
                  <a:pos x="66" y="423"/>
                </a:cxn>
                <a:cxn ang="0">
                  <a:pos x="50" y="423"/>
                </a:cxn>
                <a:cxn ang="0">
                  <a:pos x="28" y="432"/>
                </a:cxn>
                <a:cxn ang="0">
                  <a:pos x="41" y="356"/>
                </a:cxn>
                <a:cxn ang="0">
                  <a:pos x="41" y="304"/>
                </a:cxn>
                <a:cxn ang="0">
                  <a:pos x="28" y="251"/>
                </a:cxn>
                <a:cxn ang="0">
                  <a:pos x="21" y="212"/>
                </a:cxn>
                <a:cxn ang="0">
                  <a:pos x="21" y="171"/>
                </a:cxn>
                <a:cxn ang="0">
                  <a:pos x="23" y="141"/>
                </a:cxn>
                <a:cxn ang="0">
                  <a:pos x="12" y="105"/>
                </a:cxn>
                <a:cxn ang="0">
                  <a:pos x="9" y="71"/>
                </a:cxn>
                <a:cxn ang="0">
                  <a:pos x="2" y="45"/>
                </a:cxn>
                <a:cxn ang="0">
                  <a:pos x="0" y="18"/>
                </a:cxn>
                <a:cxn ang="0">
                  <a:pos x="12" y="9"/>
                </a:cxn>
                <a:cxn ang="0">
                  <a:pos x="34" y="4"/>
                </a:cxn>
                <a:cxn ang="0">
                  <a:pos x="60" y="0"/>
                </a:cxn>
                <a:cxn ang="0">
                  <a:pos x="80" y="9"/>
                </a:cxn>
              </a:cxnLst>
              <a:rect l="0" t="0" r="r" b="b"/>
              <a:pathLst>
                <a:path w="382" h="432">
                  <a:moveTo>
                    <a:pt x="82" y="11"/>
                  </a:moveTo>
                  <a:lnTo>
                    <a:pt x="85" y="11"/>
                  </a:lnTo>
                  <a:lnTo>
                    <a:pt x="87" y="14"/>
                  </a:lnTo>
                  <a:lnTo>
                    <a:pt x="92" y="14"/>
                  </a:lnTo>
                  <a:lnTo>
                    <a:pt x="92" y="16"/>
                  </a:lnTo>
                  <a:lnTo>
                    <a:pt x="94" y="16"/>
                  </a:lnTo>
                  <a:lnTo>
                    <a:pt x="98" y="18"/>
                  </a:lnTo>
                  <a:lnTo>
                    <a:pt x="101" y="18"/>
                  </a:lnTo>
                  <a:lnTo>
                    <a:pt x="103" y="18"/>
                  </a:lnTo>
                  <a:lnTo>
                    <a:pt x="105" y="16"/>
                  </a:lnTo>
                  <a:lnTo>
                    <a:pt x="105" y="16"/>
                  </a:lnTo>
                  <a:lnTo>
                    <a:pt x="108" y="16"/>
                  </a:lnTo>
                  <a:lnTo>
                    <a:pt x="112" y="16"/>
                  </a:lnTo>
                  <a:lnTo>
                    <a:pt x="114" y="14"/>
                  </a:lnTo>
                  <a:lnTo>
                    <a:pt x="119" y="14"/>
                  </a:lnTo>
                  <a:lnTo>
                    <a:pt x="121" y="14"/>
                  </a:lnTo>
                  <a:lnTo>
                    <a:pt x="128" y="16"/>
                  </a:lnTo>
                  <a:lnTo>
                    <a:pt x="135" y="18"/>
                  </a:lnTo>
                  <a:lnTo>
                    <a:pt x="137" y="18"/>
                  </a:lnTo>
                  <a:lnTo>
                    <a:pt x="140" y="18"/>
                  </a:lnTo>
                  <a:lnTo>
                    <a:pt x="142" y="18"/>
                  </a:lnTo>
                  <a:lnTo>
                    <a:pt x="144" y="16"/>
                  </a:lnTo>
                  <a:lnTo>
                    <a:pt x="146" y="16"/>
                  </a:lnTo>
                  <a:lnTo>
                    <a:pt x="151" y="14"/>
                  </a:lnTo>
                  <a:lnTo>
                    <a:pt x="151" y="11"/>
                  </a:lnTo>
                  <a:lnTo>
                    <a:pt x="156" y="11"/>
                  </a:lnTo>
                  <a:lnTo>
                    <a:pt x="160" y="11"/>
                  </a:lnTo>
                  <a:lnTo>
                    <a:pt x="162" y="11"/>
                  </a:lnTo>
                  <a:lnTo>
                    <a:pt x="167" y="14"/>
                  </a:lnTo>
                  <a:lnTo>
                    <a:pt x="169" y="16"/>
                  </a:lnTo>
                  <a:lnTo>
                    <a:pt x="172" y="18"/>
                  </a:lnTo>
                  <a:lnTo>
                    <a:pt x="174" y="23"/>
                  </a:lnTo>
                  <a:lnTo>
                    <a:pt x="176" y="27"/>
                  </a:lnTo>
                  <a:lnTo>
                    <a:pt x="176" y="32"/>
                  </a:lnTo>
                  <a:lnTo>
                    <a:pt x="178" y="36"/>
                  </a:lnTo>
                  <a:lnTo>
                    <a:pt x="178" y="41"/>
                  </a:lnTo>
                  <a:lnTo>
                    <a:pt x="181" y="45"/>
                  </a:lnTo>
                  <a:lnTo>
                    <a:pt x="183" y="48"/>
                  </a:lnTo>
                  <a:lnTo>
                    <a:pt x="185" y="48"/>
                  </a:lnTo>
                  <a:lnTo>
                    <a:pt x="188" y="50"/>
                  </a:lnTo>
                  <a:lnTo>
                    <a:pt x="192" y="50"/>
                  </a:lnTo>
                  <a:lnTo>
                    <a:pt x="197" y="50"/>
                  </a:lnTo>
                  <a:lnTo>
                    <a:pt x="204" y="50"/>
                  </a:lnTo>
                  <a:lnTo>
                    <a:pt x="208" y="52"/>
                  </a:lnTo>
                  <a:lnTo>
                    <a:pt x="210" y="52"/>
                  </a:lnTo>
                  <a:lnTo>
                    <a:pt x="215" y="55"/>
                  </a:lnTo>
                  <a:lnTo>
                    <a:pt x="217" y="59"/>
                  </a:lnTo>
                  <a:lnTo>
                    <a:pt x="224" y="68"/>
                  </a:lnTo>
                  <a:lnTo>
                    <a:pt x="226" y="75"/>
                  </a:lnTo>
                  <a:lnTo>
                    <a:pt x="229" y="82"/>
                  </a:lnTo>
                  <a:lnTo>
                    <a:pt x="231" y="87"/>
                  </a:lnTo>
                  <a:lnTo>
                    <a:pt x="231" y="91"/>
                  </a:lnTo>
                  <a:lnTo>
                    <a:pt x="231" y="93"/>
                  </a:lnTo>
                  <a:lnTo>
                    <a:pt x="233" y="96"/>
                  </a:lnTo>
                  <a:lnTo>
                    <a:pt x="245" y="109"/>
                  </a:lnTo>
                  <a:lnTo>
                    <a:pt x="254" y="119"/>
                  </a:lnTo>
                  <a:lnTo>
                    <a:pt x="258" y="123"/>
                  </a:lnTo>
                  <a:lnTo>
                    <a:pt x="263" y="128"/>
                  </a:lnTo>
                  <a:lnTo>
                    <a:pt x="263" y="132"/>
                  </a:lnTo>
                  <a:lnTo>
                    <a:pt x="265" y="137"/>
                  </a:lnTo>
                  <a:lnTo>
                    <a:pt x="265" y="144"/>
                  </a:lnTo>
                  <a:lnTo>
                    <a:pt x="267" y="157"/>
                  </a:lnTo>
                  <a:lnTo>
                    <a:pt x="270" y="167"/>
                  </a:lnTo>
                  <a:lnTo>
                    <a:pt x="272" y="173"/>
                  </a:lnTo>
                  <a:lnTo>
                    <a:pt x="277" y="180"/>
                  </a:lnTo>
                  <a:lnTo>
                    <a:pt x="277" y="185"/>
                  </a:lnTo>
                  <a:lnTo>
                    <a:pt x="281" y="187"/>
                  </a:lnTo>
                  <a:lnTo>
                    <a:pt x="283" y="189"/>
                  </a:lnTo>
                  <a:lnTo>
                    <a:pt x="290" y="189"/>
                  </a:lnTo>
                  <a:lnTo>
                    <a:pt x="295" y="189"/>
                  </a:lnTo>
                  <a:lnTo>
                    <a:pt x="304" y="189"/>
                  </a:lnTo>
                  <a:lnTo>
                    <a:pt x="313" y="187"/>
                  </a:lnTo>
                  <a:lnTo>
                    <a:pt x="318" y="187"/>
                  </a:lnTo>
                  <a:lnTo>
                    <a:pt x="322" y="187"/>
                  </a:lnTo>
                  <a:lnTo>
                    <a:pt x="327" y="185"/>
                  </a:lnTo>
                  <a:lnTo>
                    <a:pt x="334" y="185"/>
                  </a:lnTo>
                  <a:lnTo>
                    <a:pt x="338" y="180"/>
                  </a:lnTo>
                  <a:lnTo>
                    <a:pt x="343" y="178"/>
                  </a:lnTo>
                  <a:lnTo>
                    <a:pt x="347" y="178"/>
                  </a:lnTo>
                  <a:lnTo>
                    <a:pt x="350" y="176"/>
                  </a:lnTo>
                  <a:lnTo>
                    <a:pt x="354" y="176"/>
                  </a:lnTo>
                  <a:lnTo>
                    <a:pt x="357" y="176"/>
                  </a:lnTo>
                  <a:lnTo>
                    <a:pt x="359" y="176"/>
                  </a:lnTo>
                  <a:lnTo>
                    <a:pt x="363" y="183"/>
                  </a:lnTo>
                  <a:lnTo>
                    <a:pt x="370" y="194"/>
                  </a:lnTo>
                  <a:lnTo>
                    <a:pt x="377" y="208"/>
                  </a:lnTo>
                  <a:lnTo>
                    <a:pt x="382" y="215"/>
                  </a:lnTo>
                  <a:lnTo>
                    <a:pt x="377" y="224"/>
                  </a:lnTo>
                  <a:lnTo>
                    <a:pt x="373" y="228"/>
                  </a:lnTo>
                  <a:lnTo>
                    <a:pt x="368" y="233"/>
                  </a:lnTo>
                  <a:lnTo>
                    <a:pt x="363" y="235"/>
                  </a:lnTo>
                  <a:lnTo>
                    <a:pt x="359" y="233"/>
                  </a:lnTo>
                  <a:lnTo>
                    <a:pt x="357" y="233"/>
                  </a:lnTo>
                  <a:lnTo>
                    <a:pt x="354" y="228"/>
                  </a:lnTo>
                  <a:lnTo>
                    <a:pt x="350" y="226"/>
                  </a:lnTo>
                  <a:lnTo>
                    <a:pt x="347" y="226"/>
                  </a:lnTo>
                  <a:lnTo>
                    <a:pt x="343" y="226"/>
                  </a:lnTo>
                  <a:lnTo>
                    <a:pt x="341" y="228"/>
                  </a:lnTo>
                  <a:lnTo>
                    <a:pt x="336" y="231"/>
                  </a:lnTo>
                  <a:lnTo>
                    <a:pt x="334" y="231"/>
                  </a:lnTo>
                  <a:lnTo>
                    <a:pt x="331" y="228"/>
                  </a:lnTo>
                  <a:lnTo>
                    <a:pt x="327" y="228"/>
                  </a:lnTo>
                  <a:lnTo>
                    <a:pt x="322" y="231"/>
                  </a:lnTo>
                  <a:lnTo>
                    <a:pt x="320" y="231"/>
                  </a:lnTo>
                  <a:lnTo>
                    <a:pt x="318" y="235"/>
                  </a:lnTo>
                  <a:lnTo>
                    <a:pt x="318" y="237"/>
                  </a:lnTo>
                  <a:lnTo>
                    <a:pt x="320" y="240"/>
                  </a:lnTo>
                  <a:lnTo>
                    <a:pt x="325" y="240"/>
                  </a:lnTo>
                  <a:lnTo>
                    <a:pt x="329" y="240"/>
                  </a:lnTo>
                  <a:lnTo>
                    <a:pt x="336" y="240"/>
                  </a:lnTo>
                  <a:lnTo>
                    <a:pt x="341" y="242"/>
                  </a:lnTo>
                  <a:lnTo>
                    <a:pt x="345" y="242"/>
                  </a:lnTo>
                  <a:lnTo>
                    <a:pt x="347" y="244"/>
                  </a:lnTo>
                  <a:lnTo>
                    <a:pt x="347" y="247"/>
                  </a:lnTo>
                  <a:lnTo>
                    <a:pt x="345" y="249"/>
                  </a:lnTo>
                  <a:lnTo>
                    <a:pt x="343" y="253"/>
                  </a:lnTo>
                  <a:lnTo>
                    <a:pt x="341" y="256"/>
                  </a:lnTo>
                  <a:lnTo>
                    <a:pt x="341" y="256"/>
                  </a:lnTo>
                  <a:lnTo>
                    <a:pt x="343" y="260"/>
                  </a:lnTo>
                  <a:lnTo>
                    <a:pt x="341" y="265"/>
                  </a:lnTo>
                  <a:lnTo>
                    <a:pt x="341" y="267"/>
                  </a:lnTo>
                  <a:lnTo>
                    <a:pt x="338" y="267"/>
                  </a:lnTo>
                  <a:lnTo>
                    <a:pt x="334" y="269"/>
                  </a:lnTo>
                  <a:lnTo>
                    <a:pt x="334" y="272"/>
                  </a:lnTo>
                  <a:lnTo>
                    <a:pt x="334" y="274"/>
                  </a:lnTo>
                  <a:lnTo>
                    <a:pt x="334" y="276"/>
                  </a:lnTo>
                  <a:lnTo>
                    <a:pt x="336" y="281"/>
                  </a:lnTo>
                  <a:lnTo>
                    <a:pt x="338" y="281"/>
                  </a:lnTo>
                  <a:lnTo>
                    <a:pt x="343" y="285"/>
                  </a:lnTo>
                  <a:lnTo>
                    <a:pt x="343" y="288"/>
                  </a:lnTo>
                  <a:lnTo>
                    <a:pt x="343" y="290"/>
                  </a:lnTo>
                  <a:lnTo>
                    <a:pt x="343" y="295"/>
                  </a:lnTo>
                  <a:lnTo>
                    <a:pt x="341" y="297"/>
                  </a:lnTo>
                  <a:lnTo>
                    <a:pt x="341" y="301"/>
                  </a:lnTo>
                  <a:lnTo>
                    <a:pt x="341" y="306"/>
                  </a:lnTo>
                  <a:lnTo>
                    <a:pt x="338" y="311"/>
                  </a:lnTo>
                  <a:lnTo>
                    <a:pt x="327" y="317"/>
                  </a:lnTo>
                  <a:lnTo>
                    <a:pt x="318" y="324"/>
                  </a:lnTo>
                  <a:lnTo>
                    <a:pt x="309" y="329"/>
                  </a:lnTo>
                  <a:lnTo>
                    <a:pt x="302" y="333"/>
                  </a:lnTo>
                  <a:lnTo>
                    <a:pt x="297" y="333"/>
                  </a:lnTo>
                  <a:lnTo>
                    <a:pt x="295" y="331"/>
                  </a:lnTo>
                  <a:lnTo>
                    <a:pt x="293" y="329"/>
                  </a:lnTo>
                  <a:lnTo>
                    <a:pt x="288" y="320"/>
                  </a:lnTo>
                  <a:lnTo>
                    <a:pt x="286" y="317"/>
                  </a:lnTo>
                  <a:lnTo>
                    <a:pt x="281" y="313"/>
                  </a:lnTo>
                  <a:lnTo>
                    <a:pt x="274" y="308"/>
                  </a:lnTo>
                  <a:lnTo>
                    <a:pt x="272" y="306"/>
                  </a:lnTo>
                  <a:lnTo>
                    <a:pt x="270" y="304"/>
                  </a:lnTo>
                  <a:lnTo>
                    <a:pt x="267" y="299"/>
                  </a:lnTo>
                  <a:lnTo>
                    <a:pt x="265" y="292"/>
                  </a:lnTo>
                  <a:lnTo>
                    <a:pt x="263" y="290"/>
                  </a:lnTo>
                  <a:lnTo>
                    <a:pt x="261" y="288"/>
                  </a:lnTo>
                  <a:lnTo>
                    <a:pt x="258" y="285"/>
                  </a:lnTo>
                  <a:lnTo>
                    <a:pt x="256" y="281"/>
                  </a:lnTo>
                  <a:lnTo>
                    <a:pt x="254" y="276"/>
                  </a:lnTo>
                  <a:lnTo>
                    <a:pt x="252" y="272"/>
                  </a:lnTo>
                  <a:lnTo>
                    <a:pt x="249" y="263"/>
                  </a:lnTo>
                  <a:lnTo>
                    <a:pt x="247" y="256"/>
                  </a:lnTo>
                  <a:lnTo>
                    <a:pt x="247" y="253"/>
                  </a:lnTo>
                  <a:lnTo>
                    <a:pt x="245" y="256"/>
                  </a:lnTo>
                  <a:lnTo>
                    <a:pt x="238" y="265"/>
                  </a:lnTo>
                  <a:lnTo>
                    <a:pt x="236" y="265"/>
                  </a:lnTo>
                  <a:lnTo>
                    <a:pt x="233" y="265"/>
                  </a:lnTo>
                  <a:lnTo>
                    <a:pt x="229" y="265"/>
                  </a:lnTo>
                  <a:lnTo>
                    <a:pt x="226" y="263"/>
                  </a:lnTo>
                  <a:lnTo>
                    <a:pt x="226" y="263"/>
                  </a:lnTo>
                  <a:lnTo>
                    <a:pt x="224" y="265"/>
                  </a:lnTo>
                  <a:lnTo>
                    <a:pt x="222" y="267"/>
                  </a:lnTo>
                  <a:lnTo>
                    <a:pt x="222" y="267"/>
                  </a:lnTo>
                  <a:lnTo>
                    <a:pt x="217" y="269"/>
                  </a:lnTo>
                  <a:lnTo>
                    <a:pt x="215" y="272"/>
                  </a:lnTo>
                  <a:lnTo>
                    <a:pt x="213" y="276"/>
                  </a:lnTo>
                  <a:lnTo>
                    <a:pt x="210" y="279"/>
                  </a:lnTo>
                  <a:lnTo>
                    <a:pt x="208" y="283"/>
                  </a:lnTo>
                  <a:lnTo>
                    <a:pt x="206" y="285"/>
                  </a:lnTo>
                  <a:lnTo>
                    <a:pt x="204" y="288"/>
                  </a:lnTo>
                  <a:lnTo>
                    <a:pt x="204" y="290"/>
                  </a:lnTo>
                  <a:lnTo>
                    <a:pt x="201" y="297"/>
                  </a:lnTo>
                  <a:lnTo>
                    <a:pt x="199" y="311"/>
                  </a:lnTo>
                  <a:lnTo>
                    <a:pt x="199" y="315"/>
                  </a:lnTo>
                  <a:lnTo>
                    <a:pt x="199" y="315"/>
                  </a:lnTo>
                  <a:lnTo>
                    <a:pt x="197" y="317"/>
                  </a:lnTo>
                  <a:lnTo>
                    <a:pt x="188" y="317"/>
                  </a:lnTo>
                  <a:lnTo>
                    <a:pt x="181" y="315"/>
                  </a:lnTo>
                  <a:lnTo>
                    <a:pt x="165" y="313"/>
                  </a:lnTo>
                  <a:lnTo>
                    <a:pt x="162" y="313"/>
                  </a:lnTo>
                  <a:lnTo>
                    <a:pt x="160" y="315"/>
                  </a:lnTo>
                  <a:lnTo>
                    <a:pt x="160" y="317"/>
                  </a:lnTo>
                  <a:lnTo>
                    <a:pt x="158" y="320"/>
                  </a:lnTo>
                  <a:lnTo>
                    <a:pt x="158" y="320"/>
                  </a:lnTo>
                  <a:lnTo>
                    <a:pt x="156" y="320"/>
                  </a:lnTo>
                  <a:lnTo>
                    <a:pt x="153" y="320"/>
                  </a:lnTo>
                  <a:lnTo>
                    <a:pt x="151" y="317"/>
                  </a:lnTo>
                  <a:lnTo>
                    <a:pt x="151" y="317"/>
                  </a:lnTo>
                  <a:lnTo>
                    <a:pt x="149" y="317"/>
                  </a:lnTo>
                  <a:lnTo>
                    <a:pt x="126" y="322"/>
                  </a:lnTo>
                  <a:lnTo>
                    <a:pt x="124" y="322"/>
                  </a:lnTo>
                  <a:lnTo>
                    <a:pt x="124" y="322"/>
                  </a:lnTo>
                  <a:lnTo>
                    <a:pt x="119" y="327"/>
                  </a:lnTo>
                  <a:lnTo>
                    <a:pt x="117" y="331"/>
                  </a:lnTo>
                  <a:lnTo>
                    <a:pt x="117" y="333"/>
                  </a:lnTo>
                  <a:lnTo>
                    <a:pt x="119" y="352"/>
                  </a:lnTo>
                  <a:lnTo>
                    <a:pt x="117" y="356"/>
                  </a:lnTo>
                  <a:lnTo>
                    <a:pt x="117" y="365"/>
                  </a:lnTo>
                  <a:lnTo>
                    <a:pt x="114" y="368"/>
                  </a:lnTo>
                  <a:lnTo>
                    <a:pt x="112" y="370"/>
                  </a:lnTo>
                  <a:lnTo>
                    <a:pt x="110" y="372"/>
                  </a:lnTo>
                  <a:lnTo>
                    <a:pt x="108" y="375"/>
                  </a:lnTo>
                  <a:lnTo>
                    <a:pt x="108" y="379"/>
                  </a:lnTo>
                  <a:lnTo>
                    <a:pt x="105" y="381"/>
                  </a:lnTo>
                  <a:lnTo>
                    <a:pt x="103" y="381"/>
                  </a:lnTo>
                  <a:lnTo>
                    <a:pt x="98" y="381"/>
                  </a:lnTo>
                  <a:lnTo>
                    <a:pt x="96" y="384"/>
                  </a:lnTo>
                  <a:lnTo>
                    <a:pt x="94" y="386"/>
                  </a:lnTo>
                  <a:lnTo>
                    <a:pt x="94" y="391"/>
                  </a:lnTo>
                  <a:lnTo>
                    <a:pt x="94" y="397"/>
                  </a:lnTo>
                  <a:lnTo>
                    <a:pt x="96" y="400"/>
                  </a:lnTo>
                  <a:lnTo>
                    <a:pt x="98" y="404"/>
                  </a:lnTo>
                  <a:lnTo>
                    <a:pt x="101" y="407"/>
                  </a:lnTo>
                  <a:lnTo>
                    <a:pt x="98" y="413"/>
                  </a:lnTo>
                  <a:lnTo>
                    <a:pt x="96" y="413"/>
                  </a:lnTo>
                  <a:lnTo>
                    <a:pt x="94" y="418"/>
                  </a:lnTo>
                  <a:lnTo>
                    <a:pt x="92" y="418"/>
                  </a:lnTo>
                  <a:lnTo>
                    <a:pt x="89" y="418"/>
                  </a:lnTo>
                  <a:lnTo>
                    <a:pt x="87" y="420"/>
                  </a:lnTo>
                  <a:lnTo>
                    <a:pt x="85" y="420"/>
                  </a:lnTo>
                  <a:lnTo>
                    <a:pt x="82" y="423"/>
                  </a:lnTo>
                  <a:lnTo>
                    <a:pt x="80" y="423"/>
                  </a:lnTo>
                  <a:lnTo>
                    <a:pt x="78" y="423"/>
                  </a:lnTo>
                  <a:lnTo>
                    <a:pt x="73" y="423"/>
                  </a:lnTo>
                  <a:lnTo>
                    <a:pt x="71" y="423"/>
                  </a:lnTo>
                  <a:lnTo>
                    <a:pt x="69" y="423"/>
                  </a:lnTo>
                  <a:lnTo>
                    <a:pt x="66" y="423"/>
                  </a:lnTo>
                  <a:lnTo>
                    <a:pt x="64" y="423"/>
                  </a:lnTo>
                  <a:lnTo>
                    <a:pt x="62" y="423"/>
                  </a:lnTo>
                  <a:lnTo>
                    <a:pt x="57" y="423"/>
                  </a:lnTo>
                  <a:lnTo>
                    <a:pt x="57" y="423"/>
                  </a:lnTo>
                  <a:lnTo>
                    <a:pt x="53" y="423"/>
                  </a:lnTo>
                  <a:lnTo>
                    <a:pt x="50" y="423"/>
                  </a:lnTo>
                  <a:lnTo>
                    <a:pt x="48" y="423"/>
                  </a:lnTo>
                  <a:lnTo>
                    <a:pt x="44" y="423"/>
                  </a:lnTo>
                  <a:lnTo>
                    <a:pt x="37" y="429"/>
                  </a:lnTo>
                  <a:lnTo>
                    <a:pt x="34" y="432"/>
                  </a:lnTo>
                  <a:lnTo>
                    <a:pt x="32" y="432"/>
                  </a:lnTo>
                  <a:lnTo>
                    <a:pt x="28" y="432"/>
                  </a:lnTo>
                  <a:lnTo>
                    <a:pt x="32" y="409"/>
                  </a:lnTo>
                  <a:lnTo>
                    <a:pt x="34" y="400"/>
                  </a:lnTo>
                  <a:lnTo>
                    <a:pt x="37" y="386"/>
                  </a:lnTo>
                  <a:lnTo>
                    <a:pt x="37" y="372"/>
                  </a:lnTo>
                  <a:lnTo>
                    <a:pt x="39" y="361"/>
                  </a:lnTo>
                  <a:lnTo>
                    <a:pt x="41" y="356"/>
                  </a:lnTo>
                  <a:lnTo>
                    <a:pt x="41" y="352"/>
                  </a:lnTo>
                  <a:lnTo>
                    <a:pt x="41" y="345"/>
                  </a:lnTo>
                  <a:lnTo>
                    <a:pt x="41" y="331"/>
                  </a:lnTo>
                  <a:lnTo>
                    <a:pt x="41" y="320"/>
                  </a:lnTo>
                  <a:lnTo>
                    <a:pt x="41" y="313"/>
                  </a:lnTo>
                  <a:lnTo>
                    <a:pt x="41" y="304"/>
                  </a:lnTo>
                  <a:lnTo>
                    <a:pt x="39" y="297"/>
                  </a:lnTo>
                  <a:lnTo>
                    <a:pt x="37" y="288"/>
                  </a:lnTo>
                  <a:lnTo>
                    <a:pt x="34" y="279"/>
                  </a:lnTo>
                  <a:lnTo>
                    <a:pt x="32" y="272"/>
                  </a:lnTo>
                  <a:lnTo>
                    <a:pt x="32" y="263"/>
                  </a:lnTo>
                  <a:lnTo>
                    <a:pt x="28" y="251"/>
                  </a:lnTo>
                  <a:lnTo>
                    <a:pt x="25" y="242"/>
                  </a:lnTo>
                  <a:lnTo>
                    <a:pt x="23" y="237"/>
                  </a:lnTo>
                  <a:lnTo>
                    <a:pt x="23" y="233"/>
                  </a:lnTo>
                  <a:lnTo>
                    <a:pt x="21" y="228"/>
                  </a:lnTo>
                  <a:lnTo>
                    <a:pt x="21" y="219"/>
                  </a:lnTo>
                  <a:lnTo>
                    <a:pt x="21" y="212"/>
                  </a:lnTo>
                  <a:lnTo>
                    <a:pt x="21" y="203"/>
                  </a:lnTo>
                  <a:lnTo>
                    <a:pt x="18" y="187"/>
                  </a:lnTo>
                  <a:lnTo>
                    <a:pt x="18" y="185"/>
                  </a:lnTo>
                  <a:lnTo>
                    <a:pt x="18" y="180"/>
                  </a:lnTo>
                  <a:lnTo>
                    <a:pt x="21" y="176"/>
                  </a:lnTo>
                  <a:lnTo>
                    <a:pt x="21" y="171"/>
                  </a:lnTo>
                  <a:lnTo>
                    <a:pt x="23" y="164"/>
                  </a:lnTo>
                  <a:lnTo>
                    <a:pt x="23" y="157"/>
                  </a:lnTo>
                  <a:lnTo>
                    <a:pt x="23" y="153"/>
                  </a:lnTo>
                  <a:lnTo>
                    <a:pt x="23" y="148"/>
                  </a:lnTo>
                  <a:lnTo>
                    <a:pt x="23" y="146"/>
                  </a:lnTo>
                  <a:lnTo>
                    <a:pt x="23" y="141"/>
                  </a:lnTo>
                  <a:lnTo>
                    <a:pt x="21" y="139"/>
                  </a:lnTo>
                  <a:lnTo>
                    <a:pt x="18" y="130"/>
                  </a:lnTo>
                  <a:lnTo>
                    <a:pt x="18" y="123"/>
                  </a:lnTo>
                  <a:lnTo>
                    <a:pt x="16" y="114"/>
                  </a:lnTo>
                  <a:lnTo>
                    <a:pt x="14" y="109"/>
                  </a:lnTo>
                  <a:lnTo>
                    <a:pt x="12" y="105"/>
                  </a:lnTo>
                  <a:lnTo>
                    <a:pt x="9" y="98"/>
                  </a:lnTo>
                  <a:lnTo>
                    <a:pt x="9" y="91"/>
                  </a:lnTo>
                  <a:lnTo>
                    <a:pt x="9" y="84"/>
                  </a:lnTo>
                  <a:lnTo>
                    <a:pt x="12" y="77"/>
                  </a:lnTo>
                  <a:lnTo>
                    <a:pt x="9" y="75"/>
                  </a:lnTo>
                  <a:lnTo>
                    <a:pt x="9" y="71"/>
                  </a:lnTo>
                  <a:lnTo>
                    <a:pt x="9" y="64"/>
                  </a:lnTo>
                  <a:lnTo>
                    <a:pt x="9" y="59"/>
                  </a:lnTo>
                  <a:lnTo>
                    <a:pt x="7" y="57"/>
                  </a:lnTo>
                  <a:lnTo>
                    <a:pt x="5" y="55"/>
                  </a:lnTo>
                  <a:lnTo>
                    <a:pt x="5" y="50"/>
                  </a:lnTo>
                  <a:lnTo>
                    <a:pt x="2" y="45"/>
                  </a:lnTo>
                  <a:lnTo>
                    <a:pt x="2" y="41"/>
                  </a:lnTo>
                  <a:lnTo>
                    <a:pt x="2" y="34"/>
                  </a:lnTo>
                  <a:lnTo>
                    <a:pt x="2" y="32"/>
                  </a:lnTo>
                  <a:lnTo>
                    <a:pt x="2" y="25"/>
                  </a:lnTo>
                  <a:lnTo>
                    <a:pt x="2" y="23"/>
                  </a:lnTo>
                  <a:lnTo>
                    <a:pt x="0" y="18"/>
                  </a:lnTo>
                  <a:lnTo>
                    <a:pt x="0" y="11"/>
                  </a:lnTo>
                  <a:lnTo>
                    <a:pt x="0" y="9"/>
                  </a:lnTo>
                  <a:lnTo>
                    <a:pt x="0" y="4"/>
                  </a:lnTo>
                  <a:lnTo>
                    <a:pt x="5" y="4"/>
                  </a:lnTo>
                  <a:lnTo>
                    <a:pt x="9" y="7"/>
                  </a:lnTo>
                  <a:lnTo>
                    <a:pt x="12" y="9"/>
                  </a:lnTo>
                  <a:lnTo>
                    <a:pt x="16" y="9"/>
                  </a:lnTo>
                  <a:lnTo>
                    <a:pt x="21" y="11"/>
                  </a:lnTo>
                  <a:lnTo>
                    <a:pt x="25" y="11"/>
                  </a:lnTo>
                  <a:lnTo>
                    <a:pt x="30" y="9"/>
                  </a:lnTo>
                  <a:lnTo>
                    <a:pt x="32" y="9"/>
                  </a:lnTo>
                  <a:lnTo>
                    <a:pt x="34" y="4"/>
                  </a:lnTo>
                  <a:lnTo>
                    <a:pt x="39" y="2"/>
                  </a:lnTo>
                  <a:lnTo>
                    <a:pt x="44" y="0"/>
                  </a:lnTo>
                  <a:lnTo>
                    <a:pt x="48" y="0"/>
                  </a:lnTo>
                  <a:lnTo>
                    <a:pt x="53" y="0"/>
                  </a:lnTo>
                  <a:lnTo>
                    <a:pt x="53" y="0"/>
                  </a:lnTo>
                  <a:lnTo>
                    <a:pt x="60" y="0"/>
                  </a:lnTo>
                  <a:lnTo>
                    <a:pt x="62" y="2"/>
                  </a:lnTo>
                  <a:lnTo>
                    <a:pt x="64" y="2"/>
                  </a:lnTo>
                  <a:lnTo>
                    <a:pt x="69" y="4"/>
                  </a:lnTo>
                  <a:lnTo>
                    <a:pt x="71" y="7"/>
                  </a:lnTo>
                  <a:lnTo>
                    <a:pt x="76" y="9"/>
                  </a:lnTo>
                  <a:lnTo>
                    <a:pt x="80" y="9"/>
                  </a:lnTo>
                  <a:lnTo>
                    <a:pt x="82" y="11"/>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53" name="A120">
              <a:extLst>
                <a:ext uri="{FF2B5EF4-FFF2-40B4-BE49-F238E27FC236}">
                  <a16:creationId xmlns:a16="http://schemas.microsoft.com/office/drawing/2014/main" id="{30389D72-C812-9FF5-3938-D9E512E03F1B}"/>
                </a:ext>
              </a:extLst>
            </xdr:cNvPr>
            <xdr:cNvSpPr>
              <a:spLocks/>
            </xdr:cNvSpPr>
          </xdr:nvSpPr>
          <xdr:spPr bwMode="auto">
            <a:xfrm>
              <a:off x="4537396" y="9118019"/>
              <a:ext cx="894352" cy="472593"/>
            </a:xfrm>
            <a:custGeom>
              <a:avLst/>
              <a:gdLst/>
              <a:ahLst/>
              <a:cxnLst>
                <a:cxn ang="0">
                  <a:pos x="331" y="75"/>
                </a:cxn>
                <a:cxn ang="0">
                  <a:pos x="370" y="102"/>
                </a:cxn>
                <a:cxn ang="0">
                  <a:pos x="377" y="125"/>
                </a:cxn>
                <a:cxn ang="0">
                  <a:pos x="427" y="128"/>
                </a:cxn>
                <a:cxn ang="0">
                  <a:pos x="468" y="134"/>
                </a:cxn>
                <a:cxn ang="0">
                  <a:pos x="455" y="155"/>
                </a:cxn>
                <a:cxn ang="0">
                  <a:pos x="466" y="162"/>
                </a:cxn>
                <a:cxn ang="0">
                  <a:pos x="482" y="153"/>
                </a:cxn>
                <a:cxn ang="0">
                  <a:pos x="489" y="176"/>
                </a:cxn>
                <a:cxn ang="0">
                  <a:pos x="509" y="180"/>
                </a:cxn>
                <a:cxn ang="0">
                  <a:pos x="528" y="185"/>
                </a:cxn>
                <a:cxn ang="0">
                  <a:pos x="546" y="224"/>
                </a:cxn>
                <a:cxn ang="0">
                  <a:pos x="624" y="217"/>
                </a:cxn>
                <a:cxn ang="0">
                  <a:pos x="653" y="214"/>
                </a:cxn>
                <a:cxn ang="0">
                  <a:pos x="667" y="201"/>
                </a:cxn>
                <a:cxn ang="0">
                  <a:pos x="681" y="128"/>
                </a:cxn>
                <a:cxn ang="0">
                  <a:pos x="701" y="112"/>
                </a:cxn>
                <a:cxn ang="0">
                  <a:pos x="745" y="134"/>
                </a:cxn>
                <a:cxn ang="0">
                  <a:pos x="822" y="180"/>
                </a:cxn>
                <a:cxn ang="0">
                  <a:pos x="868" y="196"/>
                </a:cxn>
                <a:cxn ang="0">
                  <a:pos x="896" y="146"/>
                </a:cxn>
                <a:cxn ang="0">
                  <a:pos x="923" y="116"/>
                </a:cxn>
                <a:cxn ang="0">
                  <a:pos x="948" y="112"/>
                </a:cxn>
                <a:cxn ang="0">
                  <a:pos x="946" y="162"/>
                </a:cxn>
                <a:cxn ang="0">
                  <a:pos x="916" y="198"/>
                </a:cxn>
                <a:cxn ang="0">
                  <a:pos x="870" y="253"/>
                </a:cxn>
                <a:cxn ang="0">
                  <a:pos x="875" y="292"/>
                </a:cxn>
                <a:cxn ang="0">
                  <a:pos x="882" y="342"/>
                </a:cxn>
                <a:cxn ang="0">
                  <a:pos x="893" y="404"/>
                </a:cxn>
                <a:cxn ang="0">
                  <a:pos x="918" y="454"/>
                </a:cxn>
                <a:cxn ang="0">
                  <a:pos x="868" y="495"/>
                </a:cxn>
                <a:cxn ang="0">
                  <a:pos x="795" y="461"/>
                </a:cxn>
                <a:cxn ang="0">
                  <a:pos x="733" y="493"/>
                </a:cxn>
                <a:cxn ang="0">
                  <a:pos x="676" y="461"/>
                </a:cxn>
                <a:cxn ang="0">
                  <a:pos x="580" y="454"/>
                </a:cxn>
                <a:cxn ang="0">
                  <a:pos x="500" y="399"/>
                </a:cxn>
                <a:cxn ang="0">
                  <a:pos x="461" y="379"/>
                </a:cxn>
                <a:cxn ang="0">
                  <a:pos x="439" y="377"/>
                </a:cxn>
                <a:cxn ang="0">
                  <a:pos x="411" y="365"/>
                </a:cxn>
                <a:cxn ang="0">
                  <a:pos x="379" y="322"/>
                </a:cxn>
                <a:cxn ang="0">
                  <a:pos x="347" y="294"/>
                </a:cxn>
                <a:cxn ang="0">
                  <a:pos x="313" y="290"/>
                </a:cxn>
                <a:cxn ang="0">
                  <a:pos x="288" y="329"/>
                </a:cxn>
                <a:cxn ang="0">
                  <a:pos x="240" y="338"/>
                </a:cxn>
                <a:cxn ang="0">
                  <a:pos x="215" y="347"/>
                </a:cxn>
                <a:cxn ang="0">
                  <a:pos x="173" y="390"/>
                </a:cxn>
                <a:cxn ang="0">
                  <a:pos x="112" y="429"/>
                </a:cxn>
                <a:cxn ang="0">
                  <a:pos x="75" y="427"/>
                </a:cxn>
                <a:cxn ang="0">
                  <a:pos x="34" y="313"/>
                </a:cxn>
                <a:cxn ang="0">
                  <a:pos x="20" y="221"/>
                </a:cxn>
                <a:cxn ang="0">
                  <a:pos x="0" y="176"/>
                </a:cxn>
                <a:cxn ang="0">
                  <a:pos x="23" y="150"/>
                </a:cxn>
                <a:cxn ang="0">
                  <a:pos x="62" y="105"/>
                </a:cxn>
                <a:cxn ang="0">
                  <a:pos x="107" y="82"/>
                </a:cxn>
                <a:cxn ang="0">
                  <a:pos x="132" y="48"/>
                </a:cxn>
                <a:cxn ang="0">
                  <a:pos x="162" y="66"/>
                </a:cxn>
                <a:cxn ang="0">
                  <a:pos x="194" y="105"/>
                </a:cxn>
                <a:cxn ang="0">
                  <a:pos x="247" y="82"/>
                </a:cxn>
                <a:cxn ang="0">
                  <a:pos x="244" y="52"/>
                </a:cxn>
                <a:cxn ang="0">
                  <a:pos x="242" y="25"/>
                </a:cxn>
                <a:cxn ang="0">
                  <a:pos x="242" y="16"/>
                </a:cxn>
                <a:cxn ang="0">
                  <a:pos x="283" y="9"/>
                </a:cxn>
              </a:cxnLst>
              <a:rect l="0" t="0" r="r" b="b"/>
              <a:pathLst>
                <a:path w="950" h="502">
                  <a:moveTo>
                    <a:pt x="306" y="20"/>
                  </a:moveTo>
                  <a:lnTo>
                    <a:pt x="320" y="34"/>
                  </a:lnTo>
                  <a:lnTo>
                    <a:pt x="327" y="43"/>
                  </a:lnTo>
                  <a:lnTo>
                    <a:pt x="331" y="48"/>
                  </a:lnTo>
                  <a:lnTo>
                    <a:pt x="333" y="52"/>
                  </a:lnTo>
                  <a:lnTo>
                    <a:pt x="329" y="57"/>
                  </a:lnTo>
                  <a:lnTo>
                    <a:pt x="327" y="61"/>
                  </a:lnTo>
                  <a:lnTo>
                    <a:pt x="327" y="66"/>
                  </a:lnTo>
                  <a:lnTo>
                    <a:pt x="329" y="68"/>
                  </a:lnTo>
                  <a:lnTo>
                    <a:pt x="329" y="70"/>
                  </a:lnTo>
                  <a:lnTo>
                    <a:pt x="331" y="75"/>
                  </a:lnTo>
                  <a:lnTo>
                    <a:pt x="331" y="77"/>
                  </a:lnTo>
                  <a:lnTo>
                    <a:pt x="333" y="80"/>
                  </a:lnTo>
                  <a:lnTo>
                    <a:pt x="340" y="80"/>
                  </a:lnTo>
                  <a:lnTo>
                    <a:pt x="347" y="80"/>
                  </a:lnTo>
                  <a:lnTo>
                    <a:pt x="349" y="80"/>
                  </a:lnTo>
                  <a:lnTo>
                    <a:pt x="352" y="77"/>
                  </a:lnTo>
                  <a:lnTo>
                    <a:pt x="354" y="77"/>
                  </a:lnTo>
                  <a:lnTo>
                    <a:pt x="356" y="80"/>
                  </a:lnTo>
                  <a:lnTo>
                    <a:pt x="361" y="89"/>
                  </a:lnTo>
                  <a:lnTo>
                    <a:pt x="365" y="96"/>
                  </a:lnTo>
                  <a:lnTo>
                    <a:pt x="370" y="102"/>
                  </a:lnTo>
                  <a:lnTo>
                    <a:pt x="375" y="105"/>
                  </a:lnTo>
                  <a:lnTo>
                    <a:pt x="377" y="105"/>
                  </a:lnTo>
                  <a:lnTo>
                    <a:pt x="379" y="107"/>
                  </a:lnTo>
                  <a:lnTo>
                    <a:pt x="381" y="109"/>
                  </a:lnTo>
                  <a:lnTo>
                    <a:pt x="384" y="114"/>
                  </a:lnTo>
                  <a:lnTo>
                    <a:pt x="384" y="118"/>
                  </a:lnTo>
                  <a:lnTo>
                    <a:pt x="381" y="118"/>
                  </a:lnTo>
                  <a:lnTo>
                    <a:pt x="379" y="121"/>
                  </a:lnTo>
                  <a:lnTo>
                    <a:pt x="377" y="121"/>
                  </a:lnTo>
                  <a:lnTo>
                    <a:pt x="375" y="123"/>
                  </a:lnTo>
                  <a:lnTo>
                    <a:pt x="377" y="125"/>
                  </a:lnTo>
                  <a:lnTo>
                    <a:pt x="377" y="128"/>
                  </a:lnTo>
                  <a:lnTo>
                    <a:pt x="381" y="128"/>
                  </a:lnTo>
                  <a:lnTo>
                    <a:pt x="388" y="128"/>
                  </a:lnTo>
                  <a:lnTo>
                    <a:pt x="397" y="130"/>
                  </a:lnTo>
                  <a:lnTo>
                    <a:pt x="402" y="130"/>
                  </a:lnTo>
                  <a:lnTo>
                    <a:pt x="407" y="132"/>
                  </a:lnTo>
                  <a:lnTo>
                    <a:pt x="409" y="132"/>
                  </a:lnTo>
                  <a:lnTo>
                    <a:pt x="413" y="130"/>
                  </a:lnTo>
                  <a:lnTo>
                    <a:pt x="416" y="128"/>
                  </a:lnTo>
                  <a:lnTo>
                    <a:pt x="423" y="128"/>
                  </a:lnTo>
                  <a:lnTo>
                    <a:pt x="427" y="128"/>
                  </a:lnTo>
                  <a:lnTo>
                    <a:pt x="432" y="125"/>
                  </a:lnTo>
                  <a:lnTo>
                    <a:pt x="436" y="125"/>
                  </a:lnTo>
                  <a:lnTo>
                    <a:pt x="441" y="125"/>
                  </a:lnTo>
                  <a:lnTo>
                    <a:pt x="448" y="128"/>
                  </a:lnTo>
                  <a:lnTo>
                    <a:pt x="452" y="128"/>
                  </a:lnTo>
                  <a:lnTo>
                    <a:pt x="457" y="128"/>
                  </a:lnTo>
                  <a:lnTo>
                    <a:pt x="459" y="130"/>
                  </a:lnTo>
                  <a:lnTo>
                    <a:pt x="461" y="130"/>
                  </a:lnTo>
                  <a:lnTo>
                    <a:pt x="461" y="134"/>
                  </a:lnTo>
                  <a:lnTo>
                    <a:pt x="464" y="134"/>
                  </a:lnTo>
                  <a:lnTo>
                    <a:pt x="468" y="134"/>
                  </a:lnTo>
                  <a:lnTo>
                    <a:pt x="471" y="137"/>
                  </a:lnTo>
                  <a:lnTo>
                    <a:pt x="471" y="139"/>
                  </a:lnTo>
                  <a:lnTo>
                    <a:pt x="468" y="139"/>
                  </a:lnTo>
                  <a:lnTo>
                    <a:pt x="466" y="141"/>
                  </a:lnTo>
                  <a:lnTo>
                    <a:pt x="464" y="141"/>
                  </a:lnTo>
                  <a:lnTo>
                    <a:pt x="461" y="144"/>
                  </a:lnTo>
                  <a:lnTo>
                    <a:pt x="461" y="146"/>
                  </a:lnTo>
                  <a:lnTo>
                    <a:pt x="459" y="148"/>
                  </a:lnTo>
                  <a:lnTo>
                    <a:pt x="457" y="150"/>
                  </a:lnTo>
                  <a:lnTo>
                    <a:pt x="457" y="153"/>
                  </a:lnTo>
                  <a:lnTo>
                    <a:pt x="455" y="155"/>
                  </a:lnTo>
                  <a:lnTo>
                    <a:pt x="455" y="157"/>
                  </a:lnTo>
                  <a:lnTo>
                    <a:pt x="457" y="160"/>
                  </a:lnTo>
                  <a:lnTo>
                    <a:pt x="457" y="162"/>
                  </a:lnTo>
                  <a:lnTo>
                    <a:pt x="459" y="162"/>
                  </a:lnTo>
                  <a:lnTo>
                    <a:pt x="461" y="160"/>
                  </a:lnTo>
                  <a:lnTo>
                    <a:pt x="461" y="157"/>
                  </a:lnTo>
                  <a:lnTo>
                    <a:pt x="461" y="155"/>
                  </a:lnTo>
                  <a:lnTo>
                    <a:pt x="464" y="155"/>
                  </a:lnTo>
                  <a:lnTo>
                    <a:pt x="466" y="157"/>
                  </a:lnTo>
                  <a:lnTo>
                    <a:pt x="466" y="160"/>
                  </a:lnTo>
                  <a:lnTo>
                    <a:pt x="466" y="162"/>
                  </a:lnTo>
                  <a:lnTo>
                    <a:pt x="468" y="162"/>
                  </a:lnTo>
                  <a:lnTo>
                    <a:pt x="471" y="162"/>
                  </a:lnTo>
                  <a:lnTo>
                    <a:pt x="471" y="160"/>
                  </a:lnTo>
                  <a:lnTo>
                    <a:pt x="471" y="157"/>
                  </a:lnTo>
                  <a:lnTo>
                    <a:pt x="471" y="155"/>
                  </a:lnTo>
                  <a:lnTo>
                    <a:pt x="473" y="155"/>
                  </a:lnTo>
                  <a:lnTo>
                    <a:pt x="475" y="155"/>
                  </a:lnTo>
                  <a:lnTo>
                    <a:pt x="477" y="155"/>
                  </a:lnTo>
                  <a:lnTo>
                    <a:pt x="477" y="153"/>
                  </a:lnTo>
                  <a:lnTo>
                    <a:pt x="480" y="153"/>
                  </a:lnTo>
                  <a:lnTo>
                    <a:pt x="482" y="153"/>
                  </a:lnTo>
                  <a:lnTo>
                    <a:pt x="482" y="155"/>
                  </a:lnTo>
                  <a:lnTo>
                    <a:pt x="482" y="157"/>
                  </a:lnTo>
                  <a:lnTo>
                    <a:pt x="484" y="160"/>
                  </a:lnTo>
                  <a:lnTo>
                    <a:pt x="487" y="162"/>
                  </a:lnTo>
                  <a:lnTo>
                    <a:pt x="491" y="162"/>
                  </a:lnTo>
                  <a:lnTo>
                    <a:pt x="493" y="166"/>
                  </a:lnTo>
                  <a:lnTo>
                    <a:pt x="493" y="169"/>
                  </a:lnTo>
                  <a:lnTo>
                    <a:pt x="493" y="171"/>
                  </a:lnTo>
                  <a:lnTo>
                    <a:pt x="491" y="171"/>
                  </a:lnTo>
                  <a:lnTo>
                    <a:pt x="489" y="173"/>
                  </a:lnTo>
                  <a:lnTo>
                    <a:pt x="489" y="176"/>
                  </a:lnTo>
                  <a:lnTo>
                    <a:pt x="489" y="178"/>
                  </a:lnTo>
                  <a:lnTo>
                    <a:pt x="493" y="180"/>
                  </a:lnTo>
                  <a:lnTo>
                    <a:pt x="496" y="176"/>
                  </a:lnTo>
                  <a:lnTo>
                    <a:pt x="496" y="178"/>
                  </a:lnTo>
                  <a:lnTo>
                    <a:pt x="498" y="180"/>
                  </a:lnTo>
                  <a:lnTo>
                    <a:pt x="500" y="180"/>
                  </a:lnTo>
                  <a:lnTo>
                    <a:pt x="503" y="178"/>
                  </a:lnTo>
                  <a:lnTo>
                    <a:pt x="505" y="180"/>
                  </a:lnTo>
                  <a:lnTo>
                    <a:pt x="505" y="182"/>
                  </a:lnTo>
                  <a:lnTo>
                    <a:pt x="507" y="182"/>
                  </a:lnTo>
                  <a:lnTo>
                    <a:pt x="509" y="180"/>
                  </a:lnTo>
                  <a:lnTo>
                    <a:pt x="512" y="176"/>
                  </a:lnTo>
                  <a:lnTo>
                    <a:pt x="514" y="176"/>
                  </a:lnTo>
                  <a:lnTo>
                    <a:pt x="516" y="173"/>
                  </a:lnTo>
                  <a:lnTo>
                    <a:pt x="521" y="176"/>
                  </a:lnTo>
                  <a:lnTo>
                    <a:pt x="523" y="176"/>
                  </a:lnTo>
                  <a:lnTo>
                    <a:pt x="528" y="178"/>
                  </a:lnTo>
                  <a:lnTo>
                    <a:pt x="530" y="180"/>
                  </a:lnTo>
                  <a:lnTo>
                    <a:pt x="532" y="180"/>
                  </a:lnTo>
                  <a:lnTo>
                    <a:pt x="530" y="182"/>
                  </a:lnTo>
                  <a:lnTo>
                    <a:pt x="530" y="185"/>
                  </a:lnTo>
                  <a:lnTo>
                    <a:pt x="528" y="185"/>
                  </a:lnTo>
                  <a:lnTo>
                    <a:pt x="525" y="185"/>
                  </a:lnTo>
                  <a:lnTo>
                    <a:pt x="523" y="185"/>
                  </a:lnTo>
                  <a:lnTo>
                    <a:pt x="521" y="187"/>
                  </a:lnTo>
                  <a:lnTo>
                    <a:pt x="519" y="189"/>
                  </a:lnTo>
                  <a:lnTo>
                    <a:pt x="519" y="192"/>
                  </a:lnTo>
                  <a:lnTo>
                    <a:pt x="519" y="194"/>
                  </a:lnTo>
                  <a:lnTo>
                    <a:pt x="521" y="196"/>
                  </a:lnTo>
                  <a:lnTo>
                    <a:pt x="523" y="196"/>
                  </a:lnTo>
                  <a:lnTo>
                    <a:pt x="525" y="196"/>
                  </a:lnTo>
                  <a:lnTo>
                    <a:pt x="530" y="217"/>
                  </a:lnTo>
                  <a:lnTo>
                    <a:pt x="546" y="224"/>
                  </a:lnTo>
                  <a:lnTo>
                    <a:pt x="551" y="224"/>
                  </a:lnTo>
                  <a:lnTo>
                    <a:pt x="555" y="224"/>
                  </a:lnTo>
                  <a:lnTo>
                    <a:pt x="564" y="221"/>
                  </a:lnTo>
                  <a:lnTo>
                    <a:pt x="567" y="224"/>
                  </a:lnTo>
                  <a:lnTo>
                    <a:pt x="573" y="224"/>
                  </a:lnTo>
                  <a:lnTo>
                    <a:pt x="583" y="224"/>
                  </a:lnTo>
                  <a:lnTo>
                    <a:pt x="592" y="221"/>
                  </a:lnTo>
                  <a:lnTo>
                    <a:pt x="598" y="221"/>
                  </a:lnTo>
                  <a:lnTo>
                    <a:pt x="605" y="219"/>
                  </a:lnTo>
                  <a:lnTo>
                    <a:pt x="617" y="219"/>
                  </a:lnTo>
                  <a:lnTo>
                    <a:pt x="624" y="217"/>
                  </a:lnTo>
                  <a:lnTo>
                    <a:pt x="628" y="214"/>
                  </a:lnTo>
                  <a:lnTo>
                    <a:pt x="630" y="212"/>
                  </a:lnTo>
                  <a:lnTo>
                    <a:pt x="633" y="212"/>
                  </a:lnTo>
                  <a:lnTo>
                    <a:pt x="635" y="210"/>
                  </a:lnTo>
                  <a:lnTo>
                    <a:pt x="637" y="212"/>
                  </a:lnTo>
                  <a:lnTo>
                    <a:pt x="640" y="212"/>
                  </a:lnTo>
                  <a:lnTo>
                    <a:pt x="642" y="214"/>
                  </a:lnTo>
                  <a:lnTo>
                    <a:pt x="646" y="214"/>
                  </a:lnTo>
                  <a:lnTo>
                    <a:pt x="649" y="214"/>
                  </a:lnTo>
                  <a:lnTo>
                    <a:pt x="651" y="214"/>
                  </a:lnTo>
                  <a:lnTo>
                    <a:pt x="653" y="214"/>
                  </a:lnTo>
                  <a:lnTo>
                    <a:pt x="656" y="214"/>
                  </a:lnTo>
                  <a:lnTo>
                    <a:pt x="658" y="217"/>
                  </a:lnTo>
                  <a:lnTo>
                    <a:pt x="662" y="217"/>
                  </a:lnTo>
                  <a:lnTo>
                    <a:pt x="665" y="219"/>
                  </a:lnTo>
                  <a:lnTo>
                    <a:pt x="669" y="221"/>
                  </a:lnTo>
                  <a:lnTo>
                    <a:pt x="674" y="224"/>
                  </a:lnTo>
                  <a:lnTo>
                    <a:pt x="674" y="219"/>
                  </a:lnTo>
                  <a:lnTo>
                    <a:pt x="672" y="214"/>
                  </a:lnTo>
                  <a:lnTo>
                    <a:pt x="669" y="210"/>
                  </a:lnTo>
                  <a:lnTo>
                    <a:pt x="667" y="205"/>
                  </a:lnTo>
                  <a:lnTo>
                    <a:pt x="667" y="201"/>
                  </a:lnTo>
                  <a:lnTo>
                    <a:pt x="667" y="192"/>
                  </a:lnTo>
                  <a:lnTo>
                    <a:pt x="667" y="173"/>
                  </a:lnTo>
                  <a:lnTo>
                    <a:pt x="667" y="144"/>
                  </a:lnTo>
                  <a:lnTo>
                    <a:pt x="669" y="139"/>
                  </a:lnTo>
                  <a:lnTo>
                    <a:pt x="672" y="139"/>
                  </a:lnTo>
                  <a:lnTo>
                    <a:pt x="674" y="139"/>
                  </a:lnTo>
                  <a:lnTo>
                    <a:pt x="681" y="137"/>
                  </a:lnTo>
                  <a:lnTo>
                    <a:pt x="683" y="134"/>
                  </a:lnTo>
                  <a:lnTo>
                    <a:pt x="683" y="132"/>
                  </a:lnTo>
                  <a:lnTo>
                    <a:pt x="683" y="130"/>
                  </a:lnTo>
                  <a:lnTo>
                    <a:pt x="681" y="128"/>
                  </a:lnTo>
                  <a:lnTo>
                    <a:pt x="681" y="125"/>
                  </a:lnTo>
                  <a:lnTo>
                    <a:pt x="681" y="123"/>
                  </a:lnTo>
                  <a:lnTo>
                    <a:pt x="683" y="123"/>
                  </a:lnTo>
                  <a:lnTo>
                    <a:pt x="685" y="118"/>
                  </a:lnTo>
                  <a:lnTo>
                    <a:pt x="688" y="116"/>
                  </a:lnTo>
                  <a:lnTo>
                    <a:pt x="688" y="114"/>
                  </a:lnTo>
                  <a:lnTo>
                    <a:pt x="685" y="109"/>
                  </a:lnTo>
                  <a:lnTo>
                    <a:pt x="690" y="109"/>
                  </a:lnTo>
                  <a:lnTo>
                    <a:pt x="694" y="109"/>
                  </a:lnTo>
                  <a:lnTo>
                    <a:pt x="699" y="109"/>
                  </a:lnTo>
                  <a:lnTo>
                    <a:pt x="701" y="112"/>
                  </a:lnTo>
                  <a:lnTo>
                    <a:pt x="704" y="112"/>
                  </a:lnTo>
                  <a:lnTo>
                    <a:pt x="706" y="112"/>
                  </a:lnTo>
                  <a:lnTo>
                    <a:pt x="713" y="112"/>
                  </a:lnTo>
                  <a:lnTo>
                    <a:pt x="722" y="112"/>
                  </a:lnTo>
                  <a:lnTo>
                    <a:pt x="729" y="114"/>
                  </a:lnTo>
                  <a:lnTo>
                    <a:pt x="731" y="116"/>
                  </a:lnTo>
                  <a:lnTo>
                    <a:pt x="736" y="118"/>
                  </a:lnTo>
                  <a:lnTo>
                    <a:pt x="736" y="121"/>
                  </a:lnTo>
                  <a:lnTo>
                    <a:pt x="740" y="123"/>
                  </a:lnTo>
                  <a:lnTo>
                    <a:pt x="742" y="128"/>
                  </a:lnTo>
                  <a:lnTo>
                    <a:pt x="745" y="134"/>
                  </a:lnTo>
                  <a:lnTo>
                    <a:pt x="747" y="137"/>
                  </a:lnTo>
                  <a:lnTo>
                    <a:pt x="752" y="141"/>
                  </a:lnTo>
                  <a:lnTo>
                    <a:pt x="758" y="146"/>
                  </a:lnTo>
                  <a:lnTo>
                    <a:pt x="770" y="155"/>
                  </a:lnTo>
                  <a:lnTo>
                    <a:pt x="777" y="160"/>
                  </a:lnTo>
                  <a:lnTo>
                    <a:pt x="784" y="164"/>
                  </a:lnTo>
                  <a:lnTo>
                    <a:pt x="790" y="169"/>
                  </a:lnTo>
                  <a:lnTo>
                    <a:pt x="802" y="173"/>
                  </a:lnTo>
                  <a:lnTo>
                    <a:pt x="811" y="176"/>
                  </a:lnTo>
                  <a:lnTo>
                    <a:pt x="818" y="178"/>
                  </a:lnTo>
                  <a:lnTo>
                    <a:pt x="822" y="180"/>
                  </a:lnTo>
                  <a:lnTo>
                    <a:pt x="825" y="185"/>
                  </a:lnTo>
                  <a:lnTo>
                    <a:pt x="827" y="189"/>
                  </a:lnTo>
                  <a:lnTo>
                    <a:pt x="832" y="189"/>
                  </a:lnTo>
                  <a:lnTo>
                    <a:pt x="834" y="192"/>
                  </a:lnTo>
                  <a:lnTo>
                    <a:pt x="843" y="194"/>
                  </a:lnTo>
                  <a:lnTo>
                    <a:pt x="850" y="196"/>
                  </a:lnTo>
                  <a:lnTo>
                    <a:pt x="854" y="198"/>
                  </a:lnTo>
                  <a:lnTo>
                    <a:pt x="857" y="201"/>
                  </a:lnTo>
                  <a:lnTo>
                    <a:pt x="861" y="201"/>
                  </a:lnTo>
                  <a:lnTo>
                    <a:pt x="866" y="198"/>
                  </a:lnTo>
                  <a:lnTo>
                    <a:pt x="868" y="196"/>
                  </a:lnTo>
                  <a:lnTo>
                    <a:pt x="873" y="189"/>
                  </a:lnTo>
                  <a:lnTo>
                    <a:pt x="877" y="178"/>
                  </a:lnTo>
                  <a:lnTo>
                    <a:pt x="880" y="173"/>
                  </a:lnTo>
                  <a:lnTo>
                    <a:pt x="884" y="171"/>
                  </a:lnTo>
                  <a:lnTo>
                    <a:pt x="886" y="169"/>
                  </a:lnTo>
                  <a:lnTo>
                    <a:pt x="889" y="166"/>
                  </a:lnTo>
                  <a:lnTo>
                    <a:pt x="889" y="162"/>
                  </a:lnTo>
                  <a:lnTo>
                    <a:pt x="891" y="157"/>
                  </a:lnTo>
                  <a:lnTo>
                    <a:pt x="893" y="153"/>
                  </a:lnTo>
                  <a:lnTo>
                    <a:pt x="896" y="148"/>
                  </a:lnTo>
                  <a:lnTo>
                    <a:pt x="896" y="146"/>
                  </a:lnTo>
                  <a:lnTo>
                    <a:pt x="898" y="144"/>
                  </a:lnTo>
                  <a:lnTo>
                    <a:pt x="905" y="139"/>
                  </a:lnTo>
                  <a:lnTo>
                    <a:pt x="909" y="137"/>
                  </a:lnTo>
                  <a:lnTo>
                    <a:pt x="912" y="132"/>
                  </a:lnTo>
                  <a:lnTo>
                    <a:pt x="912" y="128"/>
                  </a:lnTo>
                  <a:lnTo>
                    <a:pt x="914" y="125"/>
                  </a:lnTo>
                  <a:lnTo>
                    <a:pt x="918" y="125"/>
                  </a:lnTo>
                  <a:lnTo>
                    <a:pt x="921" y="125"/>
                  </a:lnTo>
                  <a:lnTo>
                    <a:pt x="923" y="123"/>
                  </a:lnTo>
                  <a:lnTo>
                    <a:pt x="923" y="118"/>
                  </a:lnTo>
                  <a:lnTo>
                    <a:pt x="923" y="116"/>
                  </a:lnTo>
                  <a:lnTo>
                    <a:pt x="928" y="109"/>
                  </a:lnTo>
                  <a:lnTo>
                    <a:pt x="928" y="107"/>
                  </a:lnTo>
                  <a:lnTo>
                    <a:pt x="930" y="105"/>
                  </a:lnTo>
                  <a:lnTo>
                    <a:pt x="928" y="100"/>
                  </a:lnTo>
                  <a:lnTo>
                    <a:pt x="934" y="100"/>
                  </a:lnTo>
                  <a:lnTo>
                    <a:pt x="937" y="100"/>
                  </a:lnTo>
                  <a:lnTo>
                    <a:pt x="937" y="102"/>
                  </a:lnTo>
                  <a:lnTo>
                    <a:pt x="939" y="105"/>
                  </a:lnTo>
                  <a:lnTo>
                    <a:pt x="941" y="107"/>
                  </a:lnTo>
                  <a:lnTo>
                    <a:pt x="946" y="112"/>
                  </a:lnTo>
                  <a:lnTo>
                    <a:pt x="948" y="112"/>
                  </a:lnTo>
                  <a:lnTo>
                    <a:pt x="950" y="114"/>
                  </a:lnTo>
                  <a:lnTo>
                    <a:pt x="950" y="116"/>
                  </a:lnTo>
                  <a:lnTo>
                    <a:pt x="950" y="118"/>
                  </a:lnTo>
                  <a:lnTo>
                    <a:pt x="948" y="121"/>
                  </a:lnTo>
                  <a:lnTo>
                    <a:pt x="944" y="125"/>
                  </a:lnTo>
                  <a:lnTo>
                    <a:pt x="941" y="132"/>
                  </a:lnTo>
                  <a:lnTo>
                    <a:pt x="939" y="139"/>
                  </a:lnTo>
                  <a:lnTo>
                    <a:pt x="939" y="146"/>
                  </a:lnTo>
                  <a:lnTo>
                    <a:pt x="941" y="153"/>
                  </a:lnTo>
                  <a:lnTo>
                    <a:pt x="941" y="157"/>
                  </a:lnTo>
                  <a:lnTo>
                    <a:pt x="946" y="162"/>
                  </a:lnTo>
                  <a:lnTo>
                    <a:pt x="937" y="171"/>
                  </a:lnTo>
                  <a:lnTo>
                    <a:pt x="932" y="178"/>
                  </a:lnTo>
                  <a:lnTo>
                    <a:pt x="925" y="185"/>
                  </a:lnTo>
                  <a:lnTo>
                    <a:pt x="925" y="187"/>
                  </a:lnTo>
                  <a:lnTo>
                    <a:pt x="925" y="192"/>
                  </a:lnTo>
                  <a:lnTo>
                    <a:pt x="925" y="196"/>
                  </a:lnTo>
                  <a:lnTo>
                    <a:pt x="925" y="198"/>
                  </a:lnTo>
                  <a:lnTo>
                    <a:pt x="925" y="201"/>
                  </a:lnTo>
                  <a:lnTo>
                    <a:pt x="923" y="201"/>
                  </a:lnTo>
                  <a:lnTo>
                    <a:pt x="918" y="198"/>
                  </a:lnTo>
                  <a:lnTo>
                    <a:pt x="916" y="198"/>
                  </a:lnTo>
                  <a:lnTo>
                    <a:pt x="914" y="201"/>
                  </a:lnTo>
                  <a:lnTo>
                    <a:pt x="914" y="203"/>
                  </a:lnTo>
                  <a:lnTo>
                    <a:pt x="912" y="205"/>
                  </a:lnTo>
                  <a:lnTo>
                    <a:pt x="907" y="208"/>
                  </a:lnTo>
                  <a:lnTo>
                    <a:pt x="902" y="210"/>
                  </a:lnTo>
                  <a:lnTo>
                    <a:pt x="900" y="212"/>
                  </a:lnTo>
                  <a:lnTo>
                    <a:pt x="889" y="235"/>
                  </a:lnTo>
                  <a:lnTo>
                    <a:pt x="886" y="242"/>
                  </a:lnTo>
                  <a:lnTo>
                    <a:pt x="882" y="246"/>
                  </a:lnTo>
                  <a:lnTo>
                    <a:pt x="877" y="249"/>
                  </a:lnTo>
                  <a:lnTo>
                    <a:pt x="870" y="253"/>
                  </a:lnTo>
                  <a:lnTo>
                    <a:pt x="866" y="256"/>
                  </a:lnTo>
                  <a:lnTo>
                    <a:pt x="864" y="258"/>
                  </a:lnTo>
                  <a:lnTo>
                    <a:pt x="864" y="260"/>
                  </a:lnTo>
                  <a:lnTo>
                    <a:pt x="864" y="262"/>
                  </a:lnTo>
                  <a:lnTo>
                    <a:pt x="866" y="267"/>
                  </a:lnTo>
                  <a:lnTo>
                    <a:pt x="868" y="272"/>
                  </a:lnTo>
                  <a:lnTo>
                    <a:pt x="870" y="276"/>
                  </a:lnTo>
                  <a:lnTo>
                    <a:pt x="870" y="283"/>
                  </a:lnTo>
                  <a:lnTo>
                    <a:pt x="870" y="288"/>
                  </a:lnTo>
                  <a:lnTo>
                    <a:pt x="873" y="292"/>
                  </a:lnTo>
                  <a:lnTo>
                    <a:pt x="875" y="292"/>
                  </a:lnTo>
                  <a:lnTo>
                    <a:pt x="875" y="297"/>
                  </a:lnTo>
                  <a:lnTo>
                    <a:pt x="875" y="299"/>
                  </a:lnTo>
                  <a:lnTo>
                    <a:pt x="875" y="301"/>
                  </a:lnTo>
                  <a:lnTo>
                    <a:pt x="875" y="304"/>
                  </a:lnTo>
                  <a:lnTo>
                    <a:pt x="882" y="310"/>
                  </a:lnTo>
                  <a:lnTo>
                    <a:pt x="884" y="317"/>
                  </a:lnTo>
                  <a:lnTo>
                    <a:pt x="884" y="322"/>
                  </a:lnTo>
                  <a:lnTo>
                    <a:pt x="884" y="324"/>
                  </a:lnTo>
                  <a:lnTo>
                    <a:pt x="884" y="329"/>
                  </a:lnTo>
                  <a:lnTo>
                    <a:pt x="882" y="335"/>
                  </a:lnTo>
                  <a:lnTo>
                    <a:pt x="882" y="342"/>
                  </a:lnTo>
                  <a:lnTo>
                    <a:pt x="882" y="349"/>
                  </a:lnTo>
                  <a:lnTo>
                    <a:pt x="880" y="356"/>
                  </a:lnTo>
                  <a:lnTo>
                    <a:pt x="877" y="361"/>
                  </a:lnTo>
                  <a:lnTo>
                    <a:pt x="875" y="372"/>
                  </a:lnTo>
                  <a:lnTo>
                    <a:pt x="875" y="377"/>
                  </a:lnTo>
                  <a:lnTo>
                    <a:pt x="884" y="383"/>
                  </a:lnTo>
                  <a:lnTo>
                    <a:pt x="891" y="390"/>
                  </a:lnTo>
                  <a:lnTo>
                    <a:pt x="893" y="395"/>
                  </a:lnTo>
                  <a:lnTo>
                    <a:pt x="893" y="397"/>
                  </a:lnTo>
                  <a:lnTo>
                    <a:pt x="893" y="402"/>
                  </a:lnTo>
                  <a:lnTo>
                    <a:pt x="893" y="404"/>
                  </a:lnTo>
                  <a:lnTo>
                    <a:pt x="896" y="406"/>
                  </a:lnTo>
                  <a:lnTo>
                    <a:pt x="898" y="411"/>
                  </a:lnTo>
                  <a:lnTo>
                    <a:pt x="900" y="413"/>
                  </a:lnTo>
                  <a:lnTo>
                    <a:pt x="902" y="420"/>
                  </a:lnTo>
                  <a:lnTo>
                    <a:pt x="902" y="427"/>
                  </a:lnTo>
                  <a:lnTo>
                    <a:pt x="907" y="434"/>
                  </a:lnTo>
                  <a:lnTo>
                    <a:pt x="909" y="438"/>
                  </a:lnTo>
                  <a:lnTo>
                    <a:pt x="914" y="443"/>
                  </a:lnTo>
                  <a:lnTo>
                    <a:pt x="916" y="447"/>
                  </a:lnTo>
                  <a:lnTo>
                    <a:pt x="918" y="450"/>
                  </a:lnTo>
                  <a:lnTo>
                    <a:pt x="918" y="454"/>
                  </a:lnTo>
                  <a:lnTo>
                    <a:pt x="916" y="463"/>
                  </a:lnTo>
                  <a:lnTo>
                    <a:pt x="916" y="468"/>
                  </a:lnTo>
                  <a:lnTo>
                    <a:pt x="916" y="473"/>
                  </a:lnTo>
                  <a:lnTo>
                    <a:pt x="916" y="477"/>
                  </a:lnTo>
                  <a:lnTo>
                    <a:pt x="916" y="479"/>
                  </a:lnTo>
                  <a:lnTo>
                    <a:pt x="916" y="482"/>
                  </a:lnTo>
                  <a:lnTo>
                    <a:pt x="909" y="482"/>
                  </a:lnTo>
                  <a:lnTo>
                    <a:pt x="902" y="482"/>
                  </a:lnTo>
                  <a:lnTo>
                    <a:pt x="886" y="489"/>
                  </a:lnTo>
                  <a:lnTo>
                    <a:pt x="875" y="493"/>
                  </a:lnTo>
                  <a:lnTo>
                    <a:pt x="868" y="495"/>
                  </a:lnTo>
                  <a:lnTo>
                    <a:pt x="866" y="498"/>
                  </a:lnTo>
                  <a:lnTo>
                    <a:pt x="861" y="495"/>
                  </a:lnTo>
                  <a:lnTo>
                    <a:pt x="857" y="495"/>
                  </a:lnTo>
                  <a:lnTo>
                    <a:pt x="850" y="491"/>
                  </a:lnTo>
                  <a:lnTo>
                    <a:pt x="841" y="484"/>
                  </a:lnTo>
                  <a:lnTo>
                    <a:pt x="829" y="479"/>
                  </a:lnTo>
                  <a:lnTo>
                    <a:pt x="818" y="470"/>
                  </a:lnTo>
                  <a:lnTo>
                    <a:pt x="806" y="461"/>
                  </a:lnTo>
                  <a:lnTo>
                    <a:pt x="797" y="457"/>
                  </a:lnTo>
                  <a:lnTo>
                    <a:pt x="795" y="459"/>
                  </a:lnTo>
                  <a:lnTo>
                    <a:pt x="795" y="461"/>
                  </a:lnTo>
                  <a:lnTo>
                    <a:pt x="790" y="463"/>
                  </a:lnTo>
                  <a:lnTo>
                    <a:pt x="788" y="468"/>
                  </a:lnTo>
                  <a:lnTo>
                    <a:pt x="779" y="482"/>
                  </a:lnTo>
                  <a:lnTo>
                    <a:pt x="772" y="489"/>
                  </a:lnTo>
                  <a:lnTo>
                    <a:pt x="765" y="493"/>
                  </a:lnTo>
                  <a:lnTo>
                    <a:pt x="761" y="495"/>
                  </a:lnTo>
                  <a:lnTo>
                    <a:pt x="758" y="498"/>
                  </a:lnTo>
                  <a:lnTo>
                    <a:pt x="754" y="498"/>
                  </a:lnTo>
                  <a:lnTo>
                    <a:pt x="749" y="498"/>
                  </a:lnTo>
                  <a:lnTo>
                    <a:pt x="742" y="495"/>
                  </a:lnTo>
                  <a:lnTo>
                    <a:pt x="733" y="493"/>
                  </a:lnTo>
                  <a:lnTo>
                    <a:pt x="729" y="491"/>
                  </a:lnTo>
                  <a:lnTo>
                    <a:pt x="724" y="486"/>
                  </a:lnTo>
                  <a:lnTo>
                    <a:pt x="720" y="482"/>
                  </a:lnTo>
                  <a:lnTo>
                    <a:pt x="717" y="477"/>
                  </a:lnTo>
                  <a:lnTo>
                    <a:pt x="713" y="475"/>
                  </a:lnTo>
                  <a:lnTo>
                    <a:pt x="706" y="473"/>
                  </a:lnTo>
                  <a:lnTo>
                    <a:pt x="701" y="470"/>
                  </a:lnTo>
                  <a:lnTo>
                    <a:pt x="697" y="468"/>
                  </a:lnTo>
                  <a:lnTo>
                    <a:pt x="685" y="459"/>
                  </a:lnTo>
                  <a:lnTo>
                    <a:pt x="683" y="459"/>
                  </a:lnTo>
                  <a:lnTo>
                    <a:pt x="676" y="461"/>
                  </a:lnTo>
                  <a:lnTo>
                    <a:pt x="665" y="468"/>
                  </a:lnTo>
                  <a:lnTo>
                    <a:pt x="658" y="473"/>
                  </a:lnTo>
                  <a:lnTo>
                    <a:pt x="649" y="477"/>
                  </a:lnTo>
                  <a:lnTo>
                    <a:pt x="644" y="479"/>
                  </a:lnTo>
                  <a:lnTo>
                    <a:pt x="640" y="479"/>
                  </a:lnTo>
                  <a:lnTo>
                    <a:pt x="633" y="482"/>
                  </a:lnTo>
                  <a:lnTo>
                    <a:pt x="619" y="493"/>
                  </a:lnTo>
                  <a:lnTo>
                    <a:pt x="608" y="498"/>
                  </a:lnTo>
                  <a:lnTo>
                    <a:pt x="598" y="502"/>
                  </a:lnTo>
                  <a:lnTo>
                    <a:pt x="585" y="466"/>
                  </a:lnTo>
                  <a:lnTo>
                    <a:pt x="580" y="454"/>
                  </a:lnTo>
                  <a:lnTo>
                    <a:pt x="573" y="445"/>
                  </a:lnTo>
                  <a:lnTo>
                    <a:pt x="567" y="441"/>
                  </a:lnTo>
                  <a:lnTo>
                    <a:pt x="560" y="436"/>
                  </a:lnTo>
                  <a:lnTo>
                    <a:pt x="548" y="431"/>
                  </a:lnTo>
                  <a:lnTo>
                    <a:pt x="541" y="425"/>
                  </a:lnTo>
                  <a:lnTo>
                    <a:pt x="532" y="418"/>
                  </a:lnTo>
                  <a:lnTo>
                    <a:pt x="525" y="411"/>
                  </a:lnTo>
                  <a:lnTo>
                    <a:pt x="514" y="406"/>
                  </a:lnTo>
                  <a:lnTo>
                    <a:pt x="507" y="402"/>
                  </a:lnTo>
                  <a:lnTo>
                    <a:pt x="505" y="399"/>
                  </a:lnTo>
                  <a:lnTo>
                    <a:pt x="500" y="399"/>
                  </a:lnTo>
                  <a:lnTo>
                    <a:pt x="498" y="399"/>
                  </a:lnTo>
                  <a:lnTo>
                    <a:pt x="493" y="399"/>
                  </a:lnTo>
                  <a:lnTo>
                    <a:pt x="491" y="399"/>
                  </a:lnTo>
                  <a:lnTo>
                    <a:pt x="489" y="397"/>
                  </a:lnTo>
                  <a:lnTo>
                    <a:pt x="484" y="395"/>
                  </a:lnTo>
                  <a:lnTo>
                    <a:pt x="482" y="393"/>
                  </a:lnTo>
                  <a:lnTo>
                    <a:pt x="477" y="393"/>
                  </a:lnTo>
                  <a:lnTo>
                    <a:pt x="473" y="390"/>
                  </a:lnTo>
                  <a:lnTo>
                    <a:pt x="466" y="383"/>
                  </a:lnTo>
                  <a:lnTo>
                    <a:pt x="464" y="381"/>
                  </a:lnTo>
                  <a:lnTo>
                    <a:pt x="461" y="379"/>
                  </a:lnTo>
                  <a:lnTo>
                    <a:pt x="459" y="379"/>
                  </a:lnTo>
                  <a:lnTo>
                    <a:pt x="459" y="381"/>
                  </a:lnTo>
                  <a:lnTo>
                    <a:pt x="457" y="381"/>
                  </a:lnTo>
                  <a:lnTo>
                    <a:pt x="455" y="381"/>
                  </a:lnTo>
                  <a:lnTo>
                    <a:pt x="452" y="381"/>
                  </a:lnTo>
                  <a:lnTo>
                    <a:pt x="450" y="381"/>
                  </a:lnTo>
                  <a:lnTo>
                    <a:pt x="448" y="381"/>
                  </a:lnTo>
                  <a:lnTo>
                    <a:pt x="445" y="379"/>
                  </a:lnTo>
                  <a:lnTo>
                    <a:pt x="445" y="377"/>
                  </a:lnTo>
                  <a:lnTo>
                    <a:pt x="441" y="374"/>
                  </a:lnTo>
                  <a:lnTo>
                    <a:pt x="439" y="377"/>
                  </a:lnTo>
                  <a:lnTo>
                    <a:pt x="436" y="377"/>
                  </a:lnTo>
                  <a:lnTo>
                    <a:pt x="434" y="374"/>
                  </a:lnTo>
                  <a:lnTo>
                    <a:pt x="432" y="372"/>
                  </a:lnTo>
                  <a:lnTo>
                    <a:pt x="432" y="370"/>
                  </a:lnTo>
                  <a:lnTo>
                    <a:pt x="429" y="367"/>
                  </a:lnTo>
                  <a:lnTo>
                    <a:pt x="425" y="367"/>
                  </a:lnTo>
                  <a:lnTo>
                    <a:pt x="423" y="365"/>
                  </a:lnTo>
                  <a:lnTo>
                    <a:pt x="420" y="367"/>
                  </a:lnTo>
                  <a:lnTo>
                    <a:pt x="418" y="367"/>
                  </a:lnTo>
                  <a:lnTo>
                    <a:pt x="416" y="367"/>
                  </a:lnTo>
                  <a:lnTo>
                    <a:pt x="411" y="365"/>
                  </a:lnTo>
                  <a:lnTo>
                    <a:pt x="409" y="363"/>
                  </a:lnTo>
                  <a:lnTo>
                    <a:pt x="407" y="361"/>
                  </a:lnTo>
                  <a:lnTo>
                    <a:pt x="402" y="361"/>
                  </a:lnTo>
                  <a:lnTo>
                    <a:pt x="397" y="361"/>
                  </a:lnTo>
                  <a:lnTo>
                    <a:pt x="395" y="358"/>
                  </a:lnTo>
                  <a:lnTo>
                    <a:pt x="391" y="356"/>
                  </a:lnTo>
                  <a:lnTo>
                    <a:pt x="388" y="349"/>
                  </a:lnTo>
                  <a:lnTo>
                    <a:pt x="386" y="331"/>
                  </a:lnTo>
                  <a:lnTo>
                    <a:pt x="384" y="326"/>
                  </a:lnTo>
                  <a:lnTo>
                    <a:pt x="381" y="324"/>
                  </a:lnTo>
                  <a:lnTo>
                    <a:pt x="379" y="322"/>
                  </a:lnTo>
                  <a:lnTo>
                    <a:pt x="377" y="319"/>
                  </a:lnTo>
                  <a:lnTo>
                    <a:pt x="375" y="315"/>
                  </a:lnTo>
                  <a:lnTo>
                    <a:pt x="372" y="310"/>
                  </a:lnTo>
                  <a:lnTo>
                    <a:pt x="370" y="308"/>
                  </a:lnTo>
                  <a:lnTo>
                    <a:pt x="368" y="308"/>
                  </a:lnTo>
                  <a:lnTo>
                    <a:pt x="365" y="306"/>
                  </a:lnTo>
                  <a:lnTo>
                    <a:pt x="361" y="304"/>
                  </a:lnTo>
                  <a:lnTo>
                    <a:pt x="356" y="301"/>
                  </a:lnTo>
                  <a:lnTo>
                    <a:pt x="352" y="301"/>
                  </a:lnTo>
                  <a:lnTo>
                    <a:pt x="349" y="299"/>
                  </a:lnTo>
                  <a:lnTo>
                    <a:pt x="347" y="294"/>
                  </a:lnTo>
                  <a:lnTo>
                    <a:pt x="345" y="292"/>
                  </a:lnTo>
                  <a:lnTo>
                    <a:pt x="340" y="290"/>
                  </a:lnTo>
                  <a:lnTo>
                    <a:pt x="336" y="288"/>
                  </a:lnTo>
                  <a:lnTo>
                    <a:pt x="331" y="288"/>
                  </a:lnTo>
                  <a:lnTo>
                    <a:pt x="327" y="285"/>
                  </a:lnTo>
                  <a:lnTo>
                    <a:pt x="320" y="281"/>
                  </a:lnTo>
                  <a:lnTo>
                    <a:pt x="317" y="281"/>
                  </a:lnTo>
                  <a:lnTo>
                    <a:pt x="317" y="285"/>
                  </a:lnTo>
                  <a:lnTo>
                    <a:pt x="317" y="288"/>
                  </a:lnTo>
                  <a:lnTo>
                    <a:pt x="315" y="290"/>
                  </a:lnTo>
                  <a:lnTo>
                    <a:pt x="313" y="290"/>
                  </a:lnTo>
                  <a:lnTo>
                    <a:pt x="290" y="292"/>
                  </a:lnTo>
                  <a:lnTo>
                    <a:pt x="288" y="294"/>
                  </a:lnTo>
                  <a:lnTo>
                    <a:pt x="285" y="299"/>
                  </a:lnTo>
                  <a:lnTo>
                    <a:pt x="285" y="304"/>
                  </a:lnTo>
                  <a:lnTo>
                    <a:pt x="285" y="308"/>
                  </a:lnTo>
                  <a:lnTo>
                    <a:pt x="283" y="313"/>
                  </a:lnTo>
                  <a:lnTo>
                    <a:pt x="283" y="317"/>
                  </a:lnTo>
                  <a:lnTo>
                    <a:pt x="283" y="319"/>
                  </a:lnTo>
                  <a:lnTo>
                    <a:pt x="288" y="322"/>
                  </a:lnTo>
                  <a:lnTo>
                    <a:pt x="288" y="326"/>
                  </a:lnTo>
                  <a:lnTo>
                    <a:pt x="288" y="329"/>
                  </a:lnTo>
                  <a:lnTo>
                    <a:pt x="283" y="335"/>
                  </a:lnTo>
                  <a:lnTo>
                    <a:pt x="279" y="338"/>
                  </a:lnTo>
                  <a:lnTo>
                    <a:pt x="269" y="340"/>
                  </a:lnTo>
                  <a:lnTo>
                    <a:pt x="267" y="345"/>
                  </a:lnTo>
                  <a:lnTo>
                    <a:pt x="265" y="347"/>
                  </a:lnTo>
                  <a:lnTo>
                    <a:pt x="265" y="358"/>
                  </a:lnTo>
                  <a:lnTo>
                    <a:pt x="263" y="361"/>
                  </a:lnTo>
                  <a:lnTo>
                    <a:pt x="260" y="361"/>
                  </a:lnTo>
                  <a:lnTo>
                    <a:pt x="244" y="356"/>
                  </a:lnTo>
                  <a:lnTo>
                    <a:pt x="242" y="347"/>
                  </a:lnTo>
                  <a:lnTo>
                    <a:pt x="240" y="338"/>
                  </a:lnTo>
                  <a:lnTo>
                    <a:pt x="235" y="335"/>
                  </a:lnTo>
                  <a:lnTo>
                    <a:pt x="233" y="333"/>
                  </a:lnTo>
                  <a:lnTo>
                    <a:pt x="226" y="331"/>
                  </a:lnTo>
                  <a:lnTo>
                    <a:pt x="224" y="331"/>
                  </a:lnTo>
                  <a:lnTo>
                    <a:pt x="221" y="335"/>
                  </a:lnTo>
                  <a:lnTo>
                    <a:pt x="221" y="338"/>
                  </a:lnTo>
                  <a:lnTo>
                    <a:pt x="221" y="342"/>
                  </a:lnTo>
                  <a:lnTo>
                    <a:pt x="219" y="342"/>
                  </a:lnTo>
                  <a:lnTo>
                    <a:pt x="217" y="345"/>
                  </a:lnTo>
                  <a:lnTo>
                    <a:pt x="215" y="345"/>
                  </a:lnTo>
                  <a:lnTo>
                    <a:pt x="215" y="347"/>
                  </a:lnTo>
                  <a:lnTo>
                    <a:pt x="212" y="351"/>
                  </a:lnTo>
                  <a:lnTo>
                    <a:pt x="210" y="354"/>
                  </a:lnTo>
                  <a:lnTo>
                    <a:pt x="208" y="356"/>
                  </a:lnTo>
                  <a:lnTo>
                    <a:pt x="205" y="358"/>
                  </a:lnTo>
                  <a:lnTo>
                    <a:pt x="203" y="363"/>
                  </a:lnTo>
                  <a:lnTo>
                    <a:pt x="201" y="367"/>
                  </a:lnTo>
                  <a:lnTo>
                    <a:pt x="196" y="377"/>
                  </a:lnTo>
                  <a:lnTo>
                    <a:pt x="192" y="383"/>
                  </a:lnTo>
                  <a:lnTo>
                    <a:pt x="187" y="386"/>
                  </a:lnTo>
                  <a:lnTo>
                    <a:pt x="178" y="388"/>
                  </a:lnTo>
                  <a:lnTo>
                    <a:pt x="173" y="390"/>
                  </a:lnTo>
                  <a:lnTo>
                    <a:pt x="169" y="393"/>
                  </a:lnTo>
                  <a:lnTo>
                    <a:pt x="162" y="393"/>
                  </a:lnTo>
                  <a:lnTo>
                    <a:pt x="155" y="393"/>
                  </a:lnTo>
                  <a:lnTo>
                    <a:pt x="148" y="393"/>
                  </a:lnTo>
                  <a:lnTo>
                    <a:pt x="144" y="395"/>
                  </a:lnTo>
                  <a:lnTo>
                    <a:pt x="144" y="397"/>
                  </a:lnTo>
                  <a:lnTo>
                    <a:pt x="137" y="406"/>
                  </a:lnTo>
                  <a:lnTo>
                    <a:pt x="132" y="413"/>
                  </a:lnTo>
                  <a:lnTo>
                    <a:pt x="128" y="418"/>
                  </a:lnTo>
                  <a:lnTo>
                    <a:pt x="123" y="422"/>
                  </a:lnTo>
                  <a:lnTo>
                    <a:pt x="112" y="429"/>
                  </a:lnTo>
                  <a:lnTo>
                    <a:pt x="103" y="436"/>
                  </a:lnTo>
                  <a:lnTo>
                    <a:pt x="100" y="434"/>
                  </a:lnTo>
                  <a:lnTo>
                    <a:pt x="96" y="434"/>
                  </a:lnTo>
                  <a:lnTo>
                    <a:pt x="94" y="434"/>
                  </a:lnTo>
                  <a:lnTo>
                    <a:pt x="91" y="436"/>
                  </a:lnTo>
                  <a:lnTo>
                    <a:pt x="89" y="436"/>
                  </a:lnTo>
                  <a:lnTo>
                    <a:pt x="84" y="431"/>
                  </a:lnTo>
                  <a:lnTo>
                    <a:pt x="82" y="431"/>
                  </a:lnTo>
                  <a:lnTo>
                    <a:pt x="80" y="429"/>
                  </a:lnTo>
                  <a:lnTo>
                    <a:pt x="78" y="429"/>
                  </a:lnTo>
                  <a:lnTo>
                    <a:pt x="75" y="427"/>
                  </a:lnTo>
                  <a:lnTo>
                    <a:pt x="62" y="397"/>
                  </a:lnTo>
                  <a:lnTo>
                    <a:pt x="57" y="390"/>
                  </a:lnTo>
                  <a:lnTo>
                    <a:pt x="62" y="377"/>
                  </a:lnTo>
                  <a:lnTo>
                    <a:pt x="62" y="363"/>
                  </a:lnTo>
                  <a:lnTo>
                    <a:pt x="62" y="356"/>
                  </a:lnTo>
                  <a:lnTo>
                    <a:pt x="59" y="349"/>
                  </a:lnTo>
                  <a:lnTo>
                    <a:pt x="57" y="342"/>
                  </a:lnTo>
                  <a:lnTo>
                    <a:pt x="50" y="338"/>
                  </a:lnTo>
                  <a:lnTo>
                    <a:pt x="43" y="329"/>
                  </a:lnTo>
                  <a:lnTo>
                    <a:pt x="36" y="319"/>
                  </a:lnTo>
                  <a:lnTo>
                    <a:pt x="34" y="313"/>
                  </a:lnTo>
                  <a:lnTo>
                    <a:pt x="32" y="304"/>
                  </a:lnTo>
                  <a:lnTo>
                    <a:pt x="32" y="294"/>
                  </a:lnTo>
                  <a:lnTo>
                    <a:pt x="27" y="285"/>
                  </a:lnTo>
                  <a:lnTo>
                    <a:pt x="20" y="276"/>
                  </a:lnTo>
                  <a:lnTo>
                    <a:pt x="18" y="274"/>
                  </a:lnTo>
                  <a:lnTo>
                    <a:pt x="16" y="267"/>
                  </a:lnTo>
                  <a:lnTo>
                    <a:pt x="16" y="260"/>
                  </a:lnTo>
                  <a:lnTo>
                    <a:pt x="14" y="251"/>
                  </a:lnTo>
                  <a:lnTo>
                    <a:pt x="16" y="244"/>
                  </a:lnTo>
                  <a:lnTo>
                    <a:pt x="16" y="235"/>
                  </a:lnTo>
                  <a:lnTo>
                    <a:pt x="20" y="221"/>
                  </a:lnTo>
                  <a:lnTo>
                    <a:pt x="23" y="214"/>
                  </a:lnTo>
                  <a:lnTo>
                    <a:pt x="23" y="210"/>
                  </a:lnTo>
                  <a:lnTo>
                    <a:pt x="23" y="208"/>
                  </a:lnTo>
                  <a:lnTo>
                    <a:pt x="20" y="203"/>
                  </a:lnTo>
                  <a:lnTo>
                    <a:pt x="18" y="198"/>
                  </a:lnTo>
                  <a:lnTo>
                    <a:pt x="11" y="194"/>
                  </a:lnTo>
                  <a:lnTo>
                    <a:pt x="7" y="192"/>
                  </a:lnTo>
                  <a:lnTo>
                    <a:pt x="4" y="189"/>
                  </a:lnTo>
                  <a:lnTo>
                    <a:pt x="2" y="185"/>
                  </a:lnTo>
                  <a:lnTo>
                    <a:pt x="0" y="182"/>
                  </a:lnTo>
                  <a:lnTo>
                    <a:pt x="0" y="176"/>
                  </a:lnTo>
                  <a:lnTo>
                    <a:pt x="0" y="171"/>
                  </a:lnTo>
                  <a:lnTo>
                    <a:pt x="2" y="169"/>
                  </a:lnTo>
                  <a:lnTo>
                    <a:pt x="4" y="166"/>
                  </a:lnTo>
                  <a:lnTo>
                    <a:pt x="9" y="166"/>
                  </a:lnTo>
                  <a:lnTo>
                    <a:pt x="11" y="166"/>
                  </a:lnTo>
                  <a:lnTo>
                    <a:pt x="14" y="164"/>
                  </a:lnTo>
                  <a:lnTo>
                    <a:pt x="14" y="160"/>
                  </a:lnTo>
                  <a:lnTo>
                    <a:pt x="16" y="157"/>
                  </a:lnTo>
                  <a:lnTo>
                    <a:pt x="18" y="155"/>
                  </a:lnTo>
                  <a:lnTo>
                    <a:pt x="20" y="153"/>
                  </a:lnTo>
                  <a:lnTo>
                    <a:pt x="23" y="150"/>
                  </a:lnTo>
                  <a:lnTo>
                    <a:pt x="23" y="141"/>
                  </a:lnTo>
                  <a:lnTo>
                    <a:pt x="25" y="137"/>
                  </a:lnTo>
                  <a:lnTo>
                    <a:pt x="23" y="118"/>
                  </a:lnTo>
                  <a:lnTo>
                    <a:pt x="23" y="116"/>
                  </a:lnTo>
                  <a:lnTo>
                    <a:pt x="25" y="112"/>
                  </a:lnTo>
                  <a:lnTo>
                    <a:pt x="30" y="107"/>
                  </a:lnTo>
                  <a:lnTo>
                    <a:pt x="32" y="107"/>
                  </a:lnTo>
                  <a:lnTo>
                    <a:pt x="55" y="102"/>
                  </a:lnTo>
                  <a:lnTo>
                    <a:pt x="57" y="102"/>
                  </a:lnTo>
                  <a:lnTo>
                    <a:pt x="59" y="105"/>
                  </a:lnTo>
                  <a:lnTo>
                    <a:pt x="62" y="105"/>
                  </a:lnTo>
                  <a:lnTo>
                    <a:pt x="64" y="105"/>
                  </a:lnTo>
                  <a:lnTo>
                    <a:pt x="66" y="102"/>
                  </a:lnTo>
                  <a:lnTo>
                    <a:pt x="66" y="100"/>
                  </a:lnTo>
                  <a:lnTo>
                    <a:pt x="68" y="98"/>
                  </a:lnTo>
                  <a:lnTo>
                    <a:pt x="71" y="98"/>
                  </a:lnTo>
                  <a:lnTo>
                    <a:pt x="87" y="100"/>
                  </a:lnTo>
                  <a:lnTo>
                    <a:pt x="94" y="102"/>
                  </a:lnTo>
                  <a:lnTo>
                    <a:pt x="103" y="102"/>
                  </a:lnTo>
                  <a:lnTo>
                    <a:pt x="105" y="100"/>
                  </a:lnTo>
                  <a:lnTo>
                    <a:pt x="105" y="96"/>
                  </a:lnTo>
                  <a:lnTo>
                    <a:pt x="107" y="82"/>
                  </a:lnTo>
                  <a:lnTo>
                    <a:pt x="110" y="75"/>
                  </a:lnTo>
                  <a:lnTo>
                    <a:pt x="110" y="73"/>
                  </a:lnTo>
                  <a:lnTo>
                    <a:pt x="112" y="70"/>
                  </a:lnTo>
                  <a:lnTo>
                    <a:pt x="114" y="68"/>
                  </a:lnTo>
                  <a:lnTo>
                    <a:pt x="116" y="64"/>
                  </a:lnTo>
                  <a:lnTo>
                    <a:pt x="119" y="61"/>
                  </a:lnTo>
                  <a:lnTo>
                    <a:pt x="121" y="57"/>
                  </a:lnTo>
                  <a:lnTo>
                    <a:pt x="123" y="54"/>
                  </a:lnTo>
                  <a:lnTo>
                    <a:pt x="128" y="52"/>
                  </a:lnTo>
                  <a:lnTo>
                    <a:pt x="130" y="50"/>
                  </a:lnTo>
                  <a:lnTo>
                    <a:pt x="132" y="48"/>
                  </a:lnTo>
                  <a:lnTo>
                    <a:pt x="135" y="50"/>
                  </a:lnTo>
                  <a:lnTo>
                    <a:pt x="139" y="50"/>
                  </a:lnTo>
                  <a:lnTo>
                    <a:pt x="142" y="50"/>
                  </a:lnTo>
                  <a:lnTo>
                    <a:pt x="144" y="50"/>
                  </a:lnTo>
                  <a:lnTo>
                    <a:pt x="151" y="41"/>
                  </a:lnTo>
                  <a:lnTo>
                    <a:pt x="153" y="38"/>
                  </a:lnTo>
                  <a:lnTo>
                    <a:pt x="153" y="41"/>
                  </a:lnTo>
                  <a:lnTo>
                    <a:pt x="155" y="48"/>
                  </a:lnTo>
                  <a:lnTo>
                    <a:pt x="158" y="57"/>
                  </a:lnTo>
                  <a:lnTo>
                    <a:pt x="160" y="61"/>
                  </a:lnTo>
                  <a:lnTo>
                    <a:pt x="162" y="66"/>
                  </a:lnTo>
                  <a:lnTo>
                    <a:pt x="164" y="70"/>
                  </a:lnTo>
                  <a:lnTo>
                    <a:pt x="167" y="73"/>
                  </a:lnTo>
                  <a:lnTo>
                    <a:pt x="169" y="75"/>
                  </a:lnTo>
                  <a:lnTo>
                    <a:pt x="171" y="77"/>
                  </a:lnTo>
                  <a:lnTo>
                    <a:pt x="173" y="84"/>
                  </a:lnTo>
                  <a:lnTo>
                    <a:pt x="176" y="89"/>
                  </a:lnTo>
                  <a:lnTo>
                    <a:pt x="178" y="91"/>
                  </a:lnTo>
                  <a:lnTo>
                    <a:pt x="180" y="93"/>
                  </a:lnTo>
                  <a:lnTo>
                    <a:pt x="187" y="98"/>
                  </a:lnTo>
                  <a:lnTo>
                    <a:pt x="192" y="102"/>
                  </a:lnTo>
                  <a:lnTo>
                    <a:pt x="194" y="105"/>
                  </a:lnTo>
                  <a:lnTo>
                    <a:pt x="199" y="114"/>
                  </a:lnTo>
                  <a:lnTo>
                    <a:pt x="201" y="116"/>
                  </a:lnTo>
                  <a:lnTo>
                    <a:pt x="203" y="118"/>
                  </a:lnTo>
                  <a:lnTo>
                    <a:pt x="208" y="118"/>
                  </a:lnTo>
                  <a:lnTo>
                    <a:pt x="215" y="114"/>
                  </a:lnTo>
                  <a:lnTo>
                    <a:pt x="224" y="109"/>
                  </a:lnTo>
                  <a:lnTo>
                    <a:pt x="233" y="102"/>
                  </a:lnTo>
                  <a:lnTo>
                    <a:pt x="244" y="96"/>
                  </a:lnTo>
                  <a:lnTo>
                    <a:pt x="247" y="91"/>
                  </a:lnTo>
                  <a:lnTo>
                    <a:pt x="247" y="86"/>
                  </a:lnTo>
                  <a:lnTo>
                    <a:pt x="247" y="82"/>
                  </a:lnTo>
                  <a:lnTo>
                    <a:pt x="249" y="80"/>
                  </a:lnTo>
                  <a:lnTo>
                    <a:pt x="249" y="75"/>
                  </a:lnTo>
                  <a:lnTo>
                    <a:pt x="249" y="73"/>
                  </a:lnTo>
                  <a:lnTo>
                    <a:pt x="249" y="70"/>
                  </a:lnTo>
                  <a:lnTo>
                    <a:pt x="244" y="66"/>
                  </a:lnTo>
                  <a:lnTo>
                    <a:pt x="242" y="66"/>
                  </a:lnTo>
                  <a:lnTo>
                    <a:pt x="240" y="61"/>
                  </a:lnTo>
                  <a:lnTo>
                    <a:pt x="240" y="59"/>
                  </a:lnTo>
                  <a:lnTo>
                    <a:pt x="240" y="57"/>
                  </a:lnTo>
                  <a:lnTo>
                    <a:pt x="240" y="54"/>
                  </a:lnTo>
                  <a:lnTo>
                    <a:pt x="244" y="52"/>
                  </a:lnTo>
                  <a:lnTo>
                    <a:pt x="247" y="52"/>
                  </a:lnTo>
                  <a:lnTo>
                    <a:pt x="247" y="50"/>
                  </a:lnTo>
                  <a:lnTo>
                    <a:pt x="249" y="45"/>
                  </a:lnTo>
                  <a:lnTo>
                    <a:pt x="247" y="41"/>
                  </a:lnTo>
                  <a:lnTo>
                    <a:pt x="249" y="38"/>
                  </a:lnTo>
                  <a:lnTo>
                    <a:pt x="251" y="34"/>
                  </a:lnTo>
                  <a:lnTo>
                    <a:pt x="253" y="32"/>
                  </a:lnTo>
                  <a:lnTo>
                    <a:pt x="253" y="29"/>
                  </a:lnTo>
                  <a:lnTo>
                    <a:pt x="251" y="27"/>
                  </a:lnTo>
                  <a:lnTo>
                    <a:pt x="247" y="27"/>
                  </a:lnTo>
                  <a:lnTo>
                    <a:pt x="242" y="25"/>
                  </a:lnTo>
                  <a:lnTo>
                    <a:pt x="235" y="25"/>
                  </a:lnTo>
                  <a:lnTo>
                    <a:pt x="231" y="25"/>
                  </a:lnTo>
                  <a:lnTo>
                    <a:pt x="226" y="25"/>
                  </a:lnTo>
                  <a:lnTo>
                    <a:pt x="224" y="22"/>
                  </a:lnTo>
                  <a:lnTo>
                    <a:pt x="224" y="20"/>
                  </a:lnTo>
                  <a:lnTo>
                    <a:pt x="226" y="16"/>
                  </a:lnTo>
                  <a:lnTo>
                    <a:pt x="228" y="16"/>
                  </a:lnTo>
                  <a:lnTo>
                    <a:pt x="233" y="13"/>
                  </a:lnTo>
                  <a:lnTo>
                    <a:pt x="237" y="13"/>
                  </a:lnTo>
                  <a:lnTo>
                    <a:pt x="240" y="16"/>
                  </a:lnTo>
                  <a:lnTo>
                    <a:pt x="242" y="16"/>
                  </a:lnTo>
                  <a:lnTo>
                    <a:pt x="247" y="13"/>
                  </a:lnTo>
                  <a:lnTo>
                    <a:pt x="249" y="11"/>
                  </a:lnTo>
                  <a:lnTo>
                    <a:pt x="253" y="11"/>
                  </a:lnTo>
                  <a:lnTo>
                    <a:pt x="256" y="11"/>
                  </a:lnTo>
                  <a:lnTo>
                    <a:pt x="260" y="13"/>
                  </a:lnTo>
                  <a:lnTo>
                    <a:pt x="263" y="18"/>
                  </a:lnTo>
                  <a:lnTo>
                    <a:pt x="265" y="18"/>
                  </a:lnTo>
                  <a:lnTo>
                    <a:pt x="269" y="20"/>
                  </a:lnTo>
                  <a:lnTo>
                    <a:pt x="274" y="18"/>
                  </a:lnTo>
                  <a:lnTo>
                    <a:pt x="279" y="13"/>
                  </a:lnTo>
                  <a:lnTo>
                    <a:pt x="283" y="9"/>
                  </a:lnTo>
                  <a:lnTo>
                    <a:pt x="288" y="0"/>
                  </a:lnTo>
                  <a:lnTo>
                    <a:pt x="306" y="20"/>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54" name="A121">
              <a:extLst>
                <a:ext uri="{FF2B5EF4-FFF2-40B4-BE49-F238E27FC236}">
                  <a16:creationId xmlns:a16="http://schemas.microsoft.com/office/drawing/2014/main" id="{9AB899A6-D5C4-53A2-D7B7-6B5CFAA0EAEC}"/>
                </a:ext>
              </a:extLst>
            </xdr:cNvPr>
            <xdr:cNvSpPr>
              <a:spLocks/>
            </xdr:cNvSpPr>
          </xdr:nvSpPr>
          <xdr:spPr bwMode="auto">
            <a:xfrm>
              <a:off x="4644718" y="9382558"/>
              <a:ext cx="530962" cy="410460"/>
            </a:xfrm>
            <a:custGeom>
              <a:avLst/>
              <a:gdLst/>
              <a:ahLst/>
              <a:cxnLst>
                <a:cxn ang="0">
                  <a:pos x="309" y="84"/>
                </a:cxn>
                <a:cxn ang="0">
                  <a:pos x="325" y="96"/>
                </a:cxn>
                <a:cxn ang="0">
                  <a:pos x="338" y="100"/>
                </a:cxn>
                <a:cxn ang="0">
                  <a:pos x="350" y="100"/>
                </a:cxn>
                <a:cxn ang="0">
                  <a:pos x="375" y="116"/>
                </a:cxn>
                <a:cxn ang="0">
                  <a:pos x="400" y="125"/>
                </a:cxn>
                <a:cxn ang="0">
                  <a:pos x="459" y="164"/>
                </a:cxn>
                <a:cxn ang="0">
                  <a:pos x="526" y="198"/>
                </a:cxn>
                <a:cxn ang="0">
                  <a:pos x="546" y="226"/>
                </a:cxn>
                <a:cxn ang="0">
                  <a:pos x="555" y="301"/>
                </a:cxn>
                <a:cxn ang="0">
                  <a:pos x="551" y="320"/>
                </a:cxn>
                <a:cxn ang="0">
                  <a:pos x="532" y="340"/>
                </a:cxn>
                <a:cxn ang="0">
                  <a:pos x="528" y="365"/>
                </a:cxn>
                <a:cxn ang="0">
                  <a:pos x="521" y="370"/>
                </a:cxn>
                <a:cxn ang="0">
                  <a:pos x="519" y="388"/>
                </a:cxn>
                <a:cxn ang="0">
                  <a:pos x="494" y="402"/>
                </a:cxn>
                <a:cxn ang="0">
                  <a:pos x="473" y="377"/>
                </a:cxn>
                <a:cxn ang="0">
                  <a:pos x="434" y="377"/>
                </a:cxn>
                <a:cxn ang="0">
                  <a:pos x="409" y="368"/>
                </a:cxn>
                <a:cxn ang="0">
                  <a:pos x="379" y="379"/>
                </a:cxn>
                <a:cxn ang="0">
                  <a:pos x="352" y="361"/>
                </a:cxn>
                <a:cxn ang="0">
                  <a:pos x="329" y="345"/>
                </a:cxn>
                <a:cxn ang="0">
                  <a:pos x="311" y="329"/>
                </a:cxn>
                <a:cxn ang="0">
                  <a:pos x="299" y="331"/>
                </a:cxn>
                <a:cxn ang="0">
                  <a:pos x="283" y="331"/>
                </a:cxn>
                <a:cxn ang="0">
                  <a:pos x="279" y="338"/>
                </a:cxn>
                <a:cxn ang="0">
                  <a:pos x="279" y="365"/>
                </a:cxn>
                <a:cxn ang="0">
                  <a:pos x="272" y="379"/>
                </a:cxn>
                <a:cxn ang="0">
                  <a:pos x="258" y="384"/>
                </a:cxn>
                <a:cxn ang="0">
                  <a:pos x="245" y="393"/>
                </a:cxn>
                <a:cxn ang="0">
                  <a:pos x="240" y="406"/>
                </a:cxn>
                <a:cxn ang="0">
                  <a:pos x="219" y="404"/>
                </a:cxn>
                <a:cxn ang="0">
                  <a:pos x="208" y="395"/>
                </a:cxn>
                <a:cxn ang="0">
                  <a:pos x="208" y="377"/>
                </a:cxn>
                <a:cxn ang="0">
                  <a:pos x="192" y="379"/>
                </a:cxn>
                <a:cxn ang="0">
                  <a:pos x="174" y="384"/>
                </a:cxn>
                <a:cxn ang="0">
                  <a:pos x="149" y="384"/>
                </a:cxn>
                <a:cxn ang="0">
                  <a:pos x="105" y="386"/>
                </a:cxn>
                <a:cxn ang="0">
                  <a:pos x="91" y="406"/>
                </a:cxn>
                <a:cxn ang="0">
                  <a:pos x="66" y="434"/>
                </a:cxn>
                <a:cxn ang="0">
                  <a:pos x="53" y="413"/>
                </a:cxn>
                <a:cxn ang="0">
                  <a:pos x="55" y="379"/>
                </a:cxn>
                <a:cxn ang="0">
                  <a:pos x="5" y="358"/>
                </a:cxn>
                <a:cxn ang="0">
                  <a:pos x="9" y="331"/>
                </a:cxn>
                <a:cxn ang="0">
                  <a:pos x="5" y="304"/>
                </a:cxn>
                <a:cxn ang="0">
                  <a:pos x="23" y="297"/>
                </a:cxn>
                <a:cxn ang="0">
                  <a:pos x="34" y="278"/>
                </a:cxn>
                <a:cxn ang="0">
                  <a:pos x="32" y="262"/>
                </a:cxn>
                <a:cxn ang="0">
                  <a:pos x="21" y="249"/>
                </a:cxn>
                <a:cxn ang="0">
                  <a:pos x="5" y="221"/>
                </a:cxn>
                <a:cxn ang="0">
                  <a:pos x="39" y="182"/>
                </a:cxn>
                <a:cxn ang="0">
                  <a:pos x="50" y="123"/>
                </a:cxn>
                <a:cxn ang="0">
                  <a:pos x="82" y="96"/>
                </a:cxn>
                <a:cxn ang="0">
                  <a:pos x="98" y="70"/>
                </a:cxn>
                <a:cxn ang="0">
                  <a:pos x="107" y="54"/>
                </a:cxn>
                <a:cxn ang="0">
                  <a:pos x="130" y="75"/>
                </a:cxn>
                <a:cxn ang="0">
                  <a:pos x="155" y="59"/>
                </a:cxn>
                <a:cxn ang="0">
                  <a:pos x="169" y="38"/>
                </a:cxn>
                <a:cxn ang="0">
                  <a:pos x="176" y="11"/>
                </a:cxn>
                <a:cxn ang="0">
                  <a:pos x="206" y="0"/>
                </a:cxn>
                <a:cxn ang="0">
                  <a:pos x="235" y="18"/>
                </a:cxn>
                <a:cxn ang="0">
                  <a:pos x="256" y="27"/>
                </a:cxn>
                <a:cxn ang="0">
                  <a:pos x="272" y="50"/>
                </a:cxn>
              </a:cxnLst>
              <a:rect l="0" t="0" r="r" b="b"/>
              <a:pathLst>
                <a:path w="564" h="436">
                  <a:moveTo>
                    <a:pt x="293" y="80"/>
                  </a:moveTo>
                  <a:lnTo>
                    <a:pt x="295" y="82"/>
                  </a:lnTo>
                  <a:lnTo>
                    <a:pt x="297" y="84"/>
                  </a:lnTo>
                  <a:lnTo>
                    <a:pt x="302" y="86"/>
                  </a:lnTo>
                  <a:lnTo>
                    <a:pt x="304" y="86"/>
                  </a:lnTo>
                  <a:lnTo>
                    <a:pt x="306" y="86"/>
                  </a:lnTo>
                  <a:lnTo>
                    <a:pt x="309" y="84"/>
                  </a:lnTo>
                  <a:lnTo>
                    <a:pt x="311" y="86"/>
                  </a:lnTo>
                  <a:lnTo>
                    <a:pt x="315" y="86"/>
                  </a:lnTo>
                  <a:lnTo>
                    <a:pt x="318" y="89"/>
                  </a:lnTo>
                  <a:lnTo>
                    <a:pt x="318" y="91"/>
                  </a:lnTo>
                  <a:lnTo>
                    <a:pt x="320" y="93"/>
                  </a:lnTo>
                  <a:lnTo>
                    <a:pt x="322" y="96"/>
                  </a:lnTo>
                  <a:lnTo>
                    <a:pt x="325" y="96"/>
                  </a:lnTo>
                  <a:lnTo>
                    <a:pt x="327" y="93"/>
                  </a:lnTo>
                  <a:lnTo>
                    <a:pt x="327" y="93"/>
                  </a:lnTo>
                  <a:lnTo>
                    <a:pt x="331" y="96"/>
                  </a:lnTo>
                  <a:lnTo>
                    <a:pt x="331" y="98"/>
                  </a:lnTo>
                  <a:lnTo>
                    <a:pt x="334" y="100"/>
                  </a:lnTo>
                  <a:lnTo>
                    <a:pt x="336" y="100"/>
                  </a:lnTo>
                  <a:lnTo>
                    <a:pt x="338" y="100"/>
                  </a:lnTo>
                  <a:lnTo>
                    <a:pt x="341" y="100"/>
                  </a:lnTo>
                  <a:lnTo>
                    <a:pt x="341" y="100"/>
                  </a:lnTo>
                  <a:lnTo>
                    <a:pt x="343" y="100"/>
                  </a:lnTo>
                  <a:lnTo>
                    <a:pt x="345" y="100"/>
                  </a:lnTo>
                  <a:lnTo>
                    <a:pt x="345" y="98"/>
                  </a:lnTo>
                  <a:lnTo>
                    <a:pt x="347" y="98"/>
                  </a:lnTo>
                  <a:lnTo>
                    <a:pt x="350" y="100"/>
                  </a:lnTo>
                  <a:lnTo>
                    <a:pt x="352" y="102"/>
                  </a:lnTo>
                  <a:lnTo>
                    <a:pt x="352" y="102"/>
                  </a:lnTo>
                  <a:lnTo>
                    <a:pt x="359" y="109"/>
                  </a:lnTo>
                  <a:lnTo>
                    <a:pt x="363" y="112"/>
                  </a:lnTo>
                  <a:lnTo>
                    <a:pt x="368" y="112"/>
                  </a:lnTo>
                  <a:lnTo>
                    <a:pt x="370" y="114"/>
                  </a:lnTo>
                  <a:lnTo>
                    <a:pt x="375" y="116"/>
                  </a:lnTo>
                  <a:lnTo>
                    <a:pt x="377" y="118"/>
                  </a:lnTo>
                  <a:lnTo>
                    <a:pt x="379" y="118"/>
                  </a:lnTo>
                  <a:lnTo>
                    <a:pt x="384" y="118"/>
                  </a:lnTo>
                  <a:lnTo>
                    <a:pt x="386" y="118"/>
                  </a:lnTo>
                  <a:lnTo>
                    <a:pt x="391" y="118"/>
                  </a:lnTo>
                  <a:lnTo>
                    <a:pt x="393" y="121"/>
                  </a:lnTo>
                  <a:lnTo>
                    <a:pt x="400" y="125"/>
                  </a:lnTo>
                  <a:lnTo>
                    <a:pt x="411" y="130"/>
                  </a:lnTo>
                  <a:lnTo>
                    <a:pt x="418" y="137"/>
                  </a:lnTo>
                  <a:lnTo>
                    <a:pt x="427" y="144"/>
                  </a:lnTo>
                  <a:lnTo>
                    <a:pt x="434" y="150"/>
                  </a:lnTo>
                  <a:lnTo>
                    <a:pt x="446" y="155"/>
                  </a:lnTo>
                  <a:lnTo>
                    <a:pt x="453" y="160"/>
                  </a:lnTo>
                  <a:lnTo>
                    <a:pt x="459" y="164"/>
                  </a:lnTo>
                  <a:lnTo>
                    <a:pt x="466" y="173"/>
                  </a:lnTo>
                  <a:lnTo>
                    <a:pt x="471" y="185"/>
                  </a:lnTo>
                  <a:lnTo>
                    <a:pt x="484" y="221"/>
                  </a:lnTo>
                  <a:lnTo>
                    <a:pt x="494" y="217"/>
                  </a:lnTo>
                  <a:lnTo>
                    <a:pt x="505" y="212"/>
                  </a:lnTo>
                  <a:lnTo>
                    <a:pt x="519" y="201"/>
                  </a:lnTo>
                  <a:lnTo>
                    <a:pt x="526" y="198"/>
                  </a:lnTo>
                  <a:lnTo>
                    <a:pt x="530" y="198"/>
                  </a:lnTo>
                  <a:lnTo>
                    <a:pt x="530" y="201"/>
                  </a:lnTo>
                  <a:lnTo>
                    <a:pt x="532" y="203"/>
                  </a:lnTo>
                  <a:lnTo>
                    <a:pt x="535" y="205"/>
                  </a:lnTo>
                  <a:lnTo>
                    <a:pt x="539" y="210"/>
                  </a:lnTo>
                  <a:lnTo>
                    <a:pt x="544" y="217"/>
                  </a:lnTo>
                  <a:lnTo>
                    <a:pt x="546" y="226"/>
                  </a:lnTo>
                  <a:lnTo>
                    <a:pt x="548" y="235"/>
                  </a:lnTo>
                  <a:lnTo>
                    <a:pt x="562" y="265"/>
                  </a:lnTo>
                  <a:lnTo>
                    <a:pt x="564" y="272"/>
                  </a:lnTo>
                  <a:lnTo>
                    <a:pt x="564" y="278"/>
                  </a:lnTo>
                  <a:lnTo>
                    <a:pt x="562" y="285"/>
                  </a:lnTo>
                  <a:lnTo>
                    <a:pt x="560" y="290"/>
                  </a:lnTo>
                  <a:lnTo>
                    <a:pt x="555" y="301"/>
                  </a:lnTo>
                  <a:lnTo>
                    <a:pt x="555" y="304"/>
                  </a:lnTo>
                  <a:lnTo>
                    <a:pt x="555" y="306"/>
                  </a:lnTo>
                  <a:lnTo>
                    <a:pt x="555" y="310"/>
                  </a:lnTo>
                  <a:lnTo>
                    <a:pt x="555" y="310"/>
                  </a:lnTo>
                  <a:lnTo>
                    <a:pt x="555" y="313"/>
                  </a:lnTo>
                  <a:lnTo>
                    <a:pt x="553" y="315"/>
                  </a:lnTo>
                  <a:lnTo>
                    <a:pt x="551" y="320"/>
                  </a:lnTo>
                  <a:lnTo>
                    <a:pt x="546" y="324"/>
                  </a:lnTo>
                  <a:lnTo>
                    <a:pt x="542" y="324"/>
                  </a:lnTo>
                  <a:lnTo>
                    <a:pt x="539" y="326"/>
                  </a:lnTo>
                  <a:lnTo>
                    <a:pt x="535" y="331"/>
                  </a:lnTo>
                  <a:lnTo>
                    <a:pt x="532" y="333"/>
                  </a:lnTo>
                  <a:lnTo>
                    <a:pt x="532" y="336"/>
                  </a:lnTo>
                  <a:lnTo>
                    <a:pt x="532" y="340"/>
                  </a:lnTo>
                  <a:lnTo>
                    <a:pt x="535" y="347"/>
                  </a:lnTo>
                  <a:lnTo>
                    <a:pt x="535" y="349"/>
                  </a:lnTo>
                  <a:lnTo>
                    <a:pt x="535" y="354"/>
                  </a:lnTo>
                  <a:lnTo>
                    <a:pt x="532" y="356"/>
                  </a:lnTo>
                  <a:lnTo>
                    <a:pt x="532" y="358"/>
                  </a:lnTo>
                  <a:lnTo>
                    <a:pt x="528" y="363"/>
                  </a:lnTo>
                  <a:lnTo>
                    <a:pt x="528" y="365"/>
                  </a:lnTo>
                  <a:lnTo>
                    <a:pt x="528" y="365"/>
                  </a:lnTo>
                  <a:lnTo>
                    <a:pt x="530" y="368"/>
                  </a:lnTo>
                  <a:lnTo>
                    <a:pt x="530" y="370"/>
                  </a:lnTo>
                  <a:lnTo>
                    <a:pt x="528" y="372"/>
                  </a:lnTo>
                  <a:lnTo>
                    <a:pt x="526" y="372"/>
                  </a:lnTo>
                  <a:lnTo>
                    <a:pt x="521" y="370"/>
                  </a:lnTo>
                  <a:lnTo>
                    <a:pt x="521" y="370"/>
                  </a:lnTo>
                  <a:lnTo>
                    <a:pt x="519" y="372"/>
                  </a:lnTo>
                  <a:lnTo>
                    <a:pt x="514" y="377"/>
                  </a:lnTo>
                  <a:lnTo>
                    <a:pt x="512" y="379"/>
                  </a:lnTo>
                  <a:lnTo>
                    <a:pt x="512" y="381"/>
                  </a:lnTo>
                  <a:lnTo>
                    <a:pt x="512" y="384"/>
                  </a:lnTo>
                  <a:lnTo>
                    <a:pt x="516" y="386"/>
                  </a:lnTo>
                  <a:lnTo>
                    <a:pt x="519" y="388"/>
                  </a:lnTo>
                  <a:lnTo>
                    <a:pt x="516" y="390"/>
                  </a:lnTo>
                  <a:lnTo>
                    <a:pt x="512" y="395"/>
                  </a:lnTo>
                  <a:lnTo>
                    <a:pt x="512" y="397"/>
                  </a:lnTo>
                  <a:lnTo>
                    <a:pt x="512" y="406"/>
                  </a:lnTo>
                  <a:lnTo>
                    <a:pt x="510" y="413"/>
                  </a:lnTo>
                  <a:lnTo>
                    <a:pt x="498" y="406"/>
                  </a:lnTo>
                  <a:lnTo>
                    <a:pt x="494" y="402"/>
                  </a:lnTo>
                  <a:lnTo>
                    <a:pt x="491" y="397"/>
                  </a:lnTo>
                  <a:lnTo>
                    <a:pt x="489" y="386"/>
                  </a:lnTo>
                  <a:lnTo>
                    <a:pt x="489" y="381"/>
                  </a:lnTo>
                  <a:lnTo>
                    <a:pt x="489" y="379"/>
                  </a:lnTo>
                  <a:lnTo>
                    <a:pt x="484" y="379"/>
                  </a:lnTo>
                  <a:lnTo>
                    <a:pt x="478" y="379"/>
                  </a:lnTo>
                  <a:lnTo>
                    <a:pt x="473" y="377"/>
                  </a:lnTo>
                  <a:lnTo>
                    <a:pt x="464" y="374"/>
                  </a:lnTo>
                  <a:lnTo>
                    <a:pt x="459" y="372"/>
                  </a:lnTo>
                  <a:lnTo>
                    <a:pt x="453" y="372"/>
                  </a:lnTo>
                  <a:lnTo>
                    <a:pt x="443" y="377"/>
                  </a:lnTo>
                  <a:lnTo>
                    <a:pt x="441" y="377"/>
                  </a:lnTo>
                  <a:lnTo>
                    <a:pt x="437" y="377"/>
                  </a:lnTo>
                  <a:lnTo>
                    <a:pt x="434" y="377"/>
                  </a:lnTo>
                  <a:lnTo>
                    <a:pt x="430" y="372"/>
                  </a:lnTo>
                  <a:lnTo>
                    <a:pt x="423" y="368"/>
                  </a:lnTo>
                  <a:lnTo>
                    <a:pt x="421" y="368"/>
                  </a:lnTo>
                  <a:lnTo>
                    <a:pt x="416" y="365"/>
                  </a:lnTo>
                  <a:lnTo>
                    <a:pt x="414" y="368"/>
                  </a:lnTo>
                  <a:lnTo>
                    <a:pt x="411" y="368"/>
                  </a:lnTo>
                  <a:lnTo>
                    <a:pt x="409" y="368"/>
                  </a:lnTo>
                  <a:lnTo>
                    <a:pt x="405" y="368"/>
                  </a:lnTo>
                  <a:lnTo>
                    <a:pt x="400" y="363"/>
                  </a:lnTo>
                  <a:lnTo>
                    <a:pt x="395" y="363"/>
                  </a:lnTo>
                  <a:lnTo>
                    <a:pt x="389" y="365"/>
                  </a:lnTo>
                  <a:lnTo>
                    <a:pt x="386" y="370"/>
                  </a:lnTo>
                  <a:lnTo>
                    <a:pt x="382" y="377"/>
                  </a:lnTo>
                  <a:lnTo>
                    <a:pt x="379" y="379"/>
                  </a:lnTo>
                  <a:lnTo>
                    <a:pt x="377" y="379"/>
                  </a:lnTo>
                  <a:lnTo>
                    <a:pt x="375" y="379"/>
                  </a:lnTo>
                  <a:lnTo>
                    <a:pt x="373" y="377"/>
                  </a:lnTo>
                  <a:lnTo>
                    <a:pt x="366" y="372"/>
                  </a:lnTo>
                  <a:lnTo>
                    <a:pt x="359" y="363"/>
                  </a:lnTo>
                  <a:lnTo>
                    <a:pt x="357" y="363"/>
                  </a:lnTo>
                  <a:lnTo>
                    <a:pt x="352" y="361"/>
                  </a:lnTo>
                  <a:lnTo>
                    <a:pt x="347" y="361"/>
                  </a:lnTo>
                  <a:lnTo>
                    <a:pt x="345" y="358"/>
                  </a:lnTo>
                  <a:lnTo>
                    <a:pt x="343" y="356"/>
                  </a:lnTo>
                  <a:lnTo>
                    <a:pt x="341" y="354"/>
                  </a:lnTo>
                  <a:lnTo>
                    <a:pt x="338" y="349"/>
                  </a:lnTo>
                  <a:lnTo>
                    <a:pt x="334" y="347"/>
                  </a:lnTo>
                  <a:lnTo>
                    <a:pt x="329" y="345"/>
                  </a:lnTo>
                  <a:lnTo>
                    <a:pt x="327" y="340"/>
                  </a:lnTo>
                  <a:lnTo>
                    <a:pt x="327" y="336"/>
                  </a:lnTo>
                  <a:lnTo>
                    <a:pt x="322" y="331"/>
                  </a:lnTo>
                  <a:lnTo>
                    <a:pt x="320" y="331"/>
                  </a:lnTo>
                  <a:lnTo>
                    <a:pt x="318" y="331"/>
                  </a:lnTo>
                  <a:lnTo>
                    <a:pt x="313" y="329"/>
                  </a:lnTo>
                  <a:lnTo>
                    <a:pt x="311" y="329"/>
                  </a:lnTo>
                  <a:lnTo>
                    <a:pt x="309" y="331"/>
                  </a:lnTo>
                  <a:lnTo>
                    <a:pt x="306" y="331"/>
                  </a:lnTo>
                  <a:lnTo>
                    <a:pt x="304" y="331"/>
                  </a:lnTo>
                  <a:lnTo>
                    <a:pt x="302" y="331"/>
                  </a:lnTo>
                  <a:lnTo>
                    <a:pt x="302" y="329"/>
                  </a:lnTo>
                  <a:lnTo>
                    <a:pt x="299" y="329"/>
                  </a:lnTo>
                  <a:lnTo>
                    <a:pt x="299" y="331"/>
                  </a:lnTo>
                  <a:lnTo>
                    <a:pt x="297" y="333"/>
                  </a:lnTo>
                  <a:lnTo>
                    <a:pt x="295" y="336"/>
                  </a:lnTo>
                  <a:lnTo>
                    <a:pt x="293" y="336"/>
                  </a:lnTo>
                  <a:lnTo>
                    <a:pt x="293" y="336"/>
                  </a:lnTo>
                  <a:lnTo>
                    <a:pt x="290" y="336"/>
                  </a:lnTo>
                  <a:lnTo>
                    <a:pt x="286" y="333"/>
                  </a:lnTo>
                  <a:lnTo>
                    <a:pt x="283" y="331"/>
                  </a:lnTo>
                  <a:lnTo>
                    <a:pt x="281" y="329"/>
                  </a:lnTo>
                  <a:lnTo>
                    <a:pt x="279" y="326"/>
                  </a:lnTo>
                  <a:lnTo>
                    <a:pt x="279" y="326"/>
                  </a:lnTo>
                  <a:lnTo>
                    <a:pt x="277" y="329"/>
                  </a:lnTo>
                  <a:lnTo>
                    <a:pt x="277" y="331"/>
                  </a:lnTo>
                  <a:lnTo>
                    <a:pt x="279" y="336"/>
                  </a:lnTo>
                  <a:lnTo>
                    <a:pt x="279" y="338"/>
                  </a:lnTo>
                  <a:lnTo>
                    <a:pt x="281" y="340"/>
                  </a:lnTo>
                  <a:lnTo>
                    <a:pt x="279" y="345"/>
                  </a:lnTo>
                  <a:lnTo>
                    <a:pt x="279" y="349"/>
                  </a:lnTo>
                  <a:lnTo>
                    <a:pt x="277" y="352"/>
                  </a:lnTo>
                  <a:lnTo>
                    <a:pt x="277" y="356"/>
                  </a:lnTo>
                  <a:lnTo>
                    <a:pt x="279" y="361"/>
                  </a:lnTo>
                  <a:lnTo>
                    <a:pt x="279" y="365"/>
                  </a:lnTo>
                  <a:lnTo>
                    <a:pt x="279" y="368"/>
                  </a:lnTo>
                  <a:lnTo>
                    <a:pt x="277" y="370"/>
                  </a:lnTo>
                  <a:lnTo>
                    <a:pt x="277" y="370"/>
                  </a:lnTo>
                  <a:lnTo>
                    <a:pt x="274" y="372"/>
                  </a:lnTo>
                  <a:lnTo>
                    <a:pt x="272" y="374"/>
                  </a:lnTo>
                  <a:lnTo>
                    <a:pt x="272" y="377"/>
                  </a:lnTo>
                  <a:lnTo>
                    <a:pt x="272" y="379"/>
                  </a:lnTo>
                  <a:lnTo>
                    <a:pt x="270" y="381"/>
                  </a:lnTo>
                  <a:lnTo>
                    <a:pt x="270" y="381"/>
                  </a:lnTo>
                  <a:lnTo>
                    <a:pt x="267" y="384"/>
                  </a:lnTo>
                  <a:lnTo>
                    <a:pt x="265" y="384"/>
                  </a:lnTo>
                  <a:lnTo>
                    <a:pt x="263" y="384"/>
                  </a:lnTo>
                  <a:lnTo>
                    <a:pt x="261" y="381"/>
                  </a:lnTo>
                  <a:lnTo>
                    <a:pt x="258" y="384"/>
                  </a:lnTo>
                  <a:lnTo>
                    <a:pt x="256" y="386"/>
                  </a:lnTo>
                  <a:lnTo>
                    <a:pt x="256" y="386"/>
                  </a:lnTo>
                  <a:lnTo>
                    <a:pt x="254" y="388"/>
                  </a:lnTo>
                  <a:lnTo>
                    <a:pt x="251" y="390"/>
                  </a:lnTo>
                  <a:lnTo>
                    <a:pt x="249" y="390"/>
                  </a:lnTo>
                  <a:lnTo>
                    <a:pt x="247" y="390"/>
                  </a:lnTo>
                  <a:lnTo>
                    <a:pt x="245" y="393"/>
                  </a:lnTo>
                  <a:lnTo>
                    <a:pt x="245" y="393"/>
                  </a:lnTo>
                  <a:lnTo>
                    <a:pt x="245" y="395"/>
                  </a:lnTo>
                  <a:lnTo>
                    <a:pt x="245" y="397"/>
                  </a:lnTo>
                  <a:lnTo>
                    <a:pt x="245" y="400"/>
                  </a:lnTo>
                  <a:lnTo>
                    <a:pt x="245" y="402"/>
                  </a:lnTo>
                  <a:lnTo>
                    <a:pt x="242" y="404"/>
                  </a:lnTo>
                  <a:lnTo>
                    <a:pt x="240" y="406"/>
                  </a:lnTo>
                  <a:lnTo>
                    <a:pt x="235" y="406"/>
                  </a:lnTo>
                  <a:lnTo>
                    <a:pt x="233" y="406"/>
                  </a:lnTo>
                  <a:lnTo>
                    <a:pt x="229" y="404"/>
                  </a:lnTo>
                  <a:lnTo>
                    <a:pt x="226" y="404"/>
                  </a:lnTo>
                  <a:lnTo>
                    <a:pt x="224" y="404"/>
                  </a:lnTo>
                  <a:lnTo>
                    <a:pt x="219" y="404"/>
                  </a:lnTo>
                  <a:lnTo>
                    <a:pt x="219" y="404"/>
                  </a:lnTo>
                  <a:lnTo>
                    <a:pt x="217" y="402"/>
                  </a:lnTo>
                  <a:lnTo>
                    <a:pt x="217" y="402"/>
                  </a:lnTo>
                  <a:lnTo>
                    <a:pt x="215" y="400"/>
                  </a:lnTo>
                  <a:lnTo>
                    <a:pt x="213" y="397"/>
                  </a:lnTo>
                  <a:lnTo>
                    <a:pt x="210" y="397"/>
                  </a:lnTo>
                  <a:lnTo>
                    <a:pt x="210" y="397"/>
                  </a:lnTo>
                  <a:lnTo>
                    <a:pt x="208" y="395"/>
                  </a:lnTo>
                  <a:lnTo>
                    <a:pt x="206" y="395"/>
                  </a:lnTo>
                  <a:lnTo>
                    <a:pt x="206" y="393"/>
                  </a:lnTo>
                  <a:lnTo>
                    <a:pt x="206" y="388"/>
                  </a:lnTo>
                  <a:lnTo>
                    <a:pt x="208" y="386"/>
                  </a:lnTo>
                  <a:lnTo>
                    <a:pt x="210" y="384"/>
                  </a:lnTo>
                  <a:lnTo>
                    <a:pt x="208" y="379"/>
                  </a:lnTo>
                  <a:lnTo>
                    <a:pt x="208" y="377"/>
                  </a:lnTo>
                  <a:lnTo>
                    <a:pt x="206" y="377"/>
                  </a:lnTo>
                  <a:lnTo>
                    <a:pt x="203" y="377"/>
                  </a:lnTo>
                  <a:lnTo>
                    <a:pt x="203" y="377"/>
                  </a:lnTo>
                  <a:lnTo>
                    <a:pt x="199" y="377"/>
                  </a:lnTo>
                  <a:lnTo>
                    <a:pt x="197" y="379"/>
                  </a:lnTo>
                  <a:lnTo>
                    <a:pt x="194" y="379"/>
                  </a:lnTo>
                  <a:lnTo>
                    <a:pt x="192" y="379"/>
                  </a:lnTo>
                  <a:lnTo>
                    <a:pt x="190" y="377"/>
                  </a:lnTo>
                  <a:lnTo>
                    <a:pt x="187" y="379"/>
                  </a:lnTo>
                  <a:lnTo>
                    <a:pt x="183" y="384"/>
                  </a:lnTo>
                  <a:lnTo>
                    <a:pt x="181" y="384"/>
                  </a:lnTo>
                  <a:lnTo>
                    <a:pt x="178" y="384"/>
                  </a:lnTo>
                  <a:lnTo>
                    <a:pt x="176" y="384"/>
                  </a:lnTo>
                  <a:lnTo>
                    <a:pt x="174" y="384"/>
                  </a:lnTo>
                  <a:lnTo>
                    <a:pt x="171" y="386"/>
                  </a:lnTo>
                  <a:lnTo>
                    <a:pt x="169" y="386"/>
                  </a:lnTo>
                  <a:lnTo>
                    <a:pt x="165" y="388"/>
                  </a:lnTo>
                  <a:lnTo>
                    <a:pt x="160" y="386"/>
                  </a:lnTo>
                  <a:lnTo>
                    <a:pt x="155" y="386"/>
                  </a:lnTo>
                  <a:lnTo>
                    <a:pt x="151" y="384"/>
                  </a:lnTo>
                  <a:lnTo>
                    <a:pt x="149" y="384"/>
                  </a:lnTo>
                  <a:lnTo>
                    <a:pt x="146" y="384"/>
                  </a:lnTo>
                  <a:lnTo>
                    <a:pt x="139" y="384"/>
                  </a:lnTo>
                  <a:lnTo>
                    <a:pt x="133" y="386"/>
                  </a:lnTo>
                  <a:lnTo>
                    <a:pt x="126" y="388"/>
                  </a:lnTo>
                  <a:lnTo>
                    <a:pt x="119" y="386"/>
                  </a:lnTo>
                  <a:lnTo>
                    <a:pt x="112" y="386"/>
                  </a:lnTo>
                  <a:lnTo>
                    <a:pt x="105" y="386"/>
                  </a:lnTo>
                  <a:lnTo>
                    <a:pt x="101" y="386"/>
                  </a:lnTo>
                  <a:lnTo>
                    <a:pt x="98" y="388"/>
                  </a:lnTo>
                  <a:lnTo>
                    <a:pt x="94" y="393"/>
                  </a:lnTo>
                  <a:lnTo>
                    <a:pt x="94" y="395"/>
                  </a:lnTo>
                  <a:lnTo>
                    <a:pt x="91" y="397"/>
                  </a:lnTo>
                  <a:lnTo>
                    <a:pt x="91" y="402"/>
                  </a:lnTo>
                  <a:lnTo>
                    <a:pt x="91" y="406"/>
                  </a:lnTo>
                  <a:lnTo>
                    <a:pt x="91" y="420"/>
                  </a:lnTo>
                  <a:lnTo>
                    <a:pt x="91" y="427"/>
                  </a:lnTo>
                  <a:lnTo>
                    <a:pt x="91" y="429"/>
                  </a:lnTo>
                  <a:lnTo>
                    <a:pt x="87" y="432"/>
                  </a:lnTo>
                  <a:lnTo>
                    <a:pt x="75" y="436"/>
                  </a:lnTo>
                  <a:lnTo>
                    <a:pt x="69" y="436"/>
                  </a:lnTo>
                  <a:lnTo>
                    <a:pt x="66" y="434"/>
                  </a:lnTo>
                  <a:lnTo>
                    <a:pt x="66" y="434"/>
                  </a:lnTo>
                  <a:lnTo>
                    <a:pt x="64" y="429"/>
                  </a:lnTo>
                  <a:lnTo>
                    <a:pt x="64" y="425"/>
                  </a:lnTo>
                  <a:lnTo>
                    <a:pt x="62" y="422"/>
                  </a:lnTo>
                  <a:lnTo>
                    <a:pt x="57" y="422"/>
                  </a:lnTo>
                  <a:lnTo>
                    <a:pt x="55" y="418"/>
                  </a:lnTo>
                  <a:lnTo>
                    <a:pt x="53" y="413"/>
                  </a:lnTo>
                  <a:lnTo>
                    <a:pt x="50" y="406"/>
                  </a:lnTo>
                  <a:lnTo>
                    <a:pt x="55" y="402"/>
                  </a:lnTo>
                  <a:lnTo>
                    <a:pt x="57" y="400"/>
                  </a:lnTo>
                  <a:lnTo>
                    <a:pt x="59" y="395"/>
                  </a:lnTo>
                  <a:lnTo>
                    <a:pt x="59" y="388"/>
                  </a:lnTo>
                  <a:lnTo>
                    <a:pt x="57" y="384"/>
                  </a:lnTo>
                  <a:lnTo>
                    <a:pt x="55" y="379"/>
                  </a:lnTo>
                  <a:lnTo>
                    <a:pt x="50" y="374"/>
                  </a:lnTo>
                  <a:lnTo>
                    <a:pt x="44" y="372"/>
                  </a:lnTo>
                  <a:lnTo>
                    <a:pt x="34" y="372"/>
                  </a:lnTo>
                  <a:lnTo>
                    <a:pt x="23" y="368"/>
                  </a:lnTo>
                  <a:lnTo>
                    <a:pt x="9" y="365"/>
                  </a:lnTo>
                  <a:lnTo>
                    <a:pt x="7" y="363"/>
                  </a:lnTo>
                  <a:lnTo>
                    <a:pt x="5" y="358"/>
                  </a:lnTo>
                  <a:lnTo>
                    <a:pt x="7" y="356"/>
                  </a:lnTo>
                  <a:lnTo>
                    <a:pt x="9" y="349"/>
                  </a:lnTo>
                  <a:lnTo>
                    <a:pt x="9" y="345"/>
                  </a:lnTo>
                  <a:lnTo>
                    <a:pt x="5" y="340"/>
                  </a:lnTo>
                  <a:lnTo>
                    <a:pt x="7" y="338"/>
                  </a:lnTo>
                  <a:lnTo>
                    <a:pt x="7" y="336"/>
                  </a:lnTo>
                  <a:lnTo>
                    <a:pt x="9" y="331"/>
                  </a:lnTo>
                  <a:lnTo>
                    <a:pt x="9" y="329"/>
                  </a:lnTo>
                  <a:lnTo>
                    <a:pt x="7" y="326"/>
                  </a:lnTo>
                  <a:lnTo>
                    <a:pt x="0" y="317"/>
                  </a:lnTo>
                  <a:lnTo>
                    <a:pt x="0" y="310"/>
                  </a:lnTo>
                  <a:lnTo>
                    <a:pt x="0" y="308"/>
                  </a:lnTo>
                  <a:lnTo>
                    <a:pt x="2" y="306"/>
                  </a:lnTo>
                  <a:lnTo>
                    <a:pt x="5" y="304"/>
                  </a:lnTo>
                  <a:lnTo>
                    <a:pt x="7" y="301"/>
                  </a:lnTo>
                  <a:lnTo>
                    <a:pt x="7" y="299"/>
                  </a:lnTo>
                  <a:lnTo>
                    <a:pt x="9" y="297"/>
                  </a:lnTo>
                  <a:lnTo>
                    <a:pt x="14" y="297"/>
                  </a:lnTo>
                  <a:lnTo>
                    <a:pt x="16" y="297"/>
                  </a:lnTo>
                  <a:lnTo>
                    <a:pt x="21" y="297"/>
                  </a:lnTo>
                  <a:lnTo>
                    <a:pt x="23" y="297"/>
                  </a:lnTo>
                  <a:lnTo>
                    <a:pt x="25" y="294"/>
                  </a:lnTo>
                  <a:lnTo>
                    <a:pt x="25" y="292"/>
                  </a:lnTo>
                  <a:lnTo>
                    <a:pt x="28" y="290"/>
                  </a:lnTo>
                  <a:lnTo>
                    <a:pt x="30" y="288"/>
                  </a:lnTo>
                  <a:lnTo>
                    <a:pt x="32" y="285"/>
                  </a:lnTo>
                  <a:lnTo>
                    <a:pt x="32" y="283"/>
                  </a:lnTo>
                  <a:lnTo>
                    <a:pt x="34" y="278"/>
                  </a:lnTo>
                  <a:lnTo>
                    <a:pt x="32" y="276"/>
                  </a:lnTo>
                  <a:lnTo>
                    <a:pt x="30" y="274"/>
                  </a:lnTo>
                  <a:lnTo>
                    <a:pt x="28" y="272"/>
                  </a:lnTo>
                  <a:lnTo>
                    <a:pt x="28" y="269"/>
                  </a:lnTo>
                  <a:lnTo>
                    <a:pt x="30" y="265"/>
                  </a:lnTo>
                  <a:lnTo>
                    <a:pt x="30" y="262"/>
                  </a:lnTo>
                  <a:lnTo>
                    <a:pt x="32" y="262"/>
                  </a:lnTo>
                  <a:lnTo>
                    <a:pt x="39" y="258"/>
                  </a:lnTo>
                  <a:lnTo>
                    <a:pt x="41" y="253"/>
                  </a:lnTo>
                  <a:lnTo>
                    <a:pt x="41" y="251"/>
                  </a:lnTo>
                  <a:lnTo>
                    <a:pt x="39" y="251"/>
                  </a:lnTo>
                  <a:lnTo>
                    <a:pt x="37" y="251"/>
                  </a:lnTo>
                  <a:lnTo>
                    <a:pt x="30" y="251"/>
                  </a:lnTo>
                  <a:lnTo>
                    <a:pt x="21" y="249"/>
                  </a:lnTo>
                  <a:lnTo>
                    <a:pt x="18" y="230"/>
                  </a:lnTo>
                  <a:lnTo>
                    <a:pt x="18" y="226"/>
                  </a:lnTo>
                  <a:lnTo>
                    <a:pt x="16" y="226"/>
                  </a:lnTo>
                  <a:lnTo>
                    <a:pt x="14" y="224"/>
                  </a:lnTo>
                  <a:lnTo>
                    <a:pt x="9" y="224"/>
                  </a:lnTo>
                  <a:lnTo>
                    <a:pt x="7" y="224"/>
                  </a:lnTo>
                  <a:lnTo>
                    <a:pt x="5" y="221"/>
                  </a:lnTo>
                  <a:lnTo>
                    <a:pt x="2" y="214"/>
                  </a:lnTo>
                  <a:lnTo>
                    <a:pt x="2" y="210"/>
                  </a:lnTo>
                  <a:lnTo>
                    <a:pt x="2" y="205"/>
                  </a:lnTo>
                  <a:lnTo>
                    <a:pt x="5" y="203"/>
                  </a:lnTo>
                  <a:lnTo>
                    <a:pt x="7" y="203"/>
                  </a:lnTo>
                  <a:lnTo>
                    <a:pt x="18" y="196"/>
                  </a:lnTo>
                  <a:lnTo>
                    <a:pt x="39" y="182"/>
                  </a:lnTo>
                  <a:lnTo>
                    <a:pt x="41" y="178"/>
                  </a:lnTo>
                  <a:lnTo>
                    <a:pt x="41" y="176"/>
                  </a:lnTo>
                  <a:lnTo>
                    <a:pt x="41" y="157"/>
                  </a:lnTo>
                  <a:lnTo>
                    <a:pt x="41" y="150"/>
                  </a:lnTo>
                  <a:lnTo>
                    <a:pt x="44" y="144"/>
                  </a:lnTo>
                  <a:lnTo>
                    <a:pt x="46" y="134"/>
                  </a:lnTo>
                  <a:lnTo>
                    <a:pt x="50" y="123"/>
                  </a:lnTo>
                  <a:lnTo>
                    <a:pt x="53" y="118"/>
                  </a:lnTo>
                  <a:lnTo>
                    <a:pt x="55" y="112"/>
                  </a:lnTo>
                  <a:lnTo>
                    <a:pt x="59" y="109"/>
                  </a:lnTo>
                  <a:lnTo>
                    <a:pt x="64" y="107"/>
                  </a:lnTo>
                  <a:lnTo>
                    <a:pt x="73" y="105"/>
                  </a:lnTo>
                  <a:lnTo>
                    <a:pt x="78" y="102"/>
                  </a:lnTo>
                  <a:lnTo>
                    <a:pt x="82" y="96"/>
                  </a:lnTo>
                  <a:lnTo>
                    <a:pt x="87" y="86"/>
                  </a:lnTo>
                  <a:lnTo>
                    <a:pt x="89" y="82"/>
                  </a:lnTo>
                  <a:lnTo>
                    <a:pt x="91" y="77"/>
                  </a:lnTo>
                  <a:lnTo>
                    <a:pt x="94" y="75"/>
                  </a:lnTo>
                  <a:lnTo>
                    <a:pt x="96" y="73"/>
                  </a:lnTo>
                  <a:lnTo>
                    <a:pt x="98" y="70"/>
                  </a:lnTo>
                  <a:lnTo>
                    <a:pt x="98" y="70"/>
                  </a:lnTo>
                  <a:lnTo>
                    <a:pt x="101" y="66"/>
                  </a:lnTo>
                  <a:lnTo>
                    <a:pt x="101" y="64"/>
                  </a:lnTo>
                  <a:lnTo>
                    <a:pt x="103" y="64"/>
                  </a:lnTo>
                  <a:lnTo>
                    <a:pt x="105" y="61"/>
                  </a:lnTo>
                  <a:lnTo>
                    <a:pt x="107" y="61"/>
                  </a:lnTo>
                  <a:lnTo>
                    <a:pt x="107" y="57"/>
                  </a:lnTo>
                  <a:lnTo>
                    <a:pt x="107" y="54"/>
                  </a:lnTo>
                  <a:lnTo>
                    <a:pt x="110" y="50"/>
                  </a:lnTo>
                  <a:lnTo>
                    <a:pt x="112" y="50"/>
                  </a:lnTo>
                  <a:lnTo>
                    <a:pt x="119" y="52"/>
                  </a:lnTo>
                  <a:lnTo>
                    <a:pt x="121" y="54"/>
                  </a:lnTo>
                  <a:lnTo>
                    <a:pt x="126" y="57"/>
                  </a:lnTo>
                  <a:lnTo>
                    <a:pt x="128" y="66"/>
                  </a:lnTo>
                  <a:lnTo>
                    <a:pt x="130" y="75"/>
                  </a:lnTo>
                  <a:lnTo>
                    <a:pt x="146" y="80"/>
                  </a:lnTo>
                  <a:lnTo>
                    <a:pt x="149" y="80"/>
                  </a:lnTo>
                  <a:lnTo>
                    <a:pt x="149" y="80"/>
                  </a:lnTo>
                  <a:lnTo>
                    <a:pt x="151" y="77"/>
                  </a:lnTo>
                  <a:lnTo>
                    <a:pt x="151" y="66"/>
                  </a:lnTo>
                  <a:lnTo>
                    <a:pt x="153" y="64"/>
                  </a:lnTo>
                  <a:lnTo>
                    <a:pt x="155" y="59"/>
                  </a:lnTo>
                  <a:lnTo>
                    <a:pt x="165" y="57"/>
                  </a:lnTo>
                  <a:lnTo>
                    <a:pt x="169" y="54"/>
                  </a:lnTo>
                  <a:lnTo>
                    <a:pt x="174" y="48"/>
                  </a:lnTo>
                  <a:lnTo>
                    <a:pt x="174" y="45"/>
                  </a:lnTo>
                  <a:lnTo>
                    <a:pt x="174" y="41"/>
                  </a:lnTo>
                  <a:lnTo>
                    <a:pt x="169" y="38"/>
                  </a:lnTo>
                  <a:lnTo>
                    <a:pt x="169" y="38"/>
                  </a:lnTo>
                  <a:lnTo>
                    <a:pt x="169" y="36"/>
                  </a:lnTo>
                  <a:lnTo>
                    <a:pt x="169" y="32"/>
                  </a:lnTo>
                  <a:lnTo>
                    <a:pt x="171" y="27"/>
                  </a:lnTo>
                  <a:lnTo>
                    <a:pt x="171" y="23"/>
                  </a:lnTo>
                  <a:lnTo>
                    <a:pt x="171" y="18"/>
                  </a:lnTo>
                  <a:lnTo>
                    <a:pt x="174" y="13"/>
                  </a:lnTo>
                  <a:lnTo>
                    <a:pt x="176" y="11"/>
                  </a:lnTo>
                  <a:lnTo>
                    <a:pt x="199" y="9"/>
                  </a:lnTo>
                  <a:lnTo>
                    <a:pt x="201" y="9"/>
                  </a:lnTo>
                  <a:lnTo>
                    <a:pt x="203" y="7"/>
                  </a:lnTo>
                  <a:lnTo>
                    <a:pt x="203" y="4"/>
                  </a:lnTo>
                  <a:lnTo>
                    <a:pt x="203" y="0"/>
                  </a:lnTo>
                  <a:lnTo>
                    <a:pt x="206" y="0"/>
                  </a:lnTo>
                  <a:lnTo>
                    <a:pt x="206" y="0"/>
                  </a:lnTo>
                  <a:lnTo>
                    <a:pt x="213" y="4"/>
                  </a:lnTo>
                  <a:lnTo>
                    <a:pt x="217" y="7"/>
                  </a:lnTo>
                  <a:lnTo>
                    <a:pt x="222" y="7"/>
                  </a:lnTo>
                  <a:lnTo>
                    <a:pt x="226" y="9"/>
                  </a:lnTo>
                  <a:lnTo>
                    <a:pt x="231" y="11"/>
                  </a:lnTo>
                  <a:lnTo>
                    <a:pt x="233" y="13"/>
                  </a:lnTo>
                  <a:lnTo>
                    <a:pt x="235" y="18"/>
                  </a:lnTo>
                  <a:lnTo>
                    <a:pt x="238" y="20"/>
                  </a:lnTo>
                  <a:lnTo>
                    <a:pt x="242" y="20"/>
                  </a:lnTo>
                  <a:lnTo>
                    <a:pt x="247" y="23"/>
                  </a:lnTo>
                  <a:lnTo>
                    <a:pt x="247" y="23"/>
                  </a:lnTo>
                  <a:lnTo>
                    <a:pt x="251" y="25"/>
                  </a:lnTo>
                  <a:lnTo>
                    <a:pt x="254" y="27"/>
                  </a:lnTo>
                  <a:lnTo>
                    <a:pt x="256" y="27"/>
                  </a:lnTo>
                  <a:lnTo>
                    <a:pt x="258" y="29"/>
                  </a:lnTo>
                  <a:lnTo>
                    <a:pt x="261" y="34"/>
                  </a:lnTo>
                  <a:lnTo>
                    <a:pt x="263" y="38"/>
                  </a:lnTo>
                  <a:lnTo>
                    <a:pt x="265" y="41"/>
                  </a:lnTo>
                  <a:lnTo>
                    <a:pt x="267" y="43"/>
                  </a:lnTo>
                  <a:lnTo>
                    <a:pt x="270" y="45"/>
                  </a:lnTo>
                  <a:lnTo>
                    <a:pt x="272" y="50"/>
                  </a:lnTo>
                  <a:lnTo>
                    <a:pt x="274" y="68"/>
                  </a:lnTo>
                  <a:lnTo>
                    <a:pt x="277" y="75"/>
                  </a:lnTo>
                  <a:lnTo>
                    <a:pt x="281" y="77"/>
                  </a:lnTo>
                  <a:lnTo>
                    <a:pt x="283" y="80"/>
                  </a:lnTo>
                  <a:lnTo>
                    <a:pt x="288" y="80"/>
                  </a:lnTo>
                  <a:lnTo>
                    <a:pt x="293" y="80"/>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55" name="A122">
              <a:extLst>
                <a:ext uri="{FF2B5EF4-FFF2-40B4-BE49-F238E27FC236}">
                  <a16:creationId xmlns:a16="http://schemas.microsoft.com/office/drawing/2014/main" id="{C686411B-53C9-E184-64D3-16DC6B361CC8}"/>
                </a:ext>
              </a:extLst>
            </xdr:cNvPr>
            <xdr:cNvSpPr>
              <a:spLocks/>
            </xdr:cNvSpPr>
          </xdr:nvSpPr>
          <xdr:spPr bwMode="auto">
            <a:xfrm>
              <a:off x="4351936" y="8637895"/>
              <a:ext cx="219351" cy="227824"/>
            </a:xfrm>
            <a:custGeom>
              <a:avLst/>
              <a:gdLst/>
              <a:ahLst/>
              <a:cxnLst>
                <a:cxn ang="0">
                  <a:pos x="133" y="112"/>
                </a:cxn>
                <a:cxn ang="0">
                  <a:pos x="144" y="105"/>
                </a:cxn>
                <a:cxn ang="0">
                  <a:pos x="149" y="87"/>
                </a:cxn>
                <a:cxn ang="0">
                  <a:pos x="163" y="101"/>
                </a:cxn>
                <a:cxn ang="0">
                  <a:pos x="163" y="112"/>
                </a:cxn>
                <a:cxn ang="0">
                  <a:pos x="188" y="119"/>
                </a:cxn>
                <a:cxn ang="0">
                  <a:pos x="201" y="119"/>
                </a:cxn>
                <a:cxn ang="0">
                  <a:pos x="204" y="153"/>
                </a:cxn>
                <a:cxn ang="0">
                  <a:pos x="208" y="155"/>
                </a:cxn>
                <a:cxn ang="0">
                  <a:pos x="217" y="160"/>
                </a:cxn>
                <a:cxn ang="0">
                  <a:pos x="231" y="176"/>
                </a:cxn>
                <a:cxn ang="0">
                  <a:pos x="233" y="206"/>
                </a:cxn>
                <a:cxn ang="0">
                  <a:pos x="220" y="210"/>
                </a:cxn>
                <a:cxn ang="0">
                  <a:pos x="199" y="217"/>
                </a:cxn>
                <a:cxn ang="0">
                  <a:pos x="181" y="222"/>
                </a:cxn>
                <a:cxn ang="0">
                  <a:pos x="163" y="217"/>
                </a:cxn>
                <a:cxn ang="0">
                  <a:pos x="147" y="217"/>
                </a:cxn>
                <a:cxn ang="0">
                  <a:pos x="121" y="229"/>
                </a:cxn>
                <a:cxn ang="0">
                  <a:pos x="110" y="224"/>
                </a:cxn>
                <a:cxn ang="0">
                  <a:pos x="101" y="233"/>
                </a:cxn>
                <a:cxn ang="0">
                  <a:pos x="87" y="242"/>
                </a:cxn>
                <a:cxn ang="0">
                  <a:pos x="69" y="238"/>
                </a:cxn>
                <a:cxn ang="0">
                  <a:pos x="62" y="219"/>
                </a:cxn>
                <a:cxn ang="0">
                  <a:pos x="51" y="224"/>
                </a:cxn>
                <a:cxn ang="0">
                  <a:pos x="57" y="213"/>
                </a:cxn>
                <a:cxn ang="0">
                  <a:pos x="60" y="201"/>
                </a:cxn>
                <a:cxn ang="0">
                  <a:pos x="53" y="201"/>
                </a:cxn>
                <a:cxn ang="0">
                  <a:pos x="37" y="208"/>
                </a:cxn>
                <a:cxn ang="0">
                  <a:pos x="39" y="229"/>
                </a:cxn>
                <a:cxn ang="0">
                  <a:pos x="32" y="219"/>
                </a:cxn>
                <a:cxn ang="0">
                  <a:pos x="39" y="197"/>
                </a:cxn>
                <a:cxn ang="0">
                  <a:pos x="30" y="176"/>
                </a:cxn>
                <a:cxn ang="0">
                  <a:pos x="21" y="162"/>
                </a:cxn>
                <a:cxn ang="0">
                  <a:pos x="14" y="151"/>
                </a:cxn>
                <a:cxn ang="0">
                  <a:pos x="21" y="142"/>
                </a:cxn>
                <a:cxn ang="0">
                  <a:pos x="23" y="123"/>
                </a:cxn>
                <a:cxn ang="0">
                  <a:pos x="14" y="103"/>
                </a:cxn>
                <a:cxn ang="0">
                  <a:pos x="5" y="87"/>
                </a:cxn>
                <a:cxn ang="0">
                  <a:pos x="5" y="82"/>
                </a:cxn>
                <a:cxn ang="0">
                  <a:pos x="0" y="64"/>
                </a:cxn>
                <a:cxn ang="0">
                  <a:pos x="5" y="50"/>
                </a:cxn>
                <a:cxn ang="0">
                  <a:pos x="5" y="25"/>
                </a:cxn>
                <a:cxn ang="0">
                  <a:pos x="0" y="14"/>
                </a:cxn>
                <a:cxn ang="0">
                  <a:pos x="7" y="5"/>
                </a:cxn>
                <a:cxn ang="0">
                  <a:pos x="23" y="5"/>
                </a:cxn>
                <a:cxn ang="0">
                  <a:pos x="35" y="0"/>
                </a:cxn>
                <a:cxn ang="0">
                  <a:pos x="46" y="7"/>
                </a:cxn>
                <a:cxn ang="0">
                  <a:pos x="53" y="32"/>
                </a:cxn>
                <a:cxn ang="0">
                  <a:pos x="76" y="41"/>
                </a:cxn>
                <a:cxn ang="0">
                  <a:pos x="64" y="64"/>
                </a:cxn>
                <a:cxn ang="0">
                  <a:pos x="64" y="85"/>
                </a:cxn>
                <a:cxn ang="0">
                  <a:pos x="101" y="87"/>
                </a:cxn>
                <a:cxn ang="0">
                  <a:pos x="105" y="103"/>
                </a:cxn>
                <a:cxn ang="0">
                  <a:pos x="115" y="112"/>
                </a:cxn>
              </a:cxnLst>
              <a:rect l="0" t="0" r="r" b="b"/>
              <a:pathLst>
                <a:path w="233" h="242">
                  <a:moveTo>
                    <a:pt x="117" y="110"/>
                  </a:moveTo>
                  <a:lnTo>
                    <a:pt x="119" y="110"/>
                  </a:lnTo>
                  <a:lnTo>
                    <a:pt x="119" y="107"/>
                  </a:lnTo>
                  <a:lnTo>
                    <a:pt x="124" y="110"/>
                  </a:lnTo>
                  <a:lnTo>
                    <a:pt x="128" y="110"/>
                  </a:lnTo>
                  <a:lnTo>
                    <a:pt x="133" y="112"/>
                  </a:lnTo>
                  <a:lnTo>
                    <a:pt x="135" y="112"/>
                  </a:lnTo>
                  <a:lnTo>
                    <a:pt x="137" y="112"/>
                  </a:lnTo>
                  <a:lnTo>
                    <a:pt x="140" y="110"/>
                  </a:lnTo>
                  <a:lnTo>
                    <a:pt x="142" y="110"/>
                  </a:lnTo>
                  <a:lnTo>
                    <a:pt x="142" y="107"/>
                  </a:lnTo>
                  <a:lnTo>
                    <a:pt x="144" y="105"/>
                  </a:lnTo>
                  <a:lnTo>
                    <a:pt x="142" y="96"/>
                  </a:lnTo>
                  <a:lnTo>
                    <a:pt x="142" y="91"/>
                  </a:lnTo>
                  <a:lnTo>
                    <a:pt x="144" y="89"/>
                  </a:lnTo>
                  <a:lnTo>
                    <a:pt x="144" y="87"/>
                  </a:lnTo>
                  <a:lnTo>
                    <a:pt x="147" y="87"/>
                  </a:lnTo>
                  <a:lnTo>
                    <a:pt x="149" y="87"/>
                  </a:lnTo>
                  <a:lnTo>
                    <a:pt x="153" y="87"/>
                  </a:lnTo>
                  <a:lnTo>
                    <a:pt x="153" y="89"/>
                  </a:lnTo>
                  <a:lnTo>
                    <a:pt x="156" y="98"/>
                  </a:lnTo>
                  <a:lnTo>
                    <a:pt x="156" y="101"/>
                  </a:lnTo>
                  <a:lnTo>
                    <a:pt x="158" y="101"/>
                  </a:lnTo>
                  <a:lnTo>
                    <a:pt x="163" y="101"/>
                  </a:lnTo>
                  <a:lnTo>
                    <a:pt x="163" y="103"/>
                  </a:lnTo>
                  <a:lnTo>
                    <a:pt x="165" y="105"/>
                  </a:lnTo>
                  <a:lnTo>
                    <a:pt x="163" y="107"/>
                  </a:lnTo>
                  <a:lnTo>
                    <a:pt x="163" y="107"/>
                  </a:lnTo>
                  <a:lnTo>
                    <a:pt x="163" y="110"/>
                  </a:lnTo>
                  <a:lnTo>
                    <a:pt x="163" y="112"/>
                  </a:lnTo>
                  <a:lnTo>
                    <a:pt x="165" y="112"/>
                  </a:lnTo>
                  <a:lnTo>
                    <a:pt x="172" y="114"/>
                  </a:lnTo>
                  <a:lnTo>
                    <a:pt x="181" y="114"/>
                  </a:lnTo>
                  <a:lnTo>
                    <a:pt x="183" y="114"/>
                  </a:lnTo>
                  <a:lnTo>
                    <a:pt x="185" y="114"/>
                  </a:lnTo>
                  <a:lnTo>
                    <a:pt x="188" y="119"/>
                  </a:lnTo>
                  <a:lnTo>
                    <a:pt x="188" y="119"/>
                  </a:lnTo>
                  <a:lnTo>
                    <a:pt x="188" y="123"/>
                  </a:lnTo>
                  <a:lnTo>
                    <a:pt x="190" y="123"/>
                  </a:lnTo>
                  <a:lnTo>
                    <a:pt x="192" y="123"/>
                  </a:lnTo>
                  <a:lnTo>
                    <a:pt x="197" y="123"/>
                  </a:lnTo>
                  <a:lnTo>
                    <a:pt x="201" y="119"/>
                  </a:lnTo>
                  <a:lnTo>
                    <a:pt x="204" y="123"/>
                  </a:lnTo>
                  <a:lnTo>
                    <a:pt x="204" y="128"/>
                  </a:lnTo>
                  <a:lnTo>
                    <a:pt x="204" y="135"/>
                  </a:lnTo>
                  <a:lnTo>
                    <a:pt x="204" y="144"/>
                  </a:lnTo>
                  <a:lnTo>
                    <a:pt x="204" y="149"/>
                  </a:lnTo>
                  <a:lnTo>
                    <a:pt x="204" y="153"/>
                  </a:lnTo>
                  <a:lnTo>
                    <a:pt x="201" y="155"/>
                  </a:lnTo>
                  <a:lnTo>
                    <a:pt x="201" y="158"/>
                  </a:lnTo>
                  <a:lnTo>
                    <a:pt x="204" y="158"/>
                  </a:lnTo>
                  <a:lnTo>
                    <a:pt x="206" y="158"/>
                  </a:lnTo>
                  <a:lnTo>
                    <a:pt x="208" y="155"/>
                  </a:lnTo>
                  <a:lnTo>
                    <a:pt x="208" y="155"/>
                  </a:lnTo>
                  <a:lnTo>
                    <a:pt x="211" y="153"/>
                  </a:lnTo>
                  <a:lnTo>
                    <a:pt x="211" y="155"/>
                  </a:lnTo>
                  <a:lnTo>
                    <a:pt x="213" y="155"/>
                  </a:lnTo>
                  <a:lnTo>
                    <a:pt x="215" y="158"/>
                  </a:lnTo>
                  <a:lnTo>
                    <a:pt x="217" y="160"/>
                  </a:lnTo>
                  <a:lnTo>
                    <a:pt x="217" y="160"/>
                  </a:lnTo>
                  <a:lnTo>
                    <a:pt x="224" y="162"/>
                  </a:lnTo>
                  <a:lnTo>
                    <a:pt x="224" y="162"/>
                  </a:lnTo>
                  <a:lnTo>
                    <a:pt x="224" y="167"/>
                  </a:lnTo>
                  <a:lnTo>
                    <a:pt x="227" y="169"/>
                  </a:lnTo>
                  <a:lnTo>
                    <a:pt x="229" y="171"/>
                  </a:lnTo>
                  <a:lnTo>
                    <a:pt x="231" y="176"/>
                  </a:lnTo>
                  <a:lnTo>
                    <a:pt x="233" y="178"/>
                  </a:lnTo>
                  <a:lnTo>
                    <a:pt x="233" y="183"/>
                  </a:lnTo>
                  <a:lnTo>
                    <a:pt x="233" y="185"/>
                  </a:lnTo>
                  <a:lnTo>
                    <a:pt x="233" y="190"/>
                  </a:lnTo>
                  <a:lnTo>
                    <a:pt x="233" y="197"/>
                  </a:lnTo>
                  <a:lnTo>
                    <a:pt x="233" y="206"/>
                  </a:lnTo>
                  <a:lnTo>
                    <a:pt x="233" y="213"/>
                  </a:lnTo>
                  <a:lnTo>
                    <a:pt x="233" y="217"/>
                  </a:lnTo>
                  <a:lnTo>
                    <a:pt x="231" y="215"/>
                  </a:lnTo>
                  <a:lnTo>
                    <a:pt x="224" y="213"/>
                  </a:lnTo>
                  <a:lnTo>
                    <a:pt x="222" y="210"/>
                  </a:lnTo>
                  <a:lnTo>
                    <a:pt x="220" y="210"/>
                  </a:lnTo>
                  <a:lnTo>
                    <a:pt x="215" y="213"/>
                  </a:lnTo>
                  <a:lnTo>
                    <a:pt x="213" y="213"/>
                  </a:lnTo>
                  <a:lnTo>
                    <a:pt x="208" y="215"/>
                  </a:lnTo>
                  <a:lnTo>
                    <a:pt x="206" y="215"/>
                  </a:lnTo>
                  <a:lnTo>
                    <a:pt x="201" y="217"/>
                  </a:lnTo>
                  <a:lnTo>
                    <a:pt x="199" y="217"/>
                  </a:lnTo>
                  <a:lnTo>
                    <a:pt x="197" y="217"/>
                  </a:lnTo>
                  <a:lnTo>
                    <a:pt x="195" y="219"/>
                  </a:lnTo>
                  <a:lnTo>
                    <a:pt x="190" y="219"/>
                  </a:lnTo>
                  <a:lnTo>
                    <a:pt x="188" y="222"/>
                  </a:lnTo>
                  <a:lnTo>
                    <a:pt x="185" y="222"/>
                  </a:lnTo>
                  <a:lnTo>
                    <a:pt x="181" y="222"/>
                  </a:lnTo>
                  <a:lnTo>
                    <a:pt x="179" y="222"/>
                  </a:lnTo>
                  <a:lnTo>
                    <a:pt x="176" y="222"/>
                  </a:lnTo>
                  <a:lnTo>
                    <a:pt x="172" y="222"/>
                  </a:lnTo>
                  <a:lnTo>
                    <a:pt x="169" y="222"/>
                  </a:lnTo>
                  <a:lnTo>
                    <a:pt x="167" y="219"/>
                  </a:lnTo>
                  <a:lnTo>
                    <a:pt x="163" y="217"/>
                  </a:lnTo>
                  <a:lnTo>
                    <a:pt x="160" y="215"/>
                  </a:lnTo>
                  <a:lnTo>
                    <a:pt x="156" y="215"/>
                  </a:lnTo>
                  <a:lnTo>
                    <a:pt x="153" y="213"/>
                  </a:lnTo>
                  <a:lnTo>
                    <a:pt x="153" y="213"/>
                  </a:lnTo>
                  <a:lnTo>
                    <a:pt x="151" y="215"/>
                  </a:lnTo>
                  <a:lnTo>
                    <a:pt x="147" y="217"/>
                  </a:lnTo>
                  <a:lnTo>
                    <a:pt x="142" y="222"/>
                  </a:lnTo>
                  <a:lnTo>
                    <a:pt x="137" y="226"/>
                  </a:lnTo>
                  <a:lnTo>
                    <a:pt x="133" y="229"/>
                  </a:lnTo>
                  <a:lnTo>
                    <a:pt x="128" y="229"/>
                  </a:lnTo>
                  <a:lnTo>
                    <a:pt x="126" y="229"/>
                  </a:lnTo>
                  <a:lnTo>
                    <a:pt x="121" y="229"/>
                  </a:lnTo>
                  <a:lnTo>
                    <a:pt x="119" y="229"/>
                  </a:lnTo>
                  <a:lnTo>
                    <a:pt x="117" y="226"/>
                  </a:lnTo>
                  <a:lnTo>
                    <a:pt x="115" y="226"/>
                  </a:lnTo>
                  <a:lnTo>
                    <a:pt x="112" y="224"/>
                  </a:lnTo>
                  <a:lnTo>
                    <a:pt x="112" y="224"/>
                  </a:lnTo>
                  <a:lnTo>
                    <a:pt x="110" y="224"/>
                  </a:lnTo>
                  <a:lnTo>
                    <a:pt x="108" y="224"/>
                  </a:lnTo>
                  <a:lnTo>
                    <a:pt x="105" y="224"/>
                  </a:lnTo>
                  <a:lnTo>
                    <a:pt x="105" y="226"/>
                  </a:lnTo>
                  <a:lnTo>
                    <a:pt x="105" y="229"/>
                  </a:lnTo>
                  <a:lnTo>
                    <a:pt x="103" y="231"/>
                  </a:lnTo>
                  <a:lnTo>
                    <a:pt x="101" y="233"/>
                  </a:lnTo>
                  <a:lnTo>
                    <a:pt x="99" y="238"/>
                  </a:lnTo>
                  <a:lnTo>
                    <a:pt x="96" y="238"/>
                  </a:lnTo>
                  <a:lnTo>
                    <a:pt x="94" y="240"/>
                  </a:lnTo>
                  <a:lnTo>
                    <a:pt x="92" y="242"/>
                  </a:lnTo>
                  <a:lnTo>
                    <a:pt x="89" y="242"/>
                  </a:lnTo>
                  <a:lnTo>
                    <a:pt x="87" y="242"/>
                  </a:lnTo>
                  <a:lnTo>
                    <a:pt x="85" y="242"/>
                  </a:lnTo>
                  <a:lnTo>
                    <a:pt x="83" y="240"/>
                  </a:lnTo>
                  <a:lnTo>
                    <a:pt x="78" y="238"/>
                  </a:lnTo>
                  <a:lnTo>
                    <a:pt x="76" y="238"/>
                  </a:lnTo>
                  <a:lnTo>
                    <a:pt x="71" y="238"/>
                  </a:lnTo>
                  <a:lnTo>
                    <a:pt x="69" y="238"/>
                  </a:lnTo>
                  <a:lnTo>
                    <a:pt x="69" y="233"/>
                  </a:lnTo>
                  <a:lnTo>
                    <a:pt x="67" y="229"/>
                  </a:lnTo>
                  <a:lnTo>
                    <a:pt x="64" y="226"/>
                  </a:lnTo>
                  <a:lnTo>
                    <a:pt x="64" y="224"/>
                  </a:lnTo>
                  <a:lnTo>
                    <a:pt x="62" y="222"/>
                  </a:lnTo>
                  <a:lnTo>
                    <a:pt x="62" y="219"/>
                  </a:lnTo>
                  <a:lnTo>
                    <a:pt x="60" y="219"/>
                  </a:lnTo>
                  <a:lnTo>
                    <a:pt x="57" y="219"/>
                  </a:lnTo>
                  <a:lnTo>
                    <a:pt x="57" y="219"/>
                  </a:lnTo>
                  <a:lnTo>
                    <a:pt x="55" y="222"/>
                  </a:lnTo>
                  <a:lnTo>
                    <a:pt x="53" y="224"/>
                  </a:lnTo>
                  <a:lnTo>
                    <a:pt x="51" y="224"/>
                  </a:lnTo>
                  <a:lnTo>
                    <a:pt x="51" y="224"/>
                  </a:lnTo>
                  <a:lnTo>
                    <a:pt x="48" y="224"/>
                  </a:lnTo>
                  <a:lnTo>
                    <a:pt x="48" y="222"/>
                  </a:lnTo>
                  <a:lnTo>
                    <a:pt x="51" y="219"/>
                  </a:lnTo>
                  <a:lnTo>
                    <a:pt x="55" y="215"/>
                  </a:lnTo>
                  <a:lnTo>
                    <a:pt x="57" y="213"/>
                  </a:lnTo>
                  <a:lnTo>
                    <a:pt x="57" y="210"/>
                  </a:lnTo>
                  <a:lnTo>
                    <a:pt x="57" y="208"/>
                  </a:lnTo>
                  <a:lnTo>
                    <a:pt x="55" y="206"/>
                  </a:lnTo>
                  <a:lnTo>
                    <a:pt x="55" y="203"/>
                  </a:lnTo>
                  <a:lnTo>
                    <a:pt x="57" y="203"/>
                  </a:lnTo>
                  <a:lnTo>
                    <a:pt x="60" y="201"/>
                  </a:lnTo>
                  <a:lnTo>
                    <a:pt x="60" y="199"/>
                  </a:lnTo>
                  <a:lnTo>
                    <a:pt x="60" y="197"/>
                  </a:lnTo>
                  <a:lnTo>
                    <a:pt x="57" y="197"/>
                  </a:lnTo>
                  <a:lnTo>
                    <a:pt x="57" y="197"/>
                  </a:lnTo>
                  <a:lnTo>
                    <a:pt x="55" y="199"/>
                  </a:lnTo>
                  <a:lnTo>
                    <a:pt x="53" y="201"/>
                  </a:lnTo>
                  <a:lnTo>
                    <a:pt x="51" y="201"/>
                  </a:lnTo>
                  <a:lnTo>
                    <a:pt x="46" y="201"/>
                  </a:lnTo>
                  <a:lnTo>
                    <a:pt x="46" y="201"/>
                  </a:lnTo>
                  <a:lnTo>
                    <a:pt x="44" y="201"/>
                  </a:lnTo>
                  <a:lnTo>
                    <a:pt x="39" y="203"/>
                  </a:lnTo>
                  <a:lnTo>
                    <a:pt x="37" y="208"/>
                  </a:lnTo>
                  <a:lnTo>
                    <a:pt x="35" y="210"/>
                  </a:lnTo>
                  <a:lnTo>
                    <a:pt x="35" y="213"/>
                  </a:lnTo>
                  <a:lnTo>
                    <a:pt x="35" y="215"/>
                  </a:lnTo>
                  <a:lnTo>
                    <a:pt x="39" y="226"/>
                  </a:lnTo>
                  <a:lnTo>
                    <a:pt x="39" y="229"/>
                  </a:lnTo>
                  <a:lnTo>
                    <a:pt x="39" y="229"/>
                  </a:lnTo>
                  <a:lnTo>
                    <a:pt x="37" y="231"/>
                  </a:lnTo>
                  <a:lnTo>
                    <a:pt x="37" y="231"/>
                  </a:lnTo>
                  <a:lnTo>
                    <a:pt x="35" y="229"/>
                  </a:lnTo>
                  <a:lnTo>
                    <a:pt x="35" y="226"/>
                  </a:lnTo>
                  <a:lnTo>
                    <a:pt x="35" y="224"/>
                  </a:lnTo>
                  <a:lnTo>
                    <a:pt x="32" y="219"/>
                  </a:lnTo>
                  <a:lnTo>
                    <a:pt x="30" y="213"/>
                  </a:lnTo>
                  <a:lnTo>
                    <a:pt x="30" y="213"/>
                  </a:lnTo>
                  <a:lnTo>
                    <a:pt x="30" y="208"/>
                  </a:lnTo>
                  <a:lnTo>
                    <a:pt x="30" y="208"/>
                  </a:lnTo>
                  <a:lnTo>
                    <a:pt x="37" y="199"/>
                  </a:lnTo>
                  <a:lnTo>
                    <a:pt x="39" y="197"/>
                  </a:lnTo>
                  <a:lnTo>
                    <a:pt x="39" y="197"/>
                  </a:lnTo>
                  <a:lnTo>
                    <a:pt x="39" y="194"/>
                  </a:lnTo>
                  <a:lnTo>
                    <a:pt x="37" y="187"/>
                  </a:lnTo>
                  <a:lnTo>
                    <a:pt x="35" y="181"/>
                  </a:lnTo>
                  <a:lnTo>
                    <a:pt x="32" y="178"/>
                  </a:lnTo>
                  <a:lnTo>
                    <a:pt x="30" y="176"/>
                  </a:lnTo>
                  <a:lnTo>
                    <a:pt x="30" y="171"/>
                  </a:lnTo>
                  <a:lnTo>
                    <a:pt x="30" y="169"/>
                  </a:lnTo>
                  <a:lnTo>
                    <a:pt x="28" y="167"/>
                  </a:lnTo>
                  <a:lnTo>
                    <a:pt x="25" y="165"/>
                  </a:lnTo>
                  <a:lnTo>
                    <a:pt x="23" y="165"/>
                  </a:lnTo>
                  <a:lnTo>
                    <a:pt x="21" y="162"/>
                  </a:lnTo>
                  <a:lnTo>
                    <a:pt x="19" y="160"/>
                  </a:lnTo>
                  <a:lnTo>
                    <a:pt x="16" y="158"/>
                  </a:lnTo>
                  <a:lnTo>
                    <a:pt x="16" y="158"/>
                  </a:lnTo>
                  <a:lnTo>
                    <a:pt x="16" y="155"/>
                  </a:lnTo>
                  <a:lnTo>
                    <a:pt x="14" y="153"/>
                  </a:lnTo>
                  <a:lnTo>
                    <a:pt x="14" y="151"/>
                  </a:lnTo>
                  <a:lnTo>
                    <a:pt x="16" y="149"/>
                  </a:lnTo>
                  <a:lnTo>
                    <a:pt x="19" y="146"/>
                  </a:lnTo>
                  <a:lnTo>
                    <a:pt x="21" y="146"/>
                  </a:lnTo>
                  <a:lnTo>
                    <a:pt x="21" y="146"/>
                  </a:lnTo>
                  <a:lnTo>
                    <a:pt x="21" y="144"/>
                  </a:lnTo>
                  <a:lnTo>
                    <a:pt x="21" y="142"/>
                  </a:lnTo>
                  <a:lnTo>
                    <a:pt x="19" y="142"/>
                  </a:lnTo>
                  <a:lnTo>
                    <a:pt x="21" y="139"/>
                  </a:lnTo>
                  <a:lnTo>
                    <a:pt x="23" y="139"/>
                  </a:lnTo>
                  <a:lnTo>
                    <a:pt x="23" y="137"/>
                  </a:lnTo>
                  <a:lnTo>
                    <a:pt x="23" y="128"/>
                  </a:lnTo>
                  <a:lnTo>
                    <a:pt x="23" y="123"/>
                  </a:lnTo>
                  <a:lnTo>
                    <a:pt x="23" y="119"/>
                  </a:lnTo>
                  <a:lnTo>
                    <a:pt x="23" y="117"/>
                  </a:lnTo>
                  <a:lnTo>
                    <a:pt x="23" y="112"/>
                  </a:lnTo>
                  <a:lnTo>
                    <a:pt x="21" y="110"/>
                  </a:lnTo>
                  <a:lnTo>
                    <a:pt x="16" y="105"/>
                  </a:lnTo>
                  <a:lnTo>
                    <a:pt x="14" y="103"/>
                  </a:lnTo>
                  <a:lnTo>
                    <a:pt x="12" y="98"/>
                  </a:lnTo>
                  <a:lnTo>
                    <a:pt x="9" y="94"/>
                  </a:lnTo>
                  <a:lnTo>
                    <a:pt x="9" y="87"/>
                  </a:lnTo>
                  <a:lnTo>
                    <a:pt x="9" y="87"/>
                  </a:lnTo>
                  <a:lnTo>
                    <a:pt x="7" y="87"/>
                  </a:lnTo>
                  <a:lnTo>
                    <a:pt x="5" y="87"/>
                  </a:lnTo>
                  <a:lnTo>
                    <a:pt x="3" y="87"/>
                  </a:lnTo>
                  <a:lnTo>
                    <a:pt x="3" y="87"/>
                  </a:lnTo>
                  <a:lnTo>
                    <a:pt x="0" y="85"/>
                  </a:lnTo>
                  <a:lnTo>
                    <a:pt x="3" y="85"/>
                  </a:lnTo>
                  <a:lnTo>
                    <a:pt x="5" y="82"/>
                  </a:lnTo>
                  <a:lnTo>
                    <a:pt x="5" y="82"/>
                  </a:lnTo>
                  <a:lnTo>
                    <a:pt x="7" y="80"/>
                  </a:lnTo>
                  <a:lnTo>
                    <a:pt x="5" y="78"/>
                  </a:lnTo>
                  <a:lnTo>
                    <a:pt x="5" y="75"/>
                  </a:lnTo>
                  <a:lnTo>
                    <a:pt x="3" y="73"/>
                  </a:lnTo>
                  <a:lnTo>
                    <a:pt x="0" y="66"/>
                  </a:lnTo>
                  <a:lnTo>
                    <a:pt x="0" y="64"/>
                  </a:lnTo>
                  <a:lnTo>
                    <a:pt x="0" y="62"/>
                  </a:lnTo>
                  <a:lnTo>
                    <a:pt x="3" y="59"/>
                  </a:lnTo>
                  <a:lnTo>
                    <a:pt x="5" y="57"/>
                  </a:lnTo>
                  <a:lnTo>
                    <a:pt x="7" y="55"/>
                  </a:lnTo>
                  <a:lnTo>
                    <a:pt x="7" y="53"/>
                  </a:lnTo>
                  <a:lnTo>
                    <a:pt x="5" y="50"/>
                  </a:lnTo>
                  <a:lnTo>
                    <a:pt x="5" y="46"/>
                  </a:lnTo>
                  <a:lnTo>
                    <a:pt x="5" y="41"/>
                  </a:lnTo>
                  <a:lnTo>
                    <a:pt x="7" y="34"/>
                  </a:lnTo>
                  <a:lnTo>
                    <a:pt x="7" y="30"/>
                  </a:lnTo>
                  <a:lnTo>
                    <a:pt x="7" y="27"/>
                  </a:lnTo>
                  <a:lnTo>
                    <a:pt x="5" y="25"/>
                  </a:lnTo>
                  <a:lnTo>
                    <a:pt x="5" y="23"/>
                  </a:lnTo>
                  <a:lnTo>
                    <a:pt x="5" y="21"/>
                  </a:lnTo>
                  <a:lnTo>
                    <a:pt x="3" y="18"/>
                  </a:lnTo>
                  <a:lnTo>
                    <a:pt x="3" y="16"/>
                  </a:lnTo>
                  <a:lnTo>
                    <a:pt x="0" y="16"/>
                  </a:lnTo>
                  <a:lnTo>
                    <a:pt x="0" y="14"/>
                  </a:lnTo>
                  <a:lnTo>
                    <a:pt x="0" y="11"/>
                  </a:lnTo>
                  <a:lnTo>
                    <a:pt x="0" y="9"/>
                  </a:lnTo>
                  <a:lnTo>
                    <a:pt x="3" y="9"/>
                  </a:lnTo>
                  <a:lnTo>
                    <a:pt x="3" y="7"/>
                  </a:lnTo>
                  <a:lnTo>
                    <a:pt x="3" y="5"/>
                  </a:lnTo>
                  <a:lnTo>
                    <a:pt x="7" y="5"/>
                  </a:lnTo>
                  <a:lnTo>
                    <a:pt x="9" y="7"/>
                  </a:lnTo>
                  <a:lnTo>
                    <a:pt x="12" y="7"/>
                  </a:lnTo>
                  <a:lnTo>
                    <a:pt x="14" y="7"/>
                  </a:lnTo>
                  <a:lnTo>
                    <a:pt x="16" y="5"/>
                  </a:lnTo>
                  <a:lnTo>
                    <a:pt x="19" y="5"/>
                  </a:lnTo>
                  <a:lnTo>
                    <a:pt x="23" y="5"/>
                  </a:lnTo>
                  <a:lnTo>
                    <a:pt x="23" y="2"/>
                  </a:lnTo>
                  <a:lnTo>
                    <a:pt x="25" y="2"/>
                  </a:lnTo>
                  <a:lnTo>
                    <a:pt x="28" y="2"/>
                  </a:lnTo>
                  <a:lnTo>
                    <a:pt x="32" y="2"/>
                  </a:lnTo>
                  <a:lnTo>
                    <a:pt x="32" y="0"/>
                  </a:lnTo>
                  <a:lnTo>
                    <a:pt x="35" y="0"/>
                  </a:lnTo>
                  <a:lnTo>
                    <a:pt x="37" y="0"/>
                  </a:lnTo>
                  <a:lnTo>
                    <a:pt x="39" y="2"/>
                  </a:lnTo>
                  <a:lnTo>
                    <a:pt x="41" y="2"/>
                  </a:lnTo>
                  <a:lnTo>
                    <a:pt x="44" y="5"/>
                  </a:lnTo>
                  <a:lnTo>
                    <a:pt x="46" y="5"/>
                  </a:lnTo>
                  <a:lnTo>
                    <a:pt x="46" y="7"/>
                  </a:lnTo>
                  <a:lnTo>
                    <a:pt x="46" y="11"/>
                  </a:lnTo>
                  <a:lnTo>
                    <a:pt x="48" y="16"/>
                  </a:lnTo>
                  <a:lnTo>
                    <a:pt x="48" y="23"/>
                  </a:lnTo>
                  <a:lnTo>
                    <a:pt x="48" y="27"/>
                  </a:lnTo>
                  <a:lnTo>
                    <a:pt x="51" y="32"/>
                  </a:lnTo>
                  <a:lnTo>
                    <a:pt x="53" y="32"/>
                  </a:lnTo>
                  <a:lnTo>
                    <a:pt x="55" y="32"/>
                  </a:lnTo>
                  <a:lnTo>
                    <a:pt x="62" y="37"/>
                  </a:lnTo>
                  <a:lnTo>
                    <a:pt x="71" y="37"/>
                  </a:lnTo>
                  <a:lnTo>
                    <a:pt x="73" y="39"/>
                  </a:lnTo>
                  <a:lnTo>
                    <a:pt x="76" y="41"/>
                  </a:lnTo>
                  <a:lnTo>
                    <a:pt x="76" y="41"/>
                  </a:lnTo>
                  <a:lnTo>
                    <a:pt x="76" y="43"/>
                  </a:lnTo>
                  <a:lnTo>
                    <a:pt x="76" y="48"/>
                  </a:lnTo>
                  <a:lnTo>
                    <a:pt x="76" y="53"/>
                  </a:lnTo>
                  <a:lnTo>
                    <a:pt x="76" y="57"/>
                  </a:lnTo>
                  <a:lnTo>
                    <a:pt x="67" y="62"/>
                  </a:lnTo>
                  <a:lnTo>
                    <a:pt x="64" y="64"/>
                  </a:lnTo>
                  <a:lnTo>
                    <a:pt x="62" y="66"/>
                  </a:lnTo>
                  <a:lnTo>
                    <a:pt x="62" y="69"/>
                  </a:lnTo>
                  <a:lnTo>
                    <a:pt x="64" y="75"/>
                  </a:lnTo>
                  <a:lnTo>
                    <a:pt x="64" y="80"/>
                  </a:lnTo>
                  <a:lnTo>
                    <a:pt x="64" y="82"/>
                  </a:lnTo>
                  <a:lnTo>
                    <a:pt x="64" y="85"/>
                  </a:lnTo>
                  <a:lnTo>
                    <a:pt x="67" y="87"/>
                  </a:lnTo>
                  <a:lnTo>
                    <a:pt x="73" y="87"/>
                  </a:lnTo>
                  <a:lnTo>
                    <a:pt x="80" y="87"/>
                  </a:lnTo>
                  <a:lnTo>
                    <a:pt x="89" y="87"/>
                  </a:lnTo>
                  <a:lnTo>
                    <a:pt x="96" y="87"/>
                  </a:lnTo>
                  <a:lnTo>
                    <a:pt x="101" y="87"/>
                  </a:lnTo>
                  <a:lnTo>
                    <a:pt x="103" y="89"/>
                  </a:lnTo>
                  <a:lnTo>
                    <a:pt x="103" y="91"/>
                  </a:lnTo>
                  <a:lnTo>
                    <a:pt x="105" y="91"/>
                  </a:lnTo>
                  <a:lnTo>
                    <a:pt x="105" y="96"/>
                  </a:lnTo>
                  <a:lnTo>
                    <a:pt x="105" y="98"/>
                  </a:lnTo>
                  <a:lnTo>
                    <a:pt x="105" y="103"/>
                  </a:lnTo>
                  <a:lnTo>
                    <a:pt x="105" y="107"/>
                  </a:lnTo>
                  <a:lnTo>
                    <a:pt x="108" y="110"/>
                  </a:lnTo>
                  <a:lnTo>
                    <a:pt x="108" y="112"/>
                  </a:lnTo>
                  <a:lnTo>
                    <a:pt x="110" y="112"/>
                  </a:lnTo>
                  <a:lnTo>
                    <a:pt x="112" y="112"/>
                  </a:lnTo>
                  <a:lnTo>
                    <a:pt x="115" y="112"/>
                  </a:lnTo>
                  <a:lnTo>
                    <a:pt x="117" y="110"/>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56" name="A124">
              <a:extLst>
                <a:ext uri="{FF2B5EF4-FFF2-40B4-BE49-F238E27FC236}">
                  <a16:creationId xmlns:a16="http://schemas.microsoft.com/office/drawing/2014/main" id="{9362A874-6119-15AE-C79D-454CA9E352B4}"/>
                </a:ext>
              </a:extLst>
            </xdr:cNvPr>
            <xdr:cNvSpPr>
              <a:spLocks/>
            </xdr:cNvSpPr>
          </xdr:nvSpPr>
          <xdr:spPr bwMode="auto">
            <a:xfrm>
              <a:off x="6515102" y="7000876"/>
              <a:ext cx="2105024" cy="2190750"/>
            </a:xfrm>
            <a:custGeom>
              <a:avLst/>
              <a:gdLst>
                <a:gd name="T0" fmla="*/ 1180 w 2110"/>
                <a:gd name="T1" fmla="*/ 124 h 2200"/>
                <a:gd name="T2" fmla="*/ 1362 w 2110"/>
                <a:gd name="T3" fmla="*/ 112 h 2200"/>
                <a:gd name="T4" fmla="*/ 1487 w 2110"/>
                <a:gd name="T5" fmla="*/ 120 h 2200"/>
                <a:gd name="T6" fmla="*/ 1531 w 2110"/>
                <a:gd name="T7" fmla="*/ 257 h 2200"/>
                <a:gd name="T8" fmla="*/ 1518 w 2110"/>
                <a:gd name="T9" fmla="*/ 362 h 2200"/>
                <a:gd name="T10" fmla="*/ 1492 w 2110"/>
                <a:gd name="T11" fmla="*/ 444 h 2200"/>
                <a:gd name="T12" fmla="*/ 1457 w 2110"/>
                <a:gd name="T13" fmla="*/ 561 h 2200"/>
                <a:gd name="T14" fmla="*/ 1490 w 2110"/>
                <a:gd name="T15" fmla="*/ 631 h 2200"/>
                <a:gd name="T16" fmla="*/ 1548 w 2110"/>
                <a:gd name="T17" fmla="*/ 733 h 2200"/>
                <a:gd name="T18" fmla="*/ 1737 w 2110"/>
                <a:gd name="T19" fmla="*/ 695 h 2200"/>
                <a:gd name="T20" fmla="*/ 1939 w 2110"/>
                <a:gd name="T21" fmla="*/ 751 h 2200"/>
                <a:gd name="T22" fmla="*/ 2092 w 2110"/>
                <a:gd name="T23" fmla="*/ 888 h 2200"/>
                <a:gd name="T24" fmla="*/ 2046 w 2110"/>
                <a:gd name="T25" fmla="*/ 1025 h 2200"/>
                <a:gd name="T26" fmla="*/ 1991 w 2110"/>
                <a:gd name="T27" fmla="*/ 1129 h 2200"/>
                <a:gd name="T28" fmla="*/ 1883 w 2110"/>
                <a:gd name="T29" fmla="*/ 1292 h 2200"/>
                <a:gd name="T30" fmla="*/ 1784 w 2110"/>
                <a:gd name="T31" fmla="*/ 1362 h 2200"/>
                <a:gd name="T32" fmla="*/ 1722 w 2110"/>
                <a:gd name="T33" fmla="*/ 1471 h 2200"/>
                <a:gd name="T34" fmla="*/ 1636 w 2110"/>
                <a:gd name="T35" fmla="*/ 1564 h 2200"/>
                <a:gd name="T36" fmla="*/ 1559 w 2110"/>
                <a:gd name="T37" fmla="*/ 1618 h 2200"/>
                <a:gd name="T38" fmla="*/ 1446 w 2110"/>
                <a:gd name="T39" fmla="*/ 1684 h 2200"/>
                <a:gd name="T40" fmla="*/ 1337 w 2110"/>
                <a:gd name="T41" fmla="*/ 1694 h 2200"/>
                <a:gd name="T42" fmla="*/ 1257 w 2110"/>
                <a:gd name="T43" fmla="*/ 1811 h 2200"/>
                <a:gd name="T44" fmla="*/ 1152 w 2110"/>
                <a:gd name="T45" fmla="*/ 1936 h 2200"/>
                <a:gd name="T46" fmla="*/ 1094 w 2110"/>
                <a:gd name="T47" fmla="*/ 2131 h 2200"/>
                <a:gd name="T48" fmla="*/ 904 w 2110"/>
                <a:gd name="T49" fmla="*/ 2172 h 2200"/>
                <a:gd name="T50" fmla="*/ 741 w 2110"/>
                <a:gd name="T51" fmla="*/ 2172 h 2200"/>
                <a:gd name="T52" fmla="*/ 639 w 2110"/>
                <a:gd name="T53" fmla="*/ 2111 h 2200"/>
                <a:gd name="T54" fmla="*/ 567 w 2110"/>
                <a:gd name="T55" fmla="*/ 2026 h 2200"/>
                <a:gd name="T56" fmla="*/ 555 w 2110"/>
                <a:gd name="T57" fmla="*/ 1949 h 2200"/>
                <a:gd name="T58" fmla="*/ 545 w 2110"/>
                <a:gd name="T59" fmla="*/ 1890 h 2200"/>
                <a:gd name="T60" fmla="*/ 496 w 2110"/>
                <a:gd name="T61" fmla="*/ 1901 h 2200"/>
                <a:gd name="T62" fmla="*/ 429 w 2110"/>
                <a:gd name="T63" fmla="*/ 1973 h 2200"/>
                <a:gd name="T64" fmla="*/ 327 w 2110"/>
                <a:gd name="T65" fmla="*/ 1937 h 2200"/>
                <a:gd name="T66" fmla="*/ 223 w 2110"/>
                <a:gd name="T67" fmla="*/ 1945 h 2200"/>
                <a:gd name="T68" fmla="*/ 127 w 2110"/>
                <a:gd name="T69" fmla="*/ 1926 h 2200"/>
                <a:gd name="T70" fmla="*/ 76 w 2110"/>
                <a:gd name="T71" fmla="*/ 1834 h 2200"/>
                <a:gd name="T72" fmla="*/ 21 w 2110"/>
                <a:gd name="T73" fmla="*/ 1712 h 2200"/>
                <a:gd name="T74" fmla="*/ 62 w 2110"/>
                <a:gd name="T75" fmla="*/ 1674 h 2200"/>
                <a:gd name="T76" fmla="*/ 100 w 2110"/>
                <a:gd name="T77" fmla="*/ 1596 h 2200"/>
                <a:gd name="T78" fmla="*/ 135 w 2110"/>
                <a:gd name="T79" fmla="*/ 1512 h 2200"/>
                <a:gd name="T80" fmla="*/ 131 w 2110"/>
                <a:gd name="T81" fmla="*/ 1456 h 2200"/>
                <a:gd name="T82" fmla="*/ 122 w 2110"/>
                <a:gd name="T83" fmla="*/ 1384 h 2200"/>
                <a:gd name="T84" fmla="*/ 115 w 2110"/>
                <a:gd name="T85" fmla="*/ 1308 h 2200"/>
                <a:gd name="T86" fmla="*/ 159 w 2110"/>
                <a:gd name="T87" fmla="*/ 1239 h 2200"/>
                <a:gd name="T88" fmla="*/ 217 w 2110"/>
                <a:gd name="T89" fmla="*/ 1163 h 2200"/>
                <a:gd name="T90" fmla="*/ 258 w 2110"/>
                <a:gd name="T91" fmla="*/ 1090 h 2200"/>
                <a:gd name="T92" fmla="*/ 332 w 2110"/>
                <a:gd name="T93" fmla="*/ 1055 h 2200"/>
                <a:gd name="T94" fmla="*/ 291 w 2110"/>
                <a:gd name="T95" fmla="*/ 953 h 2200"/>
                <a:gd name="T96" fmla="*/ 311 w 2110"/>
                <a:gd name="T97" fmla="*/ 851 h 2200"/>
                <a:gd name="T98" fmla="*/ 350 w 2110"/>
                <a:gd name="T99" fmla="*/ 735 h 2200"/>
                <a:gd name="T100" fmla="*/ 373 w 2110"/>
                <a:gd name="T101" fmla="*/ 636 h 2200"/>
                <a:gd name="T102" fmla="*/ 430 w 2110"/>
                <a:gd name="T103" fmla="*/ 569 h 2200"/>
                <a:gd name="T104" fmla="*/ 404 w 2110"/>
                <a:gd name="T105" fmla="*/ 495 h 2200"/>
                <a:gd name="T106" fmla="*/ 378 w 2110"/>
                <a:gd name="T107" fmla="*/ 432 h 2200"/>
                <a:gd name="T108" fmla="*/ 368 w 2110"/>
                <a:gd name="T109" fmla="*/ 370 h 2200"/>
                <a:gd name="T110" fmla="*/ 378 w 2110"/>
                <a:gd name="T111" fmla="*/ 272 h 2200"/>
                <a:gd name="T112" fmla="*/ 419 w 2110"/>
                <a:gd name="T113" fmla="*/ 171 h 2200"/>
                <a:gd name="T114" fmla="*/ 407 w 2110"/>
                <a:gd name="T115" fmla="*/ 96 h 2200"/>
                <a:gd name="T116" fmla="*/ 455 w 2110"/>
                <a:gd name="T117" fmla="*/ 37 h 2200"/>
                <a:gd name="T118" fmla="*/ 588 w 2110"/>
                <a:gd name="T119" fmla="*/ 99 h 2200"/>
                <a:gd name="T120" fmla="*/ 736 w 2110"/>
                <a:gd name="T121" fmla="*/ 60 h 2200"/>
                <a:gd name="T122" fmla="*/ 887 w 2110"/>
                <a:gd name="T123" fmla="*/ 117 h 2200"/>
                <a:gd name="T124" fmla="*/ 1035 w 2110"/>
                <a:gd name="T125" fmla="*/ 61 h 22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 ang="0">
                  <a:pos x="T116" y="T117"/>
                </a:cxn>
                <a:cxn ang="0">
                  <a:pos x="T118" y="T119"/>
                </a:cxn>
                <a:cxn ang="0">
                  <a:pos x="T120" y="T121"/>
                </a:cxn>
                <a:cxn ang="0">
                  <a:pos x="T122" y="T123"/>
                </a:cxn>
                <a:cxn ang="0">
                  <a:pos x="T124" y="T125"/>
                </a:cxn>
              </a:cxnLst>
              <a:rect l="0" t="0" r="r" b="b"/>
              <a:pathLst>
                <a:path w="2110" h="2200">
                  <a:moveTo>
                    <a:pt x="1055" y="7"/>
                  </a:moveTo>
                  <a:lnTo>
                    <a:pt x="1058" y="9"/>
                  </a:lnTo>
                  <a:lnTo>
                    <a:pt x="1061" y="9"/>
                  </a:lnTo>
                  <a:lnTo>
                    <a:pt x="1065" y="9"/>
                  </a:lnTo>
                  <a:lnTo>
                    <a:pt x="1068" y="9"/>
                  </a:lnTo>
                  <a:lnTo>
                    <a:pt x="1071" y="9"/>
                  </a:lnTo>
                  <a:lnTo>
                    <a:pt x="1073" y="9"/>
                  </a:lnTo>
                  <a:lnTo>
                    <a:pt x="1076" y="9"/>
                  </a:lnTo>
                  <a:lnTo>
                    <a:pt x="1079" y="9"/>
                  </a:lnTo>
                  <a:lnTo>
                    <a:pt x="1084" y="9"/>
                  </a:lnTo>
                  <a:lnTo>
                    <a:pt x="1088" y="10"/>
                  </a:lnTo>
                  <a:lnTo>
                    <a:pt x="1089" y="10"/>
                  </a:lnTo>
                  <a:lnTo>
                    <a:pt x="1093" y="12"/>
                  </a:lnTo>
                  <a:lnTo>
                    <a:pt x="1094" y="12"/>
                  </a:lnTo>
                  <a:lnTo>
                    <a:pt x="1096" y="14"/>
                  </a:lnTo>
                  <a:lnTo>
                    <a:pt x="1099" y="14"/>
                  </a:lnTo>
                  <a:lnTo>
                    <a:pt x="1102" y="15"/>
                  </a:lnTo>
                  <a:lnTo>
                    <a:pt x="1104" y="17"/>
                  </a:lnTo>
                  <a:lnTo>
                    <a:pt x="1107" y="17"/>
                  </a:lnTo>
                  <a:lnTo>
                    <a:pt x="1107" y="19"/>
                  </a:lnTo>
                  <a:lnTo>
                    <a:pt x="1109" y="23"/>
                  </a:lnTo>
                  <a:lnTo>
                    <a:pt x="1109" y="27"/>
                  </a:lnTo>
                  <a:lnTo>
                    <a:pt x="1109" y="28"/>
                  </a:lnTo>
                  <a:lnTo>
                    <a:pt x="1109" y="32"/>
                  </a:lnTo>
                  <a:lnTo>
                    <a:pt x="1109" y="33"/>
                  </a:lnTo>
                  <a:lnTo>
                    <a:pt x="1111" y="35"/>
                  </a:lnTo>
                  <a:lnTo>
                    <a:pt x="1111" y="40"/>
                  </a:lnTo>
                  <a:lnTo>
                    <a:pt x="1111" y="42"/>
                  </a:lnTo>
                  <a:lnTo>
                    <a:pt x="1114" y="46"/>
                  </a:lnTo>
                  <a:lnTo>
                    <a:pt x="1114" y="48"/>
                  </a:lnTo>
                  <a:lnTo>
                    <a:pt x="1116" y="51"/>
                  </a:lnTo>
                  <a:lnTo>
                    <a:pt x="1117" y="53"/>
                  </a:lnTo>
                  <a:lnTo>
                    <a:pt x="1117" y="56"/>
                  </a:lnTo>
                  <a:lnTo>
                    <a:pt x="1119" y="60"/>
                  </a:lnTo>
                  <a:lnTo>
                    <a:pt x="1121" y="63"/>
                  </a:lnTo>
                  <a:lnTo>
                    <a:pt x="1122" y="65"/>
                  </a:lnTo>
                  <a:lnTo>
                    <a:pt x="1124" y="66"/>
                  </a:lnTo>
                  <a:lnTo>
                    <a:pt x="1124" y="68"/>
                  </a:lnTo>
                  <a:lnTo>
                    <a:pt x="1125" y="71"/>
                  </a:lnTo>
                  <a:lnTo>
                    <a:pt x="1125" y="74"/>
                  </a:lnTo>
                  <a:lnTo>
                    <a:pt x="1125" y="76"/>
                  </a:lnTo>
                  <a:lnTo>
                    <a:pt x="1127" y="78"/>
                  </a:lnTo>
                  <a:lnTo>
                    <a:pt x="1129" y="79"/>
                  </a:lnTo>
                  <a:lnTo>
                    <a:pt x="1129" y="81"/>
                  </a:lnTo>
                  <a:lnTo>
                    <a:pt x="1130" y="84"/>
                  </a:lnTo>
                  <a:lnTo>
                    <a:pt x="1130" y="86"/>
                  </a:lnTo>
                  <a:lnTo>
                    <a:pt x="1132" y="89"/>
                  </a:lnTo>
                  <a:lnTo>
                    <a:pt x="1132" y="92"/>
                  </a:lnTo>
                  <a:lnTo>
                    <a:pt x="1134" y="94"/>
                  </a:lnTo>
                  <a:lnTo>
                    <a:pt x="1134" y="96"/>
                  </a:lnTo>
                  <a:lnTo>
                    <a:pt x="1135" y="99"/>
                  </a:lnTo>
                  <a:lnTo>
                    <a:pt x="1137" y="102"/>
                  </a:lnTo>
                  <a:lnTo>
                    <a:pt x="1137" y="104"/>
                  </a:lnTo>
                  <a:lnTo>
                    <a:pt x="1139" y="106"/>
                  </a:lnTo>
                  <a:lnTo>
                    <a:pt x="1140" y="109"/>
                  </a:lnTo>
                  <a:lnTo>
                    <a:pt x="1142" y="111"/>
                  </a:lnTo>
                  <a:lnTo>
                    <a:pt x="1145" y="112"/>
                  </a:lnTo>
                  <a:lnTo>
                    <a:pt x="1148" y="112"/>
                  </a:lnTo>
                  <a:lnTo>
                    <a:pt x="1148" y="114"/>
                  </a:lnTo>
                  <a:lnTo>
                    <a:pt x="1152" y="115"/>
                  </a:lnTo>
                  <a:lnTo>
                    <a:pt x="1155" y="115"/>
                  </a:lnTo>
                  <a:lnTo>
                    <a:pt x="1157" y="117"/>
                  </a:lnTo>
                  <a:lnTo>
                    <a:pt x="1160" y="117"/>
                  </a:lnTo>
                  <a:lnTo>
                    <a:pt x="1165" y="119"/>
                  </a:lnTo>
                  <a:lnTo>
                    <a:pt x="1167" y="119"/>
                  </a:lnTo>
                  <a:lnTo>
                    <a:pt x="1170" y="119"/>
                  </a:lnTo>
                  <a:lnTo>
                    <a:pt x="1172" y="119"/>
                  </a:lnTo>
                  <a:lnTo>
                    <a:pt x="1172" y="120"/>
                  </a:lnTo>
                  <a:lnTo>
                    <a:pt x="1173" y="120"/>
                  </a:lnTo>
                  <a:lnTo>
                    <a:pt x="1175" y="120"/>
                  </a:lnTo>
                  <a:lnTo>
                    <a:pt x="1176" y="120"/>
                  </a:lnTo>
                  <a:lnTo>
                    <a:pt x="1178" y="122"/>
                  </a:lnTo>
                  <a:lnTo>
                    <a:pt x="1180" y="124"/>
                  </a:lnTo>
                  <a:lnTo>
                    <a:pt x="1181" y="124"/>
                  </a:lnTo>
                  <a:lnTo>
                    <a:pt x="1183" y="124"/>
                  </a:lnTo>
                  <a:lnTo>
                    <a:pt x="1185" y="124"/>
                  </a:lnTo>
                  <a:lnTo>
                    <a:pt x="1185" y="122"/>
                  </a:lnTo>
                  <a:lnTo>
                    <a:pt x="1186" y="122"/>
                  </a:lnTo>
                  <a:lnTo>
                    <a:pt x="1188" y="122"/>
                  </a:lnTo>
                  <a:lnTo>
                    <a:pt x="1188" y="120"/>
                  </a:lnTo>
                  <a:lnTo>
                    <a:pt x="1190" y="120"/>
                  </a:lnTo>
                  <a:lnTo>
                    <a:pt x="1191" y="120"/>
                  </a:lnTo>
                  <a:lnTo>
                    <a:pt x="1193" y="120"/>
                  </a:lnTo>
                  <a:lnTo>
                    <a:pt x="1193" y="122"/>
                  </a:lnTo>
                  <a:lnTo>
                    <a:pt x="1195" y="122"/>
                  </a:lnTo>
                  <a:lnTo>
                    <a:pt x="1196" y="120"/>
                  </a:lnTo>
                  <a:lnTo>
                    <a:pt x="1198" y="120"/>
                  </a:lnTo>
                  <a:lnTo>
                    <a:pt x="1199" y="120"/>
                  </a:lnTo>
                  <a:lnTo>
                    <a:pt x="1199" y="119"/>
                  </a:lnTo>
                  <a:lnTo>
                    <a:pt x="1201" y="119"/>
                  </a:lnTo>
                  <a:lnTo>
                    <a:pt x="1201" y="120"/>
                  </a:lnTo>
                  <a:lnTo>
                    <a:pt x="1201" y="122"/>
                  </a:lnTo>
                  <a:lnTo>
                    <a:pt x="1203" y="122"/>
                  </a:lnTo>
                  <a:lnTo>
                    <a:pt x="1204" y="124"/>
                  </a:lnTo>
                  <a:lnTo>
                    <a:pt x="1206" y="124"/>
                  </a:lnTo>
                  <a:lnTo>
                    <a:pt x="1208" y="124"/>
                  </a:lnTo>
                  <a:lnTo>
                    <a:pt x="1209" y="125"/>
                  </a:lnTo>
                  <a:lnTo>
                    <a:pt x="1213" y="127"/>
                  </a:lnTo>
                  <a:lnTo>
                    <a:pt x="1214" y="127"/>
                  </a:lnTo>
                  <a:lnTo>
                    <a:pt x="1216" y="127"/>
                  </a:lnTo>
                  <a:lnTo>
                    <a:pt x="1219" y="129"/>
                  </a:lnTo>
                  <a:lnTo>
                    <a:pt x="1222" y="130"/>
                  </a:lnTo>
                  <a:lnTo>
                    <a:pt x="1226" y="132"/>
                  </a:lnTo>
                  <a:lnTo>
                    <a:pt x="1229" y="132"/>
                  </a:lnTo>
                  <a:lnTo>
                    <a:pt x="1231" y="130"/>
                  </a:lnTo>
                  <a:lnTo>
                    <a:pt x="1232" y="130"/>
                  </a:lnTo>
                  <a:lnTo>
                    <a:pt x="1236" y="130"/>
                  </a:lnTo>
                  <a:lnTo>
                    <a:pt x="1242" y="129"/>
                  </a:lnTo>
                  <a:lnTo>
                    <a:pt x="1245" y="129"/>
                  </a:lnTo>
                  <a:lnTo>
                    <a:pt x="1247" y="127"/>
                  </a:lnTo>
                  <a:lnTo>
                    <a:pt x="1250" y="127"/>
                  </a:lnTo>
                  <a:lnTo>
                    <a:pt x="1252" y="127"/>
                  </a:lnTo>
                  <a:lnTo>
                    <a:pt x="1255" y="125"/>
                  </a:lnTo>
                  <a:lnTo>
                    <a:pt x="1257" y="125"/>
                  </a:lnTo>
                  <a:lnTo>
                    <a:pt x="1259" y="125"/>
                  </a:lnTo>
                  <a:lnTo>
                    <a:pt x="1260" y="124"/>
                  </a:lnTo>
                  <a:lnTo>
                    <a:pt x="1267" y="124"/>
                  </a:lnTo>
                  <a:lnTo>
                    <a:pt x="1272" y="122"/>
                  </a:lnTo>
                  <a:lnTo>
                    <a:pt x="1275" y="122"/>
                  </a:lnTo>
                  <a:lnTo>
                    <a:pt x="1277" y="120"/>
                  </a:lnTo>
                  <a:lnTo>
                    <a:pt x="1278" y="120"/>
                  </a:lnTo>
                  <a:lnTo>
                    <a:pt x="1282" y="120"/>
                  </a:lnTo>
                  <a:lnTo>
                    <a:pt x="1285" y="119"/>
                  </a:lnTo>
                  <a:lnTo>
                    <a:pt x="1290" y="119"/>
                  </a:lnTo>
                  <a:lnTo>
                    <a:pt x="1295" y="117"/>
                  </a:lnTo>
                  <a:lnTo>
                    <a:pt x="1298" y="117"/>
                  </a:lnTo>
                  <a:lnTo>
                    <a:pt x="1300" y="117"/>
                  </a:lnTo>
                  <a:lnTo>
                    <a:pt x="1303" y="115"/>
                  </a:lnTo>
                  <a:lnTo>
                    <a:pt x="1306" y="115"/>
                  </a:lnTo>
                  <a:lnTo>
                    <a:pt x="1310" y="115"/>
                  </a:lnTo>
                  <a:lnTo>
                    <a:pt x="1313" y="114"/>
                  </a:lnTo>
                  <a:lnTo>
                    <a:pt x="1316" y="114"/>
                  </a:lnTo>
                  <a:lnTo>
                    <a:pt x="1319" y="114"/>
                  </a:lnTo>
                  <a:lnTo>
                    <a:pt x="1324" y="112"/>
                  </a:lnTo>
                  <a:lnTo>
                    <a:pt x="1326" y="112"/>
                  </a:lnTo>
                  <a:lnTo>
                    <a:pt x="1329" y="111"/>
                  </a:lnTo>
                  <a:lnTo>
                    <a:pt x="1334" y="109"/>
                  </a:lnTo>
                  <a:lnTo>
                    <a:pt x="1337" y="111"/>
                  </a:lnTo>
                  <a:lnTo>
                    <a:pt x="1341" y="111"/>
                  </a:lnTo>
                  <a:lnTo>
                    <a:pt x="1344" y="112"/>
                  </a:lnTo>
                  <a:lnTo>
                    <a:pt x="1347" y="112"/>
                  </a:lnTo>
                  <a:lnTo>
                    <a:pt x="1352" y="114"/>
                  </a:lnTo>
                  <a:lnTo>
                    <a:pt x="1356" y="114"/>
                  </a:lnTo>
                  <a:lnTo>
                    <a:pt x="1357" y="114"/>
                  </a:lnTo>
                  <a:lnTo>
                    <a:pt x="1359" y="114"/>
                  </a:lnTo>
                  <a:lnTo>
                    <a:pt x="1362" y="112"/>
                  </a:lnTo>
                  <a:lnTo>
                    <a:pt x="1364" y="112"/>
                  </a:lnTo>
                  <a:lnTo>
                    <a:pt x="1365" y="111"/>
                  </a:lnTo>
                  <a:lnTo>
                    <a:pt x="1367" y="111"/>
                  </a:lnTo>
                  <a:lnTo>
                    <a:pt x="1367" y="109"/>
                  </a:lnTo>
                  <a:lnTo>
                    <a:pt x="1367" y="107"/>
                  </a:lnTo>
                  <a:lnTo>
                    <a:pt x="1367" y="106"/>
                  </a:lnTo>
                  <a:lnTo>
                    <a:pt x="1369" y="102"/>
                  </a:lnTo>
                  <a:lnTo>
                    <a:pt x="1370" y="102"/>
                  </a:lnTo>
                  <a:lnTo>
                    <a:pt x="1370" y="101"/>
                  </a:lnTo>
                  <a:lnTo>
                    <a:pt x="1372" y="101"/>
                  </a:lnTo>
                  <a:lnTo>
                    <a:pt x="1372" y="99"/>
                  </a:lnTo>
                  <a:lnTo>
                    <a:pt x="1374" y="99"/>
                  </a:lnTo>
                  <a:lnTo>
                    <a:pt x="1377" y="97"/>
                  </a:lnTo>
                  <a:lnTo>
                    <a:pt x="1377" y="96"/>
                  </a:lnTo>
                  <a:lnTo>
                    <a:pt x="1379" y="96"/>
                  </a:lnTo>
                  <a:lnTo>
                    <a:pt x="1379" y="94"/>
                  </a:lnTo>
                  <a:lnTo>
                    <a:pt x="1380" y="94"/>
                  </a:lnTo>
                  <a:lnTo>
                    <a:pt x="1382" y="94"/>
                  </a:lnTo>
                  <a:lnTo>
                    <a:pt x="1382" y="92"/>
                  </a:lnTo>
                  <a:lnTo>
                    <a:pt x="1383" y="92"/>
                  </a:lnTo>
                  <a:lnTo>
                    <a:pt x="1383" y="94"/>
                  </a:lnTo>
                  <a:lnTo>
                    <a:pt x="1385" y="94"/>
                  </a:lnTo>
                  <a:lnTo>
                    <a:pt x="1387" y="94"/>
                  </a:lnTo>
                  <a:lnTo>
                    <a:pt x="1388" y="94"/>
                  </a:lnTo>
                  <a:lnTo>
                    <a:pt x="1390" y="94"/>
                  </a:lnTo>
                  <a:lnTo>
                    <a:pt x="1390" y="96"/>
                  </a:lnTo>
                  <a:lnTo>
                    <a:pt x="1393" y="96"/>
                  </a:lnTo>
                  <a:lnTo>
                    <a:pt x="1395" y="94"/>
                  </a:lnTo>
                  <a:lnTo>
                    <a:pt x="1398" y="89"/>
                  </a:lnTo>
                  <a:lnTo>
                    <a:pt x="1400" y="86"/>
                  </a:lnTo>
                  <a:lnTo>
                    <a:pt x="1402" y="83"/>
                  </a:lnTo>
                  <a:lnTo>
                    <a:pt x="1403" y="79"/>
                  </a:lnTo>
                  <a:lnTo>
                    <a:pt x="1403" y="78"/>
                  </a:lnTo>
                  <a:lnTo>
                    <a:pt x="1405" y="74"/>
                  </a:lnTo>
                  <a:lnTo>
                    <a:pt x="1408" y="69"/>
                  </a:lnTo>
                  <a:lnTo>
                    <a:pt x="1410" y="66"/>
                  </a:lnTo>
                  <a:lnTo>
                    <a:pt x="1413" y="61"/>
                  </a:lnTo>
                  <a:lnTo>
                    <a:pt x="1413" y="56"/>
                  </a:lnTo>
                  <a:lnTo>
                    <a:pt x="1413" y="55"/>
                  </a:lnTo>
                  <a:lnTo>
                    <a:pt x="1413" y="50"/>
                  </a:lnTo>
                  <a:lnTo>
                    <a:pt x="1416" y="51"/>
                  </a:lnTo>
                  <a:lnTo>
                    <a:pt x="1418" y="53"/>
                  </a:lnTo>
                  <a:lnTo>
                    <a:pt x="1420" y="53"/>
                  </a:lnTo>
                  <a:lnTo>
                    <a:pt x="1421" y="55"/>
                  </a:lnTo>
                  <a:lnTo>
                    <a:pt x="1423" y="56"/>
                  </a:lnTo>
                  <a:lnTo>
                    <a:pt x="1426" y="60"/>
                  </a:lnTo>
                  <a:lnTo>
                    <a:pt x="1428" y="61"/>
                  </a:lnTo>
                  <a:lnTo>
                    <a:pt x="1429" y="63"/>
                  </a:lnTo>
                  <a:lnTo>
                    <a:pt x="1433" y="65"/>
                  </a:lnTo>
                  <a:lnTo>
                    <a:pt x="1436" y="65"/>
                  </a:lnTo>
                  <a:lnTo>
                    <a:pt x="1439" y="68"/>
                  </a:lnTo>
                  <a:lnTo>
                    <a:pt x="1441" y="68"/>
                  </a:lnTo>
                  <a:lnTo>
                    <a:pt x="1444" y="71"/>
                  </a:lnTo>
                  <a:lnTo>
                    <a:pt x="1448" y="74"/>
                  </a:lnTo>
                  <a:lnTo>
                    <a:pt x="1451" y="76"/>
                  </a:lnTo>
                  <a:lnTo>
                    <a:pt x="1454" y="79"/>
                  </a:lnTo>
                  <a:lnTo>
                    <a:pt x="1457" y="81"/>
                  </a:lnTo>
                  <a:lnTo>
                    <a:pt x="1459" y="84"/>
                  </a:lnTo>
                  <a:lnTo>
                    <a:pt x="1462" y="86"/>
                  </a:lnTo>
                  <a:lnTo>
                    <a:pt x="1464" y="88"/>
                  </a:lnTo>
                  <a:lnTo>
                    <a:pt x="1467" y="91"/>
                  </a:lnTo>
                  <a:lnTo>
                    <a:pt x="1471" y="94"/>
                  </a:lnTo>
                  <a:lnTo>
                    <a:pt x="1474" y="96"/>
                  </a:lnTo>
                  <a:lnTo>
                    <a:pt x="1475" y="97"/>
                  </a:lnTo>
                  <a:lnTo>
                    <a:pt x="1477" y="99"/>
                  </a:lnTo>
                  <a:lnTo>
                    <a:pt x="1480" y="101"/>
                  </a:lnTo>
                  <a:lnTo>
                    <a:pt x="1482" y="106"/>
                  </a:lnTo>
                  <a:lnTo>
                    <a:pt x="1484" y="107"/>
                  </a:lnTo>
                  <a:lnTo>
                    <a:pt x="1485" y="111"/>
                  </a:lnTo>
                  <a:lnTo>
                    <a:pt x="1485" y="112"/>
                  </a:lnTo>
                  <a:lnTo>
                    <a:pt x="1485" y="115"/>
                  </a:lnTo>
                  <a:lnTo>
                    <a:pt x="1487" y="119"/>
                  </a:lnTo>
                  <a:lnTo>
                    <a:pt x="1487" y="120"/>
                  </a:lnTo>
                  <a:lnTo>
                    <a:pt x="1487" y="132"/>
                  </a:lnTo>
                  <a:lnTo>
                    <a:pt x="1487" y="134"/>
                  </a:lnTo>
                  <a:lnTo>
                    <a:pt x="1485" y="134"/>
                  </a:lnTo>
                  <a:lnTo>
                    <a:pt x="1484" y="135"/>
                  </a:lnTo>
                  <a:lnTo>
                    <a:pt x="1482" y="135"/>
                  </a:lnTo>
                  <a:lnTo>
                    <a:pt x="1480" y="135"/>
                  </a:lnTo>
                  <a:lnTo>
                    <a:pt x="1480" y="137"/>
                  </a:lnTo>
                  <a:lnTo>
                    <a:pt x="1484" y="138"/>
                  </a:lnTo>
                  <a:lnTo>
                    <a:pt x="1484" y="140"/>
                  </a:lnTo>
                  <a:lnTo>
                    <a:pt x="1482" y="140"/>
                  </a:lnTo>
                  <a:lnTo>
                    <a:pt x="1482" y="142"/>
                  </a:lnTo>
                  <a:lnTo>
                    <a:pt x="1480" y="142"/>
                  </a:lnTo>
                  <a:lnTo>
                    <a:pt x="1482" y="143"/>
                  </a:lnTo>
                  <a:lnTo>
                    <a:pt x="1480" y="143"/>
                  </a:lnTo>
                  <a:lnTo>
                    <a:pt x="1480" y="145"/>
                  </a:lnTo>
                  <a:lnTo>
                    <a:pt x="1482" y="147"/>
                  </a:lnTo>
                  <a:lnTo>
                    <a:pt x="1482" y="148"/>
                  </a:lnTo>
                  <a:lnTo>
                    <a:pt x="1482" y="150"/>
                  </a:lnTo>
                  <a:lnTo>
                    <a:pt x="1480" y="153"/>
                  </a:lnTo>
                  <a:lnTo>
                    <a:pt x="1479" y="157"/>
                  </a:lnTo>
                  <a:lnTo>
                    <a:pt x="1477" y="158"/>
                  </a:lnTo>
                  <a:lnTo>
                    <a:pt x="1475" y="161"/>
                  </a:lnTo>
                  <a:lnTo>
                    <a:pt x="1474" y="165"/>
                  </a:lnTo>
                  <a:lnTo>
                    <a:pt x="1474" y="166"/>
                  </a:lnTo>
                  <a:lnTo>
                    <a:pt x="1472" y="170"/>
                  </a:lnTo>
                  <a:lnTo>
                    <a:pt x="1471" y="173"/>
                  </a:lnTo>
                  <a:lnTo>
                    <a:pt x="1471" y="175"/>
                  </a:lnTo>
                  <a:lnTo>
                    <a:pt x="1469" y="178"/>
                  </a:lnTo>
                  <a:lnTo>
                    <a:pt x="1467" y="180"/>
                  </a:lnTo>
                  <a:lnTo>
                    <a:pt x="1469" y="181"/>
                  </a:lnTo>
                  <a:lnTo>
                    <a:pt x="1469" y="183"/>
                  </a:lnTo>
                  <a:lnTo>
                    <a:pt x="1469" y="186"/>
                  </a:lnTo>
                  <a:lnTo>
                    <a:pt x="1467" y="191"/>
                  </a:lnTo>
                  <a:lnTo>
                    <a:pt x="1467" y="193"/>
                  </a:lnTo>
                  <a:lnTo>
                    <a:pt x="1466" y="196"/>
                  </a:lnTo>
                  <a:lnTo>
                    <a:pt x="1466" y="198"/>
                  </a:lnTo>
                  <a:lnTo>
                    <a:pt x="1466" y="201"/>
                  </a:lnTo>
                  <a:lnTo>
                    <a:pt x="1464" y="203"/>
                  </a:lnTo>
                  <a:lnTo>
                    <a:pt x="1464" y="206"/>
                  </a:lnTo>
                  <a:lnTo>
                    <a:pt x="1464" y="207"/>
                  </a:lnTo>
                  <a:lnTo>
                    <a:pt x="1462" y="211"/>
                  </a:lnTo>
                  <a:lnTo>
                    <a:pt x="1462" y="212"/>
                  </a:lnTo>
                  <a:lnTo>
                    <a:pt x="1459" y="214"/>
                  </a:lnTo>
                  <a:lnTo>
                    <a:pt x="1456" y="216"/>
                  </a:lnTo>
                  <a:lnTo>
                    <a:pt x="1454" y="216"/>
                  </a:lnTo>
                  <a:lnTo>
                    <a:pt x="1454" y="222"/>
                  </a:lnTo>
                  <a:lnTo>
                    <a:pt x="1449" y="232"/>
                  </a:lnTo>
                  <a:lnTo>
                    <a:pt x="1448" y="235"/>
                  </a:lnTo>
                  <a:lnTo>
                    <a:pt x="1446" y="240"/>
                  </a:lnTo>
                  <a:lnTo>
                    <a:pt x="1449" y="242"/>
                  </a:lnTo>
                  <a:lnTo>
                    <a:pt x="1452" y="242"/>
                  </a:lnTo>
                  <a:lnTo>
                    <a:pt x="1456" y="244"/>
                  </a:lnTo>
                  <a:lnTo>
                    <a:pt x="1459" y="245"/>
                  </a:lnTo>
                  <a:lnTo>
                    <a:pt x="1466" y="247"/>
                  </a:lnTo>
                  <a:lnTo>
                    <a:pt x="1474" y="249"/>
                  </a:lnTo>
                  <a:lnTo>
                    <a:pt x="1480" y="249"/>
                  </a:lnTo>
                  <a:lnTo>
                    <a:pt x="1484" y="250"/>
                  </a:lnTo>
                  <a:lnTo>
                    <a:pt x="1487" y="250"/>
                  </a:lnTo>
                  <a:lnTo>
                    <a:pt x="1489" y="250"/>
                  </a:lnTo>
                  <a:lnTo>
                    <a:pt x="1490" y="252"/>
                  </a:lnTo>
                  <a:lnTo>
                    <a:pt x="1492" y="252"/>
                  </a:lnTo>
                  <a:lnTo>
                    <a:pt x="1500" y="253"/>
                  </a:lnTo>
                  <a:lnTo>
                    <a:pt x="1503" y="255"/>
                  </a:lnTo>
                  <a:lnTo>
                    <a:pt x="1505" y="255"/>
                  </a:lnTo>
                  <a:lnTo>
                    <a:pt x="1507" y="255"/>
                  </a:lnTo>
                  <a:lnTo>
                    <a:pt x="1513" y="257"/>
                  </a:lnTo>
                  <a:lnTo>
                    <a:pt x="1517" y="257"/>
                  </a:lnTo>
                  <a:lnTo>
                    <a:pt x="1518" y="257"/>
                  </a:lnTo>
                  <a:lnTo>
                    <a:pt x="1521" y="257"/>
                  </a:lnTo>
                  <a:lnTo>
                    <a:pt x="1525" y="257"/>
                  </a:lnTo>
                  <a:lnTo>
                    <a:pt x="1526" y="257"/>
                  </a:lnTo>
                  <a:lnTo>
                    <a:pt x="1528" y="257"/>
                  </a:lnTo>
                  <a:lnTo>
                    <a:pt x="1531" y="257"/>
                  </a:lnTo>
                  <a:lnTo>
                    <a:pt x="1538" y="258"/>
                  </a:lnTo>
                  <a:lnTo>
                    <a:pt x="1538" y="260"/>
                  </a:lnTo>
                  <a:lnTo>
                    <a:pt x="1540" y="262"/>
                  </a:lnTo>
                  <a:lnTo>
                    <a:pt x="1540" y="265"/>
                  </a:lnTo>
                  <a:lnTo>
                    <a:pt x="1541" y="265"/>
                  </a:lnTo>
                  <a:lnTo>
                    <a:pt x="1541" y="267"/>
                  </a:lnTo>
                  <a:lnTo>
                    <a:pt x="1541" y="270"/>
                  </a:lnTo>
                  <a:lnTo>
                    <a:pt x="1540" y="270"/>
                  </a:lnTo>
                  <a:lnTo>
                    <a:pt x="1540" y="272"/>
                  </a:lnTo>
                  <a:lnTo>
                    <a:pt x="1538" y="275"/>
                  </a:lnTo>
                  <a:lnTo>
                    <a:pt x="1536" y="276"/>
                  </a:lnTo>
                  <a:lnTo>
                    <a:pt x="1535" y="278"/>
                  </a:lnTo>
                  <a:lnTo>
                    <a:pt x="1535" y="280"/>
                  </a:lnTo>
                  <a:lnTo>
                    <a:pt x="1535" y="281"/>
                  </a:lnTo>
                  <a:lnTo>
                    <a:pt x="1533" y="281"/>
                  </a:lnTo>
                  <a:lnTo>
                    <a:pt x="1533" y="283"/>
                  </a:lnTo>
                  <a:lnTo>
                    <a:pt x="1531" y="283"/>
                  </a:lnTo>
                  <a:lnTo>
                    <a:pt x="1531" y="285"/>
                  </a:lnTo>
                  <a:lnTo>
                    <a:pt x="1530" y="286"/>
                  </a:lnTo>
                  <a:lnTo>
                    <a:pt x="1528" y="288"/>
                  </a:lnTo>
                  <a:lnTo>
                    <a:pt x="1526" y="290"/>
                  </a:lnTo>
                  <a:lnTo>
                    <a:pt x="1525" y="291"/>
                  </a:lnTo>
                  <a:lnTo>
                    <a:pt x="1525" y="293"/>
                  </a:lnTo>
                  <a:lnTo>
                    <a:pt x="1525" y="295"/>
                  </a:lnTo>
                  <a:lnTo>
                    <a:pt x="1526" y="296"/>
                  </a:lnTo>
                  <a:lnTo>
                    <a:pt x="1528" y="296"/>
                  </a:lnTo>
                  <a:lnTo>
                    <a:pt x="1528" y="298"/>
                  </a:lnTo>
                  <a:lnTo>
                    <a:pt x="1530" y="299"/>
                  </a:lnTo>
                  <a:lnTo>
                    <a:pt x="1528" y="299"/>
                  </a:lnTo>
                  <a:lnTo>
                    <a:pt x="1528" y="301"/>
                  </a:lnTo>
                  <a:lnTo>
                    <a:pt x="1530" y="303"/>
                  </a:lnTo>
                  <a:lnTo>
                    <a:pt x="1530" y="304"/>
                  </a:lnTo>
                  <a:lnTo>
                    <a:pt x="1530" y="306"/>
                  </a:lnTo>
                  <a:lnTo>
                    <a:pt x="1530" y="308"/>
                  </a:lnTo>
                  <a:lnTo>
                    <a:pt x="1528" y="309"/>
                  </a:lnTo>
                  <a:lnTo>
                    <a:pt x="1528" y="311"/>
                  </a:lnTo>
                  <a:lnTo>
                    <a:pt x="1526" y="311"/>
                  </a:lnTo>
                  <a:lnTo>
                    <a:pt x="1525" y="311"/>
                  </a:lnTo>
                  <a:lnTo>
                    <a:pt x="1523" y="313"/>
                  </a:lnTo>
                  <a:lnTo>
                    <a:pt x="1523" y="314"/>
                  </a:lnTo>
                  <a:lnTo>
                    <a:pt x="1521" y="316"/>
                  </a:lnTo>
                  <a:lnTo>
                    <a:pt x="1521" y="318"/>
                  </a:lnTo>
                  <a:lnTo>
                    <a:pt x="1521" y="319"/>
                  </a:lnTo>
                  <a:lnTo>
                    <a:pt x="1520" y="321"/>
                  </a:lnTo>
                  <a:lnTo>
                    <a:pt x="1520" y="322"/>
                  </a:lnTo>
                  <a:lnTo>
                    <a:pt x="1521" y="326"/>
                  </a:lnTo>
                  <a:lnTo>
                    <a:pt x="1523" y="327"/>
                  </a:lnTo>
                  <a:lnTo>
                    <a:pt x="1525" y="329"/>
                  </a:lnTo>
                  <a:lnTo>
                    <a:pt x="1525" y="331"/>
                  </a:lnTo>
                  <a:lnTo>
                    <a:pt x="1525" y="332"/>
                  </a:lnTo>
                  <a:lnTo>
                    <a:pt x="1523" y="332"/>
                  </a:lnTo>
                  <a:lnTo>
                    <a:pt x="1521" y="332"/>
                  </a:lnTo>
                  <a:lnTo>
                    <a:pt x="1521" y="334"/>
                  </a:lnTo>
                  <a:lnTo>
                    <a:pt x="1520" y="334"/>
                  </a:lnTo>
                  <a:lnTo>
                    <a:pt x="1520" y="336"/>
                  </a:lnTo>
                  <a:lnTo>
                    <a:pt x="1518" y="337"/>
                  </a:lnTo>
                  <a:lnTo>
                    <a:pt x="1517" y="339"/>
                  </a:lnTo>
                  <a:lnTo>
                    <a:pt x="1517" y="341"/>
                  </a:lnTo>
                  <a:lnTo>
                    <a:pt x="1517" y="344"/>
                  </a:lnTo>
                  <a:lnTo>
                    <a:pt x="1515" y="345"/>
                  </a:lnTo>
                  <a:lnTo>
                    <a:pt x="1515" y="347"/>
                  </a:lnTo>
                  <a:lnTo>
                    <a:pt x="1515" y="349"/>
                  </a:lnTo>
                  <a:lnTo>
                    <a:pt x="1515" y="350"/>
                  </a:lnTo>
                  <a:lnTo>
                    <a:pt x="1515" y="352"/>
                  </a:lnTo>
                  <a:lnTo>
                    <a:pt x="1515" y="354"/>
                  </a:lnTo>
                  <a:lnTo>
                    <a:pt x="1517" y="355"/>
                  </a:lnTo>
                  <a:lnTo>
                    <a:pt x="1518" y="355"/>
                  </a:lnTo>
                  <a:lnTo>
                    <a:pt x="1518" y="357"/>
                  </a:lnTo>
                  <a:lnTo>
                    <a:pt x="1520" y="357"/>
                  </a:lnTo>
                  <a:lnTo>
                    <a:pt x="1520" y="359"/>
                  </a:lnTo>
                  <a:lnTo>
                    <a:pt x="1520" y="360"/>
                  </a:lnTo>
                  <a:lnTo>
                    <a:pt x="1520" y="362"/>
                  </a:lnTo>
                  <a:lnTo>
                    <a:pt x="1518" y="362"/>
                  </a:lnTo>
                  <a:lnTo>
                    <a:pt x="1518" y="364"/>
                  </a:lnTo>
                  <a:lnTo>
                    <a:pt x="1520" y="364"/>
                  </a:lnTo>
                  <a:lnTo>
                    <a:pt x="1521" y="364"/>
                  </a:lnTo>
                  <a:lnTo>
                    <a:pt x="1521" y="365"/>
                  </a:lnTo>
                  <a:lnTo>
                    <a:pt x="1520" y="365"/>
                  </a:lnTo>
                  <a:lnTo>
                    <a:pt x="1518" y="368"/>
                  </a:lnTo>
                  <a:lnTo>
                    <a:pt x="1517" y="372"/>
                  </a:lnTo>
                  <a:lnTo>
                    <a:pt x="1517" y="375"/>
                  </a:lnTo>
                  <a:lnTo>
                    <a:pt x="1517" y="377"/>
                  </a:lnTo>
                  <a:lnTo>
                    <a:pt x="1517" y="378"/>
                  </a:lnTo>
                  <a:lnTo>
                    <a:pt x="1520" y="378"/>
                  </a:lnTo>
                  <a:lnTo>
                    <a:pt x="1521" y="378"/>
                  </a:lnTo>
                  <a:lnTo>
                    <a:pt x="1521" y="380"/>
                  </a:lnTo>
                  <a:lnTo>
                    <a:pt x="1523" y="380"/>
                  </a:lnTo>
                  <a:lnTo>
                    <a:pt x="1523" y="382"/>
                  </a:lnTo>
                  <a:lnTo>
                    <a:pt x="1523" y="383"/>
                  </a:lnTo>
                  <a:lnTo>
                    <a:pt x="1521" y="383"/>
                  </a:lnTo>
                  <a:lnTo>
                    <a:pt x="1518" y="383"/>
                  </a:lnTo>
                  <a:lnTo>
                    <a:pt x="1515" y="383"/>
                  </a:lnTo>
                  <a:lnTo>
                    <a:pt x="1510" y="387"/>
                  </a:lnTo>
                  <a:lnTo>
                    <a:pt x="1508" y="388"/>
                  </a:lnTo>
                  <a:lnTo>
                    <a:pt x="1508" y="390"/>
                  </a:lnTo>
                  <a:lnTo>
                    <a:pt x="1510" y="390"/>
                  </a:lnTo>
                  <a:lnTo>
                    <a:pt x="1510" y="391"/>
                  </a:lnTo>
                  <a:lnTo>
                    <a:pt x="1512" y="391"/>
                  </a:lnTo>
                  <a:lnTo>
                    <a:pt x="1513" y="391"/>
                  </a:lnTo>
                  <a:lnTo>
                    <a:pt x="1513" y="393"/>
                  </a:lnTo>
                  <a:lnTo>
                    <a:pt x="1513" y="395"/>
                  </a:lnTo>
                  <a:lnTo>
                    <a:pt x="1513" y="396"/>
                  </a:lnTo>
                  <a:lnTo>
                    <a:pt x="1513" y="398"/>
                  </a:lnTo>
                  <a:lnTo>
                    <a:pt x="1512" y="400"/>
                  </a:lnTo>
                  <a:lnTo>
                    <a:pt x="1510" y="400"/>
                  </a:lnTo>
                  <a:lnTo>
                    <a:pt x="1508" y="398"/>
                  </a:lnTo>
                  <a:lnTo>
                    <a:pt x="1507" y="398"/>
                  </a:lnTo>
                  <a:lnTo>
                    <a:pt x="1505" y="400"/>
                  </a:lnTo>
                  <a:lnTo>
                    <a:pt x="1503" y="401"/>
                  </a:lnTo>
                  <a:lnTo>
                    <a:pt x="1503" y="403"/>
                  </a:lnTo>
                  <a:lnTo>
                    <a:pt x="1505" y="405"/>
                  </a:lnTo>
                  <a:lnTo>
                    <a:pt x="1507" y="408"/>
                  </a:lnTo>
                  <a:lnTo>
                    <a:pt x="1507" y="410"/>
                  </a:lnTo>
                  <a:lnTo>
                    <a:pt x="1507" y="411"/>
                  </a:lnTo>
                  <a:lnTo>
                    <a:pt x="1507" y="413"/>
                  </a:lnTo>
                  <a:lnTo>
                    <a:pt x="1507" y="414"/>
                  </a:lnTo>
                  <a:lnTo>
                    <a:pt x="1505" y="414"/>
                  </a:lnTo>
                  <a:lnTo>
                    <a:pt x="1503" y="414"/>
                  </a:lnTo>
                  <a:lnTo>
                    <a:pt x="1503" y="416"/>
                  </a:lnTo>
                  <a:lnTo>
                    <a:pt x="1502" y="414"/>
                  </a:lnTo>
                  <a:lnTo>
                    <a:pt x="1500" y="414"/>
                  </a:lnTo>
                  <a:lnTo>
                    <a:pt x="1498" y="416"/>
                  </a:lnTo>
                  <a:lnTo>
                    <a:pt x="1497" y="418"/>
                  </a:lnTo>
                  <a:lnTo>
                    <a:pt x="1498" y="418"/>
                  </a:lnTo>
                  <a:lnTo>
                    <a:pt x="1498" y="419"/>
                  </a:lnTo>
                  <a:lnTo>
                    <a:pt x="1500" y="421"/>
                  </a:lnTo>
                  <a:lnTo>
                    <a:pt x="1502" y="423"/>
                  </a:lnTo>
                  <a:lnTo>
                    <a:pt x="1503" y="424"/>
                  </a:lnTo>
                  <a:lnTo>
                    <a:pt x="1503" y="426"/>
                  </a:lnTo>
                  <a:lnTo>
                    <a:pt x="1502" y="426"/>
                  </a:lnTo>
                  <a:lnTo>
                    <a:pt x="1500" y="426"/>
                  </a:lnTo>
                  <a:lnTo>
                    <a:pt x="1498" y="428"/>
                  </a:lnTo>
                  <a:lnTo>
                    <a:pt x="1497" y="428"/>
                  </a:lnTo>
                  <a:lnTo>
                    <a:pt x="1497" y="429"/>
                  </a:lnTo>
                  <a:lnTo>
                    <a:pt x="1497" y="431"/>
                  </a:lnTo>
                  <a:lnTo>
                    <a:pt x="1498" y="434"/>
                  </a:lnTo>
                  <a:lnTo>
                    <a:pt x="1498" y="436"/>
                  </a:lnTo>
                  <a:lnTo>
                    <a:pt x="1498" y="437"/>
                  </a:lnTo>
                  <a:lnTo>
                    <a:pt x="1497" y="437"/>
                  </a:lnTo>
                  <a:lnTo>
                    <a:pt x="1495" y="439"/>
                  </a:lnTo>
                  <a:lnTo>
                    <a:pt x="1494" y="439"/>
                  </a:lnTo>
                  <a:lnTo>
                    <a:pt x="1492" y="439"/>
                  </a:lnTo>
                  <a:lnTo>
                    <a:pt x="1490" y="441"/>
                  </a:lnTo>
                  <a:lnTo>
                    <a:pt x="1490" y="442"/>
                  </a:lnTo>
                  <a:lnTo>
                    <a:pt x="1492" y="442"/>
                  </a:lnTo>
                  <a:lnTo>
                    <a:pt x="1492" y="444"/>
                  </a:lnTo>
                  <a:lnTo>
                    <a:pt x="1494" y="446"/>
                  </a:lnTo>
                  <a:lnTo>
                    <a:pt x="1494" y="447"/>
                  </a:lnTo>
                  <a:lnTo>
                    <a:pt x="1497" y="451"/>
                  </a:lnTo>
                  <a:lnTo>
                    <a:pt x="1497" y="452"/>
                  </a:lnTo>
                  <a:lnTo>
                    <a:pt x="1497" y="454"/>
                  </a:lnTo>
                  <a:lnTo>
                    <a:pt x="1497" y="457"/>
                  </a:lnTo>
                  <a:lnTo>
                    <a:pt x="1497" y="462"/>
                  </a:lnTo>
                  <a:lnTo>
                    <a:pt x="1497" y="464"/>
                  </a:lnTo>
                  <a:lnTo>
                    <a:pt x="1497" y="465"/>
                  </a:lnTo>
                  <a:lnTo>
                    <a:pt x="1497" y="467"/>
                  </a:lnTo>
                  <a:lnTo>
                    <a:pt x="1495" y="467"/>
                  </a:lnTo>
                  <a:lnTo>
                    <a:pt x="1494" y="467"/>
                  </a:lnTo>
                  <a:lnTo>
                    <a:pt x="1492" y="470"/>
                  </a:lnTo>
                  <a:lnTo>
                    <a:pt x="1492" y="472"/>
                  </a:lnTo>
                  <a:lnTo>
                    <a:pt x="1492" y="474"/>
                  </a:lnTo>
                  <a:lnTo>
                    <a:pt x="1492" y="475"/>
                  </a:lnTo>
                  <a:lnTo>
                    <a:pt x="1494" y="475"/>
                  </a:lnTo>
                  <a:lnTo>
                    <a:pt x="1495" y="475"/>
                  </a:lnTo>
                  <a:lnTo>
                    <a:pt x="1497" y="477"/>
                  </a:lnTo>
                  <a:lnTo>
                    <a:pt x="1497" y="478"/>
                  </a:lnTo>
                  <a:lnTo>
                    <a:pt x="1495" y="478"/>
                  </a:lnTo>
                  <a:lnTo>
                    <a:pt x="1494" y="480"/>
                  </a:lnTo>
                  <a:lnTo>
                    <a:pt x="1492" y="480"/>
                  </a:lnTo>
                  <a:lnTo>
                    <a:pt x="1490" y="480"/>
                  </a:lnTo>
                  <a:lnTo>
                    <a:pt x="1489" y="482"/>
                  </a:lnTo>
                  <a:lnTo>
                    <a:pt x="1487" y="482"/>
                  </a:lnTo>
                  <a:lnTo>
                    <a:pt x="1487" y="485"/>
                  </a:lnTo>
                  <a:lnTo>
                    <a:pt x="1487" y="488"/>
                  </a:lnTo>
                  <a:lnTo>
                    <a:pt x="1487" y="490"/>
                  </a:lnTo>
                  <a:lnTo>
                    <a:pt x="1485" y="492"/>
                  </a:lnTo>
                  <a:lnTo>
                    <a:pt x="1485" y="493"/>
                  </a:lnTo>
                  <a:lnTo>
                    <a:pt x="1484" y="495"/>
                  </a:lnTo>
                  <a:lnTo>
                    <a:pt x="1482" y="497"/>
                  </a:lnTo>
                  <a:lnTo>
                    <a:pt x="1482" y="498"/>
                  </a:lnTo>
                  <a:lnTo>
                    <a:pt x="1480" y="498"/>
                  </a:lnTo>
                  <a:lnTo>
                    <a:pt x="1480" y="500"/>
                  </a:lnTo>
                  <a:lnTo>
                    <a:pt x="1479" y="500"/>
                  </a:lnTo>
                  <a:lnTo>
                    <a:pt x="1479" y="501"/>
                  </a:lnTo>
                  <a:lnTo>
                    <a:pt x="1479" y="503"/>
                  </a:lnTo>
                  <a:lnTo>
                    <a:pt x="1479" y="505"/>
                  </a:lnTo>
                  <a:lnTo>
                    <a:pt x="1479" y="506"/>
                  </a:lnTo>
                  <a:lnTo>
                    <a:pt x="1479" y="508"/>
                  </a:lnTo>
                  <a:lnTo>
                    <a:pt x="1477" y="510"/>
                  </a:lnTo>
                  <a:lnTo>
                    <a:pt x="1477" y="511"/>
                  </a:lnTo>
                  <a:lnTo>
                    <a:pt x="1479" y="515"/>
                  </a:lnTo>
                  <a:lnTo>
                    <a:pt x="1479" y="516"/>
                  </a:lnTo>
                  <a:lnTo>
                    <a:pt x="1480" y="518"/>
                  </a:lnTo>
                  <a:lnTo>
                    <a:pt x="1480" y="520"/>
                  </a:lnTo>
                  <a:lnTo>
                    <a:pt x="1479" y="523"/>
                  </a:lnTo>
                  <a:lnTo>
                    <a:pt x="1479" y="524"/>
                  </a:lnTo>
                  <a:lnTo>
                    <a:pt x="1479" y="526"/>
                  </a:lnTo>
                  <a:lnTo>
                    <a:pt x="1477" y="528"/>
                  </a:lnTo>
                  <a:lnTo>
                    <a:pt x="1475" y="531"/>
                  </a:lnTo>
                  <a:lnTo>
                    <a:pt x="1474" y="534"/>
                  </a:lnTo>
                  <a:lnTo>
                    <a:pt x="1472" y="536"/>
                  </a:lnTo>
                  <a:lnTo>
                    <a:pt x="1471" y="536"/>
                  </a:lnTo>
                  <a:lnTo>
                    <a:pt x="1469" y="538"/>
                  </a:lnTo>
                  <a:lnTo>
                    <a:pt x="1467" y="538"/>
                  </a:lnTo>
                  <a:lnTo>
                    <a:pt x="1466" y="538"/>
                  </a:lnTo>
                  <a:lnTo>
                    <a:pt x="1464" y="539"/>
                  </a:lnTo>
                  <a:lnTo>
                    <a:pt x="1462" y="539"/>
                  </a:lnTo>
                  <a:lnTo>
                    <a:pt x="1462" y="541"/>
                  </a:lnTo>
                  <a:lnTo>
                    <a:pt x="1462" y="543"/>
                  </a:lnTo>
                  <a:lnTo>
                    <a:pt x="1461" y="543"/>
                  </a:lnTo>
                  <a:lnTo>
                    <a:pt x="1459" y="546"/>
                  </a:lnTo>
                  <a:lnTo>
                    <a:pt x="1459" y="547"/>
                  </a:lnTo>
                  <a:lnTo>
                    <a:pt x="1459" y="549"/>
                  </a:lnTo>
                  <a:lnTo>
                    <a:pt x="1457" y="552"/>
                  </a:lnTo>
                  <a:lnTo>
                    <a:pt x="1457" y="554"/>
                  </a:lnTo>
                  <a:lnTo>
                    <a:pt x="1457" y="556"/>
                  </a:lnTo>
                  <a:lnTo>
                    <a:pt x="1456" y="557"/>
                  </a:lnTo>
                  <a:lnTo>
                    <a:pt x="1456" y="559"/>
                  </a:lnTo>
                  <a:lnTo>
                    <a:pt x="1457" y="561"/>
                  </a:lnTo>
                  <a:lnTo>
                    <a:pt x="1459" y="561"/>
                  </a:lnTo>
                  <a:lnTo>
                    <a:pt x="1459" y="562"/>
                  </a:lnTo>
                  <a:lnTo>
                    <a:pt x="1461" y="562"/>
                  </a:lnTo>
                  <a:lnTo>
                    <a:pt x="1462" y="562"/>
                  </a:lnTo>
                  <a:lnTo>
                    <a:pt x="1464" y="562"/>
                  </a:lnTo>
                  <a:lnTo>
                    <a:pt x="1466" y="562"/>
                  </a:lnTo>
                  <a:lnTo>
                    <a:pt x="1467" y="562"/>
                  </a:lnTo>
                  <a:lnTo>
                    <a:pt x="1469" y="562"/>
                  </a:lnTo>
                  <a:lnTo>
                    <a:pt x="1471" y="564"/>
                  </a:lnTo>
                  <a:lnTo>
                    <a:pt x="1471" y="566"/>
                  </a:lnTo>
                  <a:lnTo>
                    <a:pt x="1471" y="567"/>
                  </a:lnTo>
                  <a:lnTo>
                    <a:pt x="1472" y="569"/>
                  </a:lnTo>
                  <a:lnTo>
                    <a:pt x="1474" y="569"/>
                  </a:lnTo>
                  <a:lnTo>
                    <a:pt x="1475" y="569"/>
                  </a:lnTo>
                  <a:lnTo>
                    <a:pt x="1477" y="569"/>
                  </a:lnTo>
                  <a:lnTo>
                    <a:pt x="1477" y="570"/>
                  </a:lnTo>
                  <a:lnTo>
                    <a:pt x="1479" y="570"/>
                  </a:lnTo>
                  <a:lnTo>
                    <a:pt x="1479" y="572"/>
                  </a:lnTo>
                  <a:lnTo>
                    <a:pt x="1477" y="574"/>
                  </a:lnTo>
                  <a:lnTo>
                    <a:pt x="1475" y="575"/>
                  </a:lnTo>
                  <a:lnTo>
                    <a:pt x="1475" y="579"/>
                  </a:lnTo>
                  <a:lnTo>
                    <a:pt x="1475" y="580"/>
                  </a:lnTo>
                  <a:lnTo>
                    <a:pt x="1475" y="584"/>
                  </a:lnTo>
                  <a:lnTo>
                    <a:pt x="1475" y="587"/>
                  </a:lnTo>
                  <a:lnTo>
                    <a:pt x="1477" y="589"/>
                  </a:lnTo>
                  <a:lnTo>
                    <a:pt x="1477" y="593"/>
                  </a:lnTo>
                  <a:lnTo>
                    <a:pt x="1477" y="595"/>
                  </a:lnTo>
                  <a:lnTo>
                    <a:pt x="1479" y="597"/>
                  </a:lnTo>
                  <a:lnTo>
                    <a:pt x="1480" y="598"/>
                  </a:lnTo>
                  <a:lnTo>
                    <a:pt x="1480" y="600"/>
                  </a:lnTo>
                  <a:lnTo>
                    <a:pt x="1482" y="600"/>
                  </a:lnTo>
                  <a:lnTo>
                    <a:pt x="1484" y="600"/>
                  </a:lnTo>
                  <a:lnTo>
                    <a:pt x="1484" y="598"/>
                  </a:lnTo>
                  <a:lnTo>
                    <a:pt x="1484" y="597"/>
                  </a:lnTo>
                  <a:lnTo>
                    <a:pt x="1485" y="597"/>
                  </a:lnTo>
                  <a:lnTo>
                    <a:pt x="1487" y="597"/>
                  </a:lnTo>
                  <a:lnTo>
                    <a:pt x="1489" y="597"/>
                  </a:lnTo>
                  <a:lnTo>
                    <a:pt x="1490" y="597"/>
                  </a:lnTo>
                  <a:lnTo>
                    <a:pt x="1490" y="598"/>
                  </a:lnTo>
                  <a:lnTo>
                    <a:pt x="1490" y="600"/>
                  </a:lnTo>
                  <a:lnTo>
                    <a:pt x="1489" y="602"/>
                  </a:lnTo>
                  <a:lnTo>
                    <a:pt x="1487" y="602"/>
                  </a:lnTo>
                  <a:lnTo>
                    <a:pt x="1485" y="602"/>
                  </a:lnTo>
                  <a:lnTo>
                    <a:pt x="1485" y="603"/>
                  </a:lnTo>
                  <a:lnTo>
                    <a:pt x="1484" y="603"/>
                  </a:lnTo>
                  <a:lnTo>
                    <a:pt x="1480" y="607"/>
                  </a:lnTo>
                  <a:lnTo>
                    <a:pt x="1480" y="608"/>
                  </a:lnTo>
                  <a:lnTo>
                    <a:pt x="1480" y="610"/>
                  </a:lnTo>
                  <a:lnTo>
                    <a:pt x="1482" y="610"/>
                  </a:lnTo>
                  <a:lnTo>
                    <a:pt x="1487" y="612"/>
                  </a:lnTo>
                  <a:lnTo>
                    <a:pt x="1489" y="613"/>
                  </a:lnTo>
                  <a:lnTo>
                    <a:pt x="1489" y="615"/>
                  </a:lnTo>
                  <a:lnTo>
                    <a:pt x="1487" y="615"/>
                  </a:lnTo>
                  <a:lnTo>
                    <a:pt x="1485" y="615"/>
                  </a:lnTo>
                  <a:lnTo>
                    <a:pt x="1484" y="615"/>
                  </a:lnTo>
                  <a:lnTo>
                    <a:pt x="1482" y="616"/>
                  </a:lnTo>
                  <a:lnTo>
                    <a:pt x="1482" y="618"/>
                  </a:lnTo>
                  <a:lnTo>
                    <a:pt x="1484" y="618"/>
                  </a:lnTo>
                  <a:lnTo>
                    <a:pt x="1484" y="620"/>
                  </a:lnTo>
                  <a:lnTo>
                    <a:pt x="1485" y="620"/>
                  </a:lnTo>
                  <a:lnTo>
                    <a:pt x="1487" y="620"/>
                  </a:lnTo>
                  <a:lnTo>
                    <a:pt x="1489" y="620"/>
                  </a:lnTo>
                  <a:lnTo>
                    <a:pt x="1489" y="621"/>
                  </a:lnTo>
                  <a:lnTo>
                    <a:pt x="1490" y="621"/>
                  </a:lnTo>
                  <a:lnTo>
                    <a:pt x="1490" y="623"/>
                  </a:lnTo>
                  <a:lnTo>
                    <a:pt x="1492" y="623"/>
                  </a:lnTo>
                  <a:lnTo>
                    <a:pt x="1492" y="625"/>
                  </a:lnTo>
                  <a:lnTo>
                    <a:pt x="1492" y="626"/>
                  </a:lnTo>
                  <a:lnTo>
                    <a:pt x="1492" y="628"/>
                  </a:lnTo>
                  <a:lnTo>
                    <a:pt x="1490" y="628"/>
                  </a:lnTo>
                  <a:lnTo>
                    <a:pt x="1489" y="628"/>
                  </a:lnTo>
                  <a:lnTo>
                    <a:pt x="1489" y="630"/>
                  </a:lnTo>
                  <a:lnTo>
                    <a:pt x="1490" y="631"/>
                  </a:lnTo>
                  <a:lnTo>
                    <a:pt x="1490" y="633"/>
                  </a:lnTo>
                  <a:lnTo>
                    <a:pt x="1492" y="633"/>
                  </a:lnTo>
                  <a:lnTo>
                    <a:pt x="1494" y="635"/>
                  </a:lnTo>
                  <a:lnTo>
                    <a:pt x="1494" y="636"/>
                  </a:lnTo>
                  <a:lnTo>
                    <a:pt x="1495" y="638"/>
                  </a:lnTo>
                  <a:lnTo>
                    <a:pt x="1497" y="638"/>
                  </a:lnTo>
                  <a:lnTo>
                    <a:pt x="1497" y="639"/>
                  </a:lnTo>
                  <a:lnTo>
                    <a:pt x="1495" y="643"/>
                  </a:lnTo>
                  <a:lnTo>
                    <a:pt x="1495" y="644"/>
                  </a:lnTo>
                  <a:lnTo>
                    <a:pt x="1495" y="646"/>
                  </a:lnTo>
                  <a:lnTo>
                    <a:pt x="1495" y="648"/>
                  </a:lnTo>
                  <a:lnTo>
                    <a:pt x="1498" y="646"/>
                  </a:lnTo>
                  <a:lnTo>
                    <a:pt x="1500" y="646"/>
                  </a:lnTo>
                  <a:lnTo>
                    <a:pt x="1502" y="646"/>
                  </a:lnTo>
                  <a:lnTo>
                    <a:pt x="1502" y="648"/>
                  </a:lnTo>
                  <a:lnTo>
                    <a:pt x="1503" y="651"/>
                  </a:lnTo>
                  <a:lnTo>
                    <a:pt x="1503" y="653"/>
                  </a:lnTo>
                  <a:lnTo>
                    <a:pt x="1502" y="654"/>
                  </a:lnTo>
                  <a:lnTo>
                    <a:pt x="1502" y="656"/>
                  </a:lnTo>
                  <a:lnTo>
                    <a:pt x="1500" y="658"/>
                  </a:lnTo>
                  <a:lnTo>
                    <a:pt x="1498" y="659"/>
                  </a:lnTo>
                  <a:lnTo>
                    <a:pt x="1497" y="659"/>
                  </a:lnTo>
                  <a:lnTo>
                    <a:pt x="1495" y="658"/>
                  </a:lnTo>
                  <a:lnTo>
                    <a:pt x="1495" y="656"/>
                  </a:lnTo>
                  <a:lnTo>
                    <a:pt x="1494" y="654"/>
                  </a:lnTo>
                  <a:lnTo>
                    <a:pt x="1492" y="653"/>
                  </a:lnTo>
                  <a:lnTo>
                    <a:pt x="1490" y="651"/>
                  </a:lnTo>
                  <a:lnTo>
                    <a:pt x="1489" y="651"/>
                  </a:lnTo>
                  <a:lnTo>
                    <a:pt x="1487" y="651"/>
                  </a:lnTo>
                  <a:lnTo>
                    <a:pt x="1485" y="651"/>
                  </a:lnTo>
                  <a:lnTo>
                    <a:pt x="1484" y="651"/>
                  </a:lnTo>
                  <a:lnTo>
                    <a:pt x="1484" y="653"/>
                  </a:lnTo>
                  <a:lnTo>
                    <a:pt x="1482" y="653"/>
                  </a:lnTo>
                  <a:lnTo>
                    <a:pt x="1482" y="654"/>
                  </a:lnTo>
                  <a:lnTo>
                    <a:pt x="1482" y="658"/>
                  </a:lnTo>
                  <a:lnTo>
                    <a:pt x="1482" y="659"/>
                  </a:lnTo>
                  <a:lnTo>
                    <a:pt x="1482" y="661"/>
                  </a:lnTo>
                  <a:lnTo>
                    <a:pt x="1482" y="662"/>
                  </a:lnTo>
                  <a:lnTo>
                    <a:pt x="1482" y="664"/>
                  </a:lnTo>
                  <a:lnTo>
                    <a:pt x="1484" y="664"/>
                  </a:lnTo>
                  <a:lnTo>
                    <a:pt x="1484" y="666"/>
                  </a:lnTo>
                  <a:lnTo>
                    <a:pt x="1485" y="666"/>
                  </a:lnTo>
                  <a:lnTo>
                    <a:pt x="1485" y="667"/>
                  </a:lnTo>
                  <a:lnTo>
                    <a:pt x="1485" y="669"/>
                  </a:lnTo>
                  <a:lnTo>
                    <a:pt x="1484" y="671"/>
                  </a:lnTo>
                  <a:lnTo>
                    <a:pt x="1484" y="672"/>
                  </a:lnTo>
                  <a:lnTo>
                    <a:pt x="1485" y="674"/>
                  </a:lnTo>
                  <a:lnTo>
                    <a:pt x="1487" y="679"/>
                  </a:lnTo>
                  <a:lnTo>
                    <a:pt x="1494" y="689"/>
                  </a:lnTo>
                  <a:lnTo>
                    <a:pt x="1495" y="690"/>
                  </a:lnTo>
                  <a:lnTo>
                    <a:pt x="1497" y="692"/>
                  </a:lnTo>
                  <a:lnTo>
                    <a:pt x="1498" y="694"/>
                  </a:lnTo>
                  <a:lnTo>
                    <a:pt x="1505" y="700"/>
                  </a:lnTo>
                  <a:lnTo>
                    <a:pt x="1507" y="702"/>
                  </a:lnTo>
                  <a:lnTo>
                    <a:pt x="1510" y="704"/>
                  </a:lnTo>
                  <a:lnTo>
                    <a:pt x="1512" y="705"/>
                  </a:lnTo>
                  <a:lnTo>
                    <a:pt x="1517" y="707"/>
                  </a:lnTo>
                  <a:lnTo>
                    <a:pt x="1517" y="708"/>
                  </a:lnTo>
                  <a:lnTo>
                    <a:pt x="1518" y="708"/>
                  </a:lnTo>
                  <a:lnTo>
                    <a:pt x="1521" y="710"/>
                  </a:lnTo>
                  <a:lnTo>
                    <a:pt x="1523" y="710"/>
                  </a:lnTo>
                  <a:lnTo>
                    <a:pt x="1530" y="712"/>
                  </a:lnTo>
                  <a:lnTo>
                    <a:pt x="1530" y="713"/>
                  </a:lnTo>
                  <a:lnTo>
                    <a:pt x="1531" y="717"/>
                  </a:lnTo>
                  <a:lnTo>
                    <a:pt x="1533" y="718"/>
                  </a:lnTo>
                  <a:lnTo>
                    <a:pt x="1535" y="718"/>
                  </a:lnTo>
                  <a:lnTo>
                    <a:pt x="1538" y="722"/>
                  </a:lnTo>
                  <a:lnTo>
                    <a:pt x="1543" y="725"/>
                  </a:lnTo>
                  <a:lnTo>
                    <a:pt x="1544" y="725"/>
                  </a:lnTo>
                  <a:lnTo>
                    <a:pt x="1544" y="728"/>
                  </a:lnTo>
                  <a:lnTo>
                    <a:pt x="1546" y="730"/>
                  </a:lnTo>
                  <a:lnTo>
                    <a:pt x="1546" y="731"/>
                  </a:lnTo>
                  <a:lnTo>
                    <a:pt x="1548" y="733"/>
                  </a:lnTo>
                  <a:lnTo>
                    <a:pt x="1549" y="735"/>
                  </a:lnTo>
                  <a:lnTo>
                    <a:pt x="1551" y="738"/>
                  </a:lnTo>
                  <a:lnTo>
                    <a:pt x="1553" y="740"/>
                  </a:lnTo>
                  <a:lnTo>
                    <a:pt x="1556" y="743"/>
                  </a:lnTo>
                  <a:lnTo>
                    <a:pt x="1558" y="743"/>
                  </a:lnTo>
                  <a:lnTo>
                    <a:pt x="1559" y="745"/>
                  </a:lnTo>
                  <a:lnTo>
                    <a:pt x="1563" y="746"/>
                  </a:lnTo>
                  <a:lnTo>
                    <a:pt x="1564" y="746"/>
                  </a:lnTo>
                  <a:lnTo>
                    <a:pt x="1566" y="748"/>
                  </a:lnTo>
                  <a:lnTo>
                    <a:pt x="1569" y="748"/>
                  </a:lnTo>
                  <a:lnTo>
                    <a:pt x="1571" y="750"/>
                  </a:lnTo>
                  <a:lnTo>
                    <a:pt x="1574" y="750"/>
                  </a:lnTo>
                  <a:lnTo>
                    <a:pt x="1576" y="751"/>
                  </a:lnTo>
                  <a:lnTo>
                    <a:pt x="1577" y="751"/>
                  </a:lnTo>
                  <a:lnTo>
                    <a:pt x="1579" y="751"/>
                  </a:lnTo>
                  <a:lnTo>
                    <a:pt x="1582" y="751"/>
                  </a:lnTo>
                  <a:lnTo>
                    <a:pt x="1584" y="751"/>
                  </a:lnTo>
                  <a:lnTo>
                    <a:pt x="1587" y="751"/>
                  </a:lnTo>
                  <a:lnTo>
                    <a:pt x="1592" y="751"/>
                  </a:lnTo>
                  <a:lnTo>
                    <a:pt x="1595" y="751"/>
                  </a:lnTo>
                  <a:lnTo>
                    <a:pt x="1600" y="748"/>
                  </a:lnTo>
                  <a:lnTo>
                    <a:pt x="1604" y="746"/>
                  </a:lnTo>
                  <a:lnTo>
                    <a:pt x="1610" y="743"/>
                  </a:lnTo>
                  <a:lnTo>
                    <a:pt x="1615" y="738"/>
                  </a:lnTo>
                  <a:lnTo>
                    <a:pt x="1618" y="735"/>
                  </a:lnTo>
                  <a:lnTo>
                    <a:pt x="1623" y="733"/>
                  </a:lnTo>
                  <a:lnTo>
                    <a:pt x="1628" y="730"/>
                  </a:lnTo>
                  <a:lnTo>
                    <a:pt x="1636" y="730"/>
                  </a:lnTo>
                  <a:lnTo>
                    <a:pt x="1640" y="730"/>
                  </a:lnTo>
                  <a:lnTo>
                    <a:pt x="1643" y="730"/>
                  </a:lnTo>
                  <a:lnTo>
                    <a:pt x="1650" y="728"/>
                  </a:lnTo>
                  <a:lnTo>
                    <a:pt x="1653" y="720"/>
                  </a:lnTo>
                  <a:lnTo>
                    <a:pt x="1653" y="718"/>
                  </a:lnTo>
                  <a:lnTo>
                    <a:pt x="1656" y="708"/>
                  </a:lnTo>
                  <a:lnTo>
                    <a:pt x="1656" y="705"/>
                  </a:lnTo>
                  <a:lnTo>
                    <a:pt x="1656" y="702"/>
                  </a:lnTo>
                  <a:lnTo>
                    <a:pt x="1656" y="699"/>
                  </a:lnTo>
                  <a:lnTo>
                    <a:pt x="1656" y="697"/>
                  </a:lnTo>
                  <a:lnTo>
                    <a:pt x="1658" y="695"/>
                  </a:lnTo>
                  <a:lnTo>
                    <a:pt x="1659" y="694"/>
                  </a:lnTo>
                  <a:lnTo>
                    <a:pt x="1661" y="690"/>
                  </a:lnTo>
                  <a:lnTo>
                    <a:pt x="1664" y="689"/>
                  </a:lnTo>
                  <a:lnTo>
                    <a:pt x="1668" y="687"/>
                  </a:lnTo>
                  <a:lnTo>
                    <a:pt x="1669" y="687"/>
                  </a:lnTo>
                  <a:lnTo>
                    <a:pt x="1671" y="687"/>
                  </a:lnTo>
                  <a:lnTo>
                    <a:pt x="1674" y="687"/>
                  </a:lnTo>
                  <a:lnTo>
                    <a:pt x="1676" y="687"/>
                  </a:lnTo>
                  <a:lnTo>
                    <a:pt x="1679" y="690"/>
                  </a:lnTo>
                  <a:lnTo>
                    <a:pt x="1682" y="695"/>
                  </a:lnTo>
                  <a:lnTo>
                    <a:pt x="1684" y="695"/>
                  </a:lnTo>
                  <a:lnTo>
                    <a:pt x="1686" y="695"/>
                  </a:lnTo>
                  <a:lnTo>
                    <a:pt x="1687" y="692"/>
                  </a:lnTo>
                  <a:lnTo>
                    <a:pt x="1689" y="694"/>
                  </a:lnTo>
                  <a:lnTo>
                    <a:pt x="1691" y="694"/>
                  </a:lnTo>
                  <a:lnTo>
                    <a:pt x="1692" y="695"/>
                  </a:lnTo>
                  <a:lnTo>
                    <a:pt x="1696" y="695"/>
                  </a:lnTo>
                  <a:lnTo>
                    <a:pt x="1697" y="697"/>
                  </a:lnTo>
                  <a:lnTo>
                    <a:pt x="1701" y="699"/>
                  </a:lnTo>
                  <a:lnTo>
                    <a:pt x="1702" y="699"/>
                  </a:lnTo>
                  <a:lnTo>
                    <a:pt x="1705" y="699"/>
                  </a:lnTo>
                  <a:lnTo>
                    <a:pt x="1709" y="699"/>
                  </a:lnTo>
                  <a:lnTo>
                    <a:pt x="1710" y="697"/>
                  </a:lnTo>
                  <a:lnTo>
                    <a:pt x="1712" y="697"/>
                  </a:lnTo>
                  <a:lnTo>
                    <a:pt x="1717" y="700"/>
                  </a:lnTo>
                  <a:lnTo>
                    <a:pt x="1719" y="700"/>
                  </a:lnTo>
                  <a:lnTo>
                    <a:pt x="1722" y="700"/>
                  </a:lnTo>
                  <a:lnTo>
                    <a:pt x="1727" y="700"/>
                  </a:lnTo>
                  <a:lnTo>
                    <a:pt x="1728" y="697"/>
                  </a:lnTo>
                  <a:lnTo>
                    <a:pt x="1728" y="695"/>
                  </a:lnTo>
                  <a:lnTo>
                    <a:pt x="1730" y="695"/>
                  </a:lnTo>
                  <a:lnTo>
                    <a:pt x="1733" y="695"/>
                  </a:lnTo>
                  <a:lnTo>
                    <a:pt x="1735" y="695"/>
                  </a:lnTo>
                  <a:lnTo>
                    <a:pt x="1737" y="695"/>
                  </a:lnTo>
                  <a:lnTo>
                    <a:pt x="1740" y="697"/>
                  </a:lnTo>
                  <a:lnTo>
                    <a:pt x="1742" y="699"/>
                  </a:lnTo>
                  <a:lnTo>
                    <a:pt x="1745" y="700"/>
                  </a:lnTo>
                  <a:lnTo>
                    <a:pt x="1747" y="700"/>
                  </a:lnTo>
                  <a:lnTo>
                    <a:pt x="1750" y="702"/>
                  </a:lnTo>
                  <a:lnTo>
                    <a:pt x="1753" y="702"/>
                  </a:lnTo>
                  <a:lnTo>
                    <a:pt x="1755" y="704"/>
                  </a:lnTo>
                  <a:lnTo>
                    <a:pt x="1760" y="704"/>
                  </a:lnTo>
                  <a:lnTo>
                    <a:pt x="1761" y="704"/>
                  </a:lnTo>
                  <a:lnTo>
                    <a:pt x="1763" y="704"/>
                  </a:lnTo>
                  <a:lnTo>
                    <a:pt x="1766" y="705"/>
                  </a:lnTo>
                  <a:lnTo>
                    <a:pt x="1770" y="705"/>
                  </a:lnTo>
                  <a:lnTo>
                    <a:pt x="1773" y="707"/>
                  </a:lnTo>
                  <a:lnTo>
                    <a:pt x="1775" y="707"/>
                  </a:lnTo>
                  <a:lnTo>
                    <a:pt x="1778" y="707"/>
                  </a:lnTo>
                  <a:lnTo>
                    <a:pt x="1779" y="708"/>
                  </a:lnTo>
                  <a:lnTo>
                    <a:pt x="1783" y="708"/>
                  </a:lnTo>
                  <a:lnTo>
                    <a:pt x="1786" y="708"/>
                  </a:lnTo>
                  <a:lnTo>
                    <a:pt x="1789" y="710"/>
                  </a:lnTo>
                  <a:lnTo>
                    <a:pt x="1796" y="708"/>
                  </a:lnTo>
                  <a:lnTo>
                    <a:pt x="1799" y="707"/>
                  </a:lnTo>
                  <a:lnTo>
                    <a:pt x="1801" y="707"/>
                  </a:lnTo>
                  <a:lnTo>
                    <a:pt x="1802" y="707"/>
                  </a:lnTo>
                  <a:lnTo>
                    <a:pt x="1807" y="705"/>
                  </a:lnTo>
                  <a:lnTo>
                    <a:pt x="1811" y="705"/>
                  </a:lnTo>
                  <a:lnTo>
                    <a:pt x="1812" y="705"/>
                  </a:lnTo>
                  <a:lnTo>
                    <a:pt x="1816" y="704"/>
                  </a:lnTo>
                  <a:lnTo>
                    <a:pt x="1824" y="704"/>
                  </a:lnTo>
                  <a:lnTo>
                    <a:pt x="1827" y="705"/>
                  </a:lnTo>
                  <a:lnTo>
                    <a:pt x="1829" y="705"/>
                  </a:lnTo>
                  <a:lnTo>
                    <a:pt x="1832" y="705"/>
                  </a:lnTo>
                  <a:lnTo>
                    <a:pt x="1834" y="707"/>
                  </a:lnTo>
                  <a:lnTo>
                    <a:pt x="1837" y="707"/>
                  </a:lnTo>
                  <a:lnTo>
                    <a:pt x="1839" y="708"/>
                  </a:lnTo>
                  <a:lnTo>
                    <a:pt x="1840" y="708"/>
                  </a:lnTo>
                  <a:lnTo>
                    <a:pt x="1844" y="708"/>
                  </a:lnTo>
                  <a:lnTo>
                    <a:pt x="1845" y="710"/>
                  </a:lnTo>
                  <a:lnTo>
                    <a:pt x="1847" y="712"/>
                  </a:lnTo>
                  <a:lnTo>
                    <a:pt x="1848" y="712"/>
                  </a:lnTo>
                  <a:lnTo>
                    <a:pt x="1850" y="712"/>
                  </a:lnTo>
                  <a:lnTo>
                    <a:pt x="1852" y="713"/>
                  </a:lnTo>
                  <a:lnTo>
                    <a:pt x="1853" y="713"/>
                  </a:lnTo>
                  <a:lnTo>
                    <a:pt x="1855" y="713"/>
                  </a:lnTo>
                  <a:lnTo>
                    <a:pt x="1858" y="715"/>
                  </a:lnTo>
                  <a:lnTo>
                    <a:pt x="1860" y="717"/>
                  </a:lnTo>
                  <a:lnTo>
                    <a:pt x="1863" y="717"/>
                  </a:lnTo>
                  <a:lnTo>
                    <a:pt x="1867" y="718"/>
                  </a:lnTo>
                  <a:lnTo>
                    <a:pt x="1868" y="718"/>
                  </a:lnTo>
                  <a:lnTo>
                    <a:pt x="1870" y="720"/>
                  </a:lnTo>
                  <a:lnTo>
                    <a:pt x="1871" y="720"/>
                  </a:lnTo>
                  <a:lnTo>
                    <a:pt x="1875" y="722"/>
                  </a:lnTo>
                  <a:lnTo>
                    <a:pt x="1878" y="723"/>
                  </a:lnTo>
                  <a:lnTo>
                    <a:pt x="1881" y="725"/>
                  </a:lnTo>
                  <a:lnTo>
                    <a:pt x="1883" y="725"/>
                  </a:lnTo>
                  <a:lnTo>
                    <a:pt x="1885" y="727"/>
                  </a:lnTo>
                  <a:lnTo>
                    <a:pt x="1890" y="728"/>
                  </a:lnTo>
                  <a:lnTo>
                    <a:pt x="1894" y="730"/>
                  </a:lnTo>
                  <a:lnTo>
                    <a:pt x="1898" y="730"/>
                  </a:lnTo>
                  <a:lnTo>
                    <a:pt x="1901" y="731"/>
                  </a:lnTo>
                  <a:lnTo>
                    <a:pt x="1904" y="731"/>
                  </a:lnTo>
                  <a:lnTo>
                    <a:pt x="1908" y="733"/>
                  </a:lnTo>
                  <a:lnTo>
                    <a:pt x="1911" y="733"/>
                  </a:lnTo>
                  <a:lnTo>
                    <a:pt x="1913" y="735"/>
                  </a:lnTo>
                  <a:lnTo>
                    <a:pt x="1917" y="736"/>
                  </a:lnTo>
                  <a:lnTo>
                    <a:pt x="1919" y="738"/>
                  </a:lnTo>
                  <a:lnTo>
                    <a:pt x="1922" y="740"/>
                  </a:lnTo>
                  <a:lnTo>
                    <a:pt x="1924" y="741"/>
                  </a:lnTo>
                  <a:lnTo>
                    <a:pt x="1927" y="743"/>
                  </a:lnTo>
                  <a:lnTo>
                    <a:pt x="1931" y="745"/>
                  </a:lnTo>
                  <a:lnTo>
                    <a:pt x="1934" y="746"/>
                  </a:lnTo>
                  <a:lnTo>
                    <a:pt x="1936" y="748"/>
                  </a:lnTo>
                  <a:lnTo>
                    <a:pt x="1939" y="750"/>
                  </a:lnTo>
                  <a:lnTo>
                    <a:pt x="1939" y="751"/>
                  </a:lnTo>
                  <a:lnTo>
                    <a:pt x="1942" y="753"/>
                  </a:lnTo>
                  <a:lnTo>
                    <a:pt x="1944" y="754"/>
                  </a:lnTo>
                  <a:lnTo>
                    <a:pt x="1945" y="754"/>
                  </a:lnTo>
                  <a:lnTo>
                    <a:pt x="1947" y="756"/>
                  </a:lnTo>
                  <a:lnTo>
                    <a:pt x="1949" y="758"/>
                  </a:lnTo>
                  <a:lnTo>
                    <a:pt x="1950" y="759"/>
                  </a:lnTo>
                  <a:lnTo>
                    <a:pt x="1952" y="763"/>
                  </a:lnTo>
                  <a:lnTo>
                    <a:pt x="1955" y="764"/>
                  </a:lnTo>
                  <a:lnTo>
                    <a:pt x="1955" y="766"/>
                  </a:lnTo>
                  <a:lnTo>
                    <a:pt x="1957" y="768"/>
                  </a:lnTo>
                  <a:lnTo>
                    <a:pt x="1959" y="768"/>
                  </a:lnTo>
                  <a:lnTo>
                    <a:pt x="1960" y="769"/>
                  </a:lnTo>
                  <a:lnTo>
                    <a:pt x="1962" y="769"/>
                  </a:lnTo>
                  <a:lnTo>
                    <a:pt x="1963" y="771"/>
                  </a:lnTo>
                  <a:lnTo>
                    <a:pt x="1965" y="773"/>
                  </a:lnTo>
                  <a:lnTo>
                    <a:pt x="1967" y="774"/>
                  </a:lnTo>
                  <a:lnTo>
                    <a:pt x="1970" y="776"/>
                  </a:lnTo>
                  <a:lnTo>
                    <a:pt x="1972" y="777"/>
                  </a:lnTo>
                  <a:lnTo>
                    <a:pt x="1975" y="779"/>
                  </a:lnTo>
                  <a:lnTo>
                    <a:pt x="1977" y="781"/>
                  </a:lnTo>
                  <a:lnTo>
                    <a:pt x="1978" y="782"/>
                  </a:lnTo>
                  <a:lnTo>
                    <a:pt x="1980" y="784"/>
                  </a:lnTo>
                  <a:lnTo>
                    <a:pt x="1982" y="786"/>
                  </a:lnTo>
                  <a:lnTo>
                    <a:pt x="1982" y="787"/>
                  </a:lnTo>
                  <a:lnTo>
                    <a:pt x="1985" y="789"/>
                  </a:lnTo>
                  <a:lnTo>
                    <a:pt x="1986" y="789"/>
                  </a:lnTo>
                  <a:lnTo>
                    <a:pt x="1990" y="792"/>
                  </a:lnTo>
                  <a:lnTo>
                    <a:pt x="1991" y="794"/>
                  </a:lnTo>
                  <a:lnTo>
                    <a:pt x="1995" y="797"/>
                  </a:lnTo>
                  <a:lnTo>
                    <a:pt x="1996" y="797"/>
                  </a:lnTo>
                  <a:lnTo>
                    <a:pt x="1996" y="799"/>
                  </a:lnTo>
                  <a:lnTo>
                    <a:pt x="1996" y="800"/>
                  </a:lnTo>
                  <a:lnTo>
                    <a:pt x="2000" y="805"/>
                  </a:lnTo>
                  <a:lnTo>
                    <a:pt x="2001" y="809"/>
                  </a:lnTo>
                  <a:lnTo>
                    <a:pt x="2003" y="810"/>
                  </a:lnTo>
                  <a:lnTo>
                    <a:pt x="2005" y="812"/>
                  </a:lnTo>
                  <a:lnTo>
                    <a:pt x="2006" y="815"/>
                  </a:lnTo>
                  <a:lnTo>
                    <a:pt x="2008" y="817"/>
                  </a:lnTo>
                  <a:lnTo>
                    <a:pt x="2009" y="820"/>
                  </a:lnTo>
                  <a:lnTo>
                    <a:pt x="2013" y="825"/>
                  </a:lnTo>
                  <a:lnTo>
                    <a:pt x="2013" y="828"/>
                  </a:lnTo>
                  <a:lnTo>
                    <a:pt x="2014" y="832"/>
                  </a:lnTo>
                  <a:lnTo>
                    <a:pt x="2016" y="835"/>
                  </a:lnTo>
                  <a:lnTo>
                    <a:pt x="2019" y="838"/>
                  </a:lnTo>
                  <a:lnTo>
                    <a:pt x="2021" y="842"/>
                  </a:lnTo>
                  <a:lnTo>
                    <a:pt x="2021" y="843"/>
                  </a:lnTo>
                  <a:lnTo>
                    <a:pt x="2024" y="846"/>
                  </a:lnTo>
                  <a:lnTo>
                    <a:pt x="2026" y="848"/>
                  </a:lnTo>
                  <a:lnTo>
                    <a:pt x="2026" y="851"/>
                  </a:lnTo>
                  <a:lnTo>
                    <a:pt x="2028" y="853"/>
                  </a:lnTo>
                  <a:lnTo>
                    <a:pt x="2029" y="856"/>
                  </a:lnTo>
                  <a:lnTo>
                    <a:pt x="2031" y="858"/>
                  </a:lnTo>
                  <a:lnTo>
                    <a:pt x="2036" y="861"/>
                  </a:lnTo>
                  <a:lnTo>
                    <a:pt x="2039" y="863"/>
                  </a:lnTo>
                  <a:lnTo>
                    <a:pt x="2041" y="865"/>
                  </a:lnTo>
                  <a:lnTo>
                    <a:pt x="2042" y="865"/>
                  </a:lnTo>
                  <a:lnTo>
                    <a:pt x="2044" y="865"/>
                  </a:lnTo>
                  <a:lnTo>
                    <a:pt x="2051" y="866"/>
                  </a:lnTo>
                  <a:lnTo>
                    <a:pt x="2051" y="868"/>
                  </a:lnTo>
                  <a:lnTo>
                    <a:pt x="2054" y="868"/>
                  </a:lnTo>
                  <a:lnTo>
                    <a:pt x="2057" y="869"/>
                  </a:lnTo>
                  <a:lnTo>
                    <a:pt x="2059" y="871"/>
                  </a:lnTo>
                  <a:lnTo>
                    <a:pt x="2065" y="873"/>
                  </a:lnTo>
                  <a:lnTo>
                    <a:pt x="2069" y="873"/>
                  </a:lnTo>
                  <a:lnTo>
                    <a:pt x="2072" y="873"/>
                  </a:lnTo>
                  <a:lnTo>
                    <a:pt x="2075" y="873"/>
                  </a:lnTo>
                  <a:lnTo>
                    <a:pt x="2078" y="874"/>
                  </a:lnTo>
                  <a:lnTo>
                    <a:pt x="2080" y="876"/>
                  </a:lnTo>
                  <a:lnTo>
                    <a:pt x="2083" y="879"/>
                  </a:lnTo>
                  <a:lnTo>
                    <a:pt x="2087" y="881"/>
                  </a:lnTo>
                  <a:lnTo>
                    <a:pt x="2088" y="883"/>
                  </a:lnTo>
                  <a:lnTo>
                    <a:pt x="2090" y="886"/>
                  </a:lnTo>
                  <a:lnTo>
                    <a:pt x="2092" y="888"/>
                  </a:lnTo>
                  <a:lnTo>
                    <a:pt x="2093" y="889"/>
                  </a:lnTo>
                  <a:lnTo>
                    <a:pt x="2095" y="892"/>
                  </a:lnTo>
                  <a:lnTo>
                    <a:pt x="2095" y="894"/>
                  </a:lnTo>
                  <a:lnTo>
                    <a:pt x="2097" y="899"/>
                  </a:lnTo>
                  <a:lnTo>
                    <a:pt x="2098" y="906"/>
                  </a:lnTo>
                  <a:lnTo>
                    <a:pt x="2100" y="909"/>
                  </a:lnTo>
                  <a:lnTo>
                    <a:pt x="2100" y="912"/>
                  </a:lnTo>
                  <a:lnTo>
                    <a:pt x="2103" y="915"/>
                  </a:lnTo>
                  <a:lnTo>
                    <a:pt x="2103" y="917"/>
                  </a:lnTo>
                  <a:lnTo>
                    <a:pt x="2105" y="919"/>
                  </a:lnTo>
                  <a:lnTo>
                    <a:pt x="2106" y="922"/>
                  </a:lnTo>
                  <a:lnTo>
                    <a:pt x="2108" y="924"/>
                  </a:lnTo>
                  <a:lnTo>
                    <a:pt x="2110" y="927"/>
                  </a:lnTo>
                  <a:lnTo>
                    <a:pt x="2108" y="929"/>
                  </a:lnTo>
                  <a:lnTo>
                    <a:pt x="2106" y="929"/>
                  </a:lnTo>
                  <a:lnTo>
                    <a:pt x="2106" y="930"/>
                  </a:lnTo>
                  <a:lnTo>
                    <a:pt x="2105" y="930"/>
                  </a:lnTo>
                  <a:lnTo>
                    <a:pt x="2103" y="932"/>
                  </a:lnTo>
                  <a:lnTo>
                    <a:pt x="2101" y="934"/>
                  </a:lnTo>
                  <a:lnTo>
                    <a:pt x="2100" y="935"/>
                  </a:lnTo>
                  <a:lnTo>
                    <a:pt x="2098" y="935"/>
                  </a:lnTo>
                  <a:lnTo>
                    <a:pt x="2097" y="938"/>
                  </a:lnTo>
                  <a:lnTo>
                    <a:pt x="2095" y="938"/>
                  </a:lnTo>
                  <a:lnTo>
                    <a:pt x="2093" y="940"/>
                  </a:lnTo>
                  <a:lnTo>
                    <a:pt x="2093" y="942"/>
                  </a:lnTo>
                  <a:lnTo>
                    <a:pt x="2092" y="942"/>
                  </a:lnTo>
                  <a:lnTo>
                    <a:pt x="2090" y="942"/>
                  </a:lnTo>
                  <a:lnTo>
                    <a:pt x="2090" y="943"/>
                  </a:lnTo>
                  <a:lnTo>
                    <a:pt x="2088" y="943"/>
                  </a:lnTo>
                  <a:lnTo>
                    <a:pt x="2088" y="945"/>
                  </a:lnTo>
                  <a:lnTo>
                    <a:pt x="2087" y="947"/>
                  </a:lnTo>
                  <a:lnTo>
                    <a:pt x="2085" y="948"/>
                  </a:lnTo>
                  <a:lnTo>
                    <a:pt x="2085" y="950"/>
                  </a:lnTo>
                  <a:lnTo>
                    <a:pt x="2083" y="952"/>
                  </a:lnTo>
                  <a:lnTo>
                    <a:pt x="2082" y="953"/>
                  </a:lnTo>
                  <a:lnTo>
                    <a:pt x="2082" y="955"/>
                  </a:lnTo>
                  <a:lnTo>
                    <a:pt x="2080" y="955"/>
                  </a:lnTo>
                  <a:lnTo>
                    <a:pt x="2078" y="957"/>
                  </a:lnTo>
                  <a:lnTo>
                    <a:pt x="2077" y="958"/>
                  </a:lnTo>
                  <a:lnTo>
                    <a:pt x="2075" y="960"/>
                  </a:lnTo>
                  <a:lnTo>
                    <a:pt x="2072" y="963"/>
                  </a:lnTo>
                  <a:lnTo>
                    <a:pt x="2072" y="965"/>
                  </a:lnTo>
                  <a:lnTo>
                    <a:pt x="2070" y="971"/>
                  </a:lnTo>
                  <a:lnTo>
                    <a:pt x="2069" y="973"/>
                  </a:lnTo>
                  <a:lnTo>
                    <a:pt x="2067" y="975"/>
                  </a:lnTo>
                  <a:lnTo>
                    <a:pt x="2067" y="976"/>
                  </a:lnTo>
                  <a:lnTo>
                    <a:pt x="2067" y="978"/>
                  </a:lnTo>
                  <a:lnTo>
                    <a:pt x="2065" y="978"/>
                  </a:lnTo>
                  <a:lnTo>
                    <a:pt x="2065" y="980"/>
                  </a:lnTo>
                  <a:lnTo>
                    <a:pt x="2064" y="981"/>
                  </a:lnTo>
                  <a:lnTo>
                    <a:pt x="2064" y="983"/>
                  </a:lnTo>
                  <a:lnTo>
                    <a:pt x="2064" y="984"/>
                  </a:lnTo>
                  <a:lnTo>
                    <a:pt x="2064" y="986"/>
                  </a:lnTo>
                  <a:lnTo>
                    <a:pt x="2064" y="988"/>
                  </a:lnTo>
                  <a:lnTo>
                    <a:pt x="2064" y="989"/>
                  </a:lnTo>
                  <a:lnTo>
                    <a:pt x="2064" y="991"/>
                  </a:lnTo>
                  <a:lnTo>
                    <a:pt x="2064" y="994"/>
                  </a:lnTo>
                  <a:lnTo>
                    <a:pt x="2064" y="996"/>
                  </a:lnTo>
                  <a:lnTo>
                    <a:pt x="2064" y="998"/>
                  </a:lnTo>
                  <a:lnTo>
                    <a:pt x="2064" y="1001"/>
                  </a:lnTo>
                  <a:lnTo>
                    <a:pt x="2062" y="1003"/>
                  </a:lnTo>
                  <a:lnTo>
                    <a:pt x="2060" y="1004"/>
                  </a:lnTo>
                  <a:lnTo>
                    <a:pt x="2060" y="1006"/>
                  </a:lnTo>
                  <a:lnTo>
                    <a:pt x="2059" y="1007"/>
                  </a:lnTo>
                  <a:lnTo>
                    <a:pt x="2059" y="1009"/>
                  </a:lnTo>
                  <a:lnTo>
                    <a:pt x="2057" y="1011"/>
                  </a:lnTo>
                  <a:lnTo>
                    <a:pt x="2055" y="1012"/>
                  </a:lnTo>
                  <a:lnTo>
                    <a:pt x="2054" y="1014"/>
                  </a:lnTo>
                  <a:lnTo>
                    <a:pt x="2051" y="1017"/>
                  </a:lnTo>
                  <a:lnTo>
                    <a:pt x="2049" y="1019"/>
                  </a:lnTo>
                  <a:lnTo>
                    <a:pt x="2047" y="1021"/>
                  </a:lnTo>
                  <a:lnTo>
                    <a:pt x="2047" y="1022"/>
                  </a:lnTo>
                  <a:lnTo>
                    <a:pt x="2046" y="1025"/>
                  </a:lnTo>
                  <a:lnTo>
                    <a:pt x="2044" y="1029"/>
                  </a:lnTo>
                  <a:lnTo>
                    <a:pt x="2042" y="1030"/>
                  </a:lnTo>
                  <a:lnTo>
                    <a:pt x="2041" y="1032"/>
                  </a:lnTo>
                  <a:lnTo>
                    <a:pt x="2037" y="1039"/>
                  </a:lnTo>
                  <a:lnTo>
                    <a:pt x="2036" y="1040"/>
                  </a:lnTo>
                  <a:lnTo>
                    <a:pt x="2034" y="1042"/>
                  </a:lnTo>
                  <a:lnTo>
                    <a:pt x="2034" y="1044"/>
                  </a:lnTo>
                  <a:lnTo>
                    <a:pt x="2034" y="1045"/>
                  </a:lnTo>
                  <a:lnTo>
                    <a:pt x="2032" y="1047"/>
                  </a:lnTo>
                  <a:lnTo>
                    <a:pt x="2032" y="1048"/>
                  </a:lnTo>
                  <a:lnTo>
                    <a:pt x="2031" y="1050"/>
                  </a:lnTo>
                  <a:lnTo>
                    <a:pt x="2028" y="1052"/>
                  </a:lnTo>
                  <a:lnTo>
                    <a:pt x="2026" y="1053"/>
                  </a:lnTo>
                  <a:lnTo>
                    <a:pt x="2024" y="1053"/>
                  </a:lnTo>
                  <a:lnTo>
                    <a:pt x="2023" y="1055"/>
                  </a:lnTo>
                  <a:lnTo>
                    <a:pt x="2021" y="1055"/>
                  </a:lnTo>
                  <a:lnTo>
                    <a:pt x="2021" y="1057"/>
                  </a:lnTo>
                  <a:lnTo>
                    <a:pt x="2019" y="1058"/>
                  </a:lnTo>
                  <a:lnTo>
                    <a:pt x="2018" y="1062"/>
                  </a:lnTo>
                  <a:lnTo>
                    <a:pt x="2016" y="1063"/>
                  </a:lnTo>
                  <a:lnTo>
                    <a:pt x="2014" y="1063"/>
                  </a:lnTo>
                  <a:lnTo>
                    <a:pt x="2013" y="1063"/>
                  </a:lnTo>
                  <a:lnTo>
                    <a:pt x="2008" y="1063"/>
                  </a:lnTo>
                  <a:lnTo>
                    <a:pt x="2006" y="1063"/>
                  </a:lnTo>
                  <a:lnTo>
                    <a:pt x="2005" y="1065"/>
                  </a:lnTo>
                  <a:lnTo>
                    <a:pt x="2003" y="1065"/>
                  </a:lnTo>
                  <a:lnTo>
                    <a:pt x="2001" y="1065"/>
                  </a:lnTo>
                  <a:lnTo>
                    <a:pt x="2000" y="1065"/>
                  </a:lnTo>
                  <a:lnTo>
                    <a:pt x="1998" y="1065"/>
                  </a:lnTo>
                  <a:lnTo>
                    <a:pt x="1998" y="1067"/>
                  </a:lnTo>
                  <a:lnTo>
                    <a:pt x="1996" y="1067"/>
                  </a:lnTo>
                  <a:lnTo>
                    <a:pt x="1996" y="1068"/>
                  </a:lnTo>
                  <a:lnTo>
                    <a:pt x="1995" y="1068"/>
                  </a:lnTo>
                  <a:lnTo>
                    <a:pt x="1995" y="1070"/>
                  </a:lnTo>
                  <a:lnTo>
                    <a:pt x="1995" y="1071"/>
                  </a:lnTo>
                  <a:lnTo>
                    <a:pt x="1996" y="1073"/>
                  </a:lnTo>
                  <a:lnTo>
                    <a:pt x="1996" y="1075"/>
                  </a:lnTo>
                  <a:lnTo>
                    <a:pt x="1998" y="1076"/>
                  </a:lnTo>
                  <a:lnTo>
                    <a:pt x="1998" y="1078"/>
                  </a:lnTo>
                  <a:lnTo>
                    <a:pt x="2000" y="1080"/>
                  </a:lnTo>
                  <a:lnTo>
                    <a:pt x="2001" y="1083"/>
                  </a:lnTo>
                  <a:lnTo>
                    <a:pt x="2003" y="1085"/>
                  </a:lnTo>
                  <a:lnTo>
                    <a:pt x="2005" y="1090"/>
                  </a:lnTo>
                  <a:lnTo>
                    <a:pt x="2006" y="1094"/>
                  </a:lnTo>
                  <a:lnTo>
                    <a:pt x="2008" y="1096"/>
                  </a:lnTo>
                  <a:lnTo>
                    <a:pt x="2008" y="1098"/>
                  </a:lnTo>
                  <a:lnTo>
                    <a:pt x="2008" y="1099"/>
                  </a:lnTo>
                  <a:lnTo>
                    <a:pt x="2006" y="1101"/>
                  </a:lnTo>
                  <a:lnTo>
                    <a:pt x="2006" y="1103"/>
                  </a:lnTo>
                  <a:lnTo>
                    <a:pt x="2005" y="1104"/>
                  </a:lnTo>
                  <a:lnTo>
                    <a:pt x="2003" y="1106"/>
                  </a:lnTo>
                  <a:lnTo>
                    <a:pt x="2000" y="1106"/>
                  </a:lnTo>
                  <a:lnTo>
                    <a:pt x="1998" y="1106"/>
                  </a:lnTo>
                  <a:lnTo>
                    <a:pt x="1996" y="1106"/>
                  </a:lnTo>
                  <a:lnTo>
                    <a:pt x="1990" y="1104"/>
                  </a:lnTo>
                  <a:lnTo>
                    <a:pt x="1988" y="1104"/>
                  </a:lnTo>
                  <a:lnTo>
                    <a:pt x="1986" y="1103"/>
                  </a:lnTo>
                  <a:lnTo>
                    <a:pt x="1985" y="1103"/>
                  </a:lnTo>
                  <a:lnTo>
                    <a:pt x="1983" y="1104"/>
                  </a:lnTo>
                  <a:lnTo>
                    <a:pt x="1982" y="1106"/>
                  </a:lnTo>
                  <a:lnTo>
                    <a:pt x="1982" y="1108"/>
                  </a:lnTo>
                  <a:lnTo>
                    <a:pt x="1980" y="1109"/>
                  </a:lnTo>
                  <a:lnTo>
                    <a:pt x="1980" y="1111"/>
                  </a:lnTo>
                  <a:lnTo>
                    <a:pt x="1980" y="1113"/>
                  </a:lnTo>
                  <a:lnTo>
                    <a:pt x="1980" y="1114"/>
                  </a:lnTo>
                  <a:lnTo>
                    <a:pt x="1982" y="1116"/>
                  </a:lnTo>
                  <a:lnTo>
                    <a:pt x="1983" y="1117"/>
                  </a:lnTo>
                  <a:lnTo>
                    <a:pt x="1985" y="1121"/>
                  </a:lnTo>
                  <a:lnTo>
                    <a:pt x="1985" y="1122"/>
                  </a:lnTo>
                  <a:lnTo>
                    <a:pt x="1986" y="1122"/>
                  </a:lnTo>
                  <a:lnTo>
                    <a:pt x="1988" y="1126"/>
                  </a:lnTo>
                  <a:lnTo>
                    <a:pt x="1990" y="1129"/>
                  </a:lnTo>
                  <a:lnTo>
                    <a:pt x="1991" y="1129"/>
                  </a:lnTo>
                  <a:lnTo>
                    <a:pt x="1990" y="1129"/>
                  </a:lnTo>
                  <a:lnTo>
                    <a:pt x="1990" y="1131"/>
                  </a:lnTo>
                  <a:lnTo>
                    <a:pt x="1988" y="1131"/>
                  </a:lnTo>
                  <a:lnTo>
                    <a:pt x="1985" y="1129"/>
                  </a:lnTo>
                  <a:lnTo>
                    <a:pt x="1983" y="1129"/>
                  </a:lnTo>
                  <a:lnTo>
                    <a:pt x="1982" y="1129"/>
                  </a:lnTo>
                  <a:lnTo>
                    <a:pt x="1978" y="1129"/>
                  </a:lnTo>
                  <a:lnTo>
                    <a:pt x="1977" y="1131"/>
                  </a:lnTo>
                  <a:lnTo>
                    <a:pt x="1975" y="1132"/>
                  </a:lnTo>
                  <a:lnTo>
                    <a:pt x="1972" y="1136"/>
                  </a:lnTo>
                  <a:lnTo>
                    <a:pt x="1970" y="1137"/>
                  </a:lnTo>
                  <a:lnTo>
                    <a:pt x="1968" y="1139"/>
                  </a:lnTo>
                  <a:lnTo>
                    <a:pt x="1967" y="1139"/>
                  </a:lnTo>
                  <a:lnTo>
                    <a:pt x="1963" y="1140"/>
                  </a:lnTo>
                  <a:lnTo>
                    <a:pt x="1960" y="1142"/>
                  </a:lnTo>
                  <a:lnTo>
                    <a:pt x="1957" y="1144"/>
                  </a:lnTo>
                  <a:lnTo>
                    <a:pt x="1955" y="1147"/>
                  </a:lnTo>
                  <a:lnTo>
                    <a:pt x="1952" y="1149"/>
                  </a:lnTo>
                  <a:lnTo>
                    <a:pt x="1952" y="1150"/>
                  </a:lnTo>
                  <a:lnTo>
                    <a:pt x="1952" y="1152"/>
                  </a:lnTo>
                  <a:lnTo>
                    <a:pt x="1950" y="1152"/>
                  </a:lnTo>
                  <a:lnTo>
                    <a:pt x="1950" y="1155"/>
                  </a:lnTo>
                  <a:lnTo>
                    <a:pt x="1950" y="1157"/>
                  </a:lnTo>
                  <a:lnTo>
                    <a:pt x="1952" y="1162"/>
                  </a:lnTo>
                  <a:lnTo>
                    <a:pt x="1952" y="1165"/>
                  </a:lnTo>
                  <a:lnTo>
                    <a:pt x="1952" y="1168"/>
                  </a:lnTo>
                  <a:lnTo>
                    <a:pt x="1952" y="1172"/>
                  </a:lnTo>
                  <a:lnTo>
                    <a:pt x="1950" y="1175"/>
                  </a:lnTo>
                  <a:lnTo>
                    <a:pt x="1950" y="1177"/>
                  </a:lnTo>
                  <a:lnTo>
                    <a:pt x="1949" y="1180"/>
                  </a:lnTo>
                  <a:lnTo>
                    <a:pt x="1945" y="1182"/>
                  </a:lnTo>
                  <a:lnTo>
                    <a:pt x="1944" y="1183"/>
                  </a:lnTo>
                  <a:lnTo>
                    <a:pt x="1940" y="1186"/>
                  </a:lnTo>
                  <a:lnTo>
                    <a:pt x="1937" y="1188"/>
                  </a:lnTo>
                  <a:lnTo>
                    <a:pt x="1934" y="1190"/>
                  </a:lnTo>
                  <a:lnTo>
                    <a:pt x="1932" y="1191"/>
                  </a:lnTo>
                  <a:lnTo>
                    <a:pt x="1932" y="1193"/>
                  </a:lnTo>
                  <a:lnTo>
                    <a:pt x="1932" y="1195"/>
                  </a:lnTo>
                  <a:lnTo>
                    <a:pt x="1931" y="1195"/>
                  </a:lnTo>
                  <a:lnTo>
                    <a:pt x="1931" y="1196"/>
                  </a:lnTo>
                  <a:lnTo>
                    <a:pt x="1929" y="1198"/>
                  </a:lnTo>
                  <a:lnTo>
                    <a:pt x="1929" y="1201"/>
                  </a:lnTo>
                  <a:lnTo>
                    <a:pt x="1926" y="1205"/>
                  </a:lnTo>
                  <a:lnTo>
                    <a:pt x="1921" y="1211"/>
                  </a:lnTo>
                  <a:lnTo>
                    <a:pt x="1919" y="1213"/>
                  </a:lnTo>
                  <a:lnTo>
                    <a:pt x="1917" y="1216"/>
                  </a:lnTo>
                  <a:lnTo>
                    <a:pt x="1917" y="1219"/>
                  </a:lnTo>
                  <a:lnTo>
                    <a:pt x="1917" y="1221"/>
                  </a:lnTo>
                  <a:lnTo>
                    <a:pt x="1919" y="1223"/>
                  </a:lnTo>
                  <a:lnTo>
                    <a:pt x="1921" y="1224"/>
                  </a:lnTo>
                  <a:lnTo>
                    <a:pt x="1924" y="1228"/>
                  </a:lnTo>
                  <a:lnTo>
                    <a:pt x="1929" y="1232"/>
                  </a:lnTo>
                  <a:lnTo>
                    <a:pt x="1932" y="1237"/>
                  </a:lnTo>
                  <a:lnTo>
                    <a:pt x="1934" y="1239"/>
                  </a:lnTo>
                  <a:lnTo>
                    <a:pt x="1934" y="1242"/>
                  </a:lnTo>
                  <a:lnTo>
                    <a:pt x="1937" y="1246"/>
                  </a:lnTo>
                  <a:lnTo>
                    <a:pt x="1937" y="1247"/>
                  </a:lnTo>
                  <a:lnTo>
                    <a:pt x="1936" y="1249"/>
                  </a:lnTo>
                  <a:lnTo>
                    <a:pt x="1934" y="1252"/>
                  </a:lnTo>
                  <a:lnTo>
                    <a:pt x="1927" y="1264"/>
                  </a:lnTo>
                  <a:lnTo>
                    <a:pt x="1926" y="1265"/>
                  </a:lnTo>
                  <a:lnTo>
                    <a:pt x="1922" y="1267"/>
                  </a:lnTo>
                  <a:lnTo>
                    <a:pt x="1921" y="1270"/>
                  </a:lnTo>
                  <a:lnTo>
                    <a:pt x="1917" y="1275"/>
                  </a:lnTo>
                  <a:lnTo>
                    <a:pt x="1916" y="1278"/>
                  </a:lnTo>
                  <a:lnTo>
                    <a:pt x="1911" y="1285"/>
                  </a:lnTo>
                  <a:lnTo>
                    <a:pt x="1908" y="1287"/>
                  </a:lnTo>
                  <a:lnTo>
                    <a:pt x="1904" y="1290"/>
                  </a:lnTo>
                  <a:lnTo>
                    <a:pt x="1899" y="1293"/>
                  </a:lnTo>
                  <a:lnTo>
                    <a:pt x="1896" y="1293"/>
                  </a:lnTo>
                  <a:lnTo>
                    <a:pt x="1891" y="1293"/>
                  </a:lnTo>
                  <a:lnTo>
                    <a:pt x="1886" y="1292"/>
                  </a:lnTo>
                  <a:lnTo>
                    <a:pt x="1883" y="1292"/>
                  </a:lnTo>
                  <a:lnTo>
                    <a:pt x="1881" y="1293"/>
                  </a:lnTo>
                  <a:lnTo>
                    <a:pt x="1878" y="1297"/>
                  </a:lnTo>
                  <a:lnTo>
                    <a:pt x="1871" y="1306"/>
                  </a:lnTo>
                  <a:lnTo>
                    <a:pt x="1871" y="1308"/>
                  </a:lnTo>
                  <a:lnTo>
                    <a:pt x="1871" y="1311"/>
                  </a:lnTo>
                  <a:lnTo>
                    <a:pt x="1871" y="1315"/>
                  </a:lnTo>
                  <a:lnTo>
                    <a:pt x="1873" y="1318"/>
                  </a:lnTo>
                  <a:lnTo>
                    <a:pt x="1876" y="1318"/>
                  </a:lnTo>
                  <a:lnTo>
                    <a:pt x="1878" y="1320"/>
                  </a:lnTo>
                  <a:lnTo>
                    <a:pt x="1881" y="1320"/>
                  </a:lnTo>
                  <a:lnTo>
                    <a:pt x="1886" y="1323"/>
                  </a:lnTo>
                  <a:lnTo>
                    <a:pt x="1893" y="1326"/>
                  </a:lnTo>
                  <a:lnTo>
                    <a:pt x="1894" y="1326"/>
                  </a:lnTo>
                  <a:lnTo>
                    <a:pt x="1898" y="1331"/>
                  </a:lnTo>
                  <a:lnTo>
                    <a:pt x="1899" y="1333"/>
                  </a:lnTo>
                  <a:lnTo>
                    <a:pt x="1899" y="1334"/>
                  </a:lnTo>
                  <a:lnTo>
                    <a:pt x="1899" y="1338"/>
                  </a:lnTo>
                  <a:lnTo>
                    <a:pt x="1899" y="1341"/>
                  </a:lnTo>
                  <a:lnTo>
                    <a:pt x="1899" y="1343"/>
                  </a:lnTo>
                  <a:lnTo>
                    <a:pt x="1901" y="1344"/>
                  </a:lnTo>
                  <a:lnTo>
                    <a:pt x="1903" y="1349"/>
                  </a:lnTo>
                  <a:lnTo>
                    <a:pt x="1904" y="1351"/>
                  </a:lnTo>
                  <a:lnTo>
                    <a:pt x="1903" y="1354"/>
                  </a:lnTo>
                  <a:lnTo>
                    <a:pt x="1903" y="1356"/>
                  </a:lnTo>
                  <a:lnTo>
                    <a:pt x="1901" y="1357"/>
                  </a:lnTo>
                  <a:lnTo>
                    <a:pt x="1901" y="1359"/>
                  </a:lnTo>
                  <a:lnTo>
                    <a:pt x="1899" y="1361"/>
                  </a:lnTo>
                  <a:lnTo>
                    <a:pt x="1898" y="1361"/>
                  </a:lnTo>
                  <a:lnTo>
                    <a:pt x="1896" y="1361"/>
                  </a:lnTo>
                  <a:lnTo>
                    <a:pt x="1894" y="1359"/>
                  </a:lnTo>
                  <a:lnTo>
                    <a:pt x="1890" y="1359"/>
                  </a:lnTo>
                  <a:lnTo>
                    <a:pt x="1886" y="1359"/>
                  </a:lnTo>
                  <a:lnTo>
                    <a:pt x="1885" y="1359"/>
                  </a:lnTo>
                  <a:lnTo>
                    <a:pt x="1883" y="1361"/>
                  </a:lnTo>
                  <a:lnTo>
                    <a:pt x="1878" y="1364"/>
                  </a:lnTo>
                  <a:lnTo>
                    <a:pt x="1873" y="1366"/>
                  </a:lnTo>
                  <a:lnTo>
                    <a:pt x="1870" y="1367"/>
                  </a:lnTo>
                  <a:lnTo>
                    <a:pt x="1867" y="1370"/>
                  </a:lnTo>
                  <a:lnTo>
                    <a:pt x="1863" y="1372"/>
                  </a:lnTo>
                  <a:lnTo>
                    <a:pt x="1860" y="1375"/>
                  </a:lnTo>
                  <a:lnTo>
                    <a:pt x="1855" y="1377"/>
                  </a:lnTo>
                  <a:lnTo>
                    <a:pt x="1848" y="1379"/>
                  </a:lnTo>
                  <a:lnTo>
                    <a:pt x="1845" y="1379"/>
                  </a:lnTo>
                  <a:lnTo>
                    <a:pt x="1842" y="1379"/>
                  </a:lnTo>
                  <a:lnTo>
                    <a:pt x="1840" y="1379"/>
                  </a:lnTo>
                  <a:lnTo>
                    <a:pt x="1837" y="1377"/>
                  </a:lnTo>
                  <a:lnTo>
                    <a:pt x="1834" y="1377"/>
                  </a:lnTo>
                  <a:lnTo>
                    <a:pt x="1830" y="1374"/>
                  </a:lnTo>
                  <a:lnTo>
                    <a:pt x="1827" y="1372"/>
                  </a:lnTo>
                  <a:lnTo>
                    <a:pt x="1825" y="1367"/>
                  </a:lnTo>
                  <a:lnTo>
                    <a:pt x="1824" y="1366"/>
                  </a:lnTo>
                  <a:lnTo>
                    <a:pt x="1821" y="1362"/>
                  </a:lnTo>
                  <a:lnTo>
                    <a:pt x="1819" y="1361"/>
                  </a:lnTo>
                  <a:lnTo>
                    <a:pt x="1817" y="1357"/>
                  </a:lnTo>
                  <a:lnTo>
                    <a:pt x="1817" y="1354"/>
                  </a:lnTo>
                  <a:lnTo>
                    <a:pt x="1817" y="1349"/>
                  </a:lnTo>
                  <a:lnTo>
                    <a:pt x="1817" y="1347"/>
                  </a:lnTo>
                  <a:lnTo>
                    <a:pt x="1817" y="1346"/>
                  </a:lnTo>
                  <a:lnTo>
                    <a:pt x="1816" y="1346"/>
                  </a:lnTo>
                  <a:lnTo>
                    <a:pt x="1814" y="1346"/>
                  </a:lnTo>
                  <a:lnTo>
                    <a:pt x="1812" y="1346"/>
                  </a:lnTo>
                  <a:lnTo>
                    <a:pt x="1809" y="1347"/>
                  </a:lnTo>
                  <a:lnTo>
                    <a:pt x="1807" y="1349"/>
                  </a:lnTo>
                  <a:lnTo>
                    <a:pt x="1806" y="1352"/>
                  </a:lnTo>
                  <a:lnTo>
                    <a:pt x="1804" y="1354"/>
                  </a:lnTo>
                  <a:lnTo>
                    <a:pt x="1802" y="1356"/>
                  </a:lnTo>
                  <a:lnTo>
                    <a:pt x="1799" y="1359"/>
                  </a:lnTo>
                  <a:lnTo>
                    <a:pt x="1798" y="1361"/>
                  </a:lnTo>
                  <a:lnTo>
                    <a:pt x="1796" y="1361"/>
                  </a:lnTo>
                  <a:lnTo>
                    <a:pt x="1793" y="1359"/>
                  </a:lnTo>
                  <a:lnTo>
                    <a:pt x="1791" y="1359"/>
                  </a:lnTo>
                  <a:lnTo>
                    <a:pt x="1786" y="1361"/>
                  </a:lnTo>
                  <a:lnTo>
                    <a:pt x="1784" y="1362"/>
                  </a:lnTo>
                  <a:lnTo>
                    <a:pt x="1781" y="1364"/>
                  </a:lnTo>
                  <a:lnTo>
                    <a:pt x="1779" y="1364"/>
                  </a:lnTo>
                  <a:lnTo>
                    <a:pt x="1776" y="1366"/>
                  </a:lnTo>
                  <a:lnTo>
                    <a:pt x="1776" y="1367"/>
                  </a:lnTo>
                  <a:lnTo>
                    <a:pt x="1775" y="1369"/>
                  </a:lnTo>
                  <a:lnTo>
                    <a:pt x="1775" y="1370"/>
                  </a:lnTo>
                  <a:lnTo>
                    <a:pt x="1773" y="1375"/>
                  </a:lnTo>
                  <a:lnTo>
                    <a:pt x="1773" y="1377"/>
                  </a:lnTo>
                  <a:lnTo>
                    <a:pt x="1771" y="1379"/>
                  </a:lnTo>
                  <a:lnTo>
                    <a:pt x="1771" y="1382"/>
                  </a:lnTo>
                  <a:lnTo>
                    <a:pt x="1771" y="1385"/>
                  </a:lnTo>
                  <a:lnTo>
                    <a:pt x="1771" y="1392"/>
                  </a:lnTo>
                  <a:lnTo>
                    <a:pt x="1771" y="1393"/>
                  </a:lnTo>
                  <a:lnTo>
                    <a:pt x="1771" y="1397"/>
                  </a:lnTo>
                  <a:lnTo>
                    <a:pt x="1771" y="1400"/>
                  </a:lnTo>
                  <a:lnTo>
                    <a:pt x="1775" y="1403"/>
                  </a:lnTo>
                  <a:lnTo>
                    <a:pt x="1776" y="1407"/>
                  </a:lnTo>
                  <a:lnTo>
                    <a:pt x="1779" y="1408"/>
                  </a:lnTo>
                  <a:lnTo>
                    <a:pt x="1781" y="1410"/>
                  </a:lnTo>
                  <a:lnTo>
                    <a:pt x="1783" y="1413"/>
                  </a:lnTo>
                  <a:lnTo>
                    <a:pt x="1784" y="1413"/>
                  </a:lnTo>
                  <a:lnTo>
                    <a:pt x="1786" y="1415"/>
                  </a:lnTo>
                  <a:lnTo>
                    <a:pt x="1788" y="1415"/>
                  </a:lnTo>
                  <a:lnTo>
                    <a:pt x="1789" y="1413"/>
                  </a:lnTo>
                  <a:lnTo>
                    <a:pt x="1793" y="1413"/>
                  </a:lnTo>
                  <a:lnTo>
                    <a:pt x="1794" y="1412"/>
                  </a:lnTo>
                  <a:lnTo>
                    <a:pt x="1796" y="1412"/>
                  </a:lnTo>
                  <a:lnTo>
                    <a:pt x="1798" y="1413"/>
                  </a:lnTo>
                  <a:lnTo>
                    <a:pt x="1799" y="1415"/>
                  </a:lnTo>
                  <a:lnTo>
                    <a:pt x="1801" y="1416"/>
                  </a:lnTo>
                  <a:lnTo>
                    <a:pt x="1801" y="1418"/>
                  </a:lnTo>
                  <a:lnTo>
                    <a:pt x="1801" y="1420"/>
                  </a:lnTo>
                  <a:lnTo>
                    <a:pt x="1801" y="1421"/>
                  </a:lnTo>
                  <a:lnTo>
                    <a:pt x="1799" y="1423"/>
                  </a:lnTo>
                  <a:lnTo>
                    <a:pt x="1796" y="1428"/>
                  </a:lnTo>
                  <a:lnTo>
                    <a:pt x="1796" y="1430"/>
                  </a:lnTo>
                  <a:lnTo>
                    <a:pt x="1793" y="1431"/>
                  </a:lnTo>
                  <a:lnTo>
                    <a:pt x="1791" y="1433"/>
                  </a:lnTo>
                  <a:lnTo>
                    <a:pt x="1789" y="1435"/>
                  </a:lnTo>
                  <a:lnTo>
                    <a:pt x="1788" y="1435"/>
                  </a:lnTo>
                  <a:lnTo>
                    <a:pt x="1784" y="1438"/>
                  </a:lnTo>
                  <a:lnTo>
                    <a:pt x="1781" y="1439"/>
                  </a:lnTo>
                  <a:lnTo>
                    <a:pt x="1779" y="1441"/>
                  </a:lnTo>
                  <a:lnTo>
                    <a:pt x="1778" y="1443"/>
                  </a:lnTo>
                  <a:lnTo>
                    <a:pt x="1776" y="1444"/>
                  </a:lnTo>
                  <a:lnTo>
                    <a:pt x="1775" y="1444"/>
                  </a:lnTo>
                  <a:lnTo>
                    <a:pt x="1773" y="1444"/>
                  </a:lnTo>
                  <a:lnTo>
                    <a:pt x="1771" y="1444"/>
                  </a:lnTo>
                  <a:lnTo>
                    <a:pt x="1766" y="1444"/>
                  </a:lnTo>
                  <a:lnTo>
                    <a:pt x="1763" y="1443"/>
                  </a:lnTo>
                  <a:lnTo>
                    <a:pt x="1761" y="1444"/>
                  </a:lnTo>
                  <a:lnTo>
                    <a:pt x="1758" y="1444"/>
                  </a:lnTo>
                  <a:lnTo>
                    <a:pt x="1755" y="1444"/>
                  </a:lnTo>
                  <a:lnTo>
                    <a:pt x="1752" y="1444"/>
                  </a:lnTo>
                  <a:lnTo>
                    <a:pt x="1750" y="1444"/>
                  </a:lnTo>
                  <a:lnTo>
                    <a:pt x="1748" y="1446"/>
                  </a:lnTo>
                  <a:lnTo>
                    <a:pt x="1747" y="1446"/>
                  </a:lnTo>
                  <a:lnTo>
                    <a:pt x="1743" y="1448"/>
                  </a:lnTo>
                  <a:lnTo>
                    <a:pt x="1742" y="1448"/>
                  </a:lnTo>
                  <a:lnTo>
                    <a:pt x="1738" y="1449"/>
                  </a:lnTo>
                  <a:lnTo>
                    <a:pt x="1737" y="1449"/>
                  </a:lnTo>
                  <a:lnTo>
                    <a:pt x="1735" y="1449"/>
                  </a:lnTo>
                  <a:lnTo>
                    <a:pt x="1733" y="1453"/>
                  </a:lnTo>
                  <a:lnTo>
                    <a:pt x="1733" y="1454"/>
                  </a:lnTo>
                  <a:lnTo>
                    <a:pt x="1733" y="1456"/>
                  </a:lnTo>
                  <a:lnTo>
                    <a:pt x="1732" y="1458"/>
                  </a:lnTo>
                  <a:lnTo>
                    <a:pt x="1728" y="1459"/>
                  </a:lnTo>
                  <a:lnTo>
                    <a:pt x="1727" y="1461"/>
                  </a:lnTo>
                  <a:lnTo>
                    <a:pt x="1727" y="1462"/>
                  </a:lnTo>
                  <a:lnTo>
                    <a:pt x="1725" y="1464"/>
                  </a:lnTo>
                  <a:lnTo>
                    <a:pt x="1725" y="1466"/>
                  </a:lnTo>
                  <a:lnTo>
                    <a:pt x="1724" y="1469"/>
                  </a:lnTo>
                  <a:lnTo>
                    <a:pt x="1722" y="1471"/>
                  </a:lnTo>
                  <a:lnTo>
                    <a:pt x="1720" y="1474"/>
                  </a:lnTo>
                  <a:lnTo>
                    <a:pt x="1719" y="1476"/>
                  </a:lnTo>
                  <a:lnTo>
                    <a:pt x="1717" y="1481"/>
                  </a:lnTo>
                  <a:lnTo>
                    <a:pt x="1717" y="1484"/>
                  </a:lnTo>
                  <a:lnTo>
                    <a:pt x="1717" y="1485"/>
                  </a:lnTo>
                  <a:lnTo>
                    <a:pt x="1720" y="1489"/>
                  </a:lnTo>
                  <a:lnTo>
                    <a:pt x="1722" y="1489"/>
                  </a:lnTo>
                  <a:lnTo>
                    <a:pt x="1724" y="1490"/>
                  </a:lnTo>
                  <a:lnTo>
                    <a:pt x="1725" y="1492"/>
                  </a:lnTo>
                  <a:lnTo>
                    <a:pt x="1727" y="1494"/>
                  </a:lnTo>
                  <a:lnTo>
                    <a:pt x="1728" y="1494"/>
                  </a:lnTo>
                  <a:lnTo>
                    <a:pt x="1730" y="1495"/>
                  </a:lnTo>
                  <a:lnTo>
                    <a:pt x="1730" y="1497"/>
                  </a:lnTo>
                  <a:lnTo>
                    <a:pt x="1730" y="1500"/>
                  </a:lnTo>
                  <a:lnTo>
                    <a:pt x="1730" y="1502"/>
                  </a:lnTo>
                  <a:lnTo>
                    <a:pt x="1728" y="1502"/>
                  </a:lnTo>
                  <a:lnTo>
                    <a:pt x="1725" y="1504"/>
                  </a:lnTo>
                  <a:lnTo>
                    <a:pt x="1724" y="1505"/>
                  </a:lnTo>
                  <a:lnTo>
                    <a:pt x="1719" y="1507"/>
                  </a:lnTo>
                  <a:lnTo>
                    <a:pt x="1715" y="1508"/>
                  </a:lnTo>
                  <a:lnTo>
                    <a:pt x="1710" y="1512"/>
                  </a:lnTo>
                  <a:lnTo>
                    <a:pt x="1707" y="1512"/>
                  </a:lnTo>
                  <a:lnTo>
                    <a:pt x="1705" y="1512"/>
                  </a:lnTo>
                  <a:lnTo>
                    <a:pt x="1704" y="1513"/>
                  </a:lnTo>
                  <a:lnTo>
                    <a:pt x="1704" y="1515"/>
                  </a:lnTo>
                  <a:lnTo>
                    <a:pt x="1702" y="1517"/>
                  </a:lnTo>
                  <a:lnTo>
                    <a:pt x="1701" y="1518"/>
                  </a:lnTo>
                  <a:lnTo>
                    <a:pt x="1701" y="1522"/>
                  </a:lnTo>
                  <a:lnTo>
                    <a:pt x="1699" y="1522"/>
                  </a:lnTo>
                  <a:lnTo>
                    <a:pt x="1699" y="1523"/>
                  </a:lnTo>
                  <a:lnTo>
                    <a:pt x="1697" y="1525"/>
                  </a:lnTo>
                  <a:lnTo>
                    <a:pt x="1696" y="1527"/>
                  </a:lnTo>
                  <a:lnTo>
                    <a:pt x="1696" y="1530"/>
                  </a:lnTo>
                  <a:lnTo>
                    <a:pt x="1696" y="1531"/>
                  </a:lnTo>
                  <a:lnTo>
                    <a:pt x="1696" y="1533"/>
                  </a:lnTo>
                  <a:lnTo>
                    <a:pt x="1696" y="1536"/>
                  </a:lnTo>
                  <a:lnTo>
                    <a:pt x="1696" y="1538"/>
                  </a:lnTo>
                  <a:lnTo>
                    <a:pt x="1697" y="1540"/>
                  </a:lnTo>
                  <a:lnTo>
                    <a:pt x="1699" y="1541"/>
                  </a:lnTo>
                  <a:lnTo>
                    <a:pt x="1699" y="1543"/>
                  </a:lnTo>
                  <a:lnTo>
                    <a:pt x="1699" y="1545"/>
                  </a:lnTo>
                  <a:lnTo>
                    <a:pt x="1699" y="1546"/>
                  </a:lnTo>
                  <a:lnTo>
                    <a:pt x="1699" y="1548"/>
                  </a:lnTo>
                  <a:lnTo>
                    <a:pt x="1696" y="1548"/>
                  </a:lnTo>
                  <a:lnTo>
                    <a:pt x="1694" y="1550"/>
                  </a:lnTo>
                  <a:lnTo>
                    <a:pt x="1691" y="1553"/>
                  </a:lnTo>
                  <a:lnTo>
                    <a:pt x="1686" y="1558"/>
                  </a:lnTo>
                  <a:lnTo>
                    <a:pt x="1684" y="1559"/>
                  </a:lnTo>
                  <a:lnTo>
                    <a:pt x="1682" y="1561"/>
                  </a:lnTo>
                  <a:lnTo>
                    <a:pt x="1679" y="1563"/>
                  </a:lnTo>
                  <a:lnTo>
                    <a:pt x="1676" y="1563"/>
                  </a:lnTo>
                  <a:lnTo>
                    <a:pt x="1673" y="1563"/>
                  </a:lnTo>
                  <a:lnTo>
                    <a:pt x="1671" y="1564"/>
                  </a:lnTo>
                  <a:lnTo>
                    <a:pt x="1669" y="1564"/>
                  </a:lnTo>
                  <a:lnTo>
                    <a:pt x="1668" y="1564"/>
                  </a:lnTo>
                  <a:lnTo>
                    <a:pt x="1666" y="1564"/>
                  </a:lnTo>
                  <a:lnTo>
                    <a:pt x="1664" y="1564"/>
                  </a:lnTo>
                  <a:lnTo>
                    <a:pt x="1663" y="1566"/>
                  </a:lnTo>
                  <a:lnTo>
                    <a:pt x="1661" y="1566"/>
                  </a:lnTo>
                  <a:lnTo>
                    <a:pt x="1659" y="1564"/>
                  </a:lnTo>
                  <a:lnTo>
                    <a:pt x="1658" y="1563"/>
                  </a:lnTo>
                  <a:lnTo>
                    <a:pt x="1655" y="1563"/>
                  </a:lnTo>
                  <a:lnTo>
                    <a:pt x="1655" y="1561"/>
                  </a:lnTo>
                  <a:lnTo>
                    <a:pt x="1653" y="1561"/>
                  </a:lnTo>
                  <a:lnTo>
                    <a:pt x="1651" y="1561"/>
                  </a:lnTo>
                  <a:lnTo>
                    <a:pt x="1650" y="1559"/>
                  </a:lnTo>
                  <a:lnTo>
                    <a:pt x="1648" y="1558"/>
                  </a:lnTo>
                  <a:lnTo>
                    <a:pt x="1646" y="1558"/>
                  </a:lnTo>
                  <a:lnTo>
                    <a:pt x="1645" y="1558"/>
                  </a:lnTo>
                  <a:lnTo>
                    <a:pt x="1645" y="1559"/>
                  </a:lnTo>
                  <a:lnTo>
                    <a:pt x="1640" y="1561"/>
                  </a:lnTo>
                  <a:lnTo>
                    <a:pt x="1638" y="1563"/>
                  </a:lnTo>
                  <a:lnTo>
                    <a:pt x="1636" y="1564"/>
                  </a:lnTo>
                  <a:lnTo>
                    <a:pt x="1635" y="1566"/>
                  </a:lnTo>
                  <a:lnTo>
                    <a:pt x="1633" y="1568"/>
                  </a:lnTo>
                  <a:lnTo>
                    <a:pt x="1633" y="1569"/>
                  </a:lnTo>
                  <a:lnTo>
                    <a:pt x="1632" y="1571"/>
                  </a:lnTo>
                  <a:lnTo>
                    <a:pt x="1632" y="1573"/>
                  </a:lnTo>
                  <a:lnTo>
                    <a:pt x="1630" y="1573"/>
                  </a:lnTo>
                  <a:lnTo>
                    <a:pt x="1628" y="1574"/>
                  </a:lnTo>
                  <a:lnTo>
                    <a:pt x="1625" y="1574"/>
                  </a:lnTo>
                  <a:lnTo>
                    <a:pt x="1623" y="1576"/>
                  </a:lnTo>
                  <a:lnTo>
                    <a:pt x="1622" y="1576"/>
                  </a:lnTo>
                  <a:lnTo>
                    <a:pt x="1618" y="1577"/>
                  </a:lnTo>
                  <a:lnTo>
                    <a:pt x="1615" y="1581"/>
                  </a:lnTo>
                  <a:lnTo>
                    <a:pt x="1612" y="1584"/>
                  </a:lnTo>
                  <a:lnTo>
                    <a:pt x="1610" y="1586"/>
                  </a:lnTo>
                  <a:lnTo>
                    <a:pt x="1609" y="1587"/>
                  </a:lnTo>
                  <a:lnTo>
                    <a:pt x="1609" y="1591"/>
                  </a:lnTo>
                  <a:lnTo>
                    <a:pt x="1607" y="1592"/>
                  </a:lnTo>
                  <a:lnTo>
                    <a:pt x="1607" y="1594"/>
                  </a:lnTo>
                  <a:lnTo>
                    <a:pt x="1607" y="1596"/>
                  </a:lnTo>
                  <a:lnTo>
                    <a:pt x="1609" y="1597"/>
                  </a:lnTo>
                  <a:lnTo>
                    <a:pt x="1609" y="1599"/>
                  </a:lnTo>
                  <a:lnTo>
                    <a:pt x="1610" y="1599"/>
                  </a:lnTo>
                  <a:lnTo>
                    <a:pt x="1612" y="1600"/>
                  </a:lnTo>
                  <a:lnTo>
                    <a:pt x="1613" y="1602"/>
                  </a:lnTo>
                  <a:lnTo>
                    <a:pt x="1615" y="1602"/>
                  </a:lnTo>
                  <a:lnTo>
                    <a:pt x="1618" y="1604"/>
                  </a:lnTo>
                  <a:lnTo>
                    <a:pt x="1622" y="1605"/>
                  </a:lnTo>
                  <a:lnTo>
                    <a:pt x="1625" y="1607"/>
                  </a:lnTo>
                  <a:lnTo>
                    <a:pt x="1627" y="1610"/>
                  </a:lnTo>
                  <a:lnTo>
                    <a:pt x="1630" y="1614"/>
                  </a:lnTo>
                  <a:lnTo>
                    <a:pt x="1630" y="1615"/>
                  </a:lnTo>
                  <a:lnTo>
                    <a:pt x="1630" y="1617"/>
                  </a:lnTo>
                  <a:lnTo>
                    <a:pt x="1628" y="1620"/>
                  </a:lnTo>
                  <a:lnTo>
                    <a:pt x="1627" y="1622"/>
                  </a:lnTo>
                  <a:lnTo>
                    <a:pt x="1623" y="1623"/>
                  </a:lnTo>
                  <a:lnTo>
                    <a:pt x="1622" y="1625"/>
                  </a:lnTo>
                  <a:lnTo>
                    <a:pt x="1618" y="1625"/>
                  </a:lnTo>
                  <a:lnTo>
                    <a:pt x="1617" y="1627"/>
                  </a:lnTo>
                  <a:lnTo>
                    <a:pt x="1615" y="1627"/>
                  </a:lnTo>
                  <a:lnTo>
                    <a:pt x="1613" y="1628"/>
                  </a:lnTo>
                  <a:lnTo>
                    <a:pt x="1612" y="1630"/>
                  </a:lnTo>
                  <a:lnTo>
                    <a:pt x="1609" y="1632"/>
                  </a:lnTo>
                  <a:lnTo>
                    <a:pt x="1607" y="1632"/>
                  </a:lnTo>
                  <a:lnTo>
                    <a:pt x="1605" y="1633"/>
                  </a:lnTo>
                  <a:lnTo>
                    <a:pt x="1600" y="1637"/>
                  </a:lnTo>
                  <a:lnTo>
                    <a:pt x="1600" y="1638"/>
                  </a:lnTo>
                  <a:lnTo>
                    <a:pt x="1597" y="1640"/>
                  </a:lnTo>
                  <a:lnTo>
                    <a:pt x="1595" y="1640"/>
                  </a:lnTo>
                  <a:lnTo>
                    <a:pt x="1594" y="1641"/>
                  </a:lnTo>
                  <a:lnTo>
                    <a:pt x="1594" y="1640"/>
                  </a:lnTo>
                  <a:lnTo>
                    <a:pt x="1592" y="1640"/>
                  </a:lnTo>
                  <a:lnTo>
                    <a:pt x="1590" y="1640"/>
                  </a:lnTo>
                  <a:lnTo>
                    <a:pt x="1589" y="1640"/>
                  </a:lnTo>
                  <a:lnTo>
                    <a:pt x="1586" y="1640"/>
                  </a:lnTo>
                  <a:lnTo>
                    <a:pt x="1584" y="1640"/>
                  </a:lnTo>
                  <a:lnTo>
                    <a:pt x="1582" y="1641"/>
                  </a:lnTo>
                  <a:lnTo>
                    <a:pt x="1579" y="1643"/>
                  </a:lnTo>
                  <a:lnTo>
                    <a:pt x="1577" y="1643"/>
                  </a:lnTo>
                  <a:lnTo>
                    <a:pt x="1576" y="1643"/>
                  </a:lnTo>
                  <a:lnTo>
                    <a:pt x="1574" y="1643"/>
                  </a:lnTo>
                  <a:lnTo>
                    <a:pt x="1572" y="1641"/>
                  </a:lnTo>
                  <a:lnTo>
                    <a:pt x="1571" y="1641"/>
                  </a:lnTo>
                  <a:lnTo>
                    <a:pt x="1571" y="1638"/>
                  </a:lnTo>
                  <a:lnTo>
                    <a:pt x="1569" y="1637"/>
                  </a:lnTo>
                  <a:lnTo>
                    <a:pt x="1569" y="1632"/>
                  </a:lnTo>
                  <a:lnTo>
                    <a:pt x="1569" y="1630"/>
                  </a:lnTo>
                  <a:lnTo>
                    <a:pt x="1567" y="1628"/>
                  </a:lnTo>
                  <a:lnTo>
                    <a:pt x="1567" y="1625"/>
                  </a:lnTo>
                  <a:lnTo>
                    <a:pt x="1566" y="1623"/>
                  </a:lnTo>
                  <a:lnTo>
                    <a:pt x="1564" y="1622"/>
                  </a:lnTo>
                  <a:lnTo>
                    <a:pt x="1563" y="1620"/>
                  </a:lnTo>
                  <a:lnTo>
                    <a:pt x="1561" y="1618"/>
                  </a:lnTo>
                  <a:lnTo>
                    <a:pt x="1559" y="1618"/>
                  </a:lnTo>
                  <a:lnTo>
                    <a:pt x="1559" y="1617"/>
                  </a:lnTo>
                  <a:lnTo>
                    <a:pt x="1556" y="1617"/>
                  </a:lnTo>
                  <a:lnTo>
                    <a:pt x="1554" y="1617"/>
                  </a:lnTo>
                  <a:lnTo>
                    <a:pt x="1554" y="1618"/>
                  </a:lnTo>
                  <a:lnTo>
                    <a:pt x="1554" y="1620"/>
                  </a:lnTo>
                  <a:lnTo>
                    <a:pt x="1553" y="1622"/>
                  </a:lnTo>
                  <a:lnTo>
                    <a:pt x="1553" y="1625"/>
                  </a:lnTo>
                  <a:lnTo>
                    <a:pt x="1551" y="1628"/>
                  </a:lnTo>
                  <a:lnTo>
                    <a:pt x="1549" y="1628"/>
                  </a:lnTo>
                  <a:lnTo>
                    <a:pt x="1549" y="1630"/>
                  </a:lnTo>
                  <a:lnTo>
                    <a:pt x="1548" y="1632"/>
                  </a:lnTo>
                  <a:lnTo>
                    <a:pt x="1546" y="1633"/>
                  </a:lnTo>
                  <a:lnTo>
                    <a:pt x="1544" y="1635"/>
                  </a:lnTo>
                  <a:lnTo>
                    <a:pt x="1541" y="1638"/>
                  </a:lnTo>
                  <a:lnTo>
                    <a:pt x="1540" y="1640"/>
                  </a:lnTo>
                  <a:lnTo>
                    <a:pt x="1538" y="1640"/>
                  </a:lnTo>
                  <a:lnTo>
                    <a:pt x="1535" y="1643"/>
                  </a:lnTo>
                  <a:lnTo>
                    <a:pt x="1533" y="1643"/>
                  </a:lnTo>
                  <a:lnTo>
                    <a:pt x="1533" y="1645"/>
                  </a:lnTo>
                  <a:lnTo>
                    <a:pt x="1531" y="1645"/>
                  </a:lnTo>
                  <a:lnTo>
                    <a:pt x="1531" y="1646"/>
                  </a:lnTo>
                  <a:lnTo>
                    <a:pt x="1530" y="1646"/>
                  </a:lnTo>
                  <a:lnTo>
                    <a:pt x="1528" y="1648"/>
                  </a:lnTo>
                  <a:lnTo>
                    <a:pt x="1525" y="1651"/>
                  </a:lnTo>
                  <a:lnTo>
                    <a:pt x="1521" y="1653"/>
                  </a:lnTo>
                  <a:lnTo>
                    <a:pt x="1520" y="1655"/>
                  </a:lnTo>
                  <a:lnTo>
                    <a:pt x="1517" y="1655"/>
                  </a:lnTo>
                  <a:lnTo>
                    <a:pt x="1515" y="1656"/>
                  </a:lnTo>
                  <a:lnTo>
                    <a:pt x="1513" y="1658"/>
                  </a:lnTo>
                  <a:lnTo>
                    <a:pt x="1513" y="1660"/>
                  </a:lnTo>
                  <a:lnTo>
                    <a:pt x="1512" y="1661"/>
                  </a:lnTo>
                  <a:lnTo>
                    <a:pt x="1512" y="1663"/>
                  </a:lnTo>
                  <a:lnTo>
                    <a:pt x="1512" y="1664"/>
                  </a:lnTo>
                  <a:lnTo>
                    <a:pt x="1512" y="1666"/>
                  </a:lnTo>
                  <a:lnTo>
                    <a:pt x="1512" y="1669"/>
                  </a:lnTo>
                  <a:lnTo>
                    <a:pt x="1510" y="1673"/>
                  </a:lnTo>
                  <a:lnTo>
                    <a:pt x="1510" y="1674"/>
                  </a:lnTo>
                  <a:lnTo>
                    <a:pt x="1508" y="1676"/>
                  </a:lnTo>
                  <a:lnTo>
                    <a:pt x="1508" y="1678"/>
                  </a:lnTo>
                  <a:lnTo>
                    <a:pt x="1508" y="1679"/>
                  </a:lnTo>
                  <a:lnTo>
                    <a:pt x="1508" y="1681"/>
                  </a:lnTo>
                  <a:lnTo>
                    <a:pt x="1507" y="1683"/>
                  </a:lnTo>
                  <a:lnTo>
                    <a:pt x="1507" y="1684"/>
                  </a:lnTo>
                  <a:lnTo>
                    <a:pt x="1507" y="1686"/>
                  </a:lnTo>
                  <a:lnTo>
                    <a:pt x="1503" y="1687"/>
                  </a:lnTo>
                  <a:lnTo>
                    <a:pt x="1503" y="1689"/>
                  </a:lnTo>
                  <a:lnTo>
                    <a:pt x="1502" y="1689"/>
                  </a:lnTo>
                  <a:lnTo>
                    <a:pt x="1500" y="1691"/>
                  </a:lnTo>
                  <a:lnTo>
                    <a:pt x="1497" y="1691"/>
                  </a:lnTo>
                  <a:lnTo>
                    <a:pt x="1495" y="1691"/>
                  </a:lnTo>
                  <a:lnTo>
                    <a:pt x="1494" y="1691"/>
                  </a:lnTo>
                  <a:lnTo>
                    <a:pt x="1490" y="1691"/>
                  </a:lnTo>
                  <a:lnTo>
                    <a:pt x="1489" y="1692"/>
                  </a:lnTo>
                  <a:lnTo>
                    <a:pt x="1487" y="1692"/>
                  </a:lnTo>
                  <a:lnTo>
                    <a:pt x="1485" y="1692"/>
                  </a:lnTo>
                  <a:lnTo>
                    <a:pt x="1482" y="1692"/>
                  </a:lnTo>
                  <a:lnTo>
                    <a:pt x="1480" y="1694"/>
                  </a:lnTo>
                  <a:lnTo>
                    <a:pt x="1479" y="1694"/>
                  </a:lnTo>
                  <a:lnTo>
                    <a:pt x="1477" y="1697"/>
                  </a:lnTo>
                  <a:lnTo>
                    <a:pt x="1475" y="1699"/>
                  </a:lnTo>
                  <a:lnTo>
                    <a:pt x="1474" y="1701"/>
                  </a:lnTo>
                  <a:lnTo>
                    <a:pt x="1472" y="1702"/>
                  </a:lnTo>
                  <a:lnTo>
                    <a:pt x="1469" y="1702"/>
                  </a:lnTo>
                  <a:lnTo>
                    <a:pt x="1466" y="1702"/>
                  </a:lnTo>
                  <a:lnTo>
                    <a:pt x="1461" y="1702"/>
                  </a:lnTo>
                  <a:lnTo>
                    <a:pt x="1457" y="1702"/>
                  </a:lnTo>
                  <a:lnTo>
                    <a:pt x="1452" y="1699"/>
                  </a:lnTo>
                  <a:lnTo>
                    <a:pt x="1449" y="1697"/>
                  </a:lnTo>
                  <a:lnTo>
                    <a:pt x="1448" y="1696"/>
                  </a:lnTo>
                  <a:lnTo>
                    <a:pt x="1446" y="1694"/>
                  </a:lnTo>
                  <a:lnTo>
                    <a:pt x="1446" y="1689"/>
                  </a:lnTo>
                  <a:lnTo>
                    <a:pt x="1446" y="1687"/>
                  </a:lnTo>
                  <a:lnTo>
                    <a:pt x="1446" y="1684"/>
                  </a:lnTo>
                  <a:lnTo>
                    <a:pt x="1446" y="1679"/>
                  </a:lnTo>
                  <a:lnTo>
                    <a:pt x="1448" y="1678"/>
                  </a:lnTo>
                  <a:lnTo>
                    <a:pt x="1446" y="1674"/>
                  </a:lnTo>
                  <a:lnTo>
                    <a:pt x="1446" y="1673"/>
                  </a:lnTo>
                  <a:lnTo>
                    <a:pt x="1444" y="1669"/>
                  </a:lnTo>
                  <a:lnTo>
                    <a:pt x="1441" y="1668"/>
                  </a:lnTo>
                  <a:lnTo>
                    <a:pt x="1439" y="1666"/>
                  </a:lnTo>
                  <a:lnTo>
                    <a:pt x="1438" y="1666"/>
                  </a:lnTo>
                  <a:lnTo>
                    <a:pt x="1436" y="1666"/>
                  </a:lnTo>
                  <a:lnTo>
                    <a:pt x="1434" y="1666"/>
                  </a:lnTo>
                  <a:lnTo>
                    <a:pt x="1434" y="1668"/>
                  </a:lnTo>
                  <a:lnTo>
                    <a:pt x="1431" y="1671"/>
                  </a:lnTo>
                  <a:lnTo>
                    <a:pt x="1431" y="1674"/>
                  </a:lnTo>
                  <a:lnTo>
                    <a:pt x="1429" y="1676"/>
                  </a:lnTo>
                  <a:lnTo>
                    <a:pt x="1429" y="1679"/>
                  </a:lnTo>
                  <a:lnTo>
                    <a:pt x="1429" y="1681"/>
                  </a:lnTo>
                  <a:lnTo>
                    <a:pt x="1429" y="1684"/>
                  </a:lnTo>
                  <a:lnTo>
                    <a:pt x="1429" y="1686"/>
                  </a:lnTo>
                  <a:lnTo>
                    <a:pt x="1429" y="1687"/>
                  </a:lnTo>
                  <a:lnTo>
                    <a:pt x="1428" y="1689"/>
                  </a:lnTo>
                  <a:lnTo>
                    <a:pt x="1426" y="1691"/>
                  </a:lnTo>
                  <a:lnTo>
                    <a:pt x="1426" y="1692"/>
                  </a:lnTo>
                  <a:lnTo>
                    <a:pt x="1425" y="1692"/>
                  </a:lnTo>
                  <a:lnTo>
                    <a:pt x="1423" y="1692"/>
                  </a:lnTo>
                  <a:lnTo>
                    <a:pt x="1421" y="1692"/>
                  </a:lnTo>
                  <a:lnTo>
                    <a:pt x="1418" y="1691"/>
                  </a:lnTo>
                  <a:lnTo>
                    <a:pt x="1416" y="1689"/>
                  </a:lnTo>
                  <a:lnTo>
                    <a:pt x="1415" y="1684"/>
                  </a:lnTo>
                  <a:lnTo>
                    <a:pt x="1415" y="1683"/>
                  </a:lnTo>
                  <a:lnTo>
                    <a:pt x="1413" y="1681"/>
                  </a:lnTo>
                  <a:lnTo>
                    <a:pt x="1411" y="1679"/>
                  </a:lnTo>
                  <a:lnTo>
                    <a:pt x="1410" y="1679"/>
                  </a:lnTo>
                  <a:lnTo>
                    <a:pt x="1408" y="1679"/>
                  </a:lnTo>
                  <a:lnTo>
                    <a:pt x="1406" y="1679"/>
                  </a:lnTo>
                  <a:lnTo>
                    <a:pt x="1405" y="1679"/>
                  </a:lnTo>
                  <a:lnTo>
                    <a:pt x="1403" y="1681"/>
                  </a:lnTo>
                  <a:lnTo>
                    <a:pt x="1400" y="1683"/>
                  </a:lnTo>
                  <a:lnTo>
                    <a:pt x="1397" y="1683"/>
                  </a:lnTo>
                  <a:lnTo>
                    <a:pt x="1395" y="1683"/>
                  </a:lnTo>
                  <a:lnTo>
                    <a:pt x="1393" y="1683"/>
                  </a:lnTo>
                  <a:lnTo>
                    <a:pt x="1390" y="1684"/>
                  </a:lnTo>
                  <a:lnTo>
                    <a:pt x="1388" y="1684"/>
                  </a:lnTo>
                  <a:lnTo>
                    <a:pt x="1387" y="1684"/>
                  </a:lnTo>
                  <a:lnTo>
                    <a:pt x="1385" y="1686"/>
                  </a:lnTo>
                  <a:lnTo>
                    <a:pt x="1383" y="1687"/>
                  </a:lnTo>
                  <a:lnTo>
                    <a:pt x="1382" y="1689"/>
                  </a:lnTo>
                  <a:lnTo>
                    <a:pt x="1380" y="1691"/>
                  </a:lnTo>
                  <a:lnTo>
                    <a:pt x="1380" y="1692"/>
                  </a:lnTo>
                  <a:lnTo>
                    <a:pt x="1379" y="1692"/>
                  </a:lnTo>
                  <a:lnTo>
                    <a:pt x="1377" y="1694"/>
                  </a:lnTo>
                  <a:lnTo>
                    <a:pt x="1374" y="1696"/>
                  </a:lnTo>
                  <a:lnTo>
                    <a:pt x="1372" y="1696"/>
                  </a:lnTo>
                  <a:lnTo>
                    <a:pt x="1370" y="1696"/>
                  </a:lnTo>
                  <a:lnTo>
                    <a:pt x="1370" y="1694"/>
                  </a:lnTo>
                  <a:lnTo>
                    <a:pt x="1369" y="1694"/>
                  </a:lnTo>
                  <a:lnTo>
                    <a:pt x="1367" y="1694"/>
                  </a:lnTo>
                  <a:lnTo>
                    <a:pt x="1365" y="1694"/>
                  </a:lnTo>
                  <a:lnTo>
                    <a:pt x="1364" y="1692"/>
                  </a:lnTo>
                  <a:lnTo>
                    <a:pt x="1362" y="1692"/>
                  </a:lnTo>
                  <a:lnTo>
                    <a:pt x="1360" y="1692"/>
                  </a:lnTo>
                  <a:lnTo>
                    <a:pt x="1356" y="1687"/>
                  </a:lnTo>
                  <a:lnTo>
                    <a:pt x="1352" y="1684"/>
                  </a:lnTo>
                  <a:lnTo>
                    <a:pt x="1351" y="1684"/>
                  </a:lnTo>
                  <a:lnTo>
                    <a:pt x="1349" y="1684"/>
                  </a:lnTo>
                  <a:lnTo>
                    <a:pt x="1347" y="1684"/>
                  </a:lnTo>
                  <a:lnTo>
                    <a:pt x="1342" y="1684"/>
                  </a:lnTo>
                  <a:lnTo>
                    <a:pt x="1341" y="1684"/>
                  </a:lnTo>
                  <a:lnTo>
                    <a:pt x="1341" y="1686"/>
                  </a:lnTo>
                  <a:lnTo>
                    <a:pt x="1339" y="1686"/>
                  </a:lnTo>
                  <a:lnTo>
                    <a:pt x="1339" y="1687"/>
                  </a:lnTo>
                  <a:lnTo>
                    <a:pt x="1337" y="1689"/>
                  </a:lnTo>
                  <a:lnTo>
                    <a:pt x="1337" y="1691"/>
                  </a:lnTo>
                  <a:lnTo>
                    <a:pt x="1337" y="1694"/>
                  </a:lnTo>
                  <a:lnTo>
                    <a:pt x="1336" y="1694"/>
                  </a:lnTo>
                  <a:lnTo>
                    <a:pt x="1336" y="1696"/>
                  </a:lnTo>
                  <a:lnTo>
                    <a:pt x="1336" y="1697"/>
                  </a:lnTo>
                  <a:lnTo>
                    <a:pt x="1336" y="1699"/>
                  </a:lnTo>
                  <a:lnTo>
                    <a:pt x="1336" y="1702"/>
                  </a:lnTo>
                  <a:lnTo>
                    <a:pt x="1334" y="1704"/>
                  </a:lnTo>
                  <a:lnTo>
                    <a:pt x="1334" y="1706"/>
                  </a:lnTo>
                  <a:lnTo>
                    <a:pt x="1334" y="1709"/>
                  </a:lnTo>
                  <a:lnTo>
                    <a:pt x="1334" y="1712"/>
                  </a:lnTo>
                  <a:lnTo>
                    <a:pt x="1333" y="1712"/>
                  </a:lnTo>
                  <a:lnTo>
                    <a:pt x="1333" y="1714"/>
                  </a:lnTo>
                  <a:lnTo>
                    <a:pt x="1329" y="1714"/>
                  </a:lnTo>
                  <a:lnTo>
                    <a:pt x="1328" y="1714"/>
                  </a:lnTo>
                  <a:lnTo>
                    <a:pt x="1324" y="1715"/>
                  </a:lnTo>
                  <a:lnTo>
                    <a:pt x="1323" y="1715"/>
                  </a:lnTo>
                  <a:lnTo>
                    <a:pt x="1319" y="1717"/>
                  </a:lnTo>
                  <a:lnTo>
                    <a:pt x="1316" y="1720"/>
                  </a:lnTo>
                  <a:lnTo>
                    <a:pt x="1313" y="1724"/>
                  </a:lnTo>
                  <a:lnTo>
                    <a:pt x="1313" y="1725"/>
                  </a:lnTo>
                  <a:lnTo>
                    <a:pt x="1311" y="1727"/>
                  </a:lnTo>
                  <a:lnTo>
                    <a:pt x="1311" y="1729"/>
                  </a:lnTo>
                  <a:lnTo>
                    <a:pt x="1310" y="1730"/>
                  </a:lnTo>
                  <a:lnTo>
                    <a:pt x="1308" y="1732"/>
                  </a:lnTo>
                  <a:lnTo>
                    <a:pt x="1306" y="1735"/>
                  </a:lnTo>
                  <a:lnTo>
                    <a:pt x="1303" y="1740"/>
                  </a:lnTo>
                  <a:lnTo>
                    <a:pt x="1301" y="1742"/>
                  </a:lnTo>
                  <a:lnTo>
                    <a:pt x="1300" y="1742"/>
                  </a:lnTo>
                  <a:lnTo>
                    <a:pt x="1300" y="1743"/>
                  </a:lnTo>
                  <a:lnTo>
                    <a:pt x="1295" y="1745"/>
                  </a:lnTo>
                  <a:lnTo>
                    <a:pt x="1293" y="1747"/>
                  </a:lnTo>
                  <a:lnTo>
                    <a:pt x="1291" y="1747"/>
                  </a:lnTo>
                  <a:lnTo>
                    <a:pt x="1290" y="1748"/>
                  </a:lnTo>
                  <a:lnTo>
                    <a:pt x="1288" y="1748"/>
                  </a:lnTo>
                  <a:lnTo>
                    <a:pt x="1287" y="1750"/>
                  </a:lnTo>
                  <a:lnTo>
                    <a:pt x="1287" y="1752"/>
                  </a:lnTo>
                  <a:lnTo>
                    <a:pt x="1287" y="1753"/>
                  </a:lnTo>
                  <a:lnTo>
                    <a:pt x="1285" y="1758"/>
                  </a:lnTo>
                  <a:lnTo>
                    <a:pt x="1283" y="1761"/>
                  </a:lnTo>
                  <a:lnTo>
                    <a:pt x="1282" y="1763"/>
                  </a:lnTo>
                  <a:lnTo>
                    <a:pt x="1280" y="1765"/>
                  </a:lnTo>
                  <a:lnTo>
                    <a:pt x="1278" y="1766"/>
                  </a:lnTo>
                  <a:lnTo>
                    <a:pt x="1273" y="1770"/>
                  </a:lnTo>
                  <a:lnTo>
                    <a:pt x="1272" y="1770"/>
                  </a:lnTo>
                  <a:lnTo>
                    <a:pt x="1270" y="1770"/>
                  </a:lnTo>
                  <a:lnTo>
                    <a:pt x="1268" y="1771"/>
                  </a:lnTo>
                  <a:lnTo>
                    <a:pt x="1268" y="1773"/>
                  </a:lnTo>
                  <a:lnTo>
                    <a:pt x="1267" y="1775"/>
                  </a:lnTo>
                  <a:lnTo>
                    <a:pt x="1267" y="1776"/>
                  </a:lnTo>
                  <a:lnTo>
                    <a:pt x="1268" y="1778"/>
                  </a:lnTo>
                  <a:lnTo>
                    <a:pt x="1268" y="1779"/>
                  </a:lnTo>
                  <a:lnTo>
                    <a:pt x="1270" y="1781"/>
                  </a:lnTo>
                  <a:lnTo>
                    <a:pt x="1270" y="1783"/>
                  </a:lnTo>
                  <a:lnTo>
                    <a:pt x="1272" y="1784"/>
                  </a:lnTo>
                  <a:lnTo>
                    <a:pt x="1273" y="1784"/>
                  </a:lnTo>
                  <a:lnTo>
                    <a:pt x="1273" y="1786"/>
                  </a:lnTo>
                  <a:lnTo>
                    <a:pt x="1273" y="1788"/>
                  </a:lnTo>
                  <a:lnTo>
                    <a:pt x="1273" y="1789"/>
                  </a:lnTo>
                  <a:lnTo>
                    <a:pt x="1273" y="1793"/>
                  </a:lnTo>
                  <a:lnTo>
                    <a:pt x="1273" y="1794"/>
                  </a:lnTo>
                  <a:lnTo>
                    <a:pt x="1272" y="1796"/>
                  </a:lnTo>
                  <a:lnTo>
                    <a:pt x="1272" y="1798"/>
                  </a:lnTo>
                  <a:lnTo>
                    <a:pt x="1272" y="1799"/>
                  </a:lnTo>
                  <a:lnTo>
                    <a:pt x="1270" y="1801"/>
                  </a:lnTo>
                  <a:lnTo>
                    <a:pt x="1270" y="1802"/>
                  </a:lnTo>
                  <a:lnTo>
                    <a:pt x="1270" y="1804"/>
                  </a:lnTo>
                  <a:lnTo>
                    <a:pt x="1270" y="1806"/>
                  </a:lnTo>
                  <a:lnTo>
                    <a:pt x="1268" y="1806"/>
                  </a:lnTo>
                  <a:lnTo>
                    <a:pt x="1267" y="1809"/>
                  </a:lnTo>
                  <a:lnTo>
                    <a:pt x="1267" y="1811"/>
                  </a:lnTo>
                  <a:lnTo>
                    <a:pt x="1262" y="1811"/>
                  </a:lnTo>
                  <a:lnTo>
                    <a:pt x="1260" y="1811"/>
                  </a:lnTo>
                  <a:lnTo>
                    <a:pt x="1259" y="1809"/>
                  </a:lnTo>
                  <a:lnTo>
                    <a:pt x="1257" y="1811"/>
                  </a:lnTo>
                  <a:lnTo>
                    <a:pt x="1255" y="1811"/>
                  </a:lnTo>
                  <a:lnTo>
                    <a:pt x="1255" y="1812"/>
                  </a:lnTo>
                  <a:lnTo>
                    <a:pt x="1255" y="1814"/>
                  </a:lnTo>
                  <a:lnTo>
                    <a:pt x="1259" y="1817"/>
                  </a:lnTo>
                  <a:lnTo>
                    <a:pt x="1260" y="1819"/>
                  </a:lnTo>
                  <a:lnTo>
                    <a:pt x="1260" y="1821"/>
                  </a:lnTo>
                  <a:lnTo>
                    <a:pt x="1260" y="1822"/>
                  </a:lnTo>
                  <a:lnTo>
                    <a:pt x="1259" y="1825"/>
                  </a:lnTo>
                  <a:lnTo>
                    <a:pt x="1259" y="1829"/>
                  </a:lnTo>
                  <a:lnTo>
                    <a:pt x="1259" y="1830"/>
                  </a:lnTo>
                  <a:lnTo>
                    <a:pt x="1257" y="1832"/>
                  </a:lnTo>
                  <a:lnTo>
                    <a:pt x="1255" y="1834"/>
                  </a:lnTo>
                  <a:lnTo>
                    <a:pt x="1255" y="1835"/>
                  </a:lnTo>
                  <a:lnTo>
                    <a:pt x="1254" y="1837"/>
                  </a:lnTo>
                  <a:lnTo>
                    <a:pt x="1252" y="1839"/>
                  </a:lnTo>
                  <a:lnTo>
                    <a:pt x="1249" y="1840"/>
                  </a:lnTo>
                  <a:lnTo>
                    <a:pt x="1245" y="1842"/>
                  </a:lnTo>
                  <a:lnTo>
                    <a:pt x="1244" y="1844"/>
                  </a:lnTo>
                  <a:lnTo>
                    <a:pt x="1242" y="1845"/>
                  </a:lnTo>
                  <a:lnTo>
                    <a:pt x="1241" y="1845"/>
                  </a:lnTo>
                  <a:lnTo>
                    <a:pt x="1241" y="1847"/>
                  </a:lnTo>
                  <a:lnTo>
                    <a:pt x="1239" y="1848"/>
                  </a:lnTo>
                  <a:lnTo>
                    <a:pt x="1239" y="1850"/>
                  </a:lnTo>
                  <a:lnTo>
                    <a:pt x="1241" y="1852"/>
                  </a:lnTo>
                  <a:lnTo>
                    <a:pt x="1241" y="1853"/>
                  </a:lnTo>
                  <a:lnTo>
                    <a:pt x="1241" y="1855"/>
                  </a:lnTo>
                  <a:lnTo>
                    <a:pt x="1239" y="1857"/>
                  </a:lnTo>
                  <a:lnTo>
                    <a:pt x="1237" y="1858"/>
                  </a:lnTo>
                  <a:lnTo>
                    <a:pt x="1236" y="1862"/>
                  </a:lnTo>
                  <a:lnTo>
                    <a:pt x="1232" y="1863"/>
                  </a:lnTo>
                  <a:lnTo>
                    <a:pt x="1229" y="1865"/>
                  </a:lnTo>
                  <a:lnTo>
                    <a:pt x="1227" y="1867"/>
                  </a:lnTo>
                  <a:lnTo>
                    <a:pt x="1226" y="1868"/>
                  </a:lnTo>
                  <a:lnTo>
                    <a:pt x="1222" y="1871"/>
                  </a:lnTo>
                  <a:lnTo>
                    <a:pt x="1221" y="1873"/>
                  </a:lnTo>
                  <a:lnTo>
                    <a:pt x="1216" y="1875"/>
                  </a:lnTo>
                  <a:lnTo>
                    <a:pt x="1213" y="1876"/>
                  </a:lnTo>
                  <a:lnTo>
                    <a:pt x="1211" y="1876"/>
                  </a:lnTo>
                  <a:lnTo>
                    <a:pt x="1209" y="1878"/>
                  </a:lnTo>
                  <a:lnTo>
                    <a:pt x="1208" y="1878"/>
                  </a:lnTo>
                  <a:lnTo>
                    <a:pt x="1206" y="1878"/>
                  </a:lnTo>
                  <a:lnTo>
                    <a:pt x="1203" y="1883"/>
                  </a:lnTo>
                  <a:lnTo>
                    <a:pt x="1199" y="1886"/>
                  </a:lnTo>
                  <a:lnTo>
                    <a:pt x="1198" y="1888"/>
                  </a:lnTo>
                  <a:lnTo>
                    <a:pt x="1198" y="1890"/>
                  </a:lnTo>
                  <a:lnTo>
                    <a:pt x="1196" y="1891"/>
                  </a:lnTo>
                  <a:lnTo>
                    <a:pt x="1193" y="1896"/>
                  </a:lnTo>
                  <a:lnTo>
                    <a:pt x="1191" y="1898"/>
                  </a:lnTo>
                  <a:lnTo>
                    <a:pt x="1190" y="1901"/>
                  </a:lnTo>
                  <a:lnTo>
                    <a:pt x="1188" y="1904"/>
                  </a:lnTo>
                  <a:lnTo>
                    <a:pt x="1188" y="1906"/>
                  </a:lnTo>
                  <a:lnTo>
                    <a:pt x="1186" y="1911"/>
                  </a:lnTo>
                  <a:lnTo>
                    <a:pt x="1186" y="1913"/>
                  </a:lnTo>
                  <a:lnTo>
                    <a:pt x="1185" y="1913"/>
                  </a:lnTo>
                  <a:lnTo>
                    <a:pt x="1183" y="1914"/>
                  </a:lnTo>
                  <a:lnTo>
                    <a:pt x="1181" y="1914"/>
                  </a:lnTo>
                  <a:lnTo>
                    <a:pt x="1178" y="1916"/>
                  </a:lnTo>
                  <a:lnTo>
                    <a:pt x="1176" y="1917"/>
                  </a:lnTo>
                  <a:lnTo>
                    <a:pt x="1175" y="1921"/>
                  </a:lnTo>
                  <a:lnTo>
                    <a:pt x="1173" y="1922"/>
                  </a:lnTo>
                  <a:lnTo>
                    <a:pt x="1172" y="1924"/>
                  </a:lnTo>
                  <a:lnTo>
                    <a:pt x="1172" y="1926"/>
                  </a:lnTo>
                  <a:lnTo>
                    <a:pt x="1170" y="1926"/>
                  </a:lnTo>
                  <a:lnTo>
                    <a:pt x="1170" y="1927"/>
                  </a:lnTo>
                  <a:lnTo>
                    <a:pt x="1165" y="1931"/>
                  </a:lnTo>
                  <a:lnTo>
                    <a:pt x="1163" y="1932"/>
                  </a:lnTo>
                  <a:lnTo>
                    <a:pt x="1162" y="1932"/>
                  </a:lnTo>
                  <a:lnTo>
                    <a:pt x="1160" y="1932"/>
                  </a:lnTo>
                  <a:lnTo>
                    <a:pt x="1158" y="1932"/>
                  </a:lnTo>
                  <a:lnTo>
                    <a:pt x="1157" y="1932"/>
                  </a:lnTo>
                  <a:lnTo>
                    <a:pt x="1155" y="1932"/>
                  </a:lnTo>
                  <a:lnTo>
                    <a:pt x="1153" y="1934"/>
                  </a:lnTo>
                  <a:lnTo>
                    <a:pt x="1152" y="1936"/>
                  </a:lnTo>
                  <a:lnTo>
                    <a:pt x="1148" y="1937"/>
                  </a:lnTo>
                  <a:lnTo>
                    <a:pt x="1145" y="1940"/>
                  </a:lnTo>
                  <a:lnTo>
                    <a:pt x="1142" y="1942"/>
                  </a:lnTo>
                  <a:lnTo>
                    <a:pt x="1140" y="1944"/>
                  </a:lnTo>
                  <a:lnTo>
                    <a:pt x="1139" y="1947"/>
                  </a:lnTo>
                  <a:lnTo>
                    <a:pt x="1137" y="1950"/>
                  </a:lnTo>
                  <a:lnTo>
                    <a:pt x="1134" y="1955"/>
                  </a:lnTo>
                  <a:lnTo>
                    <a:pt x="1134" y="1957"/>
                  </a:lnTo>
                  <a:lnTo>
                    <a:pt x="1135" y="1960"/>
                  </a:lnTo>
                  <a:lnTo>
                    <a:pt x="1135" y="1962"/>
                  </a:lnTo>
                  <a:lnTo>
                    <a:pt x="1134" y="1963"/>
                  </a:lnTo>
                  <a:lnTo>
                    <a:pt x="1134" y="1967"/>
                  </a:lnTo>
                  <a:lnTo>
                    <a:pt x="1135" y="1967"/>
                  </a:lnTo>
                  <a:lnTo>
                    <a:pt x="1135" y="1968"/>
                  </a:lnTo>
                  <a:lnTo>
                    <a:pt x="1137" y="1970"/>
                  </a:lnTo>
                  <a:lnTo>
                    <a:pt x="1140" y="1973"/>
                  </a:lnTo>
                  <a:lnTo>
                    <a:pt x="1142" y="1977"/>
                  </a:lnTo>
                  <a:lnTo>
                    <a:pt x="1144" y="1978"/>
                  </a:lnTo>
                  <a:lnTo>
                    <a:pt x="1144" y="1982"/>
                  </a:lnTo>
                  <a:lnTo>
                    <a:pt x="1145" y="1982"/>
                  </a:lnTo>
                  <a:lnTo>
                    <a:pt x="1147" y="1985"/>
                  </a:lnTo>
                  <a:lnTo>
                    <a:pt x="1150" y="1990"/>
                  </a:lnTo>
                  <a:lnTo>
                    <a:pt x="1152" y="1991"/>
                  </a:lnTo>
                  <a:lnTo>
                    <a:pt x="1153" y="1995"/>
                  </a:lnTo>
                  <a:lnTo>
                    <a:pt x="1153" y="1998"/>
                  </a:lnTo>
                  <a:lnTo>
                    <a:pt x="1153" y="2001"/>
                  </a:lnTo>
                  <a:lnTo>
                    <a:pt x="1153" y="2003"/>
                  </a:lnTo>
                  <a:lnTo>
                    <a:pt x="1155" y="2005"/>
                  </a:lnTo>
                  <a:lnTo>
                    <a:pt x="1157" y="2006"/>
                  </a:lnTo>
                  <a:lnTo>
                    <a:pt x="1158" y="2008"/>
                  </a:lnTo>
                  <a:lnTo>
                    <a:pt x="1160" y="2009"/>
                  </a:lnTo>
                  <a:lnTo>
                    <a:pt x="1162" y="2009"/>
                  </a:lnTo>
                  <a:lnTo>
                    <a:pt x="1163" y="2011"/>
                  </a:lnTo>
                  <a:lnTo>
                    <a:pt x="1165" y="2011"/>
                  </a:lnTo>
                  <a:lnTo>
                    <a:pt x="1165" y="2013"/>
                  </a:lnTo>
                  <a:lnTo>
                    <a:pt x="1163" y="2014"/>
                  </a:lnTo>
                  <a:lnTo>
                    <a:pt x="1162" y="2019"/>
                  </a:lnTo>
                  <a:lnTo>
                    <a:pt x="1160" y="2024"/>
                  </a:lnTo>
                  <a:lnTo>
                    <a:pt x="1157" y="2028"/>
                  </a:lnTo>
                  <a:lnTo>
                    <a:pt x="1155" y="2029"/>
                  </a:lnTo>
                  <a:lnTo>
                    <a:pt x="1152" y="2031"/>
                  </a:lnTo>
                  <a:lnTo>
                    <a:pt x="1150" y="2031"/>
                  </a:lnTo>
                  <a:lnTo>
                    <a:pt x="1150" y="2032"/>
                  </a:lnTo>
                  <a:lnTo>
                    <a:pt x="1150" y="2034"/>
                  </a:lnTo>
                  <a:lnTo>
                    <a:pt x="1150" y="2037"/>
                  </a:lnTo>
                  <a:lnTo>
                    <a:pt x="1150" y="2039"/>
                  </a:lnTo>
                  <a:lnTo>
                    <a:pt x="1148" y="2041"/>
                  </a:lnTo>
                  <a:lnTo>
                    <a:pt x="1147" y="2042"/>
                  </a:lnTo>
                  <a:lnTo>
                    <a:pt x="1147" y="2044"/>
                  </a:lnTo>
                  <a:lnTo>
                    <a:pt x="1144" y="2046"/>
                  </a:lnTo>
                  <a:lnTo>
                    <a:pt x="1140" y="2047"/>
                  </a:lnTo>
                  <a:lnTo>
                    <a:pt x="1139" y="2049"/>
                  </a:lnTo>
                  <a:lnTo>
                    <a:pt x="1137" y="2052"/>
                  </a:lnTo>
                  <a:lnTo>
                    <a:pt x="1135" y="2055"/>
                  </a:lnTo>
                  <a:lnTo>
                    <a:pt x="1135" y="2059"/>
                  </a:lnTo>
                  <a:lnTo>
                    <a:pt x="1134" y="2062"/>
                  </a:lnTo>
                  <a:lnTo>
                    <a:pt x="1134" y="2067"/>
                  </a:lnTo>
                  <a:lnTo>
                    <a:pt x="1132" y="2070"/>
                  </a:lnTo>
                  <a:lnTo>
                    <a:pt x="1130" y="2075"/>
                  </a:lnTo>
                  <a:lnTo>
                    <a:pt x="1127" y="2082"/>
                  </a:lnTo>
                  <a:lnTo>
                    <a:pt x="1124" y="2085"/>
                  </a:lnTo>
                  <a:lnTo>
                    <a:pt x="1122" y="2090"/>
                  </a:lnTo>
                  <a:lnTo>
                    <a:pt x="1121" y="2093"/>
                  </a:lnTo>
                  <a:lnTo>
                    <a:pt x="1119" y="2098"/>
                  </a:lnTo>
                  <a:lnTo>
                    <a:pt x="1116" y="2103"/>
                  </a:lnTo>
                  <a:lnTo>
                    <a:pt x="1111" y="2108"/>
                  </a:lnTo>
                  <a:lnTo>
                    <a:pt x="1109" y="2110"/>
                  </a:lnTo>
                  <a:lnTo>
                    <a:pt x="1107" y="2115"/>
                  </a:lnTo>
                  <a:lnTo>
                    <a:pt x="1104" y="2120"/>
                  </a:lnTo>
                  <a:lnTo>
                    <a:pt x="1102" y="2123"/>
                  </a:lnTo>
                  <a:lnTo>
                    <a:pt x="1099" y="2126"/>
                  </a:lnTo>
                  <a:lnTo>
                    <a:pt x="1098" y="2128"/>
                  </a:lnTo>
                  <a:lnTo>
                    <a:pt x="1094" y="2131"/>
                  </a:lnTo>
                  <a:lnTo>
                    <a:pt x="1089" y="2136"/>
                  </a:lnTo>
                  <a:lnTo>
                    <a:pt x="1088" y="2138"/>
                  </a:lnTo>
                  <a:lnTo>
                    <a:pt x="1084" y="2141"/>
                  </a:lnTo>
                  <a:lnTo>
                    <a:pt x="1081" y="2144"/>
                  </a:lnTo>
                  <a:lnTo>
                    <a:pt x="1079" y="2144"/>
                  </a:lnTo>
                  <a:lnTo>
                    <a:pt x="1076" y="2146"/>
                  </a:lnTo>
                  <a:lnTo>
                    <a:pt x="1075" y="2147"/>
                  </a:lnTo>
                  <a:lnTo>
                    <a:pt x="1073" y="2149"/>
                  </a:lnTo>
                  <a:lnTo>
                    <a:pt x="1071" y="2151"/>
                  </a:lnTo>
                  <a:lnTo>
                    <a:pt x="1071" y="2154"/>
                  </a:lnTo>
                  <a:lnTo>
                    <a:pt x="1073" y="2156"/>
                  </a:lnTo>
                  <a:lnTo>
                    <a:pt x="1075" y="2157"/>
                  </a:lnTo>
                  <a:lnTo>
                    <a:pt x="1075" y="2159"/>
                  </a:lnTo>
                  <a:lnTo>
                    <a:pt x="1075" y="2161"/>
                  </a:lnTo>
                  <a:lnTo>
                    <a:pt x="1075" y="2164"/>
                  </a:lnTo>
                  <a:lnTo>
                    <a:pt x="1073" y="2167"/>
                  </a:lnTo>
                  <a:lnTo>
                    <a:pt x="1073" y="2169"/>
                  </a:lnTo>
                  <a:lnTo>
                    <a:pt x="1071" y="2169"/>
                  </a:lnTo>
                  <a:lnTo>
                    <a:pt x="1068" y="2170"/>
                  </a:lnTo>
                  <a:lnTo>
                    <a:pt x="1065" y="2170"/>
                  </a:lnTo>
                  <a:lnTo>
                    <a:pt x="1063" y="2172"/>
                  </a:lnTo>
                  <a:lnTo>
                    <a:pt x="1060" y="2175"/>
                  </a:lnTo>
                  <a:lnTo>
                    <a:pt x="1056" y="2177"/>
                  </a:lnTo>
                  <a:lnTo>
                    <a:pt x="1050" y="2179"/>
                  </a:lnTo>
                  <a:lnTo>
                    <a:pt x="1045" y="2180"/>
                  </a:lnTo>
                  <a:lnTo>
                    <a:pt x="1043" y="2182"/>
                  </a:lnTo>
                  <a:lnTo>
                    <a:pt x="1042" y="2182"/>
                  </a:lnTo>
                  <a:lnTo>
                    <a:pt x="1037" y="2184"/>
                  </a:lnTo>
                  <a:lnTo>
                    <a:pt x="1033" y="2185"/>
                  </a:lnTo>
                  <a:lnTo>
                    <a:pt x="1032" y="2185"/>
                  </a:lnTo>
                  <a:lnTo>
                    <a:pt x="1030" y="2187"/>
                  </a:lnTo>
                  <a:lnTo>
                    <a:pt x="1029" y="2187"/>
                  </a:lnTo>
                  <a:lnTo>
                    <a:pt x="1027" y="2189"/>
                  </a:lnTo>
                  <a:lnTo>
                    <a:pt x="1024" y="2189"/>
                  </a:lnTo>
                  <a:lnTo>
                    <a:pt x="1019" y="2189"/>
                  </a:lnTo>
                  <a:lnTo>
                    <a:pt x="1015" y="2189"/>
                  </a:lnTo>
                  <a:lnTo>
                    <a:pt x="1012" y="2190"/>
                  </a:lnTo>
                  <a:lnTo>
                    <a:pt x="1007" y="2190"/>
                  </a:lnTo>
                  <a:lnTo>
                    <a:pt x="1004" y="2190"/>
                  </a:lnTo>
                  <a:lnTo>
                    <a:pt x="999" y="2190"/>
                  </a:lnTo>
                  <a:lnTo>
                    <a:pt x="997" y="2190"/>
                  </a:lnTo>
                  <a:lnTo>
                    <a:pt x="994" y="2190"/>
                  </a:lnTo>
                  <a:lnTo>
                    <a:pt x="992" y="2190"/>
                  </a:lnTo>
                  <a:lnTo>
                    <a:pt x="991" y="2190"/>
                  </a:lnTo>
                  <a:lnTo>
                    <a:pt x="989" y="2190"/>
                  </a:lnTo>
                  <a:lnTo>
                    <a:pt x="987" y="2190"/>
                  </a:lnTo>
                  <a:lnTo>
                    <a:pt x="984" y="2190"/>
                  </a:lnTo>
                  <a:lnTo>
                    <a:pt x="983" y="2190"/>
                  </a:lnTo>
                  <a:lnTo>
                    <a:pt x="979" y="2190"/>
                  </a:lnTo>
                  <a:lnTo>
                    <a:pt x="978" y="2190"/>
                  </a:lnTo>
                  <a:lnTo>
                    <a:pt x="976" y="2190"/>
                  </a:lnTo>
                  <a:lnTo>
                    <a:pt x="974" y="2192"/>
                  </a:lnTo>
                  <a:lnTo>
                    <a:pt x="971" y="2192"/>
                  </a:lnTo>
                  <a:lnTo>
                    <a:pt x="968" y="2190"/>
                  </a:lnTo>
                  <a:lnTo>
                    <a:pt x="964" y="2190"/>
                  </a:lnTo>
                  <a:lnTo>
                    <a:pt x="963" y="2190"/>
                  </a:lnTo>
                  <a:lnTo>
                    <a:pt x="956" y="2190"/>
                  </a:lnTo>
                  <a:lnTo>
                    <a:pt x="955" y="2190"/>
                  </a:lnTo>
                  <a:lnTo>
                    <a:pt x="951" y="2189"/>
                  </a:lnTo>
                  <a:lnTo>
                    <a:pt x="948" y="2187"/>
                  </a:lnTo>
                  <a:lnTo>
                    <a:pt x="945" y="2185"/>
                  </a:lnTo>
                  <a:lnTo>
                    <a:pt x="940" y="2184"/>
                  </a:lnTo>
                  <a:lnTo>
                    <a:pt x="937" y="2184"/>
                  </a:lnTo>
                  <a:lnTo>
                    <a:pt x="935" y="2182"/>
                  </a:lnTo>
                  <a:lnTo>
                    <a:pt x="932" y="2180"/>
                  </a:lnTo>
                  <a:lnTo>
                    <a:pt x="925" y="2180"/>
                  </a:lnTo>
                  <a:lnTo>
                    <a:pt x="922" y="2179"/>
                  </a:lnTo>
                  <a:lnTo>
                    <a:pt x="918" y="2177"/>
                  </a:lnTo>
                  <a:lnTo>
                    <a:pt x="914" y="2177"/>
                  </a:lnTo>
                  <a:lnTo>
                    <a:pt x="910" y="2175"/>
                  </a:lnTo>
                  <a:lnTo>
                    <a:pt x="909" y="2175"/>
                  </a:lnTo>
                  <a:lnTo>
                    <a:pt x="905" y="2174"/>
                  </a:lnTo>
                  <a:lnTo>
                    <a:pt x="904" y="2172"/>
                  </a:lnTo>
                  <a:lnTo>
                    <a:pt x="900" y="2169"/>
                  </a:lnTo>
                  <a:lnTo>
                    <a:pt x="897" y="2167"/>
                  </a:lnTo>
                  <a:lnTo>
                    <a:pt x="894" y="2167"/>
                  </a:lnTo>
                  <a:lnTo>
                    <a:pt x="891" y="2167"/>
                  </a:lnTo>
                  <a:lnTo>
                    <a:pt x="889" y="2167"/>
                  </a:lnTo>
                  <a:lnTo>
                    <a:pt x="887" y="2167"/>
                  </a:lnTo>
                  <a:lnTo>
                    <a:pt x="882" y="2170"/>
                  </a:lnTo>
                  <a:lnTo>
                    <a:pt x="881" y="2172"/>
                  </a:lnTo>
                  <a:lnTo>
                    <a:pt x="879" y="2174"/>
                  </a:lnTo>
                  <a:lnTo>
                    <a:pt x="876" y="2177"/>
                  </a:lnTo>
                  <a:lnTo>
                    <a:pt x="872" y="2180"/>
                  </a:lnTo>
                  <a:lnTo>
                    <a:pt x="869" y="2182"/>
                  </a:lnTo>
                  <a:lnTo>
                    <a:pt x="864" y="2187"/>
                  </a:lnTo>
                  <a:lnTo>
                    <a:pt x="863" y="2187"/>
                  </a:lnTo>
                  <a:lnTo>
                    <a:pt x="858" y="2187"/>
                  </a:lnTo>
                  <a:lnTo>
                    <a:pt x="856" y="2189"/>
                  </a:lnTo>
                  <a:lnTo>
                    <a:pt x="854" y="2189"/>
                  </a:lnTo>
                  <a:lnTo>
                    <a:pt x="853" y="2189"/>
                  </a:lnTo>
                  <a:lnTo>
                    <a:pt x="849" y="2189"/>
                  </a:lnTo>
                  <a:lnTo>
                    <a:pt x="848" y="2189"/>
                  </a:lnTo>
                  <a:lnTo>
                    <a:pt x="845" y="2189"/>
                  </a:lnTo>
                  <a:lnTo>
                    <a:pt x="843" y="2187"/>
                  </a:lnTo>
                  <a:lnTo>
                    <a:pt x="840" y="2187"/>
                  </a:lnTo>
                  <a:lnTo>
                    <a:pt x="836" y="2187"/>
                  </a:lnTo>
                  <a:lnTo>
                    <a:pt x="823" y="2185"/>
                  </a:lnTo>
                  <a:lnTo>
                    <a:pt x="820" y="2185"/>
                  </a:lnTo>
                  <a:lnTo>
                    <a:pt x="817" y="2185"/>
                  </a:lnTo>
                  <a:lnTo>
                    <a:pt x="815" y="2184"/>
                  </a:lnTo>
                  <a:lnTo>
                    <a:pt x="812" y="2182"/>
                  </a:lnTo>
                  <a:lnTo>
                    <a:pt x="810" y="2180"/>
                  </a:lnTo>
                  <a:lnTo>
                    <a:pt x="808" y="2179"/>
                  </a:lnTo>
                  <a:lnTo>
                    <a:pt x="807" y="2177"/>
                  </a:lnTo>
                  <a:lnTo>
                    <a:pt x="807" y="2175"/>
                  </a:lnTo>
                  <a:lnTo>
                    <a:pt x="805" y="2174"/>
                  </a:lnTo>
                  <a:lnTo>
                    <a:pt x="803" y="2174"/>
                  </a:lnTo>
                  <a:lnTo>
                    <a:pt x="802" y="2172"/>
                  </a:lnTo>
                  <a:lnTo>
                    <a:pt x="799" y="2172"/>
                  </a:lnTo>
                  <a:lnTo>
                    <a:pt x="797" y="2172"/>
                  </a:lnTo>
                  <a:lnTo>
                    <a:pt x="795" y="2172"/>
                  </a:lnTo>
                  <a:lnTo>
                    <a:pt x="794" y="2174"/>
                  </a:lnTo>
                  <a:lnTo>
                    <a:pt x="792" y="2174"/>
                  </a:lnTo>
                  <a:lnTo>
                    <a:pt x="790" y="2175"/>
                  </a:lnTo>
                  <a:lnTo>
                    <a:pt x="787" y="2177"/>
                  </a:lnTo>
                  <a:lnTo>
                    <a:pt x="785" y="2179"/>
                  </a:lnTo>
                  <a:lnTo>
                    <a:pt x="784" y="2180"/>
                  </a:lnTo>
                  <a:lnTo>
                    <a:pt x="782" y="2184"/>
                  </a:lnTo>
                  <a:lnTo>
                    <a:pt x="780" y="2185"/>
                  </a:lnTo>
                  <a:lnTo>
                    <a:pt x="779" y="2189"/>
                  </a:lnTo>
                  <a:lnTo>
                    <a:pt x="776" y="2193"/>
                  </a:lnTo>
                  <a:lnTo>
                    <a:pt x="772" y="2195"/>
                  </a:lnTo>
                  <a:lnTo>
                    <a:pt x="771" y="2197"/>
                  </a:lnTo>
                  <a:lnTo>
                    <a:pt x="769" y="2198"/>
                  </a:lnTo>
                  <a:lnTo>
                    <a:pt x="766" y="2200"/>
                  </a:lnTo>
                  <a:lnTo>
                    <a:pt x="764" y="2200"/>
                  </a:lnTo>
                  <a:lnTo>
                    <a:pt x="761" y="2200"/>
                  </a:lnTo>
                  <a:lnTo>
                    <a:pt x="759" y="2198"/>
                  </a:lnTo>
                  <a:lnTo>
                    <a:pt x="756" y="2197"/>
                  </a:lnTo>
                  <a:lnTo>
                    <a:pt x="754" y="2195"/>
                  </a:lnTo>
                  <a:lnTo>
                    <a:pt x="753" y="2193"/>
                  </a:lnTo>
                  <a:lnTo>
                    <a:pt x="753" y="2192"/>
                  </a:lnTo>
                  <a:lnTo>
                    <a:pt x="754" y="2189"/>
                  </a:lnTo>
                  <a:lnTo>
                    <a:pt x="754" y="2187"/>
                  </a:lnTo>
                  <a:lnTo>
                    <a:pt x="754" y="2184"/>
                  </a:lnTo>
                  <a:lnTo>
                    <a:pt x="754" y="2182"/>
                  </a:lnTo>
                  <a:lnTo>
                    <a:pt x="754" y="2180"/>
                  </a:lnTo>
                  <a:lnTo>
                    <a:pt x="753" y="2179"/>
                  </a:lnTo>
                  <a:lnTo>
                    <a:pt x="753" y="2177"/>
                  </a:lnTo>
                  <a:lnTo>
                    <a:pt x="751" y="2175"/>
                  </a:lnTo>
                  <a:lnTo>
                    <a:pt x="749" y="2174"/>
                  </a:lnTo>
                  <a:lnTo>
                    <a:pt x="748" y="2172"/>
                  </a:lnTo>
                  <a:lnTo>
                    <a:pt x="746" y="2170"/>
                  </a:lnTo>
                  <a:lnTo>
                    <a:pt x="743" y="2172"/>
                  </a:lnTo>
                  <a:lnTo>
                    <a:pt x="741" y="2172"/>
                  </a:lnTo>
                  <a:lnTo>
                    <a:pt x="738" y="2174"/>
                  </a:lnTo>
                  <a:lnTo>
                    <a:pt x="736" y="2172"/>
                  </a:lnTo>
                  <a:lnTo>
                    <a:pt x="731" y="2167"/>
                  </a:lnTo>
                  <a:lnTo>
                    <a:pt x="728" y="2164"/>
                  </a:lnTo>
                  <a:lnTo>
                    <a:pt x="726" y="2164"/>
                  </a:lnTo>
                  <a:lnTo>
                    <a:pt x="726" y="2162"/>
                  </a:lnTo>
                  <a:lnTo>
                    <a:pt x="725" y="2162"/>
                  </a:lnTo>
                  <a:lnTo>
                    <a:pt x="723" y="2162"/>
                  </a:lnTo>
                  <a:lnTo>
                    <a:pt x="721" y="2162"/>
                  </a:lnTo>
                  <a:lnTo>
                    <a:pt x="720" y="2162"/>
                  </a:lnTo>
                  <a:lnTo>
                    <a:pt x="718" y="2164"/>
                  </a:lnTo>
                  <a:lnTo>
                    <a:pt x="716" y="2166"/>
                  </a:lnTo>
                  <a:lnTo>
                    <a:pt x="715" y="2166"/>
                  </a:lnTo>
                  <a:lnTo>
                    <a:pt x="715" y="2167"/>
                  </a:lnTo>
                  <a:lnTo>
                    <a:pt x="713" y="2167"/>
                  </a:lnTo>
                  <a:lnTo>
                    <a:pt x="711" y="2167"/>
                  </a:lnTo>
                  <a:lnTo>
                    <a:pt x="710" y="2169"/>
                  </a:lnTo>
                  <a:lnTo>
                    <a:pt x="708" y="2169"/>
                  </a:lnTo>
                  <a:lnTo>
                    <a:pt x="707" y="2169"/>
                  </a:lnTo>
                  <a:lnTo>
                    <a:pt x="705" y="2169"/>
                  </a:lnTo>
                  <a:lnTo>
                    <a:pt x="703" y="2169"/>
                  </a:lnTo>
                  <a:lnTo>
                    <a:pt x="702" y="2169"/>
                  </a:lnTo>
                  <a:lnTo>
                    <a:pt x="700" y="2169"/>
                  </a:lnTo>
                  <a:lnTo>
                    <a:pt x="698" y="2169"/>
                  </a:lnTo>
                  <a:lnTo>
                    <a:pt x="697" y="2169"/>
                  </a:lnTo>
                  <a:lnTo>
                    <a:pt x="695" y="2169"/>
                  </a:lnTo>
                  <a:lnTo>
                    <a:pt x="693" y="2167"/>
                  </a:lnTo>
                  <a:lnTo>
                    <a:pt x="692" y="2167"/>
                  </a:lnTo>
                  <a:lnTo>
                    <a:pt x="690" y="2166"/>
                  </a:lnTo>
                  <a:lnTo>
                    <a:pt x="688" y="2166"/>
                  </a:lnTo>
                  <a:lnTo>
                    <a:pt x="688" y="2164"/>
                  </a:lnTo>
                  <a:lnTo>
                    <a:pt x="687" y="2164"/>
                  </a:lnTo>
                  <a:lnTo>
                    <a:pt x="685" y="2164"/>
                  </a:lnTo>
                  <a:lnTo>
                    <a:pt x="685" y="2162"/>
                  </a:lnTo>
                  <a:lnTo>
                    <a:pt x="684" y="2162"/>
                  </a:lnTo>
                  <a:lnTo>
                    <a:pt x="682" y="2162"/>
                  </a:lnTo>
                  <a:lnTo>
                    <a:pt x="682" y="2161"/>
                  </a:lnTo>
                  <a:lnTo>
                    <a:pt x="680" y="2161"/>
                  </a:lnTo>
                  <a:lnTo>
                    <a:pt x="679" y="2161"/>
                  </a:lnTo>
                  <a:lnTo>
                    <a:pt x="677" y="2159"/>
                  </a:lnTo>
                  <a:lnTo>
                    <a:pt x="675" y="2159"/>
                  </a:lnTo>
                  <a:lnTo>
                    <a:pt x="674" y="2157"/>
                  </a:lnTo>
                  <a:lnTo>
                    <a:pt x="672" y="2157"/>
                  </a:lnTo>
                  <a:lnTo>
                    <a:pt x="670" y="2157"/>
                  </a:lnTo>
                  <a:lnTo>
                    <a:pt x="670" y="2156"/>
                  </a:lnTo>
                  <a:lnTo>
                    <a:pt x="669" y="2156"/>
                  </a:lnTo>
                  <a:lnTo>
                    <a:pt x="667" y="2154"/>
                  </a:lnTo>
                  <a:lnTo>
                    <a:pt x="665" y="2152"/>
                  </a:lnTo>
                  <a:lnTo>
                    <a:pt x="664" y="2152"/>
                  </a:lnTo>
                  <a:lnTo>
                    <a:pt x="662" y="2151"/>
                  </a:lnTo>
                  <a:lnTo>
                    <a:pt x="661" y="2149"/>
                  </a:lnTo>
                  <a:lnTo>
                    <a:pt x="659" y="2149"/>
                  </a:lnTo>
                  <a:lnTo>
                    <a:pt x="659" y="2147"/>
                  </a:lnTo>
                  <a:lnTo>
                    <a:pt x="657" y="2146"/>
                  </a:lnTo>
                  <a:lnTo>
                    <a:pt x="657" y="2144"/>
                  </a:lnTo>
                  <a:lnTo>
                    <a:pt x="656" y="2143"/>
                  </a:lnTo>
                  <a:lnTo>
                    <a:pt x="656" y="2141"/>
                  </a:lnTo>
                  <a:lnTo>
                    <a:pt x="656" y="2139"/>
                  </a:lnTo>
                  <a:lnTo>
                    <a:pt x="656" y="2138"/>
                  </a:lnTo>
                  <a:lnTo>
                    <a:pt x="657" y="2138"/>
                  </a:lnTo>
                  <a:lnTo>
                    <a:pt x="657" y="2136"/>
                  </a:lnTo>
                  <a:lnTo>
                    <a:pt x="657" y="2134"/>
                  </a:lnTo>
                  <a:lnTo>
                    <a:pt x="657" y="2133"/>
                  </a:lnTo>
                  <a:lnTo>
                    <a:pt x="657" y="2131"/>
                  </a:lnTo>
                  <a:lnTo>
                    <a:pt x="657" y="2129"/>
                  </a:lnTo>
                  <a:lnTo>
                    <a:pt x="656" y="2129"/>
                  </a:lnTo>
                  <a:lnTo>
                    <a:pt x="656" y="2128"/>
                  </a:lnTo>
                  <a:lnTo>
                    <a:pt x="656" y="2126"/>
                  </a:lnTo>
                  <a:lnTo>
                    <a:pt x="654" y="2124"/>
                  </a:lnTo>
                  <a:lnTo>
                    <a:pt x="652" y="2123"/>
                  </a:lnTo>
                  <a:lnTo>
                    <a:pt x="647" y="2118"/>
                  </a:lnTo>
                  <a:lnTo>
                    <a:pt x="644" y="2115"/>
                  </a:lnTo>
                  <a:lnTo>
                    <a:pt x="639" y="2111"/>
                  </a:lnTo>
                  <a:lnTo>
                    <a:pt x="633" y="2108"/>
                  </a:lnTo>
                  <a:lnTo>
                    <a:pt x="628" y="2105"/>
                  </a:lnTo>
                  <a:lnTo>
                    <a:pt x="623" y="2101"/>
                  </a:lnTo>
                  <a:lnTo>
                    <a:pt x="618" y="2098"/>
                  </a:lnTo>
                  <a:lnTo>
                    <a:pt x="616" y="2098"/>
                  </a:lnTo>
                  <a:lnTo>
                    <a:pt x="615" y="2097"/>
                  </a:lnTo>
                  <a:lnTo>
                    <a:pt x="613" y="2095"/>
                  </a:lnTo>
                  <a:lnTo>
                    <a:pt x="611" y="2095"/>
                  </a:lnTo>
                  <a:lnTo>
                    <a:pt x="611" y="2093"/>
                  </a:lnTo>
                  <a:lnTo>
                    <a:pt x="610" y="2093"/>
                  </a:lnTo>
                  <a:lnTo>
                    <a:pt x="608" y="2092"/>
                  </a:lnTo>
                  <a:lnTo>
                    <a:pt x="606" y="2092"/>
                  </a:lnTo>
                  <a:lnTo>
                    <a:pt x="606" y="2090"/>
                  </a:lnTo>
                  <a:lnTo>
                    <a:pt x="605" y="2090"/>
                  </a:lnTo>
                  <a:lnTo>
                    <a:pt x="603" y="2088"/>
                  </a:lnTo>
                  <a:lnTo>
                    <a:pt x="601" y="2088"/>
                  </a:lnTo>
                  <a:lnTo>
                    <a:pt x="600" y="2087"/>
                  </a:lnTo>
                  <a:lnTo>
                    <a:pt x="598" y="2087"/>
                  </a:lnTo>
                  <a:lnTo>
                    <a:pt x="596" y="2087"/>
                  </a:lnTo>
                  <a:lnTo>
                    <a:pt x="595" y="2085"/>
                  </a:lnTo>
                  <a:lnTo>
                    <a:pt x="593" y="2085"/>
                  </a:lnTo>
                  <a:lnTo>
                    <a:pt x="592" y="2085"/>
                  </a:lnTo>
                  <a:lnTo>
                    <a:pt x="590" y="2085"/>
                  </a:lnTo>
                  <a:lnTo>
                    <a:pt x="588" y="2083"/>
                  </a:lnTo>
                  <a:lnTo>
                    <a:pt x="587" y="2083"/>
                  </a:lnTo>
                  <a:lnTo>
                    <a:pt x="585" y="2083"/>
                  </a:lnTo>
                  <a:lnTo>
                    <a:pt x="585" y="2082"/>
                  </a:lnTo>
                  <a:lnTo>
                    <a:pt x="583" y="2082"/>
                  </a:lnTo>
                  <a:lnTo>
                    <a:pt x="582" y="2082"/>
                  </a:lnTo>
                  <a:lnTo>
                    <a:pt x="580" y="2082"/>
                  </a:lnTo>
                  <a:lnTo>
                    <a:pt x="580" y="2080"/>
                  </a:lnTo>
                  <a:lnTo>
                    <a:pt x="578" y="2080"/>
                  </a:lnTo>
                  <a:lnTo>
                    <a:pt x="577" y="2080"/>
                  </a:lnTo>
                  <a:lnTo>
                    <a:pt x="575" y="2080"/>
                  </a:lnTo>
                  <a:lnTo>
                    <a:pt x="573" y="2078"/>
                  </a:lnTo>
                  <a:lnTo>
                    <a:pt x="572" y="2078"/>
                  </a:lnTo>
                  <a:lnTo>
                    <a:pt x="572" y="2077"/>
                  </a:lnTo>
                  <a:lnTo>
                    <a:pt x="570" y="2077"/>
                  </a:lnTo>
                  <a:lnTo>
                    <a:pt x="568" y="2077"/>
                  </a:lnTo>
                  <a:lnTo>
                    <a:pt x="568" y="2075"/>
                  </a:lnTo>
                  <a:lnTo>
                    <a:pt x="567" y="2074"/>
                  </a:lnTo>
                  <a:lnTo>
                    <a:pt x="567" y="2072"/>
                  </a:lnTo>
                  <a:lnTo>
                    <a:pt x="565" y="2072"/>
                  </a:lnTo>
                  <a:lnTo>
                    <a:pt x="565" y="2070"/>
                  </a:lnTo>
                  <a:lnTo>
                    <a:pt x="565" y="2069"/>
                  </a:lnTo>
                  <a:lnTo>
                    <a:pt x="565" y="2067"/>
                  </a:lnTo>
                  <a:lnTo>
                    <a:pt x="564" y="2067"/>
                  </a:lnTo>
                  <a:lnTo>
                    <a:pt x="564" y="2065"/>
                  </a:lnTo>
                  <a:lnTo>
                    <a:pt x="564" y="2064"/>
                  </a:lnTo>
                  <a:lnTo>
                    <a:pt x="564" y="2062"/>
                  </a:lnTo>
                  <a:lnTo>
                    <a:pt x="564" y="2060"/>
                  </a:lnTo>
                  <a:lnTo>
                    <a:pt x="562" y="2059"/>
                  </a:lnTo>
                  <a:lnTo>
                    <a:pt x="562" y="2057"/>
                  </a:lnTo>
                  <a:lnTo>
                    <a:pt x="562" y="2055"/>
                  </a:lnTo>
                  <a:lnTo>
                    <a:pt x="562" y="2054"/>
                  </a:lnTo>
                  <a:lnTo>
                    <a:pt x="562" y="2052"/>
                  </a:lnTo>
                  <a:lnTo>
                    <a:pt x="562" y="2051"/>
                  </a:lnTo>
                  <a:lnTo>
                    <a:pt x="562" y="2049"/>
                  </a:lnTo>
                  <a:lnTo>
                    <a:pt x="562" y="2047"/>
                  </a:lnTo>
                  <a:lnTo>
                    <a:pt x="562" y="2046"/>
                  </a:lnTo>
                  <a:lnTo>
                    <a:pt x="562" y="2044"/>
                  </a:lnTo>
                  <a:lnTo>
                    <a:pt x="562" y="2042"/>
                  </a:lnTo>
                  <a:lnTo>
                    <a:pt x="564" y="2042"/>
                  </a:lnTo>
                  <a:lnTo>
                    <a:pt x="564" y="2041"/>
                  </a:lnTo>
                  <a:lnTo>
                    <a:pt x="564" y="2039"/>
                  </a:lnTo>
                  <a:lnTo>
                    <a:pt x="565" y="2037"/>
                  </a:lnTo>
                  <a:lnTo>
                    <a:pt x="565" y="2036"/>
                  </a:lnTo>
                  <a:lnTo>
                    <a:pt x="565" y="2034"/>
                  </a:lnTo>
                  <a:lnTo>
                    <a:pt x="565" y="2032"/>
                  </a:lnTo>
                  <a:lnTo>
                    <a:pt x="565" y="2031"/>
                  </a:lnTo>
                  <a:lnTo>
                    <a:pt x="565" y="2029"/>
                  </a:lnTo>
                  <a:lnTo>
                    <a:pt x="565" y="2028"/>
                  </a:lnTo>
                  <a:lnTo>
                    <a:pt x="567" y="2026"/>
                  </a:lnTo>
                  <a:lnTo>
                    <a:pt x="567" y="2024"/>
                  </a:lnTo>
                  <a:lnTo>
                    <a:pt x="567" y="2023"/>
                  </a:lnTo>
                  <a:lnTo>
                    <a:pt x="567" y="2021"/>
                  </a:lnTo>
                  <a:lnTo>
                    <a:pt x="567" y="2019"/>
                  </a:lnTo>
                  <a:lnTo>
                    <a:pt x="568" y="2018"/>
                  </a:lnTo>
                  <a:lnTo>
                    <a:pt x="570" y="2016"/>
                  </a:lnTo>
                  <a:lnTo>
                    <a:pt x="572" y="2014"/>
                  </a:lnTo>
                  <a:lnTo>
                    <a:pt x="573" y="2014"/>
                  </a:lnTo>
                  <a:lnTo>
                    <a:pt x="573" y="2013"/>
                  </a:lnTo>
                  <a:lnTo>
                    <a:pt x="575" y="2013"/>
                  </a:lnTo>
                  <a:lnTo>
                    <a:pt x="577" y="2011"/>
                  </a:lnTo>
                  <a:lnTo>
                    <a:pt x="578" y="2009"/>
                  </a:lnTo>
                  <a:lnTo>
                    <a:pt x="580" y="2008"/>
                  </a:lnTo>
                  <a:lnTo>
                    <a:pt x="582" y="2006"/>
                  </a:lnTo>
                  <a:lnTo>
                    <a:pt x="582" y="2005"/>
                  </a:lnTo>
                  <a:lnTo>
                    <a:pt x="583" y="2005"/>
                  </a:lnTo>
                  <a:lnTo>
                    <a:pt x="583" y="2003"/>
                  </a:lnTo>
                  <a:lnTo>
                    <a:pt x="583" y="2001"/>
                  </a:lnTo>
                  <a:lnTo>
                    <a:pt x="585" y="2001"/>
                  </a:lnTo>
                  <a:lnTo>
                    <a:pt x="585" y="2000"/>
                  </a:lnTo>
                  <a:lnTo>
                    <a:pt x="585" y="1998"/>
                  </a:lnTo>
                  <a:lnTo>
                    <a:pt x="587" y="1998"/>
                  </a:lnTo>
                  <a:lnTo>
                    <a:pt x="587" y="1996"/>
                  </a:lnTo>
                  <a:lnTo>
                    <a:pt x="587" y="1995"/>
                  </a:lnTo>
                  <a:lnTo>
                    <a:pt x="588" y="1993"/>
                  </a:lnTo>
                  <a:lnTo>
                    <a:pt x="590" y="1993"/>
                  </a:lnTo>
                  <a:lnTo>
                    <a:pt x="590" y="1991"/>
                  </a:lnTo>
                  <a:lnTo>
                    <a:pt x="592" y="1990"/>
                  </a:lnTo>
                  <a:lnTo>
                    <a:pt x="592" y="1988"/>
                  </a:lnTo>
                  <a:lnTo>
                    <a:pt x="593" y="1986"/>
                  </a:lnTo>
                  <a:lnTo>
                    <a:pt x="595" y="1985"/>
                  </a:lnTo>
                  <a:lnTo>
                    <a:pt x="596" y="1983"/>
                  </a:lnTo>
                  <a:lnTo>
                    <a:pt x="596" y="1982"/>
                  </a:lnTo>
                  <a:lnTo>
                    <a:pt x="596" y="1980"/>
                  </a:lnTo>
                  <a:lnTo>
                    <a:pt x="598" y="1978"/>
                  </a:lnTo>
                  <a:lnTo>
                    <a:pt x="598" y="1977"/>
                  </a:lnTo>
                  <a:lnTo>
                    <a:pt x="598" y="1975"/>
                  </a:lnTo>
                  <a:lnTo>
                    <a:pt x="598" y="1973"/>
                  </a:lnTo>
                  <a:lnTo>
                    <a:pt x="598" y="1972"/>
                  </a:lnTo>
                  <a:lnTo>
                    <a:pt x="598" y="1970"/>
                  </a:lnTo>
                  <a:lnTo>
                    <a:pt x="598" y="1968"/>
                  </a:lnTo>
                  <a:lnTo>
                    <a:pt x="598" y="1967"/>
                  </a:lnTo>
                  <a:lnTo>
                    <a:pt x="596" y="1967"/>
                  </a:lnTo>
                  <a:lnTo>
                    <a:pt x="596" y="1965"/>
                  </a:lnTo>
                  <a:lnTo>
                    <a:pt x="596" y="1963"/>
                  </a:lnTo>
                  <a:lnTo>
                    <a:pt x="595" y="1963"/>
                  </a:lnTo>
                  <a:lnTo>
                    <a:pt x="595" y="1962"/>
                  </a:lnTo>
                  <a:lnTo>
                    <a:pt x="593" y="1960"/>
                  </a:lnTo>
                  <a:lnTo>
                    <a:pt x="592" y="1960"/>
                  </a:lnTo>
                  <a:lnTo>
                    <a:pt x="592" y="1959"/>
                  </a:lnTo>
                  <a:lnTo>
                    <a:pt x="590" y="1959"/>
                  </a:lnTo>
                  <a:lnTo>
                    <a:pt x="588" y="1957"/>
                  </a:lnTo>
                  <a:lnTo>
                    <a:pt x="587" y="1957"/>
                  </a:lnTo>
                  <a:lnTo>
                    <a:pt x="585" y="1955"/>
                  </a:lnTo>
                  <a:lnTo>
                    <a:pt x="583" y="1955"/>
                  </a:lnTo>
                  <a:lnTo>
                    <a:pt x="583" y="1954"/>
                  </a:lnTo>
                  <a:lnTo>
                    <a:pt x="582" y="1954"/>
                  </a:lnTo>
                  <a:lnTo>
                    <a:pt x="580" y="1954"/>
                  </a:lnTo>
                  <a:lnTo>
                    <a:pt x="578" y="1952"/>
                  </a:lnTo>
                  <a:lnTo>
                    <a:pt x="577" y="1952"/>
                  </a:lnTo>
                  <a:lnTo>
                    <a:pt x="575" y="1952"/>
                  </a:lnTo>
                  <a:lnTo>
                    <a:pt x="573" y="1950"/>
                  </a:lnTo>
                  <a:lnTo>
                    <a:pt x="572" y="1950"/>
                  </a:lnTo>
                  <a:lnTo>
                    <a:pt x="570" y="1950"/>
                  </a:lnTo>
                  <a:lnTo>
                    <a:pt x="568" y="1950"/>
                  </a:lnTo>
                  <a:lnTo>
                    <a:pt x="567" y="1950"/>
                  </a:lnTo>
                  <a:lnTo>
                    <a:pt x="565" y="1950"/>
                  </a:lnTo>
                  <a:lnTo>
                    <a:pt x="564" y="1949"/>
                  </a:lnTo>
                  <a:lnTo>
                    <a:pt x="562" y="1949"/>
                  </a:lnTo>
                  <a:lnTo>
                    <a:pt x="560" y="1949"/>
                  </a:lnTo>
                  <a:lnTo>
                    <a:pt x="559" y="1949"/>
                  </a:lnTo>
                  <a:lnTo>
                    <a:pt x="557" y="1949"/>
                  </a:lnTo>
                  <a:lnTo>
                    <a:pt x="555" y="1949"/>
                  </a:lnTo>
                  <a:lnTo>
                    <a:pt x="554" y="1949"/>
                  </a:lnTo>
                  <a:lnTo>
                    <a:pt x="552" y="1950"/>
                  </a:lnTo>
                  <a:lnTo>
                    <a:pt x="550" y="1950"/>
                  </a:lnTo>
                  <a:lnTo>
                    <a:pt x="549" y="1950"/>
                  </a:lnTo>
                  <a:lnTo>
                    <a:pt x="547" y="1950"/>
                  </a:lnTo>
                  <a:lnTo>
                    <a:pt x="547" y="1952"/>
                  </a:lnTo>
                  <a:lnTo>
                    <a:pt x="545" y="1952"/>
                  </a:lnTo>
                  <a:lnTo>
                    <a:pt x="544" y="1952"/>
                  </a:lnTo>
                  <a:lnTo>
                    <a:pt x="542" y="1952"/>
                  </a:lnTo>
                  <a:lnTo>
                    <a:pt x="541" y="1952"/>
                  </a:lnTo>
                  <a:lnTo>
                    <a:pt x="539" y="1952"/>
                  </a:lnTo>
                  <a:lnTo>
                    <a:pt x="537" y="1952"/>
                  </a:lnTo>
                  <a:lnTo>
                    <a:pt x="536" y="1954"/>
                  </a:lnTo>
                  <a:lnTo>
                    <a:pt x="534" y="1954"/>
                  </a:lnTo>
                  <a:lnTo>
                    <a:pt x="532" y="1954"/>
                  </a:lnTo>
                  <a:lnTo>
                    <a:pt x="531" y="1954"/>
                  </a:lnTo>
                  <a:lnTo>
                    <a:pt x="529" y="1954"/>
                  </a:lnTo>
                  <a:lnTo>
                    <a:pt x="527" y="1954"/>
                  </a:lnTo>
                  <a:lnTo>
                    <a:pt x="526" y="1954"/>
                  </a:lnTo>
                  <a:lnTo>
                    <a:pt x="524" y="1952"/>
                  </a:lnTo>
                  <a:lnTo>
                    <a:pt x="522" y="1952"/>
                  </a:lnTo>
                  <a:lnTo>
                    <a:pt x="522" y="1950"/>
                  </a:lnTo>
                  <a:lnTo>
                    <a:pt x="521" y="1950"/>
                  </a:lnTo>
                  <a:lnTo>
                    <a:pt x="521" y="1949"/>
                  </a:lnTo>
                  <a:lnTo>
                    <a:pt x="519" y="1947"/>
                  </a:lnTo>
                  <a:lnTo>
                    <a:pt x="518" y="1945"/>
                  </a:lnTo>
                  <a:lnTo>
                    <a:pt x="518" y="1944"/>
                  </a:lnTo>
                  <a:lnTo>
                    <a:pt x="518" y="1942"/>
                  </a:lnTo>
                  <a:lnTo>
                    <a:pt x="518" y="1940"/>
                  </a:lnTo>
                  <a:lnTo>
                    <a:pt x="518" y="1939"/>
                  </a:lnTo>
                  <a:lnTo>
                    <a:pt x="518" y="1937"/>
                  </a:lnTo>
                  <a:lnTo>
                    <a:pt x="518" y="1936"/>
                  </a:lnTo>
                  <a:lnTo>
                    <a:pt x="519" y="1936"/>
                  </a:lnTo>
                  <a:lnTo>
                    <a:pt x="519" y="1934"/>
                  </a:lnTo>
                  <a:lnTo>
                    <a:pt x="521" y="1932"/>
                  </a:lnTo>
                  <a:lnTo>
                    <a:pt x="521" y="1931"/>
                  </a:lnTo>
                  <a:lnTo>
                    <a:pt x="522" y="1931"/>
                  </a:lnTo>
                  <a:lnTo>
                    <a:pt x="522" y="1929"/>
                  </a:lnTo>
                  <a:lnTo>
                    <a:pt x="524" y="1929"/>
                  </a:lnTo>
                  <a:lnTo>
                    <a:pt x="526" y="1929"/>
                  </a:lnTo>
                  <a:lnTo>
                    <a:pt x="527" y="1929"/>
                  </a:lnTo>
                  <a:lnTo>
                    <a:pt x="529" y="1929"/>
                  </a:lnTo>
                  <a:lnTo>
                    <a:pt x="531" y="1927"/>
                  </a:lnTo>
                  <a:lnTo>
                    <a:pt x="532" y="1927"/>
                  </a:lnTo>
                  <a:lnTo>
                    <a:pt x="534" y="1927"/>
                  </a:lnTo>
                  <a:lnTo>
                    <a:pt x="536" y="1926"/>
                  </a:lnTo>
                  <a:lnTo>
                    <a:pt x="537" y="1926"/>
                  </a:lnTo>
                  <a:lnTo>
                    <a:pt x="537" y="1924"/>
                  </a:lnTo>
                  <a:lnTo>
                    <a:pt x="539" y="1924"/>
                  </a:lnTo>
                  <a:lnTo>
                    <a:pt x="539" y="1922"/>
                  </a:lnTo>
                  <a:lnTo>
                    <a:pt x="541" y="1922"/>
                  </a:lnTo>
                  <a:lnTo>
                    <a:pt x="542" y="1921"/>
                  </a:lnTo>
                  <a:lnTo>
                    <a:pt x="542" y="1919"/>
                  </a:lnTo>
                  <a:lnTo>
                    <a:pt x="544" y="1919"/>
                  </a:lnTo>
                  <a:lnTo>
                    <a:pt x="544" y="1917"/>
                  </a:lnTo>
                  <a:lnTo>
                    <a:pt x="544" y="1916"/>
                  </a:lnTo>
                  <a:lnTo>
                    <a:pt x="545" y="1914"/>
                  </a:lnTo>
                  <a:lnTo>
                    <a:pt x="545" y="1913"/>
                  </a:lnTo>
                  <a:lnTo>
                    <a:pt x="545" y="1911"/>
                  </a:lnTo>
                  <a:lnTo>
                    <a:pt x="545" y="1909"/>
                  </a:lnTo>
                  <a:lnTo>
                    <a:pt x="545" y="1908"/>
                  </a:lnTo>
                  <a:lnTo>
                    <a:pt x="545" y="1906"/>
                  </a:lnTo>
                  <a:lnTo>
                    <a:pt x="545" y="1904"/>
                  </a:lnTo>
                  <a:lnTo>
                    <a:pt x="545" y="1903"/>
                  </a:lnTo>
                  <a:lnTo>
                    <a:pt x="545" y="1901"/>
                  </a:lnTo>
                  <a:lnTo>
                    <a:pt x="545" y="1899"/>
                  </a:lnTo>
                  <a:lnTo>
                    <a:pt x="545" y="1898"/>
                  </a:lnTo>
                  <a:lnTo>
                    <a:pt x="544" y="1898"/>
                  </a:lnTo>
                  <a:lnTo>
                    <a:pt x="544" y="1896"/>
                  </a:lnTo>
                  <a:lnTo>
                    <a:pt x="544" y="1894"/>
                  </a:lnTo>
                  <a:lnTo>
                    <a:pt x="545" y="1893"/>
                  </a:lnTo>
                  <a:lnTo>
                    <a:pt x="545" y="1891"/>
                  </a:lnTo>
                  <a:lnTo>
                    <a:pt x="545" y="1890"/>
                  </a:lnTo>
                  <a:lnTo>
                    <a:pt x="547" y="1890"/>
                  </a:lnTo>
                  <a:lnTo>
                    <a:pt x="547" y="1888"/>
                  </a:lnTo>
                  <a:lnTo>
                    <a:pt x="547" y="1886"/>
                  </a:lnTo>
                  <a:lnTo>
                    <a:pt x="547" y="1885"/>
                  </a:lnTo>
                  <a:lnTo>
                    <a:pt x="547" y="1883"/>
                  </a:lnTo>
                  <a:lnTo>
                    <a:pt x="547" y="1881"/>
                  </a:lnTo>
                  <a:lnTo>
                    <a:pt x="547" y="1880"/>
                  </a:lnTo>
                  <a:lnTo>
                    <a:pt x="547" y="1878"/>
                  </a:lnTo>
                  <a:lnTo>
                    <a:pt x="547" y="1876"/>
                  </a:lnTo>
                  <a:lnTo>
                    <a:pt x="545" y="1875"/>
                  </a:lnTo>
                  <a:lnTo>
                    <a:pt x="545" y="1873"/>
                  </a:lnTo>
                  <a:lnTo>
                    <a:pt x="545" y="1871"/>
                  </a:lnTo>
                  <a:lnTo>
                    <a:pt x="545" y="1870"/>
                  </a:lnTo>
                  <a:lnTo>
                    <a:pt x="545" y="1868"/>
                  </a:lnTo>
                  <a:lnTo>
                    <a:pt x="547" y="1867"/>
                  </a:lnTo>
                  <a:lnTo>
                    <a:pt x="547" y="1865"/>
                  </a:lnTo>
                  <a:lnTo>
                    <a:pt x="547" y="1863"/>
                  </a:lnTo>
                  <a:lnTo>
                    <a:pt x="547" y="1862"/>
                  </a:lnTo>
                  <a:lnTo>
                    <a:pt x="547" y="1860"/>
                  </a:lnTo>
                  <a:lnTo>
                    <a:pt x="547" y="1858"/>
                  </a:lnTo>
                  <a:lnTo>
                    <a:pt x="545" y="1857"/>
                  </a:lnTo>
                  <a:lnTo>
                    <a:pt x="545" y="1855"/>
                  </a:lnTo>
                  <a:lnTo>
                    <a:pt x="544" y="1855"/>
                  </a:lnTo>
                  <a:lnTo>
                    <a:pt x="542" y="1853"/>
                  </a:lnTo>
                  <a:lnTo>
                    <a:pt x="541" y="1853"/>
                  </a:lnTo>
                  <a:lnTo>
                    <a:pt x="541" y="1852"/>
                  </a:lnTo>
                  <a:lnTo>
                    <a:pt x="539" y="1852"/>
                  </a:lnTo>
                  <a:lnTo>
                    <a:pt x="537" y="1852"/>
                  </a:lnTo>
                  <a:lnTo>
                    <a:pt x="536" y="1852"/>
                  </a:lnTo>
                  <a:lnTo>
                    <a:pt x="534" y="1852"/>
                  </a:lnTo>
                  <a:lnTo>
                    <a:pt x="532" y="1852"/>
                  </a:lnTo>
                  <a:lnTo>
                    <a:pt x="532" y="1853"/>
                  </a:lnTo>
                  <a:lnTo>
                    <a:pt x="531" y="1853"/>
                  </a:lnTo>
                  <a:lnTo>
                    <a:pt x="529" y="1855"/>
                  </a:lnTo>
                  <a:lnTo>
                    <a:pt x="527" y="1857"/>
                  </a:lnTo>
                  <a:lnTo>
                    <a:pt x="526" y="1857"/>
                  </a:lnTo>
                  <a:lnTo>
                    <a:pt x="526" y="1858"/>
                  </a:lnTo>
                  <a:lnTo>
                    <a:pt x="524" y="1858"/>
                  </a:lnTo>
                  <a:lnTo>
                    <a:pt x="524" y="1860"/>
                  </a:lnTo>
                  <a:lnTo>
                    <a:pt x="524" y="1862"/>
                  </a:lnTo>
                  <a:lnTo>
                    <a:pt x="524" y="1863"/>
                  </a:lnTo>
                  <a:lnTo>
                    <a:pt x="522" y="1863"/>
                  </a:lnTo>
                  <a:lnTo>
                    <a:pt x="522" y="1865"/>
                  </a:lnTo>
                  <a:lnTo>
                    <a:pt x="522" y="1867"/>
                  </a:lnTo>
                  <a:lnTo>
                    <a:pt x="522" y="1868"/>
                  </a:lnTo>
                  <a:lnTo>
                    <a:pt x="522" y="1870"/>
                  </a:lnTo>
                  <a:lnTo>
                    <a:pt x="522" y="1871"/>
                  </a:lnTo>
                  <a:lnTo>
                    <a:pt x="522" y="1873"/>
                  </a:lnTo>
                  <a:lnTo>
                    <a:pt x="522" y="1875"/>
                  </a:lnTo>
                  <a:lnTo>
                    <a:pt x="521" y="1876"/>
                  </a:lnTo>
                  <a:lnTo>
                    <a:pt x="521" y="1878"/>
                  </a:lnTo>
                  <a:lnTo>
                    <a:pt x="521" y="1880"/>
                  </a:lnTo>
                  <a:lnTo>
                    <a:pt x="521" y="1881"/>
                  </a:lnTo>
                  <a:lnTo>
                    <a:pt x="521" y="1883"/>
                  </a:lnTo>
                  <a:lnTo>
                    <a:pt x="519" y="1885"/>
                  </a:lnTo>
                  <a:lnTo>
                    <a:pt x="519" y="1886"/>
                  </a:lnTo>
                  <a:lnTo>
                    <a:pt x="518" y="1888"/>
                  </a:lnTo>
                  <a:lnTo>
                    <a:pt x="518" y="1890"/>
                  </a:lnTo>
                  <a:lnTo>
                    <a:pt x="516" y="1891"/>
                  </a:lnTo>
                  <a:lnTo>
                    <a:pt x="514" y="1893"/>
                  </a:lnTo>
                  <a:lnTo>
                    <a:pt x="514" y="1894"/>
                  </a:lnTo>
                  <a:lnTo>
                    <a:pt x="513" y="1894"/>
                  </a:lnTo>
                  <a:lnTo>
                    <a:pt x="511" y="1896"/>
                  </a:lnTo>
                  <a:lnTo>
                    <a:pt x="509" y="1896"/>
                  </a:lnTo>
                  <a:lnTo>
                    <a:pt x="508" y="1896"/>
                  </a:lnTo>
                  <a:lnTo>
                    <a:pt x="506" y="1898"/>
                  </a:lnTo>
                  <a:lnTo>
                    <a:pt x="504" y="1898"/>
                  </a:lnTo>
                  <a:lnTo>
                    <a:pt x="503" y="1898"/>
                  </a:lnTo>
                  <a:lnTo>
                    <a:pt x="503" y="1899"/>
                  </a:lnTo>
                  <a:lnTo>
                    <a:pt x="501" y="1899"/>
                  </a:lnTo>
                  <a:lnTo>
                    <a:pt x="499" y="1899"/>
                  </a:lnTo>
                  <a:lnTo>
                    <a:pt x="498" y="1901"/>
                  </a:lnTo>
                  <a:lnTo>
                    <a:pt x="496" y="1901"/>
                  </a:lnTo>
                  <a:lnTo>
                    <a:pt x="495" y="1901"/>
                  </a:lnTo>
                  <a:lnTo>
                    <a:pt x="493" y="1901"/>
                  </a:lnTo>
                  <a:lnTo>
                    <a:pt x="493" y="1903"/>
                  </a:lnTo>
                  <a:lnTo>
                    <a:pt x="491" y="1903"/>
                  </a:lnTo>
                  <a:lnTo>
                    <a:pt x="490" y="1903"/>
                  </a:lnTo>
                  <a:lnTo>
                    <a:pt x="488" y="1904"/>
                  </a:lnTo>
                  <a:lnTo>
                    <a:pt x="486" y="1904"/>
                  </a:lnTo>
                  <a:lnTo>
                    <a:pt x="486" y="1906"/>
                  </a:lnTo>
                  <a:lnTo>
                    <a:pt x="485" y="1906"/>
                  </a:lnTo>
                  <a:lnTo>
                    <a:pt x="485" y="1908"/>
                  </a:lnTo>
                  <a:lnTo>
                    <a:pt x="483" y="1909"/>
                  </a:lnTo>
                  <a:lnTo>
                    <a:pt x="481" y="1911"/>
                  </a:lnTo>
                  <a:lnTo>
                    <a:pt x="481" y="1913"/>
                  </a:lnTo>
                  <a:lnTo>
                    <a:pt x="481" y="1914"/>
                  </a:lnTo>
                  <a:lnTo>
                    <a:pt x="480" y="1914"/>
                  </a:lnTo>
                  <a:lnTo>
                    <a:pt x="480" y="1916"/>
                  </a:lnTo>
                  <a:lnTo>
                    <a:pt x="480" y="1917"/>
                  </a:lnTo>
                  <a:lnTo>
                    <a:pt x="478" y="1919"/>
                  </a:lnTo>
                  <a:lnTo>
                    <a:pt x="476" y="1921"/>
                  </a:lnTo>
                  <a:lnTo>
                    <a:pt x="476" y="1922"/>
                  </a:lnTo>
                  <a:lnTo>
                    <a:pt x="476" y="1924"/>
                  </a:lnTo>
                  <a:lnTo>
                    <a:pt x="475" y="1926"/>
                  </a:lnTo>
                  <a:lnTo>
                    <a:pt x="473" y="1927"/>
                  </a:lnTo>
                  <a:lnTo>
                    <a:pt x="473" y="1929"/>
                  </a:lnTo>
                  <a:lnTo>
                    <a:pt x="472" y="1929"/>
                  </a:lnTo>
                  <a:lnTo>
                    <a:pt x="472" y="1931"/>
                  </a:lnTo>
                  <a:lnTo>
                    <a:pt x="470" y="1932"/>
                  </a:lnTo>
                  <a:lnTo>
                    <a:pt x="470" y="1934"/>
                  </a:lnTo>
                  <a:lnTo>
                    <a:pt x="468" y="1937"/>
                  </a:lnTo>
                  <a:lnTo>
                    <a:pt x="468" y="1939"/>
                  </a:lnTo>
                  <a:lnTo>
                    <a:pt x="468" y="1940"/>
                  </a:lnTo>
                  <a:lnTo>
                    <a:pt x="467" y="1942"/>
                  </a:lnTo>
                  <a:lnTo>
                    <a:pt x="467" y="1944"/>
                  </a:lnTo>
                  <a:lnTo>
                    <a:pt x="467" y="1945"/>
                  </a:lnTo>
                  <a:lnTo>
                    <a:pt x="467" y="1947"/>
                  </a:lnTo>
                  <a:lnTo>
                    <a:pt x="467" y="1949"/>
                  </a:lnTo>
                  <a:lnTo>
                    <a:pt x="467" y="1950"/>
                  </a:lnTo>
                  <a:lnTo>
                    <a:pt x="467" y="1952"/>
                  </a:lnTo>
                  <a:lnTo>
                    <a:pt x="467" y="1954"/>
                  </a:lnTo>
                  <a:lnTo>
                    <a:pt x="467" y="1955"/>
                  </a:lnTo>
                  <a:lnTo>
                    <a:pt x="467" y="1957"/>
                  </a:lnTo>
                  <a:lnTo>
                    <a:pt x="467" y="1959"/>
                  </a:lnTo>
                  <a:lnTo>
                    <a:pt x="467" y="1960"/>
                  </a:lnTo>
                  <a:lnTo>
                    <a:pt x="467" y="1962"/>
                  </a:lnTo>
                  <a:lnTo>
                    <a:pt x="467" y="1963"/>
                  </a:lnTo>
                  <a:lnTo>
                    <a:pt x="467" y="1965"/>
                  </a:lnTo>
                  <a:lnTo>
                    <a:pt x="467" y="1967"/>
                  </a:lnTo>
                  <a:lnTo>
                    <a:pt x="467" y="1968"/>
                  </a:lnTo>
                  <a:lnTo>
                    <a:pt x="465" y="1970"/>
                  </a:lnTo>
                  <a:lnTo>
                    <a:pt x="463" y="1972"/>
                  </a:lnTo>
                  <a:lnTo>
                    <a:pt x="462" y="1972"/>
                  </a:lnTo>
                  <a:lnTo>
                    <a:pt x="462" y="1973"/>
                  </a:lnTo>
                  <a:lnTo>
                    <a:pt x="460" y="1973"/>
                  </a:lnTo>
                  <a:lnTo>
                    <a:pt x="458" y="1973"/>
                  </a:lnTo>
                  <a:lnTo>
                    <a:pt x="457" y="1973"/>
                  </a:lnTo>
                  <a:lnTo>
                    <a:pt x="455" y="1973"/>
                  </a:lnTo>
                  <a:lnTo>
                    <a:pt x="453" y="1973"/>
                  </a:lnTo>
                  <a:lnTo>
                    <a:pt x="452" y="1973"/>
                  </a:lnTo>
                  <a:lnTo>
                    <a:pt x="452" y="1972"/>
                  </a:lnTo>
                  <a:lnTo>
                    <a:pt x="450" y="1972"/>
                  </a:lnTo>
                  <a:lnTo>
                    <a:pt x="449" y="1972"/>
                  </a:lnTo>
                  <a:lnTo>
                    <a:pt x="447" y="1970"/>
                  </a:lnTo>
                  <a:lnTo>
                    <a:pt x="445" y="1970"/>
                  </a:lnTo>
                  <a:lnTo>
                    <a:pt x="444" y="1970"/>
                  </a:lnTo>
                  <a:lnTo>
                    <a:pt x="442" y="1970"/>
                  </a:lnTo>
                  <a:lnTo>
                    <a:pt x="440" y="1970"/>
                  </a:lnTo>
                  <a:lnTo>
                    <a:pt x="439" y="1972"/>
                  </a:lnTo>
                  <a:lnTo>
                    <a:pt x="437" y="1972"/>
                  </a:lnTo>
                  <a:lnTo>
                    <a:pt x="435" y="1972"/>
                  </a:lnTo>
                  <a:lnTo>
                    <a:pt x="434" y="1972"/>
                  </a:lnTo>
                  <a:lnTo>
                    <a:pt x="432" y="1972"/>
                  </a:lnTo>
                  <a:lnTo>
                    <a:pt x="430" y="1972"/>
                  </a:lnTo>
                  <a:lnTo>
                    <a:pt x="429" y="1973"/>
                  </a:lnTo>
                  <a:lnTo>
                    <a:pt x="427" y="1973"/>
                  </a:lnTo>
                  <a:lnTo>
                    <a:pt x="426" y="1973"/>
                  </a:lnTo>
                  <a:lnTo>
                    <a:pt x="424" y="1973"/>
                  </a:lnTo>
                  <a:lnTo>
                    <a:pt x="422" y="1973"/>
                  </a:lnTo>
                  <a:lnTo>
                    <a:pt x="421" y="1973"/>
                  </a:lnTo>
                  <a:lnTo>
                    <a:pt x="419" y="1973"/>
                  </a:lnTo>
                  <a:lnTo>
                    <a:pt x="417" y="1973"/>
                  </a:lnTo>
                  <a:lnTo>
                    <a:pt x="416" y="1973"/>
                  </a:lnTo>
                  <a:lnTo>
                    <a:pt x="414" y="1973"/>
                  </a:lnTo>
                  <a:lnTo>
                    <a:pt x="412" y="1973"/>
                  </a:lnTo>
                  <a:lnTo>
                    <a:pt x="412" y="1972"/>
                  </a:lnTo>
                  <a:lnTo>
                    <a:pt x="411" y="1972"/>
                  </a:lnTo>
                  <a:lnTo>
                    <a:pt x="409" y="1972"/>
                  </a:lnTo>
                  <a:lnTo>
                    <a:pt x="407" y="1972"/>
                  </a:lnTo>
                  <a:lnTo>
                    <a:pt x="406" y="1970"/>
                  </a:lnTo>
                  <a:lnTo>
                    <a:pt x="404" y="1970"/>
                  </a:lnTo>
                  <a:lnTo>
                    <a:pt x="404" y="1968"/>
                  </a:lnTo>
                  <a:lnTo>
                    <a:pt x="403" y="1968"/>
                  </a:lnTo>
                  <a:lnTo>
                    <a:pt x="401" y="1968"/>
                  </a:lnTo>
                  <a:lnTo>
                    <a:pt x="401" y="1967"/>
                  </a:lnTo>
                  <a:lnTo>
                    <a:pt x="399" y="1965"/>
                  </a:lnTo>
                  <a:lnTo>
                    <a:pt x="399" y="1963"/>
                  </a:lnTo>
                  <a:lnTo>
                    <a:pt x="398" y="1963"/>
                  </a:lnTo>
                  <a:lnTo>
                    <a:pt x="398" y="1962"/>
                  </a:lnTo>
                  <a:lnTo>
                    <a:pt x="396" y="1960"/>
                  </a:lnTo>
                  <a:lnTo>
                    <a:pt x="396" y="1959"/>
                  </a:lnTo>
                  <a:lnTo>
                    <a:pt x="394" y="1957"/>
                  </a:lnTo>
                  <a:lnTo>
                    <a:pt x="393" y="1957"/>
                  </a:lnTo>
                  <a:lnTo>
                    <a:pt x="393" y="1955"/>
                  </a:lnTo>
                  <a:lnTo>
                    <a:pt x="391" y="1955"/>
                  </a:lnTo>
                  <a:lnTo>
                    <a:pt x="389" y="1955"/>
                  </a:lnTo>
                  <a:lnTo>
                    <a:pt x="389" y="1954"/>
                  </a:lnTo>
                  <a:lnTo>
                    <a:pt x="388" y="1954"/>
                  </a:lnTo>
                  <a:lnTo>
                    <a:pt x="386" y="1952"/>
                  </a:lnTo>
                  <a:lnTo>
                    <a:pt x="384" y="1952"/>
                  </a:lnTo>
                  <a:lnTo>
                    <a:pt x="383" y="1952"/>
                  </a:lnTo>
                  <a:lnTo>
                    <a:pt x="381" y="1950"/>
                  </a:lnTo>
                  <a:lnTo>
                    <a:pt x="380" y="1950"/>
                  </a:lnTo>
                  <a:lnTo>
                    <a:pt x="378" y="1950"/>
                  </a:lnTo>
                  <a:lnTo>
                    <a:pt x="376" y="1950"/>
                  </a:lnTo>
                  <a:lnTo>
                    <a:pt x="375" y="1950"/>
                  </a:lnTo>
                  <a:lnTo>
                    <a:pt x="373" y="1950"/>
                  </a:lnTo>
                  <a:lnTo>
                    <a:pt x="371" y="1950"/>
                  </a:lnTo>
                  <a:lnTo>
                    <a:pt x="370" y="1950"/>
                  </a:lnTo>
                  <a:lnTo>
                    <a:pt x="368" y="1952"/>
                  </a:lnTo>
                  <a:lnTo>
                    <a:pt x="366" y="1952"/>
                  </a:lnTo>
                  <a:lnTo>
                    <a:pt x="365" y="1952"/>
                  </a:lnTo>
                  <a:lnTo>
                    <a:pt x="363" y="1952"/>
                  </a:lnTo>
                  <a:lnTo>
                    <a:pt x="361" y="1952"/>
                  </a:lnTo>
                  <a:lnTo>
                    <a:pt x="360" y="1952"/>
                  </a:lnTo>
                  <a:lnTo>
                    <a:pt x="360" y="1950"/>
                  </a:lnTo>
                  <a:lnTo>
                    <a:pt x="358" y="1950"/>
                  </a:lnTo>
                  <a:lnTo>
                    <a:pt x="357" y="1950"/>
                  </a:lnTo>
                  <a:lnTo>
                    <a:pt x="355" y="1950"/>
                  </a:lnTo>
                  <a:lnTo>
                    <a:pt x="353" y="1950"/>
                  </a:lnTo>
                  <a:lnTo>
                    <a:pt x="352" y="1949"/>
                  </a:lnTo>
                  <a:lnTo>
                    <a:pt x="350" y="1949"/>
                  </a:lnTo>
                  <a:lnTo>
                    <a:pt x="350" y="1947"/>
                  </a:lnTo>
                  <a:lnTo>
                    <a:pt x="348" y="1947"/>
                  </a:lnTo>
                  <a:lnTo>
                    <a:pt x="347" y="1945"/>
                  </a:lnTo>
                  <a:lnTo>
                    <a:pt x="345" y="1945"/>
                  </a:lnTo>
                  <a:lnTo>
                    <a:pt x="345" y="1944"/>
                  </a:lnTo>
                  <a:lnTo>
                    <a:pt x="343" y="1944"/>
                  </a:lnTo>
                  <a:lnTo>
                    <a:pt x="342" y="1942"/>
                  </a:lnTo>
                  <a:lnTo>
                    <a:pt x="340" y="1942"/>
                  </a:lnTo>
                  <a:lnTo>
                    <a:pt x="338" y="1940"/>
                  </a:lnTo>
                  <a:lnTo>
                    <a:pt x="337" y="1940"/>
                  </a:lnTo>
                  <a:lnTo>
                    <a:pt x="335" y="1940"/>
                  </a:lnTo>
                  <a:lnTo>
                    <a:pt x="334" y="1939"/>
                  </a:lnTo>
                  <a:lnTo>
                    <a:pt x="332" y="1939"/>
                  </a:lnTo>
                  <a:lnTo>
                    <a:pt x="330" y="1939"/>
                  </a:lnTo>
                  <a:lnTo>
                    <a:pt x="329" y="1937"/>
                  </a:lnTo>
                  <a:lnTo>
                    <a:pt x="327" y="1937"/>
                  </a:lnTo>
                  <a:lnTo>
                    <a:pt x="325" y="1937"/>
                  </a:lnTo>
                  <a:lnTo>
                    <a:pt x="325" y="1936"/>
                  </a:lnTo>
                  <a:lnTo>
                    <a:pt x="324" y="1936"/>
                  </a:lnTo>
                  <a:lnTo>
                    <a:pt x="322" y="1936"/>
                  </a:lnTo>
                  <a:lnTo>
                    <a:pt x="322" y="1934"/>
                  </a:lnTo>
                  <a:lnTo>
                    <a:pt x="320" y="1934"/>
                  </a:lnTo>
                  <a:lnTo>
                    <a:pt x="319" y="1934"/>
                  </a:lnTo>
                  <a:lnTo>
                    <a:pt x="319" y="1932"/>
                  </a:lnTo>
                  <a:lnTo>
                    <a:pt x="317" y="1932"/>
                  </a:lnTo>
                  <a:lnTo>
                    <a:pt x="315" y="1932"/>
                  </a:lnTo>
                  <a:lnTo>
                    <a:pt x="314" y="1932"/>
                  </a:lnTo>
                  <a:lnTo>
                    <a:pt x="311" y="1932"/>
                  </a:lnTo>
                  <a:lnTo>
                    <a:pt x="309" y="1932"/>
                  </a:lnTo>
                  <a:lnTo>
                    <a:pt x="307" y="1932"/>
                  </a:lnTo>
                  <a:lnTo>
                    <a:pt x="306" y="1932"/>
                  </a:lnTo>
                  <a:lnTo>
                    <a:pt x="304" y="1932"/>
                  </a:lnTo>
                  <a:lnTo>
                    <a:pt x="302" y="1932"/>
                  </a:lnTo>
                  <a:lnTo>
                    <a:pt x="301" y="1932"/>
                  </a:lnTo>
                  <a:lnTo>
                    <a:pt x="301" y="1934"/>
                  </a:lnTo>
                  <a:lnTo>
                    <a:pt x="299" y="1934"/>
                  </a:lnTo>
                  <a:lnTo>
                    <a:pt x="297" y="1934"/>
                  </a:lnTo>
                  <a:lnTo>
                    <a:pt x="296" y="1934"/>
                  </a:lnTo>
                  <a:lnTo>
                    <a:pt x="294" y="1934"/>
                  </a:lnTo>
                  <a:lnTo>
                    <a:pt x="294" y="1936"/>
                  </a:lnTo>
                  <a:lnTo>
                    <a:pt x="292" y="1936"/>
                  </a:lnTo>
                  <a:lnTo>
                    <a:pt x="291" y="1936"/>
                  </a:lnTo>
                  <a:lnTo>
                    <a:pt x="289" y="1936"/>
                  </a:lnTo>
                  <a:lnTo>
                    <a:pt x="288" y="1936"/>
                  </a:lnTo>
                  <a:lnTo>
                    <a:pt x="286" y="1937"/>
                  </a:lnTo>
                  <a:lnTo>
                    <a:pt x="284" y="1937"/>
                  </a:lnTo>
                  <a:lnTo>
                    <a:pt x="283" y="1937"/>
                  </a:lnTo>
                  <a:lnTo>
                    <a:pt x="281" y="1939"/>
                  </a:lnTo>
                  <a:lnTo>
                    <a:pt x="279" y="1939"/>
                  </a:lnTo>
                  <a:lnTo>
                    <a:pt x="278" y="1939"/>
                  </a:lnTo>
                  <a:lnTo>
                    <a:pt x="276" y="1940"/>
                  </a:lnTo>
                  <a:lnTo>
                    <a:pt x="274" y="1940"/>
                  </a:lnTo>
                  <a:lnTo>
                    <a:pt x="274" y="1942"/>
                  </a:lnTo>
                  <a:lnTo>
                    <a:pt x="273" y="1942"/>
                  </a:lnTo>
                  <a:lnTo>
                    <a:pt x="271" y="1942"/>
                  </a:lnTo>
                  <a:lnTo>
                    <a:pt x="271" y="1944"/>
                  </a:lnTo>
                  <a:lnTo>
                    <a:pt x="269" y="1944"/>
                  </a:lnTo>
                  <a:lnTo>
                    <a:pt x="269" y="1945"/>
                  </a:lnTo>
                  <a:lnTo>
                    <a:pt x="268" y="1945"/>
                  </a:lnTo>
                  <a:lnTo>
                    <a:pt x="266" y="1947"/>
                  </a:lnTo>
                  <a:lnTo>
                    <a:pt x="265" y="1949"/>
                  </a:lnTo>
                  <a:lnTo>
                    <a:pt x="263" y="1950"/>
                  </a:lnTo>
                  <a:lnTo>
                    <a:pt x="263" y="1952"/>
                  </a:lnTo>
                  <a:lnTo>
                    <a:pt x="261" y="1952"/>
                  </a:lnTo>
                  <a:lnTo>
                    <a:pt x="260" y="1954"/>
                  </a:lnTo>
                  <a:lnTo>
                    <a:pt x="258" y="1954"/>
                  </a:lnTo>
                  <a:lnTo>
                    <a:pt x="256" y="1954"/>
                  </a:lnTo>
                  <a:lnTo>
                    <a:pt x="255" y="1954"/>
                  </a:lnTo>
                  <a:lnTo>
                    <a:pt x="253" y="1954"/>
                  </a:lnTo>
                  <a:lnTo>
                    <a:pt x="251" y="1952"/>
                  </a:lnTo>
                  <a:lnTo>
                    <a:pt x="250" y="1952"/>
                  </a:lnTo>
                  <a:lnTo>
                    <a:pt x="248" y="1952"/>
                  </a:lnTo>
                  <a:lnTo>
                    <a:pt x="246" y="1950"/>
                  </a:lnTo>
                  <a:lnTo>
                    <a:pt x="245" y="1950"/>
                  </a:lnTo>
                  <a:lnTo>
                    <a:pt x="243" y="1950"/>
                  </a:lnTo>
                  <a:lnTo>
                    <a:pt x="243" y="1949"/>
                  </a:lnTo>
                  <a:lnTo>
                    <a:pt x="242" y="1949"/>
                  </a:lnTo>
                  <a:lnTo>
                    <a:pt x="240" y="1949"/>
                  </a:lnTo>
                  <a:lnTo>
                    <a:pt x="240" y="1947"/>
                  </a:lnTo>
                  <a:lnTo>
                    <a:pt x="238" y="1947"/>
                  </a:lnTo>
                  <a:lnTo>
                    <a:pt x="237" y="1947"/>
                  </a:lnTo>
                  <a:lnTo>
                    <a:pt x="235" y="1945"/>
                  </a:lnTo>
                  <a:lnTo>
                    <a:pt x="233" y="1945"/>
                  </a:lnTo>
                  <a:lnTo>
                    <a:pt x="232" y="1945"/>
                  </a:lnTo>
                  <a:lnTo>
                    <a:pt x="230" y="1945"/>
                  </a:lnTo>
                  <a:lnTo>
                    <a:pt x="228" y="1945"/>
                  </a:lnTo>
                  <a:lnTo>
                    <a:pt x="227" y="1945"/>
                  </a:lnTo>
                  <a:lnTo>
                    <a:pt x="225" y="1945"/>
                  </a:lnTo>
                  <a:lnTo>
                    <a:pt x="223" y="1945"/>
                  </a:lnTo>
                  <a:lnTo>
                    <a:pt x="222" y="1945"/>
                  </a:lnTo>
                  <a:lnTo>
                    <a:pt x="220" y="1945"/>
                  </a:lnTo>
                  <a:lnTo>
                    <a:pt x="219" y="1945"/>
                  </a:lnTo>
                  <a:lnTo>
                    <a:pt x="219" y="1944"/>
                  </a:lnTo>
                  <a:lnTo>
                    <a:pt x="217" y="1944"/>
                  </a:lnTo>
                  <a:lnTo>
                    <a:pt x="217" y="1942"/>
                  </a:lnTo>
                  <a:lnTo>
                    <a:pt x="215" y="1942"/>
                  </a:lnTo>
                  <a:lnTo>
                    <a:pt x="215" y="1940"/>
                  </a:lnTo>
                  <a:lnTo>
                    <a:pt x="215" y="1939"/>
                  </a:lnTo>
                  <a:lnTo>
                    <a:pt x="215" y="1937"/>
                  </a:lnTo>
                  <a:lnTo>
                    <a:pt x="215" y="1936"/>
                  </a:lnTo>
                  <a:lnTo>
                    <a:pt x="215" y="1934"/>
                  </a:lnTo>
                  <a:lnTo>
                    <a:pt x="215" y="1932"/>
                  </a:lnTo>
                  <a:lnTo>
                    <a:pt x="215" y="1931"/>
                  </a:lnTo>
                  <a:lnTo>
                    <a:pt x="214" y="1931"/>
                  </a:lnTo>
                  <a:lnTo>
                    <a:pt x="214" y="1929"/>
                  </a:lnTo>
                  <a:lnTo>
                    <a:pt x="212" y="1929"/>
                  </a:lnTo>
                  <a:lnTo>
                    <a:pt x="210" y="1929"/>
                  </a:lnTo>
                  <a:lnTo>
                    <a:pt x="209" y="1929"/>
                  </a:lnTo>
                  <a:lnTo>
                    <a:pt x="207" y="1929"/>
                  </a:lnTo>
                  <a:lnTo>
                    <a:pt x="205" y="1929"/>
                  </a:lnTo>
                  <a:lnTo>
                    <a:pt x="205" y="1931"/>
                  </a:lnTo>
                  <a:lnTo>
                    <a:pt x="204" y="1931"/>
                  </a:lnTo>
                  <a:lnTo>
                    <a:pt x="202" y="1932"/>
                  </a:lnTo>
                  <a:lnTo>
                    <a:pt x="199" y="1934"/>
                  </a:lnTo>
                  <a:lnTo>
                    <a:pt x="196" y="1936"/>
                  </a:lnTo>
                  <a:lnTo>
                    <a:pt x="194" y="1936"/>
                  </a:lnTo>
                  <a:lnTo>
                    <a:pt x="192" y="1936"/>
                  </a:lnTo>
                  <a:lnTo>
                    <a:pt x="192" y="1937"/>
                  </a:lnTo>
                  <a:lnTo>
                    <a:pt x="191" y="1937"/>
                  </a:lnTo>
                  <a:lnTo>
                    <a:pt x="189" y="1936"/>
                  </a:lnTo>
                  <a:lnTo>
                    <a:pt x="187" y="1936"/>
                  </a:lnTo>
                  <a:lnTo>
                    <a:pt x="187" y="1934"/>
                  </a:lnTo>
                  <a:lnTo>
                    <a:pt x="186" y="1934"/>
                  </a:lnTo>
                  <a:lnTo>
                    <a:pt x="186" y="1932"/>
                  </a:lnTo>
                  <a:lnTo>
                    <a:pt x="184" y="1931"/>
                  </a:lnTo>
                  <a:lnTo>
                    <a:pt x="182" y="1929"/>
                  </a:lnTo>
                  <a:lnTo>
                    <a:pt x="181" y="1929"/>
                  </a:lnTo>
                  <a:lnTo>
                    <a:pt x="177" y="1929"/>
                  </a:lnTo>
                  <a:lnTo>
                    <a:pt x="176" y="1929"/>
                  </a:lnTo>
                  <a:lnTo>
                    <a:pt x="174" y="1929"/>
                  </a:lnTo>
                  <a:lnTo>
                    <a:pt x="174" y="1931"/>
                  </a:lnTo>
                  <a:lnTo>
                    <a:pt x="173" y="1931"/>
                  </a:lnTo>
                  <a:lnTo>
                    <a:pt x="171" y="1932"/>
                  </a:lnTo>
                  <a:lnTo>
                    <a:pt x="169" y="1932"/>
                  </a:lnTo>
                  <a:lnTo>
                    <a:pt x="169" y="1934"/>
                  </a:lnTo>
                  <a:lnTo>
                    <a:pt x="168" y="1934"/>
                  </a:lnTo>
                  <a:lnTo>
                    <a:pt x="166" y="1936"/>
                  </a:lnTo>
                  <a:lnTo>
                    <a:pt x="164" y="1936"/>
                  </a:lnTo>
                  <a:lnTo>
                    <a:pt x="163" y="1936"/>
                  </a:lnTo>
                  <a:lnTo>
                    <a:pt x="161" y="1936"/>
                  </a:lnTo>
                  <a:lnTo>
                    <a:pt x="159" y="1936"/>
                  </a:lnTo>
                  <a:lnTo>
                    <a:pt x="158" y="1936"/>
                  </a:lnTo>
                  <a:lnTo>
                    <a:pt x="156" y="1936"/>
                  </a:lnTo>
                  <a:lnTo>
                    <a:pt x="154" y="1936"/>
                  </a:lnTo>
                  <a:lnTo>
                    <a:pt x="153" y="1934"/>
                  </a:lnTo>
                  <a:lnTo>
                    <a:pt x="151" y="1934"/>
                  </a:lnTo>
                  <a:lnTo>
                    <a:pt x="150" y="1934"/>
                  </a:lnTo>
                  <a:lnTo>
                    <a:pt x="148" y="1934"/>
                  </a:lnTo>
                  <a:lnTo>
                    <a:pt x="146" y="1932"/>
                  </a:lnTo>
                  <a:lnTo>
                    <a:pt x="145" y="1932"/>
                  </a:lnTo>
                  <a:lnTo>
                    <a:pt x="143" y="1932"/>
                  </a:lnTo>
                  <a:lnTo>
                    <a:pt x="141" y="1931"/>
                  </a:lnTo>
                  <a:lnTo>
                    <a:pt x="140" y="1931"/>
                  </a:lnTo>
                  <a:lnTo>
                    <a:pt x="138" y="1931"/>
                  </a:lnTo>
                  <a:lnTo>
                    <a:pt x="136" y="1929"/>
                  </a:lnTo>
                  <a:lnTo>
                    <a:pt x="135" y="1929"/>
                  </a:lnTo>
                  <a:lnTo>
                    <a:pt x="133" y="1929"/>
                  </a:lnTo>
                  <a:lnTo>
                    <a:pt x="131" y="1927"/>
                  </a:lnTo>
                  <a:lnTo>
                    <a:pt x="130" y="1927"/>
                  </a:lnTo>
                  <a:lnTo>
                    <a:pt x="128" y="1927"/>
                  </a:lnTo>
                  <a:lnTo>
                    <a:pt x="128" y="1926"/>
                  </a:lnTo>
                  <a:lnTo>
                    <a:pt x="127" y="1926"/>
                  </a:lnTo>
                  <a:lnTo>
                    <a:pt x="127" y="1924"/>
                  </a:lnTo>
                  <a:lnTo>
                    <a:pt x="127" y="1922"/>
                  </a:lnTo>
                  <a:lnTo>
                    <a:pt x="125" y="1921"/>
                  </a:lnTo>
                  <a:lnTo>
                    <a:pt x="125" y="1919"/>
                  </a:lnTo>
                  <a:lnTo>
                    <a:pt x="125" y="1917"/>
                  </a:lnTo>
                  <a:lnTo>
                    <a:pt x="125" y="1916"/>
                  </a:lnTo>
                  <a:lnTo>
                    <a:pt x="125" y="1914"/>
                  </a:lnTo>
                  <a:lnTo>
                    <a:pt x="125" y="1913"/>
                  </a:lnTo>
                  <a:lnTo>
                    <a:pt x="123" y="1913"/>
                  </a:lnTo>
                  <a:lnTo>
                    <a:pt x="123" y="1911"/>
                  </a:lnTo>
                  <a:lnTo>
                    <a:pt x="123" y="1909"/>
                  </a:lnTo>
                  <a:lnTo>
                    <a:pt x="122" y="1909"/>
                  </a:lnTo>
                  <a:lnTo>
                    <a:pt x="122" y="1908"/>
                  </a:lnTo>
                  <a:lnTo>
                    <a:pt x="122" y="1906"/>
                  </a:lnTo>
                  <a:lnTo>
                    <a:pt x="120" y="1906"/>
                  </a:lnTo>
                  <a:lnTo>
                    <a:pt x="120" y="1904"/>
                  </a:lnTo>
                  <a:lnTo>
                    <a:pt x="118" y="1904"/>
                  </a:lnTo>
                  <a:lnTo>
                    <a:pt x="117" y="1904"/>
                  </a:lnTo>
                  <a:lnTo>
                    <a:pt x="115" y="1904"/>
                  </a:lnTo>
                  <a:lnTo>
                    <a:pt x="113" y="1904"/>
                  </a:lnTo>
                  <a:lnTo>
                    <a:pt x="112" y="1904"/>
                  </a:lnTo>
                  <a:lnTo>
                    <a:pt x="110" y="1904"/>
                  </a:lnTo>
                  <a:lnTo>
                    <a:pt x="108" y="1904"/>
                  </a:lnTo>
                  <a:lnTo>
                    <a:pt x="107" y="1904"/>
                  </a:lnTo>
                  <a:lnTo>
                    <a:pt x="105" y="1904"/>
                  </a:lnTo>
                  <a:lnTo>
                    <a:pt x="104" y="1904"/>
                  </a:lnTo>
                  <a:lnTo>
                    <a:pt x="102" y="1904"/>
                  </a:lnTo>
                  <a:lnTo>
                    <a:pt x="100" y="1904"/>
                  </a:lnTo>
                  <a:lnTo>
                    <a:pt x="99" y="1903"/>
                  </a:lnTo>
                  <a:lnTo>
                    <a:pt x="99" y="1901"/>
                  </a:lnTo>
                  <a:lnTo>
                    <a:pt x="99" y="1899"/>
                  </a:lnTo>
                  <a:lnTo>
                    <a:pt x="99" y="1896"/>
                  </a:lnTo>
                  <a:lnTo>
                    <a:pt x="99" y="1894"/>
                  </a:lnTo>
                  <a:lnTo>
                    <a:pt x="99" y="1893"/>
                  </a:lnTo>
                  <a:lnTo>
                    <a:pt x="99" y="1891"/>
                  </a:lnTo>
                  <a:lnTo>
                    <a:pt x="100" y="1890"/>
                  </a:lnTo>
                  <a:lnTo>
                    <a:pt x="100" y="1886"/>
                  </a:lnTo>
                  <a:lnTo>
                    <a:pt x="102" y="1885"/>
                  </a:lnTo>
                  <a:lnTo>
                    <a:pt x="102" y="1883"/>
                  </a:lnTo>
                  <a:lnTo>
                    <a:pt x="102" y="1881"/>
                  </a:lnTo>
                  <a:lnTo>
                    <a:pt x="102" y="1880"/>
                  </a:lnTo>
                  <a:lnTo>
                    <a:pt x="100" y="1878"/>
                  </a:lnTo>
                  <a:lnTo>
                    <a:pt x="100" y="1876"/>
                  </a:lnTo>
                  <a:lnTo>
                    <a:pt x="100" y="1875"/>
                  </a:lnTo>
                  <a:lnTo>
                    <a:pt x="100" y="1873"/>
                  </a:lnTo>
                  <a:lnTo>
                    <a:pt x="99" y="1873"/>
                  </a:lnTo>
                  <a:lnTo>
                    <a:pt x="99" y="1871"/>
                  </a:lnTo>
                  <a:lnTo>
                    <a:pt x="97" y="1870"/>
                  </a:lnTo>
                  <a:lnTo>
                    <a:pt x="95" y="1868"/>
                  </a:lnTo>
                  <a:lnTo>
                    <a:pt x="94" y="1868"/>
                  </a:lnTo>
                  <a:lnTo>
                    <a:pt x="92" y="1867"/>
                  </a:lnTo>
                  <a:lnTo>
                    <a:pt x="90" y="1865"/>
                  </a:lnTo>
                  <a:lnTo>
                    <a:pt x="89" y="1863"/>
                  </a:lnTo>
                  <a:lnTo>
                    <a:pt x="87" y="1862"/>
                  </a:lnTo>
                  <a:lnTo>
                    <a:pt x="85" y="1860"/>
                  </a:lnTo>
                  <a:lnTo>
                    <a:pt x="85" y="1858"/>
                  </a:lnTo>
                  <a:lnTo>
                    <a:pt x="84" y="1858"/>
                  </a:lnTo>
                  <a:lnTo>
                    <a:pt x="84" y="1857"/>
                  </a:lnTo>
                  <a:lnTo>
                    <a:pt x="84" y="1855"/>
                  </a:lnTo>
                  <a:lnTo>
                    <a:pt x="82" y="1853"/>
                  </a:lnTo>
                  <a:lnTo>
                    <a:pt x="82" y="1852"/>
                  </a:lnTo>
                  <a:lnTo>
                    <a:pt x="81" y="1850"/>
                  </a:lnTo>
                  <a:lnTo>
                    <a:pt x="81" y="1848"/>
                  </a:lnTo>
                  <a:lnTo>
                    <a:pt x="79" y="1848"/>
                  </a:lnTo>
                  <a:lnTo>
                    <a:pt x="79" y="1847"/>
                  </a:lnTo>
                  <a:lnTo>
                    <a:pt x="79" y="1845"/>
                  </a:lnTo>
                  <a:lnTo>
                    <a:pt x="77" y="1844"/>
                  </a:lnTo>
                  <a:lnTo>
                    <a:pt x="77" y="1842"/>
                  </a:lnTo>
                  <a:lnTo>
                    <a:pt x="77" y="1840"/>
                  </a:lnTo>
                  <a:lnTo>
                    <a:pt x="77" y="1839"/>
                  </a:lnTo>
                  <a:lnTo>
                    <a:pt x="77" y="1837"/>
                  </a:lnTo>
                  <a:lnTo>
                    <a:pt x="76" y="1835"/>
                  </a:lnTo>
                  <a:lnTo>
                    <a:pt x="76" y="1834"/>
                  </a:lnTo>
                  <a:lnTo>
                    <a:pt x="76" y="1832"/>
                  </a:lnTo>
                  <a:lnTo>
                    <a:pt x="76" y="1830"/>
                  </a:lnTo>
                  <a:lnTo>
                    <a:pt x="76" y="1829"/>
                  </a:lnTo>
                  <a:lnTo>
                    <a:pt x="74" y="1829"/>
                  </a:lnTo>
                  <a:lnTo>
                    <a:pt x="74" y="1827"/>
                  </a:lnTo>
                  <a:lnTo>
                    <a:pt x="74" y="1825"/>
                  </a:lnTo>
                  <a:lnTo>
                    <a:pt x="74" y="1824"/>
                  </a:lnTo>
                  <a:lnTo>
                    <a:pt x="72" y="1822"/>
                  </a:lnTo>
                  <a:lnTo>
                    <a:pt x="72" y="1821"/>
                  </a:lnTo>
                  <a:lnTo>
                    <a:pt x="71" y="1821"/>
                  </a:lnTo>
                  <a:lnTo>
                    <a:pt x="69" y="1819"/>
                  </a:lnTo>
                  <a:lnTo>
                    <a:pt x="67" y="1817"/>
                  </a:lnTo>
                  <a:lnTo>
                    <a:pt x="64" y="1816"/>
                  </a:lnTo>
                  <a:lnTo>
                    <a:pt x="61" y="1814"/>
                  </a:lnTo>
                  <a:lnTo>
                    <a:pt x="58" y="1812"/>
                  </a:lnTo>
                  <a:lnTo>
                    <a:pt x="53" y="1811"/>
                  </a:lnTo>
                  <a:lnTo>
                    <a:pt x="48" y="1809"/>
                  </a:lnTo>
                  <a:lnTo>
                    <a:pt x="43" y="1807"/>
                  </a:lnTo>
                  <a:lnTo>
                    <a:pt x="39" y="1806"/>
                  </a:lnTo>
                  <a:lnTo>
                    <a:pt x="36" y="1804"/>
                  </a:lnTo>
                  <a:lnTo>
                    <a:pt x="30" y="1799"/>
                  </a:lnTo>
                  <a:lnTo>
                    <a:pt x="26" y="1799"/>
                  </a:lnTo>
                  <a:lnTo>
                    <a:pt x="15" y="1794"/>
                  </a:lnTo>
                  <a:lnTo>
                    <a:pt x="10" y="1791"/>
                  </a:lnTo>
                  <a:lnTo>
                    <a:pt x="3" y="1788"/>
                  </a:lnTo>
                  <a:lnTo>
                    <a:pt x="0" y="1786"/>
                  </a:lnTo>
                  <a:lnTo>
                    <a:pt x="3" y="1781"/>
                  </a:lnTo>
                  <a:lnTo>
                    <a:pt x="3" y="1779"/>
                  </a:lnTo>
                  <a:lnTo>
                    <a:pt x="5" y="1778"/>
                  </a:lnTo>
                  <a:lnTo>
                    <a:pt x="7" y="1778"/>
                  </a:lnTo>
                  <a:lnTo>
                    <a:pt x="8" y="1776"/>
                  </a:lnTo>
                  <a:lnTo>
                    <a:pt x="10" y="1775"/>
                  </a:lnTo>
                  <a:lnTo>
                    <a:pt x="12" y="1773"/>
                  </a:lnTo>
                  <a:lnTo>
                    <a:pt x="13" y="1771"/>
                  </a:lnTo>
                  <a:lnTo>
                    <a:pt x="15" y="1768"/>
                  </a:lnTo>
                  <a:lnTo>
                    <a:pt x="15" y="1766"/>
                  </a:lnTo>
                  <a:lnTo>
                    <a:pt x="16" y="1766"/>
                  </a:lnTo>
                  <a:lnTo>
                    <a:pt x="16" y="1765"/>
                  </a:lnTo>
                  <a:lnTo>
                    <a:pt x="16" y="1763"/>
                  </a:lnTo>
                  <a:lnTo>
                    <a:pt x="18" y="1763"/>
                  </a:lnTo>
                  <a:lnTo>
                    <a:pt x="18" y="1761"/>
                  </a:lnTo>
                  <a:lnTo>
                    <a:pt x="18" y="1760"/>
                  </a:lnTo>
                  <a:lnTo>
                    <a:pt x="18" y="1758"/>
                  </a:lnTo>
                  <a:lnTo>
                    <a:pt x="18" y="1756"/>
                  </a:lnTo>
                  <a:lnTo>
                    <a:pt x="18" y="1755"/>
                  </a:lnTo>
                  <a:lnTo>
                    <a:pt x="18" y="1753"/>
                  </a:lnTo>
                  <a:lnTo>
                    <a:pt x="20" y="1752"/>
                  </a:lnTo>
                  <a:lnTo>
                    <a:pt x="20" y="1750"/>
                  </a:lnTo>
                  <a:lnTo>
                    <a:pt x="20" y="1748"/>
                  </a:lnTo>
                  <a:lnTo>
                    <a:pt x="18" y="1745"/>
                  </a:lnTo>
                  <a:lnTo>
                    <a:pt x="16" y="1742"/>
                  </a:lnTo>
                  <a:lnTo>
                    <a:pt x="15" y="1738"/>
                  </a:lnTo>
                  <a:lnTo>
                    <a:pt x="15" y="1737"/>
                  </a:lnTo>
                  <a:lnTo>
                    <a:pt x="15" y="1735"/>
                  </a:lnTo>
                  <a:lnTo>
                    <a:pt x="15" y="1733"/>
                  </a:lnTo>
                  <a:lnTo>
                    <a:pt x="15" y="1732"/>
                  </a:lnTo>
                  <a:lnTo>
                    <a:pt x="15" y="1730"/>
                  </a:lnTo>
                  <a:lnTo>
                    <a:pt x="16" y="1730"/>
                  </a:lnTo>
                  <a:lnTo>
                    <a:pt x="16" y="1729"/>
                  </a:lnTo>
                  <a:lnTo>
                    <a:pt x="16" y="1727"/>
                  </a:lnTo>
                  <a:lnTo>
                    <a:pt x="18" y="1727"/>
                  </a:lnTo>
                  <a:lnTo>
                    <a:pt x="18" y="1725"/>
                  </a:lnTo>
                  <a:lnTo>
                    <a:pt x="16" y="1724"/>
                  </a:lnTo>
                  <a:lnTo>
                    <a:pt x="16" y="1722"/>
                  </a:lnTo>
                  <a:lnTo>
                    <a:pt x="15" y="1722"/>
                  </a:lnTo>
                  <a:lnTo>
                    <a:pt x="15" y="1720"/>
                  </a:lnTo>
                  <a:lnTo>
                    <a:pt x="15" y="1719"/>
                  </a:lnTo>
                  <a:lnTo>
                    <a:pt x="15" y="1717"/>
                  </a:lnTo>
                  <a:lnTo>
                    <a:pt x="16" y="1717"/>
                  </a:lnTo>
                  <a:lnTo>
                    <a:pt x="16" y="1715"/>
                  </a:lnTo>
                  <a:lnTo>
                    <a:pt x="18" y="1715"/>
                  </a:lnTo>
                  <a:lnTo>
                    <a:pt x="20" y="1714"/>
                  </a:lnTo>
                  <a:lnTo>
                    <a:pt x="21" y="1712"/>
                  </a:lnTo>
                  <a:lnTo>
                    <a:pt x="23" y="1710"/>
                  </a:lnTo>
                  <a:lnTo>
                    <a:pt x="23" y="1709"/>
                  </a:lnTo>
                  <a:lnTo>
                    <a:pt x="23" y="1707"/>
                  </a:lnTo>
                  <a:lnTo>
                    <a:pt x="25" y="1707"/>
                  </a:lnTo>
                  <a:lnTo>
                    <a:pt x="25" y="1706"/>
                  </a:lnTo>
                  <a:lnTo>
                    <a:pt x="26" y="1704"/>
                  </a:lnTo>
                  <a:lnTo>
                    <a:pt x="26" y="1702"/>
                  </a:lnTo>
                  <a:lnTo>
                    <a:pt x="28" y="1702"/>
                  </a:lnTo>
                  <a:lnTo>
                    <a:pt x="28" y="1701"/>
                  </a:lnTo>
                  <a:lnTo>
                    <a:pt x="30" y="1701"/>
                  </a:lnTo>
                  <a:lnTo>
                    <a:pt x="30" y="1699"/>
                  </a:lnTo>
                  <a:lnTo>
                    <a:pt x="31" y="1699"/>
                  </a:lnTo>
                  <a:lnTo>
                    <a:pt x="31" y="1701"/>
                  </a:lnTo>
                  <a:lnTo>
                    <a:pt x="33" y="1701"/>
                  </a:lnTo>
                  <a:lnTo>
                    <a:pt x="33" y="1702"/>
                  </a:lnTo>
                  <a:lnTo>
                    <a:pt x="35" y="1702"/>
                  </a:lnTo>
                  <a:lnTo>
                    <a:pt x="35" y="1704"/>
                  </a:lnTo>
                  <a:lnTo>
                    <a:pt x="36" y="1706"/>
                  </a:lnTo>
                  <a:lnTo>
                    <a:pt x="38" y="1706"/>
                  </a:lnTo>
                  <a:lnTo>
                    <a:pt x="38" y="1707"/>
                  </a:lnTo>
                  <a:lnTo>
                    <a:pt x="39" y="1707"/>
                  </a:lnTo>
                  <a:lnTo>
                    <a:pt x="41" y="1709"/>
                  </a:lnTo>
                  <a:lnTo>
                    <a:pt x="43" y="1709"/>
                  </a:lnTo>
                  <a:lnTo>
                    <a:pt x="44" y="1709"/>
                  </a:lnTo>
                  <a:lnTo>
                    <a:pt x="46" y="1709"/>
                  </a:lnTo>
                  <a:lnTo>
                    <a:pt x="48" y="1709"/>
                  </a:lnTo>
                  <a:lnTo>
                    <a:pt x="49" y="1709"/>
                  </a:lnTo>
                  <a:lnTo>
                    <a:pt x="51" y="1709"/>
                  </a:lnTo>
                  <a:lnTo>
                    <a:pt x="53" y="1709"/>
                  </a:lnTo>
                  <a:lnTo>
                    <a:pt x="54" y="1709"/>
                  </a:lnTo>
                  <a:lnTo>
                    <a:pt x="54" y="1710"/>
                  </a:lnTo>
                  <a:lnTo>
                    <a:pt x="56" y="1710"/>
                  </a:lnTo>
                  <a:lnTo>
                    <a:pt x="58" y="1710"/>
                  </a:lnTo>
                  <a:lnTo>
                    <a:pt x="59" y="1712"/>
                  </a:lnTo>
                  <a:lnTo>
                    <a:pt x="61" y="1712"/>
                  </a:lnTo>
                  <a:lnTo>
                    <a:pt x="62" y="1712"/>
                  </a:lnTo>
                  <a:lnTo>
                    <a:pt x="64" y="1712"/>
                  </a:lnTo>
                  <a:lnTo>
                    <a:pt x="66" y="1712"/>
                  </a:lnTo>
                  <a:lnTo>
                    <a:pt x="67" y="1712"/>
                  </a:lnTo>
                  <a:lnTo>
                    <a:pt x="69" y="1712"/>
                  </a:lnTo>
                  <a:lnTo>
                    <a:pt x="71" y="1712"/>
                  </a:lnTo>
                  <a:lnTo>
                    <a:pt x="72" y="1712"/>
                  </a:lnTo>
                  <a:lnTo>
                    <a:pt x="74" y="1710"/>
                  </a:lnTo>
                  <a:lnTo>
                    <a:pt x="74" y="1709"/>
                  </a:lnTo>
                  <a:lnTo>
                    <a:pt x="76" y="1709"/>
                  </a:lnTo>
                  <a:lnTo>
                    <a:pt x="76" y="1707"/>
                  </a:lnTo>
                  <a:lnTo>
                    <a:pt x="76" y="1706"/>
                  </a:lnTo>
                  <a:lnTo>
                    <a:pt x="74" y="1704"/>
                  </a:lnTo>
                  <a:lnTo>
                    <a:pt x="74" y="1701"/>
                  </a:lnTo>
                  <a:lnTo>
                    <a:pt x="72" y="1699"/>
                  </a:lnTo>
                  <a:lnTo>
                    <a:pt x="72" y="1697"/>
                  </a:lnTo>
                  <a:lnTo>
                    <a:pt x="71" y="1697"/>
                  </a:lnTo>
                  <a:lnTo>
                    <a:pt x="69" y="1697"/>
                  </a:lnTo>
                  <a:lnTo>
                    <a:pt x="67" y="1696"/>
                  </a:lnTo>
                  <a:lnTo>
                    <a:pt x="66" y="1696"/>
                  </a:lnTo>
                  <a:lnTo>
                    <a:pt x="64" y="1694"/>
                  </a:lnTo>
                  <a:lnTo>
                    <a:pt x="62" y="1694"/>
                  </a:lnTo>
                  <a:lnTo>
                    <a:pt x="61" y="1694"/>
                  </a:lnTo>
                  <a:lnTo>
                    <a:pt x="61" y="1692"/>
                  </a:lnTo>
                  <a:lnTo>
                    <a:pt x="61" y="1691"/>
                  </a:lnTo>
                  <a:lnTo>
                    <a:pt x="62" y="1691"/>
                  </a:lnTo>
                  <a:lnTo>
                    <a:pt x="62" y="1689"/>
                  </a:lnTo>
                  <a:lnTo>
                    <a:pt x="64" y="1687"/>
                  </a:lnTo>
                  <a:lnTo>
                    <a:pt x="66" y="1686"/>
                  </a:lnTo>
                  <a:lnTo>
                    <a:pt x="66" y="1684"/>
                  </a:lnTo>
                  <a:lnTo>
                    <a:pt x="67" y="1684"/>
                  </a:lnTo>
                  <a:lnTo>
                    <a:pt x="67" y="1683"/>
                  </a:lnTo>
                  <a:lnTo>
                    <a:pt x="66" y="1683"/>
                  </a:lnTo>
                  <a:lnTo>
                    <a:pt x="66" y="1681"/>
                  </a:lnTo>
                  <a:lnTo>
                    <a:pt x="66" y="1679"/>
                  </a:lnTo>
                  <a:lnTo>
                    <a:pt x="64" y="1678"/>
                  </a:lnTo>
                  <a:lnTo>
                    <a:pt x="62" y="1676"/>
                  </a:lnTo>
                  <a:lnTo>
                    <a:pt x="62" y="1674"/>
                  </a:lnTo>
                  <a:lnTo>
                    <a:pt x="62" y="1673"/>
                  </a:lnTo>
                  <a:lnTo>
                    <a:pt x="61" y="1671"/>
                  </a:lnTo>
                  <a:lnTo>
                    <a:pt x="61" y="1669"/>
                  </a:lnTo>
                  <a:lnTo>
                    <a:pt x="61" y="1668"/>
                  </a:lnTo>
                  <a:lnTo>
                    <a:pt x="62" y="1668"/>
                  </a:lnTo>
                  <a:lnTo>
                    <a:pt x="62" y="1666"/>
                  </a:lnTo>
                  <a:lnTo>
                    <a:pt x="64" y="1666"/>
                  </a:lnTo>
                  <a:lnTo>
                    <a:pt x="66" y="1666"/>
                  </a:lnTo>
                  <a:lnTo>
                    <a:pt x="67" y="1666"/>
                  </a:lnTo>
                  <a:lnTo>
                    <a:pt x="67" y="1664"/>
                  </a:lnTo>
                  <a:lnTo>
                    <a:pt x="69" y="1664"/>
                  </a:lnTo>
                  <a:lnTo>
                    <a:pt x="71" y="1663"/>
                  </a:lnTo>
                  <a:lnTo>
                    <a:pt x="72" y="1661"/>
                  </a:lnTo>
                  <a:lnTo>
                    <a:pt x="72" y="1660"/>
                  </a:lnTo>
                  <a:lnTo>
                    <a:pt x="72" y="1658"/>
                  </a:lnTo>
                  <a:lnTo>
                    <a:pt x="72" y="1656"/>
                  </a:lnTo>
                  <a:lnTo>
                    <a:pt x="72" y="1655"/>
                  </a:lnTo>
                  <a:lnTo>
                    <a:pt x="72" y="1653"/>
                  </a:lnTo>
                  <a:lnTo>
                    <a:pt x="72" y="1651"/>
                  </a:lnTo>
                  <a:lnTo>
                    <a:pt x="74" y="1651"/>
                  </a:lnTo>
                  <a:lnTo>
                    <a:pt x="74" y="1650"/>
                  </a:lnTo>
                  <a:lnTo>
                    <a:pt x="74" y="1648"/>
                  </a:lnTo>
                  <a:lnTo>
                    <a:pt x="74" y="1646"/>
                  </a:lnTo>
                  <a:lnTo>
                    <a:pt x="76" y="1646"/>
                  </a:lnTo>
                  <a:lnTo>
                    <a:pt x="76" y="1645"/>
                  </a:lnTo>
                  <a:lnTo>
                    <a:pt x="76" y="1643"/>
                  </a:lnTo>
                  <a:lnTo>
                    <a:pt x="76" y="1641"/>
                  </a:lnTo>
                  <a:lnTo>
                    <a:pt x="74" y="1640"/>
                  </a:lnTo>
                  <a:lnTo>
                    <a:pt x="74" y="1638"/>
                  </a:lnTo>
                  <a:lnTo>
                    <a:pt x="72" y="1638"/>
                  </a:lnTo>
                  <a:lnTo>
                    <a:pt x="72" y="1637"/>
                  </a:lnTo>
                  <a:lnTo>
                    <a:pt x="71" y="1637"/>
                  </a:lnTo>
                  <a:lnTo>
                    <a:pt x="71" y="1635"/>
                  </a:lnTo>
                  <a:lnTo>
                    <a:pt x="69" y="1635"/>
                  </a:lnTo>
                  <a:lnTo>
                    <a:pt x="67" y="1635"/>
                  </a:lnTo>
                  <a:lnTo>
                    <a:pt x="66" y="1633"/>
                  </a:lnTo>
                  <a:lnTo>
                    <a:pt x="66" y="1632"/>
                  </a:lnTo>
                  <a:lnTo>
                    <a:pt x="64" y="1632"/>
                  </a:lnTo>
                  <a:lnTo>
                    <a:pt x="64" y="1630"/>
                  </a:lnTo>
                  <a:lnTo>
                    <a:pt x="64" y="1628"/>
                  </a:lnTo>
                  <a:lnTo>
                    <a:pt x="64" y="1627"/>
                  </a:lnTo>
                  <a:lnTo>
                    <a:pt x="66" y="1627"/>
                  </a:lnTo>
                  <a:lnTo>
                    <a:pt x="66" y="1625"/>
                  </a:lnTo>
                  <a:lnTo>
                    <a:pt x="66" y="1623"/>
                  </a:lnTo>
                  <a:lnTo>
                    <a:pt x="66" y="1622"/>
                  </a:lnTo>
                  <a:lnTo>
                    <a:pt x="66" y="1618"/>
                  </a:lnTo>
                  <a:lnTo>
                    <a:pt x="67" y="1617"/>
                  </a:lnTo>
                  <a:lnTo>
                    <a:pt x="67" y="1615"/>
                  </a:lnTo>
                  <a:lnTo>
                    <a:pt x="67" y="1614"/>
                  </a:lnTo>
                  <a:lnTo>
                    <a:pt x="69" y="1612"/>
                  </a:lnTo>
                  <a:lnTo>
                    <a:pt x="69" y="1610"/>
                  </a:lnTo>
                  <a:lnTo>
                    <a:pt x="71" y="1610"/>
                  </a:lnTo>
                  <a:lnTo>
                    <a:pt x="72" y="1610"/>
                  </a:lnTo>
                  <a:lnTo>
                    <a:pt x="74" y="1610"/>
                  </a:lnTo>
                  <a:lnTo>
                    <a:pt x="76" y="1610"/>
                  </a:lnTo>
                  <a:lnTo>
                    <a:pt x="76" y="1609"/>
                  </a:lnTo>
                  <a:lnTo>
                    <a:pt x="77" y="1609"/>
                  </a:lnTo>
                  <a:lnTo>
                    <a:pt x="79" y="1609"/>
                  </a:lnTo>
                  <a:lnTo>
                    <a:pt x="79" y="1607"/>
                  </a:lnTo>
                  <a:lnTo>
                    <a:pt x="81" y="1607"/>
                  </a:lnTo>
                  <a:lnTo>
                    <a:pt x="82" y="1605"/>
                  </a:lnTo>
                  <a:lnTo>
                    <a:pt x="84" y="1605"/>
                  </a:lnTo>
                  <a:lnTo>
                    <a:pt x="85" y="1604"/>
                  </a:lnTo>
                  <a:lnTo>
                    <a:pt x="87" y="1604"/>
                  </a:lnTo>
                  <a:lnTo>
                    <a:pt x="89" y="1604"/>
                  </a:lnTo>
                  <a:lnTo>
                    <a:pt x="90" y="1602"/>
                  </a:lnTo>
                  <a:lnTo>
                    <a:pt x="92" y="1600"/>
                  </a:lnTo>
                  <a:lnTo>
                    <a:pt x="94" y="1600"/>
                  </a:lnTo>
                  <a:lnTo>
                    <a:pt x="95" y="1599"/>
                  </a:lnTo>
                  <a:lnTo>
                    <a:pt x="97" y="1599"/>
                  </a:lnTo>
                  <a:lnTo>
                    <a:pt x="99" y="1597"/>
                  </a:lnTo>
                  <a:lnTo>
                    <a:pt x="100" y="1597"/>
                  </a:lnTo>
                  <a:lnTo>
                    <a:pt x="100" y="1596"/>
                  </a:lnTo>
                  <a:lnTo>
                    <a:pt x="102" y="1594"/>
                  </a:lnTo>
                  <a:lnTo>
                    <a:pt x="102" y="1591"/>
                  </a:lnTo>
                  <a:lnTo>
                    <a:pt x="102" y="1587"/>
                  </a:lnTo>
                  <a:lnTo>
                    <a:pt x="102" y="1586"/>
                  </a:lnTo>
                  <a:lnTo>
                    <a:pt x="104" y="1584"/>
                  </a:lnTo>
                  <a:lnTo>
                    <a:pt x="104" y="1582"/>
                  </a:lnTo>
                  <a:lnTo>
                    <a:pt x="104" y="1581"/>
                  </a:lnTo>
                  <a:lnTo>
                    <a:pt x="105" y="1579"/>
                  </a:lnTo>
                  <a:lnTo>
                    <a:pt x="107" y="1577"/>
                  </a:lnTo>
                  <a:lnTo>
                    <a:pt x="108" y="1577"/>
                  </a:lnTo>
                  <a:lnTo>
                    <a:pt x="110" y="1576"/>
                  </a:lnTo>
                  <a:lnTo>
                    <a:pt x="112" y="1576"/>
                  </a:lnTo>
                  <a:lnTo>
                    <a:pt x="113" y="1574"/>
                  </a:lnTo>
                  <a:lnTo>
                    <a:pt x="115" y="1574"/>
                  </a:lnTo>
                  <a:lnTo>
                    <a:pt x="117" y="1574"/>
                  </a:lnTo>
                  <a:lnTo>
                    <a:pt x="117" y="1573"/>
                  </a:lnTo>
                  <a:lnTo>
                    <a:pt x="117" y="1571"/>
                  </a:lnTo>
                  <a:lnTo>
                    <a:pt x="115" y="1569"/>
                  </a:lnTo>
                  <a:lnTo>
                    <a:pt x="113" y="1568"/>
                  </a:lnTo>
                  <a:lnTo>
                    <a:pt x="113" y="1566"/>
                  </a:lnTo>
                  <a:lnTo>
                    <a:pt x="112" y="1566"/>
                  </a:lnTo>
                  <a:lnTo>
                    <a:pt x="112" y="1564"/>
                  </a:lnTo>
                  <a:lnTo>
                    <a:pt x="110" y="1563"/>
                  </a:lnTo>
                  <a:lnTo>
                    <a:pt x="108" y="1561"/>
                  </a:lnTo>
                  <a:lnTo>
                    <a:pt x="107" y="1561"/>
                  </a:lnTo>
                  <a:lnTo>
                    <a:pt x="105" y="1559"/>
                  </a:lnTo>
                  <a:lnTo>
                    <a:pt x="104" y="1559"/>
                  </a:lnTo>
                  <a:lnTo>
                    <a:pt x="102" y="1559"/>
                  </a:lnTo>
                  <a:lnTo>
                    <a:pt x="100" y="1558"/>
                  </a:lnTo>
                  <a:lnTo>
                    <a:pt x="99" y="1558"/>
                  </a:lnTo>
                  <a:lnTo>
                    <a:pt x="97" y="1556"/>
                  </a:lnTo>
                  <a:lnTo>
                    <a:pt x="95" y="1554"/>
                  </a:lnTo>
                  <a:lnTo>
                    <a:pt x="95" y="1553"/>
                  </a:lnTo>
                  <a:lnTo>
                    <a:pt x="94" y="1553"/>
                  </a:lnTo>
                  <a:lnTo>
                    <a:pt x="94" y="1551"/>
                  </a:lnTo>
                  <a:lnTo>
                    <a:pt x="94" y="1550"/>
                  </a:lnTo>
                  <a:lnTo>
                    <a:pt x="95" y="1550"/>
                  </a:lnTo>
                  <a:lnTo>
                    <a:pt x="95" y="1548"/>
                  </a:lnTo>
                  <a:lnTo>
                    <a:pt x="97" y="1548"/>
                  </a:lnTo>
                  <a:lnTo>
                    <a:pt x="97" y="1546"/>
                  </a:lnTo>
                  <a:lnTo>
                    <a:pt x="99" y="1546"/>
                  </a:lnTo>
                  <a:lnTo>
                    <a:pt x="99" y="1545"/>
                  </a:lnTo>
                  <a:lnTo>
                    <a:pt x="100" y="1545"/>
                  </a:lnTo>
                  <a:lnTo>
                    <a:pt x="102" y="1543"/>
                  </a:lnTo>
                  <a:lnTo>
                    <a:pt x="104" y="1543"/>
                  </a:lnTo>
                  <a:lnTo>
                    <a:pt x="104" y="1541"/>
                  </a:lnTo>
                  <a:lnTo>
                    <a:pt x="105" y="1541"/>
                  </a:lnTo>
                  <a:lnTo>
                    <a:pt x="105" y="1540"/>
                  </a:lnTo>
                  <a:lnTo>
                    <a:pt x="107" y="1538"/>
                  </a:lnTo>
                  <a:lnTo>
                    <a:pt x="108" y="1538"/>
                  </a:lnTo>
                  <a:lnTo>
                    <a:pt x="108" y="1536"/>
                  </a:lnTo>
                  <a:lnTo>
                    <a:pt x="110" y="1536"/>
                  </a:lnTo>
                  <a:lnTo>
                    <a:pt x="110" y="1535"/>
                  </a:lnTo>
                  <a:lnTo>
                    <a:pt x="112" y="1533"/>
                  </a:lnTo>
                  <a:lnTo>
                    <a:pt x="113" y="1531"/>
                  </a:lnTo>
                  <a:lnTo>
                    <a:pt x="115" y="1530"/>
                  </a:lnTo>
                  <a:lnTo>
                    <a:pt x="115" y="1528"/>
                  </a:lnTo>
                  <a:lnTo>
                    <a:pt x="117" y="1528"/>
                  </a:lnTo>
                  <a:lnTo>
                    <a:pt x="117" y="1527"/>
                  </a:lnTo>
                  <a:lnTo>
                    <a:pt x="118" y="1525"/>
                  </a:lnTo>
                  <a:lnTo>
                    <a:pt x="118" y="1523"/>
                  </a:lnTo>
                  <a:lnTo>
                    <a:pt x="120" y="1522"/>
                  </a:lnTo>
                  <a:lnTo>
                    <a:pt x="122" y="1518"/>
                  </a:lnTo>
                  <a:lnTo>
                    <a:pt x="122" y="1517"/>
                  </a:lnTo>
                  <a:lnTo>
                    <a:pt x="123" y="1515"/>
                  </a:lnTo>
                  <a:lnTo>
                    <a:pt x="125" y="1513"/>
                  </a:lnTo>
                  <a:lnTo>
                    <a:pt x="125" y="1512"/>
                  </a:lnTo>
                  <a:lnTo>
                    <a:pt x="127" y="1510"/>
                  </a:lnTo>
                  <a:lnTo>
                    <a:pt x="128" y="1510"/>
                  </a:lnTo>
                  <a:lnTo>
                    <a:pt x="130" y="1512"/>
                  </a:lnTo>
                  <a:lnTo>
                    <a:pt x="131" y="1512"/>
                  </a:lnTo>
                  <a:lnTo>
                    <a:pt x="133" y="1512"/>
                  </a:lnTo>
                  <a:lnTo>
                    <a:pt x="135" y="1512"/>
                  </a:lnTo>
                  <a:lnTo>
                    <a:pt x="135" y="1513"/>
                  </a:lnTo>
                  <a:lnTo>
                    <a:pt x="136" y="1513"/>
                  </a:lnTo>
                  <a:lnTo>
                    <a:pt x="140" y="1513"/>
                  </a:lnTo>
                  <a:lnTo>
                    <a:pt x="141" y="1512"/>
                  </a:lnTo>
                  <a:lnTo>
                    <a:pt x="143" y="1512"/>
                  </a:lnTo>
                  <a:lnTo>
                    <a:pt x="145" y="1512"/>
                  </a:lnTo>
                  <a:lnTo>
                    <a:pt x="148" y="1510"/>
                  </a:lnTo>
                  <a:lnTo>
                    <a:pt x="153" y="1507"/>
                  </a:lnTo>
                  <a:lnTo>
                    <a:pt x="154" y="1507"/>
                  </a:lnTo>
                  <a:lnTo>
                    <a:pt x="156" y="1507"/>
                  </a:lnTo>
                  <a:lnTo>
                    <a:pt x="159" y="1504"/>
                  </a:lnTo>
                  <a:lnTo>
                    <a:pt x="161" y="1502"/>
                  </a:lnTo>
                  <a:lnTo>
                    <a:pt x="163" y="1500"/>
                  </a:lnTo>
                  <a:lnTo>
                    <a:pt x="164" y="1500"/>
                  </a:lnTo>
                  <a:lnTo>
                    <a:pt x="166" y="1499"/>
                  </a:lnTo>
                  <a:lnTo>
                    <a:pt x="168" y="1499"/>
                  </a:lnTo>
                  <a:lnTo>
                    <a:pt x="169" y="1499"/>
                  </a:lnTo>
                  <a:lnTo>
                    <a:pt x="171" y="1499"/>
                  </a:lnTo>
                  <a:lnTo>
                    <a:pt x="173" y="1499"/>
                  </a:lnTo>
                  <a:lnTo>
                    <a:pt x="174" y="1499"/>
                  </a:lnTo>
                  <a:lnTo>
                    <a:pt x="176" y="1497"/>
                  </a:lnTo>
                  <a:lnTo>
                    <a:pt x="179" y="1495"/>
                  </a:lnTo>
                  <a:lnTo>
                    <a:pt x="181" y="1495"/>
                  </a:lnTo>
                  <a:lnTo>
                    <a:pt x="182" y="1495"/>
                  </a:lnTo>
                  <a:lnTo>
                    <a:pt x="184" y="1495"/>
                  </a:lnTo>
                  <a:lnTo>
                    <a:pt x="187" y="1495"/>
                  </a:lnTo>
                  <a:lnTo>
                    <a:pt x="189" y="1494"/>
                  </a:lnTo>
                  <a:lnTo>
                    <a:pt x="191" y="1494"/>
                  </a:lnTo>
                  <a:lnTo>
                    <a:pt x="192" y="1494"/>
                  </a:lnTo>
                  <a:lnTo>
                    <a:pt x="196" y="1494"/>
                  </a:lnTo>
                  <a:lnTo>
                    <a:pt x="197" y="1494"/>
                  </a:lnTo>
                  <a:lnTo>
                    <a:pt x="197" y="1492"/>
                  </a:lnTo>
                  <a:lnTo>
                    <a:pt x="197" y="1490"/>
                  </a:lnTo>
                  <a:lnTo>
                    <a:pt x="197" y="1489"/>
                  </a:lnTo>
                  <a:lnTo>
                    <a:pt x="199" y="1489"/>
                  </a:lnTo>
                  <a:lnTo>
                    <a:pt x="199" y="1487"/>
                  </a:lnTo>
                  <a:lnTo>
                    <a:pt x="197" y="1487"/>
                  </a:lnTo>
                  <a:lnTo>
                    <a:pt x="196" y="1487"/>
                  </a:lnTo>
                  <a:lnTo>
                    <a:pt x="192" y="1485"/>
                  </a:lnTo>
                  <a:lnTo>
                    <a:pt x="189" y="1484"/>
                  </a:lnTo>
                  <a:lnTo>
                    <a:pt x="186" y="1484"/>
                  </a:lnTo>
                  <a:lnTo>
                    <a:pt x="182" y="1482"/>
                  </a:lnTo>
                  <a:lnTo>
                    <a:pt x="179" y="1481"/>
                  </a:lnTo>
                  <a:lnTo>
                    <a:pt x="177" y="1481"/>
                  </a:lnTo>
                  <a:lnTo>
                    <a:pt x="176" y="1479"/>
                  </a:lnTo>
                  <a:lnTo>
                    <a:pt x="173" y="1479"/>
                  </a:lnTo>
                  <a:lnTo>
                    <a:pt x="171" y="1479"/>
                  </a:lnTo>
                  <a:lnTo>
                    <a:pt x="169" y="1477"/>
                  </a:lnTo>
                  <a:lnTo>
                    <a:pt x="166" y="1476"/>
                  </a:lnTo>
                  <a:lnTo>
                    <a:pt x="163" y="1474"/>
                  </a:lnTo>
                  <a:lnTo>
                    <a:pt x="161" y="1474"/>
                  </a:lnTo>
                  <a:lnTo>
                    <a:pt x="159" y="1474"/>
                  </a:lnTo>
                  <a:lnTo>
                    <a:pt x="159" y="1472"/>
                  </a:lnTo>
                  <a:lnTo>
                    <a:pt x="159" y="1471"/>
                  </a:lnTo>
                  <a:lnTo>
                    <a:pt x="158" y="1471"/>
                  </a:lnTo>
                  <a:lnTo>
                    <a:pt x="156" y="1469"/>
                  </a:lnTo>
                  <a:lnTo>
                    <a:pt x="154" y="1469"/>
                  </a:lnTo>
                  <a:lnTo>
                    <a:pt x="153" y="1467"/>
                  </a:lnTo>
                  <a:lnTo>
                    <a:pt x="151" y="1467"/>
                  </a:lnTo>
                  <a:lnTo>
                    <a:pt x="150" y="1467"/>
                  </a:lnTo>
                  <a:lnTo>
                    <a:pt x="148" y="1467"/>
                  </a:lnTo>
                  <a:lnTo>
                    <a:pt x="146" y="1466"/>
                  </a:lnTo>
                  <a:lnTo>
                    <a:pt x="145" y="1466"/>
                  </a:lnTo>
                  <a:lnTo>
                    <a:pt x="141" y="1464"/>
                  </a:lnTo>
                  <a:lnTo>
                    <a:pt x="140" y="1464"/>
                  </a:lnTo>
                  <a:lnTo>
                    <a:pt x="140" y="1462"/>
                  </a:lnTo>
                  <a:lnTo>
                    <a:pt x="138" y="1461"/>
                  </a:lnTo>
                  <a:lnTo>
                    <a:pt x="138" y="1459"/>
                  </a:lnTo>
                  <a:lnTo>
                    <a:pt x="136" y="1459"/>
                  </a:lnTo>
                  <a:lnTo>
                    <a:pt x="135" y="1459"/>
                  </a:lnTo>
                  <a:lnTo>
                    <a:pt x="135" y="1458"/>
                  </a:lnTo>
                  <a:lnTo>
                    <a:pt x="133" y="1458"/>
                  </a:lnTo>
                  <a:lnTo>
                    <a:pt x="131" y="1456"/>
                  </a:lnTo>
                  <a:lnTo>
                    <a:pt x="130" y="1454"/>
                  </a:lnTo>
                  <a:lnTo>
                    <a:pt x="128" y="1453"/>
                  </a:lnTo>
                  <a:lnTo>
                    <a:pt x="128" y="1451"/>
                  </a:lnTo>
                  <a:lnTo>
                    <a:pt x="127" y="1451"/>
                  </a:lnTo>
                  <a:lnTo>
                    <a:pt x="127" y="1449"/>
                  </a:lnTo>
                  <a:lnTo>
                    <a:pt x="127" y="1448"/>
                  </a:lnTo>
                  <a:lnTo>
                    <a:pt x="125" y="1448"/>
                  </a:lnTo>
                  <a:lnTo>
                    <a:pt x="125" y="1446"/>
                  </a:lnTo>
                  <a:lnTo>
                    <a:pt x="123" y="1444"/>
                  </a:lnTo>
                  <a:lnTo>
                    <a:pt x="123" y="1443"/>
                  </a:lnTo>
                  <a:lnTo>
                    <a:pt x="123" y="1441"/>
                  </a:lnTo>
                  <a:lnTo>
                    <a:pt x="122" y="1441"/>
                  </a:lnTo>
                  <a:lnTo>
                    <a:pt x="120" y="1441"/>
                  </a:lnTo>
                  <a:lnTo>
                    <a:pt x="120" y="1439"/>
                  </a:lnTo>
                  <a:lnTo>
                    <a:pt x="120" y="1438"/>
                  </a:lnTo>
                  <a:lnTo>
                    <a:pt x="118" y="1438"/>
                  </a:lnTo>
                  <a:lnTo>
                    <a:pt x="118" y="1436"/>
                  </a:lnTo>
                  <a:lnTo>
                    <a:pt x="117" y="1436"/>
                  </a:lnTo>
                  <a:lnTo>
                    <a:pt x="117" y="1435"/>
                  </a:lnTo>
                  <a:lnTo>
                    <a:pt x="117" y="1433"/>
                  </a:lnTo>
                  <a:lnTo>
                    <a:pt x="117" y="1431"/>
                  </a:lnTo>
                  <a:lnTo>
                    <a:pt x="115" y="1431"/>
                  </a:lnTo>
                  <a:lnTo>
                    <a:pt x="115" y="1430"/>
                  </a:lnTo>
                  <a:lnTo>
                    <a:pt x="117" y="1430"/>
                  </a:lnTo>
                  <a:lnTo>
                    <a:pt x="117" y="1428"/>
                  </a:lnTo>
                  <a:lnTo>
                    <a:pt x="118" y="1426"/>
                  </a:lnTo>
                  <a:lnTo>
                    <a:pt x="117" y="1426"/>
                  </a:lnTo>
                  <a:lnTo>
                    <a:pt x="118" y="1426"/>
                  </a:lnTo>
                  <a:lnTo>
                    <a:pt x="118" y="1425"/>
                  </a:lnTo>
                  <a:lnTo>
                    <a:pt x="120" y="1425"/>
                  </a:lnTo>
                  <a:lnTo>
                    <a:pt x="120" y="1423"/>
                  </a:lnTo>
                  <a:lnTo>
                    <a:pt x="122" y="1423"/>
                  </a:lnTo>
                  <a:lnTo>
                    <a:pt x="123" y="1423"/>
                  </a:lnTo>
                  <a:lnTo>
                    <a:pt x="123" y="1421"/>
                  </a:lnTo>
                  <a:lnTo>
                    <a:pt x="125" y="1421"/>
                  </a:lnTo>
                  <a:lnTo>
                    <a:pt x="127" y="1421"/>
                  </a:lnTo>
                  <a:lnTo>
                    <a:pt x="127" y="1420"/>
                  </a:lnTo>
                  <a:lnTo>
                    <a:pt x="128" y="1420"/>
                  </a:lnTo>
                  <a:lnTo>
                    <a:pt x="128" y="1418"/>
                  </a:lnTo>
                  <a:lnTo>
                    <a:pt x="128" y="1416"/>
                  </a:lnTo>
                  <a:lnTo>
                    <a:pt x="130" y="1415"/>
                  </a:lnTo>
                  <a:lnTo>
                    <a:pt x="130" y="1413"/>
                  </a:lnTo>
                  <a:lnTo>
                    <a:pt x="130" y="1412"/>
                  </a:lnTo>
                  <a:lnTo>
                    <a:pt x="130" y="1410"/>
                  </a:lnTo>
                  <a:lnTo>
                    <a:pt x="131" y="1410"/>
                  </a:lnTo>
                  <a:lnTo>
                    <a:pt x="131" y="1408"/>
                  </a:lnTo>
                  <a:lnTo>
                    <a:pt x="130" y="1408"/>
                  </a:lnTo>
                  <a:lnTo>
                    <a:pt x="128" y="1408"/>
                  </a:lnTo>
                  <a:lnTo>
                    <a:pt x="127" y="1408"/>
                  </a:lnTo>
                  <a:lnTo>
                    <a:pt x="125" y="1407"/>
                  </a:lnTo>
                  <a:lnTo>
                    <a:pt x="125" y="1405"/>
                  </a:lnTo>
                  <a:lnTo>
                    <a:pt x="123" y="1405"/>
                  </a:lnTo>
                  <a:lnTo>
                    <a:pt x="123" y="1403"/>
                  </a:lnTo>
                  <a:lnTo>
                    <a:pt x="125" y="1402"/>
                  </a:lnTo>
                  <a:lnTo>
                    <a:pt x="122" y="1400"/>
                  </a:lnTo>
                  <a:lnTo>
                    <a:pt x="120" y="1398"/>
                  </a:lnTo>
                  <a:lnTo>
                    <a:pt x="117" y="1397"/>
                  </a:lnTo>
                  <a:lnTo>
                    <a:pt x="117" y="1395"/>
                  </a:lnTo>
                  <a:lnTo>
                    <a:pt x="117" y="1393"/>
                  </a:lnTo>
                  <a:lnTo>
                    <a:pt x="117" y="1392"/>
                  </a:lnTo>
                  <a:lnTo>
                    <a:pt x="118" y="1392"/>
                  </a:lnTo>
                  <a:lnTo>
                    <a:pt x="118" y="1390"/>
                  </a:lnTo>
                  <a:lnTo>
                    <a:pt x="117" y="1390"/>
                  </a:lnTo>
                  <a:lnTo>
                    <a:pt x="117" y="1389"/>
                  </a:lnTo>
                  <a:lnTo>
                    <a:pt x="118" y="1389"/>
                  </a:lnTo>
                  <a:lnTo>
                    <a:pt x="120" y="1389"/>
                  </a:lnTo>
                  <a:lnTo>
                    <a:pt x="120" y="1390"/>
                  </a:lnTo>
                  <a:lnTo>
                    <a:pt x="122" y="1389"/>
                  </a:lnTo>
                  <a:lnTo>
                    <a:pt x="120" y="1389"/>
                  </a:lnTo>
                  <a:lnTo>
                    <a:pt x="120" y="1387"/>
                  </a:lnTo>
                  <a:lnTo>
                    <a:pt x="120" y="1385"/>
                  </a:lnTo>
                  <a:lnTo>
                    <a:pt x="122" y="1385"/>
                  </a:lnTo>
                  <a:lnTo>
                    <a:pt x="122" y="1384"/>
                  </a:lnTo>
                  <a:lnTo>
                    <a:pt x="122" y="1382"/>
                  </a:lnTo>
                  <a:lnTo>
                    <a:pt x="122" y="1380"/>
                  </a:lnTo>
                  <a:lnTo>
                    <a:pt x="120" y="1382"/>
                  </a:lnTo>
                  <a:lnTo>
                    <a:pt x="118" y="1382"/>
                  </a:lnTo>
                  <a:lnTo>
                    <a:pt x="117" y="1382"/>
                  </a:lnTo>
                  <a:lnTo>
                    <a:pt x="117" y="1380"/>
                  </a:lnTo>
                  <a:lnTo>
                    <a:pt x="117" y="1379"/>
                  </a:lnTo>
                  <a:lnTo>
                    <a:pt x="118" y="1379"/>
                  </a:lnTo>
                  <a:lnTo>
                    <a:pt x="118" y="1377"/>
                  </a:lnTo>
                  <a:lnTo>
                    <a:pt x="117" y="1377"/>
                  </a:lnTo>
                  <a:lnTo>
                    <a:pt x="115" y="1377"/>
                  </a:lnTo>
                  <a:lnTo>
                    <a:pt x="115" y="1375"/>
                  </a:lnTo>
                  <a:lnTo>
                    <a:pt x="115" y="1374"/>
                  </a:lnTo>
                  <a:lnTo>
                    <a:pt x="115" y="1372"/>
                  </a:lnTo>
                  <a:lnTo>
                    <a:pt x="115" y="1370"/>
                  </a:lnTo>
                  <a:lnTo>
                    <a:pt x="117" y="1369"/>
                  </a:lnTo>
                  <a:lnTo>
                    <a:pt x="117" y="1367"/>
                  </a:lnTo>
                  <a:lnTo>
                    <a:pt x="117" y="1366"/>
                  </a:lnTo>
                  <a:lnTo>
                    <a:pt x="115" y="1366"/>
                  </a:lnTo>
                  <a:lnTo>
                    <a:pt x="113" y="1366"/>
                  </a:lnTo>
                  <a:lnTo>
                    <a:pt x="112" y="1364"/>
                  </a:lnTo>
                  <a:lnTo>
                    <a:pt x="110" y="1364"/>
                  </a:lnTo>
                  <a:lnTo>
                    <a:pt x="108" y="1364"/>
                  </a:lnTo>
                  <a:lnTo>
                    <a:pt x="108" y="1362"/>
                  </a:lnTo>
                  <a:lnTo>
                    <a:pt x="108" y="1361"/>
                  </a:lnTo>
                  <a:lnTo>
                    <a:pt x="108" y="1359"/>
                  </a:lnTo>
                  <a:lnTo>
                    <a:pt x="108" y="1357"/>
                  </a:lnTo>
                  <a:lnTo>
                    <a:pt x="108" y="1356"/>
                  </a:lnTo>
                  <a:lnTo>
                    <a:pt x="108" y="1354"/>
                  </a:lnTo>
                  <a:lnTo>
                    <a:pt x="107" y="1354"/>
                  </a:lnTo>
                  <a:lnTo>
                    <a:pt x="108" y="1354"/>
                  </a:lnTo>
                  <a:lnTo>
                    <a:pt x="108" y="1352"/>
                  </a:lnTo>
                  <a:lnTo>
                    <a:pt x="108" y="1351"/>
                  </a:lnTo>
                  <a:lnTo>
                    <a:pt x="108" y="1349"/>
                  </a:lnTo>
                  <a:lnTo>
                    <a:pt x="108" y="1347"/>
                  </a:lnTo>
                  <a:lnTo>
                    <a:pt x="108" y="1346"/>
                  </a:lnTo>
                  <a:lnTo>
                    <a:pt x="110" y="1346"/>
                  </a:lnTo>
                  <a:lnTo>
                    <a:pt x="112" y="1346"/>
                  </a:lnTo>
                  <a:lnTo>
                    <a:pt x="112" y="1344"/>
                  </a:lnTo>
                  <a:lnTo>
                    <a:pt x="113" y="1344"/>
                  </a:lnTo>
                  <a:lnTo>
                    <a:pt x="113" y="1343"/>
                  </a:lnTo>
                  <a:lnTo>
                    <a:pt x="115" y="1343"/>
                  </a:lnTo>
                  <a:lnTo>
                    <a:pt x="115" y="1341"/>
                  </a:lnTo>
                  <a:lnTo>
                    <a:pt x="115" y="1339"/>
                  </a:lnTo>
                  <a:lnTo>
                    <a:pt x="113" y="1339"/>
                  </a:lnTo>
                  <a:lnTo>
                    <a:pt x="112" y="1339"/>
                  </a:lnTo>
                  <a:lnTo>
                    <a:pt x="112" y="1338"/>
                  </a:lnTo>
                  <a:lnTo>
                    <a:pt x="110" y="1336"/>
                  </a:lnTo>
                  <a:lnTo>
                    <a:pt x="108" y="1334"/>
                  </a:lnTo>
                  <a:lnTo>
                    <a:pt x="108" y="1333"/>
                  </a:lnTo>
                  <a:lnTo>
                    <a:pt x="108" y="1331"/>
                  </a:lnTo>
                  <a:lnTo>
                    <a:pt x="108" y="1329"/>
                  </a:lnTo>
                  <a:lnTo>
                    <a:pt x="108" y="1328"/>
                  </a:lnTo>
                  <a:lnTo>
                    <a:pt x="110" y="1328"/>
                  </a:lnTo>
                  <a:lnTo>
                    <a:pt x="112" y="1328"/>
                  </a:lnTo>
                  <a:lnTo>
                    <a:pt x="112" y="1326"/>
                  </a:lnTo>
                  <a:lnTo>
                    <a:pt x="110" y="1324"/>
                  </a:lnTo>
                  <a:lnTo>
                    <a:pt x="110" y="1323"/>
                  </a:lnTo>
                  <a:lnTo>
                    <a:pt x="108" y="1323"/>
                  </a:lnTo>
                  <a:lnTo>
                    <a:pt x="107" y="1323"/>
                  </a:lnTo>
                  <a:lnTo>
                    <a:pt x="107" y="1321"/>
                  </a:lnTo>
                  <a:lnTo>
                    <a:pt x="107" y="1320"/>
                  </a:lnTo>
                  <a:lnTo>
                    <a:pt x="108" y="1320"/>
                  </a:lnTo>
                  <a:lnTo>
                    <a:pt x="108" y="1318"/>
                  </a:lnTo>
                  <a:lnTo>
                    <a:pt x="110" y="1316"/>
                  </a:lnTo>
                  <a:lnTo>
                    <a:pt x="112" y="1316"/>
                  </a:lnTo>
                  <a:lnTo>
                    <a:pt x="113" y="1315"/>
                  </a:lnTo>
                  <a:lnTo>
                    <a:pt x="113" y="1313"/>
                  </a:lnTo>
                  <a:lnTo>
                    <a:pt x="112" y="1313"/>
                  </a:lnTo>
                  <a:lnTo>
                    <a:pt x="112" y="1311"/>
                  </a:lnTo>
                  <a:lnTo>
                    <a:pt x="112" y="1310"/>
                  </a:lnTo>
                  <a:lnTo>
                    <a:pt x="113" y="1308"/>
                  </a:lnTo>
                  <a:lnTo>
                    <a:pt x="115" y="1308"/>
                  </a:lnTo>
                  <a:lnTo>
                    <a:pt x="115" y="1306"/>
                  </a:lnTo>
                  <a:lnTo>
                    <a:pt x="115" y="1305"/>
                  </a:lnTo>
                  <a:lnTo>
                    <a:pt x="115" y="1303"/>
                  </a:lnTo>
                  <a:lnTo>
                    <a:pt x="117" y="1303"/>
                  </a:lnTo>
                  <a:lnTo>
                    <a:pt x="117" y="1301"/>
                  </a:lnTo>
                  <a:lnTo>
                    <a:pt x="118" y="1301"/>
                  </a:lnTo>
                  <a:lnTo>
                    <a:pt x="118" y="1300"/>
                  </a:lnTo>
                  <a:lnTo>
                    <a:pt x="118" y="1298"/>
                  </a:lnTo>
                  <a:lnTo>
                    <a:pt x="117" y="1298"/>
                  </a:lnTo>
                  <a:lnTo>
                    <a:pt x="117" y="1297"/>
                  </a:lnTo>
                  <a:lnTo>
                    <a:pt x="117" y="1295"/>
                  </a:lnTo>
                  <a:lnTo>
                    <a:pt x="117" y="1293"/>
                  </a:lnTo>
                  <a:lnTo>
                    <a:pt x="118" y="1293"/>
                  </a:lnTo>
                  <a:lnTo>
                    <a:pt x="118" y="1292"/>
                  </a:lnTo>
                  <a:lnTo>
                    <a:pt x="118" y="1290"/>
                  </a:lnTo>
                  <a:lnTo>
                    <a:pt x="118" y="1288"/>
                  </a:lnTo>
                  <a:lnTo>
                    <a:pt x="117" y="1288"/>
                  </a:lnTo>
                  <a:lnTo>
                    <a:pt x="117" y="1287"/>
                  </a:lnTo>
                  <a:lnTo>
                    <a:pt x="117" y="1285"/>
                  </a:lnTo>
                  <a:lnTo>
                    <a:pt x="117" y="1283"/>
                  </a:lnTo>
                  <a:lnTo>
                    <a:pt x="117" y="1282"/>
                  </a:lnTo>
                  <a:lnTo>
                    <a:pt x="115" y="1280"/>
                  </a:lnTo>
                  <a:lnTo>
                    <a:pt x="115" y="1278"/>
                  </a:lnTo>
                  <a:lnTo>
                    <a:pt x="113" y="1278"/>
                  </a:lnTo>
                  <a:lnTo>
                    <a:pt x="113" y="1277"/>
                  </a:lnTo>
                  <a:lnTo>
                    <a:pt x="112" y="1277"/>
                  </a:lnTo>
                  <a:lnTo>
                    <a:pt x="112" y="1275"/>
                  </a:lnTo>
                  <a:lnTo>
                    <a:pt x="112" y="1274"/>
                  </a:lnTo>
                  <a:lnTo>
                    <a:pt x="110" y="1274"/>
                  </a:lnTo>
                  <a:lnTo>
                    <a:pt x="108" y="1272"/>
                  </a:lnTo>
                  <a:lnTo>
                    <a:pt x="108" y="1270"/>
                  </a:lnTo>
                  <a:lnTo>
                    <a:pt x="108" y="1269"/>
                  </a:lnTo>
                  <a:lnTo>
                    <a:pt x="108" y="1267"/>
                  </a:lnTo>
                  <a:lnTo>
                    <a:pt x="110" y="1267"/>
                  </a:lnTo>
                  <a:lnTo>
                    <a:pt x="110" y="1265"/>
                  </a:lnTo>
                  <a:lnTo>
                    <a:pt x="110" y="1264"/>
                  </a:lnTo>
                  <a:lnTo>
                    <a:pt x="108" y="1264"/>
                  </a:lnTo>
                  <a:lnTo>
                    <a:pt x="112" y="1260"/>
                  </a:lnTo>
                  <a:lnTo>
                    <a:pt x="115" y="1257"/>
                  </a:lnTo>
                  <a:lnTo>
                    <a:pt x="117" y="1255"/>
                  </a:lnTo>
                  <a:lnTo>
                    <a:pt x="118" y="1254"/>
                  </a:lnTo>
                  <a:lnTo>
                    <a:pt x="120" y="1252"/>
                  </a:lnTo>
                  <a:lnTo>
                    <a:pt x="120" y="1251"/>
                  </a:lnTo>
                  <a:lnTo>
                    <a:pt x="122" y="1251"/>
                  </a:lnTo>
                  <a:lnTo>
                    <a:pt x="122" y="1249"/>
                  </a:lnTo>
                  <a:lnTo>
                    <a:pt x="123" y="1249"/>
                  </a:lnTo>
                  <a:lnTo>
                    <a:pt x="123" y="1247"/>
                  </a:lnTo>
                  <a:lnTo>
                    <a:pt x="125" y="1247"/>
                  </a:lnTo>
                  <a:lnTo>
                    <a:pt x="125" y="1246"/>
                  </a:lnTo>
                  <a:lnTo>
                    <a:pt x="127" y="1246"/>
                  </a:lnTo>
                  <a:lnTo>
                    <a:pt x="128" y="1246"/>
                  </a:lnTo>
                  <a:lnTo>
                    <a:pt x="128" y="1244"/>
                  </a:lnTo>
                  <a:lnTo>
                    <a:pt x="130" y="1244"/>
                  </a:lnTo>
                  <a:lnTo>
                    <a:pt x="131" y="1244"/>
                  </a:lnTo>
                  <a:lnTo>
                    <a:pt x="133" y="1244"/>
                  </a:lnTo>
                  <a:lnTo>
                    <a:pt x="133" y="1242"/>
                  </a:lnTo>
                  <a:lnTo>
                    <a:pt x="135" y="1242"/>
                  </a:lnTo>
                  <a:lnTo>
                    <a:pt x="136" y="1242"/>
                  </a:lnTo>
                  <a:lnTo>
                    <a:pt x="138" y="1242"/>
                  </a:lnTo>
                  <a:lnTo>
                    <a:pt x="138" y="1241"/>
                  </a:lnTo>
                  <a:lnTo>
                    <a:pt x="140" y="1241"/>
                  </a:lnTo>
                  <a:lnTo>
                    <a:pt x="141" y="1239"/>
                  </a:lnTo>
                  <a:lnTo>
                    <a:pt x="141" y="1237"/>
                  </a:lnTo>
                  <a:lnTo>
                    <a:pt x="143" y="1237"/>
                  </a:lnTo>
                  <a:lnTo>
                    <a:pt x="143" y="1236"/>
                  </a:lnTo>
                  <a:lnTo>
                    <a:pt x="145" y="1236"/>
                  </a:lnTo>
                  <a:lnTo>
                    <a:pt x="146" y="1236"/>
                  </a:lnTo>
                  <a:lnTo>
                    <a:pt x="148" y="1236"/>
                  </a:lnTo>
                  <a:lnTo>
                    <a:pt x="150" y="1237"/>
                  </a:lnTo>
                  <a:lnTo>
                    <a:pt x="153" y="1237"/>
                  </a:lnTo>
                  <a:lnTo>
                    <a:pt x="156" y="1239"/>
                  </a:lnTo>
                  <a:lnTo>
                    <a:pt x="158" y="1239"/>
                  </a:lnTo>
                  <a:lnTo>
                    <a:pt x="159" y="1239"/>
                  </a:lnTo>
                  <a:lnTo>
                    <a:pt x="163" y="1239"/>
                  </a:lnTo>
                  <a:lnTo>
                    <a:pt x="164" y="1239"/>
                  </a:lnTo>
                  <a:lnTo>
                    <a:pt x="164" y="1237"/>
                  </a:lnTo>
                  <a:lnTo>
                    <a:pt x="166" y="1237"/>
                  </a:lnTo>
                  <a:lnTo>
                    <a:pt x="166" y="1236"/>
                  </a:lnTo>
                  <a:lnTo>
                    <a:pt x="166" y="1234"/>
                  </a:lnTo>
                  <a:lnTo>
                    <a:pt x="168" y="1228"/>
                  </a:lnTo>
                  <a:lnTo>
                    <a:pt x="168" y="1226"/>
                  </a:lnTo>
                  <a:lnTo>
                    <a:pt x="168" y="1224"/>
                  </a:lnTo>
                  <a:lnTo>
                    <a:pt x="168" y="1223"/>
                  </a:lnTo>
                  <a:lnTo>
                    <a:pt x="168" y="1221"/>
                  </a:lnTo>
                  <a:lnTo>
                    <a:pt x="169" y="1219"/>
                  </a:lnTo>
                  <a:lnTo>
                    <a:pt x="171" y="1219"/>
                  </a:lnTo>
                  <a:lnTo>
                    <a:pt x="173" y="1219"/>
                  </a:lnTo>
                  <a:lnTo>
                    <a:pt x="174" y="1218"/>
                  </a:lnTo>
                  <a:lnTo>
                    <a:pt x="176" y="1218"/>
                  </a:lnTo>
                  <a:lnTo>
                    <a:pt x="177" y="1218"/>
                  </a:lnTo>
                  <a:lnTo>
                    <a:pt x="179" y="1218"/>
                  </a:lnTo>
                  <a:lnTo>
                    <a:pt x="179" y="1216"/>
                  </a:lnTo>
                  <a:lnTo>
                    <a:pt x="181" y="1216"/>
                  </a:lnTo>
                  <a:lnTo>
                    <a:pt x="182" y="1216"/>
                  </a:lnTo>
                  <a:lnTo>
                    <a:pt x="186" y="1216"/>
                  </a:lnTo>
                  <a:lnTo>
                    <a:pt x="187" y="1216"/>
                  </a:lnTo>
                  <a:lnTo>
                    <a:pt x="191" y="1216"/>
                  </a:lnTo>
                  <a:lnTo>
                    <a:pt x="199" y="1214"/>
                  </a:lnTo>
                  <a:lnTo>
                    <a:pt x="200" y="1214"/>
                  </a:lnTo>
                  <a:lnTo>
                    <a:pt x="204" y="1216"/>
                  </a:lnTo>
                  <a:lnTo>
                    <a:pt x="205" y="1216"/>
                  </a:lnTo>
                  <a:lnTo>
                    <a:pt x="207" y="1216"/>
                  </a:lnTo>
                  <a:lnTo>
                    <a:pt x="210" y="1214"/>
                  </a:lnTo>
                  <a:lnTo>
                    <a:pt x="215" y="1211"/>
                  </a:lnTo>
                  <a:lnTo>
                    <a:pt x="220" y="1209"/>
                  </a:lnTo>
                  <a:lnTo>
                    <a:pt x="223" y="1208"/>
                  </a:lnTo>
                  <a:lnTo>
                    <a:pt x="223" y="1206"/>
                  </a:lnTo>
                  <a:lnTo>
                    <a:pt x="222" y="1206"/>
                  </a:lnTo>
                  <a:lnTo>
                    <a:pt x="220" y="1206"/>
                  </a:lnTo>
                  <a:lnTo>
                    <a:pt x="220" y="1205"/>
                  </a:lnTo>
                  <a:lnTo>
                    <a:pt x="219" y="1205"/>
                  </a:lnTo>
                  <a:lnTo>
                    <a:pt x="219" y="1203"/>
                  </a:lnTo>
                  <a:lnTo>
                    <a:pt x="217" y="1203"/>
                  </a:lnTo>
                  <a:lnTo>
                    <a:pt x="215" y="1203"/>
                  </a:lnTo>
                  <a:lnTo>
                    <a:pt x="215" y="1201"/>
                  </a:lnTo>
                  <a:lnTo>
                    <a:pt x="214" y="1201"/>
                  </a:lnTo>
                  <a:lnTo>
                    <a:pt x="214" y="1200"/>
                  </a:lnTo>
                  <a:lnTo>
                    <a:pt x="212" y="1200"/>
                  </a:lnTo>
                  <a:lnTo>
                    <a:pt x="212" y="1198"/>
                  </a:lnTo>
                  <a:lnTo>
                    <a:pt x="212" y="1196"/>
                  </a:lnTo>
                  <a:lnTo>
                    <a:pt x="214" y="1195"/>
                  </a:lnTo>
                  <a:lnTo>
                    <a:pt x="214" y="1193"/>
                  </a:lnTo>
                  <a:lnTo>
                    <a:pt x="214" y="1191"/>
                  </a:lnTo>
                  <a:lnTo>
                    <a:pt x="212" y="1191"/>
                  </a:lnTo>
                  <a:lnTo>
                    <a:pt x="212" y="1190"/>
                  </a:lnTo>
                  <a:lnTo>
                    <a:pt x="214" y="1188"/>
                  </a:lnTo>
                  <a:lnTo>
                    <a:pt x="214" y="1186"/>
                  </a:lnTo>
                  <a:lnTo>
                    <a:pt x="214" y="1185"/>
                  </a:lnTo>
                  <a:lnTo>
                    <a:pt x="214" y="1183"/>
                  </a:lnTo>
                  <a:lnTo>
                    <a:pt x="215" y="1182"/>
                  </a:lnTo>
                  <a:lnTo>
                    <a:pt x="215" y="1180"/>
                  </a:lnTo>
                  <a:lnTo>
                    <a:pt x="215" y="1178"/>
                  </a:lnTo>
                  <a:lnTo>
                    <a:pt x="217" y="1178"/>
                  </a:lnTo>
                  <a:lnTo>
                    <a:pt x="217" y="1177"/>
                  </a:lnTo>
                  <a:lnTo>
                    <a:pt x="217" y="1175"/>
                  </a:lnTo>
                  <a:lnTo>
                    <a:pt x="219" y="1175"/>
                  </a:lnTo>
                  <a:lnTo>
                    <a:pt x="219" y="1173"/>
                  </a:lnTo>
                  <a:lnTo>
                    <a:pt x="219" y="1172"/>
                  </a:lnTo>
                  <a:lnTo>
                    <a:pt x="219" y="1170"/>
                  </a:lnTo>
                  <a:lnTo>
                    <a:pt x="217" y="1170"/>
                  </a:lnTo>
                  <a:lnTo>
                    <a:pt x="217" y="1168"/>
                  </a:lnTo>
                  <a:lnTo>
                    <a:pt x="215" y="1168"/>
                  </a:lnTo>
                  <a:lnTo>
                    <a:pt x="215" y="1167"/>
                  </a:lnTo>
                  <a:lnTo>
                    <a:pt x="215" y="1165"/>
                  </a:lnTo>
                  <a:lnTo>
                    <a:pt x="217" y="1165"/>
                  </a:lnTo>
                  <a:lnTo>
                    <a:pt x="217" y="1163"/>
                  </a:lnTo>
                  <a:lnTo>
                    <a:pt x="219" y="1163"/>
                  </a:lnTo>
                  <a:lnTo>
                    <a:pt x="219" y="1162"/>
                  </a:lnTo>
                  <a:lnTo>
                    <a:pt x="219" y="1160"/>
                  </a:lnTo>
                  <a:lnTo>
                    <a:pt x="219" y="1159"/>
                  </a:lnTo>
                  <a:lnTo>
                    <a:pt x="217" y="1157"/>
                  </a:lnTo>
                  <a:lnTo>
                    <a:pt x="217" y="1155"/>
                  </a:lnTo>
                  <a:lnTo>
                    <a:pt x="219" y="1155"/>
                  </a:lnTo>
                  <a:lnTo>
                    <a:pt x="219" y="1154"/>
                  </a:lnTo>
                  <a:lnTo>
                    <a:pt x="219" y="1152"/>
                  </a:lnTo>
                  <a:lnTo>
                    <a:pt x="220" y="1152"/>
                  </a:lnTo>
                  <a:lnTo>
                    <a:pt x="220" y="1150"/>
                  </a:lnTo>
                  <a:lnTo>
                    <a:pt x="220" y="1149"/>
                  </a:lnTo>
                  <a:lnTo>
                    <a:pt x="219" y="1149"/>
                  </a:lnTo>
                  <a:lnTo>
                    <a:pt x="219" y="1147"/>
                  </a:lnTo>
                  <a:lnTo>
                    <a:pt x="220" y="1147"/>
                  </a:lnTo>
                  <a:lnTo>
                    <a:pt x="220" y="1145"/>
                  </a:lnTo>
                  <a:lnTo>
                    <a:pt x="222" y="1145"/>
                  </a:lnTo>
                  <a:lnTo>
                    <a:pt x="222" y="1144"/>
                  </a:lnTo>
                  <a:lnTo>
                    <a:pt x="222" y="1142"/>
                  </a:lnTo>
                  <a:lnTo>
                    <a:pt x="223" y="1140"/>
                  </a:lnTo>
                  <a:lnTo>
                    <a:pt x="225" y="1139"/>
                  </a:lnTo>
                  <a:lnTo>
                    <a:pt x="225" y="1137"/>
                  </a:lnTo>
                  <a:lnTo>
                    <a:pt x="225" y="1136"/>
                  </a:lnTo>
                  <a:lnTo>
                    <a:pt x="223" y="1136"/>
                  </a:lnTo>
                  <a:lnTo>
                    <a:pt x="223" y="1134"/>
                  </a:lnTo>
                  <a:lnTo>
                    <a:pt x="223" y="1132"/>
                  </a:lnTo>
                  <a:lnTo>
                    <a:pt x="223" y="1131"/>
                  </a:lnTo>
                  <a:lnTo>
                    <a:pt x="223" y="1129"/>
                  </a:lnTo>
                  <a:lnTo>
                    <a:pt x="225" y="1129"/>
                  </a:lnTo>
                  <a:lnTo>
                    <a:pt x="227" y="1129"/>
                  </a:lnTo>
                  <a:lnTo>
                    <a:pt x="232" y="1124"/>
                  </a:lnTo>
                  <a:lnTo>
                    <a:pt x="233" y="1124"/>
                  </a:lnTo>
                  <a:lnTo>
                    <a:pt x="235" y="1122"/>
                  </a:lnTo>
                  <a:lnTo>
                    <a:pt x="235" y="1121"/>
                  </a:lnTo>
                  <a:lnTo>
                    <a:pt x="237" y="1119"/>
                  </a:lnTo>
                  <a:lnTo>
                    <a:pt x="237" y="1117"/>
                  </a:lnTo>
                  <a:lnTo>
                    <a:pt x="238" y="1117"/>
                  </a:lnTo>
                  <a:lnTo>
                    <a:pt x="238" y="1116"/>
                  </a:lnTo>
                  <a:lnTo>
                    <a:pt x="240" y="1116"/>
                  </a:lnTo>
                  <a:lnTo>
                    <a:pt x="240" y="1114"/>
                  </a:lnTo>
                  <a:lnTo>
                    <a:pt x="238" y="1114"/>
                  </a:lnTo>
                  <a:lnTo>
                    <a:pt x="238" y="1113"/>
                  </a:lnTo>
                  <a:lnTo>
                    <a:pt x="237" y="1113"/>
                  </a:lnTo>
                  <a:lnTo>
                    <a:pt x="235" y="1111"/>
                  </a:lnTo>
                  <a:lnTo>
                    <a:pt x="233" y="1111"/>
                  </a:lnTo>
                  <a:lnTo>
                    <a:pt x="233" y="1109"/>
                  </a:lnTo>
                  <a:lnTo>
                    <a:pt x="233" y="1108"/>
                  </a:lnTo>
                  <a:lnTo>
                    <a:pt x="235" y="1108"/>
                  </a:lnTo>
                  <a:lnTo>
                    <a:pt x="235" y="1106"/>
                  </a:lnTo>
                  <a:lnTo>
                    <a:pt x="235" y="1104"/>
                  </a:lnTo>
                  <a:lnTo>
                    <a:pt x="237" y="1104"/>
                  </a:lnTo>
                  <a:lnTo>
                    <a:pt x="237" y="1103"/>
                  </a:lnTo>
                  <a:lnTo>
                    <a:pt x="238" y="1103"/>
                  </a:lnTo>
                  <a:lnTo>
                    <a:pt x="238" y="1101"/>
                  </a:lnTo>
                  <a:lnTo>
                    <a:pt x="240" y="1101"/>
                  </a:lnTo>
                  <a:lnTo>
                    <a:pt x="240" y="1099"/>
                  </a:lnTo>
                  <a:lnTo>
                    <a:pt x="242" y="1099"/>
                  </a:lnTo>
                  <a:lnTo>
                    <a:pt x="242" y="1098"/>
                  </a:lnTo>
                  <a:lnTo>
                    <a:pt x="242" y="1096"/>
                  </a:lnTo>
                  <a:lnTo>
                    <a:pt x="243" y="1096"/>
                  </a:lnTo>
                  <a:lnTo>
                    <a:pt x="243" y="1094"/>
                  </a:lnTo>
                  <a:lnTo>
                    <a:pt x="245" y="1094"/>
                  </a:lnTo>
                  <a:lnTo>
                    <a:pt x="245" y="1093"/>
                  </a:lnTo>
                  <a:lnTo>
                    <a:pt x="246" y="1093"/>
                  </a:lnTo>
                  <a:lnTo>
                    <a:pt x="246" y="1091"/>
                  </a:lnTo>
                  <a:lnTo>
                    <a:pt x="248" y="1091"/>
                  </a:lnTo>
                  <a:lnTo>
                    <a:pt x="250" y="1091"/>
                  </a:lnTo>
                  <a:lnTo>
                    <a:pt x="251" y="1091"/>
                  </a:lnTo>
                  <a:lnTo>
                    <a:pt x="253" y="1091"/>
                  </a:lnTo>
                  <a:lnTo>
                    <a:pt x="255" y="1091"/>
                  </a:lnTo>
                  <a:lnTo>
                    <a:pt x="256" y="1091"/>
                  </a:lnTo>
                  <a:lnTo>
                    <a:pt x="258" y="1091"/>
                  </a:lnTo>
                  <a:lnTo>
                    <a:pt x="258" y="1090"/>
                  </a:lnTo>
                  <a:lnTo>
                    <a:pt x="260" y="1090"/>
                  </a:lnTo>
                  <a:lnTo>
                    <a:pt x="261" y="1091"/>
                  </a:lnTo>
                  <a:lnTo>
                    <a:pt x="263" y="1091"/>
                  </a:lnTo>
                  <a:lnTo>
                    <a:pt x="265" y="1091"/>
                  </a:lnTo>
                  <a:lnTo>
                    <a:pt x="266" y="1091"/>
                  </a:lnTo>
                  <a:lnTo>
                    <a:pt x="268" y="1091"/>
                  </a:lnTo>
                  <a:lnTo>
                    <a:pt x="269" y="1091"/>
                  </a:lnTo>
                  <a:lnTo>
                    <a:pt x="269" y="1090"/>
                  </a:lnTo>
                  <a:lnTo>
                    <a:pt x="271" y="1090"/>
                  </a:lnTo>
                  <a:lnTo>
                    <a:pt x="273" y="1090"/>
                  </a:lnTo>
                  <a:lnTo>
                    <a:pt x="274" y="1090"/>
                  </a:lnTo>
                  <a:lnTo>
                    <a:pt x="276" y="1090"/>
                  </a:lnTo>
                  <a:lnTo>
                    <a:pt x="278" y="1090"/>
                  </a:lnTo>
                  <a:lnTo>
                    <a:pt x="279" y="1090"/>
                  </a:lnTo>
                  <a:lnTo>
                    <a:pt x="281" y="1090"/>
                  </a:lnTo>
                  <a:lnTo>
                    <a:pt x="283" y="1090"/>
                  </a:lnTo>
                  <a:lnTo>
                    <a:pt x="284" y="1090"/>
                  </a:lnTo>
                  <a:lnTo>
                    <a:pt x="286" y="1090"/>
                  </a:lnTo>
                  <a:lnTo>
                    <a:pt x="288" y="1088"/>
                  </a:lnTo>
                  <a:lnTo>
                    <a:pt x="289" y="1088"/>
                  </a:lnTo>
                  <a:lnTo>
                    <a:pt x="291" y="1088"/>
                  </a:lnTo>
                  <a:lnTo>
                    <a:pt x="292" y="1088"/>
                  </a:lnTo>
                  <a:lnTo>
                    <a:pt x="292" y="1086"/>
                  </a:lnTo>
                  <a:lnTo>
                    <a:pt x="294" y="1086"/>
                  </a:lnTo>
                  <a:lnTo>
                    <a:pt x="296" y="1086"/>
                  </a:lnTo>
                  <a:lnTo>
                    <a:pt x="297" y="1086"/>
                  </a:lnTo>
                  <a:lnTo>
                    <a:pt x="299" y="1086"/>
                  </a:lnTo>
                  <a:lnTo>
                    <a:pt x="301" y="1086"/>
                  </a:lnTo>
                  <a:lnTo>
                    <a:pt x="302" y="1085"/>
                  </a:lnTo>
                  <a:lnTo>
                    <a:pt x="304" y="1085"/>
                  </a:lnTo>
                  <a:lnTo>
                    <a:pt x="306" y="1085"/>
                  </a:lnTo>
                  <a:lnTo>
                    <a:pt x="307" y="1085"/>
                  </a:lnTo>
                  <a:lnTo>
                    <a:pt x="309" y="1085"/>
                  </a:lnTo>
                  <a:lnTo>
                    <a:pt x="311" y="1083"/>
                  </a:lnTo>
                  <a:lnTo>
                    <a:pt x="312" y="1083"/>
                  </a:lnTo>
                  <a:lnTo>
                    <a:pt x="314" y="1083"/>
                  </a:lnTo>
                  <a:lnTo>
                    <a:pt x="315" y="1083"/>
                  </a:lnTo>
                  <a:lnTo>
                    <a:pt x="317" y="1083"/>
                  </a:lnTo>
                  <a:lnTo>
                    <a:pt x="319" y="1083"/>
                  </a:lnTo>
                  <a:lnTo>
                    <a:pt x="320" y="1083"/>
                  </a:lnTo>
                  <a:lnTo>
                    <a:pt x="322" y="1083"/>
                  </a:lnTo>
                  <a:lnTo>
                    <a:pt x="324" y="1083"/>
                  </a:lnTo>
                  <a:lnTo>
                    <a:pt x="325" y="1083"/>
                  </a:lnTo>
                  <a:lnTo>
                    <a:pt x="327" y="1083"/>
                  </a:lnTo>
                  <a:lnTo>
                    <a:pt x="327" y="1081"/>
                  </a:lnTo>
                  <a:lnTo>
                    <a:pt x="329" y="1081"/>
                  </a:lnTo>
                  <a:lnTo>
                    <a:pt x="330" y="1081"/>
                  </a:lnTo>
                  <a:lnTo>
                    <a:pt x="330" y="1080"/>
                  </a:lnTo>
                  <a:lnTo>
                    <a:pt x="332" y="1080"/>
                  </a:lnTo>
                  <a:lnTo>
                    <a:pt x="334" y="1080"/>
                  </a:lnTo>
                  <a:lnTo>
                    <a:pt x="335" y="1078"/>
                  </a:lnTo>
                  <a:lnTo>
                    <a:pt x="337" y="1078"/>
                  </a:lnTo>
                  <a:lnTo>
                    <a:pt x="337" y="1076"/>
                  </a:lnTo>
                  <a:lnTo>
                    <a:pt x="338" y="1076"/>
                  </a:lnTo>
                  <a:lnTo>
                    <a:pt x="338" y="1075"/>
                  </a:lnTo>
                  <a:lnTo>
                    <a:pt x="340" y="1075"/>
                  </a:lnTo>
                  <a:lnTo>
                    <a:pt x="338" y="1075"/>
                  </a:lnTo>
                  <a:lnTo>
                    <a:pt x="337" y="1073"/>
                  </a:lnTo>
                  <a:lnTo>
                    <a:pt x="335" y="1073"/>
                  </a:lnTo>
                  <a:lnTo>
                    <a:pt x="335" y="1071"/>
                  </a:lnTo>
                  <a:lnTo>
                    <a:pt x="334" y="1071"/>
                  </a:lnTo>
                  <a:lnTo>
                    <a:pt x="334" y="1070"/>
                  </a:lnTo>
                  <a:lnTo>
                    <a:pt x="334" y="1068"/>
                  </a:lnTo>
                  <a:lnTo>
                    <a:pt x="334" y="1067"/>
                  </a:lnTo>
                  <a:lnTo>
                    <a:pt x="334" y="1065"/>
                  </a:lnTo>
                  <a:lnTo>
                    <a:pt x="334" y="1063"/>
                  </a:lnTo>
                  <a:lnTo>
                    <a:pt x="334" y="1062"/>
                  </a:lnTo>
                  <a:lnTo>
                    <a:pt x="334" y="1060"/>
                  </a:lnTo>
                  <a:lnTo>
                    <a:pt x="334" y="1058"/>
                  </a:lnTo>
                  <a:lnTo>
                    <a:pt x="335" y="1058"/>
                  </a:lnTo>
                  <a:lnTo>
                    <a:pt x="335" y="1057"/>
                  </a:lnTo>
                  <a:lnTo>
                    <a:pt x="334" y="1055"/>
                  </a:lnTo>
                  <a:lnTo>
                    <a:pt x="332" y="1055"/>
                  </a:lnTo>
                  <a:lnTo>
                    <a:pt x="332" y="1053"/>
                  </a:lnTo>
                  <a:lnTo>
                    <a:pt x="330" y="1053"/>
                  </a:lnTo>
                  <a:lnTo>
                    <a:pt x="329" y="1053"/>
                  </a:lnTo>
                  <a:lnTo>
                    <a:pt x="329" y="1052"/>
                  </a:lnTo>
                  <a:lnTo>
                    <a:pt x="327" y="1052"/>
                  </a:lnTo>
                  <a:lnTo>
                    <a:pt x="325" y="1052"/>
                  </a:lnTo>
                  <a:lnTo>
                    <a:pt x="324" y="1050"/>
                  </a:lnTo>
                  <a:lnTo>
                    <a:pt x="322" y="1050"/>
                  </a:lnTo>
                  <a:lnTo>
                    <a:pt x="322" y="1048"/>
                  </a:lnTo>
                  <a:lnTo>
                    <a:pt x="320" y="1047"/>
                  </a:lnTo>
                  <a:lnTo>
                    <a:pt x="320" y="1045"/>
                  </a:lnTo>
                  <a:lnTo>
                    <a:pt x="320" y="1044"/>
                  </a:lnTo>
                  <a:lnTo>
                    <a:pt x="320" y="1042"/>
                  </a:lnTo>
                  <a:lnTo>
                    <a:pt x="320" y="1040"/>
                  </a:lnTo>
                  <a:lnTo>
                    <a:pt x="320" y="1039"/>
                  </a:lnTo>
                  <a:lnTo>
                    <a:pt x="322" y="1039"/>
                  </a:lnTo>
                  <a:lnTo>
                    <a:pt x="322" y="1037"/>
                  </a:lnTo>
                  <a:lnTo>
                    <a:pt x="322" y="1035"/>
                  </a:lnTo>
                  <a:lnTo>
                    <a:pt x="322" y="1034"/>
                  </a:lnTo>
                  <a:lnTo>
                    <a:pt x="322" y="1032"/>
                  </a:lnTo>
                  <a:lnTo>
                    <a:pt x="320" y="1032"/>
                  </a:lnTo>
                  <a:lnTo>
                    <a:pt x="320" y="1030"/>
                  </a:lnTo>
                  <a:lnTo>
                    <a:pt x="320" y="1029"/>
                  </a:lnTo>
                  <a:lnTo>
                    <a:pt x="319" y="1029"/>
                  </a:lnTo>
                  <a:lnTo>
                    <a:pt x="319" y="1027"/>
                  </a:lnTo>
                  <a:lnTo>
                    <a:pt x="317" y="1027"/>
                  </a:lnTo>
                  <a:lnTo>
                    <a:pt x="315" y="1025"/>
                  </a:lnTo>
                  <a:lnTo>
                    <a:pt x="314" y="1025"/>
                  </a:lnTo>
                  <a:lnTo>
                    <a:pt x="312" y="1025"/>
                  </a:lnTo>
                  <a:lnTo>
                    <a:pt x="311" y="1025"/>
                  </a:lnTo>
                  <a:lnTo>
                    <a:pt x="309" y="1025"/>
                  </a:lnTo>
                  <a:lnTo>
                    <a:pt x="307" y="1024"/>
                  </a:lnTo>
                  <a:lnTo>
                    <a:pt x="306" y="1024"/>
                  </a:lnTo>
                  <a:lnTo>
                    <a:pt x="306" y="1022"/>
                  </a:lnTo>
                  <a:lnTo>
                    <a:pt x="306" y="1021"/>
                  </a:lnTo>
                  <a:lnTo>
                    <a:pt x="304" y="1019"/>
                  </a:lnTo>
                  <a:lnTo>
                    <a:pt x="304" y="1017"/>
                  </a:lnTo>
                  <a:lnTo>
                    <a:pt x="304" y="1016"/>
                  </a:lnTo>
                  <a:lnTo>
                    <a:pt x="304" y="1014"/>
                  </a:lnTo>
                  <a:lnTo>
                    <a:pt x="304" y="1012"/>
                  </a:lnTo>
                  <a:lnTo>
                    <a:pt x="302" y="1012"/>
                  </a:lnTo>
                  <a:lnTo>
                    <a:pt x="302" y="1011"/>
                  </a:lnTo>
                  <a:lnTo>
                    <a:pt x="302" y="1009"/>
                  </a:lnTo>
                  <a:lnTo>
                    <a:pt x="304" y="1007"/>
                  </a:lnTo>
                  <a:lnTo>
                    <a:pt x="304" y="1006"/>
                  </a:lnTo>
                  <a:lnTo>
                    <a:pt x="304" y="1004"/>
                  </a:lnTo>
                  <a:lnTo>
                    <a:pt x="304" y="1003"/>
                  </a:lnTo>
                  <a:lnTo>
                    <a:pt x="302" y="1003"/>
                  </a:lnTo>
                  <a:lnTo>
                    <a:pt x="302" y="1001"/>
                  </a:lnTo>
                  <a:lnTo>
                    <a:pt x="301" y="1001"/>
                  </a:lnTo>
                  <a:lnTo>
                    <a:pt x="301" y="999"/>
                  </a:lnTo>
                  <a:lnTo>
                    <a:pt x="299" y="999"/>
                  </a:lnTo>
                  <a:lnTo>
                    <a:pt x="299" y="998"/>
                  </a:lnTo>
                  <a:lnTo>
                    <a:pt x="297" y="998"/>
                  </a:lnTo>
                  <a:lnTo>
                    <a:pt x="297" y="996"/>
                  </a:lnTo>
                  <a:lnTo>
                    <a:pt x="296" y="996"/>
                  </a:lnTo>
                  <a:lnTo>
                    <a:pt x="294" y="994"/>
                  </a:lnTo>
                  <a:lnTo>
                    <a:pt x="294" y="993"/>
                  </a:lnTo>
                  <a:lnTo>
                    <a:pt x="289" y="983"/>
                  </a:lnTo>
                  <a:lnTo>
                    <a:pt x="288" y="981"/>
                  </a:lnTo>
                  <a:lnTo>
                    <a:pt x="288" y="980"/>
                  </a:lnTo>
                  <a:lnTo>
                    <a:pt x="288" y="976"/>
                  </a:lnTo>
                  <a:lnTo>
                    <a:pt x="288" y="975"/>
                  </a:lnTo>
                  <a:lnTo>
                    <a:pt x="288" y="973"/>
                  </a:lnTo>
                  <a:lnTo>
                    <a:pt x="288" y="971"/>
                  </a:lnTo>
                  <a:lnTo>
                    <a:pt x="288" y="970"/>
                  </a:lnTo>
                  <a:lnTo>
                    <a:pt x="288" y="968"/>
                  </a:lnTo>
                  <a:lnTo>
                    <a:pt x="288" y="965"/>
                  </a:lnTo>
                  <a:lnTo>
                    <a:pt x="288" y="963"/>
                  </a:lnTo>
                  <a:lnTo>
                    <a:pt x="288" y="960"/>
                  </a:lnTo>
                  <a:lnTo>
                    <a:pt x="289" y="958"/>
                  </a:lnTo>
                  <a:lnTo>
                    <a:pt x="291" y="955"/>
                  </a:lnTo>
                  <a:lnTo>
                    <a:pt x="291" y="953"/>
                  </a:lnTo>
                  <a:lnTo>
                    <a:pt x="291" y="952"/>
                  </a:lnTo>
                  <a:lnTo>
                    <a:pt x="292" y="950"/>
                  </a:lnTo>
                  <a:lnTo>
                    <a:pt x="294" y="948"/>
                  </a:lnTo>
                  <a:lnTo>
                    <a:pt x="296" y="947"/>
                  </a:lnTo>
                  <a:lnTo>
                    <a:pt x="296" y="945"/>
                  </a:lnTo>
                  <a:lnTo>
                    <a:pt x="297" y="943"/>
                  </a:lnTo>
                  <a:lnTo>
                    <a:pt x="297" y="942"/>
                  </a:lnTo>
                  <a:lnTo>
                    <a:pt x="297" y="938"/>
                  </a:lnTo>
                  <a:lnTo>
                    <a:pt x="297" y="937"/>
                  </a:lnTo>
                  <a:lnTo>
                    <a:pt x="296" y="937"/>
                  </a:lnTo>
                  <a:lnTo>
                    <a:pt x="296" y="935"/>
                  </a:lnTo>
                  <a:lnTo>
                    <a:pt x="296" y="934"/>
                  </a:lnTo>
                  <a:lnTo>
                    <a:pt x="294" y="934"/>
                  </a:lnTo>
                  <a:lnTo>
                    <a:pt x="292" y="932"/>
                  </a:lnTo>
                  <a:lnTo>
                    <a:pt x="292" y="930"/>
                  </a:lnTo>
                  <a:lnTo>
                    <a:pt x="291" y="930"/>
                  </a:lnTo>
                  <a:lnTo>
                    <a:pt x="291" y="929"/>
                  </a:lnTo>
                  <a:lnTo>
                    <a:pt x="291" y="927"/>
                  </a:lnTo>
                  <a:lnTo>
                    <a:pt x="291" y="925"/>
                  </a:lnTo>
                  <a:lnTo>
                    <a:pt x="289" y="924"/>
                  </a:lnTo>
                  <a:lnTo>
                    <a:pt x="288" y="922"/>
                  </a:lnTo>
                  <a:lnTo>
                    <a:pt x="288" y="920"/>
                  </a:lnTo>
                  <a:lnTo>
                    <a:pt x="288" y="919"/>
                  </a:lnTo>
                  <a:lnTo>
                    <a:pt x="289" y="917"/>
                  </a:lnTo>
                  <a:lnTo>
                    <a:pt x="289" y="915"/>
                  </a:lnTo>
                  <a:lnTo>
                    <a:pt x="289" y="914"/>
                  </a:lnTo>
                  <a:lnTo>
                    <a:pt x="289" y="912"/>
                  </a:lnTo>
                  <a:lnTo>
                    <a:pt x="289" y="911"/>
                  </a:lnTo>
                  <a:lnTo>
                    <a:pt x="289" y="909"/>
                  </a:lnTo>
                  <a:lnTo>
                    <a:pt x="291" y="909"/>
                  </a:lnTo>
                  <a:lnTo>
                    <a:pt x="291" y="907"/>
                  </a:lnTo>
                  <a:lnTo>
                    <a:pt x="291" y="906"/>
                  </a:lnTo>
                  <a:lnTo>
                    <a:pt x="292" y="906"/>
                  </a:lnTo>
                  <a:lnTo>
                    <a:pt x="292" y="904"/>
                  </a:lnTo>
                  <a:lnTo>
                    <a:pt x="292" y="902"/>
                  </a:lnTo>
                  <a:lnTo>
                    <a:pt x="292" y="901"/>
                  </a:lnTo>
                  <a:lnTo>
                    <a:pt x="292" y="899"/>
                  </a:lnTo>
                  <a:lnTo>
                    <a:pt x="294" y="897"/>
                  </a:lnTo>
                  <a:lnTo>
                    <a:pt x="294" y="896"/>
                  </a:lnTo>
                  <a:lnTo>
                    <a:pt x="294" y="894"/>
                  </a:lnTo>
                  <a:lnTo>
                    <a:pt x="294" y="892"/>
                  </a:lnTo>
                  <a:lnTo>
                    <a:pt x="294" y="891"/>
                  </a:lnTo>
                  <a:lnTo>
                    <a:pt x="294" y="889"/>
                  </a:lnTo>
                  <a:lnTo>
                    <a:pt x="296" y="889"/>
                  </a:lnTo>
                  <a:lnTo>
                    <a:pt x="296" y="888"/>
                  </a:lnTo>
                  <a:lnTo>
                    <a:pt x="296" y="886"/>
                  </a:lnTo>
                  <a:lnTo>
                    <a:pt x="296" y="884"/>
                  </a:lnTo>
                  <a:lnTo>
                    <a:pt x="296" y="883"/>
                  </a:lnTo>
                  <a:lnTo>
                    <a:pt x="296" y="881"/>
                  </a:lnTo>
                  <a:lnTo>
                    <a:pt x="296" y="879"/>
                  </a:lnTo>
                  <a:lnTo>
                    <a:pt x="296" y="878"/>
                  </a:lnTo>
                  <a:lnTo>
                    <a:pt x="297" y="878"/>
                  </a:lnTo>
                  <a:lnTo>
                    <a:pt x="297" y="876"/>
                  </a:lnTo>
                  <a:lnTo>
                    <a:pt x="297" y="874"/>
                  </a:lnTo>
                  <a:lnTo>
                    <a:pt x="297" y="873"/>
                  </a:lnTo>
                  <a:lnTo>
                    <a:pt x="297" y="871"/>
                  </a:lnTo>
                  <a:lnTo>
                    <a:pt x="299" y="871"/>
                  </a:lnTo>
                  <a:lnTo>
                    <a:pt x="299" y="869"/>
                  </a:lnTo>
                  <a:lnTo>
                    <a:pt x="301" y="869"/>
                  </a:lnTo>
                  <a:lnTo>
                    <a:pt x="302" y="868"/>
                  </a:lnTo>
                  <a:lnTo>
                    <a:pt x="302" y="866"/>
                  </a:lnTo>
                  <a:lnTo>
                    <a:pt x="302" y="865"/>
                  </a:lnTo>
                  <a:lnTo>
                    <a:pt x="304" y="865"/>
                  </a:lnTo>
                  <a:lnTo>
                    <a:pt x="306" y="863"/>
                  </a:lnTo>
                  <a:lnTo>
                    <a:pt x="307" y="863"/>
                  </a:lnTo>
                  <a:lnTo>
                    <a:pt x="309" y="865"/>
                  </a:lnTo>
                  <a:lnTo>
                    <a:pt x="309" y="863"/>
                  </a:lnTo>
                  <a:lnTo>
                    <a:pt x="309" y="861"/>
                  </a:lnTo>
                  <a:lnTo>
                    <a:pt x="311" y="860"/>
                  </a:lnTo>
                  <a:lnTo>
                    <a:pt x="311" y="858"/>
                  </a:lnTo>
                  <a:lnTo>
                    <a:pt x="311" y="856"/>
                  </a:lnTo>
                  <a:lnTo>
                    <a:pt x="311" y="855"/>
                  </a:lnTo>
                  <a:lnTo>
                    <a:pt x="311" y="851"/>
                  </a:lnTo>
                  <a:lnTo>
                    <a:pt x="311" y="850"/>
                  </a:lnTo>
                  <a:lnTo>
                    <a:pt x="311" y="848"/>
                  </a:lnTo>
                  <a:lnTo>
                    <a:pt x="311" y="846"/>
                  </a:lnTo>
                  <a:lnTo>
                    <a:pt x="311" y="843"/>
                  </a:lnTo>
                  <a:lnTo>
                    <a:pt x="311" y="842"/>
                  </a:lnTo>
                  <a:lnTo>
                    <a:pt x="311" y="840"/>
                  </a:lnTo>
                  <a:lnTo>
                    <a:pt x="309" y="838"/>
                  </a:lnTo>
                  <a:lnTo>
                    <a:pt x="307" y="837"/>
                  </a:lnTo>
                  <a:lnTo>
                    <a:pt x="306" y="835"/>
                  </a:lnTo>
                  <a:lnTo>
                    <a:pt x="304" y="833"/>
                  </a:lnTo>
                  <a:lnTo>
                    <a:pt x="306" y="832"/>
                  </a:lnTo>
                  <a:lnTo>
                    <a:pt x="306" y="830"/>
                  </a:lnTo>
                  <a:lnTo>
                    <a:pt x="307" y="828"/>
                  </a:lnTo>
                  <a:lnTo>
                    <a:pt x="307" y="825"/>
                  </a:lnTo>
                  <a:lnTo>
                    <a:pt x="307" y="823"/>
                  </a:lnTo>
                  <a:lnTo>
                    <a:pt x="309" y="820"/>
                  </a:lnTo>
                  <a:lnTo>
                    <a:pt x="311" y="817"/>
                  </a:lnTo>
                  <a:lnTo>
                    <a:pt x="311" y="815"/>
                  </a:lnTo>
                  <a:lnTo>
                    <a:pt x="311" y="814"/>
                  </a:lnTo>
                  <a:lnTo>
                    <a:pt x="312" y="812"/>
                  </a:lnTo>
                  <a:lnTo>
                    <a:pt x="312" y="810"/>
                  </a:lnTo>
                  <a:lnTo>
                    <a:pt x="314" y="807"/>
                  </a:lnTo>
                  <a:lnTo>
                    <a:pt x="314" y="805"/>
                  </a:lnTo>
                  <a:lnTo>
                    <a:pt x="314" y="804"/>
                  </a:lnTo>
                  <a:lnTo>
                    <a:pt x="314" y="802"/>
                  </a:lnTo>
                  <a:lnTo>
                    <a:pt x="315" y="800"/>
                  </a:lnTo>
                  <a:lnTo>
                    <a:pt x="317" y="799"/>
                  </a:lnTo>
                  <a:lnTo>
                    <a:pt x="317" y="797"/>
                  </a:lnTo>
                  <a:lnTo>
                    <a:pt x="319" y="794"/>
                  </a:lnTo>
                  <a:lnTo>
                    <a:pt x="320" y="792"/>
                  </a:lnTo>
                  <a:lnTo>
                    <a:pt x="322" y="791"/>
                  </a:lnTo>
                  <a:lnTo>
                    <a:pt x="324" y="789"/>
                  </a:lnTo>
                  <a:lnTo>
                    <a:pt x="324" y="787"/>
                  </a:lnTo>
                  <a:lnTo>
                    <a:pt x="325" y="786"/>
                  </a:lnTo>
                  <a:lnTo>
                    <a:pt x="327" y="784"/>
                  </a:lnTo>
                  <a:lnTo>
                    <a:pt x="327" y="782"/>
                  </a:lnTo>
                  <a:lnTo>
                    <a:pt x="329" y="781"/>
                  </a:lnTo>
                  <a:lnTo>
                    <a:pt x="329" y="779"/>
                  </a:lnTo>
                  <a:lnTo>
                    <a:pt x="330" y="777"/>
                  </a:lnTo>
                  <a:lnTo>
                    <a:pt x="330" y="776"/>
                  </a:lnTo>
                  <a:lnTo>
                    <a:pt x="332" y="776"/>
                  </a:lnTo>
                  <a:lnTo>
                    <a:pt x="332" y="774"/>
                  </a:lnTo>
                  <a:lnTo>
                    <a:pt x="334" y="773"/>
                  </a:lnTo>
                  <a:lnTo>
                    <a:pt x="334" y="771"/>
                  </a:lnTo>
                  <a:lnTo>
                    <a:pt x="335" y="771"/>
                  </a:lnTo>
                  <a:lnTo>
                    <a:pt x="335" y="769"/>
                  </a:lnTo>
                  <a:lnTo>
                    <a:pt x="337" y="768"/>
                  </a:lnTo>
                  <a:lnTo>
                    <a:pt x="337" y="766"/>
                  </a:lnTo>
                  <a:lnTo>
                    <a:pt x="338" y="764"/>
                  </a:lnTo>
                  <a:lnTo>
                    <a:pt x="338" y="763"/>
                  </a:lnTo>
                  <a:lnTo>
                    <a:pt x="338" y="761"/>
                  </a:lnTo>
                  <a:lnTo>
                    <a:pt x="338" y="759"/>
                  </a:lnTo>
                  <a:lnTo>
                    <a:pt x="338" y="758"/>
                  </a:lnTo>
                  <a:lnTo>
                    <a:pt x="340" y="758"/>
                  </a:lnTo>
                  <a:lnTo>
                    <a:pt x="340" y="756"/>
                  </a:lnTo>
                  <a:lnTo>
                    <a:pt x="342" y="754"/>
                  </a:lnTo>
                  <a:lnTo>
                    <a:pt x="342" y="753"/>
                  </a:lnTo>
                  <a:lnTo>
                    <a:pt x="343" y="753"/>
                  </a:lnTo>
                  <a:lnTo>
                    <a:pt x="343" y="751"/>
                  </a:lnTo>
                  <a:lnTo>
                    <a:pt x="343" y="750"/>
                  </a:lnTo>
                  <a:lnTo>
                    <a:pt x="343" y="748"/>
                  </a:lnTo>
                  <a:lnTo>
                    <a:pt x="345" y="748"/>
                  </a:lnTo>
                  <a:lnTo>
                    <a:pt x="345" y="746"/>
                  </a:lnTo>
                  <a:lnTo>
                    <a:pt x="345" y="745"/>
                  </a:lnTo>
                  <a:lnTo>
                    <a:pt x="345" y="743"/>
                  </a:lnTo>
                  <a:lnTo>
                    <a:pt x="347" y="743"/>
                  </a:lnTo>
                  <a:lnTo>
                    <a:pt x="347" y="741"/>
                  </a:lnTo>
                  <a:lnTo>
                    <a:pt x="347" y="740"/>
                  </a:lnTo>
                  <a:lnTo>
                    <a:pt x="348" y="740"/>
                  </a:lnTo>
                  <a:lnTo>
                    <a:pt x="348" y="738"/>
                  </a:lnTo>
                  <a:lnTo>
                    <a:pt x="348" y="736"/>
                  </a:lnTo>
                  <a:lnTo>
                    <a:pt x="348" y="735"/>
                  </a:lnTo>
                  <a:lnTo>
                    <a:pt x="350" y="735"/>
                  </a:lnTo>
                  <a:lnTo>
                    <a:pt x="350" y="733"/>
                  </a:lnTo>
                  <a:lnTo>
                    <a:pt x="350" y="731"/>
                  </a:lnTo>
                  <a:lnTo>
                    <a:pt x="350" y="730"/>
                  </a:lnTo>
                  <a:lnTo>
                    <a:pt x="352" y="730"/>
                  </a:lnTo>
                  <a:lnTo>
                    <a:pt x="352" y="728"/>
                  </a:lnTo>
                  <a:lnTo>
                    <a:pt x="353" y="728"/>
                  </a:lnTo>
                  <a:lnTo>
                    <a:pt x="353" y="727"/>
                  </a:lnTo>
                  <a:lnTo>
                    <a:pt x="355" y="725"/>
                  </a:lnTo>
                  <a:lnTo>
                    <a:pt x="355" y="723"/>
                  </a:lnTo>
                  <a:lnTo>
                    <a:pt x="355" y="722"/>
                  </a:lnTo>
                  <a:lnTo>
                    <a:pt x="357" y="722"/>
                  </a:lnTo>
                  <a:lnTo>
                    <a:pt x="357" y="720"/>
                  </a:lnTo>
                  <a:lnTo>
                    <a:pt x="358" y="720"/>
                  </a:lnTo>
                  <a:lnTo>
                    <a:pt x="360" y="720"/>
                  </a:lnTo>
                  <a:lnTo>
                    <a:pt x="361" y="718"/>
                  </a:lnTo>
                  <a:lnTo>
                    <a:pt x="361" y="717"/>
                  </a:lnTo>
                  <a:lnTo>
                    <a:pt x="361" y="715"/>
                  </a:lnTo>
                  <a:lnTo>
                    <a:pt x="361" y="713"/>
                  </a:lnTo>
                  <a:lnTo>
                    <a:pt x="361" y="712"/>
                  </a:lnTo>
                  <a:lnTo>
                    <a:pt x="361" y="710"/>
                  </a:lnTo>
                  <a:lnTo>
                    <a:pt x="361" y="708"/>
                  </a:lnTo>
                  <a:lnTo>
                    <a:pt x="361" y="707"/>
                  </a:lnTo>
                  <a:lnTo>
                    <a:pt x="361" y="705"/>
                  </a:lnTo>
                  <a:lnTo>
                    <a:pt x="361" y="704"/>
                  </a:lnTo>
                  <a:lnTo>
                    <a:pt x="363" y="702"/>
                  </a:lnTo>
                  <a:lnTo>
                    <a:pt x="361" y="702"/>
                  </a:lnTo>
                  <a:lnTo>
                    <a:pt x="361" y="700"/>
                  </a:lnTo>
                  <a:lnTo>
                    <a:pt x="361" y="699"/>
                  </a:lnTo>
                  <a:lnTo>
                    <a:pt x="361" y="697"/>
                  </a:lnTo>
                  <a:lnTo>
                    <a:pt x="363" y="697"/>
                  </a:lnTo>
                  <a:lnTo>
                    <a:pt x="363" y="695"/>
                  </a:lnTo>
                  <a:lnTo>
                    <a:pt x="361" y="695"/>
                  </a:lnTo>
                  <a:lnTo>
                    <a:pt x="361" y="694"/>
                  </a:lnTo>
                  <a:lnTo>
                    <a:pt x="361" y="692"/>
                  </a:lnTo>
                  <a:lnTo>
                    <a:pt x="361" y="690"/>
                  </a:lnTo>
                  <a:lnTo>
                    <a:pt x="363" y="689"/>
                  </a:lnTo>
                  <a:lnTo>
                    <a:pt x="363" y="687"/>
                  </a:lnTo>
                  <a:lnTo>
                    <a:pt x="363" y="685"/>
                  </a:lnTo>
                  <a:lnTo>
                    <a:pt x="363" y="684"/>
                  </a:lnTo>
                  <a:lnTo>
                    <a:pt x="363" y="682"/>
                  </a:lnTo>
                  <a:lnTo>
                    <a:pt x="365" y="682"/>
                  </a:lnTo>
                  <a:lnTo>
                    <a:pt x="365" y="681"/>
                  </a:lnTo>
                  <a:lnTo>
                    <a:pt x="365" y="679"/>
                  </a:lnTo>
                  <a:lnTo>
                    <a:pt x="365" y="677"/>
                  </a:lnTo>
                  <a:lnTo>
                    <a:pt x="365" y="676"/>
                  </a:lnTo>
                  <a:lnTo>
                    <a:pt x="365" y="674"/>
                  </a:lnTo>
                  <a:lnTo>
                    <a:pt x="365" y="672"/>
                  </a:lnTo>
                  <a:lnTo>
                    <a:pt x="365" y="671"/>
                  </a:lnTo>
                  <a:lnTo>
                    <a:pt x="366" y="671"/>
                  </a:lnTo>
                  <a:lnTo>
                    <a:pt x="366" y="669"/>
                  </a:lnTo>
                  <a:lnTo>
                    <a:pt x="366" y="667"/>
                  </a:lnTo>
                  <a:lnTo>
                    <a:pt x="366" y="666"/>
                  </a:lnTo>
                  <a:lnTo>
                    <a:pt x="366" y="664"/>
                  </a:lnTo>
                  <a:lnTo>
                    <a:pt x="368" y="664"/>
                  </a:lnTo>
                  <a:lnTo>
                    <a:pt x="368" y="662"/>
                  </a:lnTo>
                  <a:lnTo>
                    <a:pt x="368" y="661"/>
                  </a:lnTo>
                  <a:lnTo>
                    <a:pt x="368" y="659"/>
                  </a:lnTo>
                  <a:lnTo>
                    <a:pt x="368" y="658"/>
                  </a:lnTo>
                  <a:lnTo>
                    <a:pt x="368" y="656"/>
                  </a:lnTo>
                  <a:lnTo>
                    <a:pt x="368" y="654"/>
                  </a:lnTo>
                  <a:lnTo>
                    <a:pt x="368" y="653"/>
                  </a:lnTo>
                  <a:lnTo>
                    <a:pt x="368" y="651"/>
                  </a:lnTo>
                  <a:lnTo>
                    <a:pt x="370" y="651"/>
                  </a:lnTo>
                  <a:lnTo>
                    <a:pt x="370" y="649"/>
                  </a:lnTo>
                  <a:lnTo>
                    <a:pt x="370" y="648"/>
                  </a:lnTo>
                  <a:lnTo>
                    <a:pt x="370" y="646"/>
                  </a:lnTo>
                  <a:lnTo>
                    <a:pt x="370" y="644"/>
                  </a:lnTo>
                  <a:lnTo>
                    <a:pt x="371" y="643"/>
                  </a:lnTo>
                  <a:lnTo>
                    <a:pt x="371" y="641"/>
                  </a:lnTo>
                  <a:lnTo>
                    <a:pt x="371" y="639"/>
                  </a:lnTo>
                  <a:lnTo>
                    <a:pt x="373" y="639"/>
                  </a:lnTo>
                  <a:lnTo>
                    <a:pt x="373" y="638"/>
                  </a:lnTo>
                  <a:lnTo>
                    <a:pt x="373" y="636"/>
                  </a:lnTo>
                  <a:lnTo>
                    <a:pt x="375" y="636"/>
                  </a:lnTo>
                  <a:lnTo>
                    <a:pt x="375" y="635"/>
                  </a:lnTo>
                  <a:lnTo>
                    <a:pt x="376" y="635"/>
                  </a:lnTo>
                  <a:lnTo>
                    <a:pt x="376" y="633"/>
                  </a:lnTo>
                  <a:lnTo>
                    <a:pt x="378" y="633"/>
                  </a:lnTo>
                  <a:lnTo>
                    <a:pt x="380" y="633"/>
                  </a:lnTo>
                  <a:lnTo>
                    <a:pt x="381" y="633"/>
                  </a:lnTo>
                  <a:lnTo>
                    <a:pt x="383" y="631"/>
                  </a:lnTo>
                  <a:lnTo>
                    <a:pt x="384" y="631"/>
                  </a:lnTo>
                  <a:lnTo>
                    <a:pt x="386" y="631"/>
                  </a:lnTo>
                  <a:lnTo>
                    <a:pt x="386" y="630"/>
                  </a:lnTo>
                  <a:lnTo>
                    <a:pt x="388" y="630"/>
                  </a:lnTo>
                  <a:lnTo>
                    <a:pt x="389" y="630"/>
                  </a:lnTo>
                  <a:lnTo>
                    <a:pt x="389" y="628"/>
                  </a:lnTo>
                  <a:lnTo>
                    <a:pt x="391" y="628"/>
                  </a:lnTo>
                  <a:lnTo>
                    <a:pt x="391" y="626"/>
                  </a:lnTo>
                  <a:lnTo>
                    <a:pt x="391" y="625"/>
                  </a:lnTo>
                  <a:lnTo>
                    <a:pt x="391" y="623"/>
                  </a:lnTo>
                  <a:lnTo>
                    <a:pt x="391" y="621"/>
                  </a:lnTo>
                  <a:lnTo>
                    <a:pt x="391" y="620"/>
                  </a:lnTo>
                  <a:lnTo>
                    <a:pt x="391" y="618"/>
                  </a:lnTo>
                  <a:lnTo>
                    <a:pt x="393" y="618"/>
                  </a:lnTo>
                  <a:lnTo>
                    <a:pt x="393" y="616"/>
                  </a:lnTo>
                  <a:lnTo>
                    <a:pt x="393" y="615"/>
                  </a:lnTo>
                  <a:lnTo>
                    <a:pt x="393" y="613"/>
                  </a:lnTo>
                  <a:lnTo>
                    <a:pt x="393" y="612"/>
                  </a:lnTo>
                  <a:lnTo>
                    <a:pt x="393" y="610"/>
                  </a:lnTo>
                  <a:lnTo>
                    <a:pt x="393" y="608"/>
                  </a:lnTo>
                  <a:lnTo>
                    <a:pt x="393" y="607"/>
                  </a:lnTo>
                  <a:lnTo>
                    <a:pt x="394" y="607"/>
                  </a:lnTo>
                  <a:lnTo>
                    <a:pt x="394" y="605"/>
                  </a:lnTo>
                  <a:lnTo>
                    <a:pt x="394" y="603"/>
                  </a:lnTo>
                  <a:lnTo>
                    <a:pt x="396" y="603"/>
                  </a:lnTo>
                  <a:lnTo>
                    <a:pt x="396" y="602"/>
                  </a:lnTo>
                  <a:lnTo>
                    <a:pt x="396" y="600"/>
                  </a:lnTo>
                  <a:lnTo>
                    <a:pt x="398" y="600"/>
                  </a:lnTo>
                  <a:lnTo>
                    <a:pt x="398" y="598"/>
                  </a:lnTo>
                  <a:lnTo>
                    <a:pt x="398" y="597"/>
                  </a:lnTo>
                  <a:lnTo>
                    <a:pt x="399" y="597"/>
                  </a:lnTo>
                  <a:lnTo>
                    <a:pt x="399" y="595"/>
                  </a:lnTo>
                  <a:lnTo>
                    <a:pt x="401" y="595"/>
                  </a:lnTo>
                  <a:lnTo>
                    <a:pt x="401" y="593"/>
                  </a:lnTo>
                  <a:lnTo>
                    <a:pt x="403" y="593"/>
                  </a:lnTo>
                  <a:lnTo>
                    <a:pt x="403" y="592"/>
                  </a:lnTo>
                  <a:lnTo>
                    <a:pt x="404" y="592"/>
                  </a:lnTo>
                  <a:lnTo>
                    <a:pt x="406" y="592"/>
                  </a:lnTo>
                  <a:lnTo>
                    <a:pt x="407" y="592"/>
                  </a:lnTo>
                  <a:lnTo>
                    <a:pt x="409" y="593"/>
                  </a:lnTo>
                  <a:lnTo>
                    <a:pt x="411" y="593"/>
                  </a:lnTo>
                  <a:lnTo>
                    <a:pt x="412" y="593"/>
                  </a:lnTo>
                  <a:lnTo>
                    <a:pt x="414" y="593"/>
                  </a:lnTo>
                  <a:lnTo>
                    <a:pt x="414" y="592"/>
                  </a:lnTo>
                  <a:lnTo>
                    <a:pt x="416" y="592"/>
                  </a:lnTo>
                  <a:lnTo>
                    <a:pt x="417" y="592"/>
                  </a:lnTo>
                  <a:lnTo>
                    <a:pt x="417" y="590"/>
                  </a:lnTo>
                  <a:lnTo>
                    <a:pt x="419" y="590"/>
                  </a:lnTo>
                  <a:lnTo>
                    <a:pt x="421" y="590"/>
                  </a:lnTo>
                  <a:lnTo>
                    <a:pt x="422" y="590"/>
                  </a:lnTo>
                  <a:lnTo>
                    <a:pt x="422" y="589"/>
                  </a:lnTo>
                  <a:lnTo>
                    <a:pt x="424" y="589"/>
                  </a:lnTo>
                  <a:lnTo>
                    <a:pt x="426" y="587"/>
                  </a:lnTo>
                  <a:lnTo>
                    <a:pt x="426" y="585"/>
                  </a:lnTo>
                  <a:lnTo>
                    <a:pt x="426" y="584"/>
                  </a:lnTo>
                  <a:lnTo>
                    <a:pt x="426" y="582"/>
                  </a:lnTo>
                  <a:lnTo>
                    <a:pt x="427" y="582"/>
                  </a:lnTo>
                  <a:lnTo>
                    <a:pt x="427" y="580"/>
                  </a:lnTo>
                  <a:lnTo>
                    <a:pt x="427" y="579"/>
                  </a:lnTo>
                  <a:lnTo>
                    <a:pt x="429" y="577"/>
                  </a:lnTo>
                  <a:lnTo>
                    <a:pt x="429" y="575"/>
                  </a:lnTo>
                  <a:lnTo>
                    <a:pt x="429" y="574"/>
                  </a:lnTo>
                  <a:lnTo>
                    <a:pt x="430" y="572"/>
                  </a:lnTo>
                  <a:lnTo>
                    <a:pt x="430" y="570"/>
                  </a:lnTo>
                  <a:lnTo>
                    <a:pt x="430" y="569"/>
                  </a:lnTo>
                  <a:lnTo>
                    <a:pt x="430" y="567"/>
                  </a:lnTo>
                  <a:lnTo>
                    <a:pt x="429" y="566"/>
                  </a:lnTo>
                  <a:lnTo>
                    <a:pt x="429" y="564"/>
                  </a:lnTo>
                  <a:lnTo>
                    <a:pt x="429" y="562"/>
                  </a:lnTo>
                  <a:lnTo>
                    <a:pt x="427" y="561"/>
                  </a:lnTo>
                  <a:lnTo>
                    <a:pt x="427" y="559"/>
                  </a:lnTo>
                  <a:lnTo>
                    <a:pt x="427" y="557"/>
                  </a:lnTo>
                  <a:lnTo>
                    <a:pt x="427" y="556"/>
                  </a:lnTo>
                  <a:lnTo>
                    <a:pt x="427" y="554"/>
                  </a:lnTo>
                  <a:lnTo>
                    <a:pt x="427" y="552"/>
                  </a:lnTo>
                  <a:lnTo>
                    <a:pt x="427" y="551"/>
                  </a:lnTo>
                  <a:lnTo>
                    <a:pt x="427" y="549"/>
                  </a:lnTo>
                  <a:lnTo>
                    <a:pt x="426" y="547"/>
                  </a:lnTo>
                  <a:lnTo>
                    <a:pt x="424" y="546"/>
                  </a:lnTo>
                  <a:lnTo>
                    <a:pt x="422" y="546"/>
                  </a:lnTo>
                  <a:lnTo>
                    <a:pt x="422" y="544"/>
                  </a:lnTo>
                  <a:lnTo>
                    <a:pt x="422" y="543"/>
                  </a:lnTo>
                  <a:lnTo>
                    <a:pt x="421" y="541"/>
                  </a:lnTo>
                  <a:lnTo>
                    <a:pt x="421" y="539"/>
                  </a:lnTo>
                  <a:lnTo>
                    <a:pt x="422" y="539"/>
                  </a:lnTo>
                  <a:lnTo>
                    <a:pt x="422" y="538"/>
                  </a:lnTo>
                  <a:lnTo>
                    <a:pt x="424" y="538"/>
                  </a:lnTo>
                  <a:lnTo>
                    <a:pt x="426" y="538"/>
                  </a:lnTo>
                  <a:lnTo>
                    <a:pt x="427" y="536"/>
                  </a:lnTo>
                  <a:lnTo>
                    <a:pt x="429" y="536"/>
                  </a:lnTo>
                  <a:lnTo>
                    <a:pt x="429" y="534"/>
                  </a:lnTo>
                  <a:lnTo>
                    <a:pt x="427" y="534"/>
                  </a:lnTo>
                  <a:lnTo>
                    <a:pt x="427" y="533"/>
                  </a:lnTo>
                  <a:lnTo>
                    <a:pt x="427" y="531"/>
                  </a:lnTo>
                  <a:lnTo>
                    <a:pt x="427" y="529"/>
                  </a:lnTo>
                  <a:lnTo>
                    <a:pt x="429" y="529"/>
                  </a:lnTo>
                  <a:lnTo>
                    <a:pt x="429" y="528"/>
                  </a:lnTo>
                  <a:lnTo>
                    <a:pt x="430" y="528"/>
                  </a:lnTo>
                  <a:lnTo>
                    <a:pt x="430" y="526"/>
                  </a:lnTo>
                  <a:lnTo>
                    <a:pt x="432" y="524"/>
                  </a:lnTo>
                  <a:lnTo>
                    <a:pt x="432" y="523"/>
                  </a:lnTo>
                  <a:lnTo>
                    <a:pt x="432" y="521"/>
                  </a:lnTo>
                  <a:lnTo>
                    <a:pt x="430" y="521"/>
                  </a:lnTo>
                  <a:lnTo>
                    <a:pt x="432" y="520"/>
                  </a:lnTo>
                  <a:lnTo>
                    <a:pt x="432" y="518"/>
                  </a:lnTo>
                  <a:lnTo>
                    <a:pt x="434" y="518"/>
                  </a:lnTo>
                  <a:lnTo>
                    <a:pt x="432" y="516"/>
                  </a:lnTo>
                  <a:lnTo>
                    <a:pt x="432" y="515"/>
                  </a:lnTo>
                  <a:lnTo>
                    <a:pt x="432" y="513"/>
                  </a:lnTo>
                  <a:lnTo>
                    <a:pt x="432" y="511"/>
                  </a:lnTo>
                  <a:lnTo>
                    <a:pt x="430" y="511"/>
                  </a:lnTo>
                  <a:lnTo>
                    <a:pt x="430" y="510"/>
                  </a:lnTo>
                  <a:lnTo>
                    <a:pt x="429" y="508"/>
                  </a:lnTo>
                  <a:lnTo>
                    <a:pt x="429" y="506"/>
                  </a:lnTo>
                  <a:lnTo>
                    <a:pt x="427" y="506"/>
                  </a:lnTo>
                  <a:lnTo>
                    <a:pt x="427" y="505"/>
                  </a:lnTo>
                  <a:lnTo>
                    <a:pt x="426" y="505"/>
                  </a:lnTo>
                  <a:lnTo>
                    <a:pt x="424" y="505"/>
                  </a:lnTo>
                  <a:lnTo>
                    <a:pt x="422" y="505"/>
                  </a:lnTo>
                  <a:lnTo>
                    <a:pt x="421" y="506"/>
                  </a:lnTo>
                  <a:lnTo>
                    <a:pt x="419" y="506"/>
                  </a:lnTo>
                  <a:lnTo>
                    <a:pt x="417" y="506"/>
                  </a:lnTo>
                  <a:lnTo>
                    <a:pt x="417" y="505"/>
                  </a:lnTo>
                  <a:lnTo>
                    <a:pt x="417" y="503"/>
                  </a:lnTo>
                  <a:lnTo>
                    <a:pt x="417" y="501"/>
                  </a:lnTo>
                  <a:lnTo>
                    <a:pt x="416" y="500"/>
                  </a:lnTo>
                  <a:lnTo>
                    <a:pt x="416" y="498"/>
                  </a:lnTo>
                  <a:lnTo>
                    <a:pt x="416" y="497"/>
                  </a:lnTo>
                  <a:lnTo>
                    <a:pt x="414" y="495"/>
                  </a:lnTo>
                  <a:lnTo>
                    <a:pt x="414" y="493"/>
                  </a:lnTo>
                  <a:lnTo>
                    <a:pt x="412" y="492"/>
                  </a:lnTo>
                  <a:lnTo>
                    <a:pt x="411" y="492"/>
                  </a:lnTo>
                  <a:lnTo>
                    <a:pt x="411" y="493"/>
                  </a:lnTo>
                  <a:lnTo>
                    <a:pt x="409" y="493"/>
                  </a:lnTo>
                  <a:lnTo>
                    <a:pt x="407" y="493"/>
                  </a:lnTo>
                  <a:lnTo>
                    <a:pt x="406" y="493"/>
                  </a:lnTo>
                  <a:lnTo>
                    <a:pt x="406" y="495"/>
                  </a:lnTo>
                  <a:lnTo>
                    <a:pt x="404" y="495"/>
                  </a:lnTo>
                  <a:lnTo>
                    <a:pt x="403" y="495"/>
                  </a:lnTo>
                  <a:lnTo>
                    <a:pt x="403" y="497"/>
                  </a:lnTo>
                  <a:lnTo>
                    <a:pt x="401" y="495"/>
                  </a:lnTo>
                  <a:lnTo>
                    <a:pt x="401" y="493"/>
                  </a:lnTo>
                  <a:lnTo>
                    <a:pt x="401" y="492"/>
                  </a:lnTo>
                  <a:lnTo>
                    <a:pt x="401" y="490"/>
                  </a:lnTo>
                  <a:lnTo>
                    <a:pt x="403" y="490"/>
                  </a:lnTo>
                  <a:lnTo>
                    <a:pt x="403" y="488"/>
                  </a:lnTo>
                  <a:lnTo>
                    <a:pt x="403" y="487"/>
                  </a:lnTo>
                  <a:lnTo>
                    <a:pt x="403" y="485"/>
                  </a:lnTo>
                  <a:lnTo>
                    <a:pt x="403" y="483"/>
                  </a:lnTo>
                  <a:lnTo>
                    <a:pt x="401" y="483"/>
                  </a:lnTo>
                  <a:lnTo>
                    <a:pt x="399" y="483"/>
                  </a:lnTo>
                  <a:lnTo>
                    <a:pt x="399" y="482"/>
                  </a:lnTo>
                  <a:lnTo>
                    <a:pt x="399" y="483"/>
                  </a:lnTo>
                  <a:lnTo>
                    <a:pt x="398" y="483"/>
                  </a:lnTo>
                  <a:lnTo>
                    <a:pt x="396" y="483"/>
                  </a:lnTo>
                  <a:lnTo>
                    <a:pt x="396" y="485"/>
                  </a:lnTo>
                  <a:lnTo>
                    <a:pt x="394" y="485"/>
                  </a:lnTo>
                  <a:lnTo>
                    <a:pt x="393" y="485"/>
                  </a:lnTo>
                  <a:lnTo>
                    <a:pt x="393" y="483"/>
                  </a:lnTo>
                  <a:lnTo>
                    <a:pt x="393" y="482"/>
                  </a:lnTo>
                  <a:lnTo>
                    <a:pt x="393" y="480"/>
                  </a:lnTo>
                  <a:lnTo>
                    <a:pt x="393" y="478"/>
                  </a:lnTo>
                  <a:lnTo>
                    <a:pt x="394" y="478"/>
                  </a:lnTo>
                  <a:lnTo>
                    <a:pt x="394" y="477"/>
                  </a:lnTo>
                  <a:lnTo>
                    <a:pt x="394" y="475"/>
                  </a:lnTo>
                  <a:lnTo>
                    <a:pt x="394" y="474"/>
                  </a:lnTo>
                  <a:lnTo>
                    <a:pt x="393" y="472"/>
                  </a:lnTo>
                  <a:lnTo>
                    <a:pt x="391" y="472"/>
                  </a:lnTo>
                  <a:lnTo>
                    <a:pt x="391" y="470"/>
                  </a:lnTo>
                  <a:lnTo>
                    <a:pt x="389" y="470"/>
                  </a:lnTo>
                  <a:lnTo>
                    <a:pt x="389" y="469"/>
                  </a:lnTo>
                  <a:lnTo>
                    <a:pt x="391" y="469"/>
                  </a:lnTo>
                  <a:lnTo>
                    <a:pt x="391" y="467"/>
                  </a:lnTo>
                  <a:lnTo>
                    <a:pt x="393" y="467"/>
                  </a:lnTo>
                  <a:lnTo>
                    <a:pt x="393" y="465"/>
                  </a:lnTo>
                  <a:lnTo>
                    <a:pt x="394" y="465"/>
                  </a:lnTo>
                  <a:lnTo>
                    <a:pt x="394" y="464"/>
                  </a:lnTo>
                  <a:lnTo>
                    <a:pt x="394" y="462"/>
                  </a:lnTo>
                  <a:lnTo>
                    <a:pt x="393" y="462"/>
                  </a:lnTo>
                  <a:lnTo>
                    <a:pt x="393" y="460"/>
                  </a:lnTo>
                  <a:lnTo>
                    <a:pt x="393" y="459"/>
                  </a:lnTo>
                  <a:lnTo>
                    <a:pt x="393" y="457"/>
                  </a:lnTo>
                  <a:lnTo>
                    <a:pt x="391" y="457"/>
                  </a:lnTo>
                  <a:lnTo>
                    <a:pt x="391" y="455"/>
                  </a:lnTo>
                  <a:lnTo>
                    <a:pt x="389" y="454"/>
                  </a:lnTo>
                  <a:lnTo>
                    <a:pt x="388" y="452"/>
                  </a:lnTo>
                  <a:lnTo>
                    <a:pt x="388" y="451"/>
                  </a:lnTo>
                  <a:lnTo>
                    <a:pt x="386" y="451"/>
                  </a:lnTo>
                  <a:lnTo>
                    <a:pt x="384" y="451"/>
                  </a:lnTo>
                  <a:lnTo>
                    <a:pt x="383" y="451"/>
                  </a:lnTo>
                  <a:lnTo>
                    <a:pt x="381" y="451"/>
                  </a:lnTo>
                  <a:lnTo>
                    <a:pt x="380" y="451"/>
                  </a:lnTo>
                  <a:lnTo>
                    <a:pt x="378" y="449"/>
                  </a:lnTo>
                  <a:lnTo>
                    <a:pt x="380" y="449"/>
                  </a:lnTo>
                  <a:lnTo>
                    <a:pt x="380" y="447"/>
                  </a:lnTo>
                  <a:lnTo>
                    <a:pt x="380" y="446"/>
                  </a:lnTo>
                  <a:lnTo>
                    <a:pt x="381" y="446"/>
                  </a:lnTo>
                  <a:lnTo>
                    <a:pt x="381" y="444"/>
                  </a:lnTo>
                  <a:lnTo>
                    <a:pt x="383" y="444"/>
                  </a:lnTo>
                  <a:lnTo>
                    <a:pt x="383" y="442"/>
                  </a:lnTo>
                  <a:lnTo>
                    <a:pt x="384" y="442"/>
                  </a:lnTo>
                  <a:lnTo>
                    <a:pt x="384" y="441"/>
                  </a:lnTo>
                  <a:lnTo>
                    <a:pt x="384" y="439"/>
                  </a:lnTo>
                  <a:lnTo>
                    <a:pt x="383" y="437"/>
                  </a:lnTo>
                  <a:lnTo>
                    <a:pt x="383" y="436"/>
                  </a:lnTo>
                  <a:lnTo>
                    <a:pt x="381" y="436"/>
                  </a:lnTo>
                  <a:lnTo>
                    <a:pt x="381" y="434"/>
                  </a:lnTo>
                  <a:lnTo>
                    <a:pt x="383" y="434"/>
                  </a:lnTo>
                  <a:lnTo>
                    <a:pt x="381" y="432"/>
                  </a:lnTo>
                  <a:lnTo>
                    <a:pt x="380" y="432"/>
                  </a:lnTo>
                  <a:lnTo>
                    <a:pt x="378" y="432"/>
                  </a:lnTo>
                  <a:lnTo>
                    <a:pt x="376" y="432"/>
                  </a:lnTo>
                  <a:lnTo>
                    <a:pt x="375" y="434"/>
                  </a:lnTo>
                  <a:lnTo>
                    <a:pt x="373" y="434"/>
                  </a:lnTo>
                  <a:lnTo>
                    <a:pt x="371" y="434"/>
                  </a:lnTo>
                  <a:lnTo>
                    <a:pt x="371" y="432"/>
                  </a:lnTo>
                  <a:lnTo>
                    <a:pt x="371" y="431"/>
                  </a:lnTo>
                  <a:lnTo>
                    <a:pt x="373" y="431"/>
                  </a:lnTo>
                  <a:lnTo>
                    <a:pt x="373" y="429"/>
                  </a:lnTo>
                  <a:lnTo>
                    <a:pt x="373" y="428"/>
                  </a:lnTo>
                  <a:lnTo>
                    <a:pt x="375" y="428"/>
                  </a:lnTo>
                  <a:lnTo>
                    <a:pt x="375" y="426"/>
                  </a:lnTo>
                  <a:lnTo>
                    <a:pt x="375" y="424"/>
                  </a:lnTo>
                  <a:lnTo>
                    <a:pt x="373" y="424"/>
                  </a:lnTo>
                  <a:lnTo>
                    <a:pt x="373" y="423"/>
                  </a:lnTo>
                  <a:lnTo>
                    <a:pt x="371" y="423"/>
                  </a:lnTo>
                  <a:lnTo>
                    <a:pt x="370" y="423"/>
                  </a:lnTo>
                  <a:lnTo>
                    <a:pt x="370" y="424"/>
                  </a:lnTo>
                  <a:lnTo>
                    <a:pt x="370" y="426"/>
                  </a:lnTo>
                  <a:lnTo>
                    <a:pt x="368" y="426"/>
                  </a:lnTo>
                  <a:lnTo>
                    <a:pt x="368" y="424"/>
                  </a:lnTo>
                  <a:lnTo>
                    <a:pt x="366" y="424"/>
                  </a:lnTo>
                  <a:lnTo>
                    <a:pt x="366" y="423"/>
                  </a:lnTo>
                  <a:lnTo>
                    <a:pt x="366" y="421"/>
                  </a:lnTo>
                  <a:lnTo>
                    <a:pt x="366" y="419"/>
                  </a:lnTo>
                  <a:lnTo>
                    <a:pt x="366" y="418"/>
                  </a:lnTo>
                  <a:lnTo>
                    <a:pt x="366" y="416"/>
                  </a:lnTo>
                  <a:lnTo>
                    <a:pt x="365" y="416"/>
                  </a:lnTo>
                  <a:lnTo>
                    <a:pt x="365" y="414"/>
                  </a:lnTo>
                  <a:lnTo>
                    <a:pt x="365" y="413"/>
                  </a:lnTo>
                  <a:lnTo>
                    <a:pt x="365" y="411"/>
                  </a:lnTo>
                  <a:lnTo>
                    <a:pt x="366" y="411"/>
                  </a:lnTo>
                  <a:lnTo>
                    <a:pt x="366" y="410"/>
                  </a:lnTo>
                  <a:lnTo>
                    <a:pt x="366" y="408"/>
                  </a:lnTo>
                  <a:lnTo>
                    <a:pt x="366" y="406"/>
                  </a:lnTo>
                  <a:lnTo>
                    <a:pt x="368" y="406"/>
                  </a:lnTo>
                  <a:lnTo>
                    <a:pt x="368" y="405"/>
                  </a:lnTo>
                  <a:lnTo>
                    <a:pt x="370" y="405"/>
                  </a:lnTo>
                  <a:lnTo>
                    <a:pt x="370" y="406"/>
                  </a:lnTo>
                  <a:lnTo>
                    <a:pt x="371" y="406"/>
                  </a:lnTo>
                  <a:lnTo>
                    <a:pt x="373" y="406"/>
                  </a:lnTo>
                  <a:lnTo>
                    <a:pt x="375" y="406"/>
                  </a:lnTo>
                  <a:lnTo>
                    <a:pt x="375" y="405"/>
                  </a:lnTo>
                  <a:lnTo>
                    <a:pt x="375" y="403"/>
                  </a:lnTo>
                  <a:lnTo>
                    <a:pt x="375" y="401"/>
                  </a:lnTo>
                  <a:lnTo>
                    <a:pt x="375" y="400"/>
                  </a:lnTo>
                  <a:lnTo>
                    <a:pt x="373" y="400"/>
                  </a:lnTo>
                  <a:lnTo>
                    <a:pt x="373" y="398"/>
                  </a:lnTo>
                  <a:lnTo>
                    <a:pt x="371" y="398"/>
                  </a:lnTo>
                  <a:lnTo>
                    <a:pt x="371" y="396"/>
                  </a:lnTo>
                  <a:lnTo>
                    <a:pt x="370" y="395"/>
                  </a:lnTo>
                  <a:lnTo>
                    <a:pt x="370" y="393"/>
                  </a:lnTo>
                  <a:lnTo>
                    <a:pt x="370" y="391"/>
                  </a:lnTo>
                  <a:lnTo>
                    <a:pt x="370" y="390"/>
                  </a:lnTo>
                  <a:lnTo>
                    <a:pt x="370" y="388"/>
                  </a:lnTo>
                  <a:lnTo>
                    <a:pt x="368" y="388"/>
                  </a:lnTo>
                  <a:lnTo>
                    <a:pt x="368" y="387"/>
                  </a:lnTo>
                  <a:lnTo>
                    <a:pt x="366" y="387"/>
                  </a:lnTo>
                  <a:lnTo>
                    <a:pt x="365" y="387"/>
                  </a:lnTo>
                  <a:lnTo>
                    <a:pt x="363" y="387"/>
                  </a:lnTo>
                  <a:lnTo>
                    <a:pt x="361" y="387"/>
                  </a:lnTo>
                  <a:lnTo>
                    <a:pt x="360" y="387"/>
                  </a:lnTo>
                  <a:lnTo>
                    <a:pt x="358" y="385"/>
                  </a:lnTo>
                  <a:lnTo>
                    <a:pt x="358" y="383"/>
                  </a:lnTo>
                  <a:lnTo>
                    <a:pt x="360" y="383"/>
                  </a:lnTo>
                  <a:lnTo>
                    <a:pt x="360" y="382"/>
                  </a:lnTo>
                  <a:lnTo>
                    <a:pt x="361" y="380"/>
                  </a:lnTo>
                  <a:lnTo>
                    <a:pt x="361" y="378"/>
                  </a:lnTo>
                  <a:lnTo>
                    <a:pt x="361" y="377"/>
                  </a:lnTo>
                  <a:lnTo>
                    <a:pt x="363" y="377"/>
                  </a:lnTo>
                  <a:lnTo>
                    <a:pt x="363" y="375"/>
                  </a:lnTo>
                  <a:lnTo>
                    <a:pt x="365" y="373"/>
                  </a:lnTo>
                  <a:lnTo>
                    <a:pt x="366" y="372"/>
                  </a:lnTo>
                  <a:lnTo>
                    <a:pt x="368" y="370"/>
                  </a:lnTo>
                  <a:lnTo>
                    <a:pt x="368" y="368"/>
                  </a:lnTo>
                  <a:lnTo>
                    <a:pt x="368" y="367"/>
                  </a:lnTo>
                  <a:lnTo>
                    <a:pt x="368" y="365"/>
                  </a:lnTo>
                  <a:lnTo>
                    <a:pt x="370" y="364"/>
                  </a:lnTo>
                  <a:lnTo>
                    <a:pt x="370" y="362"/>
                  </a:lnTo>
                  <a:lnTo>
                    <a:pt x="371" y="360"/>
                  </a:lnTo>
                  <a:lnTo>
                    <a:pt x="373" y="360"/>
                  </a:lnTo>
                  <a:lnTo>
                    <a:pt x="371" y="359"/>
                  </a:lnTo>
                  <a:lnTo>
                    <a:pt x="371" y="357"/>
                  </a:lnTo>
                  <a:lnTo>
                    <a:pt x="371" y="355"/>
                  </a:lnTo>
                  <a:lnTo>
                    <a:pt x="371" y="354"/>
                  </a:lnTo>
                  <a:lnTo>
                    <a:pt x="371" y="352"/>
                  </a:lnTo>
                  <a:lnTo>
                    <a:pt x="371" y="350"/>
                  </a:lnTo>
                  <a:lnTo>
                    <a:pt x="371" y="349"/>
                  </a:lnTo>
                  <a:lnTo>
                    <a:pt x="371" y="347"/>
                  </a:lnTo>
                  <a:lnTo>
                    <a:pt x="371" y="345"/>
                  </a:lnTo>
                  <a:lnTo>
                    <a:pt x="370" y="345"/>
                  </a:lnTo>
                  <a:lnTo>
                    <a:pt x="370" y="344"/>
                  </a:lnTo>
                  <a:lnTo>
                    <a:pt x="370" y="342"/>
                  </a:lnTo>
                  <a:lnTo>
                    <a:pt x="370" y="341"/>
                  </a:lnTo>
                  <a:lnTo>
                    <a:pt x="371" y="339"/>
                  </a:lnTo>
                  <a:lnTo>
                    <a:pt x="373" y="337"/>
                  </a:lnTo>
                  <a:lnTo>
                    <a:pt x="375" y="336"/>
                  </a:lnTo>
                  <a:lnTo>
                    <a:pt x="376" y="336"/>
                  </a:lnTo>
                  <a:lnTo>
                    <a:pt x="376" y="334"/>
                  </a:lnTo>
                  <a:lnTo>
                    <a:pt x="378" y="334"/>
                  </a:lnTo>
                  <a:lnTo>
                    <a:pt x="378" y="332"/>
                  </a:lnTo>
                  <a:lnTo>
                    <a:pt x="378" y="331"/>
                  </a:lnTo>
                  <a:lnTo>
                    <a:pt x="378" y="329"/>
                  </a:lnTo>
                  <a:lnTo>
                    <a:pt x="378" y="327"/>
                  </a:lnTo>
                  <a:lnTo>
                    <a:pt x="380" y="326"/>
                  </a:lnTo>
                  <a:lnTo>
                    <a:pt x="380" y="324"/>
                  </a:lnTo>
                  <a:lnTo>
                    <a:pt x="380" y="322"/>
                  </a:lnTo>
                  <a:lnTo>
                    <a:pt x="380" y="321"/>
                  </a:lnTo>
                  <a:lnTo>
                    <a:pt x="380" y="319"/>
                  </a:lnTo>
                  <a:lnTo>
                    <a:pt x="380" y="318"/>
                  </a:lnTo>
                  <a:lnTo>
                    <a:pt x="380" y="316"/>
                  </a:lnTo>
                  <a:lnTo>
                    <a:pt x="378" y="316"/>
                  </a:lnTo>
                  <a:lnTo>
                    <a:pt x="378" y="314"/>
                  </a:lnTo>
                  <a:lnTo>
                    <a:pt x="378" y="313"/>
                  </a:lnTo>
                  <a:lnTo>
                    <a:pt x="380" y="313"/>
                  </a:lnTo>
                  <a:lnTo>
                    <a:pt x="380" y="311"/>
                  </a:lnTo>
                  <a:lnTo>
                    <a:pt x="380" y="309"/>
                  </a:lnTo>
                  <a:lnTo>
                    <a:pt x="381" y="308"/>
                  </a:lnTo>
                  <a:lnTo>
                    <a:pt x="381" y="306"/>
                  </a:lnTo>
                  <a:lnTo>
                    <a:pt x="383" y="306"/>
                  </a:lnTo>
                  <a:lnTo>
                    <a:pt x="384" y="304"/>
                  </a:lnTo>
                  <a:lnTo>
                    <a:pt x="386" y="303"/>
                  </a:lnTo>
                  <a:lnTo>
                    <a:pt x="386" y="301"/>
                  </a:lnTo>
                  <a:lnTo>
                    <a:pt x="386" y="298"/>
                  </a:lnTo>
                  <a:lnTo>
                    <a:pt x="388" y="298"/>
                  </a:lnTo>
                  <a:lnTo>
                    <a:pt x="388" y="296"/>
                  </a:lnTo>
                  <a:lnTo>
                    <a:pt x="389" y="295"/>
                  </a:lnTo>
                  <a:lnTo>
                    <a:pt x="388" y="295"/>
                  </a:lnTo>
                  <a:lnTo>
                    <a:pt x="388" y="293"/>
                  </a:lnTo>
                  <a:lnTo>
                    <a:pt x="386" y="291"/>
                  </a:lnTo>
                  <a:lnTo>
                    <a:pt x="384" y="290"/>
                  </a:lnTo>
                  <a:lnTo>
                    <a:pt x="383" y="290"/>
                  </a:lnTo>
                  <a:lnTo>
                    <a:pt x="383" y="288"/>
                  </a:lnTo>
                  <a:lnTo>
                    <a:pt x="381" y="288"/>
                  </a:lnTo>
                  <a:lnTo>
                    <a:pt x="381" y="286"/>
                  </a:lnTo>
                  <a:lnTo>
                    <a:pt x="380" y="286"/>
                  </a:lnTo>
                  <a:lnTo>
                    <a:pt x="380" y="285"/>
                  </a:lnTo>
                  <a:lnTo>
                    <a:pt x="378" y="283"/>
                  </a:lnTo>
                  <a:lnTo>
                    <a:pt x="378" y="281"/>
                  </a:lnTo>
                  <a:lnTo>
                    <a:pt x="376" y="280"/>
                  </a:lnTo>
                  <a:lnTo>
                    <a:pt x="375" y="280"/>
                  </a:lnTo>
                  <a:lnTo>
                    <a:pt x="375" y="278"/>
                  </a:lnTo>
                  <a:lnTo>
                    <a:pt x="375" y="276"/>
                  </a:lnTo>
                  <a:lnTo>
                    <a:pt x="375" y="275"/>
                  </a:lnTo>
                  <a:lnTo>
                    <a:pt x="376" y="273"/>
                  </a:lnTo>
                  <a:lnTo>
                    <a:pt x="376" y="272"/>
                  </a:lnTo>
                  <a:lnTo>
                    <a:pt x="378" y="272"/>
                  </a:lnTo>
                  <a:lnTo>
                    <a:pt x="378" y="270"/>
                  </a:lnTo>
                  <a:lnTo>
                    <a:pt x="378" y="268"/>
                  </a:lnTo>
                  <a:lnTo>
                    <a:pt x="380" y="268"/>
                  </a:lnTo>
                  <a:lnTo>
                    <a:pt x="380" y="267"/>
                  </a:lnTo>
                  <a:lnTo>
                    <a:pt x="380" y="265"/>
                  </a:lnTo>
                  <a:lnTo>
                    <a:pt x="381" y="265"/>
                  </a:lnTo>
                  <a:lnTo>
                    <a:pt x="384" y="265"/>
                  </a:lnTo>
                  <a:lnTo>
                    <a:pt x="384" y="263"/>
                  </a:lnTo>
                  <a:lnTo>
                    <a:pt x="386" y="263"/>
                  </a:lnTo>
                  <a:lnTo>
                    <a:pt x="388" y="262"/>
                  </a:lnTo>
                  <a:lnTo>
                    <a:pt x="388" y="260"/>
                  </a:lnTo>
                  <a:lnTo>
                    <a:pt x="389" y="258"/>
                  </a:lnTo>
                  <a:lnTo>
                    <a:pt x="391" y="257"/>
                  </a:lnTo>
                  <a:lnTo>
                    <a:pt x="391" y="255"/>
                  </a:lnTo>
                  <a:lnTo>
                    <a:pt x="393" y="253"/>
                  </a:lnTo>
                  <a:lnTo>
                    <a:pt x="393" y="252"/>
                  </a:lnTo>
                  <a:lnTo>
                    <a:pt x="394" y="249"/>
                  </a:lnTo>
                  <a:lnTo>
                    <a:pt x="396" y="247"/>
                  </a:lnTo>
                  <a:lnTo>
                    <a:pt x="396" y="245"/>
                  </a:lnTo>
                  <a:lnTo>
                    <a:pt x="398" y="244"/>
                  </a:lnTo>
                  <a:lnTo>
                    <a:pt x="398" y="242"/>
                  </a:lnTo>
                  <a:lnTo>
                    <a:pt x="399" y="240"/>
                  </a:lnTo>
                  <a:lnTo>
                    <a:pt x="399" y="239"/>
                  </a:lnTo>
                  <a:lnTo>
                    <a:pt x="401" y="237"/>
                  </a:lnTo>
                  <a:lnTo>
                    <a:pt x="401" y="235"/>
                  </a:lnTo>
                  <a:lnTo>
                    <a:pt x="401" y="234"/>
                  </a:lnTo>
                  <a:lnTo>
                    <a:pt x="403" y="234"/>
                  </a:lnTo>
                  <a:lnTo>
                    <a:pt x="403" y="232"/>
                  </a:lnTo>
                  <a:lnTo>
                    <a:pt x="403" y="230"/>
                  </a:lnTo>
                  <a:lnTo>
                    <a:pt x="404" y="229"/>
                  </a:lnTo>
                  <a:lnTo>
                    <a:pt x="404" y="227"/>
                  </a:lnTo>
                  <a:lnTo>
                    <a:pt x="406" y="227"/>
                  </a:lnTo>
                  <a:lnTo>
                    <a:pt x="406" y="226"/>
                  </a:lnTo>
                  <a:lnTo>
                    <a:pt x="406" y="224"/>
                  </a:lnTo>
                  <a:lnTo>
                    <a:pt x="406" y="222"/>
                  </a:lnTo>
                  <a:lnTo>
                    <a:pt x="406" y="221"/>
                  </a:lnTo>
                  <a:lnTo>
                    <a:pt x="406" y="219"/>
                  </a:lnTo>
                  <a:lnTo>
                    <a:pt x="406" y="216"/>
                  </a:lnTo>
                  <a:lnTo>
                    <a:pt x="406" y="214"/>
                  </a:lnTo>
                  <a:lnTo>
                    <a:pt x="407" y="214"/>
                  </a:lnTo>
                  <a:lnTo>
                    <a:pt x="407" y="212"/>
                  </a:lnTo>
                  <a:lnTo>
                    <a:pt x="407" y="211"/>
                  </a:lnTo>
                  <a:lnTo>
                    <a:pt x="407" y="209"/>
                  </a:lnTo>
                  <a:lnTo>
                    <a:pt x="407" y="207"/>
                  </a:lnTo>
                  <a:lnTo>
                    <a:pt x="409" y="206"/>
                  </a:lnTo>
                  <a:lnTo>
                    <a:pt x="409" y="204"/>
                  </a:lnTo>
                  <a:lnTo>
                    <a:pt x="409" y="203"/>
                  </a:lnTo>
                  <a:lnTo>
                    <a:pt x="411" y="203"/>
                  </a:lnTo>
                  <a:lnTo>
                    <a:pt x="411" y="201"/>
                  </a:lnTo>
                  <a:lnTo>
                    <a:pt x="411" y="199"/>
                  </a:lnTo>
                  <a:lnTo>
                    <a:pt x="411" y="198"/>
                  </a:lnTo>
                  <a:lnTo>
                    <a:pt x="411" y="196"/>
                  </a:lnTo>
                  <a:lnTo>
                    <a:pt x="411" y="194"/>
                  </a:lnTo>
                  <a:lnTo>
                    <a:pt x="409" y="193"/>
                  </a:lnTo>
                  <a:lnTo>
                    <a:pt x="409" y="191"/>
                  </a:lnTo>
                  <a:lnTo>
                    <a:pt x="409" y="189"/>
                  </a:lnTo>
                  <a:lnTo>
                    <a:pt x="411" y="189"/>
                  </a:lnTo>
                  <a:lnTo>
                    <a:pt x="411" y="188"/>
                  </a:lnTo>
                  <a:lnTo>
                    <a:pt x="414" y="186"/>
                  </a:lnTo>
                  <a:lnTo>
                    <a:pt x="416" y="186"/>
                  </a:lnTo>
                  <a:lnTo>
                    <a:pt x="416" y="183"/>
                  </a:lnTo>
                  <a:lnTo>
                    <a:pt x="416" y="181"/>
                  </a:lnTo>
                  <a:lnTo>
                    <a:pt x="417" y="181"/>
                  </a:lnTo>
                  <a:lnTo>
                    <a:pt x="419" y="181"/>
                  </a:lnTo>
                  <a:lnTo>
                    <a:pt x="421" y="180"/>
                  </a:lnTo>
                  <a:lnTo>
                    <a:pt x="422" y="178"/>
                  </a:lnTo>
                  <a:lnTo>
                    <a:pt x="422" y="176"/>
                  </a:lnTo>
                  <a:lnTo>
                    <a:pt x="424" y="175"/>
                  </a:lnTo>
                  <a:lnTo>
                    <a:pt x="424" y="173"/>
                  </a:lnTo>
                  <a:lnTo>
                    <a:pt x="422" y="173"/>
                  </a:lnTo>
                  <a:lnTo>
                    <a:pt x="422" y="171"/>
                  </a:lnTo>
                  <a:lnTo>
                    <a:pt x="421" y="171"/>
                  </a:lnTo>
                  <a:lnTo>
                    <a:pt x="419" y="171"/>
                  </a:lnTo>
                  <a:lnTo>
                    <a:pt x="417" y="171"/>
                  </a:lnTo>
                  <a:lnTo>
                    <a:pt x="416" y="171"/>
                  </a:lnTo>
                  <a:lnTo>
                    <a:pt x="416" y="170"/>
                  </a:lnTo>
                  <a:lnTo>
                    <a:pt x="416" y="168"/>
                  </a:lnTo>
                  <a:lnTo>
                    <a:pt x="417" y="168"/>
                  </a:lnTo>
                  <a:lnTo>
                    <a:pt x="417" y="166"/>
                  </a:lnTo>
                  <a:lnTo>
                    <a:pt x="419" y="166"/>
                  </a:lnTo>
                  <a:lnTo>
                    <a:pt x="421" y="166"/>
                  </a:lnTo>
                  <a:lnTo>
                    <a:pt x="421" y="165"/>
                  </a:lnTo>
                  <a:lnTo>
                    <a:pt x="419" y="165"/>
                  </a:lnTo>
                  <a:lnTo>
                    <a:pt x="419" y="163"/>
                  </a:lnTo>
                  <a:lnTo>
                    <a:pt x="419" y="161"/>
                  </a:lnTo>
                  <a:lnTo>
                    <a:pt x="417" y="161"/>
                  </a:lnTo>
                  <a:lnTo>
                    <a:pt x="416" y="161"/>
                  </a:lnTo>
                  <a:lnTo>
                    <a:pt x="416" y="160"/>
                  </a:lnTo>
                  <a:lnTo>
                    <a:pt x="416" y="158"/>
                  </a:lnTo>
                  <a:lnTo>
                    <a:pt x="416" y="157"/>
                  </a:lnTo>
                  <a:lnTo>
                    <a:pt x="414" y="155"/>
                  </a:lnTo>
                  <a:lnTo>
                    <a:pt x="412" y="153"/>
                  </a:lnTo>
                  <a:lnTo>
                    <a:pt x="412" y="152"/>
                  </a:lnTo>
                  <a:lnTo>
                    <a:pt x="414" y="150"/>
                  </a:lnTo>
                  <a:lnTo>
                    <a:pt x="412" y="148"/>
                  </a:lnTo>
                  <a:lnTo>
                    <a:pt x="412" y="147"/>
                  </a:lnTo>
                  <a:lnTo>
                    <a:pt x="412" y="145"/>
                  </a:lnTo>
                  <a:lnTo>
                    <a:pt x="411" y="145"/>
                  </a:lnTo>
                  <a:lnTo>
                    <a:pt x="409" y="145"/>
                  </a:lnTo>
                  <a:lnTo>
                    <a:pt x="407" y="145"/>
                  </a:lnTo>
                  <a:lnTo>
                    <a:pt x="407" y="143"/>
                  </a:lnTo>
                  <a:lnTo>
                    <a:pt x="406" y="143"/>
                  </a:lnTo>
                  <a:lnTo>
                    <a:pt x="406" y="142"/>
                  </a:lnTo>
                  <a:lnTo>
                    <a:pt x="404" y="140"/>
                  </a:lnTo>
                  <a:lnTo>
                    <a:pt x="404" y="138"/>
                  </a:lnTo>
                  <a:lnTo>
                    <a:pt x="404" y="137"/>
                  </a:lnTo>
                  <a:lnTo>
                    <a:pt x="406" y="137"/>
                  </a:lnTo>
                  <a:lnTo>
                    <a:pt x="407" y="134"/>
                  </a:lnTo>
                  <a:lnTo>
                    <a:pt x="407" y="132"/>
                  </a:lnTo>
                  <a:lnTo>
                    <a:pt x="406" y="132"/>
                  </a:lnTo>
                  <a:lnTo>
                    <a:pt x="404" y="132"/>
                  </a:lnTo>
                  <a:lnTo>
                    <a:pt x="403" y="132"/>
                  </a:lnTo>
                  <a:lnTo>
                    <a:pt x="403" y="130"/>
                  </a:lnTo>
                  <a:lnTo>
                    <a:pt x="403" y="129"/>
                  </a:lnTo>
                  <a:lnTo>
                    <a:pt x="401" y="124"/>
                  </a:lnTo>
                  <a:lnTo>
                    <a:pt x="399" y="124"/>
                  </a:lnTo>
                  <a:lnTo>
                    <a:pt x="398" y="124"/>
                  </a:lnTo>
                  <a:lnTo>
                    <a:pt x="398" y="125"/>
                  </a:lnTo>
                  <a:lnTo>
                    <a:pt x="396" y="124"/>
                  </a:lnTo>
                  <a:lnTo>
                    <a:pt x="398" y="122"/>
                  </a:lnTo>
                  <a:lnTo>
                    <a:pt x="399" y="122"/>
                  </a:lnTo>
                  <a:lnTo>
                    <a:pt x="401" y="120"/>
                  </a:lnTo>
                  <a:lnTo>
                    <a:pt x="403" y="120"/>
                  </a:lnTo>
                  <a:lnTo>
                    <a:pt x="404" y="119"/>
                  </a:lnTo>
                  <a:lnTo>
                    <a:pt x="406" y="119"/>
                  </a:lnTo>
                  <a:lnTo>
                    <a:pt x="406" y="117"/>
                  </a:lnTo>
                  <a:lnTo>
                    <a:pt x="406" y="115"/>
                  </a:lnTo>
                  <a:lnTo>
                    <a:pt x="404" y="115"/>
                  </a:lnTo>
                  <a:lnTo>
                    <a:pt x="403" y="115"/>
                  </a:lnTo>
                  <a:lnTo>
                    <a:pt x="401" y="114"/>
                  </a:lnTo>
                  <a:lnTo>
                    <a:pt x="401" y="112"/>
                  </a:lnTo>
                  <a:lnTo>
                    <a:pt x="399" y="112"/>
                  </a:lnTo>
                  <a:lnTo>
                    <a:pt x="399" y="111"/>
                  </a:lnTo>
                  <a:lnTo>
                    <a:pt x="401" y="111"/>
                  </a:lnTo>
                  <a:lnTo>
                    <a:pt x="401" y="109"/>
                  </a:lnTo>
                  <a:lnTo>
                    <a:pt x="403" y="109"/>
                  </a:lnTo>
                  <a:lnTo>
                    <a:pt x="404" y="107"/>
                  </a:lnTo>
                  <a:lnTo>
                    <a:pt x="404" y="106"/>
                  </a:lnTo>
                  <a:lnTo>
                    <a:pt x="406" y="104"/>
                  </a:lnTo>
                  <a:lnTo>
                    <a:pt x="407" y="102"/>
                  </a:lnTo>
                  <a:lnTo>
                    <a:pt x="409" y="102"/>
                  </a:lnTo>
                  <a:lnTo>
                    <a:pt x="409" y="101"/>
                  </a:lnTo>
                  <a:lnTo>
                    <a:pt x="409" y="99"/>
                  </a:lnTo>
                  <a:lnTo>
                    <a:pt x="409" y="97"/>
                  </a:lnTo>
                  <a:lnTo>
                    <a:pt x="407" y="97"/>
                  </a:lnTo>
                  <a:lnTo>
                    <a:pt x="407" y="96"/>
                  </a:lnTo>
                  <a:lnTo>
                    <a:pt x="407" y="94"/>
                  </a:lnTo>
                  <a:lnTo>
                    <a:pt x="407" y="92"/>
                  </a:lnTo>
                  <a:lnTo>
                    <a:pt x="407" y="91"/>
                  </a:lnTo>
                  <a:lnTo>
                    <a:pt x="407" y="89"/>
                  </a:lnTo>
                  <a:lnTo>
                    <a:pt x="406" y="89"/>
                  </a:lnTo>
                  <a:lnTo>
                    <a:pt x="404" y="89"/>
                  </a:lnTo>
                  <a:lnTo>
                    <a:pt x="404" y="91"/>
                  </a:lnTo>
                  <a:lnTo>
                    <a:pt x="403" y="91"/>
                  </a:lnTo>
                  <a:lnTo>
                    <a:pt x="401" y="91"/>
                  </a:lnTo>
                  <a:lnTo>
                    <a:pt x="399" y="91"/>
                  </a:lnTo>
                  <a:lnTo>
                    <a:pt x="399" y="89"/>
                  </a:lnTo>
                  <a:lnTo>
                    <a:pt x="399" y="88"/>
                  </a:lnTo>
                  <a:lnTo>
                    <a:pt x="401" y="86"/>
                  </a:lnTo>
                  <a:lnTo>
                    <a:pt x="403" y="83"/>
                  </a:lnTo>
                  <a:lnTo>
                    <a:pt x="403" y="81"/>
                  </a:lnTo>
                  <a:lnTo>
                    <a:pt x="403" y="79"/>
                  </a:lnTo>
                  <a:lnTo>
                    <a:pt x="404" y="78"/>
                  </a:lnTo>
                  <a:lnTo>
                    <a:pt x="404" y="76"/>
                  </a:lnTo>
                  <a:lnTo>
                    <a:pt x="403" y="74"/>
                  </a:lnTo>
                  <a:lnTo>
                    <a:pt x="403" y="73"/>
                  </a:lnTo>
                  <a:lnTo>
                    <a:pt x="401" y="69"/>
                  </a:lnTo>
                  <a:lnTo>
                    <a:pt x="401" y="68"/>
                  </a:lnTo>
                  <a:lnTo>
                    <a:pt x="401" y="66"/>
                  </a:lnTo>
                  <a:lnTo>
                    <a:pt x="401" y="65"/>
                  </a:lnTo>
                  <a:lnTo>
                    <a:pt x="401" y="63"/>
                  </a:lnTo>
                  <a:lnTo>
                    <a:pt x="401" y="61"/>
                  </a:lnTo>
                  <a:lnTo>
                    <a:pt x="401" y="60"/>
                  </a:lnTo>
                  <a:lnTo>
                    <a:pt x="403" y="58"/>
                  </a:lnTo>
                  <a:lnTo>
                    <a:pt x="403" y="56"/>
                  </a:lnTo>
                  <a:lnTo>
                    <a:pt x="404" y="55"/>
                  </a:lnTo>
                  <a:lnTo>
                    <a:pt x="403" y="55"/>
                  </a:lnTo>
                  <a:lnTo>
                    <a:pt x="404" y="55"/>
                  </a:lnTo>
                  <a:lnTo>
                    <a:pt x="404" y="53"/>
                  </a:lnTo>
                  <a:lnTo>
                    <a:pt x="406" y="51"/>
                  </a:lnTo>
                  <a:lnTo>
                    <a:pt x="406" y="50"/>
                  </a:lnTo>
                  <a:lnTo>
                    <a:pt x="407" y="50"/>
                  </a:lnTo>
                  <a:lnTo>
                    <a:pt x="407" y="48"/>
                  </a:lnTo>
                  <a:lnTo>
                    <a:pt x="409" y="48"/>
                  </a:lnTo>
                  <a:lnTo>
                    <a:pt x="409" y="46"/>
                  </a:lnTo>
                  <a:lnTo>
                    <a:pt x="409" y="45"/>
                  </a:lnTo>
                  <a:lnTo>
                    <a:pt x="409" y="43"/>
                  </a:lnTo>
                  <a:lnTo>
                    <a:pt x="412" y="40"/>
                  </a:lnTo>
                  <a:lnTo>
                    <a:pt x="412" y="38"/>
                  </a:lnTo>
                  <a:lnTo>
                    <a:pt x="414" y="37"/>
                  </a:lnTo>
                  <a:lnTo>
                    <a:pt x="416" y="37"/>
                  </a:lnTo>
                  <a:lnTo>
                    <a:pt x="417" y="37"/>
                  </a:lnTo>
                  <a:lnTo>
                    <a:pt x="419" y="37"/>
                  </a:lnTo>
                  <a:lnTo>
                    <a:pt x="421" y="37"/>
                  </a:lnTo>
                  <a:lnTo>
                    <a:pt x="422" y="37"/>
                  </a:lnTo>
                  <a:lnTo>
                    <a:pt x="424" y="37"/>
                  </a:lnTo>
                  <a:lnTo>
                    <a:pt x="427" y="37"/>
                  </a:lnTo>
                  <a:lnTo>
                    <a:pt x="429" y="37"/>
                  </a:lnTo>
                  <a:lnTo>
                    <a:pt x="430" y="37"/>
                  </a:lnTo>
                  <a:lnTo>
                    <a:pt x="432" y="37"/>
                  </a:lnTo>
                  <a:lnTo>
                    <a:pt x="434" y="37"/>
                  </a:lnTo>
                  <a:lnTo>
                    <a:pt x="435" y="37"/>
                  </a:lnTo>
                  <a:lnTo>
                    <a:pt x="437" y="37"/>
                  </a:lnTo>
                  <a:lnTo>
                    <a:pt x="439" y="38"/>
                  </a:lnTo>
                  <a:lnTo>
                    <a:pt x="440" y="40"/>
                  </a:lnTo>
                  <a:lnTo>
                    <a:pt x="442" y="42"/>
                  </a:lnTo>
                  <a:lnTo>
                    <a:pt x="444" y="42"/>
                  </a:lnTo>
                  <a:lnTo>
                    <a:pt x="444" y="43"/>
                  </a:lnTo>
                  <a:lnTo>
                    <a:pt x="445" y="43"/>
                  </a:lnTo>
                  <a:lnTo>
                    <a:pt x="447" y="43"/>
                  </a:lnTo>
                  <a:lnTo>
                    <a:pt x="447" y="45"/>
                  </a:lnTo>
                  <a:lnTo>
                    <a:pt x="449" y="45"/>
                  </a:lnTo>
                  <a:lnTo>
                    <a:pt x="449" y="43"/>
                  </a:lnTo>
                  <a:lnTo>
                    <a:pt x="450" y="43"/>
                  </a:lnTo>
                  <a:lnTo>
                    <a:pt x="450" y="42"/>
                  </a:lnTo>
                  <a:lnTo>
                    <a:pt x="452" y="40"/>
                  </a:lnTo>
                  <a:lnTo>
                    <a:pt x="453" y="40"/>
                  </a:lnTo>
                  <a:lnTo>
                    <a:pt x="453" y="38"/>
                  </a:lnTo>
                  <a:lnTo>
                    <a:pt x="455" y="37"/>
                  </a:lnTo>
                  <a:lnTo>
                    <a:pt x="455" y="35"/>
                  </a:lnTo>
                  <a:lnTo>
                    <a:pt x="455" y="33"/>
                  </a:lnTo>
                  <a:lnTo>
                    <a:pt x="457" y="30"/>
                  </a:lnTo>
                  <a:lnTo>
                    <a:pt x="457" y="27"/>
                  </a:lnTo>
                  <a:lnTo>
                    <a:pt x="458" y="23"/>
                  </a:lnTo>
                  <a:lnTo>
                    <a:pt x="458" y="22"/>
                  </a:lnTo>
                  <a:lnTo>
                    <a:pt x="460" y="20"/>
                  </a:lnTo>
                  <a:lnTo>
                    <a:pt x="463" y="19"/>
                  </a:lnTo>
                  <a:lnTo>
                    <a:pt x="465" y="19"/>
                  </a:lnTo>
                  <a:lnTo>
                    <a:pt x="468" y="17"/>
                  </a:lnTo>
                  <a:lnTo>
                    <a:pt x="470" y="15"/>
                  </a:lnTo>
                  <a:lnTo>
                    <a:pt x="472" y="14"/>
                  </a:lnTo>
                  <a:lnTo>
                    <a:pt x="473" y="14"/>
                  </a:lnTo>
                  <a:lnTo>
                    <a:pt x="476" y="12"/>
                  </a:lnTo>
                  <a:lnTo>
                    <a:pt x="478" y="12"/>
                  </a:lnTo>
                  <a:lnTo>
                    <a:pt x="481" y="14"/>
                  </a:lnTo>
                  <a:lnTo>
                    <a:pt x="483" y="14"/>
                  </a:lnTo>
                  <a:lnTo>
                    <a:pt x="486" y="14"/>
                  </a:lnTo>
                  <a:lnTo>
                    <a:pt x="486" y="15"/>
                  </a:lnTo>
                  <a:lnTo>
                    <a:pt x="488" y="15"/>
                  </a:lnTo>
                  <a:lnTo>
                    <a:pt x="490" y="17"/>
                  </a:lnTo>
                  <a:lnTo>
                    <a:pt x="491" y="17"/>
                  </a:lnTo>
                  <a:lnTo>
                    <a:pt x="495" y="19"/>
                  </a:lnTo>
                  <a:lnTo>
                    <a:pt x="498" y="19"/>
                  </a:lnTo>
                  <a:lnTo>
                    <a:pt x="501" y="19"/>
                  </a:lnTo>
                  <a:lnTo>
                    <a:pt x="503" y="19"/>
                  </a:lnTo>
                  <a:lnTo>
                    <a:pt x="504" y="19"/>
                  </a:lnTo>
                  <a:lnTo>
                    <a:pt x="508" y="19"/>
                  </a:lnTo>
                  <a:lnTo>
                    <a:pt x="509" y="19"/>
                  </a:lnTo>
                  <a:lnTo>
                    <a:pt x="513" y="20"/>
                  </a:lnTo>
                  <a:lnTo>
                    <a:pt x="514" y="20"/>
                  </a:lnTo>
                  <a:lnTo>
                    <a:pt x="516" y="22"/>
                  </a:lnTo>
                  <a:lnTo>
                    <a:pt x="518" y="23"/>
                  </a:lnTo>
                  <a:lnTo>
                    <a:pt x="519" y="25"/>
                  </a:lnTo>
                  <a:lnTo>
                    <a:pt x="521" y="27"/>
                  </a:lnTo>
                  <a:lnTo>
                    <a:pt x="522" y="27"/>
                  </a:lnTo>
                  <a:lnTo>
                    <a:pt x="526" y="28"/>
                  </a:lnTo>
                  <a:lnTo>
                    <a:pt x="527" y="30"/>
                  </a:lnTo>
                  <a:lnTo>
                    <a:pt x="531" y="32"/>
                  </a:lnTo>
                  <a:lnTo>
                    <a:pt x="537" y="33"/>
                  </a:lnTo>
                  <a:lnTo>
                    <a:pt x="539" y="35"/>
                  </a:lnTo>
                  <a:lnTo>
                    <a:pt x="544" y="37"/>
                  </a:lnTo>
                  <a:lnTo>
                    <a:pt x="547" y="38"/>
                  </a:lnTo>
                  <a:lnTo>
                    <a:pt x="549" y="38"/>
                  </a:lnTo>
                  <a:lnTo>
                    <a:pt x="552" y="42"/>
                  </a:lnTo>
                  <a:lnTo>
                    <a:pt x="557" y="43"/>
                  </a:lnTo>
                  <a:lnTo>
                    <a:pt x="560" y="45"/>
                  </a:lnTo>
                  <a:lnTo>
                    <a:pt x="562" y="46"/>
                  </a:lnTo>
                  <a:lnTo>
                    <a:pt x="565" y="48"/>
                  </a:lnTo>
                  <a:lnTo>
                    <a:pt x="567" y="48"/>
                  </a:lnTo>
                  <a:lnTo>
                    <a:pt x="568" y="50"/>
                  </a:lnTo>
                  <a:lnTo>
                    <a:pt x="568" y="51"/>
                  </a:lnTo>
                  <a:lnTo>
                    <a:pt x="570" y="55"/>
                  </a:lnTo>
                  <a:lnTo>
                    <a:pt x="572" y="56"/>
                  </a:lnTo>
                  <a:lnTo>
                    <a:pt x="572" y="60"/>
                  </a:lnTo>
                  <a:lnTo>
                    <a:pt x="572" y="63"/>
                  </a:lnTo>
                  <a:lnTo>
                    <a:pt x="573" y="66"/>
                  </a:lnTo>
                  <a:lnTo>
                    <a:pt x="573" y="69"/>
                  </a:lnTo>
                  <a:lnTo>
                    <a:pt x="573" y="71"/>
                  </a:lnTo>
                  <a:lnTo>
                    <a:pt x="575" y="74"/>
                  </a:lnTo>
                  <a:lnTo>
                    <a:pt x="577" y="76"/>
                  </a:lnTo>
                  <a:lnTo>
                    <a:pt x="577" y="78"/>
                  </a:lnTo>
                  <a:lnTo>
                    <a:pt x="578" y="81"/>
                  </a:lnTo>
                  <a:lnTo>
                    <a:pt x="578" y="83"/>
                  </a:lnTo>
                  <a:lnTo>
                    <a:pt x="580" y="84"/>
                  </a:lnTo>
                  <a:lnTo>
                    <a:pt x="580" y="86"/>
                  </a:lnTo>
                  <a:lnTo>
                    <a:pt x="582" y="89"/>
                  </a:lnTo>
                  <a:lnTo>
                    <a:pt x="583" y="89"/>
                  </a:lnTo>
                  <a:lnTo>
                    <a:pt x="583" y="92"/>
                  </a:lnTo>
                  <a:lnTo>
                    <a:pt x="585" y="94"/>
                  </a:lnTo>
                  <a:lnTo>
                    <a:pt x="585" y="96"/>
                  </a:lnTo>
                  <a:lnTo>
                    <a:pt x="587" y="99"/>
                  </a:lnTo>
                  <a:lnTo>
                    <a:pt x="588" y="99"/>
                  </a:lnTo>
                  <a:lnTo>
                    <a:pt x="590" y="101"/>
                  </a:lnTo>
                  <a:lnTo>
                    <a:pt x="592" y="102"/>
                  </a:lnTo>
                  <a:lnTo>
                    <a:pt x="593" y="102"/>
                  </a:lnTo>
                  <a:lnTo>
                    <a:pt x="595" y="104"/>
                  </a:lnTo>
                  <a:lnTo>
                    <a:pt x="601" y="106"/>
                  </a:lnTo>
                  <a:lnTo>
                    <a:pt x="606" y="106"/>
                  </a:lnTo>
                  <a:lnTo>
                    <a:pt x="610" y="104"/>
                  </a:lnTo>
                  <a:lnTo>
                    <a:pt x="610" y="102"/>
                  </a:lnTo>
                  <a:lnTo>
                    <a:pt x="611" y="101"/>
                  </a:lnTo>
                  <a:lnTo>
                    <a:pt x="615" y="101"/>
                  </a:lnTo>
                  <a:lnTo>
                    <a:pt x="615" y="102"/>
                  </a:lnTo>
                  <a:lnTo>
                    <a:pt x="616" y="102"/>
                  </a:lnTo>
                  <a:lnTo>
                    <a:pt x="618" y="104"/>
                  </a:lnTo>
                  <a:lnTo>
                    <a:pt x="619" y="104"/>
                  </a:lnTo>
                  <a:lnTo>
                    <a:pt x="621" y="104"/>
                  </a:lnTo>
                  <a:lnTo>
                    <a:pt x="624" y="104"/>
                  </a:lnTo>
                  <a:lnTo>
                    <a:pt x="626" y="104"/>
                  </a:lnTo>
                  <a:lnTo>
                    <a:pt x="631" y="104"/>
                  </a:lnTo>
                  <a:lnTo>
                    <a:pt x="633" y="101"/>
                  </a:lnTo>
                  <a:lnTo>
                    <a:pt x="634" y="101"/>
                  </a:lnTo>
                  <a:lnTo>
                    <a:pt x="634" y="99"/>
                  </a:lnTo>
                  <a:lnTo>
                    <a:pt x="634" y="97"/>
                  </a:lnTo>
                  <a:lnTo>
                    <a:pt x="636" y="97"/>
                  </a:lnTo>
                  <a:lnTo>
                    <a:pt x="638" y="96"/>
                  </a:lnTo>
                  <a:lnTo>
                    <a:pt x="639" y="96"/>
                  </a:lnTo>
                  <a:lnTo>
                    <a:pt x="639" y="94"/>
                  </a:lnTo>
                  <a:lnTo>
                    <a:pt x="639" y="92"/>
                  </a:lnTo>
                  <a:lnTo>
                    <a:pt x="639" y="91"/>
                  </a:lnTo>
                  <a:lnTo>
                    <a:pt x="641" y="91"/>
                  </a:lnTo>
                  <a:lnTo>
                    <a:pt x="642" y="91"/>
                  </a:lnTo>
                  <a:lnTo>
                    <a:pt x="644" y="91"/>
                  </a:lnTo>
                  <a:lnTo>
                    <a:pt x="646" y="91"/>
                  </a:lnTo>
                  <a:lnTo>
                    <a:pt x="646" y="92"/>
                  </a:lnTo>
                  <a:lnTo>
                    <a:pt x="647" y="92"/>
                  </a:lnTo>
                  <a:lnTo>
                    <a:pt x="647" y="94"/>
                  </a:lnTo>
                  <a:lnTo>
                    <a:pt x="649" y="96"/>
                  </a:lnTo>
                  <a:lnTo>
                    <a:pt x="651" y="97"/>
                  </a:lnTo>
                  <a:lnTo>
                    <a:pt x="652" y="97"/>
                  </a:lnTo>
                  <a:lnTo>
                    <a:pt x="654" y="99"/>
                  </a:lnTo>
                  <a:lnTo>
                    <a:pt x="656" y="99"/>
                  </a:lnTo>
                  <a:lnTo>
                    <a:pt x="662" y="99"/>
                  </a:lnTo>
                  <a:lnTo>
                    <a:pt x="665" y="99"/>
                  </a:lnTo>
                  <a:lnTo>
                    <a:pt x="669" y="101"/>
                  </a:lnTo>
                  <a:lnTo>
                    <a:pt x="674" y="101"/>
                  </a:lnTo>
                  <a:lnTo>
                    <a:pt x="675" y="101"/>
                  </a:lnTo>
                  <a:lnTo>
                    <a:pt x="680" y="101"/>
                  </a:lnTo>
                  <a:lnTo>
                    <a:pt x="684" y="101"/>
                  </a:lnTo>
                  <a:lnTo>
                    <a:pt x="687" y="101"/>
                  </a:lnTo>
                  <a:lnTo>
                    <a:pt x="690" y="101"/>
                  </a:lnTo>
                  <a:lnTo>
                    <a:pt x="693" y="101"/>
                  </a:lnTo>
                  <a:lnTo>
                    <a:pt x="695" y="101"/>
                  </a:lnTo>
                  <a:lnTo>
                    <a:pt x="698" y="102"/>
                  </a:lnTo>
                  <a:lnTo>
                    <a:pt x="703" y="101"/>
                  </a:lnTo>
                  <a:lnTo>
                    <a:pt x="707" y="101"/>
                  </a:lnTo>
                  <a:lnTo>
                    <a:pt x="707" y="97"/>
                  </a:lnTo>
                  <a:lnTo>
                    <a:pt x="708" y="94"/>
                  </a:lnTo>
                  <a:lnTo>
                    <a:pt x="710" y="92"/>
                  </a:lnTo>
                  <a:lnTo>
                    <a:pt x="711" y="89"/>
                  </a:lnTo>
                  <a:lnTo>
                    <a:pt x="713" y="88"/>
                  </a:lnTo>
                  <a:lnTo>
                    <a:pt x="715" y="84"/>
                  </a:lnTo>
                  <a:lnTo>
                    <a:pt x="715" y="83"/>
                  </a:lnTo>
                  <a:lnTo>
                    <a:pt x="716" y="81"/>
                  </a:lnTo>
                  <a:lnTo>
                    <a:pt x="716" y="78"/>
                  </a:lnTo>
                  <a:lnTo>
                    <a:pt x="716" y="74"/>
                  </a:lnTo>
                  <a:lnTo>
                    <a:pt x="720" y="71"/>
                  </a:lnTo>
                  <a:lnTo>
                    <a:pt x="723" y="69"/>
                  </a:lnTo>
                  <a:lnTo>
                    <a:pt x="725" y="68"/>
                  </a:lnTo>
                  <a:lnTo>
                    <a:pt x="726" y="66"/>
                  </a:lnTo>
                  <a:lnTo>
                    <a:pt x="728" y="65"/>
                  </a:lnTo>
                  <a:lnTo>
                    <a:pt x="731" y="63"/>
                  </a:lnTo>
                  <a:lnTo>
                    <a:pt x="733" y="61"/>
                  </a:lnTo>
                  <a:lnTo>
                    <a:pt x="734" y="60"/>
                  </a:lnTo>
                  <a:lnTo>
                    <a:pt x="736" y="60"/>
                  </a:lnTo>
                  <a:lnTo>
                    <a:pt x="738" y="58"/>
                  </a:lnTo>
                  <a:lnTo>
                    <a:pt x="738" y="56"/>
                  </a:lnTo>
                  <a:lnTo>
                    <a:pt x="739" y="55"/>
                  </a:lnTo>
                  <a:lnTo>
                    <a:pt x="741" y="53"/>
                  </a:lnTo>
                  <a:lnTo>
                    <a:pt x="743" y="51"/>
                  </a:lnTo>
                  <a:lnTo>
                    <a:pt x="746" y="48"/>
                  </a:lnTo>
                  <a:lnTo>
                    <a:pt x="751" y="46"/>
                  </a:lnTo>
                  <a:lnTo>
                    <a:pt x="756" y="48"/>
                  </a:lnTo>
                  <a:lnTo>
                    <a:pt x="759" y="48"/>
                  </a:lnTo>
                  <a:lnTo>
                    <a:pt x="761" y="48"/>
                  </a:lnTo>
                  <a:lnTo>
                    <a:pt x="764" y="50"/>
                  </a:lnTo>
                  <a:lnTo>
                    <a:pt x="766" y="50"/>
                  </a:lnTo>
                  <a:lnTo>
                    <a:pt x="767" y="50"/>
                  </a:lnTo>
                  <a:lnTo>
                    <a:pt x="769" y="50"/>
                  </a:lnTo>
                  <a:lnTo>
                    <a:pt x="777" y="53"/>
                  </a:lnTo>
                  <a:lnTo>
                    <a:pt x="780" y="55"/>
                  </a:lnTo>
                  <a:lnTo>
                    <a:pt x="782" y="55"/>
                  </a:lnTo>
                  <a:lnTo>
                    <a:pt x="784" y="55"/>
                  </a:lnTo>
                  <a:lnTo>
                    <a:pt x="789" y="58"/>
                  </a:lnTo>
                  <a:lnTo>
                    <a:pt x="790" y="63"/>
                  </a:lnTo>
                  <a:lnTo>
                    <a:pt x="792" y="66"/>
                  </a:lnTo>
                  <a:lnTo>
                    <a:pt x="794" y="69"/>
                  </a:lnTo>
                  <a:lnTo>
                    <a:pt x="795" y="73"/>
                  </a:lnTo>
                  <a:lnTo>
                    <a:pt x="797" y="76"/>
                  </a:lnTo>
                  <a:lnTo>
                    <a:pt x="799" y="78"/>
                  </a:lnTo>
                  <a:lnTo>
                    <a:pt x="799" y="79"/>
                  </a:lnTo>
                  <a:lnTo>
                    <a:pt x="799" y="83"/>
                  </a:lnTo>
                  <a:lnTo>
                    <a:pt x="800" y="84"/>
                  </a:lnTo>
                  <a:lnTo>
                    <a:pt x="802" y="89"/>
                  </a:lnTo>
                  <a:lnTo>
                    <a:pt x="802" y="91"/>
                  </a:lnTo>
                  <a:lnTo>
                    <a:pt x="803" y="94"/>
                  </a:lnTo>
                  <a:lnTo>
                    <a:pt x="803" y="96"/>
                  </a:lnTo>
                  <a:lnTo>
                    <a:pt x="805" y="97"/>
                  </a:lnTo>
                  <a:lnTo>
                    <a:pt x="807" y="97"/>
                  </a:lnTo>
                  <a:lnTo>
                    <a:pt x="807" y="99"/>
                  </a:lnTo>
                  <a:lnTo>
                    <a:pt x="807" y="101"/>
                  </a:lnTo>
                  <a:lnTo>
                    <a:pt x="807" y="102"/>
                  </a:lnTo>
                  <a:lnTo>
                    <a:pt x="808" y="104"/>
                  </a:lnTo>
                  <a:lnTo>
                    <a:pt x="808" y="106"/>
                  </a:lnTo>
                  <a:lnTo>
                    <a:pt x="810" y="106"/>
                  </a:lnTo>
                  <a:lnTo>
                    <a:pt x="810" y="107"/>
                  </a:lnTo>
                  <a:lnTo>
                    <a:pt x="810" y="109"/>
                  </a:lnTo>
                  <a:lnTo>
                    <a:pt x="812" y="112"/>
                  </a:lnTo>
                  <a:lnTo>
                    <a:pt x="817" y="114"/>
                  </a:lnTo>
                  <a:lnTo>
                    <a:pt x="818" y="112"/>
                  </a:lnTo>
                  <a:lnTo>
                    <a:pt x="820" y="112"/>
                  </a:lnTo>
                  <a:lnTo>
                    <a:pt x="822" y="112"/>
                  </a:lnTo>
                  <a:lnTo>
                    <a:pt x="823" y="111"/>
                  </a:lnTo>
                  <a:lnTo>
                    <a:pt x="825" y="109"/>
                  </a:lnTo>
                  <a:lnTo>
                    <a:pt x="828" y="107"/>
                  </a:lnTo>
                  <a:lnTo>
                    <a:pt x="831" y="107"/>
                  </a:lnTo>
                  <a:lnTo>
                    <a:pt x="835" y="109"/>
                  </a:lnTo>
                  <a:lnTo>
                    <a:pt x="836" y="111"/>
                  </a:lnTo>
                  <a:lnTo>
                    <a:pt x="838" y="111"/>
                  </a:lnTo>
                  <a:lnTo>
                    <a:pt x="841" y="112"/>
                  </a:lnTo>
                  <a:lnTo>
                    <a:pt x="843" y="114"/>
                  </a:lnTo>
                  <a:lnTo>
                    <a:pt x="846" y="112"/>
                  </a:lnTo>
                  <a:lnTo>
                    <a:pt x="848" y="112"/>
                  </a:lnTo>
                  <a:lnTo>
                    <a:pt x="851" y="112"/>
                  </a:lnTo>
                  <a:lnTo>
                    <a:pt x="854" y="112"/>
                  </a:lnTo>
                  <a:lnTo>
                    <a:pt x="858" y="114"/>
                  </a:lnTo>
                  <a:lnTo>
                    <a:pt x="861" y="114"/>
                  </a:lnTo>
                  <a:lnTo>
                    <a:pt x="864" y="112"/>
                  </a:lnTo>
                  <a:lnTo>
                    <a:pt x="868" y="112"/>
                  </a:lnTo>
                  <a:lnTo>
                    <a:pt x="869" y="114"/>
                  </a:lnTo>
                  <a:lnTo>
                    <a:pt x="871" y="115"/>
                  </a:lnTo>
                  <a:lnTo>
                    <a:pt x="874" y="115"/>
                  </a:lnTo>
                  <a:lnTo>
                    <a:pt x="876" y="117"/>
                  </a:lnTo>
                  <a:lnTo>
                    <a:pt x="879" y="117"/>
                  </a:lnTo>
                  <a:lnTo>
                    <a:pt x="881" y="119"/>
                  </a:lnTo>
                  <a:lnTo>
                    <a:pt x="882" y="117"/>
                  </a:lnTo>
                  <a:lnTo>
                    <a:pt x="884" y="117"/>
                  </a:lnTo>
                  <a:lnTo>
                    <a:pt x="887" y="117"/>
                  </a:lnTo>
                  <a:lnTo>
                    <a:pt x="889" y="119"/>
                  </a:lnTo>
                  <a:lnTo>
                    <a:pt x="891" y="120"/>
                  </a:lnTo>
                  <a:lnTo>
                    <a:pt x="892" y="120"/>
                  </a:lnTo>
                  <a:lnTo>
                    <a:pt x="897" y="122"/>
                  </a:lnTo>
                  <a:lnTo>
                    <a:pt x="899" y="122"/>
                  </a:lnTo>
                  <a:lnTo>
                    <a:pt x="900" y="122"/>
                  </a:lnTo>
                  <a:lnTo>
                    <a:pt x="904" y="120"/>
                  </a:lnTo>
                  <a:lnTo>
                    <a:pt x="907" y="120"/>
                  </a:lnTo>
                  <a:lnTo>
                    <a:pt x="909" y="120"/>
                  </a:lnTo>
                  <a:lnTo>
                    <a:pt x="910" y="120"/>
                  </a:lnTo>
                  <a:lnTo>
                    <a:pt x="912" y="120"/>
                  </a:lnTo>
                  <a:lnTo>
                    <a:pt x="914" y="120"/>
                  </a:lnTo>
                  <a:lnTo>
                    <a:pt x="915" y="119"/>
                  </a:lnTo>
                  <a:lnTo>
                    <a:pt x="917" y="117"/>
                  </a:lnTo>
                  <a:lnTo>
                    <a:pt x="918" y="117"/>
                  </a:lnTo>
                  <a:lnTo>
                    <a:pt x="918" y="115"/>
                  </a:lnTo>
                  <a:lnTo>
                    <a:pt x="922" y="114"/>
                  </a:lnTo>
                  <a:lnTo>
                    <a:pt x="925" y="114"/>
                  </a:lnTo>
                  <a:lnTo>
                    <a:pt x="927" y="112"/>
                  </a:lnTo>
                  <a:lnTo>
                    <a:pt x="928" y="112"/>
                  </a:lnTo>
                  <a:lnTo>
                    <a:pt x="930" y="112"/>
                  </a:lnTo>
                  <a:lnTo>
                    <a:pt x="932" y="111"/>
                  </a:lnTo>
                  <a:lnTo>
                    <a:pt x="932" y="109"/>
                  </a:lnTo>
                  <a:lnTo>
                    <a:pt x="933" y="109"/>
                  </a:lnTo>
                  <a:lnTo>
                    <a:pt x="933" y="107"/>
                  </a:lnTo>
                  <a:lnTo>
                    <a:pt x="935" y="107"/>
                  </a:lnTo>
                  <a:lnTo>
                    <a:pt x="935" y="106"/>
                  </a:lnTo>
                  <a:lnTo>
                    <a:pt x="937" y="104"/>
                  </a:lnTo>
                  <a:lnTo>
                    <a:pt x="937" y="102"/>
                  </a:lnTo>
                  <a:lnTo>
                    <a:pt x="938" y="101"/>
                  </a:lnTo>
                  <a:lnTo>
                    <a:pt x="940" y="102"/>
                  </a:lnTo>
                  <a:lnTo>
                    <a:pt x="943" y="102"/>
                  </a:lnTo>
                  <a:lnTo>
                    <a:pt x="948" y="104"/>
                  </a:lnTo>
                  <a:lnTo>
                    <a:pt x="951" y="104"/>
                  </a:lnTo>
                  <a:lnTo>
                    <a:pt x="955" y="106"/>
                  </a:lnTo>
                  <a:lnTo>
                    <a:pt x="956" y="107"/>
                  </a:lnTo>
                  <a:lnTo>
                    <a:pt x="958" y="107"/>
                  </a:lnTo>
                  <a:lnTo>
                    <a:pt x="960" y="107"/>
                  </a:lnTo>
                  <a:lnTo>
                    <a:pt x="960" y="109"/>
                  </a:lnTo>
                  <a:lnTo>
                    <a:pt x="963" y="111"/>
                  </a:lnTo>
                  <a:lnTo>
                    <a:pt x="964" y="111"/>
                  </a:lnTo>
                  <a:lnTo>
                    <a:pt x="966" y="111"/>
                  </a:lnTo>
                  <a:lnTo>
                    <a:pt x="968" y="112"/>
                  </a:lnTo>
                  <a:lnTo>
                    <a:pt x="971" y="114"/>
                  </a:lnTo>
                  <a:lnTo>
                    <a:pt x="974" y="115"/>
                  </a:lnTo>
                  <a:lnTo>
                    <a:pt x="976" y="114"/>
                  </a:lnTo>
                  <a:lnTo>
                    <a:pt x="984" y="112"/>
                  </a:lnTo>
                  <a:lnTo>
                    <a:pt x="991" y="112"/>
                  </a:lnTo>
                  <a:lnTo>
                    <a:pt x="994" y="111"/>
                  </a:lnTo>
                  <a:lnTo>
                    <a:pt x="997" y="111"/>
                  </a:lnTo>
                  <a:lnTo>
                    <a:pt x="999" y="111"/>
                  </a:lnTo>
                  <a:lnTo>
                    <a:pt x="1002" y="111"/>
                  </a:lnTo>
                  <a:lnTo>
                    <a:pt x="1004" y="112"/>
                  </a:lnTo>
                  <a:lnTo>
                    <a:pt x="1009" y="111"/>
                  </a:lnTo>
                  <a:lnTo>
                    <a:pt x="1012" y="109"/>
                  </a:lnTo>
                  <a:lnTo>
                    <a:pt x="1015" y="107"/>
                  </a:lnTo>
                  <a:lnTo>
                    <a:pt x="1019" y="106"/>
                  </a:lnTo>
                  <a:lnTo>
                    <a:pt x="1020" y="106"/>
                  </a:lnTo>
                  <a:lnTo>
                    <a:pt x="1020" y="104"/>
                  </a:lnTo>
                  <a:lnTo>
                    <a:pt x="1020" y="102"/>
                  </a:lnTo>
                  <a:lnTo>
                    <a:pt x="1022" y="99"/>
                  </a:lnTo>
                  <a:lnTo>
                    <a:pt x="1024" y="96"/>
                  </a:lnTo>
                  <a:lnTo>
                    <a:pt x="1024" y="92"/>
                  </a:lnTo>
                  <a:lnTo>
                    <a:pt x="1025" y="89"/>
                  </a:lnTo>
                  <a:lnTo>
                    <a:pt x="1025" y="88"/>
                  </a:lnTo>
                  <a:lnTo>
                    <a:pt x="1027" y="83"/>
                  </a:lnTo>
                  <a:lnTo>
                    <a:pt x="1029" y="79"/>
                  </a:lnTo>
                  <a:lnTo>
                    <a:pt x="1029" y="76"/>
                  </a:lnTo>
                  <a:lnTo>
                    <a:pt x="1030" y="73"/>
                  </a:lnTo>
                  <a:lnTo>
                    <a:pt x="1032" y="69"/>
                  </a:lnTo>
                  <a:lnTo>
                    <a:pt x="1032" y="68"/>
                  </a:lnTo>
                  <a:lnTo>
                    <a:pt x="1033" y="63"/>
                  </a:lnTo>
                  <a:lnTo>
                    <a:pt x="1035" y="61"/>
                  </a:lnTo>
                  <a:lnTo>
                    <a:pt x="1037" y="58"/>
                  </a:lnTo>
                  <a:lnTo>
                    <a:pt x="1037" y="56"/>
                  </a:lnTo>
                  <a:lnTo>
                    <a:pt x="1037" y="55"/>
                  </a:lnTo>
                  <a:lnTo>
                    <a:pt x="1038" y="51"/>
                  </a:lnTo>
                  <a:lnTo>
                    <a:pt x="1038" y="50"/>
                  </a:lnTo>
                  <a:lnTo>
                    <a:pt x="1038" y="46"/>
                  </a:lnTo>
                  <a:lnTo>
                    <a:pt x="1038" y="43"/>
                  </a:lnTo>
                  <a:lnTo>
                    <a:pt x="1038" y="42"/>
                  </a:lnTo>
                  <a:lnTo>
                    <a:pt x="1038" y="38"/>
                  </a:lnTo>
                  <a:lnTo>
                    <a:pt x="1038" y="37"/>
                  </a:lnTo>
                  <a:lnTo>
                    <a:pt x="1037" y="35"/>
                  </a:lnTo>
                  <a:lnTo>
                    <a:pt x="1038" y="33"/>
                  </a:lnTo>
                  <a:lnTo>
                    <a:pt x="1037" y="30"/>
                  </a:lnTo>
                  <a:lnTo>
                    <a:pt x="1037" y="28"/>
                  </a:lnTo>
                  <a:lnTo>
                    <a:pt x="1037" y="27"/>
                  </a:lnTo>
                  <a:lnTo>
                    <a:pt x="1037" y="22"/>
                  </a:lnTo>
                  <a:lnTo>
                    <a:pt x="1037" y="20"/>
                  </a:lnTo>
                  <a:lnTo>
                    <a:pt x="1037" y="19"/>
                  </a:lnTo>
                  <a:lnTo>
                    <a:pt x="1037" y="15"/>
                  </a:lnTo>
                  <a:lnTo>
                    <a:pt x="1037" y="14"/>
                  </a:lnTo>
                  <a:lnTo>
                    <a:pt x="1037" y="10"/>
                  </a:lnTo>
                  <a:lnTo>
                    <a:pt x="1035" y="7"/>
                  </a:lnTo>
                  <a:lnTo>
                    <a:pt x="1035" y="4"/>
                  </a:lnTo>
                  <a:lnTo>
                    <a:pt x="1035" y="2"/>
                  </a:lnTo>
                  <a:lnTo>
                    <a:pt x="1035" y="0"/>
                  </a:lnTo>
                  <a:lnTo>
                    <a:pt x="1038" y="0"/>
                  </a:lnTo>
                  <a:lnTo>
                    <a:pt x="1040" y="2"/>
                  </a:lnTo>
                  <a:lnTo>
                    <a:pt x="1042" y="2"/>
                  </a:lnTo>
                  <a:lnTo>
                    <a:pt x="1043" y="2"/>
                  </a:lnTo>
                  <a:lnTo>
                    <a:pt x="1045" y="4"/>
                  </a:lnTo>
                  <a:lnTo>
                    <a:pt x="1048" y="5"/>
                  </a:lnTo>
                  <a:lnTo>
                    <a:pt x="1050" y="5"/>
                  </a:lnTo>
                  <a:lnTo>
                    <a:pt x="1052" y="7"/>
                  </a:lnTo>
                  <a:lnTo>
                    <a:pt x="1053" y="7"/>
                  </a:lnTo>
                  <a:lnTo>
                    <a:pt x="1055" y="7"/>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grpSp>
      <xdr:grpSp>
        <xdr:nvGrpSpPr>
          <xdr:cNvPr id="16" name="nomes1">
            <a:extLst>
              <a:ext uri="{FF2B5EF4-FFF2-40B4-BE49-F238E27FC236}">
                <a16:creationId xmlns:a16="http://schemas.microsoft.com/office/drawing/2014/main" id="{3BF49522-4014-5C46-3B82-5994D0A8E83B}"/>
              </a:ext>
            </a:extLst>
          </xdr:cNvPr>
          <xdr:cNvGrpSpPr/>
        </xdr:nvGrpSpPr>
        <xdr:grpSpPr>
          <a:xfrm>
            <a:off x="11400971" y="886764"/>
            <a:ext cx="3600218" cy="2303652"/>
            <a:chOff x="1187444" y="1555144"/>
            <a:chExt cx="5751891" cy="4146631"/>
          </a:xfrm>
        </xdr:grpSpPr>
        <xdr:sp macro="" textlink="">
          <xdr:nvSpPr>
            <xdr:cNvPr id="17" name="T124">
              <a:extLst>
                <a:ext uri="{FF2B5EF4-FFF2-40B4-BE49-F238E27FC236}">
                  <a16:creationId xmlns:a16="http://schemas.microsoft.com/office/drawing/2014/main" id="{BD376188-96F9-48DF-50C1-BACA01DB8E38}"/>
                </a:ext>
              </a:extLst>
            </xdr:cNvPr>
            <xdr:cNvSpPr>
              <a:spLocks noChangeArrowheads="1"/>
            </xdr:cNvSpPr>
          </xdr:nvSpPr>
          <xdr:spPr bwMode="auto">
            <a:xfrm>
              <a:off x="6330396" y="3113750"/>
              <a:ext cx="608939"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tx1"/>
                  </a:solidFill>
                  <a:effectLst/>
                  <a:latin typeface="Arial" pitchFamily="34" charset="0"/>
                </a:rPr>
                <a:t>0,8</a:t>
              </a:r>
            </a:p>
          </xdr:txBody>
        </xdr:sp>
        <xdr:sp macro="" textlink="">
          <xdr:nvSpPr>
            <xdr:cNvPr id="18" name="T123">
              <a:extLst>
                <a:ext uri="{FF2B5EF4-FFF2-40B4-BE49-F238E27FC236}">
                  <a16:creationId xmlns:a16="http://schemas.microsoft.com/office/drawing/2014/main" id="{DA43E692-56CE-ECCA-2A4B-60FE1915A936}"/>
                </a:ext>
              </a:extLst>
            </xdr:cNvPr>
            <xdr:cNvSpPr>
              <a:spLocks noChangeArrowheads="1"/>
            </xdr:cNvSpPr>
          </xdr:nvSpPr>
          <xdr:spPr bwMode="auto">
            <a:xfrm>
              <a:off x="1749420" y="1555144"/>
              <a:ext cx="608941"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tx1"/>
                  </a:solidFill>
                  <a:effectLst/>
                  <a:latin typeface="Arial" pitchFamily="34" charset="0"/>
                </a:rPr>
                <a:t>1,3</a:t>
              </a:r>
            </a:p>
          </xdr:txBody>
        </xdr:sp>
        <xdr:sp macro="" textlink="">
          <xdr:nvSpPr>
            <xdr:cNvPr id="19" name="T122">
              <a:extLst>
                <a:ext uri="{FF2B5EF4-FFF2-40B4-BE49-F238E27FC236}">
                  <a16:creationId xmlns:a16="http://schemas.microsoft.com/office/drawing/2014/main" id="{C3E04B45-8C4F-B96A-FFA3-5BDFEC890BA7}"/>
                </a:ext>
              </a:extLst>
            </xdr:cNvPr>
            <xdr:cNvSpPr>
              <a:spLocks noChangeArrowheads="1"/>
            </xdr:cNvSpPr>
          </xdr:nvSpPr>
          <xdr:spPr bwMode="auto">
            <a:xfrm>
              <a:off x="1241420" y="4185630"/>
              <a:ext cx="608941"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tx1"/>
                  </a:solidFill>
                  <a:effectLst/>
                  <a:latin typeface="Arial" pitchFamily="34" charset="0"/>
                </a:rPr>
                <a:t>3,8</a:t>
              </a:r>
            </a:p>
          </xdr:txBody>
        </xdr:sp>
        <xdr:sp macro="" textlink="">
          <xdr:nvSpPr>
            <xdr:cNvPr id="20" name="T121">
              <a:extLst>
                <a:ext uri="{FF2B5EF4-FFF2-40B4-BE49-F238E27FC236}">
                  <a16:creationId xmlns:a16="http://schemas.microsoft.com/office/drawing/2014/main" id="{6D89FD6F-8FA8-B238-87C0-A629A5637C49}"/>
                </a:ext>
              </a:extLst>
            </xdr:cNvPr>
            <xdr:cNvSpPr>
              <a:spLocks noChangeArrowheads="1"/>
            </xdr:cNvSpPr>
          </xdr:nvSpPr>
          <xdr:spPr bwMode="auto">
            <a:xfrm>
              <a:off x="1955795" y="5515953"/>
              <a:ext cx="608941"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tx1"/>
                  </a:solidFill>
                  <a:effectLst/>
                  <a:latin typeface="Arial" pitchFamily="34" charset="0"/>
                </a:rPr>
                <a:t>1,3</a:t>
              </a:r>
            </a:p>
          </xdr:txBody>
        </xdr:sp>
        <xdr:sp macro="" textlink="">
          <xdr:nvSpPr>
            <xdr:cNvPr id="21" name="T120">
              <a:extLst>
                <a:ext uri="{FF2B5EF4-FFF2-40B4-BE49-F238E27FC236}">
                  <a16:creationId xmlns:a16="http://schemas.microsoft.com/office/drawing/2014/main" id="{59115375-0053-7307-4EFB-8D0FCE43D2F5}"/>
                </a:ext>
              </a:extLst>
            </xdr:cNvPr>
            <xdr:cNvSpPr>
              <a:spLocks noChangeArrowheads="1"/>
            </xdr:cNvSpPr>
          </xdr:nvSpPr>
          <xdr:spPr bwMode="auto">
            <a:xfrm>
              <a:off x="1647820" y="5174641"/>
              <a:ext cx="608941"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tx1"/>
                  </a:solidFill>
                  <a:effectLst/>
                  <a:latin typeface="Arial" pitchFamily="34" charset="0"/>
                </a:rPr>
                <a:t>1,5</a:t>
              </a:r>
            </a:p>
          </xdr:txBody>
        </xdr:sp>
        <xdr:sp macro="" textlink="">
          <xdr:nvSpPr>
            <xdr:cNvPr id="22" name="T118">
              <a:extLst>
                <a:ext uri="{FF2B5EF4-FFF2-40B4-BE49-F238E27FC236}">
                  <a16:creationId xmlns:a16="http://schemas.microsoft.com/office/drawing/2014/main" id="{28920C37-74A8-5364-0100-196A8611FA1D}"/>
                </a:ext>
              </a:extLst>
            </xdr:cNvPr>
            <xdr:cNvSpPr>
              <a:spLocks noChangeArrowheads="1"/>
            </xdr:cNvSpPr>
          </xdr:nvSpPr>
          <xdr:spPr bwMode="auto">
            <a:xfrm>
              <a:off x="1420968" y="4680612"/>
              <a:ext cx="608941"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tx1"/>
                  </a:solidFill>
                  <a:effectLst/>
                  <a:latin typeface="Arial" pitchFamily="34" charset="0"/>
                </a:rPr>
                <a:t>2</a:t>
              </a:r>
            </a:p>
          </xdr:txBody>
        </xdr:sp>
        <xdr:sp macro="" textlink="">
          <xdr:nvSpPr>
            <xdr:cNvPr id="23" name="T116">
              <a:extLst>
                <a:ext uri="{FF2B5EF4-FFF2-40B4-BE49-F238E27FC236}">
                  <a16:creationId xmlns:a16="http://schemas.microsoft.com/office/drawing/2014/main" id="{6D028782-CC75-1C57-29E4-AADF2E52D2A4}"/>
                </a:ext>
              </a:extLst>
            </xdr:cNvPr>
            <xdr:cNvSpPr>
              <a:spLocks noChangeArrowheads="1"/>
            </xdr:cNvSpPr>
          </xdr:nvSpPr>
          <xdr:spPr bwMode="auto">
            <a:xfrm>
              <a:off x="1387470" y="4355495"/>
              <a:ext cx="608941"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bg1"/>
                  </a:solidFill>
                  <a:effectLst/>
                  <a:latin typeface="Arial" pitchFamily="34" charset="0"/>
                </a:rPr>
                <a:t>6,1</a:t>
              </a:r>
            </a:p>
          </xdr:txBody>
        </xdr:sp>
        <xdr:sp macro="" textlink="">
          <xdr:nvSpPr>
            <xdr:cNvPr id="24" name="T115">
              <a:extLst>
                <a:ext uri="{FF2B5EF4-FFF2-40B4-BE49-F238E27FC236}">
                  <a16:creationId xmlns:a16="http://schemas.microsoft.com/office/drawing/2014/main" id="{745283BC-A4E2-6919-4BC6-29582910B016}"/>
                </a:ext>
              </a:extLst>
            </xdr:cNvPr>
            <xdr:cNvSpPr>
              <a:spLocks noChangeArrowheads="1"/>
            </xdr:cNvSpPr>
          </xdr:nvSpPr>
          <xdr:spPr bwMode="auto">
            <a:xfrm>
              <a:off x="1187444" y="3579204"/>
              <a:ext cx="608941"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tx1"/>
                  </a:solidFill>
                  <a:effectLst/>
                  <a:latin typeface="Arial" pitchFamily="34" charset="0"/>
                </a:rPr>
                <a:t>2,5</a:t>
              </a:r>
            </a:p>
          </xdr:txBody>
        </xdr:sp>
        <xdr:sp macro="" textlink="">
          <xdr:nvSpPr>
            <xdr:cNvPr id="25" name="T114">
              <a:extLst>
                <a:ext uri="{FF2B5EF4-FFF2-40B4-BE49-F238E27FC236}">
                  <a16:creationId xmlns:a16="http://schemas.microsoft.com/office/drawing/2014/main" id="{BA6C7866-C3DE-A8F8-4849-5161B6432667}"/>
                </a:ext>
              </a:extLst>
            </xdr:cNvPr>
            <xdr:cNvSpPr>
              <a:spLocks noChangeArrowheads="1"/>
            </xdr:cNvSpPr>
          </xdr:nvSpPr>
          <xdr:spPr bwMode="auto">
            <a:xfrm>
              <a:off x="1543046" y="4072920"/>
              <a:ext cx="608943"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tx1"/>
                  </a:solidFill>
                  <a:effectLst/>
                  <a:latin typeface="Arial" pitchFamily="34" charset="0"/>
                </a:rPr>
                <a:t>3,4</a:t>
              </a:r>
            </a:p>
          </xdr:txBody>
        </xdr:sp>
        <xdr:sp macro="" textlink="">
          <xdr:nvSpPr>
            <xdr:cNvPr id="26" name="T113">
              <a:extLst>
                <a:ext uri="{FF2B5EF4-FFF2-40B4-BE49-F238E27FC236}">
                  <a16:creationId xmlns:a16="http://schemas.microsoft.com/office/drawing/2014/main" id="{7FE1DB51-C946-4195-35F5-FA9E634C0F2E}"/>
                </a:ext>
              </a:extLst>
            </xdr:cNvPr>
            <xdr:cNvSpPr>
              <a:spLocks noChangeArrowheads="1"/>
            </xdr:cNvSpPr>
          </xdr:nvSpPr>
          <xdr:spPr bwMode="auto">
            <a:xfrm>
              <a:off x="1731960" y="4550756"/>
              <a:ext cx="608943"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tx1"/>
                  </a:solidFill>
                  <a:effectLst/>
                  <a:latin typeface="Arial" pitchFamily="34" charset="0"/>
                </a:rPr>
                <a:t>2,8</a:t>
              </a:r>
            </a:p>
          </xdr:txBody>
        </xdr:sp>
        <xdr:sp macro="" textlink="">
          <xdr:nvSpPr>
            <xdr:cNvPr id="27" name="T112">
              <a:extLst>
                <a:ext uri="{FF2B5EF4-FFF2-40B4-BE49-F238E27FC236}">
                  <a16:creationId xmlns:a16="http://schemas.microsoft.com/office/drawing/2014/main" id="{9E59E690-0BB3-8B54-8835-DC4E82213B82}"/>
                </a:ext>
              </a:extLst>
            </xdr:cNvPr>
            <xdr:cNvSpPr>
              <a:spLocks noChangeArrowheads="1"/>
            </xdr:cNvSpPr>
          </xdr:nvSpPr>
          <xdr:spPr bwMode="auto">
            <a:xfrm>
              <a:off x="1673221" y="3763357"/>
              <a:ext cx="608943"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tx1"/>
                  </a:solidFill>
                  <a:effectLst/>
                  <a:latin typeface="Arial" pitchFamily="34" charset="0"/>
                </a:rPr>
                <a:t>2,4</a:t>
              </a:r>
            </a:p>
          </xdr:txBody>
        </xdr:sp>
        <xdr:sp macro="" textlink="">
          <xdr:nvSpPr>
            <xdr:cNvPr id="28" name="T111">
              <a:extLst>
                <a:ext uri="{FF2B5EF4-FFF2-40B4-BE49-F238E27FC236}">
                  <a16:creationId xmlns:a16="http://schemas.microsoft.com/office/drawing/2014/main" id="{D03B1A6F-BA42-9992-0228-BAD88521E1BB}"/>
                </a:ext>
              </a:extLst>
            </xdr:cNvPr>
            <xdr:cNvSpPr>
              <a:spLocks noChangeArrowheads="1"/>
            </xdr:cNvSpPr>
          </xdr:nvSpPr>
          <xdr:spPr bwMode="auto">
            <a:xfrm>
              <a:off x="2293933" y="3833207"/>
              <a:ext cx="608943"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tx1"/>
                  </a:solidFill>
                  <a:effectLst/>
                  <a:latin typeface="Arial" pitchFamily="34" charset="0"/>
                </a:rPr>
                <a:t>1,5</a:t>
              </a:r>
            </a:p>
          </xdr:txBody>
        </xdr:sp>
        <xdr:sp macro="" textlink="">
          <xdr:nvSpPr>
            <xdr:cNvPr id="29" name="T110">
              <a:extLst>
                <a:ext uri="{FF2B5EF4-FFF2-40B4-BE49-F238E27FC236}">
                  <a16:creationId xmlns:a16="http://schemas.microsoft.com/office/drawing/2014/main" id="{B0D31E4B-A461-332D-E20F-45E927DC1F01}"/>
                </a:ext>
              </a:extLst>
            </xdr:cNvPr>
            <xdr:cNvSpPr>
              <a:spLocks noChangeArrowheads="1"/>
            </xdr:cNvSpPr>
          </xdr:nvSpPr>
          <xdr:spPr bwMode="auto">
            <a:xfrm>
              <a:off x="2144709" y="4471381"/>
              <a:ext cx="608943"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tx1"/>
                  </a:solidFill>
                  <a:effectLst/>
                  <a:latin typeface="Arial" pitchFamily="34" charset="0"/>
                </a:rPr>
                <a:t>2,1</a:t>
              </a:r>
            </a:p>
          </xdr:txBody>
        </xdr:sp>
        <xdr:sp macro="" textlink="">
          <xdr:nvSpPr>
            <xdr:cNvPr id="30" name="T109">
              <a:extLst>
                <a:ext uri="{FF2B5EF4-FFF2-40B4-BE49-F238E27FC236}">
                  <a16:creationId xmlns:a16="http://schemas.microsoft.com/office/drawing/2014/main" id="{CB5BBFD9-7490-886E-CEBB-C6BE66825901}"/>
                </a:ext>
              </a:extLst>
            </xdr:cNvPr>
            <xdr:cNvSpPr>
              <a:spLocks noChangeArrowheads="1"/>
            </xdr:cNvSpPr>
          </xdr:nvSpPr>
          <xdr:spPr bwMode="auto">
            <a:xfrm>
              <a:off x="3052761" y="4240585"/>
              <a:ext cx="394992"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tx1"/>
                  </a:solidFill>
                  <a:effectLst/>
                  <a:latin typeface="Arial" pitchFamily="34" charset="0"/>
                </a:rPr>
                <a:t>2,6</a:t>
              </a:r>
            </a:p>
          </xdr:txBody>
        </xdr:sp>
        <xdr:sp macro="" textlink="">
          <xdr:nvSpPr>
            <xdr:cNvPr id="31" name="T108">
              <a:extLst>
                <a:ext uri="{FF2B5EF4-FFF2-40B4-BE49-F238E27FC236}">
                  <a16:creationId xmlns:a16="http://schemas.microsoft.com/office/drawing/2014/main" id="{574D5976-63BA-1C8F-F746-3D4C289E06F4}"/>
                </a:ext>
              </a:extLst>
            </xdr:cNvPr>
            <xdr:cNvSpPr>
              <a:spLocks noChangeArrowheads="1"/>
            </xdr:cNvSpPr>
          </xdr:nvSpPr>
          <xdr:spPr bwMode="auto">
            <a:xfrm>
              <a:off x="1306668" y="2924549"/>
              <a:ext cx="394992"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tx1"/>
                  </a:solidFill>
                  <a:effectLst/>
                  <a:latin typeface="Arial" pitchFamily="34" charset="0"/>
                </a:rPr>
                <a:t>0,9</a:t>
              </a:r>
            </a:p>
          </xdr:txBody>
        </xdr:sp>
        <xdr:sp macro="" textlink="">
          <xdr:nvSpPr>
            <xdr:cNvPr id="32" name="T107">
              <a:extLst>
                <a:ext uri="{FF2B5EF4-FFF2-40B4-BE49-F238E27FC236}">
                  <a16:creationId xmlns:a16="http://schemas.microsoft.com/office/drawing/2014/main" id="{B2DB771E-2B11-A3B8-6ED7-566D62CE3595}"/>
                </a:ext>
              </a:extLst>
            </xdr:cNvPr>
            <xdr:cNvSpPr>
              <a:spLocks noChangeArrowheads="1"/>
            </xdr:cNvSpPr>
          </xdr:nvSpPr>
          <xdr:spPr bwMode="auto">
            <a:xfrm>
              <a:off x="2281235" y="2430835"/>
              <a:ext cx="394992"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tx1"/>
                  </a:solidFill>
                  <a:effectLst/>
                  <a:latin typeface="Arial" pitchFamily="34" charset="0"/>
                </a:rPr>
                <a:t>1,3</a:t>
              </a:r>
            </a:p>
          </xdr:txBody>
        </xdr:sp>
        <xdr:sp macro="" textlink="">
          <xdr:nvSpPr>
            <xdr:cNvPr id="33" name="T106">
              <a:extLst>
                <a:ext uri="{FF2B5EF4-FFF2-40B4-BE49-F238E27FC236}">
                  <a16:creationId xmlns:a16="http://schemas.microsoft.com/office/drawing/2014/main" id="{09A8CC16-F85A-5299-4F79-5AD1C1C6F770}"/>
                </a:ext>
              </a:extLst>
            </xdr:cNvPr>
            <xdr:cNvSpPr>
              <a:spLocks noChangeArrowheads="1"/>
            </xdr:cNvSpPr>
          </xdr:nvSpPr>
          <xdr:spPr bwMode="auto">
            <a:xfrm>
              <a:off x="1931984" y="2913752"/>
              <a:ext cx="476973"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tx1"/>
                  </a:solidFill>
                  <a:effectLst/>
                  <a:latin typeface="Arial" pitchFamily="34" charset="0"/>
                </a:rPr>
                <a:t>1,9</a:t>
              </a:r>
            </a:p>
          </xdr:txBody>
        </xdr:sp>
        <xdr:sp macro="" textlink="">
          <xdr:nvSpPr>
            <xdr:cNvPr id="34" name="T105">
              <a:extLst>
                <a:ext uri="{FF2B5EF4-FFF2-40B4-BE49-F238E27FC236}">
                  <a16:creationId xmlns:a16="http://schemas.microsoft.com/office/drawing/2014/main" id="{3EDACFC2-1E57-FA6B-4A11-F5D81DEB630E}"/>
                </a:ext>
              </a:extLst>
            </xdr:cNvPr>
            <xdr:cNvSpPr>
              <a:spLocks noChangeArrowheads="1"/>
            </xdr:cNvSpPr>
          </xdr:nvSpPr>
          <xdr:spPr bwMode="auto">
            <a:xfrm>
              <a:off x="1740296" y="3373808"/>
              <a:ext cx="394992"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tx1"/>
                  </a:solidFill>
                  <a:effectLst/>
                  <a:latin typeface="Arial" pitchFamily="34" charset="0"/>
                </a:rPr>
                <a:t>1,3</a:t>
              </a:r>
            </a:p>
          </xdr:txBody>
        </xdr:sp>
        <xdr:sp macro="" textlink="">
          <xdr:nvSpPr>
            <xdr:cNvPr id="35" name="T104">
              <a:extLst>
                <a:ext uri="{FF2B5EF4-FFF2-40B4-BE49-F238E27FC236}">
                  <a16:creationId xmlns:a16="http://schemas.microsoft.com/office/drawing/2014/main" id="{DCE16044-EA96-D7BC-EE06-6923E023EC66}"/>
                </a:ext>
              </a:extLst>
            </xdr:cNvPr>
            <xdr:cNvSpPr>
              <a:spLocks noChangeArrowheads="1"/>
            </xdr:cNvSpPr>
          </xdr:nvSpPr>
          <xdr:spPr bwMode="auto">
            <a:xfrm>
              <a:off x="2513011" y="3189658"/>
              <a:ext cx="394992"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tx1"/>
                  </a:solidFill>
                  <a:effectLst/>
                  <a:latin typeface="Arial" pitchFamily="34" charset="0"/>
                </a:rPr>
                <a:t>0,9</a:t>
              </a:r>
            </a:p>
          </xdr:txBody>
        </xdr:sp>
        <xdr:sp macro="" textlink="">
          <xdr:nvSpPr>
            <xdr:cNvPr id="36" name="T103">
              <a:extLst>
                <a:ext uri="{FF2B5EF4-FFF2-40B4-BE49-F238E27FC236}">
                  <a16:creationId xmlns:a16="http://schemas.microsoft.com/office/drawing/2014/main" id="{B064B573-EB87-EB20-5F1F-766E7FFE889A}"/>
                </a:ext>
              </a:extLst>
            </xdr:cNvPr>
            <xdr:cNvSpPr>
              <a:spLocks noChangeArrowheads="1"/>
            </xdr:cNvSpPr>
          </xdr:nvSpPr>
          <xdr:spPr bwMode="auto">
            <a:xfrm>
              <a:off x="4260849" y="4905746"/>
              <a:ext cx="394992"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tx1"/>
                  </a:solidFill>
                  <a:effectLst/>
                  <a:latin typeface="Arial" pitchFamily="34" charset="0"/>
                </a:rPr>
                <a:t>0,6</a:t>
              </a:r>
            </a:p>
          </xdr:txBody>
        </xdr:sp>
        <xdr:sp macro="" textlink="">
          <xdr:nvSpPr>
            <xdr:cNvPr id="37" name="T102">
              <a:extLst>
                <a:ext uri="{FF2B5EF4-FFF2-40B4-BE49-F238E27FC236}">
                  <a16:creationId xmlns:a16="http://schemas.microsoft.com/office/drawing/2014/main" id="{36F3EB44-BE2E-F79F-3660-624DAAFDE895}"/>
                </a:ext>
              </a:extLst>
            </xdr:cNvPr>
            <xdr:cNvSpPr>
              <a:spLocks noChangeArrowheads="1"/>
            </xdr:cNvSpPr>
          </xdr:nvSpPr>
          <xdr:spPr bwMode="auto">
            <a:xfrm>
              <a:off x="4187823" y="3889748"/>
              <a:ext cx="491079"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tx1"/>
                  </a:solidFill>
                  <a:effectLst/>
                  <a:latin typeface="Arial" pitchFamily="34" charset="0"/>
                </a:rPr>
                <a:t>1,4</a:t>
              </a:r>
            </a:p>
          </xdr:txBody>
        </xdr:sp>
        <xdr:sp macro="" textlink="">
          <xdr:nvSpPr>
            <xdr:cNvPr id="38" name="T101">
              <a:extLst>
                <a:ext uri="{FF2B5EF4-FFF2-40B4-BE49-F238E27FC236}">
                  <a16:creationId xmlns:a16="http://schemas.microsoft.com/office/drawing/2014/main" id="{6957987F-47A5-5711-2251-3599E3D50178}"/>
                </a:ext>
              </a:extLst>
            </xdr:cNvPr>
            <xdr:cNvSpPr>
              <a:spLocks noChangeArrowheads="1"/>
            </xdr:cNvSpPr>
          </xdr:nvSpPr>
          <xdr:spPr bwMode="auto">
            <a:xfrm>
              <a:off x="4260849" y="2518147"/>
              <a:ext cx="394992"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tx1"/>
                  </a:solidFill>
                  <a:effectLst/>
                  <a:latin typeface="Arial" pitchFamily="34" charset="0"/>
                </a:rPr>
                <a:t>1,3</a:t>
              </a:r>
            </a:p>
          </xdr:txBody>
        </xdr:sp>
      </xdr:grpSp>
    </xdr:grpSp>
    <xdr:clientData/>
  </xdr:twoCellAnchor>
  <xdr:twoCellAnchor>
    <xdr:from>
      <xdr:col>8</xdr:col>
      <xdr:colOff>0</xdr:colOff>
      <xdr:row>55</xdr:row>
      <xdr:rowOff>0</xdr:rowOff>
    </xdr:from>
    <xdr:to>
      <xdr:col>15</xdr:col>
      <xdr:colOff>597894</xdr:colOff>
      <xdr:row>71</xdr:row>
      <xdr:rowOff>43050</xdr:rowOff>
    </xdr:to>
    <xdr:grpSp>
      <xdr:nvGrpSpPr>
        <xdr:cNvPr id="206" name="R1_ACeS">
          <a:extLst>
            <a:ext uri="{FF2B5EF4-FFF2-40B4-BE49-F238E27FC236}">
              <a16:creationId xmlns:a16="http://schemas.microsoft.com/office/drawing/2014/main" id="{CFFB9327-727B-4B41-A1FC-14E681794EAF}"/>
            </a:ext>
          </a:extLst>
        </xdr:cNvPr>
        <xdr:cNvGrpSpPr/>
      </xdr:nvGrpSpPr>
      <xdr:grpSpPr>
        <a:xfrm>
          <a:off x="5000625" y="10620375"/>
          <a:ext cx="4217394" cy="2919600"/>
          <a:chOff x="11134725" y="419100"/>
          <a:chExt cx="4817469" cy="2919600"/>
        </a:xfrm>
      </xdr:grpSpPr>
      <xdr:grpSp>
        <xdr:nvGrpSpPr>
          <xdr:cNvPr id="207" name="A101">
            <a:extLst>
              <a:ext uri="{FF2B5EF4-FFF2-40B4-BE49-F238E27FC236}">
                <a16:creationId xmlns:a16="http://schemas.microsoft.com/office/drawing/2014/main" id="{1BD78409-7662-76B7-FAFF-75E7C7698279}"/>
              </a:ext>
            </a:extLst>
          </xdr:cNvPr>
          <xdr:cNvGrpSpPr/>
        </xdr:nvGrpSpPr>
        <xdr:grpSpPr>
          <a:xfrm>
            <a:off x="12490835" y="901010"/>
            <a:ext cx="1689612" cy="1107162"/>
            <a:chOff x="2922588" y="1571625"/>
            <a:chExt cx="2670175" cy="1998663"/>
          </a:xfrm>
        </xdr:grpSpPr>
        <xdr:sp macro="" textlink="">
          <xdr:nvSpPr>
            <xdr:cNvPr id="271" name="Freeform 5">
              <a:extLst>
                <a:ext uri="{FF2B5EF4-FFF2-40B4-BE49-F238E27FC236}">
                  <a16:creationId xmlns:a16="http://schemas.microsoft.com/office/drawing/2014/main" id="{AE4AC1EA-4914-7A9C-FDE5-540A3C26F4E7}"/>
                </a:ext>
              </a:extLst>
            </xdr:cNvPr>
            <xdr:cNvSpPr>
              <a:spLocks/>
            </xdr:cNvSpPr>
          </xdr:nvSpPr>
          <xdr:spPr bwMode="auto">
            <a:xfrm>
              <a:off x="2922588" y="1571625"/>
              <a:ext cx="2670175" cy="1998663"/>
            </a:xfrm>
            <a:custGeom>
              <a:avLst/>
              <a:gdLst/>
              <a:ahLst/>
              <a:cxnLst>
                <a:cxn ang="0">
                  <a:pos x="484" y="133"/>
                </a:cxn>
                <a:cxn ang="0">
                  <a:pos x="635" y="67"/>
                </a:cxn>
                <a:cxn ang="0">
                  <a:pos x="786" y="78"/>
                </a:cxn>
                <a:cxn ang="0">
                  <a:pos x="905" y="110"/>
                </a:cxn>
                <a:cxn ang="0">
                  <a:pos x="898" y="183"/>
                </a:cxn>
                <a:cxn ang="0">
                  <a:pos x="994" y="215"/>
                </a:cxn>
                <a:cxn ang="0">
                  <a:pos x="1110" y="137"/>
                </a:cxn>
                <a:cxn ang="0">
                  <a:pos x="1213" y="213"/>
                </a:cxn>
                <a:cxn ang="0">
                  <a:pos x="1261" y="247"/>
                </a:cxn>
                <a:cxn ang="0">
                  <a:pos x="1346" y="192"/>
                </a:cxn>
                <a:cxn ang="0">
                  <a:pos x="1439" y="169"/>
                </a:cxn>
                <a:cxn ang="0">
                  <a:pos x="1567" y="124"/>
                </a:cxn>
                <a:cxn ang="0">
                  <a:pos x="1636" y="128"/>
                </a:cxn>
                <a:cxn ang="0">
                  <a:pos x="1615" y="229"/>
                </a:cxn>
                <a:cxn ang="0">
                  <a:pos x="1641" y="304"/>
                </a:cxn>
                <a:cxn ang="0">
                  <a:pos x="1679" y="359"/>
                </a:cxn>
                <a:cxn ang="0">
                  <a:pos x="1675" y="428"/>
                </a:cxn>
                <a:cxn ang="0">
                  <a:pos x="1611" y="496"/>
                </a:cxn>
                <a:cxn ang="0">
                  <a:pos x="1551" y="674"/>
                </a:cxn>
                <a:cxn ang="0">
                  <a:pos x="1533" y="818"/>
                </a:cxn>
                <a:cxn ang="0">
                  <a:pos x="1563" y="912"/>
                </a:cxn>
                <a:cxn ang="0">
                  <a:pos x="1481" y="969"/>
                </a:cxn>
                <a:cxn ang="0">
                  <a:pos x="1453" y="1045"/>
                </a:cxn>
                <a:cxn ang="0">
                  <a:pos x="1405" y="1109"/>
                </a:cxn>
                <a:cxn ang="0">
                  <a:pos x="1314" y="1111"/>
                </a:cxn>
                <a:cxn ang="0">
                  <a:pos x="1273" y="1054"/>
                </a:cxn>
                <a:cxn ang="0">
                  <a:pos x="1277" y="999"/>
                </a:cxn>
                <a:cxn ang="0">
                  <a:pos x="1225" y="967"/>
                </a:cxn>
                <a:cxn ang="0">
                  <a:pos x="1179" y="1010"/>
                </a:cxn>
                <a:cxn ang="0">
                  <a:pos x="1136" y="1017"/>
                </a:cxn>
                <a:cxn ang="0">
                  <a:pos x="1142" y="1077"/>
                </a:cxn>
                <a:cxn ang="0">
                  <a:pos x="1108" y="1127"/>
                </a:cxn>
                <a:cxn ang="0">
                  <a:pos x="1065" y="1118"/>
                </a:cxn>
                <a:cxn ang="0">
                  <a:pos x="992" y="1157"/>
                </a:cxn>
                <a:cxn ang="0">
                  <a:pos x="909" y="1259"/>
                </a:cxn>
                <a:cxn ang="0">
                  <a:pos x="832" y="1250"/>
                </a:cxn>
                <a:cxn ang="0">
                  <a:pos x="711" y="1202"/>
                </a:cxn>
                <a:cxn ang="0">
                  <a:pos x="635" y="1234"/>
                </a:cxn>
                <a:cxn ang="0">
                  <a:pos x="564" y="1216"/>
                </a:cxn>
                <a:cxn ang="0">
                  <a:pos x="489" y="1154"/>
                </a:cxn>
                <a:cxn ang="0">
                  <a:pos x="404" y="1134"/>
                </a:cxn>
                <a:cxn ang="0">
                  <a:pos x="398" y="1013"/>
                </a:cxn>
                <a:cxn ang="0">
                  <a:pos x="457" y="967"/>
                </a:cxn>
                <a:cxn ang="0">
                  <a:pos x="500" y="912"/>
                </a:cxn>
                <a:cxn ang="0">
                  <a:pos x="532" y="862"/>
                </a:cxn>
                <a:cxn ang="0">
                  <a:pos x="535" y="802"/>
                </a:cxn>
                <a:cxn ang="0">
                  <a:pos x="473" y="741"/>
                </a:cxn>
                <a:cxn ang="0">
                  <a:pos x="391" y="800"/>
                </a:cxn>
                <a:cxn ang="0">
                  <a:pos x="308" y="784"/>
                </a:cxn>
                <a:cxn ang="0">
                  <a:pos x="233" y="773"/>
                </a:cxn>
                <a:cxn ang="0">
                  <a:pos x="215" y="700"/>
                </a:cxn>
                <a:cxn ang="0">
                  <a:pos x="240" y="594"/>
                </a:cxn>
                <a:cxn ang="0">
                  <a:pos x="190" y="562"/>
                </a:cxn>
                <a:cxn ang="0">
                  <a:pos x="112" y="556"/>
                </a:cxn>
                <a:cxn ang="0">
                  <a:pos x="23" y="560"/>
                </a:cxn>
                <a:cxn ang="0">
                  <a:pos x="50" y="510"/>
                </a:cxn>
                <a:cxn ang="0">
                  <a:pos x="82" y="409"/>
                </a:cxn>
                <a:cxn ang="0">
                  <a:pos x="101" y="332"/>
                </a:cxn>
                <a:cxn ang="0">
                  <a:pos x="121" y="256"/>
                </a:cxn>
                <a:cxn ang="0">
                  <a:pos x="210" y="181"/>
                </a:cxn>
                <a:cxn ang="0">
                  <a:pos x="306" y="128"/>
                </a:cxn>
                <a:cxn ang="0">
                  <a:pos x="409" y="41"/>
                </a:cxn>
              </a:cxnLst>
              <a:rect l="0" t="0" r="r" b="b"/>
              <a:pathLst>
                <a:path w="1682" h="1259">
                  <a:moveTo>
                    <a:pt x="409" y="126"/>
                  </a:moveTo>
                  <a:lnTo>
                    <a:pt x="404" y="137"/>
                  </a:lnTo>
                  <a:lnTo>
                    <a:pt x="402" y="151"/>
                  </a:lnTo>
                  <a:lnTo>
                    <a:pt x="398" y="160"/>
                  </a:lnTo>
                  <a:lnTo>
                    <a:pt x="398" y="163"/>
                  </a:lnTo>
                  <a:lnTo>
                    <a:pt x="402" y="165"/>
                  </a:lnTo>
                  <a:lnTo>
                    <a:pt x="411" y="172"/>
                  </a:lnTo>
                  <a:lnTo>
                    <a:pt x="420" y="176"/>
                  </a:lnTo>
                  <a:lnTo>
                    <a:pt x="425" y="179"/>
                  </a:lnTo>
                  <a:lnTo>
                    <a:pt x="427" y="179"/>
                  </a:lnTo>
                  <a:lnTo>
                    <a:pt x="430" y="179"/>
                  </a:lnTo>
                  <a:lnTo>
                    <a:pt x="448" y="160"/>
                  </a:lnTo>
                  <a:lnTo>
                    <a:pt x="452" y="156"/>
                  </a:lnTo>
                  <a:lnTo>
                    <a:pt x="459" y="153"/>
                  </a:lnTo>
                  <a:lnTo>
                    <a:pt x="464" y="153"/>
                  </a:lnTo>
                  <a:lnTo>
                    <a:pt x="468" y="153"/>
                  </a:lnTo>
                  <a:lnTo>
                    <a:pt x="473" y="153"/>
                  </a:lnTo>
                  <a:lnTo>
                    <a:pt x="478" y="153"/>
                  </a:lnTo>
                  <a:lnTo>
                    <a:pt x="480" y="151"/>
                  </a:lnTo>
                  <a:lnTo>
                    <a:pt x="484" y="149"/>
                  </a:lnTo>
                  <a:lnTo>
                    <a:pt x="484" y="144"/>
                  </a:lnTo>
                  <a:lnTo>
                    <a:pt x="484" y="142"/>
                  </a:lnTo>
                  <a:lnTo>
                    <a:pt x="487" y="137"/>
                  </a:lnTo>
                  <a:lnTo>
                    <a:pt x="484" y="133"/>
                  </a:lnTo>
                  <a:lnTo>
                    <a:pt x="484" y="128"/>
                  </a:lnTo>
                  <a:lnTo>
                    <a:pt x="484" y="124"/>
                  </a:lnTo>
                  <a:lnTo>
                    <a:pt x="482" y="119"/>
                  </a:lnTo>
                  <a:lnTo>
                    <a:pt x="482" y="115"/>
                  </a:lnTo>
                  <a:lnTo>
                    <a:pt x="484" y="112"/>
                  </a:lnTo>
                  <a:lnTo>
                    <a:pt x="484" y="110"/>
                  </a:lnTo>
                  <a:lnTo>
                    <a:pt x="487" y="110"/>
                  </a:lnTo>
                  <a:lnTo>
                    <a:pt x="494" y="110"/>
                  </a:lnTo>
                  <a:lnTo>
                    <a:pt x="512" y="108"/>
                  </a:lnTo>
                  <a:lnTo>
                    <a:pt x="528" y="105"/>
                  </a:lnTo>
                  <a:lnTo>
                    <a:pt x="546" y="105"/>
                  </a:lnTo>
                  <a:lnTo>
                    <a:pt x="560" y="103"/>
                  </a:lnTo>
                  <a:lnTo>
                    <a:pt x="573" y="103"/>
                  </a:lnTo>
                  <a:lnTo>
                    <a:pt x="585" y="101"/>
                  </a:lnTo>
                  <a:lnTo>
                    <a:pt x="592" y="96"/>
                  </a:lnTo>
                  <a:lnTo>
                    <a:pt x="599" y="94"/>
                  </a:lnTo>
                  <a:lnTo>
                    <a:pt x="605" y="87"/>
                  </a:lnTo>
                  <a:lnTo>
                    <a:pt x="610" y="83"/>
                  </a:lnTo>
                  <a:lnTo>
                    <a:pt x="615" y="78"/>
                  </a:lnTo>
                  <a:lnTo>
                    <a:pt x="621" y="71"/>
                  </a:lnTo>
                  <a:lnTo>
                    <a:pt x="624" y="67"/>
                  </a:lnTo>
                  <a:lnTo>
                    <a:pt x="628" y="64"/>
                  </a:lnTo>
                  <a:lnTo>
                    <a:pt x="633" y="64"/>
                  </a:lnTo>
                  <a:lnTo>
                    <a:pt x="635" y="67"/>
                  </a:lnTo>
                  <a:lnTo>
                    <a:pt x="640" y="69"/>
                  </a:lnTo>
                  <a:lnTo>
                    <a:pt x="647" y="73"/>
                  </a:lnTo>
                  <a:lnTo>
                    <a:pt x="651" y="78"/>
                  </a:lnTo>
                  <a:lnTo>
                    <a:pt x="656" y="80"/>
                  </a:lnTo>
                  <a:lnTo>
                    <a:pt x="665" y="80"/>
                  </a:lnTo>
                  <a:lnTo>
                    <a:pt x="669" y="80"/>
                  </a:lnTo>
                  <a:lnTo>
                    <a:pt x="676" y="78"/>
                  </a:lnTo>
                  <a:lnTo>
                    <a:pt x="681" y="76"/>
                  </a:lnTo>
                  <a:lnTo>
                    <a:pt x="690" y="69"/>
                  </a:lnTo>
                  <a:lnTo>
                    <a:pt x="704" y="57"/>
                  </a:lnTo>
                  <a:lnTo>
                    <a:pt x="713" y="48"/>
                  </a:lnTo>
                  <a:lnTo>
                    <a:pt x="720" y="46"/>
                  </a:lnTo>
                  <a:lnTo>
                    <a:pt x="724" y="44"/>
                  </a:lnTo>
                  <a:lnTo>
                    <a:pt x="727" y="44"/>
                  </a:lnTo>
                  <a:lnTo>
                    <a:pt x="731" y="44"/>
                  </a:lnTo>
                  <a:lnTo>
                    <a:pt x="738" y="46"/>
                  </a:lnTo>
                  <a:lnTo>
                    <a:pt x="743" y="48"/>
                  </a:lnTo>
                  <a:lnTo>
                    <a:pt x="747" y="51"/>
                  </a:lnTo>
                  <a:lnTo>
                    <a:pt x="754" y="55"/>
                  </a:lnTo>
                  <a:lnTo>
                    <a:pt x="768" y="69"/>
                  </a:lnTo>
                  <a:lnTo>
                    <a:pt x="772" y="73"/>
                  </a:lnTo>
                  <a:lnTo>
                    <a:pt x="775" y="76"/>
                  </a:lnTo>
                  <a:lnTo>
                    <a:pt x="779" y="76"/>
                  </a:lnTo>
                  <a:lnTo>
                    <a:pt x="786" y="78"/>
                  </a:lnTo>
                  <a:lnTo>
                    <a:pt x="791" y="78"/>
                  </a:lnTo>
                  <a:lnTo>
                    <a:pt x="793" y="83"/>
                  </a:lnTo>
                  <a:lnTo>
                    <a:pt x="795" y="89"/>
                  </a:lnTo>
                  <a:lnTo>
                    <a:pt x="797" y="94"/>
                  </a:lnTo>
                  <a:lnTo>
                    <a:pt x="800" y="99"/>
                  </a:lnTo>
                  <a:lnTo>
                    <a:pt x="804" y="103"/>
                  </a:lnTo>
                  <a:lnTo>
                    <a:pt x="807" y="105"/>
                  </a:lnTo>
                  <a:lnTo>
                    <a:pt x="811" y="105"/>
                  </a:lnTo>
                  <a:lnTo>
                    <a:pt x="834" y="108"/>
                  </a:lnTo>
                  <a:lnTo>
                    <a:pt x="845" y="108"/>
                  </a:lnTo>
                  <a:lnTo>
                    <a:pt x="852" y="108"/>
                  </a:lnTo>
                  <a:lnTo>
                    <a:pt x="861" y="108"/>
                  </a:lnTo>
                  <a:lnTo>
                    <a:pt x="868" y="108"/>
                  </a:lnTo>
                  <a:lnTo>
                    <a:pt x="871" y="108"/>
                  </a:lnTo>
                  <a:lnTo>
                    <a:pt x="875" y="103"/>
                  </a:lnTo>
                  <a:lnTo>
                    <a:pt x="877" y="101"/>
                  </a:lnTo>
                  <a:lnTo>
                    <a:pt x="882" y="99"/>
                  </a:lnTo>
                  <a:lnTo>
                    <a:pt x="884" y="99"/>
                  </a:lnTo>
                  <a:lnTo>
                    <a:pt x="887" y="99"/>
                  </a:lnTo>
                  <a:lnTo>
                    <a:pt x="889" y="101"/>
                  </a:lnTo>
                  <a:lnTo>
                    <a:pt x="893" y="105"/>
                  </a:lnTo>
                  <a:lnTo>
                    <a:pt x="896" y="110"/>
                  </a:lnTo>
                  <a:lnTo>
                    <a:pt x="900" y="110"/>
                  </a:lnTo>
                  <a:lnTo>
                    <a:pt x="905" y="110"/>
                  </a:lnTo>
                  <a:lnTo>
                    <a:pt x="916" y="108"/>
                  </a:lnTo>
                  <a:lnTo>
                    <a:pt x="925" y="108"/>
                  </a:lnTo>
                  <a:lnTo>
                    <a:pt x="935" y="105"/>
                  </a:lnTo>
                  <a:lnTo>
                    <a:pt x="937" y="105"/>
                  </a:lnTo>
                  <a:lnTo>
                    <a:pt x="939" y="108"/>
                  </a:lnTo>
                  <a:lnTo>
                    <a:pt x="939" y="110"/>
                  </a:lnTo>
                  <a:lnTo>
                    <a:pt x="939" y="117"/>
                  </a:lnTo>
                  <a:lnTo>
                    <a:pt x="937" y="121"/>
                  </a:lnTo>
                  <a:lnTo>
                    <a:pt x="935" y="126"/>
                  </a:lnTo>
                  <a:lnTo>
                    <a:pt x="930" y="128"/>
                  </a:lnTo>
                  <a:lnTo>
                    <a:pt x="923" y="133"/>
                  </a:lnTo>
                  <a:lnTo>
                    <a:pt x="916" y="137"/>
                  </a:lnTo>
                  <a:lnTo>
                    <a:pt x="914" y="142"/>
                  </a:lnTo>
                  <a:lnTo>
                    <a:pt x="912" y="144"/>
                  </a:lnTo>
                  <a:lnTo>
                    <a:pt x="909" y="147"/>
                  </a:lnTo>
                  <a:lnTo>
                    <a:pt x="909" y="151"/>
                  </a:lnTo>
                  <a:lnTo>
                    <a:pt x="909" y="156"/>
                  </a:lnTo>
                  <a:lnTo>
                    <a:pt x="909" y="163"/>
                  </a:lnTo>
                  <a:lnTo>
                    <a:pt x="905" y="167"/>
                  </a:lnTo>
                  <a:lnTo>
                    <a:pt x="903" y="172"/>
                  </a:lnTo>
                  <a:lnTo>
                    <a:pt x="903" y="174"/>
                  </a:lnTo>
                  <a:lnTo>
                    <a:pt x="903" y="176"/>
                  </a:lnTo>
                  <a:lnTo>
                    <a:pt x="900" y="179"/>
                  </a:lnTo>
                  <a:lnTo>
                    <a:pt x="898" y="183"/>
                  </a:lnTo>
                  <a:lnTo>
                    <a:pt x="893" y="188"/>
                  </a:lnTo>
                  <a:lnTo>
                    <a:pt x="891" y="192"/>
                  </a:lnTo>
                  <a:lnTo>
                    <a:pt x="891" y="195"/>
                  </a:lnTo>
                  <a:lnTo>
                    <a:pt x="889" y="213"/>
                  </a:lnTo>
                  <a:lnTo>
                    <a:pt x="889" y="220"/>
                  </a:lnTo>
                  <a:lnTo>
                    <a:pt x="889" y="222"/>
                  </a:lnTo>
                  <a:lnTo>
                    <a:pt x="889" y="227"/>
                  </a:lnTo>
                  <a:lnTo>
                    <a:pt x="891" y="227"/>
                  </a:lnTo>
                  <a:lnTo>
                    <a:pt x="900" y="222"/>
                  </a:lnTo>
                  <a:lnTo>
                    <a:pt x="907" y="220"/>
                  </a:lnTo>
                  <a:lnTo>
                    <a:pt x="912" y="217"/>
                  </a:lnTo>
                  <a:lnTo>
                    <a:pt x="919" y="217"/>
                  </a:lnTo>
                  <a:lnTo>
                    <a:pt x="923" y="217"/>
                  </a:lnTo>
                  <a:lnTo>
                    <a:pt x="928" y="217"/>
                  </a:lnTo>
                  <a:lnTo>
                    <a:pt x="939" y="222"/>
                  </a:lnTo>
                  <a:lnTo>
                    <a:pt x="946" y="224"/>
                  </a:lnTo>
                  <a:lnTo>
                    <a:pt x="953" y="224"/>
                  </a:lnTo>
                  <a:lnTo>
                    <a:pt x="957" y="224"/>
                  </a:lnTo>
                  <a:lnTo>
                    <a:pt x="964" y="222"/>
                  </a:lnTo>
                  <a:lnTo>
                    <a:pt x="971" y="217"/>
                  </a:lnTo>
                  <a:lnTo>
                    <a:pt x="978" y="213"/>
                  </a:lnTo>
                  <a:lnTo>
                    <a:pt x="983" y="213"/>
                  </a:lnTo>
                  <a:lnTo>
                    <a:pt x="985" y="213"/>
                  </a:lnTo>
                  <a:lnTo>
                    <a:pt x="994" y="215"/>
                  </a:lnTo>
                  <a:lnTo>
                    <a:pt x="998" y="215"/>
                  </a:lnTo>
                  <a:lnTo>
                    <a:pt x="1003" y="215"/>
                  </a:lnTo>
                  <a:lnTo>
                    <a:pt x="1014" y="211"/>
                  </a:lnTo>
                  <a:lnTo>
                    <a:pt x="1028" y="206"/>
                  </a:lnTo>
                  <a:lnTo>
                    <a:pt x="1046" y="197"/>
                  </a:lnTo>
                  <a:lnTo>
                    <a:pt x="1060" y="190"/>
                  </a:lnTo>
                  <a:lnTo>
                    <a:pt x="1067" y="188"/>
                  </a:lnTo>
                  <a:lnTo>
                    <a:pt x="1074" y="181"/>
                  </a:lnTo>
                  <a:lnTo>
                    <a:pt x="1078" y="179"/>
                  </a:lnTo>
                  <a:lnTo>
                    <a:pt x="1081" y="176"/>
                  </a:lnTo>
                  <a:lnTo>
                    <a:pt x="1081" y="174"/>
                  </a:lnTo>
                  <a:lnTo>
                    <a:pt x="1078" y="169"/>
                  </a:lnTo>
                  <a:lnTo>
                    <a:pt x="1072" y="156"/>
                  </a:lnTo>
                  <a:lnTo>
                    <a:pt x="1069" y="151"/>
                  </a:lnTo>
                  <a:lnTo>
                    <a:pt x="1069" y="149"/>
                  </a:lnTo>
                  <a:lnTo>
                    <a:pt x="1069" y="144"/>
                  </a:lnTo>
                  <a:lnTo>
                    <a:pt x="1072" y="142"/>
                  </a:lnTo>
                  <a:lnTo>
                    <a:pt x="1078" y="135"/>
                  </a:lnTo>
                  <a:lnTo>
                    <a:pt x="1090" y="131"/>
                  </a:lnTo>
                  <a:lnTo>
                    <a:pt x="1097" y="128"/>
                  </a:lnTo>
                  <a:lnTo>
                    <a:pt x="1101" y="128"/>
                  </a:lnTo>
                  <a:lnTo>
                    <a:pt x="1106" y="131"/>
                  </a:lnTo>
                  <a:lnTo>
                    <a:pt x="1108" y="133"/>
                  </a:lnTo>
                  <a:lnTo>
                    <a:pt x="1110" y="137"/>
                  </a:lnTo>
                  <a:lnTo>
                    <a:pt x="1113" y="144"/>
                  </a:lnTo>
                  <a:lnTo>
                    <a:pt x="1113" y="147"/>
                  </a:lnTo>
                  <a:lnTo>
                    <a:pt x="1115" y="147"/>
                  </a:lnTo>
                  <a:lnTo>
                    <a:pt x="1120" y="149"/>
                  </a:lnTo>
                  <a:lnTo>
                    <a:pt x="1124" y="149"/>
                  </a:lnTo>
                  <a:lnTo>
                    <a:pt x="1154" y="144"/>
                  </a:lnTo>
                  <a:lnTo>
                    <a:pt x="1168" y="142"/>
                  </a:lnTo>
                  <a:lnTo>
                    <a:pt x="1172" y="142"/>
                  </a:lnTo>
                  <a:lnTo>
                    <a:pt x="1174" y="142"/>
                  </a:lnTo>
                  <a:lnTo>
                    <a:pt x="1177" y="144"/>
                  </a:lnTo>
                  <a:lnTo>
                    <a:pt x="1181" y="147"/>
                  </a:lnTo>
                  <a:lnTo>
                    <a:pt x="1186" y="153"/>
                  </a:lnTo>
                  <a:lnTo>
                    <a:pt x="1186" y="158"/>
                  </a:lnTo>
                  <a:lnTo>
                    <a:pt x="1186" y="163"/>
                  </a:lnTo>
                  <a:lnTo>
                    <a:pt x="1186" y="165"/>
                  </a:lnTo>
                  <a:lnTo>
                    <a:pt x="1184" y="169"/>
                  </a:lnTo>
                  <a:lnTo>
                    <a:pt x="1184" y="176"/>
                  </a:lnTo>
                  <a:lnTo>
                    <a:pt x="1184" y="183"/>
                  </a:lnTo>
                  <a:lnTo>
                    <a:pt x="1186" y="190"/>
                  </a:lnTo>
                  <a:lnTo>
                    <a:pt x="1188" y="195"/>
                  </a:lnTo>
                  <a:lnTo>
                    <a:pt x="1193" y="201"/>
                  </a:lnTo>
                  <a:lnTo>
                    <a:pt x="1197" y="206"/>
                  </a:lnTo>
                  <a:lnTo>
                    <a:pt x="1204" y="211"/>
                  </a:lnTo>
                  <a:lnTo>
                    <a:pt x="1213" y="213"/>
                  </a:lnTo>
                  <a:lnTo>
                    <a:pt x="1218" y="217"/>
                  </a:lnTo>
                  <a:lnTo>
                    <a:pt x="1220" y="220"/>
                  </a:lnTo>
                  <a:lnTo>
                    <a:pt x="1220" y="227"/>
                  </a:lnTo>
                  <a:lnTo>
                    <a:pt x="1220" y="231"/>
                  </a:lnTo>
                  <a:lnTo>
                    <a:pt x="1218" y="238"/>
                  </a:lnTo>
                  <a:lnTo>
                    <a:pt x="1216" y="240"/>
                  </a:lnTo>
                  <a:lnTo>
                    <a:pt x="1216" y="245"/>
                  </a:lnTo>
                  <a:lnTo>
                    <a:pt x="1220" y="249"/>
                  </a:lnTo>
                  <a:lnTo>
                    <a:pt x="1222" y="252"/>
                  </a:lnTo>
                  <a:lnTo>
                    <a:pt x="1222" y="254"/>
                  </a:lnTo>
                  <a:lnTo>
                    <a:pt x="1222" y="259"/>
                  </a:lnTo>
                  <a:lnTo>
                    <a:pt x="1220" y="261"/>
                  </a:lnTo>
                  <a:lnTo>
                    <a:pt x="1220" y="265"/>
                  </a:lnTo>
                  <a:lnTo>
                    <a:pt x="1218" y="270"/>
                  </a:lnTo>
                  <a:lnTo>
                    <a:pt x="1218" y="272"/>
                  </a:lnTo>
                  <a:lnTo>
                    <a:pt x="1222" y="272"/>
                  </a:lnTo>
                  <a:lnTo>
                    <a:pt x="1232" y="270"/>
                  </a:lnTo>
                  <a:lnTo>
                    <a:pt x="1238" y="268"/>
                  </a:lnTo>
                  <a:lnTo>
                    <a:pt x="1243" y="263"/>
                  </a:lnTo>
                  <a:lnTo>
                    <a:pt x="1245" y="263"/>
                  </a:lnTo>
                  <a:lnTo>
                    <a:pt x="1250" y="259"/>
                  </a:lnTo>
                  <a:lnTo>
                    <a:pt x="1254" y="254"/>
                  </a:lnTo>
                  <a:lnTo>
                    <a:pt x="1259" y="252"/>
                  </a:lnTo>
                  <a:lnTo>
                    <a:pt x="1261" y="247"/>
                  </a:lnTo>
                  <a:lnTo>
                    <a:pt x="1264" y="243"/>
                  </a:lnTo>
                  <a:lnTo>
                    <a:pt x="1266" y="238"/>
                  </a:lnTo>
                  <a:lnTo>
                    <a:pt x="1266" y="233"/>
                  </a:lnTo>
                  <a:lnTo>
                    <a:pt x="1268" y="231"/>
                  </a:lnTo>
                  <a:lnTo>
                    <a:pt x="1270" y="229"/>
                  </a:lnTo>
                  <a:lnTo>
                    <a:pt x="1273" y="229"/>
                  </a:lnTo>
                  <a:lnTo>
                    <a:pt x="1275" y="227"/>
                  </a:lnTo>
                  <a:lnTo>
                    <a:pt x="1277" y="222"/>
                  </a:lnTo>
                  <a:lnTo>
                    <a:pt x="1280" y="215"/>
                  </a:lnTo>
                  <a:lnTo>
                    <a:pt x="1282" y="211"/>
                  </a:lnTo>
                  <a:lnTo>
                    <a:pt x="1284" y="206"/>
                  </a:lnTo>
                  <a:lnTo>
                    <a:pt x="1286" y="201"/>
                  </a:lnTo>
                  <a:lnTo>
                    <a:pt x="1289" y="199"/>
                  </a:lnTo>
                  <a:lnTo>
                    <a:pt x="1291" y="197"/>
                  </a:lnTo>
                  <a:lnTo>
                    <a:pt x="1312" y="183"/>
                  </a:lnTo>
                  <a:lnTo>
                    <a:pt x="1318" y="176"/>
                  </a:lnTo>
                  <a:lnTo>
                    <a:pt x="1325" y="174"/>
                  </a:lnTo>
                  <a:lnTo>
                    <a:pt x="1328" y="174"/>
                  </a:lnTo>
                  <a:lnTo>
                    <a:pt x="1330" y="174"/>
                  </a:lnTo>
                  <a:lnTo>
                    <a:pt x="1334" y="174"/>
                  </a:lnTo>
                  <a:lnTo>
                    <a:pt x="1337" y="176"/>
                  </a:lnTo>
                  <a:lnTo>
                    <a:pt x="1339" y="181"/>
                  </a:lnTo>
                  <a:lnTo>
                    <a:pt x="1344" y="190"/>
                  </a:lnTo>
                  <a:lnTo>
                    <a:pt x="1346" y="192"/>
                  </a:lnTo>
                  <a:lnTo>
                    <a:pt x="1348" y="192"/>
                  </a:lnTo>
                  <a:lnTo>
                    <a:pt x="1350" y="192"/>
                  </a:lnTo>
                  <a:lnTo>
                    <a:pt x="1355" y="192"/>
                  </a:lnTo>
                  <a:lnTo>
                    <a:pt x="1360" y="192"/>
                  </a:lnTo>
                  <a:lnTo>
                    <a:pt x="1362" y="192"/>
                  </a:lnTo>
                  <a:lnTo>
                    <a:pt x="1366" y="190"/>
                  </a:lnTo>
                  <a:lnTo>
                    <a:pt x="1369" y="188"/>
                  </a:lnTo>
                  <a:lnTo>
                    <a:pt x="1373" y="185"/>
                  </a:lnTo>
                  <a:lnTo>
                    <a:pt x="1380" y="185"/>
                  </a:lnTo>
                  <a:lnTo>
                    <a:pt x="1385" y="185"/>
                  </a:lnTo>
                  <a:lnTo>
                    <a:pt x="1387" y="185"/>
                  </a:lnTo>
                  <a:lnTo>
                    <a:pt x="1392" y="185"/>
                  </a:lnTo>
                  <a:lnTo>
                    <a:pt x="1396" y="188"/>
                  </a:lnTo>
                  <a:lnTo>
                    <a:pt x="1403" y="190"/>
                  </a:lnTo>
                  <a:lnTo>
                    <a:pt x="1408" y="192"/>
                  </a:lnTo>
                  <a:lnTo>
                    <a:pt x="1410" y="192"/>
                  </a:lnTo>
                  <a:lnTo>
                    <a:pt x="1414" y="190"/>
                  </a:lnTo>
                  <a:lnTo>
                    <a:pt x="1419" y="188"/>
                  </a:lnTo>
                  <a:lnTo>
                    <a:pt x="1423" y="185"/>
                  </a:lnTo>
                  <a:lnTo>
                    <a:pt x="1428" y="181"/>
                  </a:lnTo>
                  <a:lnTo>
                    <a:pt x="1433" y="179"/>
                  </a:lnTo>
                  <a:lnTo>
                    <a:pt x="1435" y="176"/>
                  </a:lnTo>
                  <a:lnTo>
                    <a:pt x="1437" y="172"/>
                  </a:lnTo>
                  <a:lnTo>
                    <a:pt x="1439" y="169"/>
                  </a:lnTo>
                  <a:lnTo>
                    <a:pt x="1442" y="167"/>
                  </a:lnTo>
                  <a:lnTo>
                    <a:pt x="1444" y="165"/>
                  </a:lnTo>
                  <a:lnTo>
                    <a:pt x="1451" y="165"/>
                  </a:lnTo>
                  <a:lnTo>
                    <a:pt x="1455" y="165"/>
                  </a:lnTo>
                  <a:lnTo>
                    <a:pt x="1462" y="165"/>
                  </a:lnTo>
                  <a:lnTo>
                    <a:pt x="1467" y="165"/>
                  </a:lnTo>
                  <a:lnTo>
                    <a:pt x="1471" y="165"/>
                  </a:lnTo>
                  <a:lnTo>
                    <a:pt x="1474" y="163"/>
                  </a:lnTo>
                  <a:lnTo>
                    <a:pt x="1476" y="158"/>
                  </a:lnTo>
                  <a:lnTo>
                    <a:pt x="1481" y="151"/>
                  </a:lnTo>
                  <a:lnTo>
                    <a:pt x="1483" y="151"/>
                  </a:lnTo>
                  <a:lnTo>
                    <a:pt x="1485" y="151"/>
                  </a:lnTo>
                  <a:lnTo>
                    <a:pt x="1490" y="149"/>
                  </a:lnTo>
                  <a:lnTo>
                    <a:pt x="1501" y="142"/>
                  </a:lnTo>
                  <a:lnTo>
                    <a:pt x="1508" y="142"/>
                  </a:lnTo>
                  <a:lnTo>
                    <a:pt x="1515" y="137"/>
                  </a:lnTo>
                  <a:lnTo>
                    <a:pt x="1524" y="133"/>
                  </a:lnTo>
                  <a:lnTo>
                    <a:pt x="1531" y="128"/>
                  </a:lnTo>
                  <a:lnTo>
                    <a:pt x="1538" y="126"/>
                  </a:lnTo>
                  <a:lnTo>
                    <a:pt x="1540" y="124"/>
                  </a:lnTo>
                  <a:lnTo>
                    <a:pt x="1545" y="124"/>
                  </a:lnTo>
                  <a:lnTo>
                    <a:pt x="1556" y="126"/>
                  </a:lnTo>
                  <a:lnTo>
                    <a:pt x="1563" y="126"/>
                  </a:lnTo>
                  <a:lnTo>
                    <a:pt x="1567" y="124"/>
                  </a:lnTo>
                  <a:lnTo>
                    <a:pt x="1572" y="124"/>
                  </a:lnTo>
                  <a:lnTo>
                    <a:pt x="1574" y="121"/>
                  </a:lnTo>
                  <a:lnTo>
                    <a:pt x="1579" y="117"/>
                  </a:lnTo>
                  <a:lnTo>
                    <a:pt x="1583" y="112"/>
                  </a:lnTo>
                  <a:lnTo>
                    <a:pt x="1588" y="110"/>
                  </a:lnTo>
                  <a:lnTo>
                    <a:pt x="1590" y="108"/>
                  </a:lnTo>
                  <a:lnTo>
                    <a:pt x="1593" y="105"/>
                  </a:lnTo>
                  <a:lnTo>
                    <a:pt x="1595" y="105"/>
                  </a:lnTo>
                  <a:lnTo>
                    <a:pt x="1599" y="101"/>
                  </a:lnTo>
                  <a:lnTo>
                    <a:pt x="1604" y="99"/>
                  </a:lnTo>
                  <a:lnTo>
                    <a:pt x="1609" y="99"/>
                  </a:lnTo>
                  <a:lnTo>
                    <a:pt x="1613" y="96"/>
                  </a:lnTo>
                  <a:lnTo>
                    <a:pt x="1620" y="96"/>
                  </a:lnTo>
                  <a:lnTo>
                    <a:pt x="1627" y="96"/>
                  </a:lnTo>
                  <a:lnTo>
                    <a:pt x="1625" y="103"/>
                  </a:lnTo>
                  <a:lnTo>
                    <a:pt x="1622" y="108"/>
                  </a:lnTo>
                  <a:lnTo>
                    <a:pt x="1622" y="110"/>
                  </a:lnTo>
                  <a:lnTo>
                    <a:pt x="1627" y="115"/>
                  </a:lnTo>
                  <a:lnTo>
                    <a:pt x="1629" y="117"/>
                  </a:lnTo>
                  <a:lnTo>
                    <a:pt x="1634" y="121"/>
                  </a:lnTo>
                  <a:lnTo>
                    <a:pt x="1634" y="124"/>
                  </a:lnTo>
                  <a:lnTo>
                    <a:pt x="1636" y="124"/>
                  </a:lnTo>
                  <a:lnTo>
                    <a:pt x="1636" y="126"/>
                  </a:lnTo>
                  <a:lnTo>
                    <a:pt x="1636" y="128"/>
                  </a:lnTo>
                  <a:lnTo>
                    <a:pt x="1634" y="133"/>
                  </a:lnTo>
                  <a:lnTo>
                    <a:pt x="1631" y="135"/>
                  </a:lnTo>
                  <a:lnTo>
                    <a:pt x="1631" y="137"/>
                  </a:lnTo>
                  <a:lnTo>
                    <a:pt x="1629" y="140"/>
                  </a:lnTo>
                  <a:lnTo>
                    <a:pt x="1627" y="140"/>
                  </a:lnTo>
                  <a:lnTo>
                    <a:pt x="1627" y="144"/>
                  </a:lnTo>
                  <a:lnTo>
                    <a:pt x="1625" y="149"/>
                  </a:lnTo>
                  <a:lnTo>
                    <a:pt x="1625" y="156"/>
                  </a:lnTo>
                  <a:lnTo>
                    <a:pt x="1625" y="163"/>
                  </a:lnTo>
                  <a:lnTo>
                    <a:pt x="1625" y="165"/>
                  </a:lnTo>
                  <a:lnTo>
                    <a:pt x="1620" y="167"/>
                  </a:lnTo>
                  <a:lnTo>
                    <a:pt x="1618" y="172"/>
                  </a:lnTo>
                  <a:lnTo>
                    <a:pt x="1618" y="176"/>
                  </a:lnTo>
                  <a:lnTo>
                    <a:pt x="1615" y="190"/>
                  </a:lnTo>
                  <a:lnTo>
                    <a:pt x="1615" y="201"/>
                  </a:lnTo>
                  <a:lnTo>
                    <a:pt x="1615" y="204"/>
                  </a:lnTo>
                  <a:lnTo>
                    <a:pt x="1613" y="208"/>
                  </a:lnTo>
                  <a:lnTo>
                    <a:pt x="1611" y="211"/>
                  </a:lnTo>
                  <a:lnTo>
                    <a:pt x="1611" y="213"/>
                  </a:lnTo>
                  <a:lnTo>
                    <a:pt x="1611" y="215"/>
                  </a:lnTo>
                  <a:lnTo>
                    <a:pt x="1613" y="217"/>
                  </a:lnTo>
                  <a:lnTo>
                    <a:pt x="1615" y="217"/>
                  </a:lnTo>
                  <a:lnTo>
                    <a:pt x="1615" y="222"/>
                  </a:lnTo>
                  <a:lnTo>
                    <a:pt x="1615" y="229"/>
                  </a:lnTo>
                  <a:lnTo>
                    <a:pt x="1618" y="233"/>
                  </a:lnTo>
                  <a:lnTo>
                    <a:pt x="1618" y="238"/>
                  </a:lnTo>
                  <a:lnTo>
                    <a:pt x="1620" y="243"/>
                  </a:lnTo>
                  <a:lnTo>
                    <a:pt x="1615" y="247"/>
                  </a:lnTo>
                  <a:lnTo>
                    <a:pt x="1613" y="247"/>
                  </a:lnTo>
                  <a:lnTo>
                    <a:pt x="1613" y="249"/>
                  </a:lnTo>
                  <a:lnTo>
                    <a:pt x="1613" y="254"/>
                  </a:lnTo>
                  <a:lnTo>
                    <a:pt x="1615" y="261"/>
                  </a:lnTo>
                  <a:lnTo>
                    <a:pt x="1615" y="265"/>
                  </a:lnTo>
                  <a:lnTo>
                    <a:pt x="1618" y="265"/>
                  </a:lnTo>
                  <a:lnTo>
                    <a:pt x="1618" y="270"/>
                  </a:lnTo>
                  <a:lnTo>
                    <a:pt x="1618" y="275"/>
                  </a:lnTo>
                  <a:lnTo>
                    <a:pt x="1622" y="275"/>
                  </a:lnTo>
                  <a:lnTo>
                    <a:pt x="1625" y="277"/>
                  </a:lnTo>
                  <a:lnTo>
                    <a:pt x="1627" y="279"/>
                  </a:lnTo>
                  <a:lnTo>
                    <a:pt x="1629" y="279"/>
                  </a:lnTo>
                  <a:lnTo>
                    <a:pt x="1631" y="281"/>
                  </a:lnTo>
                  <a:lnTo>
                    <a:pt x="1629" y="284"/>
                  </a:lnTo>
                  <a:lnTo>
                    <a:pt x="1629" y="286"/>
                  </a:lnTo>
                  <a:lnTo>
                    <a:pt x="1627" y="288"/>
                  </a:lnTo>
                  <a:lnTo>
                    <a:pt x="1631" y="291"/>
                  </a:lnTo>
                  <a:lnTo>
                    <a:pt x="1636" y="293"/>
                  </a:lnTo>
                  <a:lnTo>
                    <a:pt x="1638" y="302"/>
                  </a:lnTo>
                  <a:lnTo>
                    <a:pt x="1641" y="304"/>
                  </a:lnTo>
                  <a:lnTo>
                    <a:pt x="1638" y="307"/>
                  </a:lnTo>
                  <a:lnTo>
                    <a:pt x="1638" y="311"/>
                  </a:lnTo>
                  <a:lnTo>
                    <a:pt x="1636" y="316"/>
                  </a:lnTo>
                  <a:lnTo>
                    <a:pt x="1638" y="320"/>
                  </a:lnTo>
                  <a:lnTo>
                    <a:pt x="1638" y="325"/>
                  </a:lnTo>
                  <a:lnTo>
                    <a:pt x="1638" y="329"/>
                  </a:lnTo>
                  <a:lnTo>
                    <a:pt x="1641" y="332"/>
                  </a:lnTo>
                  <a:lnTo>
                    <a:pt x="1643" y="332"/>
                  </a:lnTo>
                  <a:lnTo>
                    <a:pt x="1645" y="332"/>
                  </a:lnTo>
                  <a:lnTo>
                    <a:pt x="1645" y="334"/>
                  </a:lnTo>
                  <a:lnTo>
                    <a:pt x="1645" y="336"/>
                  </a:lnTo>
                  <a:lnTo>
                    <a:pt x="1647" y="339"/>
                  </a:lnTo>
                  <a:lnTo>
                    <a:pt x="1647" y="341"/>
                  </a:lnTo>
                  <a:lnTo>
                    <a:pt x="1650" y="341"/>
                  </a:lnTo>
                  <a:lnTo>
                    <a:pt x="1654" y="341"/>
                  </a:lnTo>
                  <a:lnTo>
                    <a:pt x="1657" y="341"/>
                  </a:lnTo>
                  <a:lnTo>
                    <a:pt x="1659" y="341"/>
                  </a:lnTo>
                  <a:lnTo>
                    <a:pt x="1661" y="343"/>
                  </a:lnTo>
                  <a:lnTo>
                    <a:pt x="1663" y="345"/>
                  </a:lnTo>
                  <a:lnTo>
                    <a:pt x="1666" y="350"/>
                  </a:lnTo>
                  <a:lnTo>
                    <a:pt x="1670" y="352"/>
                  </a:lnTo>
                  <a:lnTo>
                    <a:pt x="1675" y="355"/>
                  </a:lnTo>
                  <a:lnTo>
                    <a:pt x="1677" y="357"/>
                  </a:lnTo>
                  <a:lnTo>
                    <a:pt x="1679" y="359"/>
                  </a:lnTo>
                  <a:lnTo>
                    <a:pt x="1682" y="364"/>
                  </a:lnTo>
                  <a:lnTo>
                    <a:pt x="1682" y="366"/>
                  </a:lnTo>
                  <a:lnTo>
                    <a:pt x="1679" y="368"/>
                  </a:lnTo>
                  <a:lnTo>
                    <a:pt x="1679" y="370"/>
                  </a:lnTo>
                  <a:lnTo>
                    <a:pt x="1679" y="373"/>
                  </a:lnTo>
                  <a:lnTo>
                    <a:pt x="1679" y="375"/>
                  </a:lnTo>
                  <a:lnTo>
                    <a:pt x="1677" y="377"/>
                  </a:lnTo>
                  <a:lnTo>
                    <a:pt x="1675" y="377"/>
                  </a:lnTo>
                  <a:lnTo>
                    <a:pt x="1675" y="380"/>
                  </a:lnTo>
                  <a:lnTo>
                    <a:pt x="1673" y="382"/>
                  </a:lnTo>
                  <a:lnTo>
                    <a:pt x="1673" y="384"/>
                  </a:lnTo>
                  <a:lnTo>
                    <a:pt x="1670" y="384"/>
                  </a:lnTo>
                  <a:lnTo>
                    <a:pt x="1670" y="386"/>
                  </a:lnTo>
                  <a:lnTo>
                    <a:pt x="1668" y="389"/>
                  </a:lnTo>
                  <a:lnTo>
                    <a:pt x="1668" y="391"/>
                  </a:lnTo>
                  <a:lnTo>
                    <a:pt x="1670" y="393"/>
                  </a:lnTo>
                  <a:lnTo>
                    <a:pt x="1670" y="396"/>
                  </a:lnTo>
                  <a:lnTo>
                    <a:pt x="1673" y="398"/>
                  </a:lnTo>
                  <a:lnTo>
                    <a:pt x="1675" y="402"/>
                  </a:lnTo>
                  <a:lnTo>
                    <a:pt x="1677" y="407"/>
                  </a:lnTo>
                  <a:lnTo>
                    <a:pt x="1677" y="412"/>
                  </a:lnTo>
                  <a:lnTo>
                    <a:pt x="1677" y="416"/>
                  </a:lnTo>
                  <a:lnTo>
                    <a:pt x="1675" y="421"/>
                  </a:lnTo>
                  <a:lnTo>
                    <a:pt x="1675" y="428"/>
                  </a:lnTo>
                  <a:lnTo>
                    <a:pt x="1670" y="434"/>
                  </a:lnTo>
                  <a:lnTo>
                    <a:pt x="1668" y="439"/>
                  </a:lnTo>
                  <a:lnTo>
                    <a:pt x="1663" y="441"/>
                  </a:lnTo>
                  <a:lnTo>
                    <a:pt x="1661" y="441"/>
                  </a:lnTo>
                  <a:lnTo>
                    <a:pt x="1657" y="441"/>
                  </a:lnTo>
                  <a:lnTo>
                    <a:pt x="1652" y="444"/>
                  </a:lnTo>
                  <a:lnTo>
                    <a:pt x="1647" y="444"/>
                  </a:lnTo>
                  <a:lnTo>
                    <a:pt x="1645" y="444"/>
                  </a:lnTo>
                  <a:lnTo>
                    <a:pt x="1643" y="446"/>
                  </a:lnTo>
                  <a:lnTo>
                    <a:pt x="1641" y="448"/>
                  </a:lnTo>
                  <a:lnTo>
                    <a:pt x="1638" y="455"/>
                  </a:lnTo>
                  <a:lnTo>
                    <a:pt x="1638" y="460"/>
                  </a:lnTo>
                  <a:lnTo>
                    <a:pt x="1636" y="469"/>
                  </a:lnTo>
                  <a:lnTo>
                    <a:pt x="1636" y="476"/>
                  </a:lnTo>
                  <a:lnTo>
                    <a:pt x="1636" y="478"/>
                  </a:lnTo>
                  <a:lnTo>
                    <a:pt x="1634" y="480"/>
                  </a:lnTo>
                  <a:lnTo>
                    <a:pt x="1631" y="480"/>
                  </a:lnTo>
                  <a:lnTo>
                    <a:pt x="1627" y="482"/>
                  </a:lnTo>
                  <a:lnTo>
                    <a:pt x="1620" y="485"/>
                  </a:lnTo>
                  <a:lnTo>
                    <a:pt x="1618" y="485"/>
                  </a:lnTo>
                  <a:lnTo>
                    <a:pt x="1615" y="487"/>
                  </a:lnTo>
                  <a:lnTo>
                    <a:pt x="1613" y="489"/>
                  </a:lnTo>
                  <a:lnTo>
                    <a:pt x="1611" y="492"/>
                  </a:lnTo>
                  <a:lnTo>
                    <a:pt x="1611" y="496"/>
                  </a:lnTo>
                  <a:lnTo>
                    <a:pt x="1609" y="505"/>
                  </a:lnTo>
                  <a:lnTo>
                    <a:pt x="1609" y="521"/>
                  </a:lnTo>
                  <a:lnTo>
                    <a:pt x="1606" y="556"/>
                  </a:lnTo>
                  <a:lnTo>
                    <a:pt x="1604" y="562"/>
                  </a:lnTo>
                  <a:lnTo>
                    <a:pt x="1604" y="567"/>
                  </a:lnTo>
                  <a:lnTo>
                    <a:pt x="1602" y="572"/>
                  </a:lnTo>
                  <a:lnTo>
                    <a:pt x="1602" y="574"/>
                  </a:lnTo>
                  <a:lnTo>
                    <a:pt x="1599" y="578"/>
                  </a:lnTo>
                  <a:lnTo>
                    <a:pt x="1597" y="581"/>
                  </a:lnTo>
                  <a:lnTo>
                    <a:pt x="1593" y="588"/>
                  </a:lnTo>
                  <a:lnTo>
                    <a:pt x="1590" y="592"/>
                  </a:lnTo>
                  <a:lnTo>
                    <a:pt x="1588" y="597"/>
                  </a:lnTo>
                  <a:lnTo>
                    <a:pt x="1588" y="599"/>
                  </a:lnTo>
                  <a:lnTo>
                    <a:pt x="1586" y="604"/>
                  </a:lnTo>
                  <a:lnTo>
                    <a:pt x="1583" y="608"/>
                  </a:lnTo>
                  <a:lnTo>
                    <a:pt x="1581" y="613"/>
                  </a:lnTo>
                  <a:lnTo>
                    <a:pt x="1579" y="620"/>
                  </a:lnTo>
                  <a:lnTo>
                    <a:pt x="1574" y="629"/>
                  </a:lnTo>
                  <a:lnTo>
                    <a:pt x="1570" y="636"/>
                  </a:lnTo>
                  <a:lnTo>
                    <a:pt x="1565" y="645"/>
                  </a:lnTo>
                  <a:lnTo>
                    <a:pt x="1561" y="654"/>
                  </a:lnTo>
                  <a:lnTo>
                    <a:pt x="1556" y="663"/>
                  </a:lnTo>
                  <a:lnTo>
                    <a:pt x="1554" y="670"/>
                  </a:lnTo>
                  <a:lnTo>
                    <a:pt x="1551" y="674"/>
                  </a:lnTo>
                  <a:lnTo>
                    <a:pt x="1549" y="679"/>
                  </a:lnTo>
                  <a:lnTo>
                    <a:pt x="1549" y="684"/>
                  </a:lnTo>
                  <a:lnTo>
                    <a:pt x="1547" y="693"/>
                  </a:lnTo>
                  <a:lnTo>
                    <a:pt x="1549" y="700"/>
                  </a:lnTo>
                  <a:lnTo>
                    <a:pt x="1551" y="722"/>
                  </a:lnTo>
                  <a:lnTo>
                    <a:pt x="1547" y="725"/>
                  </a:lnTo>
                  <a:lnTo>
                    <a:pt x="1542" y="727"/>
                  </a:lnTo>
                  <a:lnTo>
                    <a:pt x="1540" y="732"/>
                  </a:lnTo>
                  <a:lnTo>
                    <a:pt x="1538" y="738"/>
                  </a:lnTo>
                  <a:lnTo>
                    <a:pt x="1538" y="743"/>
                  </a:lnTo>
                  <a:lnTo>
                    <a:pt x="1538" y="745"/>
                  </a:lnTo>
                  <a:lnTo>
                    <a:pt x="1535" y="752"/>
                  </a:lnTo>
                  <a:lnTo>
                    <a:pt x="1533" y="757"/>
                  </a:lnTo>
                  <a:lnTo>
                    <a:pt x="1533" y="761"/>
                  </a:lnTo>
                  <a:lnTo>
                    <a:pt x="1531" y="766"/>
                  </a:lnTo>
                  <a:lnTo>
                    <a:pt x="1529" y="773"/>
                  </a:lnTo>
                  <a:lnTo>
                    <a:pt x="1526" y="780"/>
                  </a:lnTo>
                  <a:lnTo>
                    <a:pt x="1529" y="786"/>
                  </a:lnTo>
                  <a:lnTo>
                    <a:pt x="1533" y="798"/>
                  </a:lnTo>
                  <a:lnTo>
                    <a:pt x="1535" y="802"/>
                  </a:lnTo>
                  <a:lnTo>
                    <a:pt x="1535" y="807"/>
                  </a:lnTo>
                  <a:lnTo>
                    <a:pt x="1538" y="809"/>
                  </a:lnTo>
                  <a:lnTo>
                    <a:pt x="1535" y="814"/>
                  </a:lnTo>
                  <a:lnTo>
                    <a:pt x="1533" y="818"/>
                  </a:lnTo>
                  <a:lnTo>
                    <a:pt x="1529" y="825"/>
                  </a:lnTo>
                  <a:lnTo>
                    <a:pt x="1526" y="830"/>
                  </a:lnTo>
                  <a:lnTo>
                    <a:pt x="1526" y="832"/>
                  </a:lnTo>
                  <a:lnTo>
                    <a:pt x="1526" y="837"/>
                  </a:lnTo>
                  <a:lnTo>
                    <a:pt x="1529" y="839"/>
                  </a:lnTo>
                  <a:lnTo>
                    <a:pt x="1531" y="848"/>
                  </a:lnTo>
                  <a:lnTo>
                    <a:pt x="1533" y="855"/>
                  </a:lnTo>
                  <a:lnTo>
                    <a:pt x="1533" y="857"/>
                  </a:lnTo>
                  <a:lnTo>
                    <a:pt x="1533" y="862"/>
                  </a:lnTo>
                  <a:lnTo>
                    <a:pt x="1538" y="864"/>
                  </a:lnTo>
                  <a:lnTo>
                    <a:pt x="1542" y="866"/>
                  </a:lnTo>
                  <a:lnTo>
                    <a:pt x="1542" y="869"/>
                  </a:lnTo>
                  <a:lnTo>
                    <a:pt x="1545" y="871"/>
                  </a:lnTo>
                  <a:lnTo>
                    <a:pt x="1545" y="878"/>
                  </a:lnTo>
                  <a:lnTo>
                    <a:pt x="1545" y="882"/>
                  </a:lnTo>
                  <a:lnTo>
                    <a:pt x="1545" y="885"/>
                  </a:lnTo>
                  <a:lnTo>
                    <a:pt x="1547" y="887"/>
                  </a:lnTo>
                  <a:lnTo>
                    <a:pt x="1549" y="889"/>
                  </a:lnTo>
                  <a:lnTo>
                    <a:pt x="1556" y="894"/>
                  </a:lnTo>
                  <a:lnTo>
                    <a:pt x="1561" y="898"/>
                  </a:lnTo>
                  <a:lnTo>
                    <a:pt x="1561" y="901"/>
                  </a:lnTo>
                  <a:lnTo>
                    <a:pt x="1561" y="903"/>
                  </a:lnTo>
                  <a:lnTo>
                    <a:pt x="1563" y="907"/>
                  </a:lnTo>
                  <a:lnTo>
                    <a:pt x="1563" y="912"/>
                  </a:lnTo>
                  <a:lnTo>
                    <a:pt x="1565" y="917"/>
                  </a:lnTo>
                  <a:lnTo>
                    <a:pt x="1565" y="919"/>
                  </a:lnTo>
                  <a:lnTo>
                    <a:pt x="1567" y="921"/>
                  </a:lnTo>
                  <a:lnTo>
                    <a:pt x="1570" y="923"/>
                  </a:lnTo>
                  <a:lnTo>
                    <a:pt x="1574" y="926"/>
                  </a:lnTo>
                  <a:lnTo>
                    <a:pt x="1574" y="928"/>
                  </a:lnTo>
                  <a:lnTo>
                    <a:pt x="1574" y="930"/>
                  </a:lnTo>
                  <a:lnTo>
                    <a:pt x="1577" y="933"/>
                  </a:lnTo>
                  <a:lnTo>
                    <a:pt x="1577" y="939"/>
                  </a:lnTo>
                  <a:lnTo>
                    <a:pt x="1579" y="944"/>
                  </a:lnTo>
                  <a:lnTo>
                    <a:pt x="1583" y="946"/>
                  </a:lnTo>
                  <a:lnTo>
                    <a:pt x="1577" y="949"/>
                  </a:lnTo>
                  <a:lnTo>
                    <a:pt x="1572" y="951"/>
                  </a:lnTo>
                  <a:lnTo>
                    <a:pt x="1563" y="953"/>
                  </a:lnTo>
                  <a:lnTo>
                    <a:pt x="1556" y="958"/>
                  </a:lnTo>
                  <a:lnTo>
                    <a:pt x="1549" y="960"/>
                  </a:lnTo>
                  <a:lnTo>
                    <a:pt x="1545" y="960"/>
                  </a:lnTo>
                  <a:lnTo>
                    <a:pt x="1540" y="960"/>
                  </a:lnTo>
                  <a:lnTo>
                    <a:pt x="1529" y="960"/>
                  </a:lnTo>
                  <a:lnTo>
                    <a:pt x="1515" y="962"/>
                  </a:lnTo>
                  <a:lnTo>
                    <a:pt x="1494" y="962"/>
                  </a:lnTo>
                  <a:lnTo>
                    <a:pt x="1487" y="965"/>
                  </a:lnTo>
                  <a:lnTo>
                    <a:pt x="1483" y="967"/>
                  </a:lnTo>
                  <a:lnTo>
                    <a:pt x="1481" y="969"/>
                  </a:lnTo>
                  <a:lnTo>
                    <a:pt x="1474" y="978"/>
                  </a:lnTo>
                  <a:lnTo>
                    <a:pt x="1476" y="981"/>
                  </a:lnTo>
                  <a:lnTo>
                    <a:pt x="1476" y="983"/>
                  </a:lnTo>
                  <a:lnTo>
                    <a:pt x="1476" y="985"/>
                  </a:lnTo>
                  <a:lnTo>
                    <a:pt x="1476" y="987"/>
                  </a:lnTo>
                  <a:lnTo>
                    <a:pt x="1474" y="992"/>
                  </a:lnTo>
                  <a:lnTo>
                    <a:pt x="1471" y="999"/>
                  </a:lnTo>
                  <a:lnTo>
                    <a:pt x="1469" y="1001"/>
                  </a:lnTo>
                  <a:lnTo>
                    <a:pt x="1465" y="1003"/>
                  </a:lnTo>
                  <a:lnTo>
                    <a:pt x="1462" y="1006"/>
                  </a:lnTo>
                  <a:lnTo>
                    <a:pt x="1462" y="1010"/>
                  </a:lnTo>
                  <a:lnTo>
                    <a:pt x="1462" y="1013"/>
                  </a:lnTo>
                  <a:lnTo>
                    <a:pt x="1460" y="1015"/>
                  </a:lnTo>
                  <a:lnTo>
                    <a:pt x="1460" y="1017"/>
                  </a:lnTo>
                  <a:lnTo>
                    <a:pt x="1458" y="1019"/>
                  </a:lnTo>
                  <a:lnTo>
                    <a:pt x="1455" y="1022"/>
                  </a:lnTo>
                  <a:lnTo>
                    <a:pt x="1455" y="1024"/>
                  </a:lnTo>
                  <a:lnTo>
                    <a:pt x="1455" y="1026"/>
                  </a:lnTo>
                  <a:lnTo>
                    <a:pt x="1455" y="1029"/>
                  </a:lnTo>
                  <a:lnTo>
                    <a:pt x="1455" y="1031"/>
                  </a:lnTo>
                  <a:lnTo>
                    <a:pt x="1453" y="1035"/>
                  </a:lnTo>
                  <a:lnTo>
                    <a:pt x="1453" y="1040"/>
                  </a:lnTo>
                  <a:lnTo>
                    <a:pt x="1453" y="1042"/>
                  </a:lnTo>
                  <a:lnTo>
                    <a:pt x="1453" y="1045"/>
                  </a:lnTo>
                  <a:lnTo>
                    <a:pt x="1453" y="1047"/>
                  </a:lnTo>
                  <a:lnTo>
                    <a:pt x="1455" y="1049"/>
                  </a:lnTo>
                  <a:lnTo>
                    <a:pt x="1455" y="1051"/>
                  </a:lnTo>
                  <a:lnTo>
                    <a:pt x="1455" y="1056"/>
                  </a:lnTo>
                  <a:lnTo>
                    <a:pt x="1453" y="1058"/>
                  </a:lnTo>
                  <a:lnTo>
                    <a:pt x="1451" y="1061"/>
                  </a:lnTo>
                  <a:lnTo>
                    <a:pt x="1449" y="1067"/>
                  </a:lnTo>
                  <a:lnTo>
                    <a:pt x="1449" y="1072"/>
                  </a:lnTo>
                  <a:lnTo>
                    <a:pt x="1451" y="1074"/>
                  </a:lnTo>
                  <a:lnTo>
                    <a:pt x="1451" y="1077"/>
                  </a:lnTo>
                  <a:lnTo>
                    <a:pt x="1455" y="1079"/>
                  </a:lnTo>
                  <a:lnTo>
                    <a:pt x="1460" y="1083"/>
                  </a:lnTo>
                  <a:lnTo>
                    <a:pt x="1460" y="1086"/>
                  </a:lnTo>
                  <a:lnTo>
                    <a:pt x="1460" y="1088"/>
                  </a:lnTo>
                  <a:lnTo>
                    <a:pt x="1458" y="1090"/>
                  </a:lnTo>
                  <a:lnTo>
                    <a:pt x="1455" y="1090"/>
                  </a:lnTo>
                  <a:lnTo>
                    <a:pt x="1451" y="1093"/>
                  </a:lnTo>
                  <a:lnTo>
                    <a:pt x="1439" y="1095"/>
                  </a:lnTo>
                  <a:lnTo>
                    <a:pt x="1428" y="1095"/>
                  </a:lnTo>
                  <a:lnTo>
                    <a:pt x="1414" y="1097"/>
                  </a:lnTo>
                  <a:lnTo>
                    <a:pt x="1412" y="1097"/>
                  </a:lnTo>
                  <a:lnTo>
                    <a:pt x="1408" y="1099"/>
                  </a:lnTo>
                  <a:lnTo>
                    <a:pt x="1408" y="1104"/>
                  </a:lnTo>
                  <a:lnTo>
                    <a:pt x="1405" y="1109"/>
                  </a:lnTo>
                  <a:lnTo>
                    <a:pt x="1401" y="1115"/>
                  </a:lnTo>
                  <a:lnTo>
                    <a:pt x="1398" y="1118"/>
                  </a:lnTo>
                  <a:lnTo>
                    <a:pt x="1382" y="1118"/>
                  </a:lnTo>
                  <a:lnTo>
                    <a:pt x="1344" y="1145"/>
                  </a:lnTo>
                  <a:lnTo>
                    <a:pt x="1344" y="1141"/>
                  </a:lnTo>
                  <a:lnTo>
                    <a:pt x="1341" y="1138"/>
                  </a:lnTo>
                  <a:lnTo>
                    <a:pt x="1339" y="1136"/>
                  </a:lnTo>
                  <a:lnTo>
                    <a:pt x="1337" y="1134"/>
                  </a:lnTo>
                  <a:lnTo>
                    <a:pt x="1337" y="1131"/>
                  </a:lnTo>
                  <a:lnTo>
                    <a:pt x="1337" y="1129"/>
                  </a:lnTo>
                  <a:lnTo>
                    <a:pt x="1337" y="1127"/>
                  </a:lnTo>
                  <a:lnTo>
                    <a:pt x="1337" y="1125"/>
                  </a:lnTo>
                  <a:lnTo>
                    <a:pt x="1334" y="1122"/>
                  </a:lnTo>
                  <a:lnTo>
                    <a:pt x="1334" y="1120"/>
                  </a:lnTo>
                  <a:lnTo>
                    <a:pt x="1330" y="1118"/>
                  </a:lnTo>
                  <a:lnTo>
                    <a:pt x="1328" y="1118"/>
                  </a:lnTo>
                  <a:lnTo>
                    <a:pt x="1328" y="1115"/>
                  </a:lnTo>
                  <a:lnTo>
                    <a:pt x="1328" y="1113"/>
                  </a:lnTo>
                  <a:lnTo>
                    <a:pt x="1325" y="1113"/>
                  </a:lnTo>
                  <a:lnTo>
                    <a:pt x="1325" y="1111"/>
                  </a:lnTo>
                  <a:lnTo>
                    <a:pt x="1323" y="1111"/>
                  </a:lnTo>
                  <a:lnTo>
                    <a:pt x="1321" y="1111"/>
                  </a:lnTo>
                  <a:lnTo>
                    <a:pt x="1316" y="1111"/>
                  </a:lnTo>
                  <a:lnTo>
                    <a:pt x="1314" y="1111"/>
                  </a:lnTo>
                  <a:lnTo>
                    <a:pt x="1312" y="1109"/>
                  </a:lnTo>
                  <a:lnTo>
                    <a:pt x="1307" y="1106"/>
                  </a:lnTo>
                  <a:lnTo>
                    <a:pt x="1300" y="1106"/>
                  </a:lnTo>
                  <a:lnTo>
                    <a:pt x="1296" y="1102"/>
                  </a:lnTo>
                  <a:lnTo>
                    <a:pt x="1286" y="1102"/>
                  </a:lnTo>
                  <a:lnTo>
                    <a:pt x="1280" y="1099"/>
                  </a:lnTo>
                  <a:lnTo>
                    <a:pt x="1277" y="1097"/>
                  </a:lnTo>
                  <a:lnTo>
                    <a:pt x="1275" y="1097"/>
                  </a:lnTo>
                  <a:lnTo>
                    <a:pt x="1273" y="1097"/>
                  </a:lnTo>
                  <a:lnTo>
                    <a:pt x="1270" y="1095"/>
                  </a:lnTo>
                  <a:lnTo>
                    <a:pt x="1270" y="1090"/>
                  </a:lnTo>
                  <a:lnTo>
                    <a:pt x="1270" y="1088"/>
                  </a:lnTo>
                  <a:lnTo>
                    <a:pt x="1270" y="1083"/>
                  </a:lnTo>
                  <a:lnTo>
                    <a:pt x="1270" y="1081"/>
                  </a:lnTo>
                  <a:lnTo>
                    <a:pt x="1270" y="1079"/>
                  </a:lnTo>
                  <a:lnTo>
                    <a:pt x="1270" y="1077"/>
                  </a:lnTo>
                  <a:lnTo>
                    <a:pt x="1270" y="1072"/>
                  </a:lnTo>
                  <a:lnTo>
                    <a:pt x="1273" y="1070"/>
                  </a:lnTo>
                  <a:lnTo>
                    <a:pt x="1273" y="1065"/>
                  </a:lnTo>
                  <a:lnTo>
                    <a:pt x="1273" y="1063"/>
                  </a:lnTo>
                  <a:lnTo>
                    <a:pt x="1270" y="1061"/>
                  </a:lnTo>
                  <a:lnTo>
                    <a:pt x="1270" y="1058"/>
                  </a:lnTo>
                  <a:lnTo>
                    <a:pt x="1270" y="1056"/>
                  </a:lnTo>
                  <a:lnTo>
                    <a:pt x="1273" y="1054"/>
                  </a:lnTo>
                  <a:lnTo>
                    <a:pt x="1275" y="1054"/>
                  </a:lnTo>
                  <a:lnTo>
                    <a:pt x="1275" y="1051"/>
                  </a:lnTo>
                  <a:lnTo>
                    <a:pt x="1277" y="1051"/>
                  </a:lnTo>
                  <a:lnTo>
                    <a:pt x="1277" y="1049"/>
                  </a:lnTo>
                  <a:lnTo>
                    <a:pt x="1280" y="1045"/>
                  </a:lnTo>
                  <a:lnTo>
                    <a:pt x="1282" y="1042"/>
                  </a:lnTo>
                  <a:lnTo>
                    <a:pt x="1284" y="1042"/>
                  </a:lnTo>
                  <a:lnTo>
                    <a:pt x="1286" y="1042"/>
                  </a:lnTo>
                  <a:lnTo>
                    <a:pt x="1289" y="1042"/>
                  </a:lnTo>
                  <a:lnTo>
                    <a:pt x="1291" y="1045"/>
                  </a:lnTo>
                  <a:lnTo>
                    <a:pt x="1293" y="1045"/>
                  </a:lnTo>
                  <a:lnTo>
                    <a:pt x="1296" y="1042"/>
                  </a:lnTo>
                  <a:lnTo>
                    <a:pt x="1298" y="1040"/>
                  </a:lnTo>
                  <a:lnTo>
                    <a:pt x="1302" y="1035"/>
                  </a:lnTo>
                  <a:lnTo>
                    <a:pt x="1305" y="1033"/>
                  </a:lnTo>
                  <a:lnTo>
                    <a:pt x="1305" y="1029"/>
                  </a:lnTo>
                  <a:lnTo>
                    <a:pt x="1307" y="1026"/>
                  </a:lnTo>
                  <a:lnTo>
                    <a:pt x="1305" y="1024"/>
                  </a:lnTo>
                  <a:lnTo>
                    <a:pt x="1302" y="1022"/>
                  </a:lnTo>
                  <a:lnTo>
                    <a:pt x="1300" y="1019"/>
                  </a:lnTo>
                  <a:lnTo>
                    <a:pt x="1291" y="1013"/>
                  </a:lnTo>
                  <a:lnTo>
                    <a:pt x="1286" y="1008"/>
                  </a:lnTo>
                  <a:lnTo>
                    <a:pt x="1280" y="1001"/>
                  </a:lnTo>
                  <a:lnTo>
                    <a:pt x="1277" y="999"/>
                  </a:lnTo>
                  <a:lnTo>
                    <a:pt x="1277" y="997"/>
                  </a:lnTo>
                  <a:lnTo>
                    <a:pt x="1275" y="994"/>
                  </a:lnTo>
                  <a:lnTo>
                    <a:pt x="1275" y="992"/>
                  </a:lnTo>
                  <a:lnTo>
                    <a:pt x="1275" y="987"/>
                  </a:lnTo>
                  <a:lnTo>
                    <a:pt x="1273" y="981"/>
                  </a:lnTo>
                  <a:lnTo>
                    <a:pt x="1273" y="974"/>
                  </a:lnTo>
                  <a:lnTo>
                    <a:pt x="1270" y="965"/>
                  </a:lnTo>
                  <a:lnTo>
                    <a:pt x="1266" y="960"/>
                  </a:lnTo>
                  <a:lnTo>
                    <a:pt x="1264" y="955"/>
                  </a:lnTo>
                  <a:lnTo>
                    <a:pt x="1261" y="951"/>
                  </a:lnTo>
                  <a:lnTo>
                    <a:pt x="1257" y="949"/>
                  </a:lnTo>
                  <a:lnTo>
                    <a:pt x="1254" y="946"/>
                  </a:lnTo>
                  <a:lnTo>
                    <a:pt x="1252" y="946"/>
                  </a:lnTo>
                  <a:lnTo>
                    <a:pt x="1248" y="944"/>
                  </a:lnTo>
                  <a:lnTo>
                    <a:pt x="1248" y="942"/>
                  </a:lnTo>
                  <a:lnTo>
                    <a:pt x="1245" y="939"/>
                  </a:lnTo>
                  <a:lnTo>
                    <a:pt x="1243" y="937"/>
                  </a:lnTo>
                  <a:lnTo>
                    <a:pt x="1241" y="937"/>
                  </a:lnTo>
                  <a:lnTo>
                    <a:pt x="1238" y="937"/>
                  </a:lnTo>
                  <a:lnTo>
                    <a:pt x="1236" y="939"/>
                  </a:lnTo>
                  <a:lnTo>
                    <a:pt x="1236" y="942"/>
                  </a:lnTo>
                  <a:lnTo>
                    <a:pt x="1229" y="955"/>
                  </a:lnTo>
                  <a:lnTo>
                    <a:pt x="1227" y="962"/>
                  </a:lnTo>
                  <a:lnTo>
                    <a:pt x="1225" y="967"/>
                  </a:lnTo>
                  <a:lnTo>
                    <a:pt x="1222" y="969"/>
                  </a:lnTo>
                  <a:lnTo>
                    <a:pt x="1222" y="971"/>
                  </a:lnTo>
                  <a:lnTo>
                    <a:pt x="1220" y="974"/>
                  </a:lnTo>
                  <a:lnTo>
                    <a:pt x="1218" y="974"/>
                  </a:lnTo>
                  <a:lnTo>
                    <a:pt x="1216" y="976"/>
                  </a:lnTo>
                  <a:lnTo>
                    <a:pt x="1211" y="983"/>
                  </a:lnTo>
                  <a:lnTo>
                    <a:pt x="1202" y="999"/>
                  </a:lnTo>
                  <a:lnTo>
                    <a:pt x="1200" y="1003"/>
                  </a:lnTo>
                  <a:lnTo>
                    <a:pt x="1197" y="1003"/>
                  </a:lnTo>
                  <a:lnTo>
                    <a:pt x="1197" y="1006"/>
                  </a:lnTo>
                  <a:lnTo>
                    <a:pt x="1195" y="1006"/>
                  </a:lnTo>
                  <a:lnTo>
                    <a:pt x="1195" y="1008"/>
                  </a:lnTo>
                  <a:lnTo>
                    <a:pt x="1193" y="1008"/>
                  </a:lnTo>
                  <a:lnTo>
                    <a:pt x="1190" y="1008"/>
                  </a:lnTo>
                  <a:lnTo>
                    <a:pt x="1190" y="1006"/>
                  </a:lnTo>
                  <a:lnTo>
                    <a:pt x="1188" y="1006"/>
                  </a:lnTo>
                  <a:lnTo>
                    <a:pt x="1188" y="1003"/>
                  </a:lnTo>
                  <a:lnTo>
                    <a:pt x="1186" y="1001"/>
                  </a:lnTo>
                  <a:lnTo>
                    <a:pt x="1184" y="1001"/>
                  </a:lnTo>
                  <a:lnTo>
                    <a:pt x="1181" y="1001"/>
                  </a:lnTo>
                  <a:lnTo>
                    <a:pt x="1181" y="1003"/>
                  </a:lnTo>
                  <a:lnTo>
                    <a:pt x="1179" y="1006"/>
                  </a:lnTo>
                  <a:lnTo>
                    <a:pt x="1179" y="1008"/>
                  </a:lnTo>
                  <a:lnTo>
                    <a:pt x="1179" y="1010"/>
                  </a:lnTo>
                  <a:lnTo>
                    <a:pt x="1179" y="1013"/>
                  </a:lnTo>
                  <a:lnTo>
                    <a:pt x="1177" y="1015"/>
                  </a:lnTo>
                  <a:lnTo>
                    <a:pt x="1174" y="1017"/>
                  </a:lnTo>
                  <a:lnTo>
                    <a:pt x="1172" y="1017"/>
                  </a:lnTo>
                  <a:lnTo>
                    <a:pt x="1170" y="1017"/>
                  </a:lnTo>
                  <a:lnTo>
                    <a:pt x="1168" y="1017"/>
                  </a:lnTo>
                  <a:lnTo>
                    <a:pt x="1165" y="1017"/>
                  </a:lnTo>
                  <a:lnTo>
                    <a:pt x="1161" y="1015"/>
                  </a:lnTo>
                  <a:lnTo>
                    <a:pt x="1158" y="1013"/>
                  </a:lnTo>
                  <a:lnTo>
                    <a:pt x="1156" y="1010"/>
                  </a:lnTo>
                  <a:lnTo>
                    <a:pt x="1154" y="1010"/>
                  </a:lnTo>
                  <a:lnTo>
                    <a:pt x="1152" y="1010"/>
                  </a:lnTo>
                  <a:lnTo>
                    <a:pt x="1149" y="1008"/>
                  </a:lnTo>
                  <a:lnTo>
                    <a:pt x="1145" y="1008"/>
                  </a:lnTo>
                  <a:lnTo>
                    <a:pt x="1142" y="1008"/>
                  </a:lnTo>
                  <a:lnTo>
                    <a:pt x="1140" y="1008"/>
                  </a:lnTo>
                  <a:lnTo>
                    <a:pt x="1140" y="1006"/>
                  </a:lnTo>
                  <a:lnTo>
                    <a:pt x="1136" y="1003"/>
                  </a:lnTo>
                  <a:lnTo>
                    <a:pt x="1133" y="1003"/>
                  </a:lnTo>
                  <a:lnTo>
                    <a:pt x="1129" y="1001"/>
                  </a:lnTo>
                  <a:lnTo>
                    <a:pt x="1133" y="1008"/>
                  </a:lnTo>
                  <a:lnTo>
                    <a:pt x="1133" y="1010"/>
                  </a:lnTo>
                  <a:lnTo>
                    <a:pt x="1133" y="1015"/>
                  </a:lnTo>
                  <a:lnTo>
                    <a:pt x="1136" y="1017"/>
                  </a:lnTo>
                  <a:lnTo>
                    <a:pt x="1136" y="1019"/>
                  </a:lnTo>
                  <a:lnTo>
                    <a:pt x="1138" y="1022"/>
                  </a:lnTo>
                  <a:lnTo>
                    <a:pt x="1140" y="1024"/>
                  </a:lnTo>
                  <a:lnTo>
                    <a:pt x="1142" y="1024"/>
                  </a:lnTo>
                  <a:lnTo>
                    <a:pt x="1142" y="1026"/>
                  </a:lnTo>
                  <a:lnTo>
                    <a:pt x="1145" y="1029"/>
                  </a:lnTo>
                  <a:lnTo>
                    <a:pt x="1145" y="1031"/>
                  </a:lnTo>
                  <a:lnTo>
                    <a:pt x="1142" y="1035"/>
                  </a:lnTo>
                  <a:lnTo>
                    <a:pt x="1142" y="1038"/>
                  </a:lnTo>
                  <a:lnTo>
                    <a:pt x="1142" y="1042"/>
                  </a:lnTo>
                  <a:lnTo>
                    <a:pt x="1145" y="1045"/>
                  </a:lnTo>
                  <a:lnTo>
                    <a:pt x="1147" y="1047"/>
                  </a:lnTo>
                  <a:lnTo>
                    <a:pt x="1147" y="1049"/>
                  </a:lnTo>
                  <a:lnTo>
                    <a:pt x="1149" y="1051"/>
                  </a:lnTo>
                  <a:lnTo>
                    <a:pt x="1149" y="1054"/>
                  </a:lnTo>
                  <a:lnTo>
                    <a:pt x="1149" y="1058"/>
                  </a:lnTo>
                  <a:lnTo>
                    <a:pt x="1149" y="1061"/>
                  </a:lnTo>
                  <a:lnTo>
                    <a:pt x="1147" y="1063"/>
                  </a:lnTo>
                  <a:lnTo>
                    <a:pt x="1145" y="1065"/>
                  </a:lnTo>
                  <a:lnTo>
                    <a:pt x="1145" y="1067"/>
                  </a:lnTo>
                  <a:lnTo>
                    <a:pt x="1145" y="1070"/>
                  </a:lnTo>
                  <a:lnTo>
                    <a:pt x="1145" y="1072"/>
                  </a:lnTo>
                  <a:lnTo>
                    <a:pt x="1145" y="1074"/>
                  </a:lnTo>
                  <a:lnTo>
                    <a:pt x="1142" y="1077"/>
                  </a:lnTo>
                  <a:lnTo>
                    <a:pt x="1142" y="1079"/>
                  </a:lnTo>
                  <a:lnTo>
                    <a:pt x="1140" y="1081"/>
                  </a:lnTo>
                  <a:lnTo>
                    <a:pt x="1138" y="1083"/>
                  </a:lnTo>
                  <a:lnTo>
                    <a:pt x="1138" y="1086"/>
                  </a:lnTo>
                  <a:lnTo>
                    <a:pt x="1138" y="1088"/>
                  </a:lnTo>
                  <a:lnTo>
                    <a:pt x="1136" y="1090"/>
                  </a:lnTo>
                  <a:lnTo>
                    <a:pt x="1136" y="1093"/>
                  </a:lnTo>
                  <a:lnTo>
                    <a:pt x="1133" y="1095"/>
                  </a:lnTo>
                  <a:lnTo>
                    <a:pt x="1131" y="1095"/>
                  </a:lnTo>
                  <a:lnTo>
                    <a:pt x="1129" y="1097"/>
                  </a:lnTo>
                  <a:lnTo>
                    <a:pt x="1129" y="1099"/>
                  </a:lnTo>
                  <a:lnTo>
                    <a:pt x="1129" y="1104"/>
                  </a:lnTo>
                  <a:lnTo>
                    <a:pt x="1129" y="1106"/>
                  </a:lnTo>
                  <a:lnTo>
                    <a:pt x="1126" y="1109"/>
                  </a:lnTo>
                  <a:lnTo>
                    <a:pt x="1124" y="1109"/>
                  </a:lnTo>
                  <a:lnTo>
                    <a:pt x="1120" y="1111"/>
                  </a:lnTo>
                  <a:lnTo>
                    <a:pt x="1117" y="1111"/>
                  </a:lnTo>
                  <a:lnTo>
                    <a:pt x="1115" y="1113"/>
                  </a:lnTo>
                  <a:lnTo>
                    <a:pt x="1117" y="1115"/>
                  </a:lnTo>
                  <a:lnTo>
                    <a:pt x="1117" y="1118"/>
                  </a:lnTo>
                  <a:lnTo>
                    <a:pt x="1117" y="1120"/>
                  </a:lnTo>
                  <a:lnTo>
                    <a:pt x="1115" y="1120"/>
                  </a:lnTo>
                  <a:lnTo>
                    <a:pt x="1113" y="1122"/>
                  </a:lnTo>
                  <a:lnTo>
                    <a:pt x="1108" y="1127"/>
                  </a:lnTo>
                  <a:lnTo>
                    <a:pt x="1106" y="1129"/>
                  </a:lnTo>
                  <a:lnTo>
                    <a:pt x="1106" y="1131"/>
                  </a:lnTo>
                  <a:lnTo>
                    <a:pt x="1106" y="1134"/>
                  </a:lnTo>
                  <a:lnTo>
                    <a:pt x="1108" y="1136"/>
                  </a:lnTo>
                  <a:lnTo>
                    <a:pt x="1108" y="1138"/>
                  </a:lnTo>
                  <a:lnTo>
                    <a:pt x="1106" y="1145"/>
                  </a:lnTo>
                  <a:lnTo>
                    <a:pt x="1104" y="1145"/>
                  </a:lnTo>
                  <a:lnTo>
                    <a:pt x="1101" y="1143"/>
                  </a:lnTo>
                  <a:lnTo>
                    <a:pt x="1099" y="1141"/>
                  </a:lnTo>
                  <a:lnTo>
                    <a:pt x="1097" y="1138"/>
                  </a:lnTo>
                  <a:lnTo>
                    <a:pt x="1094" y="1136"/>
                  </a:lnTo>
                  <a:lnTo>
                    <a:pt x="1092" y="1134"/>
                  </a:lnTo>
                  <a:lnTo>
                    <a:pt x="1090" y="1134"/>
                  </a:lnTo>
                  <a:lnTo>
                    <a:pt x="1088" y="1134"/>
                  </a:lnTo>
                  <a:lnTo>
                    <a:pt x="1085" y="1131"/>
                  </a:lnTo>
                  <a:lnTo>
                    <a:pt x="1083" y="1129"/>
                  </a:lnTo>
                  <a:lnTo>
                    <a:pt x="1083" y="1127"/>
                  </a:lnTo>
                  <a:lnTo>
                    <a:pt x="1081" y="1127"/>
                  </a:lnTo>
                  <a:lnTo>
                    <a:pt x="1078" y="1127"/>
                  </a:lnTo>
                  <a:lnTo>
                    <a:pt x="1076" y="1127"/>
                  </a:lnTo>
                  <a:lnTo>
                    <a:pt x="1072" y="1125"/>
                  </a:lnTo>
                  <a:lnTo>
                    <a:pt x="1069" y="1122"/>
                  </a:lnTo>
                  <a:lnTo>
                    <a:pt x="1067" y="1120"/>
                  </a:lnTo>
                  <a:lnTo>
                    <a:pt x="1065" y="1118"/>
                  </a:lnTo>
                  <a:lnTo>
                    <a:pt x="1062" y="1118"/>
                  </a:lnTo>
                  <a:lnTo>
                    <a:pt x="1062" y="1115"/>
                  </a:lnTo>
                  <a:lnTo>
                    <a:pt x="1060" y="1115"/>
                  </a:lnTo>
                  <a:lnTo>
                    <a:pt x="1058" y="1118"/>
                  </a:lnTo>
                  <a:lnTo>
                    <a:pt x="1056" y="1122"/>
                  </a:lnTo>
                  <a:lnTo>
                    <a:pt x="1051" y="1127"/>
                  </a:lnTo>
                  <a:lnTo>
                    <a:pt x="1046" y="1136"/>
                  </a:lnTo>
                  <a:lnTo>
                    <a:pt x="1044" y="1138"/>
                  </a:lnTo>
                  <a:lnTo>
                    <a:pt x="1040" y="1141"/>
                  </a:lnTo>
                  <a:lnTo>
                    <a:pt x="1033" y="1145"/>
                  </a:lnTo>
                  <a:lnTo>
                    <a:pt x="1024" y="1147"/>
                  </a:lnTo>
                  <a:lnTo>
                    <a:pt x="1021" y="1147"/>
                  </a:lnTo>
                  <a:lnTo>
                    <a:pt x="1019" y="1147"/>
                  </a:lnTo>
                  <a:lnTo>
                    <a:pt x="1014" y="1145"/>
                  </a:lnTo>
                  <a:lnTo>
                    <a:pt x="1012" y="1145"/>
                  </a:lnTo>
                  <a:lnTo>
                    <a:pt x="1008" y="1143"/>
                  </a:lnTo>
                  <a:lnTo>
                    <a:pt x="1003" y="1143"/>
                  </a:lnTo>
                  <a:lnTo>
                    <a:pt x="1001" y="1143"/>
                  </a:lnTo>
                  <a:lnTo>
                    <a:pt x="998" y="1143"/>
                  </a:lnTo>
                  <a:lnTo>
                    <a:pt x="996" y="1145"/>
                  </a:lnTo>
                  <a:lnTo>
                    <a:pt x="996" y="1147"/>
                  </a:lnTo>
                  <a:lnTo>
                    <a:pt x="996" y="1150"/>
                  </a:lnTo>
                  <a:lnTo>
                    <a:pt x="994" y="1154"/>
                  </a:lnTo>
                  <a:lnTo>
                    <a:pt x="992" y="1157"/>
                  </a:lnTo>
                  <a:lnTo>
                    <a:pt x="989" y="1161"/>
                  </a:lnTo>
                  <a:lnTo>
                    <a:pt x="985" y="1170"/>
                  </a:lnTo>
                  <a:lnTo>
                    <a:pt x="980" y="1179"/>
                  </a:lnTo>
                  <a:lnTo>
                    <a:pt x="969" y="1198"/>
                  </a:lnTo>
                  <a:lnTo>
                    <a:pt x="957" y="1216"/>
                  </a:lnTo>
                  <a:lnTo>
                    <a:pt x="955" y="1223"/>
                  </a:lnTo>
                  <a:lnTo>
                    <a:pt x="953" y="1227"/>
                  </a:lnTo>
                  <a:lnTo>
                    <a:pt x="953" y="1232"/>
                  </a:lnTo>
                  <a:lnTo>
                    <a:pt x="953" y="1234"/>
                  </a:lnTo>
                  <a:lnTo>
                    <a:pt x="946" y="1239"/>
                  </a:lnTo>
                  <a:lnTo>
                    <a:pt x="944" y="1243"/>
                  </a:lnTo>
                  <a:lnTo>
                    <a:pt x="941" y="1243"/>
                  </a:lnTo>
                  <a:lnTo>
                    <a:pt x="939" y="1243"/>
                  </a:lnTo>
                  <a:lnTo>
                    <a:pt x="937" y="1243"/>
                  </a:lnTo>
                  <a:lnTo>
                    <a:pt x="935" y="1243"/>
                  </a:lnTo>
                  <a:lnTo>
                    <a:pt x="932" y="1246"/>
                  </a:lnTo>
                  <a:lnTo>
                    <a:pt x="930" y="1246"/>
                  </a:lnTo>
                  <a:lnTo>
                    <a:pt x="928" y="1248"/>
                  </a:lnTo>
                  <a:lnTo>
                    <a:pt x="925" y="1250"/>
                  </a:lnTo>
                  <a:lnTo>
                    <a:pt x="925" y="1253"/>
                  </a:lnTo>
                  <a:lnTo>
                    <a:pt x="923" y="1253"/>
                  </a:lnTo>
                  <a:lnTo>
                    <a:pt x="921" y="1255"/>
                  </a:lnTo>
                  <a:lnTo>
                    <a:pt x="919" y="1255"/>
                  </a:lnTo>
                  <a:lnTo>
                    <a:pt x="909" y="1259"/>
                  </a:lnTo>
                  <a:lnTo>
                    <a:pt x="907" y="1259"/>
                  </a:lnTo>
                  <a:lnTo>
                    <a:pt x="905" y="1257"/>
                  </a:lnTo>
                  <a:lnTo>
                    <a:pt x="893" y="1250"/>
                  </a:lnTo>
                  <a:lnTo>
                    <a:pt x="889" y="1243"/>
                  </a:lnTo>
                  <a:lnTo>
                    <a:pt x="887" y="1241"/>
                  </a:lnTo>
                  <a:lnTo>
                    <a:pt x="889" y="1237"/>
                  </a:lnTo>
                  <a:lnTo>
                    <a:pt x="891" y="1227"/>
                  </a:lnTo>
                  <a:lnTo>
                    <a:pt x="891" y="1225"/>
                  </a:lnTo>
                  <a:lnTo>
                    <a:pt x="889" y="1223"/>
                  </a:lnTo>
                  <a:lnTo>
                    <a:pt x="887" y="1221"/>
                  </a:lnTo>
                  <a:lnTo>
                    <a:pt x="884" y="1218"/>
                  </a:lnTo>
                  <a:lnTo>
                    <a:pt x="880" y="1214"/>
                  </a:lnTo>
                  <a:lnTo>
                    <a:pt x="877" y="1214"/>
                  </a:lnTo>
                  <a:lnTo>
                    <a:pt x="875" y="1214"/>
                  </a:lnTo>
                  <a:lnTo>
                    <a:pt x="871" y="1216"/>
                  </a:lnTo>
                  <a:lnTo>
                    <a:pt x="866" y="1218"/>
                  </a:lnTo>
                  <a:lnTo>
                    <a:pt x="859" y="1225"/>
                  </a:lnTo>
                  <a:lnTo>
                    <a:pt x="852" y="1227"/>
                  </a:lnTo>
                  <a:lnTo>
                    <a:pt x="850" y="1234"/>
                  </a:lnTo>
                  <a:lnTo>
                    <a:pt x="845" y="1239"/>
                  </a:lnTo>
                  <a:lnTo>
                    <a:pt x="841" y="1246"/>
                  </a:lnTo>
                  <a:lnTo>
                    <a:pt x="839" y="1248"/>
                  </a:lnTo>
                  <a:lnTo>
                    <a:pt x="836" y="1250"/>
                  </a:lnTo>
                  <a:lnTo>
                    <a:pt x="832" y="1250"/>
                  </a:lnTo>
                  <a:lnTo>
                    <a:pt x="832" y="1248"/>
                  </a:lnTo>
                  <a:lnTo>
                    <a:pt x="829" y="1248"/>
                  </a:lnTo>
                  <a:lnTo>
                    <a:pt x="827" y="1246"/>
                  </a:lnTo>
                  <a:lnTo>
                    <a:pt x="823" y="1243"/>
                  </a:lnTo>
                  <a:lnTo>
                    <a:pt x="818" y="1241"/>
                  </a:lnTo>
                  <a:lnTo>
                    <a:pt x="813" y="1241"/>
                  </a:lnTo>
                  <a:lnTo>
                    <a:pt x="804" y="1237"/>
                  </a:lnTo>
                  <a:lnTo>
                    <a:pt x="797" y="1234"/>
                  </a:lnTo>
                  <a:lnTo>
                    <a:pt x="788" y="1230"/>
                  </a:lnTo>
                  <a:lnTo>
                    <a:pt x="781" y="1225"/>
                  </a:lnTo>
                  <a:lnTo>
                    <a:pt x="775" y="1223"/>
                  </a:lnTo>
                  <a:lnTo>
                    <a:pt x="752" y="1214"/>
                  </a:lnTo>
                  <a:lnTo>
                    <a:pt x="740" y="1209"/>
                  </a:lnTo>
                  <a:lnTo>
                    <a:pt x="736" y="1209"/>
                  </a:lnTo>
                  <a:lnTo>
                    <a:pt x="733" y="1209"/>
                  </a:lnTo>
                  <a:lnTo>
                    <a:pt x="731" y="1209"/>
                  </a:lnTo>
                  <a:lnTo>
                    <a:pt x="729" y="1209"/>
                  </a:lnTo>
                  <a:lnTo>
                    <a:pt x="724" y="1209"/>
                  </a:lnTo>
                  <a:lnTo>
                    <a:pt x="720" y="1209"/>
                  </a:lnTo>
                  <a:lnTo>
                    <a:pt x="717" y="1209"/>
                  </a:lnTo>
                  <a:lnTo>
                    <a:pt x="715" y="1207"/>
                  </a:lnTo>
                  <a:lnTo>
                    <a:pt x="715" y="1205"/>
                  </a:lnTo>
                  <a:lnTo>
                    <a:pt x="713" y="1205"/>
                  </a:lnTo>
                  <a:lnTo>
                    <a:pt x="711" y="1202"/>
                  </a:lnTo>
                  <a:lnTo>
                    <a:pt x="708" y="1200"/>
                  </a:lnTo>
                  <a:lnTo>
                    <a:pt x="704" y="1195"/>
                  </a:lnTo>
                  <a:lnTo>
                    <a:pt x="701" y="1195"/>
                  </a:lnTo>
                  <a:lnTo>
                    <a:pt x="699" y="1193"/>
                  </a:lnTo>
                  <a:lnTo>
                    <a:pt x="697" y="1193"/>
                  </a:lnTo>
                  <a:lnTo>
                    <a:pt x="695" y="1193"/>
                  </a:lnTo>
                  <a:lnTo>
                    <a:pt x="690" y="1193"/>
                  </a:lnTo>
                  <a:lnTo>
                    <a:pt x="683" y="1193"/>
                  </a:lnTo>
                  <a:lnTo>
                    <a:pt x="681" y="1193"/>
                  </a:lnTo>
                  <a:lnTo>
                    <a:pt x="681" y="1195"/>
                  </a:lnTo>
                  <a:lnTo>
                    <a:pt x="681" y="1198"/>
                  </a:lnTo>
                  <a:lnTo>
                    <a:pt x="681" y="1202"/>
                  </a:lnTo>
                  <a:lnTo>
                    <a:pt x="681" y="1205"/>
                  </a:lnTo>
                  <a:lnTo>
                    <a:pt x="681" y="1207"/>
                  </a:lnTo>
                  <a:lnTo>
                    <a:pt x="681" y="1209"/>
                  </a:lnTo>
                  <a:lnTo>
                    <a:pt x="679" y="1209"/>
                  </a:lnTo>
                  <a:lnTo>
                    <a:pt x="676" y="1211"/>
                  </a:lnTo>
                  <a:lnTo>
                    <a:pt x="656" y="1232"/>
                  </a:lnTo>
                  <a:lnTo>
                    <a:pt x="649" y="1230"/>
                  </a:lnTo>
                  <a:lnTo>
                    <a:pt x="647" y="1230"/>
                  </a:lnTo>
                  <a:lnTo>
                    <a:pt x="644" y="1232"/>
                  </a:lnTo>
                  <a:lnTo>
                    <a:pt x="642" y="1232"/>
                  </a:lnTo>
                  <a:lnTo>
                    <a:pt x="637" y="1234"/>
                  </a:lnTo>
                  <a:lnTo>
                    <a:pt x="635" y="1234"/>
                  </a:lnTo>
                  <a:lnTo>
                    <a:pt x="631" y="1237"/>
                  </a:lnTo>
                  <a:lnTo>
                    <a:pt x="628" y="1237"/>
                  </a:lnTo>
                  <a:lnTo>
                    <a:pt x="626" y="1237"/>
                  </a:lnTo>
                  <a:lnTo>
                    <a:pt x="624" y="1234"/>
                  </a:lnTo>
                  <a:lnTo>
                    <a:pt x="624" y="1232"/>
                  </a:lnTo>
                  <a:lnTo>
                    <a:pt x="624" y="1227"/>
                  </a:lnTo>
                  <a:lnTo>
                    <a:pt x="624" y="1225"/>
                  </a:lnTo>
                  <a:lnTo>
                    <a:pt x="621" y="1225"/>
                  </a:lnTo>
                  <a:lnTo>
                    <a:pt x="619" y="1223"/>
                  </a:lnTo>
                  <a:lnTo>
                    <a:pt x="617" y="1223"/>
                  </a:lnTo>
                  <a:lnTo>
                    <a:pt x="617" y="1221"/>
                  </a:lnTo>
                  <a:lnTo>
                    <a:pt x="615" y="1218"/>
                  </a:lnTo>
                  <a:lnTo>
                    <a:pt x="608" y="1216"/>
                  </a:lnTo>
                  <a:lnTo>
                    <a:pt x="603" y="1216"/>
                  </a:lnTo>
                  <a:lnTo>
                    <a:pt x="599" y="1216"/>
                  </a:lnTo>
                  <a:lnTo>
                    <a:pt x="596" y="1214"/>
                  </a:lnTo>
                  <a:lnTo>
                    <a:pt x="594" y="1214"/>
                  </a:lnTo>
                  <a:lnTo>
                    <a:pt x="592" y="1214"/>
                  </a:lnTo>
                  <a:lnTo>
                    <a:pt x="589" y="1214"/>
                  </a:lnTo>
                  <a:lnTo>
                    <a:pt x="585" y="1214"/>
                  </a:lnTo>
                  <a:lnTo>
                    <a:pt x="583" y="1216"/>
                  </a:lnTo>
                  <a:lnTo>
                    <a:pt x="578" y="1216"/>
                  </a:lnTo>
                  <a:lnTo>
                    <a:pt x="573" y="1216"/>
                  </a:lnTo>
                  <a:lnTo>
                    <a:pt x="564" y="1216"/>
                  </a:lnTo>
                  <a:lnTo>
                    <a:pt x="555" y="1216"/>
                  </a:lnTo>
                  <a:lnTo>
                    <a:pt x="553" y="1216"/>
                  </a:lnTo>
                  <a:lnTo>
                    <a:pt x="548" y="1216"/>
                  </a:lnTo>
                  <a:lnTo>
                    <a:pt x="537" y="1216"/>
                  </a:lnTo>
                  <a:lnTo>
                    <a:pt x="532" y="1214"/>
                  </a:lnTo>
                  <a:lnTo>
                    <a:pt x="530" y="1211"/>
                  </a:lnTo>
                  <a:lnTo>
                    <a:pt x="528" y="1209"/>
                  </a:lnTo>
                  <a:lnTo>
                    <a:pt x="526" y="1202"/>
                  </a:lnTo>
                  <a:lnTo>
                    <a:pt x="523" y="1193"/>
                  </a:lnTo>
                  <a:lnTo>
                    <a:pt x="523" y="1186"/>
                  </a:lnTo>
                  <a:lnTo>
                    <a:pt x="521" y="1184"/>
                  </a:lnTo>
                  <a:lnTo>
                    <a:pt x="519" y="1182"/>
                  </a:lnTo>
                  <a:lnTo>
                    <a:pt x="514" y="1179"/>
                  </a:lnTo>
                  <a:lnTo>
                    <a:pt x="514" y="1177"/>
                  </a:lnTo>
                  <a:lnTo>
                    <a:pt x="512" y="1175"/>
                  </a:lnTo>
                  <a:lnTo>
                    <a:pt x="510" y="1170"/>
                  </a:lnTo>
                  <a:lnTo>
                    <a:pt x="507" y="1168"/>
                  </a:lnTo>
                  <a:lnTo>
                    <a:pt x="505" y="1166"/>
                  </a:lnTo>
                  <a:lnTo>
                    <a:pt x="498" y="1163"/>
                  </a:lnTo>
                  <a:lnTo>
                    <a:pt x="496" y="1161"/>
                  </a:lnTo>
                  <a:lnTo>
                    <a:pt x="494" y="1159"/>
                  </a:lnTo>
                  <a:lnTo>
                    <a:pt x="494" y="1157"/>
                  </a:lnTo>
                  <a:lnTo>
                    <a:pt x="491" y="1154"/>
                  </a:lnTo>
                  <a:lnTo>
                    <a:pt x="489" y="1154"/>
                  </a:lnTo>
                  <a:lnTo>
                    <a:pt x="484" y="1154"/>
                  </a:lnTo>
                  <a:lnTo>
                    <a:pt x="478" y="1154"/>
                  </a:lnTo>
                  <a:lnTo>
                    <a:pt x="475" y="1154"/>
                  </a:lnTo>
                  <a:lnTo>
                    <a:pt x="473" y="1154"/>
                  </a:lnTo>
                  <a:lnTo>
                    <a:pt x="468" y="1152"/>
                  </a:lnTo>
                  <a:lnTo>
                    <a:pt x="468" y="1147"/>
                  </a:lnTo>
                  <a:lnTo>
                    <a:pt x="466" y="1145"/>
                  </a:lnTo>
                  <a:lnTo>
                    <a:pt x="464" y="1145"/>
                  </a:lnTo>
                  <a:lnTo>
                    <a:pt x="462" y="1143"/>
                  </a:lnTo>
                  <a:lnTo>
                    <a:pt x="459" y="1143"/>
                  </a:lnTo>
                  <a:lnTo>
                    <a:pt x="457" y="1145"/>
                  </a:lnTo>
                  <a:lnTo>
                    <a:pt x="452" y="1145"/>
                  </a:lnTo>
                  <a:lnTo>
                    <a:pt x="443" y="1147"/>
                  </a:lnTo>
                  <a:lnTo>
                    <a:pt x="436" y="1147"/>
                  </a:lnTo>
                  <a:lnTo>
                    <a:pt x="427" y="1150"/>
                  </a:lnTo>
                  <a:lnTo>
                    <a:pt x="420" y="1150"/>
                  </a:lnTo>
                  <a:lnTo>
                    <a:pt x="418" y="1147"/>
                  </a:lnTo>
                  <a:lnTo>
                    <a:pt x="416" y="1145"/>
                  </a:lnTo>
                  <a:lnTo>
                    <a:pt x="414" y="1145"/>
                  </a:lnTo>
                  <a:lnTo>
                    <a:pt x="411" y="1145"/>
                  </a:lnTo>
                  <a:lnTo>
                    <a:pt x="409" y="1143"/>
                  </a:lnTo>
                  <a:lnTo>
                    <a:pt x="409" y="1141"/>
                  </a:lnTo>
                  <a:lnTo>
                    <a:pt x="407" y="1138"/>
                  </a:lnTo>
                  <a:lnTo>
                    <a:pt x="404" y="1134"/>
                  </a:lnTo>
                  <a:lnTo>
                    <a:pt x="402" y="1125"/>
                  </a:lnTo>
                  <a:lnTo>
                    <a:pt x="395" y="1115"/>
                  </a:lnTo>
                  <a:lnTo>
                    <a:pt x="393" y="1111"/>
                  </a:lnTo>
                  <a:lnTo>
                    <a:pt x="386" y="1106"/>
                  </a:lnTo>
                  <a:lnTo>
                    <a:pt x="379" y="1099"/>
                  </a:lnTo>
                  <a:lnTo>
                    <a:pt x="375" y="1095"/>
                  </a:lnTo>
                  <a:lnTo>
                    <a:pt x="372" y="1093"/>
                  </a:lnTo>
                  <a:lnTo>
                    <a:pt x="370" y="1088"/>
                  </a:lnTo>
                  <a:lnTo>
                    <a:pt x="370" y="1083"/>
                  </a:lnTo>
                  <a:lnTo>
                    <a:pt x="368" y="1077"/>
                  </a:lnTo>
                  <a:lnTo>
                    <a:pt x="370" y="1074"/>
                  </a:lnTo>
                  <a:lnTo>
                    <a:pt x="375" y="1070"/>
                  </a:lnTo>
                  <a:lnTo>
                    <a:pt x="377" y="1065"/>
                  </a:lnTo>
                  <a:lnTo>
                    <a:pt x="379" y="1061"/>
                  </a:lnTo>
                  <a:lnTo>
                    <a:pt x="379" y="1054"/>
                  </a:lnTo>
                  <a:lnTo>
                    <a:pt x="377" y="1049"/>
                  </a:lnTo>
                  <a:lnTo>
                    <a:pt x="377" y="1042"/>
                  </a:lnTo>
                  <a:lnTo>
                    <a:pt x="377" y="1038"/>
                  </a:lnTo>
                  <a:lnTo>
                    <a:pt x="379" y="1038"/>
                  </a:lnTo>
                  <a:lnTo>
                    <a:pt x="384" y="1035"/>
                  </a:lnTo>
                  <a:lnTo>
                    <a:pt x="388" y="1031"/>
                  </a:lnTo>
                  <a:lnTo>
                    <a:pt x="393" y="1019"/>
                  </a:lnTo>
                  <a:lnTo>
                    <a:pt x="395" y="1015"/>
                  </a:lnTo>
                  <a:lnTo>
                    <a:pt x="398" y="1013"/>
                  </a:lnTo>
                  <a:lnTo>
                    <a:pt x="398" y="1010"/>
                  </a:lnTo>
                  <a:lnTo>
                    <a:pt x="400" y="1008"/>
                  </a:lnTo>
                  <a:lnTo>
                    <a:pt x="398" y="1003"/>
                  </a:lnTo>
                  <a:lnTo>
                    <a:pt x="395" y="1001"/>
                  </a:lnTo>
                  <a:lnTo>
                    <a:pt x="395" y="997"/>
                  </a:lnTo>
                  <a:lnTo>
                    <a:pt x="393" y="994"/>
                  </a:lnTo>
                  <a:lnTo>
                    <a:pt x="395" y="990"/>
                  </a:lnTo>
                  <a:lnTo>
                    <a:pt x="395" y="983"/>
                  </a:lnTo>
                  <a:lnTo>
                    <a:pt x="398" y="978"/>
                  </a:lnTo>
                  <a:lnTo>
                    <a:pt x="400" y="978"/>
                  </a:lnTo>
                  <a:lnTo>
                    <a:pt x="402" y="978"/>
                  </a:lnTo>
                  <a:lnTo>
                    <a:pt x="404" y="983"/>
                  </a:lnTo>
                  <a:lnTo>
                    <a:pt x="404" y="985"/>
                  </a:lnTo>
                  <a:lnTo>
                    <a:pt x="409" y="987"/>
                  </a:lnTo>
                  <a:lnTo>
                    <a:pt x="418" y="985"/>
                  </a:lnTo>
                  <a:lnTo>
                    <a:pt x="430" y="983"/>
                  </a:lnTo>
                  <a:lnTo>
                    <a:pt x="436" y="983"/>
                  </a:lnTo>
                  <a:lnTo>
                    <a:pt x="441" y="983"/>
                  </a:lnTo>
                  <a:lnTo>
                    <a:pt x="446" y="983"/>
                  </a:lnTo>
                  <a:lnTo>
                    <a:pt x="448" y="981"/>
                  </a:lnTo>
                  <a:lnTo>
                    <a:pt x="450" y="981"/>
                  </a:lnTo>
                  <a:lnTo>
                    <a:pt x="452" y="976"/>
                  </a:lnTo>
                  <a:lnTo>
                    <a:pt x="457" y="971"/>
                  </a:lnTo>
                  <a:lnTo>
                    <a:pt x="457" y="967"/>
                  </a:lnTo>
                  <a:lnTo>
                    <a:pt x="457" y="962"/>
                  </a:lnTo>
                  <a:lnTo>
                    <a:pt x="455" y="955"/>
                  </a:lnTo>
                  <a:lnTo>
                    <a:pt x="455" y="949"/>
                  </a:lnTo>
                  <a:lnTo>
                    <a:pt x="455" y="946"/>
                  </a:lnTo>
                  <a:lnTo>
                    <a:pt x="457" y="946"/>
                  </a:lnTo>
                  <a:lnTo>
                    <a:pt x="459" y="946"/>
                  </a:lnTo>
                  <a:lnTo>
                    <a:pt x="462" y="944"/>
                  </a:lnTo>
                  <a:lnTo>
                    <a:pt x="464" y="944"/>
                  </a:lnTo>
                  <a:lnTo>
                    <a:pt x="466" y="942"/>
                  </a:lnTo>
                  <a:lnTo>
                    <a:pt x="468" y="942"/>
                  </a:lnTo>
                  <a:lnTo>
                    <a:pt x="473" y="942"/>
                  </a:lnTo>
                  <a:lnTo>
                    <a:pt x="475" y="942"/>
                  </a:lnTo>
                  <a:lnTo>
                    <a:pt x="478" y="939"/>
                  </a:lnTo>
                  <a:lnTo>
                    <a:pt x="478" y="937"/>
                  </a:lnTo>
                  <a:lnTo>
                    <a:pt x="478" y="933"/>
                  </a:lnTo>
                  <a:lnTo>
                    <a:pt x="480" y="928"/>
                  </a:lnTo>
                  <a:lnTo>
                    <a:pt x="482" y="928"/>
                  </a:lnTo>
                  <a:lnTo>
                    <a:pt x="491" y="926"/>
                  </a:lnTo>
                  <a:lnTo>
                    <a:pt x="491" y="923"/>
                  </a:lnTo>
                  <a:lnTo>
                    <a:pt x="494" y="921"/>
                  </a:lnTo>
                  <a:lnTo>
                    <a:pt x="496" y="919"/>
                  </a:lnTo>
                  <a:lnTo>
                    <a:pt x="500" y="919"/>
                  </a:lnTo>
                  <a:lnTo>
                    <a:pt x="500" y="917"/>
                  </a:lnTo>
                  <a:lnTo>
                    <a:pt x="500" y="912"/>
                  </a:lnTo>
                  <a:lnTo>
                    <a:pt x="498" y="905"/>
                  </a:lnTo>
                  <a:lnTo>
                    <a:pt x="500" y="903"/>
                  </a:lnTo>
                  <a:lnTo>
                    <a:pt x="503" y="901"/>
                  </a:lnTo>
                  <a:lnTo>
                    <a:pt x="505" y="898"/>
                  </a:lnTo>
                  <a:lnTo>
                    <a:pt x="510" y="898"/>
                  </a:lnTo>
                  <a:lnTo>
                    <a:pt x="510" y="896"/>
                  </a:lnTo>
                  <a:lnTo>
                    <a:pt x="512" y="894"/>
                  </a:lnTo>
                  <a:lnTo>
                    <a:pt x="510" y="894"/>
                  </a:lnTo>
                  <a:lnTo>
                    <a:pt x="507" y="894"/>
                  </a:lnTo>
                  <a:lnTo>
                    <a:pt x="503" y="894"/>
                  </a:lnTo>
                  <a:lnTo>
                    <a:pt x="500" y="891"/>
                  </a:lnTo>
                  <a:lnTo>
                    <a:pt x="500" y="889"/>
                  </a:lnTo>
                  <a:lnTo>
                    <a:pt x="503" y="887"/>
                  </a:lnTo>
                  <a:lnTo>
                    <a:pt x="503" y="885"/>
                  </a:lnTo>
                  <a:lnTo>
                    <a:pt x="503" y="882"/>
                  </a:lnTo>
                  <a:lnTo>
                    <a:pt x="503" y="880"/>
                  </a:lnTo>
                  <a:lnTo>
                    <a:pt x="503" y="878"/>
                  </a:lnTo>
                  <a:lnTo>
                    <a:pt x="505" y="878"/>
                  </a:lnTo>
                  <a:lnTo>
                    <a:pt x="507" y="875"/>
                  </a:lnTo>
                  <a:lnTo>
                    <a:pt x="523" y="875"/>
                  </a:lnTo>
                  <a:lnTo>
                    <a:pt x="528" y="873"/>
                  </a:lnTo>
                  <a:lnTo>
                    <a:pt x="530" y="871"/>
                  </a:lnTo>
                  <a:lnTo>
                    <a:pt x="532" y="866"/>
                  </a:lnTo>
                  <a:lnTo>
                    <a:pt x="532" y="862"/>
                  </a:lnTo>
                  <a:lnTo>
                    <a:pt x="530" y="857"/>
                  </a:lnTo>
                  <a:lnTo>
                    <a:pt x="530" y="855"/>
                  </a:lnTo>
                  <a:lnTo>
                    <a:pt x="532" y="853"/>
                  </a:lnTo>
                  <a:lnTo>
                    <a:pt x="535" y="853"/>
                  </a:lnTo>
                  <a:lnTo>
                    <a:pt x="539" y="853"/>
                  </a:lnTo>
                  <a:lnTo>
                    <a:pt x="542" y="853"/>
                  </a:lnTo>
                  <a:lnTo>
                    <a:pt x="542" y="850"/>
                  </a:lnTo>
                  <a:lnTo>
                    <a:pt x="544" y="846"/>
                  </a:lnTo>
                  <a:lnTo>
                    <a:pt x="544" y="839"/>
                  </a:lnTo>
                  <a:lnTo>
                    <a:pt x="544" y="832"/>
                  </a:lnTo>
                  <a:lnTo>
                    <a:pt x="544" y="825"/>
                  </a:lnTo>
                  <a:lnTo>
                    <a:pt x="544" y="818"/>
                  </a:lnTo>
                  <a:lnTo>
                    <a:pt x="544" y="816"/>
                  </a:lnTo>
                  <a:lnTo>
                    <a:pt x="542" y="816"/>
                  </a:lnTo>
                  <a:lnTo>
                    <a:pt x="539" y="816"/>
                  </a:lnTo>
                  <a:lnTo>
                    <a:pt x="537" y="816"/>
                  </a:lnTo>
                  <a:lnTo>
                    <a:pt x="535" y="818"/>
                  </a:lnTo>
                  <a:lnTo>
                    <a:pt x="532" y="818"/>
                  </a:lnTo>
                  <a:lnTo>
                    <a:pt x="530" y="818"/>
                  </a:lnTo>
                  <a:lnTo>
                    <a:pt x="530" y="814"/>
                  </a:lnTo>
                  <a:lnTo>
                    <a:pt x="530" y="809"/>
                  </a:lnTo>
                  <a:lnTo>
                    <a:pt x="532" y="807"/>
                  </a:lnTo>
                  <a:lnTo>
                    <a:pt x="535" y="805"/>
                  </a:lnTo>
                  <a:lnTo>
                    <a:pt x="535" y="802"/>
                  </a:lnTo>
                  <a:lnTo>
                    <a:pt x="535" y="800"/>
                  </a:lnTo>
                  <a:lnTo>
                    <a:pt x="535" y="798"/>
                  </a:lnTo>
                  <a:lnTo>
                    <a:pt x="530" y="798"/>
                  </a:lnTo>
                  <a:lnTo>
                    <a:pt x="530" y="796"/>
                  </a:lnTo>
                  <a:lnTo>
                    <a:pt x="528" y="793"/>
                  </a:lnTo>
                  <a:lnTo>
                    <a:pt x="528" y="791"/>
                  </a:lnTo>
                  <a:lnTo>
                    <a:pt x="526" y="789"/>
                  </a:lnTo>
                  <a:lnTo>
                    <a:pt x="523" y="786"/>
                  </a:lnTo>
                  <a:lnTo>
                    <a:pt x="523" y="784"/>
                  </a:lnTo>
                  <a:lnTo>
                    <a:pt x="523" y="782"/>
                  </a:lnTo>
                  <a:lnTo>
                    <a:pt x="521" y="777"/>
                  </a:lnTo>
                  <a:lnTo>
                    <a:pt x="519" y="775"/>
                  </a:lnTo>
                  <a:lnTo>
                    <a:pt x="512" y="766"/>
                  </a:lnTo>
                  <a:lnTo>
                    <a:pt x="505" y="759"/>
                  </a:lnTo>
                  <a:lnTo>
                    <a:pt x="500" y="752"/>
                  </a:lnTo>
                  <a:lnTo>
                    <a:pt x="496" y="745"/>
                  </a:lnTo>
                  <a:lnTo>
                    <a:pt x="494" y="743"/>
                  </a:lnTo>
                  <a:lnTo>
                    <a:pt x="491" y="741"/>
                  </a:lnTo>
                  <a:lnTo>
                    <a:pt x="487" y="741"/>
                  </a:lnTo>
                  <a:lnTo>
                    <a:pt x="482" y="738"/>
                  </a:lnTo>
                  <a:lnTo>
                    <a:pt x="480" y="738"/>
                  </a:lnTo>
                  <a:lnTo>
                    <a:pt x="478" y="738"/>
                  </a:lnTo>
                  <a:lnTo>
                    <a:pt x="475" y="738"/>
                  </a:lnTo>
                  <a:lnTo>
                    <a:pt x="473" y="741"/>
                  </a:lnTo>
                  <a:lnTo>
                    <a:pt x="471" y="745"/>
                  </a:lnTo>
                  <a:lnTo>
                    <a:pt x="471" y="750"/>
                  </a:lnTo>
                  <a:lnTo>
                    <a:pt x="468" y="754"/>
                  </a:lnTo>
                  <a:lnTo>
                    <a:pt x="466" y="759"/>
                  </a:lnTo>
                  <a:lnTo>
                    <a:pt x="466" y="761"/>
                  </a:lnTo>
                  <a:lnTo>
                    <a:pt x="464" y="766"/>
                  </a:lnTo>
                  <a:lnTo>
                    <a:pt x="462" y="766"/>
                  </a:lnTo>
                  <a:lnTo>
                    <a:pt x="457" y="768"/>
                  </a:lnTo>
                  <a:lnTo>
                    <a:pt x="455" y="770"/>
                  </a:lnTo>
                  <a:lnTo>
                    <a:pt x="450" y="775"/>
                  </a:lnTo>
                  <a:lnTo>
                    <a:pt x="443" y="782"/>
                  </a:lnTo>
                  <a:lnTo>
                    <a:pt x="436" y="789"/>
                  </a:lnTo>
                  <a:lnTo>
                    <a:pt x="430" y="793"/>
                  </a:lnTo>
                  <a:lnTo>
                    <a:pt x="425" y="798"/>
                  </a:lnTo>
                  <a:lnTo>
                    <a:pt x="420" y="798"/>
                  </a:lnTo>
                  <a:lnTo>
                    <a:pt x="418" y="798"/>
                  </a:lnTo>
                  <a:lnTo>
                    <a:pt x="414" y="796"/>
                  </a:lnTo>
                  <a:lnTo>
                    <a:pt x="409" y="793"/>
                  </a:lnTo>
                  <a:lnTo>
                    <a:pt x="407" y="791"/>
                  </a:lnTo>
                  <a:lnTo>
                    <a:pt x="402" y="789"/>
                  </a:lnTo>
                  <a:lnTo>
                    <a:pt x="400" y="791"/>
                  </a:lnTo>
                  <a:lnTo>
                    <a:pt x="398" y="791"/>
                  </a:lnTo>
                  <a:lnTo>
                    <a:pt x="395" y="796"/>
                  </a:lnTo>
                  <a:lnTo>
                    <a:pt x="391" y="800"/>
                  </a:lnTo>
                  <a:lnTo>
                    <a:pt x="386" y="802"/>
                  </a:lnTo>
                  <a:lnTo>
                    <a:pt x="384" y="805"/>
                  </a:lnTo>
                  <a:lnTo>
                    <a:pt x="377" y="802"/>
                  </a:lnTo>
                  <a:lnTo>
                    <a:pt x="375" y="800"/>
                  </a:lnTo>
                  <a:lnTo>
                    <a:pt x="372" y="798"/>
                  </a:lnTo>
                  <a:lnTo>
                    <a:pt x="370" y="796"/>
                  </a:lnTo>
                  <a:lnTo>
                    <a:pt x="368" y="796"/>
                  </a:lnTo>
                  <a:lnTo>
                    <a:pt x="366" y="793"/>
                  </a:lnTo>
                  <a:lnTo>
                    <a:pt x="361" y="796"/>
                  </a:lnTo>
                  <a:lnTo>
                    <a:pt x="356" y="796"/>
                  </a:lnTo>
                  <a:lnTo>
                    <a:pt x="354" y="796"/>
                  </a:lnTo>
                  <a:lnTo>
                    <a:pt x="352" y="796"/>
                  </a:lnTo>
                  <a:lnTo>
                    <a:pt x="350" y="791"/>
                  </a:lnTo>
                  <a:lnTo>
                    <a:pt x="345" y="789"/>
                  </a:lnTo>
                  <a:lnTo>
                    <a:pt x="343" y="786"/>
                  </a:lnTo>
                  <a:lnTo>
                    <a:pt x="338" y="784"/>
                  </a:lnTo>
                  <a:lnTo>
                    <a:pt x="334" y="784"/>
                  </a:lnTo>
                  <a:lnTo>
                    <a:pt x="329" y="784"/>
                  </a:lnTo>
                  <a:lnTo>
                    <a:pt x="322" y="789"/>
                  </a:lnTo>
                  <a:lnTo>
                    <a:pt x="318" y="789"/>
                  </a:lnTo>
                  <a:lnTo>
                    <a:pt x="315" y="789"/>
                  </a:lnTo>
                  <a:lnTo>
                    <a:pt x="313" y="789"/>
                  </a:lnTo>
                  <a:lnTo>
                    <a:pt x="311" y="786"/>
                  </a:lnTo>
                  <a:lnTo>
                    <a:pt x="308" y="784"/>
                  </a:lnTo>
                  <a:lnTo>
                    <a:pt x="306" y="784"/>
                  </a:lnTo>
                  <a:lnTo>
                    <a:pt x="304" y="784"/>
                  </a:lnTo>
                  <a:lnTo>
                    <a:pt x="302" y="786"/>
                  </a:lnTo>
                  <a:lnTo>
                    <a:pt x="297" y="791"/>
                  </a:lnTo>
                  <a:lnTo>
                    <a:pt x="295" y="791"/>
                  </a:lnTo>
                  <a:lnTo>
                    <a:pt x="290" y="789"/>
                  </a:lnTo>
                  <a:lnTo>
                    <a:pt x="288" y="786"/>
                  </a:lnTo>
                  <a:lnTo>
                    <a:pt x="286" y="784"/>
                  </a:lnTo>
                  <a:lnTo>
                    <a:pt x="283" y="780"/>
                  </a:lnTo>
                  <a:lnTo>
                    <a:pt x="281" y="775"/>
                  </a:lnTo>
                  <a:lnTo>
                    <a:pt x="279" y="770"/>
                  </a:lnTo>
                  <a:lnTo>
                    <a:pt x="276" y="766"/>
                  </a:lnTo>
                  <a:lnTo>
                    <a:pt x="274" y="766"/>
                  </a:lnTo>
                  <a:lnTo>
                    <a:pt x="272" y="764"/>
                  </a:lnTo>
                  <a:lnTo>
                    <a:pt x="265" y="764"/>
                  </a:lnTo>
                  <a:lnTo>
                    <a:pt x="260" y="764"/>
                  </a:lnTo>
                  <a:lnTo>
                    <a:pt x="254" y="761"/>
                  </a:lnTo>
                  <a:lnTo>
                    <a:pt x="251" y="761"/>
                  </a:lnTo>
                  <a:lnTo>
                    <a:pt x="249" y="764"/>
                  </a:lnTo>
                  <a:lnTo>
                    <a:pt x="247" y="766"/>
                  </a:lnTo>
                  <a:lnTo>
                    <a:pt x="242" y="768"/>
                  </a:lnTo>
                  <a:lnTo>
                    <a:pt x="240" y="770"/>
                  </a:lnTo>
                  <a:lnTo>
                    <a:pt x="238" y="773"/>
                  </a:lnTo>
                  <a:lnTo>
                    <a:pt x="233" y="773"/>
                  </a:lnTo>
                  <a:lnTo>
                    <a:pt x="228" y="770"/>
                  </a:lnTo>
                  <a:lnTo>
                    <a:pt x="224" y="768"/>
                  </a:lnTo>
                  <a:lnTo>
                    <a:pt x="219" y="766"/>
                  </a:lnTo>
                  <a:lnTo>
                    <a:pt x="217" y="766"/>
                  </a:lnTo>
                  <a:lnTo>
                    <a:pt x="215" y="764"/>
                  </a:lnTo>
                  <a:lnTo>
                    <a:pt x="212" y="761"/>
                  </a:lnTo>
                  <a:lnTo>
                    <a:pt x="212" y="757"/>
                  </a:lnTo>
                  <a:lnTo>
                    <a:pt x="210" y="752"/>
                  </a:lnTo>
                  <a:lnTo>
                    <a:pt x="208" y="748"/>
                  </a:lnTo>
                  <a:lnTo>
                    <a:pt x="206" y="745"/>
                  </a:lnTo>
                  <a:lnTo>
                    <a:pt x="206" y="743"/>
                  </a:lnTo>
                  <a:lnTo>
                    <a:pt x="203" y="741"/>
                  </a:lnTo>
                  <a:lnTo>
                    <a:pt x="203" y="736"/>
                  </a:lnTo>
                  <a:lnTo>
                    <a:pt x="206" y="734"/>
                  </a:lnTo>
                  <a:lnTo>
                    <a:pt x="206" y="729"/>
                  </a:lnTo>
                  <a:lnTo>
                    <a:pt x="203" y="725"/>
                  </a:lnTo>
                  <a:lnTo>
                    <a:pt x="203" y="722"/>
                  </a:lnTo>
                  <a:lnTo>
                    <a:pt x="206" y="720"/>
                  </a:lnTo>
                  <a:lnTo>
                    <a:pt x="206" y="718"/>
                  </a:lnTo>
                  <a:lnTo>
                    <a:pt x="210" y="716"/>
                  </a:lnTo>
                  <a:lnTo>
                    <a:pt x="219" y="709"/>
                  </a:lnTo>
                  <a:lnTo>
                    <a:pt x="222" y="706"/>
                  </a:lnTo>
                  <a:lnTo>
                    <a:pt x="219" y="704"/>
                  </a:lnTo>
                  <a:lnTo>
                    <a:pt x="215" y="700"/>
                  </a:lnTo>
                  <a:lnTo>
                    <a:pt x="215" y="695"/>
                  </a:lnTo>
                  <a:lnTo>
                    <a:pt x="217" y="690"/>
                  </a:lnTo>
                  <a:lnTo>
                    <a:pt x="217" y="686"/>
                  </a:lnTo>
                  <a:lnTo>
                    <a:pt x="215" y="681"/>
                  </a:lnTo>
                  <a:lnTo>
                    <a:pt x="212" y="677"/>
                  </a:lnTo>
                  <a:lnTo>
                    <a:pt x="212" y="672"/>
                  </a:lnTo>
                  <a:lnTo>
                    <a:pt x="212" y="668"/>
                  </a:lnTo>
                  <a:lnTo>
                    <a:pt x="215" y="665"/>
                  </a:lnTo>
                  <a:lnTo>
                    <a:pt x="217" y="661"/>
                  </a:lnTo>
                  <a:lnTo>
                    <a:pt x="219" y="656"/>
                  </a:lnTo>
                  <a:lnTo>
                    <a:pt x="217" y="654"/>
                  </a:lnTo>
                  <a:lnTo>
                    <a:pt x="217" y="652"/>
                  </a:lnTo>
                  <a:lnTo>
                    <a:pt x="215" y="649"/>
                  </a:lnTo>
                  <a:lnTo>
                    <a:pt x="215" y="645"/>
                  </a:lnTo>
                  <a:lnTo>
                    <a:pt x="215" y="640"/>
                  </a:lnTo>
                  <a:lnTo>
                    <a:pt x="215" y="636"/>
                  </a:lnTo>
                  <a:lnTo>
                    <a:pt x="217" y="626"/>
                  </a:lnTo>
                  <a:lnTo>
                    <a:pt x="219" y="624"/>
                  </a:lnTo>
                  <a:lnTo>
                    <a:pt x="226" y="617"/>
                  </a:lnTo>
                  <a:lnTo>
                    <a:pt x="231" y="613"/>
                  </a:lnTo>
                  <a:lnTo>
                    <a:pt x="233" y="610"/>
                  </a:lnTo>
                  <a:lnTo>
                    <a:pt x="235" y="606"/>
                  </a:lnTo>
                  <a:lnTo>
                    <a:pt x="238" y="601"/>
                  </a:lnTo>
                  <a:lnTo>
                    <a:pt x="240" y="594"/>
                  </a:lnTo>
                  <a:lnTo>
                    <a:pt x="244" y="588"/>
                  </a:lnTo>
                  <a:lnTo>
                    <a:pt x="244" y="585"/>
                  </a:lnTo>
                  <a:lnTo>
                    <a:pt x="242" y="583"/>
                  </a:lnTo>
                  <a:lnTo>
                    <a:pt x="240" y="581"/>
                  </a:lnTo>
                  <a:lnTo>
                    <a:pt x="238" y="583"/>
                  </a:lnTo>
                  <a:lnTo>
                    <a:pt x="235" y="583"/>
                  </a:lnTo>
                  <a:lnTo>
                    <a:pt x="233" y="581"/>
                  </a:lnTo>
                  <a:lnTo>
                    <a:pt x="231" y="576"/>
                  </a:lnTo>
                  <a:lnTo>
                    <a:pt x="228" y="576"/>
                  </a:lnTo>
                  <a:lnTo>
                    <a:pt x="226" y="576"/>
                  </a:lnTo>
                  <a:lnTo>
                    <a:pt x="224" y="576"/>
                  </a:lnTo>
                  <a:lnTo>
                    <a:pt x="224" y="574"/>
                  </a:lnTo>
                  <a:lnTo>
                    <a:pt x="222" y="569"/>
                  </a:lnTo>
                  <a:lnTo>
                    <a:pt x="219" y="569"/>
                  </a:lnTo>
                  <a:lnTo>
                    <a:pt x="217" y="569"/>
                  </a:lnTo>
                  <a:lnTo>
                    <a:pt x="215" y="569"/>
                  </a:lnTo>
                  <a:lnTo>
                    <a:pt x="212" y="569"/>
                  </a:lnTo>
                  <a:lnTo>
                    <a:pt x="208" y="569"/>
                  </a:lnTo>
                  <a:lnTo>
                    <a:pt x="206" y="569"/>
                  </a:lnTo>
                  <a:lnTo>
                    <a:pt x="203" y="567"/>
                  </a:lnTo>
                  <a:lnTo>
                    <a:pt x="199" y="562"/>
                  </a:lnTo>
                  <a:lnTo>
                    <a:pt x="196" y="562"/>
                  </a:lnTo>
                  <a:lnTo>
                    <a:pt x="194" y="562"/>
                  </a:lnTo>
                  <a:lnTo>
                    <a:pt x="190" y="562"/>
                  </a:lnTo>
                  <a:lnTo>
                    <a:pt x="185" y="565"/>
                  </a:lnTo>
                  <a:lnTo>
                    <a:pt x="180" y="562"/>
                  </a:lnTo>
                  <a:lnTo>
                    <a:pt x="178" y="562"/>
                  </a:lnTo>
                  <a:lnTo>
                    <a:pt x="178" y="560"/>
                  </a:lnTo>
                  <a:lnTo>
                    <a:pt x="176" y="556"/>
                  </a:lnTo>
                  <a:lnTo>
                    <a:pt x="174" y="553"/>
                  </a:lnTo>
                  <a:lnTo>
                    <a:pt x="171" y="551"/>
                  </a:lnTo>
                  <a:lnTo>
                    <a:pt x="171" y="549"/>
                  </a:lnTo>
                  <a:lnTo>
                    <a:pt x="169" y="546"/>
                  </a:lnTo>
                  <a:lnTo>
                    <a:pt x="169" y="544"/>
                  </a:lnTo>
                  <a:lnTo>
                    <a:pt x="169" y="542"/>
                  </a:lnTo>
                  <a:lnTo>
                    <a:pt x="164" y="542"/>
                  </a:lnTo>
                  <a:lnTo>
                    <a:pt x="160" y="542"/>
                  </a:lnTo>
                  <a:lnTo>
                    <a:pt x="155" y="542"/>
                  </a:lnTo>
                  <a:lnTo>
                    <a:pt x="148" y="540"/>
                  </a:lnTo>
                  <a:lnTo>
                    <a:pt x="146" y="540"/>
                  </a:lnTo>
                  <a:lnTo>
                    <a:pt x="144" y="540"/>
                  </a:lnTo>
                  <a:lnTo>
                    <a:pt x="139" y="540"/>
                  </a:lnTo>
                  <a:lnTo>
                    <a:pt x="137" y="542"/>
                  </a:lnTo>
                  <a:lnTo>
                    <a:pt x="132" y="546"/>
                  </a:lnTo>
                  <a:lnTo>
                    <a:pt x="126" y="551"/>
                  </a:lnTo>
                  <a:lnTo>
                    <a:pt x="121" y="553"/>
                  </a:lnTo>
                  <a:lnTo>
                    <a:pt x="114" y="553"/>
                  </a:lnTo>
                  <a:lnTo>
                    <a:pt x="112" y="556"/>
                  </a:lnTo>
                  <a:lnTo>
                    <a:pt x="107" y="556"/>
                  </a:lnTo>
                  <a:lnTo>
                    <a:pt x="103" y="556"/>
                  </a:lnTo>
                  <a:lnTo>
                    <a:pt x="101" y="556"/>
                  </a:lnTo>
                  <a:lnTo>
                    <a:pt x="96" y="558"/>
                  </a:lnTo>
                  <a:lnTo>
                    <a:pt x="94" y="558"/>
                  </a:lnTo>
                  <a:lnTo>
                    <a:pt x="91" y="558"/>
                  </a:lnTo>
                  <a:lnTo>
                    <a:pt x="89" y="558"/>
                  </a:lnTo>
                  <a:lnTo>
                    <a:pt x="87" y="556"/>
                  </a:lnTo>
                  <a:lnTo>
                    <a:pt x="85" y="553"/>
                  </a:lnTo>
                  <a:lnTo>
                    <a:pt x="82" y="553"/>
                  </a:lnTo>
                  <a:lnTo>
                    <a:pt x="80" y="553"/>
                  </a:lnTo>
                  <a:lnTo>
                    <a:pt x="78" y="551"/>
                  </a:lnTo>
                  <a:lnTo>
                    <a:pt x="75" y="549"/>
                  </a:lnTo>
                  <a:lnTo>
                    <a:pt x="73" y="549"/>
                  </a:lnTo>
                  <a:lnTo>
                    <a:pt x="71" y="549"/>
                  </a:lnTo>
                  <a:lnTo>
                    <a:pt x="69" y="549"/>
                  </a:lnTo>
                  <a:lnTo>
                    <a:pt x="57" y="553"/>
                  </a:lnTo>
                  <a:lnTo>
                    <a:pt x="48" y="558"/>
                  </a:lnTo>
                  <a:lnTo>
                    <a:pt x="41" y="558"/>
                  </a:lnTo>
                  <a:lnTo>
                    <a:pt x="37" y="560"/>
                  </a:lnTo>
                  <a:lnTo>
                    <a:pt x="32" y="560"/>
                  </a:lnTo>
                  <a:lnTo>
                    <a:pt x="30" y="562"/>
                  </a:lnTo>
                  <a:lnTo>
                    <a:pt x="27" y="562"/>
                  </a:lnTo>
                  <a:lnTo>
                    <a:pt x="23" y="560"/>
                  </a:lnTo>
                  <a:lnTo>
                    <a:pt x="21" y="560"/>
                  </a:lnTo>
                  <a:lnTo>
                    <a:pt x="18" y="560"/>
                  </a:lnTo>
                  <a:lnTo>
                    <a:pt x="14" y="562"/>
                  </a:lnTo>
                  <a:lnTo>
                    <a:pt x="9" y="562"/>
                  </a:lnTo>
                  <a:lnTo>
                    <a:pt x="5" y="562"/>
                  </a:lnTo>
                  <a:lnTo>
                    <a:pt x="2" y="560"/>
                  </a:lnTo>
                  <a:lnTo>
                    <a:pt x="0" y="558"/>
                  </a:lnTo>
                  <a:lnTo>
                    <a:pt x="0" y="556"/>
                  </a:lnTo>
                  <a:lnTo>
                    <a:pt x="0" y="551"/>
                  </a:lnTo>
                  <a:lnTo>
                    <a:pt x="2" y="549"/>
                  </a:lnTo>
                  <a:lnTo>
                    <a:pt x="5" y="544"/>
                  </a:lnTo>
                  <a:lnTo>
                    <a:pt x="9" y="537"/>
                  </a:lnTo>
                  <a:lnTo>
                    <a:pt x="14" y="535"/>
                  </a:lnTo>
                  <a:lnTo>
                    <a:pt x="16" y="530"/>
                  </a:lnTo>
                  <a:lnTo>
                    <a:pt x="18" y="528"/>
                  </a:lnTo>
                  <a:lnTo>
                    <a:pt x="21" y="528"/>
                  </a:lnTo>
                  <a:lnTo>
                    <a:pt x="30" y="526"/>
                  </a:lnTo>
                  <a:lnTo>
                    <a:pt x="39" y="524"/>
                  </a:lnTo>
                  <a:lnTo>
                    <a:pt x="43" y="519"/>
                  </a:lnTo>
                  <a:lnTo>
                    <a:pt x="46" y="517"/>
                  </a:lnTo>
                  <a:lnTo>
                    <a:pt x="46" y="514"/>
                  </a:lnTo>
                  <a:lnTo>
                    <a:pt x="46" y="512"/>
                  </a:lnTo>
                  <a:lnTo>
                    <a:pt x="48" y="510"/>
                  </a:lnTo>
                  <a:lnTo>
                    <a:pt x="50" y="510"/>
                  </a:lnTo>
                  <a:lnTo>
                    <a:pt x="53" y="505"/>
                  </a:lnTo>
                  <a:lnTo>
                    <a:pt x="55" y="503"/>
                  </a:lnTo>
                  <a:lnTo>
                    <a:pt x="57" y="496"/>
                  </a:lnTo>
                  <a:lnTo>
                    <a:pt x="59" y="489"/>
                  </a:lnTo>
                  <a:lnTo>
                    <a:pt x="59" y="487"/>
                  </a:lnTo>
                  <a:lnTo>
                    <a:pt x="66" y="478"/>
                  </a:lnTo>
                  <a:lnTo>
                    <a:pt x="69" y="476"/>
                  </a:lnTo>
                  <a:lnTo>
                    <a:pt x="69" y="473"/>
                  </a:lnTo>
                  <a:lnTo>
                    <a:pt x="69" y="469"/>
                  </a:lnTo>
                  <a:lnTo>
                    <a:pt x="69" y="464"/>
                  </a:lnTo>
                  <a:lnTo>
                    <a:pt x="71" y="450"/>
                  </a:lnTo>
                  <a:lnTo>
                    <a:pt x="71" y="448"/>
                  </a:lnTo>
                  <a:lnTo>
                    <a:pt x="69" y="444"/>
                  </a:lnTo>
                  <a:lnTo>
                    <a:pt x="71" y="441"/>
                  </a:lnTo>
                  <a:lnTo>
                    <a:pt x="73" y="437"/>
                  </a:lnTo>
                  <a:lnTo>
                    <a:pt x="73" y="434"/>
                  </a:lnTo>
                  <a:lnTo>
                    <a:pt x="73" y="432"/>
                  </a:lnTo>
                  <a:lnTo>
                    <a:pt x="73" y="430"/>
                  </a:lnTo>
                  <a:lnTo>
                    <a:pt x="73" y="425"/>
                  </a:lnTo>
                  <a:lnTo>
                    <a:pt x="73" y="421"/>
                  </a:lnTo>
                  <a:lnTo>
                    <a:pt x="73" y="418"/>
                  </a:lnTo>
                  <a:lnTo>
                    <a:pt x="75" y="416"/>
                  </a:lnTo>
                  <a:lnTo>
                    <a:pt x="80" y="412"/>
                  </a:lnTo>
                  <a:lnTo>
                    <a:pt x="82" y="409"/>
                  </a:lnTo>
                  <a:lnTo>
                    <a:pt x="85" y="405"/>
                  </a:lnTo>
                  <a:lnTo>
                    <a:pt x="85" y="402"/>
                  </a:lnTo>
                  <a:lnTo>
                    <a:pt x="87" y="400"/>
                  </a:lnTo>
                  <a:lnTo>
                    <a:pt x="101" y="393"/>
                  </a:lnTo>
                  <a:lnTo>
                    <a:pt x="101" y="389"/>
                  </a:lnTo>
                  <a:lnTo>
                    <a:pt x="103" y="386"/>
                  </a:lnTo>
                  <a:lnTo>
                    <a:pt x="103" y="382"/>
                  </a:lnTo>
                  <a:lnTo>
                    <a:pt x="103" y="377"/>
                  </a:lnTo>
                  <a:lnTo>
                    <a:pt x="103" y="373"/>
                  </a:lnTo>
                  <a:lnTo>
                    <a:pt x="103" y="370"/>
                  </a:lnTo>
                  <a:lnTo>
                    <a:pt x="101" y="366"/>
                  </a:lnTo>
                  <a:lnTo>
                    <a:pt x="101" y="364"/>
                  </a:lnTo>
                  <a:lnTo>
                    <a:pt x="98" y="361"/>
                  </a:lnTo>
                  <a:lnTo>
                    <a:pt x="98" y="359"/>
                  </a:lnTo>
                  <a:lnTo>
                    <a:pt x="98" y="357"/>
                  </a:lnTo>
                  <a:lnTo>
                    <a:pt x="101" y="352"/>
                  </a:lnTo>
                  <a:lnTo>
                    <a:pt x="101" y="350"/>
                  </a:lnTo>
                  <a:lnTo>
                    <a:pt x="101" y="348"/>
                  </a:lnTo>
                  <a:lnTo>
                    <a:pt x="101" y="343"/>
                  </a:lnTo>
                  <a:lnTo>
                    <a:pt x="101" y="341"/>
                  </a:lnTo>
                  <a:lnTo>
                    <a:pt x="101" y="339"/>
                  </a:lnTo>
                  <a:lnTo>
                    <a:pt x="101" y="336"/>
                  </a:lnTo>
                  <a:lnTo>
                    <a:pt x="101" y="334"/>
                  </a:lnTo>
                  <a:lnTo>
                    <a:pt x="101" y="332"/>
                  </a:lnTo>
                  <a:lnTo>
                    <a:pt x="101" y="329"/>
                  </a:lnTo>
                  <a:lnTo>
                    <a:pt x="103" y="327"/>
                  </a:lnTo>
                  <a:lnTo>
                    <a:pt x="103" y="325"/>
                  </a:lnTo>
                  <a:lnTo>
                    <a:pt x="101" y="323"/>
                  </a:lnTo>
                  <a:lnTo>
                    <a:pt x="101" y="320"/>
                  </a:lnTo>
                  <a:lnTo>
                    <a:pt x="105" y="316"/>
                  </a:lnTo>
                  <a:lnTo>
                    <a:pt x="107" y="313"/>
                  </a:lnTo>
                  <a:lnTo>
                    <a:pt x="107" y="311"/>
                  </a:lnTo>
                  <a:lnTo>
                    <a:pt x="110" y="302"/>
                  </a:lnTo>
                  <a:lnTo>
                    <a:pt x="110" y="300"/>
                  </a:lnTo>
                  <a:lnTo>
                    <a:pt x="112" y="297"/>
                  </a:lnTo>
                  <a:lnTo>
                    <a:pt x="117" y="297"/>
                  </a:lnTo>
                  <a:lnTo>
                    <a:pt x="121" y="297"/>
                  </a:lnTo>
                  <a:lnTo>
                    <a:pt x="123" y="297"/>
                  </a:lnTo>
                  <a:lnTo>
                    <a:pt x="126" y="297"/>
                  </a:lnTo>
                  <a:lnTo>
                    <a:pt x="126" y="295"/>
                  </a:lnTo>
                  <a:lnTo>
                    <a:pt x="126" y="291"/>
                  </a:lnTo>
                  <a:lnTo>
                    <a:pt x="128" y="291"/>
                  </a:lnTo>
                  <a:lnTo>
                    <a:pt x="130" y="288"/>
                  </a:lnTo>
                  <a:lnTo>
                    <a:pt x="132" y="286"/>
                  </a:lnTo>
                  <a:lnTo>
                    <a:pt x="132" y="284"/>
                  </a:lnTo>
                  <a:lnTo>
                    <a:pt x="128" y="270"/>
                  </a:lnTo>
                  <a:lnTo>
                    <a:pt x="123" y="261"/>
                  </a:lnTo>
                  <a:lnTo>
                    <a:pt x="121" y="256"/>
                  </a:lnTo>
                  <a:lnTo>
                    <a:pt x="119" y="249"/>
                  </a:lnTo>
                  <a:lnTo>
                    <a:pt x="130" y="243"/>
                  </a:lnTo>
                  <a:lnTo>
                    <a:pt x="142" y="229"/>
                  </a:lnTo>
                  <a:lnTo>
                    <a:pt x="144" y="227"/>
                  </a:lnTo>
                  <a:lnTo>
                    <a:pt x="148" y="227"/>
                  </a:lnTo>
                  <a:lnTo>
                    <a:pt x="148" y="229"/>
                  </a:lnTo>
                  <a:lnTo>
                    <a:pt x="155" y="229"/>
                  </a:lnTo>
                  <a:lnTo>
                    <a:pt x="160" y="229"/>
                  </a:lnTo>
                  <a:lnTo>
                    <a:pt x="164" y="229"/>
                  </a:lnTo>
                  <a:lnTo>
                    <a:pt x="169" y="227"/>
                  </a:lnTo>
                  <a:lnTo>
                    <a:pt x="171" y="224"/>
                  </a:lnTo>
                  <a:lnTo>
                    <a:pt x="174" y="224"/>
                  </a:lnTo>
                  <a:lnTo>
                    <a:pt x="174" y="227"/>
                  </a:lnTo>
                  <a:lnTo>
                    <a:pt x="176" y="229"/>
                  </a:lnTo>
                  <a:lnTo>
                    <a:pt x="180" y="231"/>
                  </a:lnTo>
                  <a:lnTo>
                    <a:pt x="183" y="229"/>
                  </a:lnTo>
                  <a:lnTo>
                    <a:pt x="185" y="227"/>
                  </a:lnTo>
                  <a:lnTo>
                    <a:pt x="187" y="222"/>
                  </a:lnTo>
                  <a:lnTo>
                    <a:pt x="194" y="199"/>
                  </a:lnTo>
                  <a:lnTo>
                    <a:pt x="199" y="188"/>
                  </a:lnTo>
                  <a:lnTo>
                    <a:pt x="199" y="185"/>
                  </a:lnTo>
                  <a:lnTo>
                    <a:pt x="203" y="183"/>
                  </a:lnTo>
                  <a:lnTo>
                    <a:pt x="206" y="183"/>
                  </a:lnTo>
                  <a:lnTo>
                    <a:pt x="210" y="181"/>
                  </a:lnTo>
                  <a:lnTo>
                    <a:pt x="215" y="179"/>
                  </a:lnTo>
                  <a:lnTo>
                    <a:pt x="215" y="174"/>
                  </a:lnTo>
                  <a:lnTo>
                    <a:pt x="215" y="169"/>
                  </a:lnTo>
                  <a:lnTo>
                    <a:pt x="217" y="165"/>
                  </a:lnTo>
                  <a:lnTo>
                    <a:pt x="219" y="163"/>
                  </a:lnTo>
                  <a:lnTo>
                    <a:pt x="224" y="158"/>
                  </a:lnTo>
                  <a:lnTo>
                    <a:pt x="224" y="153"/>
                  </a:lnTo>
                  <a:lnTo>
                    <a:pt x="228" y="147"/>
                  </a:lnTo>
                  <a:lnTo>
                    <a:pt x="228" y="142"/>
                  </a:lnTo>
                  <a:lnTo>
                    <a:pt x="233" y="137"/>
                  </a:lnTo>
                  <a:lnTo>
                    <a:pt x="238" y="133"/>
                  </a:lnTo>
                  <a:lnTo>
                    <a:pt x="244" y="128"/>
                  </a:lnTo>
                  <a:lnTo>
                    <a:pt x="254" y="126"/>
                  </a:lnTo>
                  <a:lnTo>
                    <a:pt x="263" y="124"/>
                  </a:lnTo>
                  <a:lnTo>
                    <a:pt x="270" y="121"/>
                  </a:lnTo>
                  <a:lnTo>
                    <a:pt x="274" y="121"/>
                  </a:lnTo>
                  <a:lnTo>
                    <a:pt x="279" y="124"/>
                  </a:lnTo>
                  <a:lnTo>
                    <a:pt x="283" y="126"/>
                  </a:lnTo>
                  <a:lnTo>
                    <a:pt x="290" y="128"/>
                  </a:lnTo>
                  <a:lnTo>
                    <a:pt x="292" y="131"/>
                  </a:lnTo>
                  <a:lnTo>
                    <a:pt x="295" y="131"/>
                  </a:lnTo>
                  <a:lnTo>
                    <a:pt x="299" y="131"/>
                  </a:lnTo>
                  <a:lnTo>
                    <a:pt x="304" y="131"/>
                  </a:lnTo>
                  <a:lnTo>
                    <a:pt x="306" y="128"/>
                  </a:lnTo>
                  <a:lnTo>
                    <a:pt x="320" y="121"/>
                  </a:lnTo>
                  <a:lnTo>
                    <a:pt x="334" y="115"/>
                  </a:lnTo>
                  <a:lnTo>
                    <a:pt x="340" y="110"/>
                  </a:lnTo>
                  <a:lnTo>
                    <a:pt x="343" y="108"/>
                  </a:lnTo>
                  <a:lnTo>
                    <a:pt x="347" y="103"/>
                  </a:lnTo>
                  <a:lnTo>
                    <a:pt x="359" y="78"/>
                  </a:lnTo>
                  <a:lnTo>
                    <a:pt x="361" y="64"/>
                  </a:lnTo>
                  <a:lnTo>
                    <a:pt x="363" y="55"/>
                  </a:lnTo>
                  <a:lnTo>
                    <a:pt x="363" y="44"/>
                  </a:lnTo>
                  <a:lnTo>
                    <a:pt x="366" y="30"/>
                  </a:lnTo>
                  <a:lnTo>
                    <a:pt x="366" y="16"/>
                  </a:lnTo>
                  <a:lnTo>
                    <a:pt x="366" y="12"/>
                  </a:lnTo>
                  <a:lnTo>
                    <a:pt x="370" y="7"/>
                  </a:lnTo>
                  <a:lnTo>
                    <a:pt x="372" y="5"/>
                  </a:lnTo>
                  <a:lnTo>
                    <a:pt x="382" y="3"/>
                  </a:lnTo>
                  <a:lnTo>
                    <a:pt x="388" y="0"/>
                  </a:lnTo>
                  <a:lnTo>
                    <a:pt x="398" y="0"/>
                  </a:lnTo>
                  <a:lnTo>
                    <a:pt x="402" y="0"/>
                  </a:lnTo>
                  <a:lnTo>
                    <a:pt x="407" y="3"/>
                  </a:lnTo>
                  <a:lnTo>
                    <a:pt x="409" y="5"/>
                  </a:lnTo>
                  <a:lnTo>
                    <a:pt x="411" y="7"/>
                  </a:lnTo>
                  <a:lnTo>
                    <a:pt x="411" y="12"/>
                  </a:lnTo>
                  <a:lnTo>
                    <a:pt x="411" y="16"/>
                  </a:lnTo>
                  <a:lnTo>
                    <a:pt x="409" y="41"/>
                  </a:lnTo>
                  <a:lnTo>
                    <a:pt x="409" y="48"/>
                  </a:lnTo>
                  <a:lnTo>
                    <a:pt x="409" y="53"/>
                  </a:lnTo>
                  <a:lnTo>
                    <a:pt x="409" y="57"/>
                  </a:lnTo>
                  <a:lnTo>
                    <a:pt x="409" y="62"/>
                  </a:lnTo>
                  <a:lnTo>
                    <a:pt x="411" y="83"/>
                  </a:lnTo>
                  <a:lnTo>
                    <a:pt x="411" y="96"/>
                  </a:lnTo>
                  <a:lnTo>
                    <a:pt x="411" y="108"/>
                  </a:lnTo>
                  <a:lnTo>
                    <a:pt x="409" y="115"/>
                  </a:lnTo>
                  <a:lnTo>
                    <a:pt x="409" y="126"/>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72" name="Freeform 6">
              <a:extLst>
                <a:ext uri="{FF2B5EF4-FFF2-40B4-BE49-F238E27FC236}">
                  <a16:creationId xmlns:a16="http://schemas.microsoft.com/office/drawing/2014/main" id="{67075473-4A3F-440B-F677-B47985E97A33}"/>
                </a:ext>
              </a:extLst>
            </xdr:cNvPr>
            <xdr:cNvSpPr>
              <a:spLocks/>
            </xdr:cNvSpPr>
          </xdr:nvSpPr>
          <xdr:spPr bwMode="auto">
            <a:xfrm>
              <a:off x="3506788" y="1641475"/>
              <a:ext cx="2085975" cy="1928813"/>
            </a:xfrm>
            <a:custGeom>
              <a:avLst/>
              <a:gdLst/>
              <a:ahLst/>
              <a:cxnLst>
                <a:cxn ang="0">
                  <a:pos x="105" y="109"/>
                </a:cxn>
                <a:cxn ang="0">
                  <a:pos x="160" y="61"/>
                </a:cxn>
                <a:cxn ang="0">
                  <a:pos x="283" y="34"/>
                </a:cxn>
                <a:cxn ang="0">
                  <a:pos x="400" y="25"/>
                </a:cxn>
                <a:cxn ang="0">
                  <a:pos x="500" y="64"/>
                </a:cxn>
                <a:cxn ang="0">
                  <a:pos x="571" y="66"/>
                </a:cxn>
                <a:cxn ang="0">
                  <a:pos x="532" y="135"/>
                </a:cxn>
                <a:cxn ang="0">
                  <a:pos x="578" y="180"/>
                </a:cxn>
                <a:cxn ang="0">
                  <a:pos x="710" y="135"/>
                </a:cxn>
                <a:cxn ang="0">
                  <a:pos x="745" y="103"/>
                </a:cxn>
                <a:cxn ang="0">
                  <a:pos x="818" y="146"/>
                </a:cxn>
                <a:cxn ang="0">
                  <a:pos x="852" y="217"/>
                </a:cxn>
                <a:cxn ang="0">
                  <a:pos x="902" y="185"/>
                </a:cxn>
                <a:cxn ang="0">
                  <a:pos x="971" y="137"/>
                </a:cxn>
                <a:cxn ang="0">
                  <a:pos x="1040" y="148"/>
                </a:cxn>
                <a:cxn ang="0">
                  <a:pos x="1106" y="119"/>
                </a:cxn>
                <a:cxn ang="0">
                  <a:pos x="1204" y="80"/>
                </a:cxn>
                <a:cxn ang="0">
                  <a:pos x="1259" y="71"/>
                </a:cxn>
                <a:cxn ang="0">
                  <a:pos x="1252" y="123"/>
                </a:cxn>
                <a:cxn ang="0">
                  <a:pos x="1247" y="203"/>
                </a:cxn>
                <a:cxn ang="0">
                  <a:pos x="1263" y="247"/>
                </a:cxn>
                <a:cxn ang="0">
                  <a:pos x="1282" y="297"/>
                </a:cxn>
                <a:cxn ang="0">
                  <a:pos x="1309" y="333"/>
                </a:cxn>
                <a:cxn ang="0">
                  <a:pos x="1307" y="384"/>
                </a:cxn>
                <a:cxn ang="0">
                  <a:pos x="1263" y="436"/>
                </a:cxn>
                <a:cxn ang="0">
                  <a:pos x="1225" y="544"/>
                </a:cxn>
                <a:cxn ang="0">
                  <a:pos x="1179" y="649"/>
                </a:cxn>
                <a:cxn ang="0">
                  <a:pos x="1167" y="758"/>
                </a:cxn>
                <a:cxn ang="0">
                  <a:pos x="1177" y="827"/>
                </a:cxn>
                <a:cxn ang="0">
                  <a:pos x="1206" y="884"/>
                </a:cxn>
                <a:cxn ang="0">
                  <a:pos x="1115" y="923"/>
                </a:cxn>
                <a:cxn ang="0">
                  <a:pos x="1087" y="978"/>
                </a:cxn>
                <a:cxn ang="0">
                  <a:pos x="1083" y="1030"/>
                </a:cxn>
                <a:cxn ang="0">
                  <a:pos x="1030" y="1074"/>
                </a:cxn>
                <a:cxn ang="0">
                  <a:pos x="957" y="1069"/>
                </a:cxn>
                <a:cxn ang="0">
                  <a:pos x="902" y="1044"/>
                </a:cxn>
                <a:cxn ang="0">
                  <a:pos x="912" y="1001"/>
                </a:cxn>
                <a:cxn ang="0">
                  <a:pos x="918" y="964"/>
                </a:cxn>
                <a:cxn ang="0">
                  <a:pos x="880" y="898"/>
                </a:cxn>
                <a:cxn ang="0">
                  <a:pos x="832" y="959"/>
                </a:cxn>
                <a:cxn ang="0">
                  <a:pos x="811" y="969"/>
                </a:cxn>
                <a:cxn ang="0">
                  <a:pos x="768" y="959"/>
                </a:cxn>
                <a:cxn ang="0">
                  <a:pos x="777" y="1001"/>
                </a:cxn>
                <a:cxn ang="0">
                  <a:pos x="770" y="1042"/>
                </a:cxn>
                <a:cxn ang="0">
                  <a:pos x="749" y="1076"/>
                </a:cxn>
                <a:cxn ang="0">
                  <a:pos x="720" y="1090"/>
                </a:cxn>
                <a:cxn ang="0">
                  <a:pos x="678" y="1092"/>
                </a:cxn>
                <a:cxn ang="0">
                  <a:pos x="624" y="1113"/>
                </a:cxn>
                <a:cxn ang="0">
                  <a:pos x="562" y="1202"/>
                </a:cxn>
                <a:cxn ang="0">
                  <a:pos x="519" y="1177"/>
                </a:cxn>
                <a:cxn ang="0">
                  <a:pos x="459" y="1202"/>
                </a:cxn>
                <a:cxn ang="0">
                  <a:pos x="349" y="1165"/>
                </a:cxn>
                <a:cxn ang="0">
                  <a:pos x="313" y="1161"/>
                </a:cxn>
                <a:cxn ang="0">
                  <a:pos x="256" y="1183"/>
                </a:cxn>
                <a:cxn ang="0">
                  <a:pos x="205" y="1172"/>
                </a:cxn>
                <a:cxn ang="0">
                  <a:pos x="142" y="1126"/>
                </a:cxn>
                <a:cxn ang="0">
                  <a:pos x="94" y="1099"/>
                </a:cxn>
                <a:cxn ang="0">
                  <a:pos x="27" y="1071"/>
                </a:cxn>
                <a:cxn ang="0">
                  <a:pos x="11" y="994"/>
                </a:cxn>
                <a:cxn ang="0">
                  <a:pos x="36" y="939"/>
                </a:cxn>
              </a:cxnLst>
              <a:rect l="0" t="0" r="r" b="b"/>
              <a:pathLst>
                <a:path w="1314" h="1215">
                  <a:moveTo>
                    <a:pt x="41" y="82"/>
                  </a:moveTo>
                  <a:lnTo>
                    <a:pt x="36" y="93"/>
                  </a:lnTo>
                  <a:lnTo>
                    <a:pt x="34" y="107"/>
                  </a:lnTo>
                  <a:lnTo>
                    <a:pt x="30" y="116"/>
                  </a:lnTo>
                  <a:lnTo>
                    <a:pt x="30" y="119"/>
                  </a:lnTo>
                  <a:lnTo>
                    <a:pt x="34" y="121"/>
                  </a:lnTo>
                  <a:lnTo>
                    <a:pt x="43" y="128"/>
                  </a:lnTo>
                  <a:lnTo>
                    <a:pt x="52" y="132"/>
                  </a:lnTo>
                  <a:lnTo>
                    <a:pt x="57" y="135"/>
                  </a:lnTo>
                  <a:lnTo>
                    <a:pt x="59" y="135"/>
                  </a:lnTo>
                  <a:lnTo>
                    <a:pt x="62" y="135"/>
                  </a:lnTo>
                  <a:lnTo>
                    <a:pt x="80" y="116"/>
                  </a:lnTo>
                  <a:lnTo>
                    <a:pt x="84" y="112"/>
                  </a:lnTo>
                  <a:lnTo>
                    <a:pt x="91" y="109"/>
                  </a:lnTo>
                  <a:lnTo>
                    <a:pt x="96" y="109"/>
                  </a:lnTo>
                  <a:lnTo>
                    <a:pt x="100" y="109"/>
                  </a:lnTo>
                  <a:lnTo>
                    <a:pt x="105" y="109"/>
                  </a:lnTo>
                  <a:lnTo>
                    <a:pt x="110" y="109"/>
                  </a:lnTo>
                  <a:lnTo>
                    <a:pt x="112" y="107"/>
                  </a:lnTo>
                  <a:lnTo>
                    <a:pt x="116" y="105"/>
                  </a:lnTo>
                  <a:lnTo>
                    <a:pt x="116" y="100"/>
                  </a:lnTo>
                  <a:lnTo>
                    <a:pt x="116" y="98"/>
                  </a:lnTo>
                  <a:lnTo>
                    <a:pt x="119" y="93"/>
                  </a:lnTo>
                  <a:lnTo>
                    <a:pt x="116" y="89"/>
                  </a:lnTo>
                  <a:lnTo>
                    <a:pt x="116" y="84"/>
                  </a:lnTo>
                  <a:lnTo>
                    <a:pt x="116" y="80"/>
                  </a:lnTo>
                  <a:lnTo>
                    <a:pt x="114" y="75"/>
                  </a:lnTo>
                  <a:lnTo>
                    <a:pt x="114" y="71"/>
                  </a:lnTo>
                  <a:lnTo>
                    <a:pt x="116" y="68"/>
                  </a:lnTo>
                  <a:lnTo>
                    <a:pt x="116" y="66"/>
                  </a:lnTo>
                  <a:lnTo>
                    <a:pt x="119" y="66"/>
                  </a:lnTo>
                  <a:lnTo>
                    <a:pt x="126" y="66"/>
                  </a:lnTo>
                  <a:lnTo>
                    <a:pt x="144" y="64"/>
                  </a:lnTo>
                  <a:lnTo>
                    <a:pt x="160" y="61"/>
                  </a:lnTo>
                  <a:lnTo>
                    <a:pt x="178" y="61"/>
                  </a:lnTo>
                  <a:lnTo>
                    <a:pt x="192" y="59"/>
                  </a:lnTo>
                  <a:lnTo>
                    <a:pt x="205" y="59"/>
                  </a:lnTo>
                  <a:lnTo>
                    <a:pt x="217" y="57"/>
                  </a:lnTo>
                  <a:lnTo>
                    <a:pt x="224" y="52"/>
                  </a:lnTo>
                  <a:lnTo>
                    <a:pt x="231" y="50"/>
                  </a:lnTo>
                  <a:lnTo>
                    <a:pt x="237" y="43"/>
                  </a:lnTo>
                  <a:lnTo>
                    <a:pt x="242" y="39"/>
                  </a:lnTo>
                  <a:lnTo>
                    <a:pt x="247" y="34"/>
                  </a:lnTo>
                  <a:lnTo>
                    <a:pt x="253" y="27"/>
                  </a:lnTo>
                  <a:lnTo>
                    <a:pt x="256" y="23"/>
                  </a:lnTo>
                  <a:lnTo>
                    <a:pt x="260" y="20"/>
                  </a:lnTo>
                  <a:lnTo>
                    <a:pt x="265" y="20"/>
                  </a:lnTo>
                  <a:lnTo>
                    <a:pt x="267" y="23"/>
                  </a:lnTo>
                  <a:lnTo>
                    <a:pt x="272" y="25"/>
                  </a:lnTo>
                  <a:lnTo>
                    <a:pt x="279" y="29"/>
                  </a:lnTo>
                  <a:lnTo>
                    <a:pt x="283" y="34"/>
                  </a:lnTo>
                  <a:lnTo>
                    <a:pt x="288" y="36"/>
                  </a:lnTo>
                  <a:lnTo>
                    <a:pt x="297" y="36"/>
                  </a:lnTo>
                  <a:lnTo>
                    <a:pt x="301" y="36"/>
                  </a:lnTo>
                  <a:lnTo>
                    <a:pt x="308" y="34"/>
                  </a:lnTo>
                  <a:lnTo>
                    <a:pt x="313" y="32"/>
                  </a:lnTo>
                  <a:lnTo>
                    <a:pt x="322" y="25"/>
                  </a:lnTo>
                  <a:lnTo>
                    <a:pt x="336" y="13"/>
                  </a:lnTo>
                  <a:lnTo>
                    <a:pt x="345" y="4"/>
                  </a:lnTo>
                  <a:lnTo>
                    <a:pt x="352" y="2"/>
                  </a:lnTo>
                  <a:lnTo>
                    <a:pt x="356" y="0"/>
                  </a:lnTo>
                  <a:lnTo>
                    <a:pt x="359" y="0"/>
                  </a:lnTo>
                  <a:lnTo>
                    <a:pt x="363" y="0"/>
                  </a:lnTo>
                  <a:lnTo>
                    <a:pt x="370" y="2"/>
                  </a:lnTo>
                  <a:lnTo>
                    <a:pt x="375" y="4"/>
                  </a:lnTo>
                  <a:lnTo>
                    <a:pt x="379" y="7"/>
                  </a:lnTo>
                  <a:lnTo>
                    <a:pt x="386" y="11"/>
                  </a:lnTo>
                  <a:lnTo>
                    <a:pt x="400" y="25"/>
                  </a:lnTo>
                  <a:lnTo>
                    <a:pt x="404" y="29"/>
                  </a:lnTo>
                  <a:lnTo>
                    <a:pt x="407" y="32"/>
                  </a:lnTo>
                  <a:lnTo>
                    <a:pt x="411" y="32"/>
                  </a:lnTo>
                  <a:lnTo>
                    <a:pt x="418" y="34"/>
                  </a:lnTo>
                  <a:lnTo>
                    <a:pt x="423" y="34"/>
                  </a:lnTo>
                  <a:lnTo>
                    <a:pt x="425" y="39"/>
                  </a:lnTo>
                  <a:lnTo>
                    <a:pt x="427" y="45"/>
                  </a:lnTo>
                  <a:lnTo>
                    <a:pt x="429" y="50"/>
                  </a:lnTo>
                  <a:lnTo>
                    <a:pt x="432" y="55"/>
                  </a:lnTo>
                  <a:lnTo>
                    <a:pt x="436" y="59"/>
                  </a:lnTo>
                  <a:lnTo>
                    <a:pt x="439" y="61"/>
                  </a:lnTo>
                  <a:lnTo>
                    <a:pt x="443" y="61"/>
                  </a:lnTo>
                  <a:lnTo>
                    <a:pt x="466" y="64"/>
                  </a:lnTo>
                  <a:lnTo>
                    <a:pt x="477" y="64"/>
                  </a:lnTo>
                  <a:lnTo>
                    <a:pt x="484" y="64"/>
                  </a:lnTo>
                  <a:lnTo>
                    <a:pt x="493" y="64"/>
                  </a:lnTo>
                  <a:lnTo>
                    <a:pt x="500" y="64"/>
                  </a:lnTo>
                  <a:lnTo>
                    <a:pt x="503" y="64"/>
                  </a:lnTo>
                  <a:lnTo>
                    <a:pt x="507" y="59"/>
                  </a:lnTo>
                  <a:lnTo>
                    <a:pt x="509" y="57"/>
                  </a:lnTo>
                  <a:lnTo>
                    <a:pt x="514" y="55"/>
                  </a:lnTo>
                  <a:lnTo>
                    <a:pt x="516" y="55"/>
                  </a:lnTo>
                  <a:lnTo>
                    <a:pt x="519" y="55"/>
                  </a:lnTo>
                  <a:lnTo>
                    <a:pt x="521" y="57"/>
                  </a:lnTo>
                  <a:lnTo>
                    <a:pt x="525" y="61"/>
                  </a:lnTo>
                  <a:lnTo>
                    <a:pt x="528" y="66"/>
                  </a:lnTo>
                  <a:lnTo>
                    <a:pt x="532" y="66"/>
                  </a:lnTo>
                  <a:lnTo>
                    <a:pt x="537" y="66"/>
                  </a:lnTo>
                  <a:lnTo>
                    <a:pt x="548" y="64"/>
                  </a:lnTo>
                  <a:lnTo>
                    <a:pt x="557" y="64"/>
                  </a:lnTo>
                  <a:lnTo>
                    <a:pt x="567" y="61"/>
                  </a:lnTo>
                  <a:lnTo>
                    <a:pt x="569" y="61"/>
                  </a:lnTo>
                  <a:lnTo>
                    <a:pt x="571" y="64"/>
                  </a:lnTo>
                  <a:lnTo>
                    <a:pt x="571" y="66"/>
                  </a:lnTo>
                  <a:lnTo>
                    <a:pt x="571" y="73"/>
                  </a:lnTo>
                  <a:lnTo>
                    <a:pt x="569" y="77"/>
                  </a:lnTo>
                  <a:lnTo>
                    <a:pt x="567" y="82"/>
                  </a:lnTo>
                  <a:lnTo>
                    <a:pt x="562" y="84"/>
                  </a:lnTo>
                  <a:lnTo>
                    <a:pt x="555" y="89"/>
                  </a:lnTo>
                  <a:lnTo>
                    <a:pt x="548" y="93"/>
                  </a:lnTo>
                  <a:lnTo>
                    <a:pt x="546" y="98"/>
                  </a:lnTo>
                  <a:lnTo>
                    <a:pt x="544" y="100"/>
                  </a:lnTo>
                  <a:lnTo>
                    <a:pt x="541" y="103"/>
                  </a:lnTo>
                  <a:lnTo>
                    <a:pt x="541" y="107"/>
                  </a:lnTo>
                  <a:lnTo>
                    <a:pt x="541" y="112"/>
                  </a:lnTo>
                  <a:lnTo>
                    <a:pt x="541" y="119"/>
                  </a:lnTo>
                  <a:lnTo>
                    <a:pt x="537" y="123"/>
                  </a:lnTo>
                  <a:lnTo>
                    <a:pt x="535" y="128"/>
                  </a:lnTo>
                  <a:lnTo>
                    <a:pt x="535" y="130"/>
                  </a:lnTo>
                  <a:lnTo>
                    <a:pt x="535" y="132"/>
                  </a:lnTo>
                  <a:lnTo>
                    <a:pt x="532" y="135"/>
                  </a:lnTo>
                  <a:lnTo>
                    <a:pt x="530" y="139"/>
                  </a:lnTo>
                  <a:lnTo>
                    <a:pt x="525" y="144"/>
                  </a:lnTo>
                  <a:lnTo>
                    <a:pt x="523" y="148"/>
                  </a:lnTo>
                  <a:lnTo>
                    <a:pt x="523" y="151"/>
                  </a:lnTo>
                  <a:lnTo>
                    <a:pt x="521" y="169"/>
                  </a:lnTo>
                  <a:lnTo>
                    <a:pt x="521" y="176"/>
                  </a:lnTo>
                  <a:lnTo>
                    <a:pt x="521" y="178"/>
                  </a:lnTo>
                  <a:lnTo>
                    <a:pt x="521" y="183"/>
                  </a:lnTo>
                  <a:lnTo>
                    <a:pt x="523" y="183"/>
                  </a:lnTo>
                  <a:lnTo>
                    <a:pt x="532" y="178"/>
                  </a:lnTo>
                  <a:lnTo>
                    <a:pt x="539" y="176"/>
                  </a:lnTo>
                  <a:lnTo>
                    <a:pt x="544" y="173"/>
                  </a:lnTo>
                  <a:lnTo>
                    <a:pt x="551" y="173"/>
                  </a:lnTo>
                  <a:lnTo>
                    <a:pt x="555" y="173"/>
                  </a:lnTo>
                  <a:lnTo>
                    <a:pt x="560" y="173"/>
                  </a:lnTo>
                  <a:lnTo>
                    <a:pt x="571" y="178"/>
                  </a:lnTo>
                  <a:lnTo>
                    <a:pt x="578" y="180"/>
                  </a:lnTo>
                  <a:lnTo>
                    <a:pt x="585" y="180"/>
                  </a:lnTo>
                  <a:lnTo>
                    <a:pt x="589" y="180"/>
                  </a:lnTo>
                  <a:lnTo>
                    <a:pt x="596" y="178"/>
                  </a:lnTo>
                  <a:lnTo>
                    <a:pt x="603" y="173"/>
                  </a:lnTo>
                  <a:lnTo>
                    <a:pt x="610" y="169"/>
                  </a:lnTo>
                  <a:lnTo>
                    <a:pt x="615" y="169"/>
                  </a:lnTo>
                  <a:lnTo>
                    <a:pt x="617" y="169"/>
                  </a:lnTo>
                  <a:lnTo>
                    <a:pt x="626" y="171"/>
                  </a:lnTo>
                  <a:lnTo>
                    <a:pt x="630" y="171"/>
                  </a:lnTo>
                  <a:lnTo>
                    <a:pt x="635" y="171"/>
                  </a:lnTo>
                  <a:lnTo>
                    <a:pt x="646" y="167"/>
                  </a:lnTo>
                  <a:lnTo>
                    <a:pt x="660" y="162"/>
                  </a:lnTo>
                  <a:lnTo>
                    <a:pt x="678" y="153"/>
                  </a:lnTo>
                  <a:lnTo>
                    <a:pt x="692" y="146"/>
                  </a:lnTo>
                  <a:lnTo>
                    <a:pt x="699" y="144"/>
                  </a:lnTo>
                  <a:lnTo>
                    <a:pt x="706" y="137"/>
                  </a:lnTo>
                  <a:lnTo>
                    <a:pt x="710" y="135"/>
                  </a:lnTo>
                  <a:lnTo>
                    <a:pt x="713" y="132"/>
                  </a:lnTo>
                  <a:lnTo>
                    <a:pt x="713" y="130"/>
                  </a:lnTo>
                  <a:lnTo>
                    <a:pt x="710" y="125"/>
                  </a:lnTo>
                  <a:lnTo>
                    <a:pt x="704" y="112"/>
                  </a:lnTo>
                  <a:lnTo>
                    <a:pt x="701" y="107"/>
                  </a:lnTo>
                  <a:lnTo>
                    <a:pt x="701" y="105"/>
                  </a:lnTo>
                  <a:lnTo>
                    <a:pt x="701" y="100"/>
                  </a:lnTo>
                  <a:lnTo>
                    <a:pt x="704" y="98"/>
                  </a:lnTo>
                  <a:lnTo>
                    <a:pt x="710" y="91"/>
                  </a:lnTo>
                  <a:lnTo>
                    <a:pt x="722" y="87"/>
                  </a:lnTo>
                  <a:lnTo>
                    <a:pt x="729" y="84"/>
                  </a:lnTo>
                  <a:lnTo>
                    <a:pt x="733" y="84"/>
                  </a:lnTo>
                  <a:lnTo>
                    <a:pt x="738" y="87"/>
                  </a:lnTo>
                  <a:lnTo>
                    <a:pt x="740" y="89"/>
                  </a:lnTo>
                  <a:lnTo>
                    <a:pt x="742" y="93"/>
                  </a:lnTo>
                  <a:lnTo>
                    <a:pt x="745" y="100"/>
                  </a:lnTo>
                  <a:lnTo>
                    <a:pt x="745" y="103"/>
                  </a:lnTo>
                  <a:lnTo>
                    <a:pt x="747" y="103"/>
                  </a:lnTo>
                  <a:lnTo>
                    <a:pt x="752" y="105"/>
                  </a:lnTo>
                  <a:lnTo>
                    <a:pt x="756" y="105"/>
                  </a:lnTo>
                  <a:lnTo>
                    <a:pt x="786" y="100"/>
                  </a:lnTo>
                  <a:lnTo>
                    <a:pt x="800" y="98"/>
                  </a:lnTo>
                  <a:lnTo>
                    <a:pt x="804" y="98"/>
                  </a:lnTo>
                  <a:lnTo>
                    <a:pt x="806" y="98"/>
                  </a:lnTo>
                  <a:lnTo>
                    <a:pt x="809" y="100"/>
                  </a:lnTo>
                  <a:lnTo>
                    <a:pt x="813" y="103"/>
                  </a:lnTo>
                  <a:lnTo>
                    <a:pt x="818" y="109"/>
                  </a:lnTo>
                  <a:lnTo>
                    <a:pt x="818" y="114"/>
                  </a:lnTo>
                  <a:lnTo>
                    <a:pt x="818" y="119"/>
                  </a:lnTo>
                  <a:lnTo>
                    <a:pt x="818" y="121"/>
                  </a:lnTo>
                  <a:lnTo>
                    <a:pt x="816" y="125"/>
                  </a:lnTo>
                  <a:lnTo>
                    <a:pt x="816" y="132"/>
                  </a:lnTo>
                  <a:lnTo>
                    <a:pt x="816" y="139"/>
                  </a:lnTo>
                  <a:lnTo>
                    <a:pt x="818" y="146"/>
                  </a:lnTo>
                  <a:lnTo>
                    <a:pt x="820" y="151"/>
                  </a:lnTo>
                  <a:lnTo>
                    <a:pt x="825" y="157"/>
                  </a:lnTo>
                  <a:lnTo>
                    <a:pt x="829" y="162"/>
                  </a:lnTo>
                  <a:lnTo>
                    <a:pt x="836" y="167"/>
                  </a:lnTo>
                  <a:lnTo>
                    <a:pt x="845" y="169"/>
                  </a:lnTo>
                  <a:lnTo>
                    <a:pt x="850" y="173"/>
                  </a:lnTo>
                  <a:lnTo>
                    <a:pt x="852" y="176"/>
                  </a:lnTo>
                  <a:lnTo>
                    <a:pt x="852" y="183"/>
                  </a:lnTo>
                  <a:lnTo>
                    <a:pt x="852" y="187"/>
                  </a:lnTo>
                  <a:lnTo>
                    <a:pt x="850" y="194"/>
                  </a:lnTo>
                  <a:lnTo>
                    <a:pt x="848" y="196"/>
                  </a:lnTo>
                  <a:lnTo>
                    <a:pt x="848" y="201"/>
                  </a:lnTo>
                  <a:lnTo>
                    <a:pt x="852" y="205"/>
                  </a:lnTo>
                  <a:lnTo>
                    <a:pt x="854" y="208"/>
                  </a:lnTo>
                  <a:lnTo>
                    <a:pt x="854" y="210"/>
                  </a:lnTo>
                  <a:lnTo>
                    <a:pt x="854" y="215"/>
                  </a:lnTo>
                  <a:lnTo>
                    <a:pt x="852" y="217"/>
                  </a:lnTo>
                  <a:lnTo>
                    <a:pt x="852" y="221"/>
                  </a:lnTo>
                  <a:lnTo>
                    <a:pt x="850" y="226"/>
                  </a:lnTo>
                  <a:lnTo>
                    <a:pt x="850" y="228"/>
                  </a:lnTo>
                  <a:lnTo>
                    <a:pt x="854" y="228"/>
                  </a:lnTo>
                  <a:lnTo>
                    <a:pt x="864" y="226"/>
                  </a:lnTo>
                  <a:lnTo>
                    <a:pt x="870" y="224"/>
                  </a:lnTo>
                  <a:lnTo>
                    <a:pt x="875" y="219"/>
                  </a:lnTo>
                  <a:lnTo>
                    <a:pt x="877" y="219"/>
                  </a:lnTo>
                  <a:lnTo>
                    <a:pt x="882" y="215"/>
                  </a:lnTo>
                  <a:lnTo>
                    <a:pt x="886" y="210"/>
                  </a:lnTo>
                  <a:lnTo>
                    <a:pt x="891" y="208"/>
                  </a:lnTo>
                  <a:lnTo>
                    <a:pt x="893" y="203"/>
                  </a:lnTo>
                  <a:lnTo>
                    <a:pt x="896" y="199"/>
                  </a:lnTo>
                  <a:lnTo>
                    <a:pt x="898" y="194"/>
                  </a:lnTo>
                  <a:lnTo>
                    <a:pt x="898" y="189"/>
                  </a:lnTo>
                  <a:lnTo>
                    <a:pt x="900" y="187"/>
                  </a:lnTo>
                  <a:lnTo>
                    <a:pt x="902" y="185"/>
                  </a:lnTo>
                  <a:lnTo>
                    <a:pt x="905" y="185"/>
                  </a:lnTo>
                  <a:lnTo>
                    <a:pt x="907" y="183"/>
                  </a:lnTo>
                  <a:lnTo>
                    <a:pt x="909" y="178"/>
                  </a:lnTo>
                  <a:lnTo>
                    <a:pt x="912" y="171"/>
                  </a:lnTo>
                  <a:lnTo>
                    <a:pt x="914" y="167"/>
                  </a:lnTo>
                  <a:lnTo>
                    <a:pt x="916" y="162"/>
                  </a:lnTo>
                  <a:lnTo>
                    <a:pt x="918" y="157"/>
                  </a:lnTo>
                  <a:lnTo>
                    <a:pt x="921" y="155"/>
                  </a:lnTo>
                  <a:lnTo>
                    <a:pt x="923" y="153"/>
                  </a:lnTo>
                  <a:lnTo>
                    <a:pt x="944" y="139"/>
                  </a:lnTo>
                  <a:lnTo>
                    <a:pt x="950" y="132"/>
                  </a:lnTo>
                  <a:lnTo>
                    <a:pt x="957" y="130"/>
                  </a:lnTo>
                  <a:lnTo>
                    <a:pt x="960" y="130"/>
                  </a:lnTo>
                  <a:lnTo>
                    <a:pt x="962" y="130"/>
                  </a:lnTo>
                  <a:lnTo>
                    <a:pt x="966" y="130"/>
                  </a:lnTo>
                  <a:lnTo>
                    <a:pt x="969" y="132"/>
                  </a:lnTo>
                  <a:lnTo>
                    <a:pt x="971" y="137"/>
                  </a:lnTo>
                  <a:lnTo>
                    <a:pt x="976" y="146"/>
                  </a:lnTo>
                  <a:lnTo>
                    <a:pt x="978" y="148"/>
                  </a:lnTo>
                  <a:lnTo>
                    <a:pt x="980" y="148"/>
                  </a:lnTo>
                  <a:lnTo>
                    <a:pt x="982" y="148"/>
                  </a:lnTo>
                  <a:lnTo>
                    <a:pt x="987" y="148"/>
                  </a:lnTo>
                  <a:lnTo>
                    <a:pt x="992" y="148"/>
                  </a:lnTo>
                  <a:lnTo>
                    <a:pt x="994" y="148"/>
                  </a:lnTo>
                  <a:lnTo>
                    <a:pt x="998" y="146"/>
                  </a:lnTo>
                  <a:lnTo>
                    <a:pt x="1001" y="144"/>
                  </a:lnTo>
                  <a:lnTo>
                    <a:pt x="1005" y="141"/>
                  </a:lnTo>
                  <a:lnTo>
                    <a:pt x="1012" y="141"/>
                  </a:lnTo>
                  <a:lnTo>
                    <a:pt x="1017" y="141"/>
                  </a:lnTo>
                  <a:lnTo>
                    <a:pt x="1019" y="141"/>
                  </a:lnTo>
                  <a:lnTo>
                    <a:pt x="1024" y="141"/>
                  </a:lnTo>
                  <a:lnTo>
                    <a:pt x="1028" y="144"/>
                  </a:lnTo>
                  <a:lnTo>
                    <a:pt x="1035" y="146"/>
                  </a:lnTo>
                  <a:lnTo>
                    <a:pt x="1040" y="148"/>
                  </a:lnTo>
                  <a:lnTo>
                    <a:pt x="1042" y="148"/>
                  </a:lnTo>
                  <a:lnTo>
                    <a:pt x="1046" y="146"/>
                  </a:lnTo>
                  <a:lnTo>
                    <a:pt x="1051" y="144"/>
                  </a:lnTo>
                  <a:lnTo>
                    <a:pt x="1055" y="141"/>
                  </a:lnTo>
                  <a:lnTo>
                    <a:pt x="1060" y="137"/>
                  </a:lnTo>
                  <a:lnTo>
                    <a:pt x="1065" y="135"/>
                  </a:lnTo>
                  <a:lnTo>
                    <a:pt x="1067" y="132"/>
                  </a:lnTo>
                  <a:lnTo>
                    <a:pt x="1069" y="128"/>
                  </a:lnTo>
                  <a:lnTo>
                    <a:pt x="1071" y="125"/>
                  </a:lnTo>
                  <a:lnTo>
                    <a:pt x="1074" y="123"/>
                  </a:lnTo>
                  <a:lnTo>
                    <a:pt x="1076" y="121"/>
                  </a:lnTo>
                  <a:lnTo>
                    <a:pt x="1083" y="121"/>
                  </a:lnTo>
                  <a:lnTo>
                    <a:pt x="1087" y="121"/>
                  </a:lnTo>
                  <a:lnTo>
                    <a:pt x="1094" y="121"/>
                  </a:lnTo>
                  <a:lnTo>
                    <a:pt x="1099" y="121"/>
                  </a:lnTo>
                  <a:lnTo>
                    <a:pt x="1103" y="121"/>
                  </a:lnTo>
                  <a:lnTo>
                    <a:pt x="1106" y="119"/>
                  </a:lnTo>
                  <a:lnTo>
                    <a:pt x="1108" y="114"/>
                  </a:lnTo>
                  <a:lnTo>
                    <a:pt x="1113" y="107"/>
                  </a:lnTo>
                  <a:lnTo>
                    <a:pt x="1115" y="107"/>
                  </a:lnTo>
                  <a:lnTo>
                    <a:pt x="1117" y="107"/>
                  </a:lnTo>
                  <a:lnTo>
                    <a:pt x="1122" y="105"/>
                  </a:lnTo>
                  <a:lnTo>
                    <a:pt x="1133" y="98"/>
                  </a:lnTo>
                  <a:lnTo>
                    <a:pt x="1140" y="98"/>
                  </a:lnTo>
                  <a:lnTo>
                    <a:pt x="1147" y="93"/>
                  </a:lnTo>
                  <a:lnTo>
                    <a:pt x="1156" y="89"/>
                  </a:lnTo>
                  <a:lnTo>
                    <a:pt x="1163" y="84"/>
                  </a:lnTo>
                  <a:lnTo>
                    <a:pt x="1170" y="82"/>
                  </a:lnTo>
                  <a:lnTo>
                    <a:pt x="1172" y="80"/>
                  </a:lnTo>
                  <a:lnTo>
                    <a:pt x="1177" y="80"/>
                  </a:lnTo>
                  <a:lnTo>
                    <a:pt x="1188" y="82"/>
                  </a:lnTo>
                  <a:lnTo>
                    <a:pt x="1195" y="82"/>
                  </a:lnTo>
                  <a:lnTo>
                    <a:pt x="1199" y="80"/>
                  </a:lnTo>
                  <a:lnTo>
                    <a:pt x="1204" y="80"/>
                  </a:lnTo>
                  <a:lnTo>
                    <a:pt x="1206" y="77"/>
                  </a:lnTo>
                  <a:lnTo>
                    <a:pt x="1211" y="73"/>
                  </a:lnTo>
                  <a:lnTo>
                    <a:pt x="1215" y="68"/>
                  </a:lnTo>
                  <a:lnTo>
                    <a:pt x="1220" y="66"/>
                  </a:lnTo>
                  <a:lnTo>
                    <a:pt x="1222" y="64"/>
                  </a:lnTo>
                  <a:lnTo>
                    <a:pt x="1225" y="61"/>
                  </a:lnTo>
                  <a:lnTo>
                    <a:pt x="1227" y="61"/>
                  </a:lnTo>
                  <a:lnTo>
                    <a:pt x="1231" y="57"/>
                  </a:lnTo>
                  <a:lnTo>
                    <a:pt x="1236" y="55"/>
                  </a:lnTo>
                  <a:lnTo>
                    <a:pt x="1241" y="55"/>
                  </a:lnTo>
                  <a:lnTo>
                    <a:pt x="1245" y="52"/>
                  </a:lnTo>
                  <a:lnTo>
                    <a:pt x="1252" y="52"/>
                  </a:lnTo>
                  <a:lnTo>
                    <a:pt x="1259" y="52"/>
                  </a:lnTo>
                  <a:lnTo>
                    <a:pt x="1257" y="59"/>
                  </a:lnTo>
                  <a:lnTo>
                    <a:pt x="1254" y="64"/>
                  </a:lnTo>
                  <a:lnTo>
                    <a:pt x="1254" y="66"/>
                  </a:lnTo>
                  <a:lnTo>
                    <a:pt x="1259" y="71"/>
                  </a:lnTo>
                  <a:lnTo>
                    <a:pt x="1261" y="73"/>
                  </a:lnTo>
                  <a:lnTo>
                    <a:pt x="1266" y="77"/>
                  </a:lnTo>
                  <a:lnTo>
                    <a:pt x="1266" y="80"/>
                  </a:lnTo>
                  <a:lnTo>
                    <a:pt x="1268" y="80"/>
                  </a:lnTo>
                  <a:lnTo>
                    <a:pt x="1268" y="82"/>
                  </a:lnTo>
                  <a:lnTo>
                    <a:pt x="1268" y="84"/>
                  </a:lnTo>
                  <a:lnTo>
                    <a:pt x="1266" y="89"/>
                  </a:lnTo>
                  <a:lnTo>
                    <a:pt x="1263" y="91"/>
                  </a:lnTo>
                  <a:lnTo>
                    <a:pt x="1263" y="93"/>
                  </a:lnTo>
                  <a:lnTo>
                    <a:pt x="1261" y="96"/>
                  </a:lnTo>
                  <a:lnTo>
                    <a:pt x="1259" y="96"/>
                  </a:lnTo>
                  <a:lnTo>
                    <a:pt x="1259" y="100"/>
                  </a:lnTo>
                  <a:lnTo>
                    <a:pt x="1257" y="105"/>
                  </a:lnTo>
                  <a:lnTo>
                    <a:pt x="1257" y="112"/>
                  </a:lnTo>
                  <a:lnTo>
                    <a:pt x="1257" y="119"/>
                  </a:lnTo>
                  <a:lnTo>
                    <a:pt x="1257" y="121"/>
                  </a:lnTo>
                  <a:lnTo>
                    <a:pt x="1252" y="123"/>
                  </a:lnTo>
                  <a:lnTo>
                    <a:pt x="1250" y="128"/>
                  </a:lnTo>
                  <a:lnTo>
                    <a:pt x="1250" y="132"/>
                  </a:lnTo>
                  <a:lnTo>
                    <a:pt x="1247" y="146"/>
                  </a:lnTo>
                  <a:lnTo>
                    <a:pt x="1247" y="157"/>
                  </a:lnTo>
                  <a:lnTo>
                    <a:pt x="1247" y="160"/>
                  </a:lnTo>
                  <a:lnTo>
                    <a:pt x="1245" y="164"/>
                  </a:lnTo>
                  <a:lnTo>
                    <a:pt x="1243" y="167"/>
                  </a:lnTo>
                  <a:lnTo>
                    <a:pt x="1243" y="169"/>
                  </a:lnTo>
                  <a:lnTo>
                    <a:pt x="1243" y="171"/>
                  </a:lnTo>
                  <a:lnTo>
                    <a:pt x="1245" y="173"/>
                  </a:lnTo>
                  <a:lnTo>
                    <a:pt x="1247" y="173"/>
                  </a:lnTo>
                  <a:lnTo>
                    <a:pt x="1247" y="178"/>
                  </a:lnTo>
                  <a:lnTo>
                    <a:pt x="1247" y="185"/>
                  </a:lnTo>
                  <a:lnTo>
                    <a:pt x="1250" y="189"/>
                  </a:lnTo>
                  <a:lnTo>
                    <a:pt x="1250" y="194"/>
                  </a:lnTo>
                  <a:lnTo>
                    <a:pt x="1252" y="199"/>
                  </a:lnTo>
                  <a:lnTo>
                    <a:pt x="1247" y="203"/>
                  </a:lnTo>
                  <a:lnTo>
                    <a:pt x="1245" y="203"/>
                  </a:lnTo>
                  <a:lnTo>
                    <a:pt x="1245" y="205"/>
                  </a:lnTo>
                  <a:lnTo>
                    <a:pt x="1245" y="210"/>
                  </a:lnTo>
                  <a:lnTo>
                    <a:pt x="1247" y="217"/>
                  </a:lnTo>
                  <a:lnTo>
                    <a:pt x="1247" y="221"/>
                  </a:lnTo>
                  <a:lnTo>
                    <a:pt x="1250" y="221"/>
                  </a:lnTo>
                  <a:lnTo>
                    <a:pt x="1250" y="226"/>
                  </a:lnTo>
                  <a:lnTo>
                    <a:pt x="1250" y="231"/>
                  </a:lnTo>
                  <a:lnTo>
                    <a:pt x="1254" y="231"/>
                  </a:lnTo>
                  <a:lnTo>
                    <a:pt x="1257" y="233"/>
                  </a:lnTo>
                  <a:lnTo>
                    <a:pt x="1259" y="235"/>
                  </a:lnTo>
                  <a:lnTo>
                    <a:pt x="1261" y="235"/>
                  </a:lnTo>
                  <a:lnTo>
                    <a:pt x="1263" y="237"/>
                  </a:lnTo>
                  <a:lnTo>
                    <a:pt x="1261" y="240"/>
                  </a:lnTo>
                  <a:lnTo>
                    <a:pt x="1261" y="242"/>
                  </a:lnTo>
                  <a:lnTo>
                    <a:pt x="1259" y="244"/>
                  </a:lnTo>
                  <a:lnTo>
                    <a:pt x="1263" y="247"/>
                  </a:lnTo>
                  <a:lnTo>
                    <a:pt x="1268" y="249"/>
                  </a:lnTo>
                  <a:lnTo>
                    <a:pt x="1270" y="258"/>
                  </a:lnTo>
                  <a:lnTo>
                    <a:pt x="1273" y="260"/>
                  </a:lnTo>
                  <a:lnTo>
                    <a:pt x="1270" y="263"/>
                  </a:lnTo>
                  <a:lnTo>
                    <a:pt x="1270" y="267"/>
                  </a:lnTo>
                  <a:lnTo>
                    <a:pt x="1268" y="272"/>
                  </a:lnTo>
                  <a:lnTo>
                    <a:pt x="1270" y="276"/>
                  </a:lnTo>
                  <a:lnTo>
                    <a:pt x="1270" y="281"/>
                  </a:lnTo>
                  <a:lnTo>
                    <a:pt x="1270" y="285"/>
                  </a:lnTo>
                  <a:lnTo>
                    <a:pt x="1273" y="288"/>
                  </a:lnTo>
                  <a:lnTo>
                    <a:pt x="1275" y="288"/>
                  </a:lnTo>
                  <a:lnTo>
                    <a:pt x="1277" y="288"/>
                  </a:lnTo>
                  <a:lnTo>
                    <a:pt x="1277" y="290"/>
                  </a:lnTo>
                  <a:lnTo>
                    <a:pt x="1277" y="292"/>
                  </a:lnTo>
                  <a:lnTo>
                    <a:pt x="1279" y="295"/>
                  </a:lnTo>
                  <a:lnTo>
                    <a:pt x="1279" y="297"/>
                  </a:lnTo>
                  <a:lnTo>
                    <a:pt x="1282" y="297"/>
                  </a:lnTo>
                  <a:lnTo>
                    <a:pt x="1286" y="297"/>
                  </a:lnTo>
                  <a:lnTo>
                    <a:pt x="1289" y="297"/>
                  </a:lnTo>
                  <a:lnTo>
                    <a:pt x="1291" y="297"/>
                  </a:lnTo>
                  <a:lnTo>
                    <a:pt x="1293" y="299"/>
                  </a:lnTo>
                  <a:lnTo>
                    <a:pt x="1295" y="301"/>
                  </a:lnTo>
                  <a:lnTo>
                    <a:pt x="1298" y="306"/>
                  </a:lnTo>
                  <a:lnTo>
                    <a:pt x="1302" y="308"/>
                  </a:lnTo>
                  <a:lnTo>
                    <a:pt x="1307" y="311"/>
                  </a:lnTo>
                  <a:lnTo>
                    <a:pt x="1309" y="313"/>
                  </a:lnTo>
                  <a:lnTo>
                    <a:pt x="1311" y="315"/>
                  </a:lnTo>
                  <a:lnTo>
                    <a:pt x="1314" y="320"/>
                  </a:lnTo>
                  <a:lnTo>
                    <a:pt x="1314" y="322"/>
                  </a:lnTo>
                  <a:lnTo>
                    <a:pt x="1311" y="324"/>
                  </a:lnTo>
                  <a:lnTo>
                    <a:pt x="1311" y="326"/>
                  </a:lnTo>
                  <a:lnTo>
                    <a:pt x="1311" y="329"/>
                  </a:lnTo>
                  <a:lnTo>
                    <a:pt x="1311" y="331"/>
                  </a:lnTo>
                  <a:lnTo>
                    <a:pt x="1309" y="333"/>
                  </a:lnTo>
                  <a:lnTo>
                    <a:pt x="1307" y="333"/>
                  </a:lnTo>
                  <a:lnTo>
                    <a:pt x="1307" y="336"/>
                  </a:lnTo>
                  <a:lnTo>
                    <a:pt x="1305" y="338"/>
                  </a:lnTo>
                  <a:lnTo>
                    <a:pt x="1305" y="340"/>
                  </a:lnTo>
                  <a:lnTo>
                    <a:pt x="1302" y="340"/>
                  </a:lnTo>
                  <a:lnTo>
                    <a:pt x="1302" y="342"/>
                  </a:lnTo>
                  <a:lnTo>
                    <a:pt x="1300" y="345"/>
                  </a:lnTo>
                  <a:lnTo>
                    <a:pt x="1300" y="347"/>
                  </a:lnTo>
                  <a:lnTo>
                    <a:pt x="1302" y="349"/>
                  </a:lnTo>
                  <a:lnTo>
                    <a:pt x="1302" y="352"/>
                  </a:lnTo>
                  <a:lnTo>
                    <a:pt x="1305" y="354"/>
                  </a:lnTo>
                  <a:lnTo>
                    <a:pt x="1307" y="358"/>
                  </a:lnTo>
                  <a:lnTo>
                    <a:pt x="1309" y="363"/>
                  </a:lnTo>
                  <a:lnTo>
                    <a:pt x="1309" y="368"/>
                  </a:lnTo>
                  <a:lnTo>
                    <a:pt x="1309" y="372"/>
                  </a:lnTo>
                  <a:lnTo>
                    <a:pt x="1307" y="377"/>
                  </a:lnTo>
                  <a:lnTo>
                    <a:pt x="1307" y="384"/>
                  </a:lnTo>
                  <a:lnTo>
                    <a:pt x="1302" y="390"/>
                  </a:lnTo>
                  <a:lnTo>
                    <a:pt x="1300" y="395"/>
                  </a:lnTo>
                  <a:lnTo>
                    <a:pt x="1295" y="397"/>
                  </a:lnTo>
                  <a:lnTo>
                    <a:pt x="1293" y="397"/>
                  </a:lnTo>
                  <a:lnTo>
                    <a:pt x="1289" y="397"/>
                  </a:lnTo>
                  <a:lnTo>
                    <a:pt x="1284" y="400"/>
                  </a:lnTo>
                  <a:lnTo>
                    <a:pt x="1279" y="400"/>
                  </a:lnTo>
                  <a:lnTo>
                    <a:pt x="1277" y="400"/>
                  </a:lnTo>
                  <a:lnTo>
                    <a:pt x="1275" y="402"/>
                  </a:lnTo>
                  <a:lnTo>
                    <a:pt x="1273" y="404"/>
                  </a:lnTo>
                  <a:lnTo>
                    <a:pt x="1270" y="411"/>
                  </a:lnTo>
                  <a:lnTo>
                    <a:pt x="1270" y="416"/>
                  </a:lnTo>
                  <a:lnTo>
                    <a:pt x="1268" y="425"/>
                  </a:lnTo>
                  <a:lnTo>
                    <a:pt x="1268" y="432"/>
                  </a:lnTo>
                  <a:lnTo>
                    <a:pt x="1268" y="434"/>
                  </a:lnTo>
                  <a:lnTo>
                    <a:pt x="1266" y="436"/>
                  </a:lnTo>
                  <a:lnTo>
                    <a:pt x="1263" y="436"/>
                  </a:lnTo>
                  <a:lnTo>
                    <a:pt x="1259" y="438"/>
                  </a:lnTo>
                  <a:lnTo>
                    <a:pt x="1252" y="441"/>
                  </a:lnTo>
                  <a:lnTo>
                    <a:pt x="1250" y="441"/>
                  </a:lnTo>
                  <a:lnTo>
                    <a:pt x="1247" y="443"/>
                  </a:lnTo>
                  <a:lnTo>
                    <a:pt x="1245" y="445"/>
                  </a:lnTo>
                  <a:lnTo>
                    <a:pt x="1243" y="448"/>
                  </a:lnTo>
                  <a:lnTo>
                    <a:pt x="1243" y="452"/>
                  </a:lnTo>
                  <a:lnTo>
                    <a:pt x="1241" y="461"/>
                  </a:lnTo>
                  <a:lnTo>
                    <a:pt x="1241" y="477"/>
                  </a:lnTo>
                  <a:lnTo>
                    <a:pt x="1238" y="512"/>
                  </a:lnTo>
                  <a:lnTo>
                    <a:pt x="1236" y="518"/>
                  </a:lnTo>
                  <a:lnTo>
                    <a:pt x="1236" y="523"/>
                  </a:lnTo>
                  <a:lnTo>
                    <a:pt x="1234" y="528"/>
                  </a:lnTo>
                  <a:lnTo>
                    <a:pt x="1234" y="530"/>
                  </a:lnTo>
                  <a:lnTo>
                    <a:pt x="1231" y="534"/>
                  </a:lnTo>
                  <a:lnTo>
                    <a:pt x="1229" y="537"/>
                  </a:lnTo>
                  <a:lnTo>
                    <a:pt x="1225" y="544"/>
                  </a:lnTo>
                  <a:lnTo>
                    <a:pt x="1222" y="548"/>
                  </a:lnTo>
                  <a:lnTo>
                    <a:pt x="1220" y="553"/>
                  </a:lnTo>
                  <a:lnTo>
                    <a:pt x="1220" y="555"/>
                  </a:lnTo>
                  <a:lnTo>
                    <a:pt x="1218" y="560"/>
                  </a:lnTo>
                  <a:lnTo>
                    <a:pt x="1215" y="564"/>
                  </a:lnTo>
                  <a:lnTo>
                    <a:pt x="1213" y="569"/>
                  </a:lnTo>
                  <a:lnTo>
                    <a:pt x="1211" y="576"/>
                  </a:lnTo>
                  <a:lnTo>
                    <a:pt x="1206" y="585"/>
                  </a:lnTo>
                  <a:lnTo>
                    <a:pt x="1202" y="592"/>
                  </a:lnTo>
                  <a:lnTo>
                    <a:pt x="1197" y="601"/>
                  </a:lnTo>
                  <a:lnTo>
                    <a:pt x="1193" y="610"/>
                  </a:lnTo>
                  <a:lnTo>
                    <a:pt x="1188" y="619"/>
                  </a:lnTo>
                  <a:lnTo>
                    <a:pt x="1186" y="626"/>
                  </a:lnTo>
                  <a:lnTo>
                    <a:pt x="1183" y="630"/>
                  </a:lnTo>
                  <a:lnTo>
                    <a:pt x="1181" y="635"/>
                  </a:lnTo>
                  <a:lnTo>
                    <a:pt x="1181" y="640"/>
                  </a:lnTo>
                  <a:lnTo>
                    <a:pt x="1179" y="649"/>
                  </a:lnTo>
                  <a:lnTo>
                    <a:pt x="1181" y="656"/>
                  </a:lnTo>
                  <a:lnTo>
                    <a:pt x="1183" y="678"/>
                  </a:lnTo>
                  <a:lnTo>
                    <a:pt x="1179" y="681"/>
                  </a:lnTo>
                  <a:lnTo>
                    <a:pt x="1174" y="683"/>
                  </a:lnTo>
                  <a:lnTo>
                    <a:pt x="1172" y="688"/>
                  </a:lnTo>
                  <a:lnTo>
                    <a:pt x="1170" y="694"/>
                  </a:lnTo>
                  <a:lnTo>
                    <a:pt x="1170" y="699"/>
                  </a:lnTo>
                  <a:lnTo>
                    <a:pt x="1170" y="701"/>
                  </a:lnTo>
                  <a:lnTo>
                    <a:pt x="1167" y="708"/>
                  </a:lnTo>
                  <a:lnTo>
                    <a:pt x="1165" y="713"/>
                  </a:lnTo>
                  <a:lnTo>
                    <a:pt x="1165" y="717"/>
                  </a:lnTo>
                  <a:lnTo>
                    <a:pt x="1163" y="722"/>
                  </a:lnTo>
                  <a:lnTo>
                    <a:pt x="1161" y="729"/>
                  </a:lnTo>
                  <a:lnTo>
                    <a:pt x="1158" y="736"/>
                  </a:lnTo>
                  <a:lnTo>
                    <a:pt x="1161" y="742"/>
                  </a:lnTo>
                  <a:lnTo>
                    <a:pt x="1165" y="754"/>
                  </a:lnTo>
                  <a:lnTo>
                    <a:pt x="1167" y="758"/>
                  </a:lnTo>
                  <a:lnTo>
                    <a:pt x="1167" y="763"/>
                  </a:lnTo>
                  <a:lnTo>
                    <a:pt x="1170" y="765"/>
                  </a:lnTo>
                  <a:lnTo>
                    <a:pt x="1167" y="770"/>
                  </a:lnTo>
                  <a:lnTo>
                    <a:pt x="1165" y="774"/>
                  </a:lnTo>
                  <a:lnTo>
                    <a:pt x="1161" y="781"/>
                  </a:lnTo>
                  <a:lnTo>
                    <a:pt x="1158" y="786"/>
                  </a:lnTo>
                  <a:lnTo>
                    <a:pt x="1158" y="788"/>
                  </a:lnTo>
                  <a:lnTo>
                    <a:pt x="1158" y="793"/>
                  </a:lnTo>
                  <a:lnTo>
                    <a:pt x="1161" y="795"/>
                  </a:lnTo>
                  <a:lnTo>
                    <a:pt x="1163" y="804"/>
                  </a:lnTo>
                  <a:lnTo>
                    <a:pt x="1165" y="811"/>
                  </a:lnTo>
                  <a:lnTo>
                    <a:pt x="1165" y="813"/>
                  </a:lnTo>
                  <a:lnTo>
                    <a:pt x="1165" y="818"/>
                  </a:lnTo>
                  <a:lnTo>
                    <a:pt x="1170" y="820"/>
                  </a:lnTo>
                  <a:lnTo>
                    <a:pt x="1174" y="822"/>
                  </a:lnTo>
                  <a:lnTo>
                    <a:pt x="1174" y="825"/>
                  </a:lnTo>
                  <a:lnTo>
                    <a:pt x="1177" y="827"/>
                  </a:lnTo>
                  <a:lnTo>
                    <a:pt x="1177" y="834"/>
                  </a:lnTo>
                  <a:lnTo>
                    <a:pt x="1177" y="838"/>
                  </a:lnTo>
                  <a:lnTo>
                    <a:pt x="1177" y="841"/>
                  </a:lnTo>
                  <a:lnTo>
                    <a:pt x="1179" y="843"/>
                  </a:lnTo>
                  <a:lnTo>
                    <a:pt x="1181" y="845"/>
                  </a:lnTo>
                  <a:lnTo>
                    <a:pt x="1188" y="850"/>
                  </a:lnTo>
                  <a:lnTo>
                    <a:pt x="1193" y="854"/>
                  </a:lnTo>
                  <a:lnTo>
                    <a:pt x="1193" y="857"/>
                  </a:lnTo>
                  <a:lnTo>
                    <a:pt x="1193" y="859"/>
                  </a:lnTo>
                  <a:lnTo>
                    <a:pt x="1195" y="863"/>
                  </a:lnTo>
                  <a:lnTo>
                    <a:pt x="1195" y="868"/>
                  </a:lnTo>
                  <a:lnTo>
                    <a:pt x="1197" y="873"/>
                  </a:lnTo>
                  <a:lnTo>
                    <a:pt x="1197" y="875"/>
                  </a:lnTo>
                  <a:lnTo>
                    <a:pt x="1199" y="877"/>
                  </a:lnTo>
                  <a:lnTo>
                    <a:pt x="1202" y="879"/>
                  </a:lnTo>
                  <a:lnTo>
                    <a:pt x="1206" y="882"/>
                  </a:lnTo>
                  <a:lnTo>
                    <a:pt x="1206" y="884"/>
                  </a:lnTo>
                  <a:lnTo>
                    <a:pt x="1206" y="886"/>
                  </a:lnTo>
                  <a:lnTo>
                    <a:pt x="1209" y="889"/>
                  </a:lnTo>
                  <a:lnTo>
                    <a:pt x="1209" y="895"/>
                  </a:lnTo>
                  <a:lnTo>
                    <a:pt x="1211" y="900"/>
                  </a:lnTo>
                  <a:lnTo>
                    <a:pt x="1215" y="902"/>
                  </a:lnTo>
                  <a:lnTo>
                    <a:pt x="1209" y="905"/>
                  </a:lnTo>
                  <a:lnTo>
                    <a:pt x="1204" y="907"/>
                  </a:lnTo>
                  <a:lnTo>
                    <a:pt x="1195" y="909"/>
                  </a:lnTo>
                  <a:lnTo>
                    <a:pt x="1188" y="914"/>
                  </a:lnTo>
                  <a:lnTo>
                    <a:pt x="1181" y="916"/>
                  </a:lnTo>
                  <a:lnTo>
                    <a:pt x="1177" y="916"/>
                  </a:lnTo>
                  <a:lnTo>
                    <a:pt x="1172" y="916"/>
                  </a:lnTo>
                  <a:lnTo>
                    <a:pt x="1161" y="916"/>
                  </a:lnTo>
                  <a:lnTo>
                    <a:pt x="1147" y="918"/>
                  </a:lnTo>
                  <a:lnTo>
                    <a:pt x="1126" y="918"/>
                  </a:lnTo>
                  <a:lnTo>
                    <a:pt x="1119" y="921"/>
                  </a:lnTo>
                  <a:lnTo>
                    <a:pt x="1115" y="923"/>
                  </a:lnTo>
                  <a:lnTo>
                    <a:pt x="1113" y="925"/>
                  </a:lnTo>
                  <a:lnTo>
                    <a:pt x="1106" y="934"/>
                  </a:lnTo>
                  <a:lnTo>
                    <a:pt x="1108" y="937"/>
                  </a:lnTo>
                  <a:lnTo>
                    <a:pt x="1108" y="939"/>
                  </a:lnTo>
                  <a:lnTo>
                    <a:pt x="1108" y="941"/>
                  </a:lnTo>
                  <a:lnTo>
                    <a:pt x="1108" y="943"/>
                  </a:lnTo>
                  <a:lnTo>
                    <a:pt x="1106" y="948"/>
                  </a:lnTo>
                  <a:lnTo>
                    <a:pt x="1103" y="955"/>
                  </a:lnTo>
                  <a:lnTo>
                    <a:pt x="1101" y="957"/>
                  </a:lnTo>
                  <a:lnTo>
                    <a:pt x="1097" y="959"/>
                  </a:lnTo>
                  <a:lnTo>
                    <a:pt x="1094" y="962"/>
                  </a:lnTo>
                  <a:lnTo>
                    <a:pt x="1094" y="966"/>
                  </a:lnTo>
                  <a:lnTo>
                    <a:pt x="1094" y="969"/>
                  </a:lnTo>
                  <a:lnTo>
                    <a:pt x="1092" y="971"/>
                  </a:lnTo>
                  <a:lnTo>
                    <a:pt x="1092" y="973"/>
                  </a:lnTo>
                  <a:lnTo>
                    <a:pt x="1090" y="975"/>
                  </a:lnTo>
                  <a:lnTo>
                    <a:pt x="1087" y="978"/>
                  </a:lnTo>
                  <a:lnTo>
                    <a:pt x="1087" y="980"/>
                  </a:lnTo>
                  <a:lnTo>
                    <a:pt x="1087" y="982"/>
                  </a:lnTo>
                  <a:lnTo>
                    <a:pt x="1087" y="985"/>
                  </a:lnTo>
                  <a:lnTo>
                    <a:pt x="1087" y="987"/>
                  </a:lnTo>
                  <a:lnTo>
                    <a:pt x="1085" y="991"/>
                  </a:lnTo>
                  <a:lnTo>
                    <a:pt x="1085" y="996"/>
                  </a:lnTo>
                  <a:lnTo>
                    <a:pt x="1085" y="998"/>
                  </a:lnTo>
                  <a:lnTo>
                    <a:pt x="1085" y="1001"/>
                  </a:lnTo>
                  <a:lnTo>
                    <a:pt x="1085" y="1003"/>
                  </a:lnTo>
                  <a:lnTo>
                    <a:pt x="1087" y="1005"/>
                  </a:lnTo>
                  <a:lnTo>
                    <a:pt x="1087" y="1007"/>
                  </a:lnTo>
                  <a:lnTo>
                    <a:pt x="1087" y="1012"/>
                  </a:lnTo>
                  <a:lnTo>
                    <a:pt x="1085" y="1014"/>
                  </a:lnTo>
                  <a:lnTo>
                    <a:pt x="1083" y="1017"/>
                  </a:lnTo>
                  <a:lnTo>
                    <a:pt x="1081" y="1023"/>
                  </a:lnTo>
                  <a:lnTo>
                    <a:pt x="1081" y="1028"/>
                  </a:lnTo>
                  <a:lnTo>
                    <a:pt x="1083" y="1030"/>
                  </a:lnTo>
                  <a:lnTo>
                    <a:pt x="1083" y="1033"/>
                  </a:lnTo>
                  <a:lnTo>
                    <a:pt x="1087" y="1035"/>
                  </a:lnTo>
                  <a:lnTo>
                    <a:pt x="1092" y="1039"/>
                  </a:lnTo>
                  <a:lnTo>
                    <a:pt x="1092" y="1042"/>
                  </a:lnTo>
                  <a:lnTo>
                    <a:pt x="1092" y="1044"/>
                  </a:lnTo>
                  <a:lnTo>
                    <a:pt x="1090" y="1046"/>
                  </a:lnTo>
                  <a:lnTo>
                    <a:pt x="1087" y="1046"/>
                  </a:lnTo>
                  <a:lnTo>
                    <a:pt x="1083" y="1049"/>
                  </a:lnTo>
                  <a:lnTo>
                    <a:pt x="1071" y="1051"/>
                  </a:lnTo>
                  <a:lnTo>
                    <a:pt x="1060" y="1051"/>
                  </a:lnTo>
                  <a:lnTo>
                    <a:pt x="1046" y="1053"/>
                  </a:lnTo>
                  <a:lnTo>
                    <a:pt x="1044" y="1053"/>
                  </a:lnTo>
                  <a:lnTo>
                    <a:pt x="1040" y="1055"/>
                  </a:lnTo>
                  <a:lnTo>
                    <a:pt x="1040" y="1060"/>
                  </a:lnTo>
                  <a:lnTo>
                    <a:pt x="1037" y="1065"/>
                  </a:lnTo>
                  <a:lnTo>
                    <a:pt x="1033" y="1071"/>
                  </a:lnTo>
                  <a:lnTo>
                    <a:pt x="1030" y="1074"/>
                  </a:lnTo>
                  <a:lnTo>
                    <a:pt x="1014" y="1074"/>
                  </a:lnTo>
                  <a:lnTo>
                    <a:pt x="976" y="1101"/>
                  </a:lnTo>
                  <a:lnTo>
                    <a:pt x="976" y="1097"/>
                  </a:lnTo>
                  <a:lnTo>
                    <a:pt x="973" y="1094"/>
                  </a:lnTo>
                  <a:lnTo>
                    <a:pt x="971" y="1092"/>
                  </a:lnTo>
                  <a:lnTo>
                    <a:pt x="969" y="1090"/>
                  </a:lnTo>
                  <a:lnTo>
                    <a:pt x="969" y="1087"/>
                  </a:lnTo>
                  <a:lnTo>
                    <a:pt x="969" y="1085"/>
                  </a:lnTo>
                  <a:lnTo>
                    <a:pt x="969" y="1083"/>
                  </a:lnTo>
                  <a:lnTo>
                    <a:pt x="969" y="1081"/>
                  </a:lnTo>
                  <a:lnTo>
                    <a:pt x="966" y="1078"/>
                  </a:lnTo>
                  <a:lnTo>
                    <a:pt x="966" y="1076"/>
                  </a:lnTo>
                  <a:lnTo>
                    <a:pt x="962" y="1074"/>
                  </a:lnTo>
                  <a:lnTo>
                    <a:pt x="960" y="1074"/>
                  </a:lnTo>
                  <a:lnTo>
                    <a:pt x="960" y="1071"/>
                  </a:lnTo>
                  <a:lnTo>
                    <a:pt x="960" y="1069"/>
                  </a:lnTo>
                  <a:lnTo>
                    <a:pt x="957" y="1069"/>
                  </a:lnTo>
                  <a:lnTo>
                    <a:pt x="957" y="1067"/>
                  </a:lnTo>
                  <a:lnTo>
                    <a:pt x="955" y="1067"/>
                  </a:lnTo>
                  <a:lnTo>
                    <a:pt x="953" y="1067"/>
                  </a:lnTo>
                  <a:lnTo>
                    <a:pt x="948" y="1067"/>
                  </a:lnTo>
                  <a:lnTo>
                    <a:pt x="946" y="1067"/>
                  </a:lnTo>
                  <a:lnTo>
                    <a:pt x="944" y="1065"/>
                  </a:lnTo>
                  <a:lnTo>
                    <a:pt x="939" y="1062"/>
                  </a:lnTo>
                  <a:lnTo>
                    <a:pt x="932" y="1062"/>
                  </a:lnTo>
                  <a:lnTo>
                    <a:pt x="928" y="1058"/>
                  </a:lnTo>
                  <a:lnTo>
                    <a:pt x="918" y="1058"/>
                  </a:lnTo>
                  <a:lnTo>
                    <a:pt x="912" y="1055"/>
                  </a:lnTo>
                  <a:lnTo>
                    <a:pt x="909" y="1053"/>
                  </a:lnTo>
                  <a:lnTo>
                    <a:pt x="907" y="1053"/>
                  </a:lnTo>
                  <a:lnTo>
                    <a:pt x="905" y="1053"/>
                  </a:lnTo>
                  <a:lnTo>
                    <a:pt x="902" y="1051"/>
                  </a:lnTo>
                  <a:lnTo>
                    <a:pt x="902" y="1046"/>
                  </a:lnTo>
                  <a:lnTo>
                    <a:pt x="902" y="1044"/>
                  </a:lnTo>
                  <a:lnTo>
                    <a:pt x="902" y="1039"/>
                  </a:lnTo>
                  <a:lnTo>
                    <a:pt x="902" y="1037"/>
                  </a:lnTo>
                  <a:lnTo>
                    <a:pt x="902" y="1035"/>
                  </a:lnTo>
                  <a:lnTo>
                    <a:pt x="902" y="1033"/>
                  </a:lnTo>
                  <a:lnTo>
                    <a:pt x="902" y="1028"/>
                  </a:lnTo>
                  <a:lnTo>
                    <a:pt x="905" y="1026"/>
                  </a:lnTo>
                  <a:lnTo>
                    <a:pt x="905" y="1021"/>
                  </a:lnTo>
                  <a:lnTo>
                    <a:pt x="905" y="1019"/>
                  </a:lnTo>
                  <a:lnTo>
                    <a:pt x="902" y="1017"/>
                  </a:lnTo>
                  <a:lnTo>
                    <a:pt x="902" y="1014"/>
                  </a:lnTo>
                  <a:lnTo>
                    <a:pt x="902" y="1012"/>
                  </a:lnTo>
                  <a:lnTo>
                    <a:pt x="905" y="1010"/>
                  </a:lnTo>
                  <a:lnTo>
                    <a:pt x="907" y="1010"/>
                  </a:lnTo>
                  <a:lnTo>
                    <a:pt x="907" y="1007"/>
                  </a:lnTo>
                  <a:lnTo>
                    <a:pt x="909" y="1007"/>
                  </a:lnTo>
                  <a:lnTo>
                    <a:pt x="909" y="1005"/>
                  </a:lnTo>
                  <a:lnTo>
                    <a:pt x="912" y="1001"/>
                  </a:lnTo>
                  <a:lnTo>
                    <a:pt x="914" y="998"/>
                  </a:lnTo>
                  <a:lnTo>
                    <a:pt x="916" y="998"/>
                  </a:lnTo>
                  <a:lnTo>
                    <a:pt x="918" y="998"/>
                  </a:lnTo>
                  <a:lnTo>
                    <a:pt x="921" y="998"/>
                  </a:lnTo>
                  <a:lnTo>
                    <a:pt x="923" y="1001"/>
                  </a:lnTo>
                  <a:lnTo>
                    <a:pt x="925" y="1001"/>
                  </a:lnTo>
                  <a:lnTo>
                    <a:pt x="928" y="998"/>
                  </a:lnTo>
                  <a:lnTo>
                    <a:pt x="930" y="996"/>
                  </a:lnTo>
                  <a:lnTo>
                    <a:pt x="934" y="991"/>
                  </a:lnTo>
                  <a:lnTo>
                    <a:pt x="937" y="989"/>
                  </a:lnTo>
                  <a:lnTo>
                    <a:pt x="937" y="985"/>
                  </a:lnTo>
                  <a:lnTo>
                    <a:pt x="939" y="982"/>
                  </a:lnTo>
                  <a:lnTo>
                    <a:pt x="937" y="980"/>
                  </a:lnTo>
                  <a:lnTo>
                    <a:pt x="934" y="978"/>
                  </a:lnTo>
                  <a:lnTo>
                    <a:pt x="932" y="975"/>
                  </a:lnTo>
                  <a:lnTo>
                    <a:pt x="923" y="969"/>
                  </a:lnTo>
                  <a:lnTo>
                    <a:pt x="918" y="964"/>
                  </a:lnTo>
                  <a:lnTo>
                    <a:pt x="912" y="957"/>
                  </a:lnTo>
                  <a:lnTo>
                    <a:pt x="909" y="955"/>
                  </a:lnTo>
                  <a:lnTo>
                    <a:pt x="909" y="953"/>
                  </a:lnTo>
                  <a:lnTo>
                    <a:pt x="907" y="950"/>
                  </a:lnTo>
                  <a:lnTo>
                    <a:pt x="907" y="948"/>
                  </a:lnTo>
                  <a:lnTo>
                    <a:pt x="907" y="943"/>
                  </a:lnTo>
                  <a:lnTo>
                    <a:pt x="905" y="937"/>
                  </a:lnTo>
                  <a:lnTo>
                    <a:pt x="905" y="930"/>
                  </a:lnTo>
                  <a:lnTo>
                    <a:pt x="902" y="921"/>
                  </a:lnTo>
                  <a:lnTo>
                    <a:pt x="898" y="916"/>
                  </a:lnTo>
                  <a:lnTo>
                    <a:pt x="896" y="911"/>
                  </a:lnTo>
                  <a:lnTo>
                    <a:pt x="893" y="907"/>
                  </a:lnTo>
                  <a:lnTo>
                    <a:pt x="889" y="905"/>
                  </a:lnTo>
                  <a:lnTo>
                    <a:pt x="886" y="902"/>
                  </a:lnTo>
                  <a:lnTo>
                    <a:pt x="884" y="902"/>
                  </a:lnTo>
                  <a:lnTo>
                    <a:pt x="880" y="900"/>
                  </a:lnTo>
                  <a:lnTo>
                    <a:pt x="880" y="898"/>
                  </a:lnTo>
                  <a:lnTo>
                    <a:pt x="877" y="895"/>
                  </a:lnTo>
                  <a:lnTo>
                    <a:pt x="875" y="893"/>
                  </a:lnTo>
                  <a:lnTo>
                    <a:pt x="873" y="893"/>
                  </a:lnTo>
                  <a:lnTo>
                    <a:pt x="870" y="893"/>
                  </a:lnTo>
                  <a:lnTo>
                    <a:pt x="868" y="895"/>
                  </a:lnTo>
                  <a:lnTo>
                    <a:pt x="868" y="898"/>
                  </a:lnTo>
                  <a:lnTo>
                    <a:pt x="861" y="911"/>
                  </a:lnTo>
                  <a:lnTo>
                    <a:pt x="859" y="918"/>
                  </a:lnTo>
                  <a:lnTo>
                    <a:pt x="857" y="923"/>
                  </a:lnTo>
                  <a:lnTo>
                    <a:pt x="854" y="925"/>
                  </a:lnTo>
                  <a:lnTo>
                    <a:pt x="854" y="927"/>
                  </a:lnTo>
                  <a:lnTo>
                    <a:pt x="852" y="930"/>
                  </a:lnTo>
                  <a:lnTo>
                    <a:pt x="850" y="930"/>
                  </a:lnTo>
                  <a:lnTo>
                    <a:pt x="848" y="932"/>
                  </a:lnTo>
                  <a:lnTo>
                    <a:pt x="843" y="939"/>
                  </a:lnTo>
                  <a:lnTo>
                    <a:pt x="834" y="955"/>
                  </a:lnTo>
                  <a:lnTo>
                    <a:pt x="832" y="959"/>
                  </a:lnTo>
                  <a:lnTo>
                    <a:pt x="829" y="959"/>
                  </a:lnTo>
                  <a:lnTo>
                    <a:pt x="829" y="962"/>
                  </a:lnTo>
                  <a:lnTo>
                    <a:pt x="827" y="962"/>
                  </a:lnTo>
                  <a:lnTo>
                    <a:pt x="827" y="964"/>
                  </a:lnTo>
                  <a:lnTo>
                    <a:pt x="825" y="964"/>
                  </a:lnTo>
                  <a:lnTo>
                    <a:pt x="822" y="964"/>
                  </a:lnTo>
                  <a:lnTo>
                    <a:pt x="822" y="962"/>
                  </a:lnTo>
                  <a:lnTo>
                    <a:pt x="820" y="962"/>
                  </a:lnTo>
                  <a:lnTo>
                    <a:pt x="820" y="959"/>
                  </a:lnTo>
                  <a:lnTo>
                    <a:pt x="818" y="957"/>
                  </a:lnTo>
                  <a:lnTo>
                    <a:pt x="816" y="957"/>
                  </a:lnTo>
                  <a:lnTo>
                    <a:pt x="813" y="957"/>
                  </a:lnTo>
                  <a:lnTo>
                    <a:pt x="813" y="959"/>
                  </a:lnTo>
                  <a:lnTo>
                    <a:pt x="811" y="962"/>
                  </a:lnTo>
                  <a:lnTo>
                    <a:pt x="811" y="964"/>
                  </a:lnTo>
                  <a:lnTo>
                    <a:pt x="811" y="966"/>
                  </a:lnTo>
                  <a:lnTo>
                    <a:pt x="811" y="969"/>
                  </a:lnTo>
                  <a:lnTo>
                    <a:pt x="809" y="971"/>
                  </a:lnTo>
                  <a:lnTo>
                    <a:pt x="806" y="973"/>
                  </a:lnTo>
                  <a:lnTo>
                    <a:pt x="804" y="973"/>
                  </a:lnTo>
                  <a:lnTo>
                    <a:pt x="802" y="973"/>
                  </a:lnTo>
                  <a:lnTo>
                    <a:pt x="800" y="973"/>
                  </a:lnTo>
                  <a:lnTo>
                    <a:pt x="797" y="973"/>
                  </a:lnTo>
                  <a:lnTo>
                    <a:pt x="793" y="971"/>
                  </a:lnTo>
                  <a:lnTo>
                    <a:pt x="790" y="969"/>
                  </a:lnTo>
                  <a:lnTo>
                    <a:pt x="788" y="966"/>
                  </a:lnTo>
                  <a:lnTo>
                    <a:pt x="786" y="966"/>
                  </a:lnTo>
                  <a:lnTo>
                    <a:pt x="784" y="966"/>
                  </a:lnTo>
                  <a:lnTo>
                    <a:pt x="781" y="964"/>
                  </a:lnTo>
                  <a:lnTo>
                    <a:pt x="777" y="964"/>
                  </a:lnTo>
                  <a:lnTo>
                    <a:pt x="774" y="964"/>
                  </a:lnTo>
                  <a:lnTo>
                    <a:pt x="772" y="964"/>
                  </a:lnTo>
                  <a:lnTo>
                    <a:pt x="772" y="962"/>
                  </a:lnTo>
                  <a:lnTo>
                    <a:pt x="768" y="959"/>
                  </a:lnTo>
                  <a:lnTo>
                    <a:pt x="765" y="959"/>
                  </a:lnTo>
                  <a:lnTo>
                    <a:pt x="761" y="957"/>
                  </a:lnTo>
                  <a:lnTo>
                    <a:pt x="765" y="964"/>
                  </a:lnTo>
                  <a:lnTo>
                    <a:pt x="765" y="966"/>
                  </a:lnTo>
                  <a:lnTo>
                    <a:pt x="765" y="971"/>
                  </a:lnTo>
                  <a:lnTo>
                    <a:pt x="768" y="973"/>
                  </a:lnTo>
                  <a:lnTo>
                    <a:pt x="768" y="975"/>
                  </a:lnTo>
                  <a:lnTo>
                    <a:pt x="770" y="978"/>
                  </a:lnTo>
                  <a:lnTo>
                    <a:pt x="772" y="980"/>
                  </a:lnTo>
                  <a:lnTo>
                    <a:pt x="774" y="980"/>
                  </a:lnTo>
                  <a:lnTo>
                    <a:pt x="774" y="982"/>
                  </a:lnTo>
                  <a:lnTo>
                    <a:pt x="777" y="985"/>
                  </a:lnTo>
                  <a:lnTo>
                    <a:pt x="777" y="987"/>
                  </a:lnTo>
                  <a:lnTo>
                    <a:pt x="774" y="991"/>
                  </a:lnTo>
                  <a:lnTo>
                    <a:pt x="774" y="994"/>
                  </a:lnTo>
                  <a:lnTo>
                    <a:pt x="774" y="998"/>
                  </a:lnTo>
                  <a:lnTo>
                    <a:pt x="777" y="1001"/>
                  </a:lnTo>
                  <a:lnTo>
                    <a:pt x="779" y="1003"/>
                  </a:lnTo>
                  <a:lnTo>
                    <a:pt x="779" y="1005"/>
                  </a:lnTo>
                  <a:lnTo>
                    <a:pt x="781" y="1007"/>
                  </a:lnTo>
                  <a:lnTo>
                    <a:pt x="781" y="1010"/>
                  </a:lnTo>
                  <a:lnTo>
                    <a:pt x="781" y="1014"/>
                  </a:lnTo>
                  <a:lnTo>
                    <a:pt x="781" y="1017"/>
                  </a:lnTo>
                  <a:lnTo>
                    <a:pt x="779" y="1019"/>
                  </a:lnTo>
                  <a:lnTo>
                    <a:pt x="777" y="1021"/>
                  </a:lnTo>
                  <a:lnTo>
                    <a:pt x="777" y="1023"/>
                  </a:lnTo>
                  <a:lnTo>
                    <a:pt x="777" y="1026"/>
                  </a:lnTo>
                  <a:lnTo>
                    <a:pt x="777" y="1028"/>
                  </a:lnTo>
                  <a:lnTo>
                    <a:pt x="777" y="1030"/>
                  </a:lnTo>
                  <a:lnTo>
                    <a:pt x="774" y="1033"/>
                  </a:lnTo>
                  <a:lnTo>
                    <a:pt x="774" y="1035"/>
                  </a:lnTo>
                  <a:lnTo>
                    <a:pt x="772" y="1037"/>
                  </a:lnTo>
                  <a:lnTo>
                    <a:pt x="770" y="1039"/>
                  </a:lnTo>
                  <a:lnTo>
                    <a:pt x="770" y="1042"/>
                  </a:lnTo>
                  <a:lnTo>
                    <a:pt x="770" y="1044"/>
                  </a:lnTo>
                  <a:lnTo>
                    <a:pt x="768" y="1046"/>
                  </a:lnTo>
                  <a:lnTo>
                    <a:pt x="768" y="1049"/>
                  </a:lnTo>
                  <a:lnTo>
                    <a:pt x="765" y="1051"/>
                  </a:lnTo>
                  <a:lnTo>
                    <a:pt x="763" y="1051"/>
                  </a:lnTo>
                  <a:lnTo>
                    <a:pt x="761" y="1053"/>
                  </a:lnTo>
                  <a:lnTo>
                    <a:pt x="761" y="1055"/>
                  </a:lnTo>
                  <a:lnTo>
                    <a:pt x="761" y="1060"/>
                  </a:lnTo>
                  <a:lnTo>
                    <a:pt x="761" y="1062"/>
                  </a:lnTo>
                  <a:lnTo>
                    <a:pt x="758" y="1065"/>
                  </a:lnTo>
                  <a:lnTo>
                    <a:pt x="756" y="1065"/>
                  </a:lnTo>
                  <a:lnTo>
                    <a:pt x="752" y="1067"/>
                  </a:lnTo>
                  <a:lnTo>
                    <a:pt x="749" y="1067"/>
                  </a:lnTo>
                  <a:lnTo>
                    <a:pt x="747" y="1069"/>
                  </a:lnTo>
                  <a:lnTo>
                    <a:pt x="749" y="1071"/>
                  </a:lnTo>
                  <a:lnTo>
                    <a:pt x="749" y="1074"/>
                  </a:lnTo>
                  <a:lnTo>
                    <a:pt x="749" y="1076"/>
                  </a:lnTo>
                  <a:lnTo>
                    <a:pt x="747" y="1076"/>
                  </a:lnTo>
                  <a:lnTo>
                    <a:pt x="745" y="1078"/>
                  </a:lnTo>
                  <a:lnTo>
                    <a:pt x="740" y="1083"/>
                  </a:lnTo>
                  <a:lnTo>
                    <a:pt x="738" y="1085"/>
                  </a:lnTo>
                  <a:lnTo>
                    <a:pt x="738" y="1087"/>
                  </a:lnTo>
                  <a:lnTo>
                    <a:pt x="738" y="1090"/>
                  </a:lnTo>
                  <a:lnTo>
                    <a:pt x="740" y="1092"/>
                  </a:lnTo>
                  <a:lnTo>
                    <a:pt x="740" y="1094"/>
                  </a:lnTo>
                  <a:lnTo>
                    <a:pt x="738" y="1101"/>
                  </a:lnTo>
                  <a:lnTo>
                    <a:pt x="736" y="1101"/>
                  </a:lnTo>
                  <a:lnTo>
                    <a:pt x="733" y="1099"/>
                  </a:lnTo>
                  <a:lnTo>
                    <a:pt x="731" y="1097"/>
                  </a:lnTo>
                  <a:lnTo>
                    <a:pt x="729" y="1094"/>
                  </a:lnTo>
                  <a:lnTo>
                    <a:pt x="726" y="1092"/>
                  </a:lnTo>
                  <a:lnTo>
                    <a:pt x="724" y="1090"/>
                  </a:lnTo>
                  <a:lnTo>
                    <a:pt x="722" y="1090"/>
                  </a:lnTo>
                  <a:lnTo>
                    <a:pt x="720" y="1090"/>
                  </a:lnTo>
                  <a:lnTo>
                    <a:pt x="717" y="1087"/>
                  </a:lnTo>
                  <a:lnTo>
                    <a:pt x="715" y="1085"/>
                  </a:lnTo>
                  <a:lnTo>
                    <a:pt x="715" y="1083"/>
                  </a:lnTo>
                  <a:lnTo>
                    <a:pt x="713" y="1083"/>
                  </a:lnTo>
                  <a:lnTo>
                    <a:pt x="710" y="1083"/>
                  </a:lnTo>
                  <a:lnTo>
                    <a:pt x="708" y="1083"/>
                  </a:lnTo>
                  <a:lnTo>
                    <a:pt x="704" y="1081"/>
                  </a:lnTo>
                  <a:lnTo>
                    <a:pt x="701" y="1078"/>
                  </a:lnTo>
                  <a:lnTo>
                    <a:pt x="699" y="1076"/>
                  </a:lnTo>
                  <a:lnTo>
                    <a:pt x="697" y="1074"/>
                  </a:lnTo>
                  <a:lnTo>
                    <a:pt x="694" y="1074"/>
                  </a:lnTo>
                  <a:lnTo>
                    <a:pt x="694" y="1071"/>
                  </a:lnTo>
                  <a:lnTo>
                    <a:pt x="692" y="1071"/>
                  </a:lnTo>
                  <a:lnTo>
                    <a:pt x="690" y="1074"/>
                  </a:lnTo>
                  <a:lnTo>
                    <a:pt x="688" y="1078"/>
                  </a:lnTo>
                  <a:lnTo>
                    <a:pt x="683" y="1083"/>
                  </a:lnTo>
                  <a:lnTo>
                    <a:pt x="678" y="1092"/>
                  </a:lnTo>
                  <a:lnTo>
                    <a:pt x="676" y="1094"/>
                  </a:lnTo>
                  <a:lnTo>
                    <a:pt x="672" y="1097"/>
                  </a:lnTo>
                  <a:lnTo>
                    <a:pt x="665" y="1101"/>
                  </a:lnTo>
                  <a:lnTo>
                    <a:pt x="656" y="1103"/>
                  </a:lnTo>
                  <a:lnTo>
                    <a:pt x="653" y="1103"/>
                  </a:lnTo>
                  <a:lnTo>
                    <a:pt x="651" y="1103"/>
                  </a:lnTo>
                  <a:lnTo>
                    <a:pt x="646" y="1101"/>
                  </a:lnTo>
                  <a:lnTo>
                    <a:pt x="644" y="1101"/>
                  </a:lnTo>
                  <a:lnTo>
                    <a:pt x="640" y="1099"/>
                  </a:lnTo>
                  <a:lnTo>
                    <a:pt x="635" y="1099"/>
                  </a:lnTo>
                  <a:lnTo>
                    <a:pt x="633" y="1099"/>
                  </a:lnTo>
                  <a:lnTo>
                    <a:pt x="630" y="1099"/>
                  </a:lnTo>
                  <a:lnTo>
                    <a:pt x="628" y="1101"/>
                  </a:lnTo>
                  <a:lnTo>
                    <a:pt x="628" y="1103"/>
                  </a:lnTo>
                  <a:lnTo>
                    <a:pt x="628" y="1106"/>
                  </a:lnTo>
                  <a:lnTo>
                    <a:pt x="626" y="1110"/>
                  </a:lnTo>
                  <a:lnTo>
                    <a:pt x="624" y="1113"/>
                  </a:lnTo>
                  <a:lnTo>
                    <a:pt x="621" y="1117"/>
                  </a:lnTo>
                  <a:lnTo>
                    <a:pt x="617" y="1126"/>
                  </a:lnTo>
                  <a:lnTo>
                    <a:pt x="612" y="1135"/>
                  </a:lnTo>
                  <a:lnTo>
                    <a:pt x="601" y="1154"/>
                  </a:lnTo>
                  <a:lnTo>
                    <a:pt x="589" y="1172"/>
                  </a:lnTo>
                  <a:lnTo>
                    <a:pt x="587" y="1179"/>
                  </a:lnTo>
                  <a:lnTo>
                    <a:pt x="585" y="1183"/>
                  </a:lnTo>
                  <a:lnTo>
                    <a:pt x="585" y="1188"/>
                  </a:lnTo>
                  <a:lnTo>
                    <a:pt x="585" y="1190"/>
                  </a:lnTo>
                  <a:lnTo>
                    <a:pt x="578" y="1195"/>
                  </a:lnTo>
                  <a:lnTo>
                    <a:pt x="576" y="1199"/>
                  </a:lnTo>
                  <a:lnTo>
                    <a:pt x="573" y="1199"/>
                  </a:lnTo>
                  <a:lnTo>
                    <a:pt x="571" y="1199"/>
                  </a:lnTo>
                  <a:lnTo>
                    <a:pt x="569" y="1199"/>
                  </a:lnTo>
                  <a:lnTo>
                    <a:pt x="567" y="1199"/>
                  </a:lnTo>
                  <a:lnTo>
                    <a:pt x="564" y="1202"/>
                  </a:lnTo>
                  <a:lnTo>
                    <a:pt x="562" y="1202"/>
                  </a:lnTo>
                  <a:lnTo>
                    <a:pt x="560" y="1204"/>
                  </a:lnTo>
                  <a:lnTo>
                    <a:pt x="557" y="1206"/>
                  </a:lnTo>
                  <a:lnTo>
                    <a:pt x="557" y="1209"/>
                  </a:lnTo>
                  <a:lnTo>
                    <a:pt x="555" y="1209"/>
                  </a:lnTo>
                  <a:lnTo>
                    <a:pt x="553" y="1211"/>
                  </a:lnTo>
                  <a:lnTo>
                    <a:pt x="551" y="1211"/>
                  </a:lnTo>
                  <a:lnTo>
                    <a:pt x="541" y="1215"/>
                  </a:lnTo>
                  <a:lnTo>
                    <a:pt x="539" y="1215"/>
                  </a:lnTo>
                  <a:lnTo>
                    <a:pt x="537" y="1213"/>
                  </a:lnTo>
                  <a:lnTo>
                    <a:pt x="525" y="1206"/>
                  </a:lnTo>
                  <a:lnTo>
                    <a:pt x="521" y="1199"/>
                  </a:lnTo>
                  <a:lnTo>
                    <a:pt x="519" y="1197"/>
                  </a:lnTo>
                  <a:lnTo>
                    <a:pt x="521" y="1193"/>
                  </a:lnTo>
                  <a:lnTo>
                    <a:pt x="523" y="1183"/>
                  </a:lnTo>
                  <a:lnTo>
                    <a:pt x="523" y="1181"/>
                  </a:lnTo>
                  <a:lnTo>
                    <a:pt x="521" y="1179"/>
                  </a:lnTo>
                  <a:lnTo>
                    <a:pt x="519" y="1177"/>
                  </a:lnTo>
                  <a:lnTo>
                    <a:pt x="516" y="1174"/>
                  </a:lnTo>
                  <a:lnTo>
                    <a:pt x="512" y="1170"/>
                  </a:lnTo>
                  <a:lnTo>
                    <a:pt x="509" y="1170"/>
                  </a:lnTo>
                  <a:lnTo>
                    <a:pt x="507" y="1170"/>
                  </a:lnTo>
                  <a:lnTo>
                    <a:pt x="503" y="1172"/>
                  </a:lnTo>
                  <a:lnTo>
                    <a:pt x="498" y="1174"/>
                  </a:lnTo>
                  <a:lnTo>
                    <a:pt x="491" y="1181"/>
                  </a:lnTo>
                  <a:lnTo>
                    <a:pt x="484" y="1183"/>
                  </a:lnTo>
                  <a:lnTo>
                    <a:pt x="482" y="1190"/>
                  </a:lnTo>
                  <a:lnTo>
                    <a:pt x="477" y="1195"/>
                  </a:lnTo>
                  <a:lnTo>
                    <a:pt x="473" y="1202"/>
                  </a:lnTo>
                  <a:lnTo>
                    <a:pt x="471" y="1204"/>
                  </a:lnTo>
                  <a:lnTo>
                    <a:pt x="468" y="1206"/>
                  </a:lnTo>
                  <a:lnTo>
                    <a:pt x="464" y="1206"/>
                  </a:lnTo>
                  <a:lnTo>
                    <a:pt x="464" y="1204"/>
                  </a:lnTo>
                  <a:lnTo>
                    <a:pt x="461" y="1204"/>
                  </a:lnTo>
                  <a:lnTo>
                    <a:pt x="459" y="1202"/>
                  </a:lnTo>
                  <a:lnTo>
                    <a:pt x="455" y="1199"/>
                  </a:lnTo>
                  <a:lnTo>
                    <a:pt x="450" y="1197"/>
                  </a:lnTo>
                  <a:lnTo>
                    <a:pt x="445" y="1197"/>
                  </a:lnTo>
                  <a:lnTo>
                    <a:pt x="436" y="1193"/>
                  </a:lnTo>
                  <a:lnTo>
                    <a:pt x="429" y="1190"/>
                  </a:lnTo>
                  <a:lnTo>
                    <a:pt x="420" y="1186"/>
                  </a:lnTo>
                  <a:lnTo>
                    <a:pt x="413" y="1181"/>
                  </a:lnTo>
                  <a:lnTo>
                    <a:pt x="407" y="1179"/>
                  </a:lnTo>
                  <a:lnTo>
                    <a:pt x="384" y="1170"/>
                  </a:lnTo>
                  <a:lnTo>
                    <a:pt x="372" y="1165"/>
                  </a:lnTo>
                  <a:lnTo>
                    <a:pt x="368" y="1165"/>
                  </a:lnTo>
                  <a:lnTo>
                    <a:pt x="365" y="1165"/>
                  </a:lnTo>
                  <a:lnTo>
                    <a:pt x="363" y="1165"/>
                  </a:lnTo>
                  <a:lnTo>
                    <a:pt x="361" y="1165"/>
                  </a:lnTo>
                  <a:lnTo>
                    <a:pt x="356" y="1165"/>
                  </a:lnTo>
                  <a:lnTo>
                    <a:pt x="352" y="1165"/>
                  </a:lnTo>
                  <a:lnTo>
                    <a:pt x="349" y="1165"/>
                  </a:lnTo>
                  <a:lnTo>
                    <a:pt x="347" y="1163"/>
                  </a:lnTo>
                  <a:lnTo>
                    <a:pt x="347" y="1161"/>
                  </a:lnTo>
                  <a:lnTo>
                    <a:pt x="345" y="1161"/>
                  </a:lnTo>
                  <a:lnTo>
                    <a:pt x="343" y="1158"/>
                  </a:lnTo>
                  <a:lnTo>
                    <a:pt x="340" y="1156"/>
                  </a:lnTo>
                  <a:lnTo>
                    <a:pt x="336" y="1151"/>
                  </a:lnTo>
                  <a:lnTo>
                    <a:pt x="333" y="1151"/>
                  </a:lnTo>
                  <a:lnTo>
                    <a:pt x="331" y="1149"/>
                  </a:lnTo>
                  <a:lnTo>
                    <a:pt x="329" y="1149"/>
                  </a:lnTo>
                  <a:lnTo>
                    <a:pt x="327" y="1149"/>
                  </a:lnTo>
                  <a:lnTo>
                    <a:pt x="322" y="1149"/>
                  </a:lnTo>
                  <a:lnTo>
                    <a:pt x="315" y="1149"/>
                  </a:lnTo>
                  <a:lnTo>
                    <a:pt x="313" y="1149"/>
                  </a:lnTo>
                  <a:lnTo>
                    <a:pt x="313" y="1151"/>
                  </a:lnTo>
                  <a:lnTo>
                    <a:pt x="313" y="1154"/>
                  </a:lnTo>
                  <a:lnTo>
                    <a:pt x="313" y="1158"/>
                  </a:lnTo>
                  <a:lnTo>
                    <a:pt x="313" y="1161"/>
                  </a:lnTo>
                  <a:lnTo>
                    <a:pt x="313" y="1163"/>
                  </a:lnTo>
                  <a:lnTo>
                    <a:pt x="313" y="1165"/>
                  </a:lnTo>
                  <a:lnTo>
                    <a:pt x="311" y="1165"/>
                  </a:lnTo>
                  <a:lnTo>
                    <a:pt x="308" y="1167"/>
                  </a:lnTo>
                  <a:lnTo>
                    <a:pt x="288" y="1188"/>
                  </a:lnTo>
                  <a:lnTo>
                    <a:pt x="281" y="1186"/>
                  </a:lnTo>
                  <a:lnTo>
                    <a:pt x="279" y="1186"/>
                  </a:lnTo>
                  <a:lnTo>
                    <a:pt x="276" y="1188"/>
                  </a:lnTo>
                  <a:lnTo>
                    <a:pt x="274" y="1188"/>
                  </a:lnTo>
                  <a:lnTo>
                    <a:pt x="269" y="1190"/>
                  </a:lnTo>
                  <a:lnTo>
                    <a:pt x="267" y="1190"/>
                  </a:lnTo>
                  <a:lnTo>
                    <a:pt x="263" y="1193"/>
                  </a:lnTo>
                  <a:lnTo>
                    <a:pt x="260" y="1193"/>
                  </a:lnTo>
                  <a:lnTo>
                    <a:pt x="258" y="1193"/>
                  </a:lnTo>
                  <a:lnTo>
                    <a:pt x="256" y="1190"/>
                  </a:lnTo>
                  <a:lnTo>
                    <a:pt x="256" y="1188"/>
                  </a:lnTo>
                  <a:lnTo>
                    <a:pt x="256" y="1183"/>
                  </a:lnTo>
                  <a:lnTo>
                    <a:pt x="256" y="1181"/>
                  </a:lnTo>
                  <a:lnTo>
                    <a:pt x="253" y="1181"/>
                  </a:lnTo>
                  <a:lnTo>
                    <a:pt x="251" y="1179"/>
                  </a:lnTo>
                  <a:lnTo>
                    <a:pt x="249" y="1179"/>
                  </a:lnTo>
                  <a:lnTo>
                    <a:pt x="249" y="1177"/>
                  </a:lnTo>
                  <a:lnTo>
                    <a:pt x="247" y="1174"/>
                  </a:lnTo>
                  <a:lnTo>
                    <a:pt x="240" y="1172"/>
                  </a:lnTo>
                  <a:lnTo>
                    <a:pt x="235" y="1172"/>
                  </a:lnTo>
                  <a:lnTo>
                    <a:pt x="231" y="1172"/>
                  </a:lnTo>
                  <a:lnTo>
                    <a:pt x="228" y="1170"/>
                  </a:lnTo>
                  <a:lnTo>
                    <a:pt x="226" y="1170"/>
                  </a:lnTo>
                  <a:lnTo>
                    <a:pt x="224" y="1170"/>
                  </a:lnTo>
                  <a:lnTo>
                    <a:pt x="221" y="1170"/>
                  </a:lnTo>
                  <a:lnTo>
                    <a:pt x="217" y="1170"/>
                  </a:lnTo>
                  <a:lnTo>
                    <a:pt x="215" y="1172"/>
                  </a:lnTo>
                  <a:lnTo>
                    <a:pt x="210" y="1172"/>
                  </a:lnTo>
                  <a:lnTo>
                    <a:pt x="205" y="1172"/>
                  </a:lnTo>
                  <a:lnTo>
                    <a:pt x="196" y="1172"/>
                  </a:lnTo>
                  <a:lnTo>
                    <a:pt x="187" y="1172"/>
                  </a:lnTo>
                  <a:lnTo>
                    <a:pt x="185" y="1172"/>
                  </a:lnTo>
                  <a:lnTo>
                    <a:pt x="180" y="1172"/>
                  </a:lnTo>
                  <a:lnTo>
                    <a:pt x="169" y="1172"/>
                  </a:lnTo>
                  <a:lnTo>
                    <a:pt x="164" y="1170"/>
                  </a:lnTo>
                  <a:lnTo>
                    <a:pt x="162" y="1167"/>
                  </a:lnTo>
                  <a:lnTo>
                    <a:pt x="160" y="1165"/>
                  </a:lnTo>
                  <a:lnTo>
                    <a:pt x="158" y="1158"/>
                  </a:lnTo>
                  <a:lnTo>
                    <a:pt x="155" y="1149"/>
                  </a:lnTo>
                  <a:lnTo>
                    <a:pt x="155" y="1142"/>
                  </a:lnTo>
                  <a:lnTo>
                    <a:pt x="153" y="1140"/>
                  </a:lnTo>
                  <a:lnTo>
                    <a:pt x="151" y="1138"/>
                  </a:lnTo>
                  <a:lnTo>
                    <a:pt x="146" y="1135"/>
                  </a:lnTo>
                  <a:lnTo>
                    <a:pt x="146" y="1133"/>
                  </a:lnTo>
                  <a:lnTo>
                    <a:pt x="144" y="1131"/>
                  </a:lnTo>
                  <a:lnTo>
                    <a:pt x="142" y="1126"/>
                  </a:lnTo>
                  <a:lnTo>
                    <a:pt x="139" y="1124"/>
                  </a:lnTo>
                  <a:lnTo>
                    <a:pt x="137" y="1122"/>
                  </a:lnTo>
                  <a:lnTo>
                    <a:pt x="130" y="1119"/>
                  </a:lnTo>
                  <a:lnTo>
                    <a:pt x="128" y="1117"/>
                  </a:lnTo>
                  <a:lnTo>
                    <a:pt x="126" y="1115"/>
                  </a:lnTo>
                  <a:lnTo>
                    <a:pt x="126" y="1113"/>
                  </a:lnTo>
                  <a:lnTo>
                    <a:pt x="123" y="1110"/>
                  </a:lnTo>
                  <a:lnTo>
                    <a:pt x="121" y="1110"/>
                  </a:lnTo>
                  <a:lnTo>
                    <a:pt x="116" y="1110"/>
                  </a:lnTo>
                  <a:lnTo>
                    <a:pt x="110" y="1110"/>
                  </a:lnTo>
                  <a:lnTo>
                    <a:pt x="107" y="1110"/>
                  </a:lnTo>
                  <a:lnTo>
                    <a:pt x="105" y="1110"/>
                  </a:lnTo>
                  <a:lnTo>
                    <a:pt x="100" y="1108"/>
                  </a:lnTo>
                  <a:lnTo>
                    <a:pt x="100" y="1103"/>
                  </a:lnTo>
                  <a:lnTo>
                    <a:pt x="98" y="1101"/>
                  </a:lnTo>
                  <a:lnTo>
                    <a:pt x="96" y="1101"/>
                  </a:lnTo>
                  <a:lnTo>
                    <a:pt x="94" y="1099"/>
                  </a:lnTo>
                  <a:lnTo>
                    <a:pt x="91" y="1099"/>
                  </a:lnTo>
                  <a:lnTo>
                    <a:pt x="89" y="1101"/>
                  </a:lnTo>
                  <a:lnTo>
                    <a:pt x="84" y="1101"/>
                  </a:lnTo>
                  <a:lnTo>
                    <a:pt x="75" y="1103"/>
                  </a:lnTo>
                  <a:lnTo>
                    <a:pt x="68" y="1103"/>
                  </a:lnTo>
                  <a:lnTo>
                    <a:pt x="59" y="1106"/>
                  </a:lnTo>
                  <a:lnTo>
                    <a:pt x="52" y="1106"/>
                  </a:lnTo>
                  <a:lnTo>
                    <a:pt x="50" y="1103"/>
                  </a:lnTo>
                  <a:lnTo>
                    <a:pt x="48" y="1101"/>
                  </a:lnTo>
                  <a:lnTo>
                    <a:pt x="46" y="1101"/>
                  </a:lnTo>
                  <a:lnTo>
                    <a:pt x="43" y="1101"/>
                  </a:lnTo>
                  <a:lnTo>
                    <a:pt x="41" y="1099"/>
                  </a:lnTo>
                  <a:lnTo>
                    <a:pt x="41" y="1097"/>
                  </a:lnTo>
                  <a:lnTo>
                    <a:pt x="39" y="1094"/>
                  </a:lnTo>
                  <a:lnTo>
                    <a:pt x="36" y="1090"/>
                  </a:lnTo>
                  <a:lnTo>
                    <a:pt x="34" y="1081"/>
                  </a:lnTo>
                  <a:lnTo>
                    <a:pt x="27" y="1071"/>
                  </a:lnTo>
                  <a:lnTo>
                    <a:pt x="25" y="1067"/>
                  </a:lnTo>
                  <a:lnTo>
                    <a:pt x="18" y="1062"/>
                  </a:lnTo>
                  <a:lnTo>
                    <a:pt x="11" y="1055"/>
                  </a:lnTo>
                  <a:lnTo>
                    <a:pt x="7" y="1051"/>
                  </a:lnTo>
                  <a:lnTo>
                    <a:pt x="4" y="1049"/>
                  </a:lnTo>
                  <a:lnTo>
                    <a:pt x="2" y="1044"/>
                  </a:lnTo>
                  <a:lnTo>
                    <a:pt x="2" y="1039"/>
                  </a:lnTo>
                  <a:lnTo>
                    <a:pt x="0" y="1033"/>
                  </a:lnTo>
                  <a:lnTo>
                    <a:pt x="2" y="1030"/>
                  </a:lnTo>
                  <a:lnTo>
                    <a:pt x="7" y="1026"/>
                  </a:lnTo>
                  <a:lnTo>
                    <a:pt x="9" y="1021"/>
                  </a:lnTo>
                  <a:lnTo>
                    <a:pt x="11" y="1017"/>
                  </a:lnTo>
                  <a:lnTo>
                    <a:pt x="11" y="1010"/>
                  </a:lnTo>
                  <a:lnTo>
                    <a:pt x="9" y="1005"/>
                  </a:lnTo>
                  <a:lnTo>
                    <a:pt x="9" y="998"/>
                  </a:lnTo>
                  <a:lnTo>
                    <a:pt x="9" y="994"/>
                  </a:lnTo>
                  <a:lnTo>
                    <a:pt x="11" y="994"/>
                  </a:lnTo>
                  <a:lnTo>
                    <a:pt x="16" y="991"/>
                  </a:lnTo>
                  <a:lnTo>
                    <a:pt x="20" y="987"/>
                  </a:lnTo>
                  <a:lnTo>
                    <a:pt x="25" y="975"/>
                  </a:lnTo>
                  <a:lnTo>
                    <a:pt x="27" y="971"/>
                  </a:lnTo>
                  <a:lnTo>
                    <a:pt x="30" y="969"/>
                  </a:lnTo>
                  <a:lnTo>
                    <a:pt x="30" y="966"/>
                  </a:lnTo>
                  <a:lnTo>
                    <a:pt x="32" y="964"/>
                  </a:lnTo>
                  <a:lnTo>
                    <a:pt x="30" y="959"/>
                  </a:lnTo>
                  <a:lnTo>
                    <a:pt x="27" y="957"/>
                  </a:lnTo>
                  <a:lnTo>
                    <a:pt x="27" y="953"/>
                  </a:lnTo>
                  <a:lnTo>
                    <a:pt x="25" y="950"/>
                  </a:lnTo>
                  <a:lnTo>
                    <a:pt x="27" y="946"/>
                  </a:lnTo>
                  <a:lnTo>
                    <a:pt x="27" y="939"/>
                  </a:lnTo>
                  <a:lnTo>
                    <a:pt x="30" y="934"/>
                  </a:lnTo>
                  <a:lnTo>
                    <a:pt x="32" y="934"/>
                  </a:lnTo>
                  <a:lnTo>
                    <a:pt x="34" y="934"/>
                  </a:lnTo>
                  <a:lnTo>
                    <a:pt x="36" y="939"/>
                  </a:lnTo>
                  <a:lnTo>
                    <a:pt x="36" y="941"/>
                  </a:lnTo>
                  <a:lnTo>
                    <a:pt x="41" y="943"/>
                  </a:lnTo>
                  <a:lnTo>
                    <a:pt x="50" y="941"/>
                  </a:lnTo>
                  <a:lnTo>
                    <a:pt x="62" y="939"/>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73" name="Freeform 7">
              <a:extLst>
                <a:ext uri="{FF2B5EF4-FFF2-40B4-BE49-F238E27FC236}">
                  <a16:creationId xmlns:a16="http://schemas.microsoft.com/office/drawing/2014/main" id="{8942D178-6594-CB43-7B5C-B4EF8A794B26}"/>
                </a:ext>
              </a:extLst>
            </xdr:cNvPr>
            <xdr:cNvSpPr>
              <a:spLocks/>
            </xdr:cNvSpPr>
          </xdr:nvSpPr>
          <xdr:spPr bwMode="auto">
            <a:xfrm>
              <a:off x="2922588" y="1571625"/>
              <a:ext cx="863600" cy="1560513"/>
            </a:xfrm>
            <a:custGeom>
              <a:avLst/>
              <a:gdLst/>
              <a:ahLst/>
              <a:cxnLst>
                <a:cxn ang="0">
                  <a:pos x="457" y="971"/>
                </a:cxn>
                <a:cxn ang="0">
                  <a:pos x="462" y="944"/>
                </a:cxn>
                <a:cxn ang="0">
                  <a:pos x="478" y="933"/>
                </a:cxn>
                <a:cxn ang="0">
                  <a:pos x="500" y="917"/>
                </a:cxn>
                <a:cxn ang="0">
                  <a:pos x="512" y="894"/>
                </a:cxn>
                <a:cxn ang="0">
                  <a:pos x="503" y="882"/>
                </a:cxn>
                <a:cxn ang="0">
                  <a:pos x="532" y="866"/>
                </a:cxn>
                <a:cxn ang="0">
                  <a:pos x="542" y="850"/>
                </a:cxn>
                <a:cxn ang="0">
                  <a:pos x="539" y="816"/>
                </a:cxn>
                <a:cxn ang="0">
                  <a:pos x="535" y="805"/>
                </a:cxn>
                <a:cxn ang="0">
                  <a:pos x="526" y="789"/>
                </a:cxn>
                <a:cxn ang="0">
                  <a:pos x="500" y="752"/>
                </a:cxn>
                <a:cxn ang="0">
                  <a:pos x="475" y="738"/>
                </a:cxn>
                <a:cxn ang="0">
                  <a:pos x="462" y="766"/>
                </a:cxn>
                <a:cxn ang="0">
                  <a:pos x="420" y="798"/>
                </a:cxn>
                <a:cxn ang="0">
                  <a:pos x="395" y="796"/>
                </a:cxn>
                <a:cxn ang="0">
                  <a:pos x="368" y="796"/>
                </a:cxn>
                <a:cxn ang="0">
                  <a:pos x="343" y="786"/>
                </a:cxn>
                <a:cxn ang="0">
                  <a:pos x="311" y="786"/>
                </a:cxn>
                <a:cxn ang="0">
                  <a:pos x="288" y="786"/>
                </a:cxn>
                <a:cxn ang="0">
                  <a:pos x="265" y="764"/>
                </a:cxn>
                <a:cxn ang="0">
                  <a:pos x="238" y="773"/>
                </a:cxn>
                <a:cxn ang="0">
                  <a:pos x="212" y="757"/>
                </a:cxn>
                <a:cxn ang="0">
                  <a:pos x="206" y="729"/>
                </a:cxn>
                <a:cxn ang="0">
                  <a:pos x="219" y="704"/>
                </a:cxn>
                <a:cxn ang="0">
                  <a:pos x="212" y="668"/>
                </a:cxn>
                <a:cxn ang="0">
                  <a:pos x="215" y="640"/>
                </a:cxn>
                <a:cxn ang="0">
                  <a:pos x="238" y="601"/>
                </a:cxn>
                <a:cxn ang="0">
                  <a:pos x="233" y="581"/>
                </a:cxn>
                <a:cxn ang="0">
                  <a:pos x="217" y="569"/>
                </a:cxn>
                <a:cxn ang="0">
                  <a:pos x="194" y="562"/>
                </a:cxn>
                <a:cxn ang="0">
                  <a:pos x="171" y="551"/>
                </a:cxn>
                <a:cxn ang="0">
                  <a:pos x="148" y="540"/>
                </a:cxn>
                <a:cxn ang="0">
                  <a:pos x="114" y="553"/>
                </a:cxn>
                <a:cxn ang="0">
                  <a:pos x="89" y="558"/>
                </a:cxn>
                <a:cxn ang="0">
                  <a:pos x="71" y="549"/>
                </a:cxn>
                <a:cxn ang="0">
                  <a:pos x="27" y="562"/>
                </a:cxn>
                <a:cxn ang="0">
                  <a:pos x="0" y="558"/>
                </a:cxn>
                <a:cxn ang="0">
                  <a:pos x="18" y="528"/>
                </a:cxn>
                <a:cxn ang="0">
                  <a:pos x="48" y="510"/>
                </a:cxn>
                <a:cxn ang="0">
                  <a:pos x="69" y="476"/>
                </a:cxn>
                <a:cxn ang="0">
                  <a:pos x="73" y="437"/>
                </a:cxn>
                <a:cxn ang="0">
                  <a:pos x="80" y="412"/>
                </a:cxn>
                <a:cxn ang="0">
                  <a:pos x="103" y="382"/>
                </a:cxn>
                <a:cxn ang="0">
                  <a:pos x="98" y="357"/>
                </a:cxn>
                <a:cxn ang="0">
                  <a:pos x="101" y="334"/>
                </a:cxn>
                <a:cxn ang="0">
                  <a:pos x="107" y="313"/>
                </a:cxn>
                <a:cxn ang="0">
                  <a:pos x="126" y="297"/>
                </a:cxn>
                <a:cxn ang="0">
                  <a:pos x="123" y="261"/>
                </a:cxn>
                <a:cxn ang="0">
                  <a:pos x="155" y="229"/>
                </a:cxn>
                <a:cxn ang="0">
                  <a:pos x="180" y="231"/>
                </a:cxn>
                <a:cxn ang="0">
                  <a:pos x="206" y="183"/>
                </a:cxn>
                <a:cxn ang="0">
                  <a:pos x="224" y="153"/>
                </a:cxn>
                <a:cxn ang="0">
                  <a:pos x="270" y="121"/>
                </a:cxn>
                <a:cxn ang="0">
                  <a:pos x="304" y="131"/>
                </a:cxn>
                <a:cxn ang="0">
                  <a:pos x="361" y="64"/>
                </a:cxn>
                <a:cxn ang="0">
                  <a:pos x="382" y="3"/>
                </a:cxn>
                <a:cxn ang="0">
                  <a:pos x="411" y="16"/>
                </a:cxn>
                <a:cxn ang="0">
                  <a:pos x="411" y="108"/>
                </a:cxn>
              </a:cxnLst>
              <a:rect l="0" t="0" r="r" b="b"/>
              <a:pathLst>
                <a:path w="544" h="983">
                  <a:moveTo>
                    <a:pt x="430" y="983"/>
                  </a:moveTo>
                  <a:lnTo>
                    <a:pt x="436" y="983"/>
                  </a:lnTo>
                  <a:lnTo>
                    <a:pt x="441" y="983"/>
                  </a:lnTo>
                  <a:lnTo>
                    <a:pt x="446" y="983"/>
                  </a:lnTo>
                  <a:lnTo>
                    <a:pt x="448" y="981"/>
                  </a:lnTo>
                  <a:lnTo>
                    <a:pt x="450" y="981"/>
                  </a:lnTo>
                  <a:lnTo>
                    <a:pt x="452" y="976"/>
                  </a:lnTo>
                  <a:lnTo>
                    <a:pt x="457" y="971"/>
                  </a:lnTo>
                  <a:lnTo>
                    <a:pt x="457" y="967"/>
                  </a:lnTo>
                  <a:lnTo>
                    <a:pt x="457" y="962"/>
                  </a:lnTo>
                  <a:lnTo>
                    <a:pt x="455" y="955"/>
                  </a:lnTo>
                  <a:lnTo>
                    <a:pt x="455" y="949"/>
                  </a:lnTo>
                  <a:lnTo>
                    <a:pt x="455" y="946"/>
                  </a:lnTo>
                  <a:lnTo>
                    <a:pt x="457" y="946"/>
                  </a:lnTo>
                  <a:lnTo>
                    <a:pt x="459" y="946"/>
                  </a:lnTo>
                  <a:lnTo>
                    <a:pt x="462" y="944"/>
                  </a:lnTo>
                  <a:lnTo>
                    <a:pt x="464" y="944"/>
                  </a:lnTo>
                  <a:lnTo>
                    <a:pt x="466" y="942"/>
                  </a:lnTo>
                  <a:lnTo>
                    <a:pt x="468" y="942"/>
                  </a:lnTo>
                  <a:lnTo>
                    <a:pt x="473" y="942"/>
                  </a:lnTo>
                  <a:lnTo>
                    <a:pt x="475" y="942"/>
                  </a:lnTo>
                  <a:lnTo>
                    <a:pt x="478" y="939"/>
                  </a:lnTo>
                  <a:lnTo>
                    <a:pt x="478" y="937"/>
                  </a:lnTo>
                  <a:lnTo>
                    <a:pt x="478" y="933"/>
                  </a:lnTo>
                  <a:lnTo>
                    <a:pt x="480" y="928"/>
                  </a:lnTo>
                  <a:lnTo>
                    <a:pt x="482" y="928"/>
                  </a:lnTo>
                  <a:lnTo>
                    <a:pt x="491" y="926"/>
                  </a:lnTo>
                  <a:lnTo>
                    <a:pt x="491" y="923"/>
                  </a:lnTo>
                  <a:lnTo>
                    <a:pt x="494" y="921"/>
                  </a:lnTo>
                  <a:lnTo>
                    <a:pt x="496" y="919"/>
                  </a:lnTo>
                  <a:lnTo>
                    <a:pt x="500" y="919"/>
                  </a:lnTo>
                  <a:lnTo>
                    <a:pt x="500" y="917"/>
                  </a:lnTo>
                  <a:lnTo>
                    <a:pt x="500" y="912"/>
                  </a:lnTo>
                  <a:lnTo>
                    <a:pt x="498" y="905"/>
                  </a:lnTo>
                  <a:lnTo>
                    <a:pt x="500" y="903"/>
                  </a:lnTo>
                  <a:lnTo>
                    <a:pt x="503" y="901"/>
                  </a:lnTo>
                  <a:lnTo>
                    <a:pt x="505" y="898"/>
                  </a:lnTo>
                  <a:lnTo>
                    <a:pt x="510" y="898"/>
                  </a:lnTo>
                  <a:lnTo>
                    <a:pt x="510" y="896"/>
                  </a:lnTo>
                  <a:lnTo>
                    <a:pt x="512" y="894"/>
                  </a:lnTo>
                  <a:lnTo>
                    <a:pt x="510" y="894"/>
                  </a:lnTo>
                  <a:lnTo>
                    <a:pt x="507" y="894"/>
                  </a:lnTo>
                  <a:lnTo>
                    <a:pt x="503" y="894"/>
                  </a:lnTo>
                  <a:lnTo>
                    <a:pt x="500" y="891"/>
                  </a:lnTo>
                  <a:lnTo>
                    <a:pt x="500" y="889"/>
                  </a:lnTo>
                  <a:lnTo>
                    <a:pt x="503" y="887"/>
                  </a:lnTo>
                  <a:lnTo>
                    <a:pt x="503" y="885"/>
                  </a:lnTo>
                  <a:lnTo>
                    <a:pt x="503" y="882"/>
                  </a:lnTo>
                  <a:lnTo>
                    <a:pt x="503" y="880"/>
                  </a:lnTo>
                  <a:lnTo>
                    <a:pt x="503" y="878"/>
                  </a:lnTo>
                  <a:lnTo>
                    <a:pt x="505" y="878"/>
                  </a:lnTo>
                  <a:lnTo>
                    <a:pt x="507" y="875"/>
                  </a:lnTo>
                  <a:lnTo>
                    <a:pt x="523" y="875"/>
                  </a:lnTo>
                  <a:lnTo>
                    <a:pt x="528" y="873"/>
                  </a:lnTo>
                  <a:lnTo>
                    <a:pt x="530" y="871"/>
                  </a:lnTo>
                  <a:lnTo>
                    <a:pt x="532" y="866"/>
                  </a:lnTo>
                  <a:lnTo>
                    <a:pt x="532" y="862"/>
                  </a:lnTo>
                  <a:lnTo>
                    <a:pt x="530" y="857"/>
                  </a:lnTo>
                  <a:lnTo>
                    <a:pt x="530" y="855"/>
                  </a:lnTo>
                  <a:lnTo>
                    <a:pt x="532" y="853"/>
                  </a:lnTo>
                  <a:lnTo>
                    <a:pt x="535" y="853"/>
                  </a:lnTo>
                  <a:lnTo>
                    <a:pt x="539" y="853"/>
                  </a:lnTo>
                  <a:lnTo>
                    <a:pt x="542" y="853"/>
                  </a:lnTo>
                  <a:lnTo>
                    <a:pt x="542" y="850"/>
                  </a:lnTo>
                  <a:lnTo>
                    <a:pt x="544" y="846"/>
                  </a:lnTo>
                  <a:lnTo>
                    <a:pt x="544" y="839"/>
                  </a:lnTo>
                  <a:lnTo>
                    <a:pt x="544" y="832"/>
                  </a:lnTo>
                  <a:lnTo>
                    <a:pt x="544" y="825"/>
                  </a:lnTo>
                  <a:lnTo>
                    <a:pt x="544" y="818"/>
                  </a:lnTo>
                  <a:lnTo>
                    <a:pt x="544" y="816"/>
                  </a:lnTo>
                  <a:lnTo>
                    <a:pt x="542" y="816"/>
                  </a:lnTo>
                  <a:lnTo>
                    <a:pt x="539" y="816"/>
                  </a:lnTo>
                  <a:lnTo>
                    <a:pt x="537" y="816"/>
                  </a:lnTo>
                  <a:lnTo>
                    <a:pt x="535" y="818"/>
                  </a:lnTo>
                  <a:lnTo>
                    <a:pt x="532" y="818"/>
                  </a:lnTo>
                  <a:lnTo>
                    <a:pt x="530" y="818"/>
                  </a:lnTo>
                  <a:lnTo>
                    <a:pt x="530" y="814"/>
                  </a:lnTo>
                  <a:lnTo>
                    <a:pt x="530" y="809"/>
                  </a:lnTo>
                  <a:lnTo>
                    <a:pt x="532" y="807"/>
                  </a:lnTo>
                  <a:lnTo>
                    <a:pt x="535" y="805"/>
                  </a:lnTo>
                  <a:lnTo>
                    <a:pt x="535" y="802"/>
                  </a:lnTo>
                  <a:lnTo>
                    <a:pt x="535" y="800"/>
                  </a:lnTo>
                  <a:lnTo>
                    <a:pt x="535" y="798"/>
                  </a:lnTo>
                  <a:lnTo>
                    <a:pt x="530" y="798"/>
                  </a:lnTo>
                  <a:lnTo>
                    <a:pt x="530" y="796"/>
                  </a:lnTo>
                  <a:lnTo>
                    <a:pt x="528" y="793"/>
                  </a:lnTo>
                  <a:lnTo>
                    <a:pt x="528" y="791"/>
                  </a:lnTo>
                  <a:lnTo>
                    <a:pt x="526" y="789"/>
                  </a:lnTo>
                  <a:lnTo>
                    <a:pt x="523" y="786"/>
                  </a:lnTo>
                  <a:lnTo>
                    <a:pt x="523" y="784"/>
                  </a:lnTo>
                  <a:lnTo>
                    <a:pt x="523" y="782"/>
                  </a:lnTo>
                  <a:lnTo>
                    <a:pt x="521" y="777"/>
                  </a:lnTo>
                  <a:lnTo>
                    <a:pt x="519" y="775"/>
                  </a:lnTo>
                  <a:lnTo>
                    <a:pt x="512" y="766"/>
                  </a:lnTo>
                  <a:lnTo>
                    <a:pt x="505" y="759"/>
                  </a:lnTo>
                  <a:lnTo>
                    <a:pt x="500" y="752"/>
                  </a:lnTo>
                  <a:lnTo>
                    <a:pt x="496" y="745"/>
                  </a:lnTo>
                  <a:lnTo>
                    <a:pt x="494" y="743"/>
                  </a:lnTo>
                  <a:lnTo>
                    <a:pt x="491" y="741"/>
                  </a:lnTo>
                  <a:lnTo>
                    <a:pt x="487" y="741"/>
                  </a:lnTo>
                  <a:lnTo>
                    <a:pt x="482" y="738"/>
                  </a:lnTo>
                  <a:lnTo>
                    <a:pt x="480" y="738"/>
                  </a:lnTo>
                  <a:lnTo>
                    <a:pt x="478" y="738"/>
                  </a:lnTo>
                  <a:lnTo>
                    <a:pt x="475" y="738"/>
                  </a:lnTo>
                  <a:lnTo>
                    <a:pt x="473" y="741"/>
                  </a:lnTo>
                  <a:lnTo>
                    <a:pt x="471" y="745"/>
                  </a:lnTo>
                  <a:lnTo>
                    <a:pt x="471" y="750"/>
                  </a:lnTo>
                  <a:lnTo>
                    <a:pt x="468" y="754"/>
                  </a:lnTo>
                  <a:lnTo>
                    <a:pt x="466" y="759"/>
                  </a:lnTo>
                  <a:lnTo>
                    <a:pt x="466" y="761"/>
                  </a:lnTo>
                  <a:lnTo>
                    <a:pt x="464" y="766"/>
                  </a:lnTo>
                  <a:lnTo>
                    <a:pt x="462" y="766"/>
                  </a:lnTo>
                  <a:lnTo>
                    <a:pt x="457" y="768"/>
                  </a:lnTo>
                  <a:lnTo>
                    <a:pt x="455" y="770"/>
                  </a:lnTo>
                  <a:lnTo>
                    <a:pt x="450" y="775"/>
                  </a:lnTo>
                  <a:lnTo>
                    <a:pt x="443" y="782"/>
                  </a:lnTo>
                  <a:lnTo>
                    <a:pt x="436" y="789"/>
                  </a:lnTo>
                  <a:lnTo>
                    <a:pt x="430" y="793"/>
                  </a:lnTo>
                  <a:lnTo>
                    <a:pt x="425" y="798"/>
                  </a:lnTo>
                  <a:lnTo>
                    <a:pt x="420" y="798"/>
                  </a:lnTo>
                  <a:lnTo>
                    <a:pt x="418" y="798"/>
                  </a:lnTo>
                  <a:lnTo>
                    <a:pt x="414" y="796"/>
                  </a:lnTo>
                  <a:lnTo>
                    <a:pt x="409" y="793"/>
                  </a:lnTo>
                  <a:lnTo>
                    <a:pt x="407" y="791"/>
                  </a:lnTo>
                  <a:lnTo>
                    <a:pt x="402" y="789"/>
                  </a:lnTo>
                  <a:lnTo>
                    <a:pt x="400" y="791"/>
                  </a:lnTo>
                  <a:lnTo>
                    <a:pt x="398" y="791"/>
                  </a:lnTo>
                  <a:lnTo>
                    <a:pt x="395" y="796"/>
                  </a:lnTo>
                  <a:lnTo>
                    <a:pt x="391" y="800"/>
                  </a:lnTo>
                  <a:lnTo>
                    <a:pt x="386" y="802"/>
                  </a:lnTo>
                  <a:lnTo>
                    <a:pt x="384" y="805"/>
                  </a:lnTo>
                  <a:lnTo>
                    <a:pt x="377" y="802"/>
                  </a:lnTo>
                  <a:lnTo>
                    <a:pt x="375" y="800"/>
                  </a:lnTo>
                  <a:lnTo>
                    <a:pt x="372" y="798"/>
                  </a:lnTo>
                  <a:lnTo>
                    <a:pt x="370" y="796"/>
                  </a:lnTo>
                  <a:lnTo>
                    <a:pt x="368" y="796"/>
                  </a:lnTo>
                  <a:lnTo>
                    <a:pt x="366" y="793"/>
                  </a:lnTo>
                  <a:lnTo>
                    <a:pt x="361" y="796"/>
                  </a:lnTo>
                  <a:lnTo>
                    <a:pt x="356" y="796"/>
                  </a:lnTo>
                  <a:lnTo>
                    <a:pt x="354" y="796"/>
                  </a:lnTo>
                  <a:lnTo>
                    <a:pt x="352" y="796"/>
                  </a:lnTo>
                  <a:lnTo>
                    <a:pt x="350" y="791"/>
                  </a:lnTo>
                  <a:lnTo>
                    <a:pt x="345" y="789"/>
                  </a:lnTo>
                  <a:lnTo>
                    <a:pt x="343" y="786"/>
                  </a:lnTo>
                  <a:lnTo>
                    <a:pt x="338" y="784"/>
                  </a:lnTo>
                  <a:lnTo>
                    <a:pt x="334" y="784"/>
                  </a:lnTo>
                  <a:lnTo>
                    <a:pt x="329" y="784"/>
                  </a:lnTo>
                  <a:lnTo>
                    <a:pt x="322" y="789"/>
                  </a:lnTo>
                  <a:lnTo>
                    <a:pt x="318" y="789"/>
                  </a:lnTo>
                  <a:lnTo>
                    <a:pt x="315" y="789"/>
                  </a:lnTo>
                  <a:lnTo>
                    <a:pt x="313" y="789"/>
                  </a:lnTo>
                  <a:lnTo>
                    <a:pt x="311" y="786"/>
                  </a:lnTo>
                  <a:lnTo>
                    <a:pt x="308" y="784"/>
                  </a:lnTo>
                  <a:lnTo>
                    <a:pt x="306" y="784"/>
                  </a:lnTo>
                  <a:lnTo>
                    <a:pt x="304" y="784"/>
                  </a:lnTo>
                  <a:lnTo>
                    <a:pt x="302" y="786"/>
                  </a:lnTo>
                  <a:lnTo>
                    <a:pt x="297" y="791"/>
                  </a:lnTo>
                  <a:lnTo>
                    <a:pt x="295" y="791"/>
                  </a:lnTo>
                  <a:lnTo>
                    <a:pt x="290" y="789"/>
                  </a:lnTo>
                  <a:lnTo>
                    <a:pt x="288" y="786"/>
                  </a:lnTo>
                  <a:lnTo>
                    <a:pt x="286" y="784"/>
                  </a:lnTo>
                  <a:lnTo>
                    <a:pt x="283" y="780"/>
                  </a:lnTo>
                  <a:lnTo>
                    <a:pt x="281" y="775"/>
                  </a:lnTo>
                  <a:lnTo>
                    <a:pt x="279" y="770"/>
                  </a:lnTo>
                  <a:lnTo>
                    <a:pt x="276" y="766"/>
                  </a:lnTo>
                  <a:lnTo>
                    <a:pt x="274" y="766"/>
                  </a:lnTo>
                  <a:lnTo>
                    <a:pt x="272" y="764"/>
                  </a:lnTo>
                  <a:lnTo>
                    <a:pt x="265" y="764"/>
                  </a:lnTo>
                  <a:lnTo>
                    <a:pt x="260" y="764"/>
                  </a:lnTo>
                  <a:lnTo>
                    <a:pt x="254" y="761"/>
                  </a:lnTo>
                  <a:lnTo>
                    <a:pt x="251" y="761"/>
                  </a:lnTo>
                  <a:lnTo>
                    <a:pt x="249" y="764"/>
                  </a:lnTo>
                  <a:lnTo>
                    <a:pt x="247" y="766"/>
                  </a:lnTo>
                  <a:lnTo>
                    <a:pt x="242" y="768"/>
                  </a:lnTo>
                  <a:lnTo>
                    <a:pt x="240" y="770"/>
                  </a:lnTo>
                  <a:lnTo>
                    <a:pt x="238" y="773"/>
                  </a:lnTo>
                  <a:lnTo>
                    <a:pt x="233" y="773"/>
                  </a:lnTo>
                  <a:lnTo>
                    <a:pt x="228" y="770"/>
                  </a:lnTo>
                  <a:lnTo>
                    <a:pt x="224" y="768"/>
                  </a:lnTo>
                  <a:lnTo>
                    <a:pt x="219" y="766"/>
                  </a:lnTo>
                  <a:lnTo>
                    <a:pt x="217" y="766"/>
                  </a:lnTo>
                  <a:lnTo>
                    <a:pt x="215" y="764"/>
                  </a:lnTo>
                  <a:lnTo>
                    <a:pt x="212" y="761"/>
                  </a:lnTo>
                  <a:lnTo>
                    <a:pt x="212" y="757"/>
                  </a:lnTo>
                  <a:lnTo>
                    <a:pt x="210" y="752"/>
                  </a:lnTo>
                  <a:lnTo>
                    <a:pt x="208" y="748"/>
                  </a:lnTo>
                  <a:lnTo>
                    <a:pt x="206" y="745"/>
                  </a:lnTo>
                  <a:lnTo>
                    <a:pt x="206" y="743"/>
                  </a:lnTo>
                  <a:lnTo>
                    <a:pt x="203" y="741"/>
                  </a:lnTo>
                  <a:lnTo>
                    <a:pt x="203" y="736"/>
                  </a:lnTo>
                  <a:lnTo>
                    <a:pt x="206" y="734"/>
                  </a:lnTo>
                  <a:lnTo>
                    <a:pt x="206" y="729"/>
                  </a:lnTo>
                  <a:lnTo>
                    <a:pt x="203" y="725"/>
                  </a:lnTo>
                  <a:lnTo>
                    <a:pt x="203" y="722"/>
                  </a:lnTo>
                  <a:lnTo>
                    <a:pt x="206" y="720"/>
                  </a:lnTo>
                  <a:lnTo>
                    <a:pt x="206" y="718"/>
                  </a:lnTo>
                  <a:lnTo>
                    <a:pt x="210" y="716"/>
                  </a:lnTo>
                  <a:lnTo>
                    <a:pt x="219" y="709"/>
                  </a:lnTo>
                  <a:lnTo>
                    <a:pt x="222" y="706"/>
                  </a:lnTo>
                  <a:lnTo>
                    <a:pt x="219" y="704"/>
                  </a:lnTo>
                  <a:lnTo>
                    <a:pt x="215" y="700"/>
                  </a:lnTo>
                  <a:lnTo>
                    <a:pt x="215" y="695"/>
                  </a:lnTo>
                  <a:lnTo>
                    <a:pt x="217" y="690"/>
                  </a:lnTo>
                  <a:lnTo>
                    <a:pt x="217" y="686"/>
                  </a:lnTo>
                  <a:lnTo>
                    <a:pt x="215" y="681"/>
                  </a:lnTo>
                  <a:lnTo>
                    <a:pt x="212" y="677"/>
                  </a:lnTo>
                  <a:lnTo>
                    <a:pt x="212" y="672"/>
                  </a:lnTo>
                  <a:lnTo>
                    <a:pt x="212" y="668"/>
                  </a:lnTo>
                  <a:lnTo>
                    <a:pt x="215" y="665"/>
                  </a:lnTo>
                  <a:lnTo>
                    <a:pt x="217" y="661"/>
                  </a:lnTo>
                  <a:lnTo>
                    <a:pt x="219" y="656"/>
                  </a:lnTo>
                  <a:lnTo>
                    <a:pt x="217" y="654"/>
                  </a:lnTo>
                  <a:lnTo>
                    <a:pt x="217" y="652"/>
                  </a:lnTo>
                  <a:lnTo>
                    <a:pt x="215" y="649"/>
                  </a:lnTo>
                  <a:lnTo>
                    <a:pt x="215" y="645"/>
                  </a:lnTo>
                  <a:lnTo>
                    <a:pt x="215" y="640"/>
                  </a:lnTo>
                  <a:lnTo>
                    <a:pt x="215" y="636"/>
                  </a:lnTo>
                  <a:lnTo>
                    <a:pt x="217" y="626"/>
                  </a:lnTo>
                  <a:lnTo>
                    <a:pt x="219" y="624"/>
                  </a:lnTo>
                  <a:lnTo>
                    <a:pt x="226" y="617"/>
                  </a:lnTo>
                  <a:lnTo>
                    <a:pt x="231" y="613"/>
                  </a:lnTo>
                  <a:lnTo>
                    <a:pt x="233" y="610"/>
                  </a:lnTo>
                  <a:lnTo>
                    <a:pt x="235" y="606"/>
                  </a:lnTo>
                  <a:lnTo>
                    <a:pt x="238" y="601"/>
                  </a:lnTo>
                  <a:lnTo>
                    <a:pt x="240" y="594"/>
                  </a:lnTo>
                  <a:lnTo>
                    <a:pt x="244" y="588"/>
                  </a:lnTo>
                  <a:lnTo>
                    <a:pt x="244" y="585"/>
                  </a:lnTo>
                  <a:lnTo>
                    <a:pt x="242" y="583"/>
                  </a:lnTo>
                  <a:lnTo>
                    <a:pt x="240" y="581"/>
                  </a:lnTo>
                  <a:lnTo>
                    <a:pt x="238" y="583"/>
                  </a:lnTo>
                  <a:lnTo>
                    <a:pt x="235" y="583"/>
                  </a:lnTo>
                  <a:lnTo>
                    <a:pt x="233" y="581"/>
                  </a:lnTo>
                  <a:lnTo>
                    <a:pt x="231" y="576"/>
                  </a:lnTo>
                  <a:lnTo>
                    <a:pt x="228" y="576"/>
                  </a:lnTo>
                  <a:lnTo>
                    <a:pt x="226" y="576"/>
                  </a:lnTo>
                  <a:lnTo>
                    <a:pt x="224" y="576"/>
                  </a:lnTo>
                  <a:lnTo>
                    <a:pt x="224" y="574"/>
                  </a:lnTo>
                  <a:lnTo>
                    <a:pt x="222" y="569"/>
                  </a:lnTo>
                  <a:lnTo>
                    <a:pt x="219" y="569"/>
                  </a:lnTo>
                  <a:lnTo>
                    <a:pt x="217" y="569"/>
                  </a:lnTo>
                  <a:lnTo>
                    <a:pt x="215" y="569"/>
                  </a:lnTo>
                  <a:lnTo>
                    <a:pt x="212" y="569"/>
                  </a:lnTo>
                  <a:lnTo>
                    <a:pt x="208" y="569"/>
                  </a:lnTo>
                  <a:lnTo>
                    <a:pt x="206" y="569"/>
                  </a:lnTo>
                  <a:lnTo>
                    <a:pt x="203" y="567"/>
                  </a:lnTo>
                  <a:lnTo>
                    <a:pt x="199" y="562"/>
                  </a:lnTo>
                  <a:lnTo>
                    <a:pt x="196" y="562"/>
                  </a:lnTo>
                  <a:lnTo>
                    <a:pt x="194" y="562"/>
                  </a:lnTo>
                  <a:lnTo>
                    <a:pt x="190" y="562"/>
                  </a:lnTo>
                  <a:lnTo>
                    <a:pt x="185" y="565"/>
                  </a:lnTo>
                  <a:lnTo>
                    <a:pt x="180" y="562"/>
                  </a:lnTo>
                  <a:lnTo>
                    <a:pt x="178" y="562"/>
                  </a:lnTo>
                  <a:lnTo>
                    <a:pt x="178" y="560"/>
                  </a:lnTo>
                  <a:lnTo>
                    <a:pt x="176" y="556"/>
                  </a:lnTo>
                  <a:lnTo>
                    <a:pt x="174" y="553"/>
                  </a:lnTo>
                  <a:lnTo>
                    <a:pt x="171" y="551"/>
                  </a:lnTo>
                  <a:lnTo>
                    <a:pt x="171" y="549"/>
                  </a:lnTo>
                  <a:lnTo>
                    <a:pt x="169" y="546"/>
                  </a:lnTo>
                  <a:lnTo>
                    <a:pt x="169" y="544"/>
                  </a:lnTo>
                  <a:lnTo>
                    <a:pt x="169" y="542"/>
                  </a:lnTo>
                  <a:lnTo>
                    <a:pt x="164" y="542"/>
                  </a:lnTo>
                  <a:lnTo>
                    <a:pt x="160" y="542"/>
                  </a:lnTo>
                  <a:lnTo>
                    <a:pt x="155" y="542"/>
                  </a:lnTo>
                  <a:lnTo>
                    <a:pt x="148" y="540"/>
                  </a:lnTo>
                  <a:lnTo>
                    <a:pt x="146" y="540"/>
                  </a:lnTo>
                  <a:lnTo>
                    <a:pt x="144" y="540"/>
                  </a:lnTo>
                  <a:lnTo>
                    <a:pt x="139" y="540"/>
                  </a:lnTo>
                  <a:lnTo>
                    <a:pt x="137" y="542"/>
                  </a:lnTo>
                  <a:lnTo>
                    <a:pt x="132" y="546"/>
                  </a:lnTo>
                  <a:lnTo>
                    <a:pt x="126" y="551"/>
                  </a:lnTo>
                  <a:lnTo>
                    <a:pt x="121" y="553"/>
                  </a:lnTo>
                  <a:lnTo>
                    <a:pt x="114" y="553"/>
                  </a:lnTo>
                  <a:lnTo>
                    <a:pt x="112" y="556"/>
                  </a:lnTo>
                  <a:lnTo>
                    <a:pt x="107" y="556"/>
                  </a:lnTo>
                  <a:lnTo>
                    <a:pt x="103" y="556"/>
                  </a:lnTo>
                  <a:lnTo>
                    <a:pt x="101" y="556"/>
                  </a:lnTo>
                  <a:lnTo>
                    <a:pt x="96" y="558"/>
                  </a:lnTo>
                  <a:lnTo>
                    <a:pt x="94" y="558"/>
                  </a:lnTo>
                  <a:lnTo>
                    <a:pt x="91" y="558"/>
                  </a:lnTo>
                  <a:lnTo>
                    <a:pt x="89" y="558"/>
                  </a:lnTo>
                  <a:lnTo>
                    <a:pt x="87" y="556"/>
                  </a:lnTo>
                  <a:lnTo>
                    <a:pt x="85" y="553"/>
                  </a:lnTo>
                  <a:lnTo>
                    <a:pt x="82" y="553"/>
                  </a:lnTo>
                  <a:lnTo>
                    <a:pt x="80" y="553"/>
                  </a:lnTo>
                  <a:lnTo>
                    <a:pt x="78" y="551"/>
                  </a:lnTo>
                  <a:lnTo>
                    <a:pt x="75" y="549"/>
                  </a:lnTo>
                  <a:lnTo>
                    <a:pt x="73" y="549"/>
                  </a:lnTo>
                  <a:lnTo>
                    <a:pt x="71" y="549"/>
                  </a:lnTo>
                  <a:lnTo>
                    <a:pt x="69" y="549"/>
                  </a:lnTo>
                  <a:lnTo>
                    <a:pt x="57" y="553"/>
                  </a:lnTo>
                  <a:lnTo>
                    <a:pt x="48" y="558"/>
                  </a:lnTo>
                  <a:lnTo>
                    <a:pt x="41" y="558"/>
                  </a:lnTo>
                  <a:lnTo>
                    <a:pt x="37" y="560"/>
                  </a:lnTo>
                  <a:lnTo>
                    <a:pt x="32" y="560"/>
                  </a:lnTo>
                  <a:lnTo>
                    <a:pt x="30" y="562"/>
                  </a:lnTo>
                  <a:lnTo>
                    <a:pt x="27" y="562"/>
                  </a:lnTo>
                  <a:lnTo>
                    <a:pt x="23" y="560"/>
                  </a:lnTo>
                  <a:lnTo>
                    <a:pt x="21" y="560"/>
                  </a:lnTo>
                  <a:lnTo>
                    <a:pt x="18" y="560"/>
                  </a:lnTo>
                  <a:lnTo>
                    <a:pt x="14" y="562"/>
                  </a:lnTo>
                  <a:lnTo>
                    <a:pt x="9" y="562"/>
                  </a:lnTo>
                  <a:lnTo>
                    <a:pt x="5" y="562"/>
                  </a:lnTo>
                  <a:lnTo>
                    <a:pt x="2" y="560"/>
                  </a:lnTo>
                  <a:lnTo>
                    <a:pt x="0" y="558"/>
                  </a:lnTo>
                  <a:lnTo>
                    <a:pt x="0" y="556"/>
                  </a:lnTo>
                  <a:lnTo>
                    <a:pt x="0" y="551"/>
                  </a:lnTo>
                  <a:lnTo>
                    <a:pt x="2" y="549"/>
                  </a:lnTo>
                  <a:lnTo>
                    <a:pt x="5" y="544"/>
                  </a:lnTo>
                  <a:lnTo>
                    <a:pt x="9" y="537"/>
                  </a:lnTo>
                  <a:lnTo>
                    <a:pt x="14" y="535"/>
                  </a:lnTo>
                  <a:lnTo>
                    <a:pt x="16" y="530"/>
                  </a:lnTo>
                  <a:lnTo>
                    <a:pt x="18" y="528"/>
                  </a:lnTo>
                  <a:lnTo>
                    <a:pt x="21" y="528"/>
                  </a:lnTo>
                  <a:lnTo>
                    <a:pt x="30" y="526"/>
                  </a:lnTo>
                  <a:lnTo>
                    <a:pt x="39" y="524"/>
                  </a:lnTo>
                  <a:lnTo>
                    <a:pt x="43" y="519"/>
                  </a:lnTo>
                  <a:lnTo>
                    <a:pt x="46" y="517"/>
                  </a:lnTo>
                  <a:lnTo>
                    <a:pt x="46" y="514"/>
                  </a:lnTo>
                  <a:lnTo>
                    <a:pt x="46" y="512"/>
                  </a:lnTo>
                  <a:lnTo>
                    <a:pt x="48" y="510"/>
                  </a:lnTo>
                  <a:lnTo>
                    <a:pt x="50" y="510"/>
                  </a:lnTo>
                  <a:lnTo>
                    <a:pt x="53" y="505"/>
                  </a:lnTo>
                  <a:lnTo>
                    <a:pt x="55" y="503"/>
                  </a:lnTo>
                  <a:lnTo>
                    <a:pt x="57" y="496"/>
                  </a:lnTo>
                  <a:lnTo>
                    <a:pt x="59" y="489"/>
                  </a:lnTo>
                  <a:lnTo>
                    <a:pt x="59" y="487"/>
                  </a:lnTo>
                  <a:lnTo>
                    <a:pt x="66" y="478"/>
                  </a:lnTo>
                  <a:lnTo>
                    <a:pt x="69" y="476"/>
                  </a:lnTo>
                  <a:lnTo>
                    <a:pt x="69" y="473"/>
                  </a:lnTo>
                  <a:lnTo>
                    <a:pt x="69" y="469"/>
                  </a:lnTo>
                  <a:lnTo>
                    <a:pt x="69" y="464"/>
                  </a:lnTo>
                  <a:lnTo>
                    <a:pt x="71" y="450"/>
                  </a:lnTo>
                  <a:lnTo>
                    <a:pt x="71" y="448"/>
                  </a:lnTo>
                  <a:lnTo>
                    <a:pt x="69" y="444"/>
                  </a:lnTo>
                  <a:lnTo>
                    <a:pt x="71" y="441"/>
                  </a:lnTo>
                  <a:lnTo>
                    <a:pt x="73" y="437"/>
                  </a:lnTo>
                  <a:lnTo>
                    <a:pt x="73" y="434"/>
                  </a:lnTo>
                  <a:lnTo>
                    <a:pt x="73" y="432"/>
                  </a:lnTo>
                  <a:lnTo>
                    <a:pt x="73" y="430"/>
                  </a:lnTo>
                  <a:lnTo>
                    <a:pt x="73" y="425"/>
                  </a:lnTo>
                  <a:lnTo>
                    <a:pt x="73" y="421"/>
                  </a:lnTo>
                  <a:lnTo>
                    <a:pt x="73" y="418"/>
                  </a:lnTo>
                  <a:lnTo>
                    <a:pt x="75" y="416"/>
                  </a:lnTo>
                  <a:lnTo>
                    <a:pt x="80" y="412"/>
                  </a:lnTo>
                  <a:lnTo>
                    <a:pt x="82" y="409"/>
                  </a:lnTo>
                  <a:lnTo>
                    <a:pt x="85" y="405"/>
                  </a:lnTo>
                  <a:lnTo>
                    <a:pt x="85" y="402"/>
                  </a:lnTo>
                  <a:lnTo>
                    <a:pt x="87" y="400"/>
                  </a:lnTo>
                  <a:lnTo>
                    <a:pt x="101" y="393"/>
                  </a:lnTo>
                  <a:lnTo>
                    <a:pt x="101" y="389"/>
                  </a:lnTo>
                  <a:lnTo>
                    <a:pt x="103" y="386"/>
                  </a:lnTo>
                  <a:lnTo>
                    <a:pt x="103" y="382"/>
                  </a:lnTo>
                  <a:lnTo>
                    <a:pt x="103" y="377"/>
                  </a:lnTo>
                  <a:lnTo>
                    <a:pt x="103" y="373"/>
                  </a:lnTo>
                  <a:lnTo>
                    <a:pt x="103" y="370"/>
                  </a:lnTo>
                  <a:lnTo>
                    <a:pt x="101" y="366"/>
                  </a:lnTo>
                  <a:lnTo>
                    <a:pt x="101" y="364"/>
                  </a:lnTo>
                  <a:lnTo>
                    <a:pt x="98" y="361"/>
                  </a:lnTo>
                  <a:lnTo>
                    <a:pt x="98" y="359"/>
                  </a:lnTo>
                  <a:lnTo>
                    <a:pt x="98" y="357"/>
                  </a:lnTo>
                  <a:lnTo>
                    <a:pt x="101" y="352"/>
                  </a:lnTo>
                  <a:lnTo>
                    <a:pt x="101" y="350"/>
                  </a:lnTo>
                  <a:lnTo>
                    <a:pt x="101" y="348"/>
                  </a:lnTo>
                  <a:lnTo>
                    <a:pt x="101" y="343"/>
                  </a:lnTo>
                  <a:lnTo>
                    <a:pt x="101" y="341"/>
                  </a:lnTo>
                  <a:lnTo>
                    <a:pt x="101" y="339"/>
                  </a:lnTo>
                  <a:lnTo>
                    <a:pt x="101" y="336"/>
                  </a:lnTo>
                  <a:lnTo>
                    <a:pt x="101" y="334"/>
                  </a:lnTo>
                  <a:lnTo>
                    <a:pt x="101" y="332"/>
                  </a:lnTo>
                  <a:lnTo>
                    <a:pt x="101" y="329"/>
                  </a:lnTo>
                  <a:lnTo>
                    <a:pt x="103" y="327"/>
                  </a:lnTo>
                  <a:lnTo>
                    <a:pt x="103" y="325"/>
                  </a:lnTo>
                  <a:lnTo>
                    <a:pt x="101" y="323"/>
                  </a:lnTo>
                  <a:lnTo>
                    <a:pt x="101" y="320"/>
                  </a:lnTo>
                  <a:lnTo>
                    <a:pt x="105" y="316"/>
                  </a:lnTo>
                  <a:lnTo>
                    <a:pt x="107" y="313"/>
                  </a:lnTo>
                  <a:lnTo>
                    <a:pt x="107" y="311"/>
                  </a:lnTo>
                  <a:lnTo>
                    <a:pt x="110" y="302"/>
                  </a:lnTo>
                  <a:lnTo>
                    <a:pt x="110" y="300"/>
                  </a:lnTo>
                  <a:lnTo>
                    <a:pt x="112" y="297"/>
                  </a:lnTo>
                  <a:lnTo>
                    <a:pt x="117" y="297"/>
                  </a:lnTo>
                  <a:lnTo>
                    <a:pt x="121" y="297"/>
                  </a:lnTo>
                  <a:lnTo>
                    <a:pt x="123" y="297"/>
                  </a:lnTo>
                  <a:lnTo>
                    <a:pt x="126" y="297"/>
                  </a:lnTo>
                  <a:lnTo>
                    <a:pt x="126" y="295"/>
                  </a:lnTo>
                  <a:lnTo>
                    <a:pt x="126" y="291"/>
                  </a:lnTo>
                  <a:lnTo>
                    <a:pt x="128" y="291"/>
                  </a:lnTo>
                  <a:lnTo>
                    <a:pt x="130" y="288"/>
                  </a:lnTo>
                  <a:lnTo>
                    <a:pt x="132" y="286"/>
                  </a:lnTo>
                  <a:lnTo>
                    <a:pt x="132" y="284"/>
                  </a:lnTo>
                  <a:lnTo>
                    <a:pt x="128" y="270"/>
                  </a:lnTo>
                  <a:lnTo>
                    <a:pt x="123" y="261"/>
                  </a:lnTo>
                  <a:lnTo>
                    <a:pt x="121" y="256"/>
                  </a:lnTo>
                  <a:lnTo>
                    <a:pt x="119" y="249"/>
                  </a:lnTo>
                  <a:lnTo>
                    <a:pt x="130" y="243"/>
                  </a:lnTo>
                  <a:lnTo>
                    <a:pt x="142" y="229"/>
                  </a:lnTo>
                  <a:lnTo>
                    <a:pt x="144" y="227"/>
                  </a:lnTo>
                  <a:lnTo>
                    <a:pt x="148" y="227"/>
                  </a:lnTo>
                  <a:lnTo>
                    <a:pt x="148" y="229"/>
                  </a:lnTo>
                  <a:lnTo>
                    <a:pt x="155" y="229"/>
                  </a:lnTo>
                  <a:lnTo>
                    <a:pt x="160" y="229"/>
                  </a:lnTo>
                  <a:lnTo>
                    <a:pt x="164" y="229"/>
                  </a:lnTo>
                  <a:lnTo>
                    <a:pt x="169" y="227"/>
                  </a:lnTo>
                  <a:lnTo>
                    <a:pt x="171" y="224"/>
                  </a:lnTo>
                  <a:lnTo>
                    <a:pt x="174" y="224"/>
                  </a:lnTo>
                  <a:lnTo>
                    <a:pt x="174" y="227"/>
                  </a:lnTo>
                  <a:lnTo>
                    <a:pt x="176" y="229"/>
                  </a:lnTo>
                  <a:lnTo>
                    <a:pt x="180" y="231"/>
                  </a:lnTo>
                  <a:lnTo>
                    <a:pt x="183" y="229"/>
                  </a:lnTo>
                  <a:lnTo>
                    <a:pt x="185" y="227"/>
                  </a:lnTo>
                  <a:lnTo>
                    <a:pt x="187" y="222"/>
                  </a:lnTo>
                  <a:lnTo>
                    <a:pt x="194" y="199"/>
                  </a:lnTo>
                  <a:lnTo>
                    <a:pt x="199" y="188"/>
                  </a:lnTo>
                  <a:lnTo>
                    <a:pt x="199" y="185"/>
                  </a:lnTo>
                  <a:lnTo>
                    <a:pt x="203" y="183"/>
                  </a:lnTo>
                  <a:lnTo>
                    <a:pt x="206" y="183"/>
                  </a:lnTo>
                  <a:lnTo>
                    <a:pt x="210" y="181"/>
                  </a:lnTo>
                  <a:lnTo>
                    <a:pt x="215" y="179"/>
                  </a:lnTo>
                  <a:lnTo>
                    <a:pt x="215" y="174"/>
                  </a:lnTo>
                  <a:lnTo>
                    <a:pt x="215" y="169"/>
                  </a:lnTo>
                  <a:lnTo>
                    <a:pt x="217" y="165"/>
                  </a:lnTo>
                  <a:lnTo>
                    <a:pt x="219" y="163"/>
                  </a:lnTo>
                  <a:lnTo>
                    <a:pt x="224" y="158"/>
                  </a:lnTo>
                  <a:lnTo>
                    <a:pt x="224" y="153"/>
                  </a:lnTo>
                  <a:lnTo>
                    <a:pt x="228" y="147"/>
                  </a:lnTo>
                  <a:lnTo>
                    <a:pt x="228" y="142"/>
                  </a:lnTo>
                  <a:lnTo>
                    <a:pt x="233" y="137"/>
                  </a:lnTo>
                  <a:lnTo>
                    <a:pt x="238" y="133"/>
                  </a:lnTo>
                  <a:lnTo>
                    <a:pt x="244" y="128"/>
                  </a:lnTo>
                  <a:lnTo>
                    <a:pt x="254" y="126"/>
                  </a:lnTo>
                  <a:lnTo>
                    <a:pt x="263" y="124"/>
                  </a:lnTo>
                  <a:lnTo>
                    <a:pt x="270" y="121"/>
                  </a:lnTo>
                  <a:lnTo>
                    <a:pt x="274" y="121"/>
                  </a:lnTo>
                  <a:lnTo>
                    <a:pt x="279" y="124"/>
                  </a:lnTo>
                  <a:lnTo>
                    <a:pt x="283" y="126"/>
                  </a:lnTo>
                  <a:lnTo>
                    <a:pt x="290" y="128"/>
                  </a:lnTo>
                  <a:lnTo>
                    <a:pt x="292" y="131"/>
                  </a:lnTo>
                  <a:lnTo>
                    <a:pt x="295" y="131"/>
                  </a:lnTo>
                  <a:lnTo>
                    <a:pt x="299" y="131"/>
                  </a:lnTo>
                  <a:lnTo>
                    <a:pt x="304" y="131"/>
                  </a:lnTo>
                  <a:lnTo>
                    <a:pt x="306" y="128"/>
                  </a:lnTo>
                  <a:lnTo>
                    <a:pt x="320" y="121"/>
                  </a:lnTo>
                  <a:lnTo>
                    <a:pt x="334" y="115"/>
                  </a:lnTo>
                  <a:lnTo>
                    <a:pt x="340" y="110"/>
                  </a:lnTo>
                  <a:lnTo>
                    <a:pt x="343" y="108"/>
                  </a:lnTo>
                  <a:lnTo>
                    <a:pt x="347" y="103"/>
                  </a:lnTo>
                  <a:lnTo>
                    <a:pt x="359" y="78"/>
                  </a:lnTo>
                  <a:lnTo>
                    <a:pt x="361" y="64"/>
                  </a:lnTo>
                  <a:lnTo>
                    <a:pt x="363" y="55"/>
                  </a:lnTo>
                  <a:lnTo>
                    <a:pt x="363" y="44"/>
                  </a:lnTo>
                  <a:lnTo>
                    <a:pt x="366" y="30"/>
                  </a:lnTo>
                  <a:lnTo>
                    <a:pt x="366" y="16"/>
                  </a:lnTo>
                  <a:lnTo>
                    <a:pt x="366" y="12"/>
                  </a:lnTo>
                  <a:lnTo>
                    <a:pt x="370" y="7"/>
                  </a:lnTo>
                  <a:lnTo>
                    <a:pt x="372" y="5"/>
                  </a:lnTo>
                  <a:lnTo>
                    <a:pt x="382" y="3"/>
                  </a:lnTo>
                  <a:lnTo>
                    <a:pt x="388" y="0"/>
                  </a:lnTo>
                  <a:lnTo>
                    <a:pt x="398" y="0"/>
                  </a:lnTo>
                  <a:lnTo>
                    <a:pt x="402" y="0"/>
                  </a:lnTo>
                  <a:lnTo>
                    <a:pt x="407" y="3"/>
                  </a:lnTo>
                  <a:lnTo>
                    <a:pt x="409" y="5"/>
                  </a:lnTo>
                  <a:lnTo>
                    <a:pt x="411" y="7"/>
                  </a:lnTo>
                  <a:lnTo>
                    <a:pt x="411" y="12"/>
                  </a:lnTo>
                  <a:lnTo>
                    <a:pt x="411" y="16"/>
                  </a:lnTo>
                  <a:lnTo>
                    <a:pt x="409" y="41"/>
                  </a:lnTo>
                  <a:lnTo>
                    <a:pt x="409" y="48"/>
                  </a:lnTo>
                  <a:lnTo>
                    <a:pt x="409" y="53"/>
                  </a:lnTo>
                  <a:lnTo>
                    <a:pt x="409" y="57"/>
                  </a:lnTo>
                  <a:lnTo>
                    <a:pt x="409" y="62"/>
                  </a:lnTo>
                  <a:lnTo>
                    <a:pt x="411" y="83"/>
                  </a:lnTo>
                  <a:lnTo>
                    <a:pt x="411" y="96"/>
                  </a:lnTo>
                  <a:lnTo>
                    <a:pt x="411" y="108"/>
                  </a:lnTo>
                  <a:lnTo>
                    <a:pt x="409" y="115"/>
                  </a:lnTo>
                  <a:lnTo>
                    <a:pt x="409" y="126"/>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grpSp>
      <xdr:grpSp>
        <xdr:nvGrpSpPr>
          <xdr:cNvPr id="208" name="A104">
            <a:extLst>
              <a:ext uri="{FF2B5EF4-FFF2-40B4-BE49-F238E27FC236}">
                <a16:creationId xmlns:a16="http://schemas.microsoft.com/office/drawing/2014/main" id="{C12C369C-DED6-532A-D4CA-608CD455E6DF}"/>
              </a:ext>
            </a:extLst>
          </xdr:cNvPr>
          <xdr:cNvGrpSpPr/>
        </xdr:nvGrpSpPr>
        <xdr:grpSpPr>
          <a:xfrm>
            <a:off x="11928301" y="1550006"/>
            <a:ext cx="1148172" cy="645478"/>
            <a:chOff x="2033588" y="2743200"/>
            <a:chExt cx="1814512" cy="1165225"/>
          </a:xfrm>
        </xdr:grpSpPr>
        <xdr:sp macro="" textlink="">
          <xdr:nvSpPr>
            <xdr:cNvPr id="268" name="Freeform 10">
              <a:extLst>
                <a:ext uri="{FF2B5EF4-FFF2-40B4-BE49-F238E27FC236}">
                  <a16:creationId xmlns:a16="http://schemas.microsoft.com/office/drawing/2014/main" id="{7DB374AF-3A6F-C268-E482-3E1D06A10DF0}"/>
                </a:ext>
              </a:extLst>
            </xdr:cNvPr>
            <xdr:cNvSpPr>
              <a:spLocks/>
            </xdr:cNvSpPr>
          </xdr:nvSpPr>
          <xdr:spPr bwMode="auto">
            <a:xfrm>
              <a:off x="2033588" y="2743200"/>
              <a:ext cx="1814512" cy="1165225"/>
            </a:xfrm>
            <a:custGeom>
              <a:avLst/>
              <a:gdLst/>
              <a:ahLst/>
              <a:cxnLst>
                <a:cxn ang="0">
                  <a:pos x="1102" y="115"/>
                </a:cxn>
                <a:cxn ang="0">
                  <a:pos x="1067" y="156"/>
                </a:cxn>
                <a:cxn ang="0">
                  <a:pos x="1035" y="204"/>
                </a:cxn>
                <a:cxn ang="0">
                  <a:pos x="978" y="247"/>
                </a:cxn>
                <a:cxn ang="0">
                  <a:pos x="937" y="300"/>
                </a:cxn>
                <a:cxn ang="0">
                  <a:pos x="969" y="405"/>
                </a:cxn>
                <a:cxn ang="0">
                  <a:pos x="1049" y="416"/>
                </a:cxn>
                <a:cxn ang="0">
                  <a:pos x="1108" y="478"/>
                </a:cxn>
                <a:cxn ang="0">
                  <a:pos x="1097" y="535"/>
                </a:cxn>
                <a:cxn ang="0">
                  <a:pos x="1081" y="615"/>
                </a:cxn>
                <a:cxn ang="0">
                  <a:pos x="1017" y="679"/>
                </a:cxn>
                <a:cxn ang="0">
                  <a:pos x="953" y="718"/>
                </a:cxn>
                <a:cxn ang="0">
                  <a:pos x="896" y="704"/>
                </a:cxn>
                <a:cxn ang="0">
                  <a:pos x="843" y="681"/>
                </a:cxn>
                <a:cxn ang="0">
                  <a:pos x="864" y="627"/>
                </a:cxn>
                <a:cxn ang="0">
                  <a:pos x="825" y="579"/>
                </a:cxn>
                <a:cxn ang="0">
                  <a:pos x="809" y="519"/>
                </a:cxn>
                <a:cxn ang="0">
                  <a:pos x="834" y="489"/>
                </a:cxn>
                <a:cxn ang="0">
                  <a:pos x="875" y="407"/>
                </a:cxn>
                <a:cxn ang="0">
                  <a:pos x="800" y="366"/>
                </a:cxn>
                <a:cxn ang="0">
                  <a:pos x="715" y="318"/>
                </a:cxn>
                <a:cxn ang="0">
                  <a:pos x="658" y="307"/>
                </a:cxn>
                <a:cxn ang="0">
                  <a:pos x="619" y="396"/>
                </a:cxn>
                <a:cxn ang="0">
                  <a:pos x="574" y="451"/>
                </a:cxn>
                <a:cxn ang="0">
                  <a:pos x="574" y="521"/>
                </a:cxn>
                <a:cxn ang="0">
                  <a:pos x="555" y="565"/>
                </a:cxn>
                <a:cxn ang="0">
                  <a:pos x="487" y="547"/>
                </a:cxn>
                <a:cxn ang="0">
                  <a:pos x="450" y="505"/>
                </a:cxn>
                <a:cxn ang="0">
                  <a:pos x="377" y="517"/>
                </a:cxn>
                <a:cxn ang="0">
                  <a:pos x="329" y="528"/>
                </a:cxn>
                <a:cxn ang="0">
                  <a:pos x="286" y="574"/>
                </a:cxn>
                <a:cxn ang="0">
                  <a:pos x="277" y="638"/>
                </a:cxn>
                <a:cxn ang="0">
                  <a:pos x="201" y="604"/>
                </a:cxn>
                <a:cxn ang="0">
                  <a:pos x="165" y="567"/>
                </a:cxn>
                <a:cxn ang="0">
                  <a:pos x="105" y="597"/>
                </a:cxn>
                <a:cxn ang="0">
                  <a:pos x="69" y="576"/>
                </a:cxn>
                <a:cxn ang="0">
                  <a:pos x="94" y="517"/>
                </a:cxn>
                <a:cxn ang="0">
                  <a:pos x="98" y="469"/>
                </a:cxn>
                <a:cxn ang="0">
                  <a:pos x="55" y="428"/>
                </a:cxn>
                <a:cxn ang="0">
                  <a:pos x="18" y="380"/>
                </a:cxn>
                <a:cxn ang="0">
                  <a:pos x="39" y="327"/>
                </a:cxn>
                <a:cxn ang="0">
                  <a:pos x="76" y="247"/>
                </a:cxn>
                <a:cxn ang="0">
                  <a:pos x="110" y="190"/>
                </a:cxn>
                <a:cxn ang="0">
                  <a:pos x="176" y="179"/>
                </a:cxn>
                <a:cxn ang="0">
                  <a:pos x="204" y="167"/>
                </a:cxn>
                <a:cxn ang="0">
                  <a:pos x="254" y="204"/>
                </a:cxn>
                <a:cxn ang="0">
                  <a:pos x="306" y="174"/>
                </a:cxn>
                <a:cxn ang="0">
                  <a:pos x="347" y="195"/>
                </a:cxn>
                <a:cxn ang="0">
                  <a:pos x="382" y="135"/>
                </a:cxn>
                <a:cxn ang="0">
                  <a:pos x="405" y="112"/>
                </a:cxn>
                <a:cxn ang="0">
                  <a:pos x="425" y="149"/>
                </a:cxn>
                <a:cxn ang="0">
                  <a:pos x="496" y="156"/>
                </a:cxn>
                <a:cxn ang="0">
                  <a:pos x="553" y="158"/>
                </a:cxn>
                <a:cxn ang="0">
                  <a:pos x="615" y="124"/>
                </a:cxn>
                <a:cxn ang="0">
                  <a:pos x="661" y="122"/>
                </a:cxn>
                <a:cxn ang="0">
                  <a:pos x="713" y="44"/>
                </a:cxn>
                <a:cxn ang="0">
                  <a:pos x="793" y="35"/>
                </a:cxn>
                <a:cxn ang="0">
                  <a:pos x="862" y="48"/>
                </a:cxn>
                <a:cxn ang="0">
                  <a:pos x="930" y="58"/>
                </a:cxn>
                <a:cxn ang="0">
                  <a:pos x="1015" y="32"/>
                </a:cxn>
                <a:cxn ang="0">
                  <a:pos x="1079" y="37"/>
                </a:cxn>
              </a:cxnLst>
              <a:rect l="0" t="0" r="r" b="b"/>
              <a:pathLst>
                <a:path w="1143" h="734">
                  <a:moveTo>
                    <a:pt x="1095" y="60"/>
                  </a:moveTo>
                  <a:lnTo>
                    <a:pt x="1095" y="62"/>
                  </a:lnTo>
                  <a:lnTo>
                    <a:pt x="1095" y="64"/>
                  </a:lnTo>
                  <a:lnTo>
                    <a:pt x="1095" y="67"/>
                  </a:lnTo>
                  <a:lnTo>
                    <a:pt x="1092" y="69"/>
                  </a:lnTo>
                  <a:lnTo>
                    <a:pt x="1090" y="71"/>
                  </a:lnTo>
                  <a:lnTo>
                    <a:pt x="1090" y="76"/>
                  </a:lnTo>
                  <a:lnTo>
                    <a:pt x="1090" y="80"/>
                  </a:lnTo>
                  <a:lnTo>
                    <a:pt x="1092" y="80"/>
                  </a:lnTo>
                  <a:lnTo>
                    <a:pt x="1095" y="80"/>
                  </a:lnTo>
                  <a:lnTo>
                    <a:pt x="1097" y="78"/>
                  </a:lnTo>
                  <a:lnTo>
                    <a:pt x="1099" y="78"/>
                  </a:lnTo>
                  <a:lnTo>
                    <a:pt x="1102" y="78"/>
                  </a:lnTo>
                  <a:lnTo>
                    <a:pt x="1104" y="78"/>
                  </a:lnTo>
                  <a:lnTo>
                    <a:pt x="1104" y="80"/>
                  </a:lnTo>
                  <a:lnTo>
                    <a:pt x="1104" y="87"/>
                  </a:lnTo>
                  <a:lnTo>
                    <a:pt x="1104" y="94"/>
                  </a:lnTo>
                  <a:lnTo>
                    <a:pt x="1104" y="101"/>
                  </a:lnTo>
                  <a:lnTo>
                    <a:pt x="1104" y="108"/>
                  </a:lnTo>
                  <a:lnTo>
                    <a:pt x="1102" y="112"/>
                  </a:lnTo>
                  <a:lnTo>
                    <a:pt x="1102" y="115"/>
                  </a:lnTo>
                  <a:lnTo>
                    <a:pt x="1099" y="115"/>
                  </a:lnTo>
                  <a:lnTo>
                    <a:pt x="1095" y="115"/>
                  </a:lnTo>
                  <a:lnTo>
                    <a:pt x="1092" y="115"/>
                  </a:lnTo>
                  <a:lnTo>
                    <a:pt x="1090" y="117"/>
                  </a:lnTo>
                  <a:lnTo>
                    <a:pt x="1090" y="119"/>
                  </a:lnTo>
                  <a:lnTo>
                    <a:pt x="1092" y="124"/>
                  </a:lnTo>
                  <a:lnTo>
                    <a:pt x="1092" y="128"/>
                  </a:lnTo>
                  <a:lnTo>
                    <a:pt x="1090" y="133"/>
                  </a:lnTo>
                  <a:lnTo>
                    <a:pt x="1088" y="135"/>
                  </a:lnTo>
                  <a:lnTo>
                    <a:pt x="1083" y="137"/>
                  </a:lnTo>
                  <a:lnTo>
                    <a:pt x="1067" y="137"/>
                  </a:lnTo>
                  <a:lnTo>
                    <a:pt x="1065" y="140"/>
                  </a:lnTo>
                  <a:lnTo>
                    <a:pt x="1063" y="140"/>
                  </a:lnTo>
                  <a:lnTo>
                    <a:pt x="1063" y="142"/>
                  </a:lnTo>
                  <a:lnTo>
                    <a:pt x="1063" y="144"/>
                  </a:lnTo>
                  <a:lnTo>
                    <a:pt x="1063" y="147"/>
                  </a:lnTo>
                  <a:lnTo>
                    <a:pt x="1063" y="149"/>
                  </a:lnTo>
                  <a:lnTo>
                    <a:pt x="1060" y="151"/>
                  </a:lnTo>
                  <a:lnTo>
                    <a:pt x="1060" y="153"/>
                  </a:lnTo>
                  <a:lnTo>
                    <a:pt x="1063" y="156"/>
                  </a:lnTo>
                  <a:lnTo>
                    <a:pt x="1067" y="156"/>
                  </a:lnTo>
                  <a:lnTo>
                    <a:pt x="1070" y="156"/>
                  </a:lnTo>
                  <a:lnTo>
                    <a:pt x="1072" y="156"/>
                  </a:lnTo>
                  <a:lnTo>
                    <a:pt x="1070" y="158"/>
                  </a:lnTo>
                  <a:lnTo>
                    <a:pt x="1070" y="160"/>
                  </a:lnTo>
                  <a:lnTo>
                    <a:pt x="1065" y="160"/>
                  </a:lnTo>
                  <a:lnTo>
                    <a:pt x="1063" y="163"/>
                  </a:lnTo>
                  <a:lnTo>
                    <a:pt x="1060" y="165"/>
                  </a:lnTo>
                  <a:lnTo>
                    <a:pt x="1058" y="167"/>
                  </a:lnTo>
                  <a:lnTo>
                    <a:pt x="1060" y="174"/>
                  </a:lnTo>
                  <a:lnTo>
                    <a:pt x="1060" y="179"/>
                  </a:lnTo>
                  <a:lnTo>
                    <a:pt x="1060" y="181"/>
                  </a:lnTo>
                  <a:lnTo>
                    <a:pt x="1056" y="181"/>
                  </a:lnTo>
                  <a:lnTo>
                    <a:pt x="1054" y="183"/>
                  </a:lnTo>
                  <a:lnTo>
                    <a:pt x="1051" y="185"/>
                  </a:lnTo>
                  <a:lnTo>
                    <a:pt x="1051" y="188"/>
                  </a:lnTo>
                  <a:lnTo>
                    <a:pt x="1042" y="190"/>
                  </a:lnTo>
                  <a:lnTo>
                    <a:pt x="1040" y="190"/>
                  </a:lnTo>
                  <a:lnTo>
                    <a:pt x="1038" y="195"/>
                  </a:lnTo>
                  <a:lnTo>
                    <a:pt x="1038" y="199"/>
                  </a:lnTo>
                  <a:lnTo>
                    <a:pt x="1038" y="201"/>
                  </a:lnTo>
                  <a:lnTo>
                    <a:pt x="1035" y="204"/>
                  </a:lnTo>
                  <a:lnTo>
                    <a:pt x="1033" y="204"/>
                  </a:lnTo>
                  <a:lnTo>
                    <a:pt x="1028" y="204"/>
                  </a:lnTo>
                  <a:lnTo>
                    <a:pt x="1026" y="204"/>
                  </a:lnTo>
                  <a:lnTo>
                    <a:pt x="1024" y="206"/>
                  </a:lnTo>
                  <a:lnTo>
                    <a:pt x="1022" y="206"/>
                  </a:lnTo>
                  <a:lnTo>
                    <a:pt x="1019" y="208"/>
                  </a:lnTo>
                  <a:lnTo>
                    <a:pt x="1017" y="208"/>
                  </a:lnTo>
                  <a:lnTo>
                    <a:pt x="1015" y="208"/>
                  </a:lnTo>
                  <a:lnTo>
                    <a:pt x="1015" y="211"/>
                  </a:lnTo>
                  <a:lnTo>
                    <a:pt x="1015" y="217"/>
                  </a:lnTo>
                  <a:lnTo>
                    <a:pt x="1017" y="224"/>
                  </a:lnTo>
                  <a:lnTo>
                    <a:pt x="1017" y="229"/>
                  </a:lnTo>
                  <a:lnTo>
                    <a:pt x="1017" y="233"/>
                  </a:lnTo>
                  <a:lnTo>
                    <a:pt x="1012" y="238"/>
                  </a:lnTo>
                  <a:lnTo>
                    <a:pt x="1010" y="243"/>
                  </a:lnTo>
                  <a:lnTo>
                    <a:pt x="1008" y="243"/>
                  </a:lnTo>
                  <a:lnTo>
                    <a:pt x="1006" y="245"/>
                  </a:lnTo>
                  <a:lnTo>
                    <a:pt x="1001" y="245"/>
                  </a:lnTo>
                  <a:lnTo>
                    <a:pt x="996" y="245"/>
                  </a:lnTo>
                  <a:lnTo>
                    <a:pt x="990" y="245"/>
                  </a:lnTo>
                  <a:lnTo>
                    <a:pt x="978" y="247"/>
                  </a:lnTo>
                  <a:lnTo>
                    <a:pt x="969" y="249"/>
                  </a:lnTo>
                  <a:lnTo>
                    <a:pt x="964" y="247"/>
                  </a:lnTo>
                  <a:lnTo>
                    <a:pt x="964" y="245"/>
                  </a:lnTo>
                  <a:lnTo>
                    <a:pt x="962" y="240"/>
                  </a:lnTo>
                  <a:lnTo>
                    <a:pt x="960" y="240"/>
                  </a:lnTo>
                  <a:lnTo>
                    <a:pt x="958" y="240"/>
                  </a:lnTo>
                  <a:lnTo>
                    <a:pt x="955" y="245"/>
                  </a:lnTo>
                  <a:lnTo>
                    <a:pt x="955" y="252"/>
                  </a:lnTo>
                  <a:lnTo>
                    <a:pt x="953" y="256"/>
                  </a:lnTo>
                  <a:lnTo>
                    <a:pt x="955" y="259"/>
                  </a:lnTo>
                  <a:lnTo>
                    <a:pt x="955" y="263"/>
                  </a:lnTo>
                  <a:lnTo>
                    <a:pt x="958" y="265"/>
                  </a:lnTo>
                  <a:lnTo>
                    <a:pt x="960" y="270"/>
                  </a:lnTo>
                  <a:lnTo>
                    <a:pt x="958" y="272"/>
                  </a:lnTo>
                  <a:lnTo>
                    <a:pt x="958" y="275"/>
                  </a:lnTo>
                  <a:lnTo>
                    <a:pt x="955" y="277"/>
                  </a:lnTo>
                  <a:lnTo>
                    <a:pt x="953" y="281"/>
                  </a:lnTo>
                  <a:lnTo>
                    <a:pt x="948" y="293"/>
                  </a:lnTo>
                  <a:lnTo>
                    <a:pt x="944" y="297"/>
                  </a:lnTo>
                  <a:lnTo>
                    <a:pt x="939" y="300"/>
                  </a:lnTo>
                  <a:lnTo>
                    <a:pt x="937" y="300"/>
                  </a:lnTo>
                  <a:lnTo>
                    <a:pt x="937" y="304"/>
                  </a:lnTo>
                  <a:lnTo>
                    <a:pt x="937" y="311"/>
                  </a:lnTo>
                  <a:lnTo>
                    <a:pt x="939" y="316"/>
                  </a:lnTo>
                  <a:lnTo>
                    <a:pt x="939" y="323"/>
                  </a:lnTo>
                  <a:lnTo>
                    <a:pt x="937" y="327"/>
                  </a:lnTo>
                  <a:lnTo>
                    <a:pt x="935" y="332"/>
                  </a:lnTo>
                  <a:lnTo>
                    <a:pt x="930" y="336"/>
                  </a:lnTo>
                  <a:lnTo>
                    <a:pt x="928" y="339"/>
                  </a:lnTo>
                  <a:lnTo>
                    <a:pt x="930" y="345"/>
                  </a:lnTo>
                  <a:lnTo>
                    <a:pt x="930" y="350"/>
                  </a:lnTo>
                  <a:lnTo>
                    <a:pt x="932" y="355"/>
                  </a:lnTo>
                  <a:lnTo>
                    <a:pt x="935" y="357"/>
                  </a:lnTo>
                  <a:lnTo>
                    <a:pt x="939" y="361"/>
                  </a:lnTo>
                  <a:lnTo>
                    <a:pt x="946" y="368"/>
                  </a:lnTo>
                  <a:lnTo>
                    <a:pt x="953" y="373"/>
                  </a:lnTo>
                  <a:lnTo>
                    <a:pt x="955" y="377"/>
                  </a:lnTo>
                  <a:lnTo>
                    <a:pt x="962" y="387"/>
                  </a:lnTo>
                  <a:lnTo>
                    <a:pt x="964" y="396"/>
                  </a:lnTo>
                  <a:lnTo>
                    <a:pt x="967" y="400"/>
                  </a:lnTo>
                  <a:lnTo>
                    <a:pt x="969" y="403"/>
                  </a:lnTo>
                  <a:lnTo>
                    <a:pt x="969" y="405"/>
                  </a:lnTo>
                  <a:lnTo>
                    <a:pt x="971" y="407"/>
                  </a:lnTo>
                  <a:lnTo>
                    <a:pt x="974" y="407"/>
                  </a:lnTo>
                  <a:lnTo>
                    <a:pt x="976" y="407"/>
                  </a:lnTo>
                  <a:lnTo>
                    <a:pt x="978" y="409"/>
                  </a:lnTo>
                  <a:lnTo>
                    <a:pt x="980" y="412"/>
                  </a:lnTo>
                  <a:lnTo>
                    <a:pt x="987" y="412"/>
                  </a:lnTo>
                  <a:lnTo>
                    <a:pt x="996" y="409"/>
                  </a:lnTo>
                  <a:lnTo>
                    <a:pt x="1003" y="409"/>
                  </a:lnTo>
                  <a:lnTo>
                    <a:pt x="1012" y="407"/>
                  </a:lnTo>
                  <a:lnTo>
                    <a:pt x="1017" y="407"/>
                  </a:lnTo>
                  <a:lnTo>
                    <a:pt x="1019" y="405"/>
                  </a:lnTo>
                  <a:lnTo>
                    <a:pt x="1022" y="405"/>
                  </a:lnTo>
                  <a:lnTo>
                    <a:pt x="1024" y="407"/>
                  </a:lnTo>
                  <a:lnTo>
                    <a:pt x="1026" y="407"/>
                  </a:lnTo>
                  <a:lnTo>
                    <a:pt x="1028" y="409"/>
                  </a:lnTo>
                  <a:lnTo>
                    <a:pt x="1028" y="414"/>
                  </a:lnTo>
                  <a:lnTo>
                    <a:pt x="1033" y="416"/>
                  </a:lnTo>
                  <a:lnTo>
                    <a:pt x="1035" y="416"/>
                  </a:lnTo>
                  <a:lnTo>
                    <a:pt x="1038" y="416"/>
                  </a:lnTo>
                  <a:lnTo>
                    <a:pt x="1044" y="416"/>
                  </a:lnTo>
                  <a:lnTo>
                    <a:pt x="1049" y="416"/>
                  </a:lnTo>
                  <a:lnTo>
                    <a:pt x="1051" y="416"/>
                  </a:lnTo>
                  <a:lnTo>
                    <a:pt x="1054" y="419"/>
                  </a:lnTo>
                  <a:lnTo>
                    <a:pt x="1054" y="421"/>
                  </a:lnTo>
                  <a:lnTo>
                    <a:pt x="1056" y="423"/>
                  </a:lnTo>
                  <a:lnTo>
                    <a:pt x="1058" y="425"/>
                  </a:lnTo>
                  <a:lnTo>
                    <a:pt x="1065" y="428"/>
                  </a:lnTo>
                  <a:lnTo>
                    <a:pt x="1067" y="430"/>
                  </a:lnTo>
                  <a:lnTo>
                    <a:pt x="1070" y="432"/>
                  </a:lnTo>
                  <a:lnTo>
                    <a:pt x="1072" y="437"/>
                  </a:lnTo>
                  <a:lnTo>
                    <a:pt x="1074" y="439"/>
                  </a:lnTo>
                  <a:lnTo>
                    <a:pt x="1074" y="441"/>
                  </a:lnTo>
                  <a:lnTo>
                    <a:pt x="1079" y="444"/>
                  </a:lnTo>
                  <a:lnTo>
                    <a:pt x="1081" y="446"/>
                  </a:lnTo>
                  <a:lnTo>
                    <a:pt x="1083" y="448"/>
                  </a:lnTo>
                  <a:lnTo>
                    <a:pt x="1083" y="455"/>
                  </a:lnTo>
                  <a:lnTo>
                    <a:pt x="1086" y="464"/>
                  </a:lnTo>
                  <a:lnTo>
                    <a:pt x="1088" y="471"/>
                  </a:lnTo>
                  <a:lnTo>
                    <a:pt x="1090" y="473"/>
                  </a:lnTo>
                  <a:lnTo>
                    <a:pt x="1092" y="476"/>
                  </a:lnTo>
                  <a:lnTo>
                    <a:pt x="1097" y="478"/>
                  </a:lnTo>
                  <a:lnTo>
                    <a:pt x="1108" y="478"/>
                  </a:lnTo>
                  <a:lnTo>
                    <a:pt x="1113" y="478"/>
                  </a:lnTo>
                  <a:lnTo>
                    <a:pt x="1115" y="478"/>
                  </a:lnTo>
                  <a:lnTo>
                    <a:pt x="1124" y="478"/>
                  </a:lnTo>
                  <a:lnTo>
                    <a:pt x="1133" y="478"/>
                  </a:lnTo>
                  <a:lnTo>
                    <a:pt x="1138" y="478"/>
                  </a:lnTo>
                  <a:lnTo>
                    <a:pt x="1143" y="478"/>
                  </a:lnTo>
                  <a:lnTo>
                    <a:pt x="1140" y="487"/>
                  </a:lnTo>
                  <a:lnTo>
                    <a:pt x="1136" y="494"/>
                  </a:lnTo>
                  <a:lnTo>
                    <a:pt x="1133" y="499"/>
                  </a:lnTo>
                  <a:lnTo>
                    <a:pt x="1131" y="505"/>
                  </a:lnTo>
                  <a:lnTo>
                    <a:pt x="1127" y="510"/>
                  </a:lnTo>
                  <a:lnTo>
                    <a:pt x="1124" y="515"/>
                  </a:lnTo>
                  <a:lnTo>
                    <a:pt x="1120" y="519"/>
                  </a:lnTo>
                  <a:lnTo>
                    <a:pt x="1118" y="524"/>
                  </a:lnTo>
                  <a:lnTo>
                    <a:pt x="1115" y="526"/>
                  </a:lnTo>
                  <a:lnTo>
                    <a:pt x="1113" y="528"/>
                  </a:lnTo>
                  <a:lnTo>
                    <a:pt x="1108" y="531"/>
                  </a:lnTo>
                  <a:lnTo>
                    <a:pt x="1104" y="531"/>
                  </a:lnTo>
                  <a:lnTo>
                    <a:pt x="1099" y="533"/>
                  </a:lnTo>
                  <a:lnTo>
                    <a:pt x="1099" y="535"/>
                  </a:lnTo>
                  <a:lnTo>
                    <a:pt x="1097" y="535"/>
                  </a:lnTo>
                  <a:lnTo>
                    <a:pt x="1095" y="535"/>
                  </a:lnTo>
                  <a:lnTo>
                    <a:pt x="1095" y="537"/>
                  </a:lnTo>
                  <a:lnTo>
                    <a:pt x="1095" y="540"/>
                  </a:lnTo>
                  <a:lnTo>
                    <a:pt x="1092" y="542"/>
                  </a:lnTo>
                  <a:lnTo>
                    <a:pt x="1092" y="549"/>
                  </a:lnTo>
                  <a:lnTo>
                    <a:pt x="1092" y="553"/>
                  </a:lnTo>
                  <a:lnTo>
                    <a:pt x="1092" y="563"/>
                  </a:lnTo>
                  <a:lnTo>
                    <a:pt x="1095" y="572"/>
                  </a:lnTo>
                  <a:lnTo>
                    <a:pt x="1095" y="579"/>
                  </a:lnTo>
                  <a:lnTo>
                    <a:pt x="1095" y="583"/>
                  </a:lnTo>
                  <a:lnTo>
                    <a:pt x="1095" y="588"/>
                  </a:lnTo>
                  <a:lnTo>
                    <a:pt x="1095" y="590"/>
                  </a:lnTo>
                  <a:lnTo>
                    <a:pt x="1092" y="592"/>
                  </a:lnTo>
                  <a:lnTo>
                    <a:pt x="1090" y="597"/>
                  </a:lnTo>
                  <a:lnTo>
                    <a:pt x="1088" y="599"/>
                  </a:lnTo>
                  <a:lnTo>
                    <a:pt x="1088" y="601"/>
                  </a:lnTo>
                  <a:lnTo>
                    <a:pt x="1086" y="604"/>
                  </a:lnTo>
                  <a:lnTo>
                    <a:pt x="1086" y="606"/>
                  </a:lnTo>
                  <a:lnTo>
                    <a:pt x="1083" y="608"/>
                  </a:lnTo>
                  <a:lnTo>
                    <a:pt x="1083" y="613"/>
                  </a:lnTo>
                  <a:lnTo>
                    <a:pt x="1081" y="615"/>
                  </a:lnTo>
                  <a:lnTo>
                    <a:pt x="1079" y="620"/>
                  </a:lnTo>
                  <a:lnTo>
                    <a:pt x="1076" y="622"/>
                  </a:lnTo>
                  <a:lnTo>
                    <a:pt x="1074" y="627"/>
                  </a:lnTo>
                  <a:lnTo>
                    <a:pt x="1072" y="629"/>
                  </a:lnTo>
                  <a:lnTo>
                    <a:pt x="1070" y="633"/>
                  </a:lnTo>
                  <a:lnTo>
                    <a:pt x="1067" y="636"/>
                  </a:lnTo>
                  <a:lnTo>
                    <a:pt x="1063" y="640"/>
                  </a:lnTo>
                  <a:lnTo>
                    <a:pt x="1058" y="642"/>
                  </a:lnTo>
                  <a:lnTo>
                    <a:pt x="1056" y="647"/>
                  </a:lnTo>
                  <a:lnTo>
                    <a:pt x="1051" y="652"/>
                  </a:lnTo>
                  <a:lnTo>
                    <a:pt x="1049" y="656"/>
                  </a:lnTo>
                  <a:lnTo>
                    <a:pt x="1047" y="661"/>
                  </a:lnTo>
                  <a:lnTo>
                    <a:pt x="1040" y="668"/>
                  </a:lnTo>
                  <a:lnTo>
                    <a:pt x="1038" y="672"/>
                  </a:lnTo>
                  <a:lnTo>
                    <a:pt x="1033" y="674"/>
                  </a:lnTo>
                  <a:lnTo>
                    <a:pt x="1031" y="677"/>
                  </a:lnTo>
                  <a:lnTo>
                    <a:pt x="1028" y="677"/>
                  </a:lnTo>
                  <a:lnTo>
                    <a:pt x="1026" y="679"/>
                  </a:lnTo>
                  <a:lnTo>
                    <a:pt x="1024" y="679"/>
                  </a:lnTo>
                  <a:lnTo>
                    <a:pt x="1019" y="679"/>
                  </a:lnTo>
                  <a:lnTo>
                    <a:pt x="1017" y="679"/>
                  </a:lnTo>
                  <a:lnTo>
                    <a:pt x="1015" y="679"/>
                  </a:lnTo>
                  <a:lnTo>
                    <a:pt x="1012" y="681"/>
                  </a:lnTo>
                  <a:lnTo>
                    <a:pt x="1010" y="681"/>
                  </a:lnTo>
                  <a:lnTo>
                    <a:pt x="1008" y="681"/>
                  </a:lnTo>
                  <a:lnTo>
                    <a:pt x="1006" y="681"/>
                  </a:lnTo>
                  <a:lnTo>
                    <a:pt x="1003" y="681"/>
                  </a:lnTo>
                  <a:lnTo>
                    <a:pt x="1001" y="684"/>
                  </a:lnTo>
                  <a:lnTo>
                    <a:pt x="1001" y="686"/>
                  </a:lnTo>
                  <a:lnTo>
                    <a:pt x="999" y="688"/>
                  </a:lnTo>
                  <a:lnTo>
                    <a:pt x="996" y="688"/>
                  </a:lnTo>
                  <a:lnTo>
                    <a:pt x="996" y="690"/>
                  </a:lnTo>
                  <a:lnTo>
                    <a:pt x="994" y="693"/>
                  </a:lnTo>
                  <a:lnTo>
                    <a:pt x="990" y="693"/>
                  </a:lnTo>
                  <a:lnTo>
                    <a:pt x="983" y="695"/>
                  </a:lnTo>
                  <a:lnTo>
                    <a:pt x="976" y="697"/>
                  </a:lnTo>
                  <a:lnTo>
                    <a:pt x="971" y="700"/>
                  </a:lnTo>
                  <a:lnTo>
                    <a:pt x="969" y="702"/>
                  </a:lnTo>
                  <a:lnTo>
                    <a:pt x="964" y="704"/>
                  </a:lnTo>
                  <a:lnTo>
                    <a:pt x="962" y="709"/>
                  </a:lnTo>
                  <a:lnTo>
                    <a:pt x="958" y="711"/>
                  </a:lnTo>
                  <a:lnTo>
                    <a:pt x="953" y="718"/>
                  </a:lnTo>
                  <a:lnTo>
                    <a:pt x="948" y="722"/>
                  </a:lnTo>
                  <a:lnTo>
                    <a:pt x="942" y="729"/>
                  </a:lnTo>
                  <a:lnTo>
                    <a:pt x="932" y="734"/>
                  </a:lnTo>
                  <a:lnTo>
                    <a:pt x="930" y="732"/>
                  </a:lnTo>
                  <a:lnTo>
                    <a:pt x="928" y="729"/>
                  </a:lnTo>
                  <a:lnTo>
                    <a:pt x="926" y="727"/>
                  </a:lnTo>
                  <a:lnTo>
                    <a:pt x="923" y="727"/>
                  </a:lnTo>
                  <a:lnTo>
                    <a:pt x="921" y="725"/>
                  </a:lnTo>
                  <a:lnTo>
                    <a:pt x="919" y="722"/>
                  </a:lnTo>
                  <a:lnTo>
                    <a:pt x="916" y="722"/>
                  </a:lnTo>
                  <a:lnTo>
                    <a:pt x="914" y="722"/>
                  </a:lnTo>
                  <a:lnTo>
                    <a:pt x="912" y="720"/>
                  </a:lnTo>
                  <a:lnTo>
                    <a:pt x="912" y="718"/>
                  </a:lnTo>
                  <a:lnTo>
                    <a:pt x="912" y="716"/>
                  </a:lnTo>
                  <a:lnTo>
                    <a:pt x="912" y="713"/>
                  </a:lnTo>
                  <a:lnTo>
                    <a:pt x="910" y="711"/>
                  </a:lnTo>
                  <a:lnTo>
                    <a:pt x="907" y="711"/>
                  </a:lnTo>
                  <a:lnTo>
                    <a:pt x="905" y="709"/>
                  </a:lnTo>
                  <a:lnTo>
                    <a:pt x="903" y="706"/>
                  </a:lnTo>
                  <a:lnTo>
                    <a:pt x="900" y="704"/>
                  </a:lnTo>
                  <a:lnTo>
                    <a:pt x="896" y="704"/>
                  </a:lnTo>
                  <a:lnTo>
                    <a:pt x="894" y="702"/>
                  </a:lnTo>
                  <a:lnTo>
                    <a:pt x="894" y="700"/>
                  </a:lnTo>
                  <a:lnTo>
                    <a:pt x="891" y="697"/>
                  </a:lnTo>
                  <a:lnTo>
                    <a:pt x="889" y="697"/>
                  </a:lnTo>
                  <a:lnTo>
                    <a:pt x="887" y="697"/>
                  </a:lnTo>
                  <a:lnTo>
                    <a:pt x="884" y="695"/>
                  </a:lnTo>
                  <a:lnTo>
                    <a:pt x="882" y="695"/>
                  </a:lnTo>
                  <a:lnTo>
                    <a:pt x="882" y="693"/>
                  </a:lnTo>
                  <a:lnTo>
                    <a:pt x="880" y="693"/>
                  </a:lnTo>
                  <a:lnTo>
                    <a:pt x="878" y="693"/>
                  </a:lnTo>
                  <a:lnTo>
                    <a:pt x="875" y="693"/>
                  </a:lnTo>
                  <a:lnTo>
                    <a:pt x="873" y="693"/>
                  </a:lnTo>
                  <a:lnTo>
                    <a:pt x="871" y="690"/>
                  </a:lnTo>
                  <a:lnTo>
                    <a:pt x="868" y="690"/>
                  </a:lnTo>
                  <a:lnTo>
                    <a:pt x="866" y="688"/>
                  </a:lnTo>
                  <a:lnTo>
                    <a:pt x="862" y="688"/>
                  </a:lnTo>
                  <a:lnTo>
                    <a:pt x="855" y="688"/>
                  </a:lnTo>
                  <a:lnTo>
                    <a:pt x="850" y="688"/>
                  </a:lnTo>
                  <a:lnTo>
                    <a:pt x="848" y="688"/>
                  </a:lnTo>
                  <a:lnTo>
                    <a:pt x="843" y="686"/>
                  </a:lnTo>
                  <a:lnTo>
                    <a:pt x="843" y="681"/>
                  </a:lnTo>
                  <a:lnTo>
                    <a:pt x="836" y="672"/>
                  </a:lnTo>
                  <a:lnTo>
                    <a:pt x="834" y="670"/>
                  </a:lnTo>
                  <a:lnTo>
                    <a:pt x="834" y="665"/>
                  </a:lnTo>
                  <a:lnTo>
                    <a:pt x="834" y="663"/>
                  </a:lnTo>
                  <a:lnTo>
                    <a:pt x="839" y="661"/>
                  </a:lnTo>
                  <a:lnTo>
                    <a:pt x="841" y="656"/>
                  </a:lnTo>
                  <a:lnTo>
                    <a:pt x="843" y="654"/>
                  </a:lnTo>
                  <a:lnTo>
                    <a:pt x="843" y="652"/>
                  </a:lnTo>
                  <a:lnTo>
                    <a:pt x="843" y="645"/>
                  </a:lnTo>
                  <a:lnTo>
                    <a:pt x="846" y="642"/>
                  </a:lnTo>
                  <a:lnTo>
                    <a:pt x="848" y="640"/>
                  </a:lnTo>
                  <a:lnTo>
                    <a:pt x="850" y="640"/>
                  </a:lnTo>
                  <a:lnTo>
                    <a:pt x="852" y="640"/>
                  </a:lnTo>
                  <a:lnTo>
                    <a:pt x="855" y="638"/>
                  </a:lnTo>
                  <a:lnTo>
                    <a:pt x="857" y="638"/>
                  </a:lnTo>
                  <a:lnTo>
                    <a:pt x="859" y="636"/>
                  </a:lnTo>
                  <a:lnTo>
                    <a:pt x="862" y="636"/>
                  </a:lnTo>
                  <a:lnTo>
                    <a:pt x="864" y="633"/>
                  </a:lnTo>
                  <a:lnTo>
                    <a:pt x="862" y="631"/>
                  </a:lnTo>
                  <a:lnTo>
                    <a:pt x="862" y="629"/>
                  </a:lnTo>
                  <a:lnTo>
                    <a:pt x="864" y="627"/>
                  </a:lnTo>
                  <a:lnTo>
                    <a:pt x="866" y="624"/>
                  </a:lnTo>
                  <a:lnTo>
                    <a:pt x="866" y="622"/>
                  </a:lnTo>
                  <a:lnTo>
                    <a:pt x="866" y="620"/>
                  </a:lnTo>
                  <a:lnTo>
                    <a:pt x="864" y="617"/>
                  </a:lnTo>
                  <a:lnTo>
                    <a:pt x="859" y="615"/>
                  </a:lnTo>
                  <a:lnTo>
                    <a:pt x="857" y="615"/>
                  </a:lnTo>
                  <a:lnTo>
                    <a:pt x="855" y="613"/>
                  </a:lnTo>
                  <a:lnTo>
                    <a:pt x="852" y="608"/>
                  </a:lnTo>
                  <a:lnTo>
                    <a:pt x="852" y="606"/>
                  </a:lnTo>
                  <a:lnTo>
                    <a:pt x="850" y="604"/>
                  </a:lnTo>
                  <a:lnTo>
                    <a:pt x="846" y="601"/>
                  </a:lnTo>
                  <a:lnTo>
                    <a:pt x="834" y="601"/>
                  </a:lnTo>
                  <a:lnTo>
                    <a:pt x="825" y="601"/>
                  </a:lnTo>
                  <a:lnTo>
                    <a:pt x="823" y="599"/>
                  </a:lnTo>
                  <a:lnTo>
                    <a:pt x="820" y="597"/>
                  </a:lnTo>
                  <a:lnTo>
                    <a:pt x="823" y="595"/>
                  </a:lnTo>
                  <a:lnTo>
                    <a:pt x="823" y="592"/>
                  </a:lnTo>
                  <a:lnTo>
                    <a:pt x="825" y="588"/>
                  </a:lnTo>
                  <a:lnTo>
                    <a:pt x="825" y="585"/>
                  </a:lnTo>
                  <a:lnTo>
                    <a:pt x="825" y="581"/>
                  </a:lnTo>
                  <a:lnTo>
                    <a:pt x="825" y="579"/>
                  </a:lnTo>
                  <a:lnTo>
                    <a:pt x="825" y="574"/>
                  </a:lnTo>
                  <a:lnTo>
                    <a:pt x="825" y="572"/>
                  </a:lnTo>
                  <a:lnTo>
                    <a:pt x="818" y="565"/>
                  </a:lnTo>
                  <a:lnTo>
                    <a:pt x="823" y="558"/>
                  </a:lnTo>
                  <a:lnTo>
                    <a:pt x="825" y="551"/>
                  </a:lnTo>
                  <a:lnTo>
                    <a:pt x="827" y="547"/>
                  </a:lnTo>
                  <a:lnTo>
                    <a:pt x="827" y="542"/>
                  </a:lnTo>
                  <a:lnTo>
                    <a:pt x="827" y="537"/>
                  </a:lnTo>
                  <a:lnTo>
                    <a:pt x="825" y="533"/>
                  </a:lnTo>
                  <a:lnTo>
                    <a:pt x="825" y="528"/>
                  </a:lnTo>
                  <a:lnTo>
                    <a:pt x="823" y="524"/>
                  </a:lnTo>
                  <a:lnTo>
                    <a:pt x="823" y="521"/>
                  </a:lnTo>
                  <a:lnTo>
                    <a:pt x="820" y="521"/>
                  </a:lnTo>
                  <a:lnTo>
                    <a:pt x="818" y="524"/>
                  </a:lnTo>
                  <a:lnTo>
                    <a:pt x="816" y="528"/>
                  </a:lnTo>
                  <a:lnTo>
                    <a:pt x="814" y="531"/>
                  </a:lnTo>
                  <a:lnTo>
                    <a:pt x="811" y="528"/>
                  </a:lnTo>
                  <a:lnTo>
                    <a:pt x="809" y="528"/>
                  </a:lnTo>
                  <a:lnTo>
                    <a:pt x="807" y="526"/>
                  </a:lnTo>
                  <a:lnTo>
                    <a:pt x="807" y="521"/>
                  </a:lnTo>
                  <a:lnTo>
                    <a:pt x="809" y="519"/>
                  </a:lnTo>
                  <a:lnTo>
                    <a:pt x="809" y="517"/>
                  </a:lnTo>
                  <a:lnTo>
                    <a:pt x="814" y="517"/>
                  </a:lnTo>
                  <a:lnTo>
                    <a:pt x="818" y="515"/>
                  </a:lnTo>
                  <a:lnTo>
                    <a:pt x="818" y="512"/>
                  </a:lnTo>
                  <a:lnTo>
                    <a:pt x="818" y="510"/>
                  </a:lnTo>
                  <a:lnTo>
                    <a:pt x="818" y="508"/>
                  </a:lnTo>
                  <a:lnTo>
                    <a:pt x="816" y="505"/>
                  </a:lnTo>
                  <a:lnTo>
                    <a:pt x="814" y="503"/>
                  </a:lnTo>
                  <a:lnTo>
                    <a:pt x="816" y="501"/>
                  </a:lnTo>
                  <a:lnTo>
                    <a:pt x="818" y="501"/>
                  </a:lnTo>
                  <a:lnTo>
                    <a:pt x="820" y="501"/>
                  </a:lnTo>
                  <a:lnTo>
                    <a:pt x="823" y="503"/>
                  </a:lnTo>
                  <a:lnTo>
                    <a:pt x="825" y="505"/>
                  </a:lnTo>
                  <a:lnTo>
                    <a:pt x="827" y="505"/>
                  </a:lnTo>
                  <a:lnTo>
                    <a:pt x="830" y="505"/>
                  </a:lnTo>
                  <a:lnTo>
                    <a:pt x="832" y="503"/>
                  </a:lnTo>
                  <a:lnTo>
                    <a:pt x="834" y="501"/>
                  </a:lnTo>
                  <a:lnTo>
                    <a:pt x="836" y="501"/>
                  </a:lnTo>
                  <a:lnTo>
                    <a:pt x="836" y="499"/>
                  </a:lnTo>
                  <a:lnTo>
                    <a:pt x="836" y="494"/>
                  </a:lnTo>
                  <a:lnTo>
                    <a:pt x="834" y="489"/>
                  </a:lnTo>
                  <a:lnTo>
                    <a:pt x="832" y="485"/>
                  </a:lnTo>
                  <a:lnTo>
                    <a:pt x="830" y="478"/>
                  </a:lnTo>
                  <a:lnTo>
                    <a:pt x="832" y="476"/>
                  </a:lnTo>
                  <a:lnTo>
                    <a:pt x="834" y="473"/>
                  </a:lnTo>
                  <a:lnTo>
                    <a:pt x="839" y="469"/>
                  </a:lnTo>
                  <a:lnTo>
                    <a:pt x="846" y="462"/>
                  </a:lnTo>
                  <a:lnTo>
                    <a:pt x="852" y="457"/>
                  </a:lnTo>
                  <a:lnTo>
                    <a:pt x="859" y="453"/>
                  </a:lnTo>
                  <a:lnTo>
                    <a:pt x="864" y="448"/>
                  </a:lnTo>
                  <a:lnTo>
                    <a:pt x="868" y="444"/>
                  </a:lnTo>
                  <a:lnTo>
                    <a:pt x="871" y="441"/>
                  </a:lnTo>
                  <a:lnTo>
                    <a:pt x="871" y="439"/>
                  </a:lnTo>
                  <a:lnTo>
                    <a:pt x="875" y="439"/>
                  </a:lnTo>
                  <a:lnTo>
                    <a:pt x="878" y="437"/>
                  </a:lnTo>
                  <a:lnTo>
                    <a:pt x="878" y="435"/>
                  </a:lnTo>
                  <a:lnTo>
                    <a:pt x="878" y="432"/>
                  </a:lnTo>
                  <a:lnTo>
                    <a:pt x="875" y="430"/>
                  </a:lnTo>
                  <a:lnTo>
                    <a:pt x="875" y="425"/>
                  </a:lnTo>
                  <a:lnTo>
                    <a:pt x="875" y="421"/>
                  </a:lnTo>
                  <a:lnTo>
                    <a:pt x="875" y="414"/>
                  </a:lnTo>
                  <a:lnTo>
                    <a:pt x="875" y="407"/>
                  </a:lnTo>
                  <a:lnTo>
                    <a:pt x="875" y="403"/>
                  </a:lnTo>
                  <a:lnTo>
                    <a:pt x="875" y="398"/>
                  </a:lnTo>
                  <a:lnTo>
                    <a:pt x="878" y="396"/>
                  </a:lnTo>
                  <a:lnTo>
                    <a:pt x="871" y="398"/>
                  </a:lnTo>
                  <a:lnTo>
                    <a:pt x="866" y="398"/>
                  </a:lnTo>
                  <a:lnTo>
                    <a:pt x="864" y="398"/>
                  </a:lnTo>
                  <a:lnTo>
                    <a:pt x="859" y="396"/>
                  </a:lnTo>
                  <a:lnTo>
                    <a:pt x="857" y="393"/>
                  </a:lnTo>
                  <a:lnTo>
                    <a:pt x="852" y="389"/>
                  </a:lnTo>
                  <a:lnTo>
                    <a:pt x="850" y="387"/>
                  </a:lnTo>
                  <a:lnTo>
                    <a:pt x="846" y="384"/>
                  </a:lnTo>
                  <a:lnTo>
                    <a:pt x="839" y="382"/>
                  </a:lnTo>
                  <a:lnTo>
                    <a:pt x="832" y="377"/>
                  </a:lnTo>
                  <a:lnTo>
                    <a:pt x="827" y="377"/>
                  </a:lnTo>
                  <a:lnTo>
                    <a:pt x="823" y="375"/>
                  </a:lnTo>
                  <a:lnTo>
                    <a:pt x="818" y="373"/>
                  </a:lnTo>
                  <a:lnTo>
                    <a:pt x="814" y="371"/>
                  </a:lnTo>
                  <a:lnTo>
                    <a:pt x="811" y="371"/>
                  </a:lnTo>
                  <a:lnTo>
                    <a:pt x="809" y="368"/>
                  </a:lnTo>
                  <a:lnTo>
                    <a:pt x="804" y="366"/>
                  </a:lnTo>
                  <a:lnTo>
                    <a:pt x="800" y="366"/>
                  </a:lnTo>
                  <a:lnTo>
                    <a:pt x="791" y="364"/>
                  </a:lnTo>
                  <a:lnTo>
                    <a:pt x="786" y="361"/>
                  </a:lnTo>
                  <a:lnTo>
                    <a:pt x="784" y="359"/>
                  </a:lnTo>
                  <a:lnTo>
                    <a:pt x="777" y="357"/>
                  </a:lnTo>
                  <a:lnTo>
                    <a:pt x="772" y="352"/>
                  </a:lnTo>
                  <a:lnTo>
                    <a:pt x="766" y="345"/>
                  </a:lnTo>
                  <a:lnTo>
                    <a:pt x="763" y="343"/>
                  </a:lnTo>
                  <a:lnTo>
                    <a:pt x="761" y="339"/>
                  </a:lnTo>
                  <a:lnTo>
                    <a:pt x="759" y="334"/>
                  </a:lnTo>
                  <a:lnTo>
                    <a:pt x="759" y="327"/>
                  </a:lnTo>
                  <a:lnTo>
                    <a:pt x="756" y="320"/>
                  </a:lnTo>
                  <a:lnTo>
                    <a:pt x="754" y="318"/>
                  </a:lnTo>
                  <a:lnTo>
                    <a:pt x="752" y="318"/>
                  </a:lnTo>
                  <a:lnTo>
                    <a:pt x="750" y="320"/>
                  </a:lnTo>
                  <a:lnTo>
                    <a:pt x="738" y="323"/>
                  </a:lnTo>
                  <a:lnTo>
                    <a:pt x="727" y="327"/>
                  </a:lnTo>
                  <a:lnTo>
                    <a:pt x="724" y="327"/>
                  </a:lnTo>
                  <a:lnTo>
                    <a:pt x="722" y="327"/>
                  </a:lnTo>
                  <a:lnTo>
                    <a:pt x="720" y="325"/>
                  </a:lnTo>
                  <a:lnTo>
                    <a:pt x="718" y="320"/>
                  </a:lnTo>
                  <a:lnTo>
                    <a:pt x="715" y="318"/>
                  </a:lnTo>
                  <a:lnTo>
                    <a:pt x="713" y="318"/>
                  </a:lnTo>
                  <a:lnTo>
                    <a:pt x="711" y="320"/>
                  </a:lnTo>
                  <a:lnTo>
                    <a:pt x="708" y="323"/>
                  </a:lnTo>
                  <a:lnTo>
                    <a:pt x="704" y="325"/>
                  </a:lnTo>
                  <a:lnTo>
                    <a:pt x="699" y="325"/>
                  </a:lnTo>
                  <a:lnTo>
                    <a:pt x="697" y="323"/>
                  </a:lnTo>
                  <a:lnTo>
                    <a:pt x="697" y="320"/>
                  </a:lnTo>
                  <a:lnTo>
                    <a:pt x="692" y="318"/>
                  </a:lnTo>
                  <a:lnTo>
                    <a:pt x="690" y="318"/>
                  </a:lnTo>
                  <a:lnTo>
                    <a:pt x="688" y="316"/>
                  </a:lnTo>
                  <a:lnTo>
                    <a:pt x="686" y="313"/>
                  </a:lnTo>
                  <a:lnTo>
                    <a:pt x="683" y="311"/>
                  </a:lnTo>
                  <a:lnTo>
                    <a:pt x="681" y="309"/>
                  </a:lnTo>
                  <a:lnTo>
                    <a:pt x="679" y="309"/>
                  </a:lnTo>
                  <a:lnTo>
                    <a:pt x="677" y="311"/>
                  </a:lnTo>
                  <a:lnTo>
                    <a:pt x="674" y="313"/>
                  </a:lnTo>
                  <a:lnTo>
                    <a:pt x="672" y="316"/>
                  </a:lnTo>
                  <a:lnTo>
                    <a:pt x="670" y="313"/>
                  </a:lnTo>
                  <a:lnTo>
                    <a:pt x="665" y="313"/>
                  </a:lnTo>
                  <a:lnTo>
                    <a:pt x="661" y="309"/>
                  </a:lnTo>
                  <a:lnTo>
                    <a:pt x="658" y="307"/>
                  </a:lnTo>
                  <a:lnTo>
                    <a:pt x="654" y="304"/>
                  </a:lnTo>
                  <a:lnTo>
                    <a:pt x="651" y="307"/>
                  </a:lnTo>
                  <a:lnTo>
                    <a:pt x="645" y="316"/>
                  </a:lnTo>
                  <a:lnTo>
                    <a:pt x="638" y="327"/>
                  </a:lnTo>
                  <a:lnTo>
                    <a:pt x="638" y="329"/>
                  </a:lnTo>
                  <a:lnTo>
                    <a:pt x="638" y="332"/>
                  </a:lnTo>
                  <a:lnTo>
                    <a:pt x="638" y="336"/>
                  </a:lnTo>
                  <a:lnTo>
                    <a:pt x="642" y="343"/>
                  </a:lnTo>
                  <a:lnTo>
                    <a:pt x="645" y="350"/>
                  </a:lnTo>
                  <a:lnTo>
                    <a:pt x="647" y="352"/>
                  </a:lnTo>
                  <a:lnTo>
                    <a:pt x="647" y="357"/>
                  </a:lnTo>
                  <a:lnTo>
                    <a:pt x="645" y="364"/>
                  </a:lnTo>
                  <a:lnTo>
                    <a:pt x="642" y="371"/>
                  </a:lnTo>
                  <a:lnTo>
                    <a:pt x="635" y="375"/>
                  </a:lnTo>
                  <a:lnTo>
                    <a:pt x="629" y="382"/>
                  </a:lnTo>
                  <a:lnTo>
                    <a:pt x="629" y="387"/>
                  </a:lnTo>
                  <a:lnTo>
                    <a:pt x="629" y="391"/>
                  </a:lnTo>
                  <a:lnTo>
                    <a:pt x="626" y="393"/>
                  </a:lnTo>
                  <a:lnTo>
                    <a:pt x="626" y="396"/>
                  </a:lnTo>
                  <a:lnTo>
                    <a:pt x="624" y="396"/>
                  </a:lnTo>
                  <a:lnTo>
                    <a:pt x="619" y="396"/>
                  </a:lnTo>
                  <a:lnTo>
                    <a:pt x="617" y="398"/>
                  </a:lnTo>
                  <a:lnTo>
                    <a:pt x="615" y="400"/>
                  </a:lnTo>
                  <a:lnTo>
                    <a:pt x="613" y="403"/>
                  </a:lnTo>
                  <a:lnTo>
                    <a:pt x="610" y="405"/>
                  </a:lnTo>
                  <a:lnTo>
                    <a:pt x="597" y="412"/>
                  </a:lnTo>
                  <a:lnTo>
                    <a:pt x="594" y="414"/>
                  </a:lnTo>
                  <a:lnTo>
                    <a:pt x="592" y="416"/>
                  </a:lnTo>
                  <a:lnTo>
                    <a:pt x="592" y="419"/>
                  </a:lnTo>
                  <a:lnTo>
                    <a:pt x="594" y="421"/>
                  </a:lnTo>
                  <a:lnTo>
                    <a:pt x="594" y="425"/>
                  </a:lnTo>
                  <a:lnTo>
                    <a:pt x="597" y="430"/>
                  </a:lnTo>
                  <a:lnTo>
                    <a:pt x="597" y="437"/>
                  </a:lnTo>
                  <a:lnTo>
                    <a:pt x="594" y="441"/>
                  </a:lnTo>
                  <a:lnTo>
                    <a:pt x="592" y="444"/>
                  </a:lnTo>
                  <a:lnTo>
                    <a:pt x="590" y="448"/>
                  </a:lnTo>
                  <a:lnTo>
                    <a:pt x="585" y="448"/>
                  </a:lnTo>
                  <a:lnTo>
                    <a:pt x="583" y="448"/>
                  </a:lnTo>
                  <a:lnTo>
                    <a:pt x="581" y="446"/>
                  </a:lnTo>
                  <a:lnTo>
                    <a:pt x="578" y="446"/>
                  </a:lnTo>
                  <a:lnTo>
                    <a:pt x="576" y="448"/>
                  </a:lnTo>
                  <a:lnTo>
                    <a:pt x="574" y="451"/>
                  </a:lnTo>
                  <a:lnTo>
                    <a:pt x="574" y="453"/>
                  </a:lnTo>
                  <a:lnTo>
                    <a:pt x="574" y="457"/>
                  </a:lnTo>
                  <a:lnTo>
                    <a:pt x="571" y="467"/>
                  </a:lnTo>
                  <a:lnTo>
                    <a:pt x="574" y="467"/>
                  </a:lnTo>
                  <a:lnTo>
                    <a:pt x="574" y="469"/>
                  </a:lnTo>
                  <a:lnTo>
                    <a:pt x="576" y="473"/>
                  </a:lnTo>
                  <a:lnTo>
                    <a:pt x="578" y="478"/>
                  </a:lnTo>
                  <a:lnTo>
                    <a:pt x="578" y="480"/>
                  </a:lnTo>
                  <a:lnTo>
                    <a:pt x="578" y="483"/>
                  </a:lnTo>
                  <a:lnTo>
                    <a:pt x="578" y="485"/>
                  </a:lnTo>
                  <a:lnTo>
                    <a:pt x="576" y="489"/>
                  </a:lnTo>
                  <a:lnTo>
                    <a:pt x="576" y="494"/>
                  </a:lnTo>
                  <a:lnTo>
                    <a:pt x="576" y="496"/>
                  </a:lnTo>
                  <a:lnTo>
                    <a:pt x="574" y="501"/>
                  </a:lnTo>
                  <a:lnTo>
                    <a:pt x="574" y="505"/>
                  </a:lnTo>
                  <a:lnTo>
                    <a:pt x="571" y="510"/>
                  </a:lnTo>
                  <a:lnTo>
                    <a:pt x="571" y="512"/>
                  </a:lnTo>
                  <a:lnTo>
                    <a:pt x="571" y="515"/>
                  </a:lnTo>
                  <a:lnTo>
                    <a:pt x="571" y="517"/>
                  </a:lnTo>
                  <a:lnTo>
                    <a:pt x="574" y="519"/>
                  </a:lnTo>
                  <a:lnTo>
                    <a:pt x="574" y="521"/>
                  </a:lnTo>
                  <a:lnTo>
                    <a:pt x="571" y="524"/>
                  </a:lnTo>
                  <a:lnTo>
                    <a:pt x="569" y="524"/>
                  </a:lnTo>
                  <a:lnTo>
                    <a:pt x="567" y="524"/>
                  </a:lnTo>
                  <a:lnTo>
                    <a:pt x="565" y="524"/>
                  </a:lnTo>
                  <a:lnTo>
                    <a:pt x="565" y="526"/>
                  </a:lnTo>
                  <a:lnTo>
                    <a:pt x="565" y="533"/>
                  </a:lnTo>
                  <a:lnTo>
                    <a:pt x="565" y="535"/>
                  </a:lnTo>
                  <a:lnTo>
                    <a:pt x="562" y="537"/>
                  </a:lnTo>
                  <a:lnTo>
                    <a:pt x="560" y="540"/>
                  </a:lnTo>
                  <a:lnTo>
                    <a:pt x="560" y="542"/>
                  </a:lnTo>
                  <a:lnTo>
                    <a:pt x="560" y="544"/>
                  </a:lnTo>
                  <a:lnTo>
                    <a:pt x="562" y="549"/>
                  </a:lnTo>
                  <a:lnTo>
                    <a:pt x="565" y="556"/>
                  </a:lnTo>
                  <a:lnTo>
                    <a:pt x="565" y="560"/>
                  </a:lnTo>
                  <a:lnTo>
                    <a:pt x="565" y="563"/>
                  </a:lnTo>
                  <a:lnTo>
                    <a:pt x="562" y="563"/>
                  </a:lnTo>
                  <a:lnTo>
                    <a:pt x="562" y="565"/>
                  </a:lnTo>
                  <a:lnTo>
                    <a:pt x="560" y="563"/>
                  </a:lnTo>
                  <a:lnTo>
                    <a:pt x="558" y="563"/>
                  </a:lnTo>
                  <a:lnTo>
                    <a:pt x="555" y="563"/>
                  </a:lnTo>
                  <a:lnTo>
                    <a:pt x="555" y="565"/>
                  </a:lnTo>
                  <a:lnTo>
                    <a:pt x="553" y="565"/>
                  </a:lnTo>
                  <a:lnTo>
                    <a:pt x="549" y="565"/>
                  </a:lnTo>
                  <a:lnTo>
                    <a:pt x="546" y="565"/>
                  </a:lnTo>
                  <a:lnTo>
                    <a:pt x="546" y="567"/>
                  </a:lnTo>
                  <a:lnTo>
                    <a:pt x="544" y="569"/>
                  </a:lnTo>
                  <a:lnTo>
                    <a:pt x="542" y="569"/>
                  </a:lnTo>
                  <a:lnTo>
                    <a:pt x="537" y="569"/>
                  </a:lnTo>
                  <a:lnTo>
                    <a:pt x="533" y="569"/>
                  </a:lnTo>
                  <a:lnTo>
                    <a:pt x="528" y="567"/>
                  </a:lnTo>
                  <a:lnTo>
                    <a:pt x="526" y="565"/>
                  </a:lnTo>
                  <a:lnTo>
                    <a:pt x="523" y="563"/>
                  </a:lnTo>
                  <a:lnTo>
                    <a:pt x="521" y="563"/>
                  </a:lnTo>
                  <a:lnTo>
                    <a:pt x="514" y="563"/>
                  </a:lnTo>
                  <a:lnTo>
                    <a:pt x="510" y="563"/>
                  </a:lnTo>
                  <a:lnTo>
                    <a:pt x="505" y="560"/>
                  </a:lnTo>
                  <a:lnTo>
                    <a:pt x="501" y="558"/>
                  </a:lnTo>
                  <a:lnTo>
                    <a:pt x="496" y="556"/>
                  </a:lnTo>
                  <a:lnTo>
                    <a:pt x="491" y="553"/>
                  </a:lnTo>
                  <a:lnTo>
                    <a:pt x="489" y="551"/>
                  </a:lnTo>
                  <a:lnTo>
                    <a:pt x="487" y="549"/>
                  </a:lnTo>
                  <a:lnTo>
                    <a:pt x="487" y="547"/>
                  </a:lnTo>
                  <a:lnTo>
                    <a:pt x="487" y="542"/>
                  </a:lnTo>
                  <a:lnTo>
                    <a:pt x="485" y="537"/>
                  </a:lnTo>
                  <a:lnTo>
                    <a:pt x="485" y="531"/>
                  </a:lnTo>
                  <a:lnTo>
                    <a:pt x="485" y="526"/>
                  </a:lnTo>
                  <a:lnTo>
                    <a:pt x="485" y="524"/>
                  </a:lnTo>
                  <a:lnTo>
                    <a:pt x="482" y="519"/>
                  </a:lnTo>
                  <a:lnTo>
                    <a:pt x="480" y="517"/>
                  </a:lnTo>
                  <a:lnTo>
                    <a:pt x="478" y="515"/>
                  </a:lnTo>
                  <a:lnTo>
                    <a:pt x="475" y="510"/>
                  </a:lnTo>
                  <a:lnTo>
                    <a:pt x="473" y="508"/>
                  </a:lnTo>
                  <a:lnTo>
                    <a:pt x="471" y="508"/>
                  </a:lnTo>
                  <a:lnTo>
                    <a:pt x="469" y="508"/>
                  </a:lnTo>
                  <a:lnTo>
                    <a:pt x="466" y="508"/>
                  </a:lnTo>
                  <a:lnTo>
                    <a:pt x="464" y="508"/>
                  </a:lnTo>
                  <a:lnTo>
                    <a:pt x="462" y="508"/>
                  </a:lnTo>
                  <a:lnTo>
                    <a:pt x="459" y="508"/>
                  </a:lnTo>
                  <a:lnTo>
                    <a:pt x="457" y="510"/>
                  </a:lnTo>
                  <a:lnTo>
                    <a:pt x="455" y="512"/>
                  </a:lnTo>
                  <a:lnTo>
                    <a:pt x="453" y="510"/>
                  </a:lnTo>
                  <a:lnTo>
                    <a:pt x="450" y="508"/>
                  </a:lnTo>
                  <a:lnTo>
                    <a:pt x="450" y="505"/>
                  </a:lnTo>
                  <a:lnTo>
                    <a:pt x="446" y="501"/>
                  </a:lnTo>
                  <a:lnTo>
                    <a:pt x="443" y="496"/>
                  </a:lnTo>
                  <a:lnTo>
                    <a:pt x="441" y="492"/>
                  </a:lnTo>
                  <a:lnTo>
                    <a:pt x="439" y="485"/>
                  </a:lnTo>
                  <a:lnTo>
                    <a:pt x="434" y="485"/>
                  </a:lnTo>
                  <a:lnTo>
                    <a:pt x="427" y="485"/>
                  </a:lnTo>
                  <a:lnTo>
                    <a:pt x="421" y="485"/>
                  </a:lnTo>
                  <a:lnTo>
                    <a:pt x="411" y="485"/>
                  </a:lnTo>
                  <a:lnTo>
                    <a:pt x="402" y="483"/>
                  </a:lnTo>
                  <a:lnTo>
                    <a:pt x="398" y="480"/>
                  </a:lnTo>
                  <a:lnTo>
                    <a:pt x="393" y="480"/>
                  </a:lnTo>
                  <a:lnTo>
                    <a:pt x="391" y="480"/>
                  </a:lnTo>
                  <a:lnTo>
                    <a:pt x="389" y="483"/>
                  </a:lnTo>
                  <a:lnTo>
                    <a:pt x="384" y="485"/>
                  </a:lnTo>
                  <a:lnTo>
                    <a:pt x="377" y="492"/>
                  </a:lnTo>
                  <a:lnTo>
                    <a:pt x="375" y="494"/>
                  </a:lnTo>
                  <a:lnTo>
                    <a:pt x="375" y="496"/>
                  </a:lnTo>
                  <a:lnTo>
                    <a:pt x="375" y="499"/>
                  </a:lnTo>
                  <a:lnTo>
                    <a:pt x="375" y="501"/>
                  </a:lnTo>
                  <a:lnTo>
                    <a:pt x="375" y="508"/>
                  </a:lnTo>
                  <a:lnTo>
                    <a:pt x="377" y="517"/>
                  </a:lnTo>
                  <a:lnTo>
                    <a:pt x="377" y="519"/>
                  </a:lnTo>
                  <a:lnTo>
                    <a:pt x="377" y="521"/>
                  </a:lnTo>
                  <a:lnTo>
                    <a:pt x="377" y="524"/>
                  </a:lnTo>
                  <a:lnTo>
                    <a:pt x="375" y="524"/>
                  </a:lnTo>
                  <a:lnTo>
                    <a:pt x="375" y="526"/>
                  </a:lnTo>
                  <a:lnTo>
                    <a:pt x="373" y="526"/>
                  </a:lnTo>
                  <a:lnTo>
                    <a:pt x="370" y="526"/>
                  </a:lnTo>
                  <a:lnTo>
                    <a:pt x="368" y="524"/>
                  </a:lnTo>
                  <a:lnTo>
                    <a:pt x="366" y="521"/>
                  </a:lnTo>
                  <a:lnTo>
                    <a:pt x="363" y="521"/>
                  </a:lnTo>
                  <a:lnTo>
                    <a:pt x="361" y="521"/>
                  </a:lnTo>
                  <a:lnTo>
                    <a:pt x="354" y="524"/>
                  </a:lnTo>
                  <a:lnTo>
                    <a:pt x="350" y="526"/>
                  </a:lnTo>
                  <a:lnTo>
                    <a:pt x="347" y="526"/>
                  </a:lnTo>
                  <a:lnTo>
                    <a:pt x="345" y="526"/>
                  </a:lnTo>
                  <a:lnTo>
                    <a:pt x="341" y="524"/>
                  </a:lnTo>
                  <a:lnTo>
                    <a:pt x="338" y="524"/>
                  </a:lnTo>
                  <a:lnTo>
                    <a:pt x="336" y="524"/>
                  </a:lnTo>
                  <a:lnTo>
                    <a:pt x="334" y="524"/>
                  </a:lnTo>
                  <a:lnTo>
                    <a:pt x="331" y="526"/>
                  </a:lnTo>
                  <a:lnTo>
                    <a:pt x="329" y="528"/>
                  </a:lnTo>
                  <a:lnTo>
                    <a:pt x="329" y="531"/>
                  </a:lnTo>
                  <a:lnTo>
                    <a:pt x="325" y="535"/>
                  </a:lnTo>
                  <a:lnTo>
                    <a:pt x="320" y="537"/>
                  </a:lnTo>
                  <a:lnTo>
                    <a:pt x="318" y="537"/>
                  </a:lnTo>
                  <a:lnTo>
                    <a:pt x="315" y="540"/>
                  </a:lnTo>
                  <a:lnTo>
                    <a:pt x="313" y="544"/>
                  </a:lnTo>
                  <a:lnTo>
                    <a:pt x="313" y="549"/>
                  </a:lnTo>
                  <a:lnTo>
                    <a:pt x="311" y="553"/>
                  </a:lnTo>
                  <a:lnTo>
                    <a:pt x="309" y="558"/>
                  </a:lnTo>
                  <a:lnTo>
                    <a:pt x="309" y="560"/>
                  </a:lnTo>
                  <a:lnTo>
                    <a:pt x="306" y="560"/>
                  </a:lnTo>
                  <a:lnTo>
                    <a:pt x="304" y="560"/>
                  </a:lnTo>
                  <a:lnTo>
                    <a:pt x="302" y="560"/>
                  </a:lnTo>
                  <a:lnTo>
                    <a:pt x="297" y="563"/>
                  </a:lnTo>
                  <a:lnTo>
                    <a:pt x="295" y="563"/>
                  </a:lnTo>
                  <a:lnTo>
                    <a:pt x="295" y="565"/>
                  </a:lnTo>
                  <a:lnTo>
                    <a:pt x="295" y="567"/>
                  </a:lnTo>
                  <a:lnTo>
                    <a:pt x="293" y="569"/>
                  </a:lnTo>
                  <a:lnTo>
                    <a:pt x="290" y="572"/>
                  </a:lnTo>
                  <a:lnTo>
                    <a:pt x="288" y="574"/>
                  </a:lnTo>
                  <a:lnTo>
                    <a:pt x="286" y="574"/>
                  </a:lnTo>
                  <a:lnTo>
                    <a:pt x="283" y="574"/>
                  </a:lnTo>
                  <a:lnTo>
                    <a:pt x="281" y="574"/>
                  </a:lnTo>
                  <a:lnTo>
                    <a:pt x="279" y="574"/>
                  </a:lnTo>
                  <a:lnTo>
                    <a:pt x="279" y="581"/>
                  </a:lnTo>
                  <a:lnTo>
                    <a:pt x="279" y="585"/>
                  </a:lnTo>
                  <a:lnTo>
                    <a:pt x="281" y="585"/>
                  </a:lnTo>
                  <a:lnTo>
                    <a:pt x="281" y="588"/>
                  </a:lnTo>
                  <a:lnTo>
                    <a:pt x="281" y="590"/>
                  </a:lnTo>
                  <a:lnTo>
                    <a:pt x="281" y="592"/>
                  </a:lnTo>
                  <a:lnTo>
                    <a:pt x="281" y="595"/>
                  </a:lnTo>
                  <a:lnTo>
                    <a:pt x="281" y="597"/>
                  </a:lnTo>
                  <a:lnTo>
                    <a:pt x="281" y="599"/>
                  </a:lnTo>
                  <a:lnTo>
                    <a:pt x="283" y="604"/>
                  </a:lnTo>
                  <a:lnTo>
                    <a:pt x="286" y="608"/>
                  </a:lnTo>
                  <a:lnTo>
                    <a:pt x="288" y="615"/>
                  </a:lnTo>
                  <a:lnTo>
                    <a:pt x="279" y="617"/>
                  </a:lnTo>
                  <a:lnTo>
                    <a:pt x="272" y="622"/>
                  </a:lnTo>
                  <a:lnTo>
                    <a:pt x="272" y="627"/>
                  </a:lnTo>
                  <a:lnTo>
                    <a:pt x="272" y="631"/>
                  </a:lnTo>
                  <a:lnTo>
                    <a:pt x="274" y="633"/>
                  </a:lnTo>
                  <a:lnTo>
                    <a:pt x="277" y="638"/>
                  </a:lnTo>
                  <a:lnTo>
                    <a:pt x="279" y="638"/>
                  </a:lnTo>
                  <a:lnTo>
                    <a:pt x="267" y="645"/>
                  </a:lnTo>
                  <a:lnTo>
                    <a:pt x="258" y="652"/>
                  </a:lnTo>
                  <a:lnTo>
                    <a:pt x="256" y="647"/>
                  </a:lnTo>
                  <a:lnTo>
                    <a:pt x="254" y="647"/>
                  </a:lnTo>
                  <a:lnTo>
                    <a:pt x="249" y="642"/>
                  </a:lnTo>
                  <a:lnTo>
                    <a:pt x="242" y="640"/>
                  </a:lnTo>
                  <a:lnTo>
                    <a:pt x="233" y="638"/>
                  </a:lnTo>
                  <a:lnTo>
                    <a:pt x="231" y="636"/>
                  </a:lnTo>
                  <a:lnTo>
                    <a:pt x="229" y="631"/>
                  </a:lnTo>
                  <a:lnTo>
                    <a:pt x="224" y="631"/>
                  </a:lnTo>
                  <a:lnTo>
                    <a:pt x="206" y="624"/>
                  </a:lnTo>
                  <a:lnTo>
                    <a:pt x="208" y="624"/>
                  </a:lnTo>
                  <a:lnTo>
                    <a:pt x="208" y="620"/>
                  </a:lnTo>
                  <a:lnTo>
                    <a:pt x="210" y="617"/>
                  </a:lnTo>
                  <a:lnTo>
                    <a:pt x="213" y="613"/>
                  </a:lnTo>
                  <a:lnTo>
                    <a:pt x="213" y="608"/>
                  </a:lnTo>
                  <a:lnTo>
                    <a:pt x="215" y="604"/>
                  </a:lnTo>
                  <a:lnTo>
                    <a:pt x="217" y="599"/>
                  </a:lnTo>
                  <a:lnTo>
                    <a:pt x="208" y="601"/>
                  </a:lnTo>
                  <a:lnTo>
                    <a:pt x="201" y="604"/>
                  </a:lnTo>
                  <a:lnTo>
                    <a:pt x="197" y="604"/>
                  </a:lnTo>
                  <a:lnTo>
                    <a:pt x="194" y="601"/>
                  </a:lnTo>
                  <a:lnTo>
                    <a:pt x="192" y="599"/>
                  </a:lnTo>
                  <a:lnTo>
                    <a:pt x="190" y="595"/>
                  </a:lnTo>
                  <a:lnTo>
                    <a:pt x="190" y="592"/>
                  </a:lnTo>
                  <a:lnTo>
                    <a:pt x="188" y="588"/>
                  </a:lnTo>
                  <a:lnTo>
                    <a:pt x="190" y="583"/>
                  </a:lnTo>
                  <a:lnTo>
                    <a:pt x="190" y="576"/>
                  </a:lnTo>
                  <a:lnTo>
                    <a:pt x="192" y="572"/>
                  </a:lnTo>
                  <a:lnTo>
                    <a:pt x="194" y="569"/>
                  </a:lnTo>
                  <a:lnTo>
                    <a:pt x="194" y="567"/>
                  </a:lnTo>
                  <a:lnTo>
                    <a:pt x="194" y="565"/>
                  </a:lnTo>
                  <a:lnTo>
                    <a:pt x="192" y="565"/>
                  </a:lnTo>
                  <a:lnTo>
                    <a:pt x="190" y="563"/>
                  </a:lnTo>
                  <a:lnTo>
                    <a:pt x="185" y="565"/>
                  </a:lnTo>
                  <a:lnTo>
                    <a:pt x="181" y="567"/>
                  </a:lnTo>
                  <a:lnTo>
                    <a:pt x="176" y="569"/>
                  </a:lnTo>
                  <a:lnTo>
                    <a:pt x="172" y="569"/>
                  </a:lnTo>
                  <a:lnTo>
                    <a:pt x="169" y="569"/>
                  </a:lnTo>
                  <a:lnTo>
                    <a:pt x="167" y="567"/>
                  </a:lnTo>
                  <a:lnTo>
                    <a:pt x="165" y="567"/>
                  </a:lnTo>
                  <a:lnTo>
                    <a:pt x="162" y="567"/>
                  </a:lnTo>
                  <a:lnTo>
                    <a:pt x="160" y="569"/>
                  </a:lnTo>
                  <a:lnTo>
                    <a:pt x="160" y="572"/>
                  </a:lnTo>
                  <a:lnTo>
                    <a:pt x="160" y="574"/>
                  </a:lnTo>
                  <a:lnTo>
                    <a:pt x="158" y="579"/>
                  </a:lnTo>
                  <a:lnTo>
                    <a:pt x="156" y="579"/>
                  </a:lnTo>
                  <a:lnTo>
                    <a:pt x="151" y="581"/>
                  </a:lnTo>
                  <a:lnTo>
                    <a:pt x="146" y="581"/>
                  </a:lnTo>
                  <a:lnTo>
                    <a:pt x="144" y="583"/>
                  </a:lnTo>
                  <a:lnTo>
                    <a:pt x="142" y="585"/>
                  </a:lnTo>
                  <a:lnTo>
                    <a:pt x="140" y="588"/>
                  </a:lnTo>
                  <a:lnTo>
                    <a:pt x="135" y="588"/>
                  </a:lnTo>
                  <a:lnTo>
                    <a:pt x="133" y="590"/>
                  </a:lnTo>
                  <a:lnTo>
                    <a:pt x="128" y="590"/>
                  </a:lnTo>
                  <a:lnTo>
                    <a:pt x="124" y="590"/>
                  </a:lnTo>
                  <a:lnTo>
                    <a:pt x="119" y="592"/>
                  </a:lnTo>
                  <a:lnTo>
                    <a:pt x="114" y="592"/>
                  </a:lnTo>
                  <a:lnTo>
                    <a:pt x="110" y="597"/>
                  </a:lnTo>
                  <a:lnTo>
                    <a:pt x="108" y="597"/>
                  </a:lnTo>
                  <a:lnTo>
                    <a:pt x="105" y="599"/>
                  </a:lnTo>
                  <a:lnTo>
                    <a:pt x="105" y="597"/>
                  </a:lnTo>
                  <a:lnTo>
                    <a:pt x="103" y="597"/>
                  </a:lnTo>
                  <a:lnTo>
                    <a:pt x="103" y="592"/>
                  </a:lnTo>
                  <a:lnTo>
                    <a:pt x="101" y="590"/>
                  </a:lnTo>
                  <a:lnTo>
                    <a:pt x="101" y="588"/>
                  </a:lnTo>
                  <a:lnTo>
                    <a:pt x="98" y="588"/>
                  </a:lnTo>
                  <a:lnTo>
                    <a:pt x="94" y="588"/>
                  </a:lnTo>
                  <a:lnTo>
                    <a:pt x="92" y="588"/>
                  </a:lnTo>
                  <a:lnTo>
                    <a:pt x="89" y="590"/>
                  </a:lnTo>
                  <a:lnTo>
                    <a:pt x="89" y="592"/>
                  </a:lnTo>
                  <a:lnTo>
                    <a:pt x="87" y="592"/>
                  </a:lnTo>
                  <a:lnTo>
                    <a:pt x="82" y="592"/>
                  </a:lnTo>
                  <a:lnTo>
                    <a:pt x="80" y="595"/>
                  </a:lnTo>
                  <a:lnTo>
                    <a:pt x="76" y="597"/>
                  </a:lnTo>
                  <a:lnTo>
                    <a:pt x="73" y="597"/>
                  </a:lnTo>
                  <a:lnTo>
                    <a:pt x="71" y="597"/>
                  </a:lnTo>
                  <a:lnTo>
                    <a:pt x="69" y="595"/>
                  </a:lnTo>
                  <a:lnTo>
                    <a:pt x="69" y="592"/>
                  </a:lnTo>
                  <a:lnTo>
                    <a:pt x="69" y="588"/>
                  </a:lnTo>
                  <a:lnTo>
                    <a:pt x="69" y="583"/>
                  </a:lnTo>
                  <a:lnTo>
                    <a:pt x="69" y="581"/>
                  </a:lnTo>
                  <a:lnTo>
                    <a:pt x="69" y="576"/>
                  </a:lnTo>
                  <a:lnTo>
                    <a:pt x="73" y="574"/>
                  </a:lnTo>
                  <a:lnTo>
                    <a:pt x="76" y="572"/>
                  </a:lnTo>
                  <a:lnTo>
                    <a:pt x="76" y="569"/>
                  </a:lnTo>
                  <a:lnTo>
                    <a:pt x="78" y="565"/>
                  </a:lnTo>
                  <a:lnTo>
                    <a:pt x="80" y="563"/>
                  </a:lnTo>
                  <a:lnTo>
                    <a:pt x="82" y="558"/>
                  </a:lnTo>
                  <a:lnTo>
                    <a:pt x="85" y="558"/>
                  </a:lnTo>
                  <a:lnTo>
                    <a:pt x="87" y="556"/>
                  </a:lnTo>
                  <a:lnTo>
                    <a:pt x="87" y="553"/>
                  </a:lnTo>
                  <a:lnTo>
                    <a:pt x="89" y="551"/>
                  </a:lnTo>
                  <a:lnTo>
                    <a:pt x="96" y="549"/>
                  </a:lnTo>
                  <a:lnTo>
                    <a:pt x="98" y="549"/>
                  </a:lnTo>
                  <a:lnTo>
                    <a:pt x="98" y="544"/>
                  </a:lnTo>
                  <a:lnTo>
                    <a:pt x="98" y="542"/>
                  </a:lnTo>
                  <a:lnTo>
                    <a:pt x="98" y="537"/>
                  </a:lnTo>
                  <a:lnTo>
                    <a:pt x="96" y="533"/>
                  </a:lnTo>
                  <a:lnTo>
                    <a:pt x="96" y="531"/>
                  </a:lnTo>
                  <a:lnTo>
                    <a:pt x="96" y="526"/>
                  </a:lnTo>
                  <a:lnTo>
                    <a:pt x="96" y="521"/>
                  </a:lnTo>
                  <a:lnTo>
                    <a:pt x="94" y="519"/>
                  </a:lnTo>
                  <a:lnTo>
                    <a:pt x="94" y="517"/>
                  </a:lnTo>
                  <a:lnTo>
                    <a:pt x="92" y="515"/>
                  </a:lnTo>
                  <a:lnTo>
                    <a:pt x="89" y="512"/>
                  </a:lnTo>
                  <a:lnTo>
                    <a:pt x="87" y="512"/>
                  </a:lnTo>
                  <a:lnTo>
                    <a:pt x="85" y="510"/>
                  </a:lnTo>
                  <a:lnTo>
                    <a:pt x="85" y="508"/>
                  </a:lnTo>
                  <a:lnTo>
                    <a:pt x="85" y="505"/>
                  </a:lnTo>
                  <a:lnTo>
                    <a:pt x="85" y="503"/>
                  </a:lnTo>
                  <a:lnTo>
                    <a:pt x="85" y="501"/>
                  </a:lnTo>
                  <a:lnTo>
                    <a:pt x="85" y="499"/>
                  </a:lnTo>
                  <a:lnTo>
                    <a:pt x="87" y="496"/>
                  </a:lnTo>
                  <a:lnTo>
                    <a:pt x="87" y="494"/>
                  </a:lnTo>
                  <a:lnTo>
                    <a:pt x="87" y="492"/>
                  </a:lnTo>
                  <a:lnTo>
                    <a:pt x="87" y="489"/>
                  </a:lnTo>
                  <a:lnTo>
                    <a:pt x="87" y="487"/>
                  </a:lnTo>
                  <a:lnTo>
                    <a:pt x="87" y="485"/>
                  </a:lnTo>
                  <a:lnTo>
                    <a:pt x="89" y="480"/>
                  </a:lnTo>
                  <a:lnTo>
                    <a:pt x="94" y="478"/>
                  </a:lnTo>
                  <a:lnTo>
                    <a:pt x="96" y="476"/>
                  </a:lnTo>
                  <a:lnTo>
                    <a:pt x="96" y="473"/>
                  </a:lnTo>
                  <a:lnTo>
                    <a:pt x="96" y="471"/>
                  </a:lnTo>
                  <a:lnTo>
                    <a:pt x="98" y="469"/>
                  </a:lnTo>
                  <a:lnTo>
                    <a:pt x="98" y="467"/>
                  </a:lnTo>
                  <a:lnTo>
                    <a:pt x="98" y="460"/>
                  </a:lnTo>
                  <a:lnTo>
                    <a:pt x="98" y="455"/>
                  </a:lnTo>
                  <a:lnTo>
                    <a:pt x="98" y="453"/>
                  </a:lnTo>
                  <a:lnTo>
                    <a:pt x="96" y="453"/>
                  </a:lnTo>
                  <a:lnTo>
                    <a:pt x="94" y="453"/>
                  </a:lnTo>
                  <a:lnTo>
                    <a:pt x="89" y="451"/>
                  </a:lnTo>
                  <a:lnTo>
                    <a:pt x="87" y="451"/>
                  </a:lnTo>
                  <a:lnTo>
                    <a:pt x="80" y="451"/>
                  </a:lnTo>
                  <a:lnTo>
                    <a:pt x="78" y="448"/>
                  </a:lnTo>
                  <a:lnTo>
                    <a:pt x="73" y="448"/>
                  </a:lnTo>
                  <a:lnTo>
                    <a:pt x="73" y="444"/>
                  </a:lnTo>
                  <a:lnTo>
                    <a:pt x="71" y="441"/>
                  </a:lnTo>
                  <a:lnTo>
                    <a:pt x="69" y="441"/>
                  </a:lnTo>
                  <a:lnTo>
                    <a:pt x="64" y="439"/>
                  </a:lnTo>
                  <a:lnTo>
                    <a:pt x="60" y="437"/>
                  </a:lnTo>
                  <a:lnTo>
                    <a:pt x="55" y="437"/>
                  </a:lnTo>
                  <a:lnTo>
                    <a:pt x="53" y="437"/>
                  </a:lnTo>
                  <a:lnTo>
                    <a:pt x="53" y="435"/>
                  </a:lnTo>
                  <a:lnTo>
                    <a:pt x="53" y="432"/>
                  </a:lnTo>
                  <a:lnTo>
                    <a:pt x="55" y="428"/>
                  </a:lnTo>
                  <a:lnTo>
                    <a:pt x="57" y="419"/>
                  </a:lnTo>
                  <a:lnTo>
                    <a:pt x="62" y="409"/>
                  </a:lnTo>
                  <a:lnTo>
                    <a:pt x="62" y="407"/>
                  </a:lnTo>
                  <a:lnTo>
                    <a:pt x="60" y="407"/>
                  </a:lnTo>
                  <a:lnTo>
                    <a:pt x="60" y="403"/>
                  </a:lnTo>
                  <a:lnTo>
                    <a:pt x="62" y="400"/>
                  </a:lnTo>
                  <a:lnTo>
                    <a:pt x="60" y="403"/>
                  </a:lnTo>
                  <a:lnTo>
                    <a:pt x="55" y="403"/>
                  </a:lnTo>
                  <a:lnTo>
                    <a:pt x="53" y="403"/>
                  </a:lnTo>
                  <a:lnTo>
                    <a:pt x="50" y="403"/>
                  </a:lnTo>
                  <a:lnTo>
                    <a:pt x="46" y="403"/>
                  </a:lnTo>
                  <a:lnTo>
                    <a:pt x="44" y="403"/>
                  </a:lnTo>
                  <a:lnTo>
                    <a:pt x="39" y="400"/>
                  </a:lnTo>
                  <a:lnTo>
                    <a:pt x="37" y="398"/>
                  </a:lnTo>
                  <a:lnTo>
                    <a:pt x="32" y="391"/>
                  </a:lnTo>
                  <a:lnTo>
                    <a:pt x="30" y="389"/>
                  </a:lnTo>
                  <a:lnTo>
                    <a:pt x="28" y="384"/>
                  </a:lnTo>
                  <a:lnTo>
                    <a:pt x="25" y="384"/>
                  </a:lnTo>
                  <a:lnTo>
                    <a:pt x="23" y="382"/>
                  </a:lnTo>
                  <a:lnTo>
                    <a:pt x="21" y="380"/>
                  </a:lnTo>
                  <a:lnTo>
                    <a:pt x="18" y="380"/>
                  </a:lnTo>
                  <a:lnTo>
                    <a:pt x="16" y="375"/>
                  </a:lnTo>
                  <a:lnTo>
                    <a:pt x="12" y="373"/>
                  </a:lnTo>
                  <a:lnTo>
                    <a:pt x="7" y="368"/>
                  </a:lnTo>
                  <a:lnTo>
                    <a:pt x="2" y="364"/>
                  </a:lnTo>
                  <a:lnTo>
                    <a:pt x="0" y="361"/>
                  </a:lnTo>
                  <a:lnTo>
                    <a:pt x="0" y="359"/>
                  </a:lnTo>
                  <a:lnTo>
                    <a:pt x="0" y="357"/>
                  </a:lnTo>
                  <a:lnTo>
                    <a:pt x="0" y="355"/>
                  </a:lnTo>
                  <a:lnTo>
                    <a:pt x="2" y="350"/>
                  </a:lnTo>
                  <a:lnTo>
                    <a:pt x="5" y="348"/>
                  </a:lnTo>
                  <a:lnTo>
                    <a:pt x="7" y="345"/>
                  </a:lnTo>
                  <a:lnTo>
                    <a:pt x="12" y="343"/>
                  </a:lnTo>
                  <a:lnTo>
                    <a:pt x="16" y="341"/>
                  </a:lnTo>
                  <a:lnTo>
                    <a:pt x="23" y="339"/>
                  </a:lnTo>
                  <a:lnTo>
                    <a:pt x="28" y="336"/>
                  </a:lnTo>
                  <a:lnTo>
                    <a:pt x="30" y="336"/>
                  </a:lnTo>
                  <a:lnTo>
                    <a:pt x="32" y="334"/>
                  </a:lnTo>
                  <a:lnTo>
                    <a:pt x="34" y="332"/>
                  </a:lnTo>
                  <a:lnTo>
                    <a:pt x="37" y="332"/>
                  </a:lnTo>
                  <a:lnTo>
                    <a:pt x="39" y="329"/>
                  </a:lnTo>
                  <a:lnTo>
                    <a:pt x="39" y="327"/>
                  </a:lnTo>
                  <a:lnTo>
                    <a:pt x="41" y="323"/>
                  </a:lnTo>
                  <a:lnTo>
                    <a:pt x="44" y="313"/>
                  </a:lnTo>
                  <a:lnTo>
                    <a:pt x="46" y="309"/>
                  </a:lnTo>
                  <a:lnTo>
                    <a:pt x="50" y="307"/>
                  </a:lnTo>
                  <a:lnTo>
                    <a:pt x="55" y="304"/>
                  </a:lnTo>
                  <a:lnTo>
                    <a:pt x="60" y="302"/>
                  </a:lnTo>
                  <a:lnTo>
                    <a:pt x="64" y="300"/>
                  </a:lnTo>
                  <a:lnTo>
                    <a:pt x="69" y="295"/>
                  </a:lnTo>
                  <a:lnTo>
                    <a:pt x="71" y="293"/>
                  </a:lnTo>
                  <a:lnTo>
                    <a:pt x="73" y="291"/>
                  </a:lnTo>
                  <a:lnTo>
                    <a:pt x="73" y="288"/>
                  </a:lnTo>
                  <a:lnTo>
                    <a:pt x="76" y="284"/>
                  </a:lnTo>
                  <a:lnTo>
                    <a:pt x="76" y="277"/>
                  </a:lnTo>
                  <a:lnTo>
                    <a:pt x="78" y="272"/>
                  </a:lnTo>
                  <a:lnTo>
                    <a:pt x="78" y="270"/>
                  </a:lnTo>
                  <a:lnTo>
                    <a:pt x="76" y="268"/>
                  </a:lnTo>
                  <a:lnTo>
                    <a:pt x="76" y="263"/>
                  </a:lnTo>
                  <a:lnTo>
                    <a:pt x="76" y="261"/>
                  </a:lnTo>
                  <a:lnTo>
                    <a:pt x="76" y="256"/>
                  </a:lnTo>
                  <a:lnTo>
                    <a:pt x="76" y="252"/>
                  </a:lnTo>
                  <a:lnTo>
                    <a:pt x="76" y="247"/>
                  </a:lnTo>
                  <a:lnTo>
                    <a:pt x="76" y="243"/>
                  </a:lnTo>
                  <a:lnTo>
                    <a:pt x="76" y="240"/>
                  </a:lnTo>
                  <a:lnTo>
                    <a:pt x="76" y="238"/>
                  </a:lnTo>
                  <a:lnTo>
                    <a:pt x="76" y="236"/>
                  </a:lnTo>
                  <a:lnTo>
                    <a:pt x="76" y="233"/>
                  </a:lnTo>
                  <a:lnTo>
                    <a:pt x="76" y="229"/>
                  </a:lnTo>
                  <a:lnTo>
                    <a:pt x="76" y="227"/>
                  </a:lnTo>
                  <a:lnTo>
                    <a:pt x="78" y="224"/>
                  </a:lnTo>
                  <a:lnTo>
                    <a:pt x="78" y="222"/>
                  </a:lnTo>
                  <a:lnTo>
                    <a:pt x="82" y="220"/>
                  </a:lnTo>
                  <a:lnTo>
                    <a:pt x="85" y="217"/>
                  </a:lnTo>
                  <a:lnTo>
                    <a:pt x="87" y="215"/>
                  </a:lnTo>
                  <a:lnTo>
                    <a:pt x="89" y="211"/>
                  </a:lnTo>
                  <a:lnTo>
                    <a:pt x="92" y="206"/>
                  </a:lnTo>
                  <a:lnTo>
                    <a:pt x="94" y="201"/>
                  </a:lnTo>
                  <a:lnTo>
                    <a:pt x="96" y="197"/>
                  </a:lnTo>
                  <a:lnTo>
                    <a:pt x="98" y="195"/>
                  </a:lnTo>
                  <a:lnTo>
                    <a:pt x="101" y="192"/>
                  </a:lnTo>
                  <a:lnTo>
                    <a:pt x="103" y="190"/>
                  </a:lnTo>
                  <a:lnTo>
                    <a:pt x="108" y="190"/>
                  </a:lnTo>
                  <a:lnTo>
                    <a:pt x="110" y="190"/>
                  </a:lnTo>
                  <a:lnTo>
                    <a:pt x="112" y="190"/>
                  </a:lnTo>
                  <a:lnTo>
                    <a:pt x="117" y="190"/>
                  </a:lnTo>
                  <a:lnTo>
                    <a:pt x="119" y="188"/>
                  </a:lnTo>
                  <a:lnTo>
                    <a:pt x="121" y="188"/>
                  </a:lnTo>
                  <a:lnTo>
                    <a:pt x="124" y="185"/>
                  </a:lnTo>
                  <a:lnTo>
                    <a:pt x="128" y="183"/>
                  </a:lnTo>
                  <a:lnTo>
                    <a:pt x="130" y="183"/>
                  </a:lnTo>
                  <a:lnTo>
                    <a:pt x="133" y="181"/>
                  </a:lnTo>
                  <a:lnTo>
                    <a:pt x="135" y="183"/>
                  </a:lnTo>
                  <a:lnTo>
                    <a:pt x="140" y="183"/>
                  </a:lnTo>
                  <a:lnTo>
                    <a:pt x="144" y="185"/>
                  </a:lnTo>
                  <a:lnTo>
                    <a:pt x="146" y="185"/>
                  </a:lnTo>
                  <a:lnTo>
                    <a:pt x="149" y="183"/>
                  </a:lnTo>
                  <a:lnTo>
                    <a:pt x="153" y="183"/>
                  </a:lnTo>
                  <a:lnTo>
                    <a:pt x="158" y="179"/>
                  </a:lnTo>
                  <a:lnTo>
                    <a:pt x="162" y="176"/>
                  </a:lnTo>
                  <a:lnTo>
                    <a:pt x="165" y="176"/>
                  </a:lnTo>
                  <a:lnTo>
                    <a:pt x="167" y="179"/>
                  </a:lnTo>
                  <a:lnTo>
                    <a:pt x="172" y="179"/>
                  </a:lnTo>
                  <a:lnTo>
                    <a:pt x="174" y="179"/>
                  </a:lnTo>
                  <a:lnTo>
                    <a:pt x="176" y="179"/>
                  </a:lnTo>
                  <a:lnTo>
                    <a:pt x="181" y="176"/>
                  </a:lnTo>
                  <a:lnTo>
                    <a:pt x="183" y="179"/>
                  </a:lnTo>
                  <a:lnTo>
                    <a:pt x="185" y="181"/>
                  </a:lnTo>
                  <a:lnTo>
                    <a:pt x="185" y="183"/>
                  </a:lnTo>
                  <a:lnTo>
                    <a:pt x="185" y="188"/>
                  </a:lnTo>
                  <a:lnTo>
                    <a:pt x="188" y="188"/>
                  </a:lnTo>
                  <a:lnTo>
                    <a:pt x="188" y="190"/>
                  </a:lnTo>
                  <a:lnTo>
                    <a:pt x="190" y="190"/>
                  </a:lnTo>
                  <a:lnTo>
                    <a:pt x="192" y="190"/>
                  </a:lnTo>
                  <a:lnTo>
                    <a:pt x="194" y="190"/>
                  </a:lnTo>
                  <a:lnTo>
                    <a:pt x="194" y="188"/>
                  </a:lnTo>
                  <a:lnTo>
                    <a:pt x="197" y="185"/>
                  </a:lnTo>
                  <a:lnTo>
                    <a:pt x="197" y="183"/>
                  </a:lnTo>
                  <a:lnTo>
                    <a:pt x="194" y="179"/>
                  </a:lnTo>
                  <a:lnTo>
                    <a:pt x="192" y="176"/>
                  </a:lnTo>
                  <a:lnTo>
                    <a:pt x="192" y="174"/>
                  </a:lnTo>
                  <a:lnTo>
                    <a:pt x="192" y="172"/>
                  </a:lnTo>
                  <a:lnTo>
                    <a:pt x="194" y="169"/>
                  </a:lnTo>
                  <a:lnTo>
                    <a:pt x="197" y="169"/>
                  </a:lnTo>
                  <a:lnTo>
                    <a:pt x="199" y="167"/>
                  </a:lnTo>
                  <a:lnTo>
                    <a:pt x="204" y="167"/>
                  </a:lnTo>
                  <a:lnTo>
                    <a:pt x="208" y="167"/>
                  </a:lnTo>
                  <a:lnTo>
                    <a:pt x="213" y="167"/>
                  </a:lnTo>
                  <a:lnTo>
                    <a:pt x="217" y="167"/>
                  </a:lnTo>
                  <a:lnTo>
                    <a:pt x="224" y="167"/>
                  </a:lnTo>
                  <a:lnTo>
                    <a:pt x="226" y="167"/>
                  </a:lnTo>
                  <a:lnTo>
                    <a:pt x="226" y="172"/>
                  </a:lnTo>
                  <a:lnTo>
                    <a:pt x="229" y="176"/>
                  </a:lnTo>
                  <a:lnTo>
                    <a:pt x="231" y="179"/>
                  </a:lnTo>
                  <a:lnTo>
                    <a:pt x="236" y="181"/>
                  </a:lnTo>
                  <a:lnTo>
                    <a:pt x="238" y="183"/>
                  </a:lnTo>
                  <a:lnTo>
                    <a:pt x="238" y="188"/>
                  </a:lnTo>
                  <a:lnTo>
                    <a:pt x="238" y="190"/>
                  </a:lnTo>
                  <a:lnTo>
                    <a:pt x="238" y="195"/>
                  </a:lnTo>
                  <a:lnTo>
                    <a:pt x="240" y="199"/>
                  </a:lnTo>
                  <a:lnTo>
                    <a:pt x="242" y="204"/>
                  </a:lnTo>
                  <a:lnTo>
                    <a:pt x="245" y="206"/>
                  </a:lnTo>
                  <a:lnTo>
                    <a:pt x="245" y="208"/>
                  </a:lnTo>
                  <a:lnTo>
                    <a:pt x="247" y="208"/>
                  </a:lnTo>
                  <a:lnTo>
                    <a:pt x="249" y="208"/>
                  </a:lnTo>
                  <a:lnTo>
                    <a:pt x="252" y="206"/>
                  </a:lnTo>
                  <a:lnTo>
                    <a:pt x="254" y="204"/>
                  </a:lnTo>
                  <a:lnTo>
                    <a:pt x="256" y="204"/>
                  </a:lnTo>
                  <a:lnTo>
                    <a:pt x="258" y="201"/>
                  </a:lnTo>
                  <a:lnTo>
                    <a:pt x="263" y="201"/>
                  </a:lnTo>
                  <a:lnTo>
                    <a:pt x="267" y="201"/>
                  </a:lnTo>
                  <a:lnTo>
                    <a:pt x="274" y="199"/>
                  </a:lnTo>
                  <a:lnTo>
                    <a:pt x="277" y="199"/>
                  </a:lnTo>
                  <a:lnTo>
                    <a:pt x="279" y="197"/>
                  </a:lnTo>
                  <a:lnTo>
                    <a:pt x="281" y="197"/>
                  </a:lnTo>
                  <a:lnTo>
                    <a:pt x="281" y="195"/>
                  </a:lnTo>
                  <a:lnTo>
                    <a:pt x="281" y="190"/>
                  </a:lnTo>
                  <a:lnTo>
                    <a:pt x="281" y="188"/>
                  </a:lnTo>
                  <a:lnTo>
                    <a:pt x="281" y="185"/>
                  </a:lnTo>
                  <a:lnTo>
                    <a:pt x="288" y="185"/>
                  </a:lnTo>
                  <a:lnTo>
                    <a:pt x="293" y="185"/>
                  </a:lnTo>
                  <a:lnTo>
                    <a:pt x="295" y="183"/>
                  </a:lnTo>
                  <a:lnTo>
                    <a:pt x="297" y="181"/>
                  </a:lnTo>
                  <a:lnTo>
                    <a:pt x="299" y="179"/>
                  </a:lnTo>
                  <a:lnTo>
                    <a:pt x="299" y="176"/>
                  </a:lnTo>
                  <a:lnTo>
                    <a:pt x="299" y="174"/>
                  </a:lnTo>
                  <a:lnTo>
                    <a:pt x="304" y="174"/>
                  </a:lnTo>
                  <a:lnTo>
                    <a:pt x="306" y="174"/>
                  </a:lnTo>
                  <a:lnTo>
                    <a:pt x="306" y="176"/>
                  </a:lnTo>
                  <a:lnTo>
                    <a:pt x="306" y="181"/>
                  </a:lnTo>
                  <a:lnTo>
                    <a:pt x="306" y="185"/>
                  </a:lnTo>
                  <a:lnTo>
                    <a:pt x="309" y="190"/>
                  </a:lnTo>
                  <a:lnTo>
                    <a:pt x="309" y="195"/>
                  </a:lnTo>
                  <a:lnTo>
                    <a:pt x="306" y="197"/>
                  </a:lnTo>
                  <a:lnTo>
                    <a:pt x="306" y="199"/>
                  </a:lnTo>
                  <a:lnTo>
                    <a:pt x="306" y="201"/>
                  </a:lnTo>
                  <a:lnTo>
                    <a:pt x="306" y="204"/>
                  </a:lnTo>
                  <a:lnTo>
                    <a:pt x="309" y="208"/>
                  </a:lnTo>
                  <a:lnTo>
                    <a:pt x="311" y="208"/>
                  </a:lnTo>
                  <a:lnTo>
                    <a:pt x="313" y="213"/>
                  </a:lnTo>
                  <a:lnTo>
                    <a:pt x="315" y="215"/>
                  </a:lnTo>
                  <a:lnTo>
                    <a:pt x="318" y="217"/>
                  </a:lnTo>
                  <a:lnTo>
                    <a:pt x="318" y="220"/>
                  </a:lnTo>
                  <a:lnTo>
                    <a:pt x="320" y="220"/>
                  </a:lnTo>
                  <a:lnTo>
                    <a:pt x="325" y="217"/>
                  </a:lnTo>
                  <a:lnTo>
                    <a:pt x="327" y="215"/>
                  </a:lnTo>
                  <a:lnTo>
                    <a:pt x="334" y="211"/>
                  </a:lnTo>
                  <a:lnTo>
                    <a:pt x="341" y="201"/>
                  </a:lnTo>
                  <a:lnTo>
                    <a:pt x="347" y="195"/>
                  </a:lnTo>
                  <a:lnTo>
                    <a:pt x="352" y="185"/>
                  </a:lnTo>
                  <a:lnTo>
                    <a:pt x="357" y="179"/>
                  </a:lnTo>
                  <a:lnTo>
                    <a:pt x="359" y="174"/>
                  </a:lnTo>
                  <a:lnTo>
                    <a:pt x="361" y="169"/>
                  </a:lnTo>
                  <a:lnTo>
                    <a:pt x="363" y="167"/>
                  </a:lnTo>
                  <a:lnTo>
                    <a:pt x="366" y="165"/>
                  </a:lnTo>
                  <a:lnTo>
                    <a:pt x="368" y="163"/>
                  </a:lnTo>
                  <a:lnTo>
                    <a:pt x="366" y="160"/>
                  </a:lnTo>
                  <a:lnTo>
                    <a:pt x="363" y="160"/>
                  </a:lnTo>
                  <a:lnTo>
                    <a:pt x="359" y="158"/>
                  </a:lnTo>
                  <a:lnTo>
                    <a:pt x="357" y="156"/>
                  </a:lnTo>
                  <a:lnTo>
                    <a:pt x="357" y="153"/>
                  </a:lnTo>
                  <a:lnTo>
                    <a:pt x="359" y="151"/>
                  </a:lnTo>
                  <a:lnTo>
                    <a:pt x="363" y="142"/>
                  </a:lnTo>
                  <a:lnTo>
                    <a:pt x="368" y="140"/>
                  </a:lnTo>
                  <a:lnTo>
                    <a:pt x="370" y="140"/>
                  </a:lnTo>
                  <a:lnTo>
                    <a:pt x="373" y="140"/>
                  </a:lnTo>
                  <a:lnTo>
                    <a:pt x="377" y="140"/>
                  </a:lnTo>
                  <a:lnTo>
                    <a:pt x="379" y="137"/>
                  </a:lnTo>
                  <a:lnTo>
                    <a:pt x="382" y="137"/>
                  </a:lnTo>
                  <a:lnTo>
                    <a:pt x="382" y="135"/>
                  </a:lnTo>
                  <a:lnTo>
                    <a:pt x="384" y="133"/>
                  </a:lnTo>
                  <a:lnTo>
                    <a:pt x="384" y="128"/>
                  </a:lnTo>
                  <a:lnTo>
                    <a:pt x="384" y="126"/>
                  </a:lnTo>
                  <a:lnTo>
                    <a:pt x="389" y="124"/>
                  </a:lnTo>
                  <a:lnTo>
                    <a:pt x="391" y="124"/>
                  </a:lnTo>
                  <a:lnTo>
                    <a:pt x="393" y="124"/>
                  </a:lnTo>
                  <a:lnTo>
                    <a:pt x="395" y="128"/>
                  </a:lnTo>
                  <a:lnTo>
                    <a:pt x="398" y="133"/>
                  </a:lnTo>
                  <a:lnTo>
                    <a:pt x="400" y="133"/>
                  </a:lnTo>
                  <a:lnTo>
                    <a:pt x="402" y="133"/>
                  </a:lnTo>
                  <a:lnTo>
                    <a:pt x="402" y="131"/>
                  </a:lnTo>
                  <a:lnTo>
                    <a:pt x="402" y="128"/>
                  </a:lnTo>
                  <a:lnTo>
                    <a:pt x="405" y="124"/>
                  </a:lnTo>
                  <a:lnTo>
                    <a:pt x="405" y="122"/>
                  </a:lnTo>
                  <a:lnTo>
                    <a:pt x="405" y="119"/>
                  </a:lnTo>
                  <a:lnTo>
                    <a:pt x="407" y="119"/>
                  </a:lnTo>
                  <a:lnTo>
                    <a:pt x="407" y="117"/>
                  </a:lnTo>
                  <a:lnTo>
                    <a:pt x="409" y="115"/>
                  </a:lnTo>
                  <a:lnTo>
                    <a:pt x="407" y="115"/>
                  </a:lnTo>
                  <a:lnTo>
                    <a:pt x="405" y="115"/>
                  </a:lnTo>
                  <a:lnTo>
                    <a:pt x="405" y="112"/>
                  </a:lnTo>
                  <a:lnTo>
                    <a:pt x="407" y="112"/>
                  </a:lnTo>
                  <a:lnTo>
                    <a:pt x="416" y="110"/>
                  </a:lnTo>
                  <a:lnTo>
                    <a:pt x="421" y="108"/>
                  </a:lnTo>
                  <a:lnTo>
                    <a:pt x="423" y="108"/>
                  </a:lnTo>
                  <a:lnTo>
                    <a:pt x="423" y="110"/>
                  </a:lnTo>
                  <a:lnTo>
                    <a:pt x="425" y="110"/>
                  </a:lnTo>
                  <a:lnTo>
                    <a:pt x="427" y="112"/>
                  </a:lnTo>
                  <a:lnTo>
                    <a:pt x="427" y="117"/>
                  </a:lnTo>
                  <a:lnTo>
                    <a:pt x="425" y="122"/>
                  </a:lnTo>
                  <a:lnTo>
                    <a:pt x="425" y="124"/>
                  </a:lnTo>
                  <a:lnTo>
                    <a:pt x="425" y="128"/>
                  </a:lnTo>
                  <a:lnTo>
                    <a:pt x="425" y="133"/>
                  </a:lnTo>
                  <a:lnTo>
                    <a:pt x="425" y="135"/>
                  </a:lnTo>
                  <a:lnTo>
                    <a:pt x="423" y="137"/>
                  </a:lnTo>
                  <a:lnTo>
                    <a:pt x="421" y="140"/>
                  </a:lnTo>
                  <a:lnTo>
                    <a:pt x="418" y="142"/>
                  </a:lnTo>
                  <a:lnTo>
                    <a:pt x="418" y="144"/>
                  </a:lnTo>
                  <a:lnTo>
                    <a:pt x="418" y="147"/>
                  </a:lnTo>
                  <a:lnTo>
                    <a:pt x="421" y="147"/>
                  </a:lnTo>
                  <a:lnTo>
                    <a:pt x="423" y="149"/>
                  </a:lnTo>
                  <a:lnTo>
                    <a:pt x="425" y="149"/>
                  </a:lnTo>
                  <a:lnTo>
                    <a:pt x="425" y="151"/>
                  </a:lnTo>
                  <a:lnTo>
                    <a:pt x="427" y="151"/>
                  </a:lnTo>
                  <a:lnTo>
                    <a:pt x="430" y="156"/>
                  </a:lnTo>
                  <a:lnTo>
                    <a:pt x="432" y="158"/>
                  </a:lnTo>
                  <a:lnTo>
                    <a:pt x="434" y="158"/>
                  </a:lnTo>
                  <a:lnTo>
                    <a:pt x="437" y="160"/>
                  </a:lnTo>
                  <a:lnTo>
                    <a:pt x="439" y="163"/>
                  </a:lnTo>
                  <a:lnTo>
                    <a:pt x="441" y="165"/>
                  </a:lnTo>
                  <a:lnTo>
                    <a:pt x="448" y="167"/>
                  </a:lnTo>
                  <a:lnTo>
                    <a:pt x="453" y="169"/>
                  </a:lnTo>
                  <a:lnTo>
                    <a:pt x="457" y="172"/>
                  </a:lnTo>
                  <a:lnTo>
                    <a:pt x="466" y="172"/>
                  </a:lnTo>
                  <a:lnTo>
                    <a:pt x="471" y="172"/>
                  </a:lnTo>
                  <a:lnTo>
                    <a:pt x="473" y="172"/>
                  </a:lnTo>
                  <a:lnTo>
                    <a:pt x="475" y="169"/>
                  </a:lnTo>
                  <a:lnTo>
                    <a:pt x="478" y="165"/>
                  </a:lnTo>
                  <a:lnTo>
                    <a:pt x="482" y="160"/>
                  </a:lnTo>
                  <a:lnTo>
                    <a:pt x="487" y="156"/>
                  </a:lnTo>
                  <a:lnTo>
                    <a:pt x="489" y="156"/>
                  </a:lnTo>
                  <a:lnTo>
                    <a:pt x="494" y="153"/>
                  </a:lnTo>
                  <a:lnTo>
                    <a:pt x="496" y="156"/>
                  </a:lnTo>
                  <a:lnTo>
                    <a:pt x="501" y="156"/>
                  </a:lnTo>
                  <a:lnTo>
                    <a:pt x="505" y="156"/>
                  </a:lnTo>
                  <a:lnTo>
                    <a:pt x="507" y="158"/>
                  </a:lnTo>
                  <a:lnTo>
                    <a:pt x="507" y="160"/>
                  </a:lnTo>
                  <a:lnTo>
                    <a:pt x="510" y="163"/>
                  </a:lnTo>
                  <a:lnTo>
                    <a:pt x="512" y="165"/>
                  </a:lnTo>
                  <a:lnTo>
                    <a:pt x="514" y="165"/>
                  </a:lnTo>
                  <a:lnTo>
                    <a:pt x="517" y="163"/>
                  </a:lnTo>
                  <a:lnTo>
                    <a:pt x="517" y="160"/>
                  </a:lnTo>
                  <a:lnTo>
                    <a:pt x="517" y="156"/>
                  </a:lnTo>
                  <a:lnTo>
                    <a:pt x="519" y="153"/>
                  </a:lnTo>
                  <a:lnTo>
                    <a:pt x="521" y="153"/>
                  </a:lnTo>
                  <a:lnTo>
                    <a:pt x="526" y="153"/>
                  </a:lnTo>
                  <a:lnTo>
                    <a:pt x="526" y="151"/>
                  </a:lnTo>
                  <a:lnTo>
                    <a:pt x="528" y="151"/>
                  </a:lnTo>
                  <a:lnTo>
                    <a:pt x="530" y="149"/>
                  </a:lnTo>
                  <a:lnTo>
                    <a:pt x="533" y="149"/>
                  </a:lnTo>
                  <a:lnTo>
                    <a:pt x="537" y="149"/>
                  </a:lnTo>
                  <a:lnTo>
                    <a:pt x="549" y="153"/>
                  </a:lnTo>
                  <a:lnTo>
                    <a:pt x="551" y="156"/>
                  </a:lnTo>
                  <a:lnTo>
                    <a:pt x="553" y="158"/>
                  </a:lnTo>
                  <a:lnTo>
                    <a:pt x="558" y="160"/>
                  </a:lnTo>
                  <a:lnTo>
                    <a:pt x="562" y="160"/>
                  </a:lnTo>
                  <a:lnTo>
                    <a:pt x="567" y="158"/>
                  </a:lnTo>
                  <a:lnTo>
                    <a:pt x="569" y="153"/>
                  </a:lnTo>
                  <a:lnTo>
                    <a:pt x="569" y="151"/>
                  </a:lnTo>
                  <a:lnTo>
                    <a:pt x="571" y="149"/>
                  </a:lnTo>
                  <a:lnTo>
                    <a:pt x="574" y="147"/>
                  </a:lnTo>
                  <a:lnTo>
                    <a:pt x="578" y="144"/>
                  </a:lnTo>
                  <a:lnTo>
                    <a:pt x="581" y="142"/>
                  </a:lnTo>
                  <a:lnTo>
                    <a:pt x="585" y="142"/>
                  </a:lnTo>
                  <a:lnTo>
                    <a:pt x="587" y="142"/>
                  </a:lnTo>
                  <a:lnTo>
                    <a:pt x="590" y="142"/>
                  </a:lnTo>
                  <a:lnTo>
                    <a:pt x="594" y="142"/>
                  </a:lnTo>
                  <a:lnTo>
                    <a:pt x="597" y="140"/>
                  </a:lnTo>
                  <a:lnTo>
                    <a:pt x="601" y="140"/>
                  </a:lnTo>
                  <a:lnTo>
                    <a:pt x="603" y="137"/>
                  </a:lnTo>
                  <a:lnTo>
                    <a:pt x="606" y="137"/>
                  </a:lnTo>
                  <a:lnTo>
                    <a:pt x="608" y="128"/>
                  </a:lnTo>
                  <a:lnTo>
                    <a:pt x="610" y="126"/>
                  </a:lnTo>
                  <a:lnTo>
                    <a:pt x="613" y="124"/>
                  </a:lnTo>
                  <a:lnTo>
                    <a:pt x="615" y="124"/>
                  </a:lnTo>
                  <a:lnTo>
                    <a:pt x="617" y="124"/>
                  </a:lnTo>
                  <a:lnTo>
                    <a:pt x="622" y="126"/>
                  </a:lnTo>
                  <a:lnTo>
                    <a:pt x="624" y="128"/>
                  </a:lnTo>
                  <a:lnTo>
                    <a:pt x="626" y="126"/>
                  </a:lnTo>
                  <a:lnTo>
                    <a:pt x="629" y="126"/>
                  </a:lnTo>
                  <a:lnTo>
                    <a:pt x="638" y="117"/>
                  </a:lnTo>
                  <a:lnTo>
                    <a:pt x="640" y="115"/>
                  </a:lnTo>
                  <a:lnTo>
                    <a:pt x="642" y="117"/>
                  </a:lnTo>
                  <a:lnTo>
                    <a:pt x="645" y="119"/>
                  </a:lnTo>
                  <a:lnTo>
                    <a:pt x="647" y="124"/>
                  </a:lnTo>
                  <a:lnTo>
                    <a:pt x="649" y="128"/>
                  </a:lnTo>
                  <a:lnTo>
                    <a:pt x="649" y="133"/>
                  </a:lnTo>
                  <a:lnTo>
                    <a:pt x="649" y="135"/>
                  </a:lnTo>
                  <a:lnTo>
                    <a:pt x="651" y="135"/>
                  </a:lnTo>
                  <a:lnTo>
                    <a:pt x="656" y="135"/>
                  </a:lnTo>
                  <a:lnTo>
                    <a:pt x="658" y="135"/>
                  </a:lnTo>
                  <a:lnTo>
                    <a:pt x="661" y="133"/>
                  </a:lnTo>
                  <a:lnTo>
                    <a:pt x="663" y="131"/>
                  </a:lnTo>
                  <a:lnTo>
                    <a:pt x="663" y="128"/>
                  </a:lnTo>
                  <a:lnTo>
                    <a:pt x="663" y="124"/>
                  </a:lnTo>
                  <a:lnTo>
                    <a:pt x="661" y="122"/>
                  </a:lnTo>
                  <a:lnTo>
                    <a:pt x="656" y="119"/>
                  </a:lnTo>
                  <a:lnTo>
                    <a:pt x="654" y="119"/>
                  </a:lnTo>
                  <a:lnTo>
                    <a:pt x="654" y="117"/>
                  </a:lnTo>
                  <a:lnTo>
                    <a:pt x="654" y="112"/>
                  </a:lnTo>
                  <a:lnTo>
                    <a:pt x="654" y="110"/>
                  </a:lnTo>
                  <a:lnTo>
                    <a:pt x="658" y="106"/>
                  </a:lnTo>
                  <a:lnTo>
                    <a:pt x="661" y="101"/>
                  </a:lnTo>
                  <a:lnTo>
                    <a:pt x="661" y="99"/>
                  </a:lnTo>
                  <a:lnTo>
                    <a:pt x="661" y="96"/>
                  </a:lnTo>
                  <a:lnTo>
                    <a:pt x="663" y="94"/>
                  </a:lnTo>
                  <a:lnTo>
                    <a:pt x="663" y="92"/>
                  </a:lnTo>
                  <a:lnTo>
                    <a:pt x="667" y="87"/>
                  </a:lnTo>
                  <a:lnTo>
                    <a:pt x="670" y="85"/>
                  </a:lnTo>
                  <a:lnTo>
                    <a:pt x="672" y="83"/>
                  </a:lnTo>
                  <a:lnTo>
                    <a:pt x="674" y="74"/>
                  </a:lnTo>
                  <a:lnTo>
                    <a:pt x="677" y="67"/>
                  </a:lnTo>
                  <a:lnTo>
                    <a:pt x="679" y="62"/>
                  </a:lnTo>
                  <a:lnTo>
                    <a:pt x="681" y="60"/>
                  </a:lnTo>
                  <a:lnTo>
                    <a:pt x="695" y="53"/>
                  </a:lnTo>
                  <a:lnTo>
                    <a:pt x="706" y="48"/>
                  </a:lnTo>
                  <a:lnTo>
                    <a:pt x="713" y="44"/>
                  </a:lnTo>
                  <a:lnTo>
                    <a:pt x="718" y="42"/>
                  </a:lnTo>
                  <a:lnTo>
                    <a:pt x="722" y="39"/>
                  </a:lnTo>
                  <a:lnTo>
                    <a:pt x="724" y="37"/>
                  </a:lnTo>
                  <a:lnTo>
                    <a:pt x="729" y="30"/>
                  </a:lnTo>
                  <a:lnTo>
                    <a:pt x="729" y="26"/>
                  </a:lnTo>
                  <a:lnTo>
                    <a:pt x="734" y="23"/>
                  </a:lnTo>
                  <a:lnTo>
                    <a:pt x="736" y="21"/>
                  </a:lnTo>
                  <a:lnTo>
                    <a:pt x="747" y="16"/>
                  </a:lnTo>
                  <a:lnTo>
                    <a:pt x="759" y="10"/>
                  </a:lnTo>
                  <a:lnTo>
                    <a:pt x="766" y="5"/>
                  </a:lnTo>
                  <a:lnTo>
                    <a:pt x="766" y="7"/>
                  </a:lnTo>
                  <a:lnTo>
                    <a:pt x="768" y="10"/>
                  </a:lnTo>
                  <a:lnTo>
                    <a:pt x="770" y="14"/>
                  </a:lnTo>
                  <a:lnTo>
                    <a:pt x="772" y="19"/>
                  </a:lnTo>
                  <a:lnTo>
                    <a:pt x="772" y="23"/>
                  </a:lnTo>
                  <a:lnTo>
                    <a:pt x="775" y="26"/>
                  </a:lnTo>
                  <a:lnTo>
                    <a:pt x="777" y="28"/>
                  </a:lnTo>
                  <a:lnTo>
                    <a:pt x="779" y="28"/>
                  </a:lnTo>
                  <a:lnTo>
                    <a:pt x="784" y="30"/>
                  </a:lnTo>
                  <a:lnTo>
                    <a:pt x="788" y="32"/>
                  </a:lnTo>
                  <a:lnTo>
                    <a:pt x="793" y="35"/>
                  </a:lnTo>
                  <a:lnTo>
                    <a:pt x="798" y="35"/>
                  </a:lnTo>
                  <a:lnTo>
                    <a:pt x="800" y="32"/>
                  </a:lnTo>
                  <a:lnTo>
                    <a:pt x="802" y="30"/>
                  </a:lnTo>
                  <a:lnTo>
                    <a:pt x="807" y="28"/>
                  </a:lnTo>
                  <a:lnTo>
                    <a:pt x="809" y="26"/>
                  </a:lnTo>
                  <a:lnTo>
                    <a:pt x="811" y="23"/>
                  </a:lnTo>
                  <a:lnTo>
                    <a:pt x="814" y="23"/>
                  </a:lnTo>
                  <a:lnTo>
                    <a:pt x="820" y="26"/>
                  </a:lnTo>
                  <a:lnTo>
                    <a:pt x="825" y="26"/>
                  </a:lnTo>
                  <a:lnTo>
                    <a:pt x="832" y="26"/>
                  </a:lnTo>
                  <a:lnTo>
                    <a:pt x="834" y="28"/>
                  </a:lnTo>
                  <a:lnTo>
                    <a:pt x="836" y="28"/>
                  </a:lnTo>
                  <a:lnTo>
                    <a:pt x="839" y="32"/>
                  </a:lnTo>
                  <a:lnTo>
                    <a:pt x="841" y="37"/>
                  </a:lnTo>
                  <a:lnTo>
                    <a:pt x="843" y="42"/>
                  </a:lnTo>
                  <a:lnTo>
                    <a:pt x="846" y="46"/>
                  </a:lnTo>
                  <a:lnTo>
                    <a:pt x="848" y="48"/>
                  </a:lnTo>
                  <a:lnTo>
                    <a:pt x="850" y="51"/>
                  </a:lnTo>
                  <a:lnTo>
                    <a:pt x="855" y="53"/>
                  </a:lnTo>
                  <a:lnTo>
                    <a:pt x="857" y="53"/>
                  </a:lnTo>
                  <a:lnTo>
                    <a:pt x="862" y="48"/>
                  </a:lnTo>
                  <a:lnTo>
                    <a:pt x="864" y="46"/>
                  </a:lnTo>
                  <a:lnTo>
                    <a:pt x="866" y="46"/>
                  </a:lnTo>
                  <a:lnTo>
                    <a:pt x="868" y="46"/>
                  </a:lnTo>
                  <a:lnTo>
                    <a:pt x="871" y="48"/>
                  </a:lnTo>
                  <a:lnTo>
                    <a:pt x="873" y="51"/>
                  </a:lnTo>
                  <a:lnTo>
                    <a:pt x="875" y="51"/>
                  </a:lnTo>
                  <a:lnTo>
                    <a:pt x="878" y="51"/>
                  </a:lnTo>
                  <a:lnTo>
                    <a:pt x="882" y="51"/>
                  </a:lnTo>
                  <a:lnTo>
                    <a:pt x="889" y="46"/>
                  </a:lnTo>
                  <a:lnTo>
                    <a:pt x="894" y="46"/>
                  </a:lnTo>
                  <a:lnTo>
                    <a:pt x="898" y="46"/>
                  </a:lnTo>
                  <a:lnTo>
                    <a:pt x="903" y="48"/>
                  </a:lnTo>
                  <a:lnTo>
                    <a:pt x="905" y="51"/>
                  </a:lnTo>
                  <a:lnTo>
                    <a:pt x="910" y="53"/>
                  </a:lnTo>
                  <a:lnTo>
                    <a:pt x="912" y="58"/>
                  </a:lnTo>
                  <a:lnTo>
                    <a:pt x="914" y="58"/>
                  </a:lnTo>
                  <a:lnTo>
                    <a:pt x="916" y="58"/>
                  </a:lnTo>
                  <a:lnTo>
                    <a:pt x="921" y="58"/>
                  </a:lnTo>
                  <a:lnTo>
                    <a:pt x="926" y="55"/>
                  </a:lnTo>
                  <a:lnTo>
                    <a:pt x="928" y="58"/>
                  </a:lnTo>
                  <a:lnTo>
                    <a:pt x="930" y="58"/>
                  </a:lnTo>
                  <a:lnTo>
                    <a:pt x="932" y="60"/>
                  </a:lnTo>
                  <a:lnTo>
                    <a:pt x="935" y="62"/>
                  </a:lnTo>
                  <a:lnTo>
                    <a:pt x="937" y="64"/>
                  </a:lnTo>
                  <a:lnTo>
                    <a:pt x="944" y="67"/>
                  </a:lnTo>
                  <a:lnTo>
                    <a:pt x="946" y="64"/>
                  </a:lnTo>
                  <a:lnTo>
                    <a:pt x="951" y="62"/>
                  </a:lnTo>
                  <a:lnTo>
                    <a:pt x="955" y="58"/>
                  </a:lnTo>
                  <a:lnTo>
                    <a:pt x="958" y="53"/>
                  </a:lnTo>
                  <a:lnTo>
                    <a:pt x="960" y="53"/>
                  </a:lnTo>
                  <a:lnTo>
                    <a:pt x="962" y="51"/>
                  </a:lnTo>
                  <a:lnTo>
                    <a:pt x="967" y="53"/>
                  </a:lnTo>
                  <a:lnTo>
                    <a:pt x="969" y="55"/>
                  </a:lnTo>
                  <a:lnTo>
                    <a:pt x="974" y="58"/>
                  </a:lnTo>
                  <a:lnTo>
                    <a:pt x="978" y="60"/>
                  </a:lnTo>
                  <a:lnTo>
                    <a:pt x="980" y="60"/>
                  </a:lnTo>
                  <a:lnTo>
                    <a:pt x="985" y="60"/>
                  </a:lnTo>
                  <a:lnTo>
                    <a:pt x="990" y="55"/>
                  </a:lnTo>
                  <a:lnTo>
                    <a:pt x="996" y="51"/>
                  </a:lnTo>
                  <a:lnTo>
                    <a:pt x="1003" y="44"/>
                  </a:lnTo>
                  <a:lnTo>
                    <a:pt x="1010" y="37"/>
                  </a:lnTo>
                  <a:lnTo>
                    <a:pt x="1015" y="32"/>
                  </a:lnTo>
                  <a:lnTo>
                    <a:pt x="1017" y="30"/>
                  </a:lnTo>
                  <a:lnTo>
                    <a:pt x="1022" y="28"/>
                  </a:lnTo>
                  <a:lnTo>
                    <a:pt x="1024" y="28"/>
                  </a:lnTo>
                  <a:lnTo>
                    <a:pt x="1026" y="23"/>
                  </a:lnTo>
                  <a:lnTo>
                    <a:pt x="1026" y="21"/>
                  </a:lnTo>
                  <a:lnTo>
                    <a:pt x="1028" y="16"/>
                  </a:lnTo>
                  <a:lnTo>
                    <a:pt x="1031" y="12"/>
                  </a:lnTo>
                  <a:lnTo>
                    <a:pt x="1031" y="7"/>
                  </a:lnTo>
                  <a:lnTo>
                    <a:pt x="1033" y="3"/>
                  </a:lnTo>
                  <a:lnTo>
                    <a:pt x="1035" y="0"/>
                  </a:lnTo>
                  <a:lnTo>
                    <a:pt x="1038" y="0"/>
                  </a:lnTo>
                  <a:lnTo>
                    <a:pt x="1040" y="0"/>
                  </a:lnTo>
                  <a:lnTo>
                    <a:pt x="1042" y="0"/>
                  </a:lnTo>
                  <a:lnTo>
                    <a:pt x="1047" y="3"/>
                  </a:lnTo>
                  <a:lnTo>
                    <a:pt x="1051" y="3"/>
                  </a:lnTo>
                  <a:lnTo>
                    <a:pt x="1054" y="5"/>
                  </a:lnTo>
                  <a:lnTo>
                    <a:pt x="1056" y="7"/>
                  </a:lnTo>
                  <a:lnTo>
                    <a:pt x="1060" y="14"/>
                  </a:lnTo>
                  <a:lnTo>
                    <a:pt x="1065" y="21"/>
                  </a:lnTo>
                  <a:lnTo>
                    <a:pt x="1072" y="28"/>
                  </a:lnTo>
                  <a:lnTo>
                    <a:pt x="1079" y="37"/>
                  </a:lnTo>
                  <a:lnTo>
                    <a:pt x="1081" y="39"/>
                  </a:lnTo>
                  <a:lnTo>
                    <a:pt x="1083" y="44"/>
                  </a:lnTo>
                  <a:lnTo>
                    <a:pt x="1083" y="46"/>
                  </a:lnTo>
                  <a:lnTo>
                    <a:pt x="1083" y="48"/>
                  </a:lnTo>
                  <a:lnTo>
                    <a:pt x="1086" y="51"/>
                  </a:lnTo>
                  <a:lnTo>
                    <a:pt x="1088" y="53"/>
                  </a:lnTo>
                  <a:lnTo>
                    <a:pt x="1088" y="55"/>
                  </a:lnTo>
                  <a:lnTo>
                    <a:pt x="1090" y="58"/>
                  </a:lnTo>
                  <a:lnTo>
                    <a:pt x="1090" y="60"/>
                  </a:lnTo>
                  <a:lnTo>
                    <a:pt x="1095" y="60"/>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69" name="Freeform 11">
              <a:extLst>
                <a:ext uri="{FF2B5EF4-FFF2-40B4-BE49-F238E27FC236}">
                  <a16:creationId xmlns:a16="http://schemas.microsoft.com/office/drawing/2014/main" id="{FF8CBE84-AE27-CC7F-B2BC-91D476D413F7}"/>
                </a:ext>
              </a:extLst>
            </xdr:cNvPr>
            <xdr:cNvSpPr>
              <a:spLocks/>
            </xdr:cNvSpPr>
          </xdr:nvSpPr>
          <xdr:spPr bwMode="auto">
            <a:xfrm>
              <a:off x="2033588" y="2838450"/>
              <a:ext cx="1814512" cy="1069975"/>
            </a:xfrm>
            <a:custGeom>
              <a:avLst/>
              <a:gdLst/>
              <a:ahLst/>
              <a:cxnLst>
                <a:cxn ang="0">
                  <a:pos x="1104" y="34"/>
                </a:cxn>
                <a:cxn ang="0">
                  <a:pos x="1063" y="80"/>
                </a:cxn>
                <a:cxn ang="0">
                  <a:pos x="1060" y="114"/>
                </a:cxn>
                <a:cxn ang="0">
                  <a:pos x="1022" y="146"/>
                </a:cxn>
                <a:cxn ang="0">
                  <a:pos x="969" y="189"/>
                </a:cxn>
                <a:cxn ang="0">
                  <a:pos x="948" y="233"/>
                </a:cxn>
                <a:cxn ang="0">
                  <a:pos x="946" y="308"/>
                </a:cxn>
                <a:cxn ang="0">
                  <a:pos x="1017" y="347"/>
                </a:cxn>
                <a:cxn ang="0">
                  <a:pos x="1065" y="368"/>
                </a:cxn>
                <a:cxn ang="0">
                  <a:pos x="1115" y="418"/>
                </a:cxn>
                <a:cxn ang="0">
                  <a:pos x="1099" y="473"/>
                </a:cxn>
                <a:cxn ang="0">
                  <a:pos x="1088" y="539"/>
                </a:cxn>
                <a:cxn ang="0">
                  <a:pos x="1049" y="596"/>
                </a:cxn>
                <a:cxn ang="0">
                  <a:pos x="1001" y="624"/>
                </a:cxn>
                <a:cxn ang="0">
                  <a:pos x="932" y="674"/>
                </a:cxn>
                <a:cxn ang="0">
                  <a:pos x="900" y="644"/>
                </a:cxn>
                <a:cxn ang="0">
                  <a:pos x="862" y="628"/>
                </a:cxn>
                <a:cxn ang="0">
                  <a:pos x="850" y="580"/>
                </a:cxn>
                <a:cxn ang="0">
                  <a:pos x="852" y="548"/>
                </a:cxn>
                <a:cxn ang="0">
                  <a:pos x="823" y="498"/>
                </a:cxn>
                <a:cxn ang="0">
                  <a:pos x="809" y="459"/>
                </a:cxn>
                <a:cxn ang="0">
                  <a:pos x="834" y="441"/>
                </a:cxn>
                <a:cxn ang="0">
                  <a:pos x="875" y="379"/>
                </a:cxn>
                <a:cxn ang="0">
                  <a:pos x="852" y="329"/>
                </a:cxn>
                <a:cxn ang="0">
                  <a:pos x="772" y="292"/>
                </a:cxn>
                <a:cxn ang="0">
                  <a:pos x="713" y="258"/>
                </a:cxn>
                <a:cxn ang="0">
                  <a:pos x="670" y="253"/>
                </a:cxn>
                <a:cxn ang="0">
                  <a:pos x="635" y="315"/>
                </a:cxn>
                <a:cxn ang="0">
                  <a:pos x="594" y="365"/>
                </a:cxn>
                <a:cxn ang="0">
                  <a:pos x="576" y="413"/>
                </a:cxn>
                <a:cxn ang="0">
                  <a:pos x="569" y="464"/>
                </a:cxn>
                <a:cxn ang="0">
                  <a:pos x="558" y="503"/>
                </a:cxn>
                <a:cxn ang="0">
                  <a:pos x="505" y="500"/>
                </a:cxn>
                <a:cxn ang="0">
                  <a:pos x="471" y="448"/>
                </a:cxn>
                <a:cxn ang="0">
                  <a:pos x="421" y="425"/>
                </a:cxn>
                <a:cxn ang="0">
                  <a:pos x="377" y="464"/>
                </a:cxn>
                <a:cxn ang="0">
                  <a:pos x="331" y="466"/>
                </a:cxn>
                <a:cxn ang="0">
                  <a:pos x="295" y="505"/>
                </a:cxn>
                <a:cxn ang="0">
                  <a:pos x="281" y="539"/>
                </a:cxn>
                <a:cxn ang="0">
                  <a:pos x="233" y="578"/>
                </a:cxn>
                <a:cxn ang="0">
                  <a:pos x="190" y="535"/>
                </a:cxn>
                <a:cxn ang="0">
                  <a:pos x="165" y="507"/>
                </a:cxn>
                <a:cxn ang="0">
                  <a:pos x="114" y="532"/>
                </a:cxn>
                <a:cxn ang="0">
                  <a:pos x="76" y="537"/>
                </a:cxn>
                <a:cxn ang="0">
                  <a:pos x="87" y="493"/>
                </a:cxn>
                <a:cxn ang="0">
                  <a:pos x="85" y="448"/>
                </a:cxn>
                <a:cxn ang="0">
                  <a:pos x="98" y="407"/>
                </a:cxn>
                <a:cxn ang="0">
                  <a:pos x="53" y="377"/>
                </a:cxn>
                <a:cxn ang="0">
                  <a:pos x="37" y="338"/>
                </a:cxn>
                <a:cxn ang="0">
                  <a:pos x="5" y="288"/>
                </a:cxn>
                <a:cxn ang="0">
                  <a:pos x="60" y="242"/>
                </a:cxn>
                <a:cxn ang="0">
                  <a:pos x="76" y="180"/>
                </a:cxn>
                <a:cxn ang="0">
                  <a:pos x="103" y="130"/>
                </a:cxn>
                <a:cxn ang="0">
                  <a:pos x="158" y="119"/>
                </a:cxn>
                <a:cxn ang="0">
                  <a:pos x="194" y="128"/>
                </a:cxn>
                <a:cxn ang="0">
                  <a:pos x="229" y="116"/>
                </a:cxn>
                <a:cxn ang="0">
                  <a:pos x="263" y="141"/>
                </a:cxn>
                <a:cxn ang="0">
                  <a:pos x="304" y="114"/>
                </a:cxn>
                <a:cxn ang="0">
                  <a:pos x="320" y="160"/>
                </a:cxn>
                <a:cxn ang="0">
                  <a:pos x="357" y="93"/>
                </a:cxn>
              </a:cxnLst>
              <a:rect l="0" t="0" r="r" b="b"/>
              <a:pathLst>
                <a:path w="1143" h="674">
                  <a:moveTo>
                    <a:pt x="1095" y="0"/>
                  </a:moveTo>
                  <a:lnTo>
                    <a:pt x="1095" y="2"/>
                  </a:lnTo>
                  <a:lnTo>
                    <a:pt x="1095" y="4"/>
                  </a:lnTo>
                  <a:lnTo>
                    <a:pt x="1095" y="7"/>
                  </a:lnTo>
                  <a:lnTo>
                    <a:pt x="1092" y="9"/>
                  </a:lnTo>
                  <a:lnTo>
                    <a:pt x="1090" y="11"/>
                  </a:lnTo>
                  <a:lnTo>
                    <a:pt x="1090" y="16"/>
                  </a:lnTo>
                  <a:lnTo>
                    <a:pt x="1090" y="20"/>
                  </a:lnTo>
                  <a:lnTo>
                    <a:pt x="1092" y="20"/>
                  </a:lnTo>
                  <a:lnTo>
                    <a:pt x="1095" y="20"/>
                  </a:lnTo>
                  <a:lnTo>
                    <a:pt x="1097" y="18"/>
                  </a:lnTo>
                  <a:lnTo>
                    <a:pt x="1099" y="18"/>
                  </a:lnTo>
                  <a:lnTo>
                    <a:pt x="1102" y="18"/>
                  </a:lnTo>
                  <a:lnTo>
                    <a:pt x="1104" y="18"/>
                  </a:lnTo>
                  <a:lnTo>
                    <a:pt x="1104" y="20"/>
                  </a:lnTo>
                  <a:lnTo>
                    <a:pt x="1104" y="27"/>
                  </a:lnTo>
                  <a:lnTo>
                    <a:pt x="1104" y="34"/>
                  </a:lnTo>
                  <a:lnTo>
                    <a:pt x="1104" y="41"/>
                  </a:lnTo>
                  <a:lnTo>
                    <a:pt x="1104" y="48"/>
                  </a:lnTo>
                  <a:lnTo>
                    <a:pt x="1102" y="52"/>
                  </a:lnTo>
                  <a:lnTo>
                    <a:pt x="1102" y="55"/>
                  </a:lnTo>
                  <a:lnTo>
                    <a:pt x="1099" y="55"/>
                  </a:lnTo>
                  <a:lnTo>
                    <a:pt x="1095" y="55"/>
                  </a:lnTo>
                  <a:lnTo>
                    <a:pt x="1092" y="55"/>
                  </a:lnTo>
                  <a:lnTo>
                    <a:pt x="1090" y="57"/>
                  </a:lnTo>
                  <a:lnTo>
                    <a:pt x="1090" y="59"/>
                  </a:lnTo>
                  <a:lnTo>
                    <a:pt x="1092" y="64"/>
                  </a:lnTo>
                  <a:lnTo>
                    <a:pt x="1092" y="68"/>
                  </a:lnTo>
                  <a:lnTo>
                    <a:pt x="1090" y="73"/>
                  </a:lnTo>
                  <a:lnTo>
                    <a:pt x="1088" y="75"/>
                  </a:lnTo>
                  <a:lnTo>
                    <a:pt x="1083" y="77"/>
                  </a:lnTo>
                  <a:lnTo>
                    <a:pt x="1067" y="77"/>
                  </a:lnTo>
                  <a:lnTo>
                    <a:pt x="1065" y="80"/>
                  </a:lnTo>
                  <a:lnTo>
                    <a:pt x="1063" y="80"/>
                  </a:lnTo>
                  <a:lnTo>
                    <a:pt x="1063" y="82"/>
                  </a:lnTo>
                  <a:lnTo>
                    <a:pt x="1063" y="84"/>
                  </a:lnTo>
                  <a:lnTo>
                    <a:pt x="1063" y="87"/>
                  </a:lnTo>
                  <a:lnTo>
                    <a:pt x="1063" y="89"/>
                  </a:lnTo>
                  <a:lnTo>
                    <a:pt x="1060" y="91"/>
                  </a:lnTo>
                  <a:lnTo>
                    <a:pt x="1060" y="93"/>
                  </a:lnTo>
                  <a:lnTo>
                    <a:pt x="1063" y="96"/>
                  </a:lnTo>
                  <a:lnTo>
                    <a:pt x="1067" y="96"/>
                  </a:lnTo>
                  <a:lnTo>
                    <a:pt x="1070" y="96"/>
                  </a:lnTo>
                  <a:lnTo>
                    <a:pt x="1072" y="96"/>
                  </a:lnTo>
                  <a:lnTo>
                    <a:pt x="1070" y="98"/>
                  </a:lnTo>
                  <a:lnTo>
                    <a:pt x="1070" y="100"/>
                  </a:lnTo>
                  <a:lnTo>
                    <a:pt x="1065" y="100"/>
                  </a:lnTo>
                  <a:lnTo>
                    <a:pt x="1063" y="103"/>
                  </a:lnTo>
                  <a:lnTo>
                    <a:pt x="1060" y="105"/>
                  </a:lnTo>
                  <a:lnTo>
                    <a:pt x="1058" y="107"/>
                  </a:lnTo>
                  <a:lnTo>
                    <a:pt x="1060" y="114"/>
                  </a:lnTo>
                  <a:lnTo>
                    <a:pt x="1060" y="119"/>
                  </a:lnTo>
                  <a:lnTo>
                    <a:pt x="1060" y="121"/>
                  </a:lnTo>
                  <a:lnTo>
                    <a:pt x="1056" y="121"/>
                  </a:lnTo>
                  <a:lnTo>
                    <a:pt x="1054" y="123"/>
                  </a:lnTo>
                  <a:lnTo>
                    <a:pt x="1051" y="125"/>
                  </a:lnTo>
                  <a:lnTo>
                    <a:pt x="1051" y="128"/>
                  </a:lnTo>
                  <a:lnTo>
                    <a:pt x="1042" y="130"/>
                  </a:lnTo>
                  <a:lnTo>
                    <a:pt x="1040" y="130"/>
                  </a:lnTo>
                  <a:lnTo>
                    <a:pt x="1038" y="135"/>
                  </a:lnTo>
                  <a:lnTo>
                    <a:pt x="1038" y="139"/>
                  </a:lnTo>
                  <a:lnTo>
                    <a:pt x="1038" y="141"/>
                  </a:lnTo>
                  <a:lnTo>
                    <a:pt x="1035" y="144"/>
                  </a:lnTo>
                  <a:lnTo>
                    <a:pt x="1033" y="144"/>
                  </a:lnTo>
                  <a:lnTo>
                    <a:pt x="1028" y="144"/>
                  </a:lnTo>
                  <a:lnTo>
                    <a:pt x="1026" y="144"/>
                  </a:lnTo>
                  <a:lnTo>
                    <a:pt x="1024" y="146"/>
                  </a:lnTo>
                  <a:lnTo>
                    <a:pt x="1022" y="146"/>
                  </a:lnTo>
                  <a:lnTo>
                    <a:pt x="1019" y="148"/>
                  </a:lnTo>
                  <a:lnTo>
                    <a:pt x="1017" y="148"/>
                  </a:lnTo>
                  <a:lnTo>
                    <a:pt x="1015" y="148"/>
                  </a:lnTo>
                  <a:lnTo>
                    <a:pt x="1015" y="151"/>
                  </a:lnTo>
                  <a:lnTo>
                    <a:pt x="1015" y="157"/>
                  </a:lnTo>
                  <a:lnTo>
                    <a:pt x="1017" y="164"/>
                  </a:lnTo>
                  <a:lnTo>
                    <a:pt x="1017" y="169"/>
                  </a:lnTo>
                  <a:lnTo>
                    <a:pt x="1017" y="173"/>
                  </a:lnTo>
                  <a:lnTo>
                    <a:pt x="1012" y="178"/>
                  </a:lnTo>
                  <a:lnTo>
                    <a:pt x="1010" y="183"/>
                  </a:lnTo>
                  <a:lnTo>
                    <a:pt x="1008" y="183"/>
                  </a:lnTo>
                  <a:lnTo>
                    <a:pt x="1006" y="185"/>
                  </a:lnTo>
                  <a:lnTo>
                    <a:pt x="1001" y="185"/>
                  </a:lnTo>
                  <a:lnTo>
                    <a:pt x="996" y="185"/>
                  </a:lnTo>
                  <a:lnTo>
                    <a:pt x="990" y="185"/>
                  </a:lnTo>
                  <a:lnTo>
                    <a:pt x="978" y="187"/>
                  </a:lnTo>
                  <a:lnTo>
                    <a:pt x="969" y="189"/>
                  </a:lnTo>
                  <a:lnTo>
                    <a:pt x="964" y="187"/>
                  </a:lnTo>
                  <a:lnTo>
                    <a:pt x="964" y="185"/>
                  </a:lnTo>
                  <a:lnTo>
                    <a:pt x="962" y="180"/>
                  </a:lnTo>
                  <a:lnTo>
                    <a:pt x="960" y="180"/>
                  </a:lnTo>
                  <a:lnTo>
                    <a:pt x="958" y="180"/>
                  </a:lnTo>
                  <a:lnTo>
                    <a:pt x="955" y="185"/>
                  </a:lnTo>
                  <a:lnTo>
                    <a:pt x="955" y="192"/>
                  </a:lnTo>
                  <a:lnTo>
                    <a:pt x="953" y="196"/>
                  </a:lnTo>
                  <a:lnTo>
                    <a:pt x="955" y="199"/>
                  </a:lnTo>
                  <a:lnTo>
                    <a:pt x="955" y="203"/>
                  </a:lnTo>
                  <a:lnTo>
                    <a:pt x="958" y="205"/>
                  </a:lnTo>
                  <a:lnTo>
                    <a:pt x="960" y="210"/>
                  </a:lnTo>
                  <a:lnTo>
                    <a:pt x="958" y="212"/>
                  </a:lnTo>
                  <a:lnTo>
                    <a:pt x="958" y="215"/>
                  </a:lnTo>
                  <a:lnTo>
                    <a:pt x="955" y="217"/>
                  </a:lnTo>
                  <a:lnTo>
                    <a:pt x="953" y="221"/>
                  </a:lnTo>
                  <a:lnTo>
                    <a:pt x="948" y="233"/>
                  </a:lnTo>
                  <a:lnTo>
                    <a:pt x="944" y="237"/>
                  </a:lnTo>
                  <a:lnTo>
                    <a:pt x="939" y="240"/>
                  </a:lnTo>
                  <a:lnTo>
                    <a:pt x="937" y="240"/>
                  </a:lnTo>
                  <a:lnTo>
                    <a:pt x="937" y="244"/>
                  </a:lnTo>
                  <a:lnTo>
                    <a:pt x="937" y="251"/>
                  </a:lnTo>
                  <a:lnTo>
                    <a:pt x="939" y="256"/>
                  </a:lnTo>
                  <a:lnTo>
                    <a:pt x="939" y="263"/>
                  </a:lnTo>
                  <a:lnTo>
                    <a:pt x="937" y="267"/>
                  </a:lnTo>
                  <a:lnTo>
                    <a:pt x="935" y="272"/>
                  </a:lnTo>
                  <a:lnTo>
                    <a:pt x="930" y="276"/>
                  </a:lnTo>
                  <a:lnTo>
                    <a:pt x="928" y="279"/>
                  </a:lnTo>
                  <a:lnTo>
                    <a:pt x="930" y="285"/>
                  </a:lnTo>
                  <a:lnTo>
                    <a:pt x="930" y="290"/>
                  </a:lnTo>
                  <a:lnTo>
                    <a:pt x="932" y="295"/>
                  </a:lnTo>
                  <a:lnTo>
                    <a:pt x="935" y="297"/>
                  </a:lnTo>
                  <a:lnTo>
                    <a:pt x="939" y="301"/>
                  </a:lnTo>
                  <a:lnTo>
                    <a:pt x="946" y="308"/>
                  </a:lnTo>
                  <a:lnTo>
                    <a:pt x="953" y="313"/>
                  </a:lnTo>
                  <a:lnTo>
                    <a:pt x="955" y="317"/>
                  </a:lnTo>
                  <a:lnTo>
                    <a:pt x="962" y="327"/>
                  </a:lnTo>
                  <a:lnTo>
                    <a:pt x="964" y="336"/>
                  </a:lnTo>
                  <a:lnTo>
                    <a:pt x="967" y="340"/>
                  </a:lnTo>
                  <a:lnTo>
                    <a:pt x="969" y="343"/>
                  </a:lnTo>
                  <a:lnTo>
                    <a:pt x="969" y="345"/>
                  </a:lnTo>
                  <a:lnTo>
                    <a:pt x="971" y="347"/>
                  </a:lnTo>
                  <a:lnTo>
                    <a:pt x="974" y="347"/>
                  </a:lnTo>
                  <a:lnTo>
                    <a:pt x="976" y="347"/>
                  </a:lnTo>
                  <a:lnTo>
                    <a:pt x="978" y="349"/>
                  </a:lnTo>
                  <a:lnTo>
                    <a:pt x="980" y="352"/>
                  </a:lnTo>
                  <a:lnTo>
                    <a:pt x="987" y="352"/>
                  </a:lnTo>
                  <a:lnTo>
                    <a:pt x="996" y="349"/>
                  </a:lnTo>
                  <a:lnTo>
                    <a:pt x="1003" y="349"/>
                  </a:lnTo>
                  <a:lnTo>
                    <a:pt x="1012" y="347"/>
                  </a:lnTo>
                  <a:lnTo>
                    <a:pt x="1017" y="347"/>
                  </a:lnTo>
                  <a:lnTo>
                    <a:pt x="1019" y="345"/>
                  </a:lnTo>
                  <a:lnTo>
                    <a:pt x="1022" y="345"/>
                  </a:lnTo>
                  <a:lnTo>
                    <a:pt x="1024" y="347"/>
                  </a:lnTo>
                  <a:lnTo>
                    <a:pt x="1026" y="347"/>
                  </a:lnTo>
                  <a:lnTo>
                    <a:pt x="1028" y="349"/>
                  </a:lnTo>
                  <a:lnTo>
                    <a:pt x="1028" y="354"/>
                  </a:lnTo>
                  <a:lnTo>
                    <a:pt x="1033" y="356"/>
                  </a:lnTo>
                  <a:lnTo>
                    <a:pt x="1035" y="356"/>
                  </a:lnTo>
                  <a:lnTo>
                    <a:pt x="1038" y="356"/>
                  </a:lnTo>
                  <a:lnTo>
                    <a:pt x="1044" y="356"/>
                  </a:lnTo>
                  <a:lnTo>
                    <a:pt x="1049" y="356"/>
                  </a:lnTo>
                  <a:lnTo>
                    <a:pt x="1051" y="356"/>
                  </a:lnTo>
                  <a:lnTo>
                    <a:pt x="1054" y="359"/>
                  </a:lnTo>
                  <a:lnTo>
                    <a:pt x="1054" y="361"/>
                  </a:lnTo>
                  <a:lnTo>
                    <a:pt x="1056" y="363"/>
                  </a:lnTo>
                  <a:lnTo>
                    <a:pt x="1058" y="365"/>
                  </a:lnTo>
                  <a:lnTo>
                    <a:pt x="1065" y="368"/>
                  </a:lnTo>
                  <a:lnTo>
                    <a:pt x="1067" y="370"/>
                  </a:lnTo>
                  <a:lnTo>
                    <a:pt x="1070" y="372"/>
                  </a:lnTo>
                  <a:lnTo>
                    <a:pt x="1072" y="377"/>
                  </a:lnTo>
                  <a:lnTo>
                    <a:pt x="1074" y="379"/>
                  </a:lnTo>
                  <a:lnTo>
                    <a:pt x="1074" y="381"/>
                  </a:lnTo>
                  <a:lnTo>
                    <a:pt x="1079" y="384"/>
                  </a:lnTo>
                  <a:lnTo>
                    <a:pt x="1081" y="386"/>
                  </a:lnTo>
                  <a:lnTo>
                    <a:pt x="1083" y="388"/>
                  </a:lnTo>
                  <a:lnTo>
                    <a:pt x="1083" y="395"/>
                  </a:lnTo>
                  <a:lnTo>
                    <a:pt x="1086" y="404"/>
                  </a:lnTo>
                  <a:lnTo>
                    <a:pt x="1088" y="411"/>
                  </a:lnTo>
                  <a:lnTo>
                    <a:pt x="1090" y="413"/>
                  </a:lnTo>
                  <a:lnTo>
                    <a:pt x="1092" y="416"/>
                  </a:lnTo>
                  <a:lnTo>
                    <a:pt x="1097" y="418"/>
                  </a:lnTo>
                  <a:lnTo>
                    <a:pt x="1108" y="418"/>
                  </a:lnTo>
                  <a:lnTo>
                    <a:pt x="1113" y="418"/>
                  </a:lnTo>
                  <a:lnTo>
                    <a:pt x="1115" y="418"/>
                  </a:lnTo>
                  <a:lnTo>
                    <a:pt x="1124" y="418"/>
                  </a:lnTo>
                  <a:lnTo>
                    <a:pt x="1133" y="418"/>
                  </a:lnTo>
                  <a:lnTo>
                    <a:pt x="1138" y="418"/>
                  </a:lnTo>
                  <a:lnTo>
                    <a:pt x="1143" y="418"/>
                  </a:lnTo>
                  <a:lnTo>
                    <a:pt x="1140" y="427"/>
                  </a:lnTo>
                  <a:lnTo>
                    <a:pt x="1136" y="434"/>
                  </a:lnTo>
                  <a:lnTo>
                    <a:pt x="1133" y="439"/>
                  </a:lnTo>
                  <a:lnTo>
                    <a:pt x="1131" y="445"/>
                  </a:lnTo>
                  <a:lnTo>
                    <a:pt x="1127" y="450"/>
                  </a:lnTo>
                  <a:lnTo>
                    <a:pt x="1124" y="455"/>
                  </a:lnTo>
                  <a:lnTo>
                    <a:pt x="1120" y="459"/>
                  </a:lnTo>
                  <a:lnTo>
                    <a:pt x="1118" y="464"/>
                  </a:lnTo>
                  <a:lnTo>
                    <a:pt x="1115" y="466"/>
                  </a:lnTo>
                  <a:lnTo>
                    <a:pt x="1113" y="468"/>
                  </a:lnTo>
                  <a:lnTo>
                    <a:pt x="1108" y="471"/>
                  </a:lnTo>
                  <a:lnTo>
                    <a:pt x="1104" y="471"/>
                  </a:lnTo>
                  <a:lnTo>
                    <a:pt x="1099" y="473"/>
                  </a:lnTo>
                  <a:lnTo>
                    <a:pt x="1099" y="475"/>
                  </a:lnTo>
                  <a:lnTo>
                    <a:pt x="1097" y="475"/>
                  </a:lnTo>
                  <a:lnTo>
                    <a:pt x="1095" y="475"/>
                  </a:lnTo>
                  <a:lnTo>
                    <a:pt x="1095" y="477"/>
                  </a:lnTo>
                  <a:lnTo>
                    <a:pt x="1095" y="480"/>
                  </a:lnTo>
                  <a:lnTo>
                    <a:pt x="1092" y="482"/>
                  </a:lnTo>
                  <a:lnTo>
                    <a:pt x="1092" y="489"/>
                  </a:lnTo>
                  <a:lnTo>
                    <a:pt x="1092" y="493"/>
                  </a:lnTo>
                  <a:lnTo>
                    <a:pt x="1092" y="503"/>
                  </a:lnTo>
                  <a:lnTo>
                    <a:pt x="1095" y="512"/>
                  </a:lnTo>
                  <a:lnTo>
                    <a:pt x="1095" y="519"/>
                  </a:lnTo>
                  <a:lnTo>
                    <a:pt x="1095" y="523"/>
                  </a:lnTo>
                  <a:lnTo>
                    <a:pt x="1095" y="528"/>
                  </a:lnTo>
                  <a:lnTo>
                    <a:pt x="1095" y="530"/>
                  </a:lnTo>
                  <a:lnTo>
                    <a:pt x="1092" y="532"/>
                  </a:lnTo>
                  <a:lnTo>
                    <a:pt x="1090" y="537"/>
                  </a:lnTo>
                  <a:lnTo>
                    <a:pt x="1088" y="539"/>
                  </a:lnTo>
                  <a:lnTo>
                    <a:pt x="1088" y="541"/>
                  </a:lnTo>
                  <a:lnTo>
                    <a:pt x="1086" y="544"/>
                  </a:lnTo>
                  <a:lnTo>
                    <a:pt x="1086" y="546"/>
                  </a:lnTo>
                  <a:lnTo>
                    <a:pt x="1083" y="548"/>
                  </a:lnTo>
                  <a:lnTo>
                    <a:pt x="1083" y="553"/>
                  </a:lnTo>
                  <a:lnTo>
                    <a:pt x="1081" y="555"/>
                  </a:lnTo>
                  <a:lnTo>
                    <a:pt x="1079" y="560"/>
                  </a:lnTo>
                  <a:lnTo>
                    <a:pt x="1076" y="562"/>
                  </a:lnTo>
                  <a:lnTo>
                    <a:pt x="1074" y="567"/>
                  </a:lnTo>
                  <a:lnTo>
                    <a:pt x="1072" y="569"/>
                  </a:lnTo>
                  <a:lnTo>
                    <a:pt x="1070" y="573"/>
                  </a:lnTo>
                  <a:lnTo>
                    <a:pt x="1067" y="576"/>
                  </a:lnTo>
                  <a:lnTo>
                    <a:pt x="1063" y="580"/>
                  </a:lnTo>
                  <a:lnTo>
                    <a:pt x="1058" y="582"/>
                  </a:lnTo>
                  <a:lnTo>
                    <a:pt x="1056" y="587"/>
                  </a:lnTo>
                  <a:lnTo>
                    <a:pt x="1051" y="592"/>
                  </a:lnTo>
                  <a:lnTo>
                    <a:pt x="1049" y="596"/>
                  </a:lnTo>
                  <a:lnTo>
                    <a:pt x="1047" y="601"/>
                  </a:lnTo>
                  <a:lnTo>
                    <a:pt x="1040" y="608"/>
                  </a:lnTo>
                  <a:lnTo>
                    <a:pt x="1038" y="612"/>
                  </a:lnTo>
                  <a:lnTo>
                    <a:pt x="1033" y="614"/>
                  </a:lnTo>
                  <a:lnTo>
                    <a:pt x="1031" y="617"/>
                  </a:lnTo>
                  <a:lnTo>
                    <a:pt x="1028" y="617"/>
                  </a:lnTo>
                  <a:lnTo>
                    <a:pt x="1026" y="619"/>
                  </a:lnTo>
                  <a:lnTo>
                    <a:pt x="1024" y="619"/>
                  </a:lnTo>
                  <a:lnTo>
                    <a:pt x="1019" y="619"/>
                  </a:lnTo>
                  <a:lnTo>
                    <a:pt x="1017" y="619"/>
                  </a:lnTo>
                  <a:lnTo>
                    <a:pt x="1015" y="619"/>
                  </a:lnTo>
                  <a:lnTo>
                    <a:pt x="1012" y="621"/>
                  </a:lnTo>
                  <a:lnTo>
                    <a:pt x="1010" y="621"/>
                  </a:lnTo>
                  <a:lnTo>
                    <a:pt x="1008" y="621"/>
                  </a:lnTo>
                  <a:lnTo>
                    <a:pt x="1006" y="621"/>
                  </a:lnTo>
                  <a:lnTo>
                    <a:pt x="1003" y="621"/>
                  </a:lnTo>
                  <a:lnTo>
                    <a:pt x="1001" y="624"/>
                  </a:lnTo>
                  <a:lnTo>
                    <a:pt x="1001" y="626"/>
                  </a:lnTo>
                  <a:lnTo>
                    <a:pt x="999" y="628"/>
                  </a:lnTo>
                  <a:lnTo>
                    <a:pt x="996" y="628"/>
                  </a:lnTo>
                  <a:lnTo>
                    <a:pt x="996" y="630"/>
                  </a:lnTo>
                  <a:lnTo>
                    <a:pt x="994" y="633"/>
                  </a:lnTo>
                  <a:lnTo>
                    <a:pt x="990" y="633"/>
                  </a:lnTo>
                  <a:lnTo>
                    <a:pt x="983" y="635"/>
                  </a:lnTo>
                  <a:lnTo>
                    <a:pt x="976" y="637"/>
                  </a:lnTo>
                  <a:lnTo>
                    <a:pt x="971" y="640"/>
                  </a:lnTo>
                  <a:lnTo>
                    <a:pt x="969" y="642"/>
                  </a:lnTo>
                  <a:lnTo>
                    <a:pt x="964" y="644"/>
                  </a:lnTo>
                  <a:lnTo>
                    <a:pt x="962" y="649"/>
                  </a:lnTo>
                  <a:lnTo>
                    <a:pt x="958" y="651"/>
                  </a:lnTo>
                  <a:lnTo>
                    <a:pt x="953" y="658"/>
                  </a:lnTo>
                  <a:lnTo>
                    <a:pt x="948" y="662"/>
                  </a:lnTo>
                  <a:lnTo>
                    <a:pt x="942" y="669"/>
                  </a:lnTo>
                  <a:lnTo>
                    <a:pt x="932" y="674"/>
                  </a:lnTo>
                  <a:lnTo>
                    <a:pt x="930" y="672"/>
                  </a:lnTo>
                  <a:lnTo>
                    <a:pt x="928" y="669"/>
                  </a:lnTo>
                  <a:lnTo>
                    <a:pt x="926" y="667"/>
                  </a:lnTo>
                  <a:lnTo>
                    <a:pt x="923" y="667"/>
                  </a:lnTo>
                  <a:lnTo>
                    <a:pt x="921" y="665"/>
                  </a:lnTo>
                  <a:lnTo>
                    <a:pt x="919" y="662"/>
                  </a:lnTo>
                  <a:lnTo>
                    <a:pt x="916" y="662"/>
                  </a:lnTo>
                  <a:lnTo>
                    <a:pt x="914" y="662"/>
                  </a:lnTo>
                  <a:lnTo>
                    <a:pt x="912" y="660"/>
                  </a:lnTo>
                  <a:lnTo>
                    <a:pt x="912" y="658"/>
                  </a:lnTo>
                  <a:lnTo>
                    <a:pt x="912" y="656"/>
                  </a:lnTo>
                  <a:lnTo>
                    <a:pt x="912" y="653"/>
                  </a:lnTo>
                  <a:lnTo>
                    <a:pt x="910" y="651"/>
                  </a:lnTo>
                  <a:lnTo>
                    <a:pt x="907" y="651"/>
                  </a:lnTo>
                  <a:lnTo>
                    <a:pt x="905" y="649"/>
                  </a:lnTo>
                  <a:lnTo>
                    <a:pt x="903" y="646"/>
                  </a:lnTo>
                  <a:lnTo>
                    <a:pt x="900" y="644"/>
                  </a:lnTo>
                  <a:lnTo>
                    <a:pt x="896" y="644"/>
                  </a:lnTo>
                  <a:lnTo>
                    <a:pt x="894" y="642"/>
                  </a:lnTo>
                  <a:lnTo>
                    <a:pt x="894" y="640"/>
                  </a:lnTo>
                  <a:lnTo>
                    <a:pt x="891" y="637"/>
                  </a:lnTo>
                  <a:lnTo>
                    <a:pt x="889" y="637"/>
                  </a:lnTo>
                  <a:lnTo>
                    <a:pt x="887" y="637"/>
                  </a:lnTo>
                  <a:lnTo>
                    <a:pt x="884" y="635"/>
                  </a:lnTo>
                  <a:lnTo>
                    <a:pt x="882" y="635"/>
                  </a:lnTo>
                  <a:lnTo>
                    <a:pt x="882" y="633"/>
                  </a:lnTo>
                  <a:lnTo>
                    <a:pt x="880" y="633"/>
                  </a:lnTo>
                  <a:lnTo>
                    <a:pt x="878" y="633"/>
                  </a:lnTo>
                  <a:lnTo>
                    <a:pt x="875" y="633"/>
                  </a:lnTo>
                  <a:lnTo>
                    <a:pt x="873" y="633"/>
                  </a:lnTo>
                  <a:lnTo>
                    <a:pt x="871" y="630"/>
                  </a:lnTo>
                  <a:lnTo>
                    <a:pt x="868" y="630"/>
                  </a:lnTo>
                  <a:lnTo>
                    <a:pt x="866" y="628"/>
                  </a:lnTo>
                  <a:lnTo>
                    <a:pt x="862" y="628"/>
                  </a:lnTo>
                  <a:lnTo>
                    <a:pt x="855" y="628"/>
                  </a:lnTo>
                  <a:lnTo>
                    <a:pt x="850" y="628"/>
                  </a:lnTo>
                  <a:lnTo>
                    <a:pt x="848" y="628"/>
                  </a:lnTo>
                  <a:lnTo>
                    <a:pt x="843" y="626"/>
                  </a:lnTo>
                  <a:lnTo>
                    <a:pt x="843" y="621"/>
                  </a:lnTo>
                  <a:lnTo>
                    <a:pt x="836" y="612"/>
                  </a:lnTo>
                  <a:lnTo>
                    <a:pt x="834" y="610"/>
                  </a:lnTo>
                  <a:lnTo>
                    <a:pt x="834" y="605"/>
                  </a:lnTo>
                  <a:lnTo>
                    <a:pt x="834" y="603"/>
                  </a:lnTo>
                  <a:lnTo>
                    <a:pt x="839" y="601"/>
                  </a:lnTo>
                  <a:lnTo>
                    <a:pt x="841" y="596"/>
                  </a:lnTo>
                  <a:lnTo>
                    <a:pt x="843" y="594"/>
                  </a:lnTo>
                  <a:lnTo>
                    <a:pt x="843" y="592"/>
                  </a:lnTo>
                  <a:lnTo>
                    <a:pt x="843" y="585"/>
                  </a:lnTo>
                  <a:lnTo>
                    <a:pt x="846" y="582"/>
                  </a:lnTo>
                  <a:lnTo>
                    <a:pt x="848" y="580"/>
                  </a:lnTo>
                  <a:lnTo>
                    <a:pt x="850" y="580"/>
                  </a:lnTo>
                  <a:lnTo>
                    <a:pt x="852" y="580"/>
                  </a:lnTo>
                  <a:lnTo>
                    <a:pt x="855" y="578"/>
                  </a:lnTo>
                  <a:lnTo>
                    <a:pt x="857" y="578"/>
                  </a:lnTo>
                  <a:lnTo>
                    <a:pt x="859" y="576"/>
                  </a:lnTo>
                  <a:lnTo>
                    <a:pt x="862" y="576"/>
                  </a:lnTo>
                  <a:lnTo>
                    <a:pt x="864" y="573"/>
                  </a:lnTo>
                  <a:lnTo>
                    <a:pt x="862" y="571"/>
                  </a:lnTo>
                  <a:lnTo>
                    <a:pt x="862" y="569"/>
                  </a:lnTo>
                  <a:lnTo>
                    <a:pt x="864" y="567"/>
                  </a:lnTo>
                  <a:lnTo>
                    <a:pt x="866" y="564"/>
                  </a:lnTo>
                  <a:lnTo>
                    <a:pt x="866" y="562"/>
                  </a:lnTo>
                  <a:lnTo>
                    <a:pt x="866" y="560"/>
                  </a:lnTo>
                  <a:lnTo>
                    <a:pt x="864" y="557"/>
                  </a:lnTo>
                  <a:lnTo>
                    <a:pt x="859" y="555"/>
                  </a:lnTo>
                  <a:lnTo>
                    <a:pt x="857" y="555"/>
                  </a:lnTo>
                  <a:lnTo>
                    <a:pt x="855" y="553"/>
                  </a:lnTo>
                  <a:lnTo>
                    <a:pt x="852" y="548"/>
                  </a:lnTo>
                  <a:lnTo>
                    <a:pt x="852" y="546"/>
                  </a:lnTo>
                  <a:lnTo>
                    <a:pt x="850" y="544"/>
                  </a:lnTo>
                  <a:lnTo>
                    <a:pt x="846" y="541"/>
                  </a:lnTo>
                  <a:lnTo>
                    <a:pt x="834" y="541"/>
                  </a:lnTo>
                  <a:lnTo>
                    <a:pt x="825" y="541"/>
                  </a:lnTo>
                  <a:lnTo>
                    <a:pt x="823" y="539"/>
                  </a:lnTo>
                  <a:lnTo>
                    <a:pt x="820" y="537"/>
                  </a:lnTo>
                  <a:lnTo>
                    <a:pt x="823" y="535"/>
                  </a:lnTo>
                  <a:lnTo>
                    <a:pt x="823" y="532"/>
                  </a:lnTo>
                  <a:lnTo>
                    <a:pt x="825" y="528"/>
                  </a:lnTo>
                  <a:lnTo>
                    <a:pt x="825" y="525"/>
                  </a:lnTo>
                  <a:lnTo>
                    <a:pt x="825" y="521"/>
                  </a:lnTo>
                  <a:lnTo>
                    <a:pt x="825" y="519"/>
                  </a:lnTo>
                  <a:lnTo>
                    <a:pt x="825" y="514"/>
                  </a:lnTo>
                  <a:lnTo>
                    <a:pt x="825" y="512"/>
                  </a:lnTo>
                  <a:lnTo>
                    <a:pt x="818" y="505"/>
                  </a:lnTo>
                  <a:lnTo>
                    <a:pt x="823" y="498"/>
                  </a:lnTo>
                  <a:lnTo>
                    <a:pt x="825" y="491"/>
                  </a:lnTo>
                  <a:lnTo>
                    <a:pt x="827" y="487"/>
                  </a:lnTo>
                  <a:lnTo>
                    <a:pt x="827" y="482"/>
                  </a:lnTo>
                  <a:lnTo>
                    <a:pt x="827" y="477"/>
                  </a:lnTo>
                  <a:lnTo>
                    <a:pt x="825" y="473"/>
                  </a:lnTo>
                  <a:lnTo>
                    <a:pt x="825" y="468"/>
                  </a:lnTo>
                  <a:lnTo>
                    <a:pt x="823" y="464"/>
                  </a:lnTo>
                  <a:lnTo>
                    <a:pt x="823" y="461"/>
                  </a:lnTo>
                  <a:lnTo>
                    <a:pt x="820" y="461"/>
                  </a:lnTo>
                  <a:lnTo>
                    <a:pt x="818" y="464"/>
                  </a:lnTo>
                  <a:lnTo>
                    <a:pt x="816" y="468"/>
                  </a:lnTo>
                  <a:lnTo>
                    <a:pt x="814" y="471"/>
                  </a:lnTo>
                  <a:lnTo>
                    <a:pt x="811" y="468"/>
                  </a:lnTo>
                  <a:lnTo>
                    <a:pt x="809" y="468"/>
                  </a:lnTo>
                  <a:lnTo>
                    <a:pt x="807" y="466"/>
                  </a:lnTo>
                  <a:lnTo>
                    <a:pt x="807" y="461"/>
                  </a:lnTo>
                  <a:lnTo>
                    <a:pt x="809" y="459"/>
                  </a:lnTo>
                  <a:lnTo>
                    <a:pt x="809" y="457"/>
                  </a:lnTo>
                  <a:lnTo>
                    <a:pt x="814" y="457"/>
                  </a:lnTo>
                  <a:lnTo>
                    <a:pt x="818" y="455"/>
                  </a:lnTo>
                  <a:lnTo>
                    <a:pt x="818" y="452"/>
                  </a:lnTo>
                  <a:lnTo>
                    <a:pt x="818" y="450"/>
                  </a:lnTo>
                  <a:lnTo>
                    <a:pt x="818" y="448"/>
                  </a:lnTo>
                  <a:lnTo>
                    <a:pt x="816" y="445"/>
                  </a:lnTo>
                  <a:lnTo>
                    <a:pt x="814" y="443"/>
                  </a:lnTo>
                  <a:lnTo>
                    <a:pt x="816" y="441"/>
                  </a:lnTo>
                  <a:lnTo>
                    <a:pt x="818" y="441"/>
                  </a:lnTo>
                  <a:lnTo>
                    <a:pt x="820" y="441"/>
                  </a:lnTo>
                  <a:lnTo>
                    <a:pt x="823" y="443"/>
                  </a:lnTo>
                  <a:lnTo>
                    <a:pt x="825" y="445"/>
                  </a:lnTo>
                  <a:lnTo>
                    <a:pt x="827" y="445"/>
                  </a:lnTo>
                  <a:lnTo>
                    <a:pt x="830" y="445"/>
                  </a:lnTo>
                  <a:lnTo>
                    <a:pt x="832" y="443"/>
                  </a:lnTo>
                  <a:lnTo>
                    <a:pt x="834" y="441"/>
                  </a:lnTo>
                  <a:lnTo>
                    <a:pt x="836" y="441"/>
                  </a:lnTo>
                  <a:lnTo>
                    <a:pt x="836" y="439"/>
                  </a:lnTo>
                  <a:lnTo>
                    <a:pt x="836" y="434"/>
                  </a:lnTo>
                  <a:lnTo>
                    <a:pt x="834" y="429"/>
                  </a:lnTo>
                  <a:lnTo>
                    <a:pt x="832" y="425"/>
                  </a:lnTo>
                  <a:lnTo>
                    <a:pt x="830" y="418"/>
                  </a:lnTo>
                  <a:lnTo>
                    <a:pt x="832" y="416"/>
                  </a:lnTo>
                  <a:lnTo>
                    <a:pt x="834" y="413"/>
                  </a:lnTo>
                  <a:lnTo>
                    <a:pt x="839" y="409"/>
                  </a:lnTo>
                  <a:lnTo>
                    <a:pt x="846" y="402"/>
                  </a:lnTo>
                  <a:lnTo>
                    <a:pt x="852" y="397"/>
                  </a:lnTo>
                  <a:lnTo>
                    <a:pt x="859" y="393"/>
                  </a:lnTo>
                  <a:lnTo>
                    <a:pt x="864" y="388"/>
                  </a:lnTo>
                  <a:lnTo>
                    <a:pt x="868" y="384"/>
                  </a:lnTo>
                  <a:lnTo>
                    <a:pt x="871" y="381"/>
                  </a:lnTo>
                  <a:lnTo>
                    <a:pt x="871" y="379"/>
                  </a:lnTo>
                  <a:lnTo>
                    <a:pt x="875" y="379"/>
                  </a:lnTo>
                  <a:lnTo>
                    <a:pt x="878" y="377"/>
                  </a:lnTo>
                  <a:lnTo>
                    <a:pt x="878" y="375"/>
                  </a:lnTo>
                  <a:lnTo>
                    <a:pt x="878" y="372"/>
                  </a:lnTo>
                  <a:lnTo>
                    <a:pt x="875" y="370"/>
                  </a:lnTo>
                  <a:lnTo>
                    <a:pt x="875" y="365"/>
                  </a:lnTo>
                  <a:lnTo>
                    <a:pt x="875" y="361"/>
                  </a:lnTo>
                  <a:lnTo>
                    <a:pt x="875" y="354"/>
                  </a:lnTo>
                  <a:lnTo>
                    <a:pt x="875" y="347"/>
                  </a:lnTo>
                  <a:lnTo>
                    <a:pt x="875" y="343"/>
                  </a:lnTo>
                  <a:lnTo>
                    <a:pt x="875" y="338"/>
                  </a:lnTo>
                  <a:lnTo>
                    <a:pt x="878" y="336"/>
                  </a:lnTo>
                  <a:lnTo>
                    <a:pt x="871" y="338"/>
                  </a:lnTo>
                  <a:lnTo>
                    <a:pt x="866" y="338"/>
                  </a:lnTo>
                  <a:lnTo>
                    <a:pt x="864" y="338"/>
                  </a:lnTo>
                  <a:lnTo>
                    <a:pt x="859" y="336"/>
                  </a:lnTo>
                  <a:lnTo>
                    <a:pt x="857" y="333"/>
                  </a:lnTo>
                  <a:lnTo>
                    <a:pt x="852" y="329"/>
                  </a:lnTo>
                  <a:lnTo>
                    <a:pt x="850" y="327"/>
                  </a:lnTo>
                  <a:lnTo>
                    <a:pt x="846" y="324"/>
                  </a:lnTo>
                  <a:lnTo>
                    <a:pt x="839" y="322"/>
                  </a:lnTo>
                  <a:lnTo>
                    <a:pt x="832" y="317"/>
                  </a:lnTo>
                  <a:lnTo>
                    <a:pt x="827" y="317"/>
                  </a:lnTo>
                  <a:lnTo>
                    <a:pt x="823" y="315"/>
                  </a:lnTo>
                  <a:lnTo>
                    <a:pt x="818" y="313"/>
                  </a:lnTo>
                  <a:lnTo>
                    <a:pt x="814" y="311"/>
                  </a:lnTo>
                  <a:lnTo>
                    <a:pt x="811" y="311"/>
                  </a:lnTo>
                  <a:lnTo>
                    <a:pt x="809" y="308"/>
                  </a:lnTo>
                  <a:lnTo>
                    <a:pt x="804" y="306"/>
                  </a:lnTo>
                  <a:lnTo>
                    <a:pt x="800" y="306"/>
                  </a:lnTo>
                  <a:lnTo>
                    <a:pt x="791" y="304"/>
                  </a:lnTo>
                  <a:lnTo>
                    <a:pt x="786" y="301"/>
                  </a:lnTo>
                  <a:lnTo>
                    <a:pt x="784" y="299"/>
                  </a:lnTo>
                  <a:lnTo>
                    <a:pt x="777" y="297"/>
                  </a:lnTo>
                  <a:lnTo>
                    <a:pt x="772" y="292"/>
                  </a:lnTo>
                  <a:lnTo>
                    <a:pt x="766" y="285"/>
                  </a:lnTo>
                  <a:lnTo>
                    <a:pt x="763" y="283"/>
                  </a:lnTo>
                  <a:lnTo>
                    <a:pt x="761" y="279"/>
                  </a:lnTo>
                  <a:lnTo>
                    <a:pt x="759" y="274"/>
                  </a:lnTo>
                  <a:lnTo>
                    <a:pt x="759" y="267"/>
                  </a:lnTo>
                  <a:lnTo>
                    <a:pt x="756" y="260"/>
                  </a:lnTo>
                  <a:lnTo>
                    <a:pt x="754" y="258"/>
                  </a:lnTo>
                  <a:lnTo>
                    <a:pt x="752" y="258"/>
                  </a:lnTo>
                  <a:lnTo>
                    <a:pt x="750" y="260"/>
                  </a:lnTo>
                  <a:lnTo>
                    <a:pt x="738" y="263"/>
                  </a:lnTo>
                  <a:lnTo>
                    <a:pt x="727" y="267"/>
                  </a:lnTo>
                  <a:lnTo>
                    <a:pt x="724" y="267"/>
                  </a:lnTo>
                  <a:lnTo>
                    <a:pt x="722" y="267"/>
                  </a:lnTo>
                  <a:lnTo>
                    <a:pt x="720" y="265"/>
                  </a:lnTo>
                  <a:lnTo>
                    <a:pt x="718" y="260"/>
                  </a:lnTo>
                  <a:lnTo>
                    <a:pt x="715" y="258"/>
                  </a:lnTo>
                  <a:lnTo>
                    <a:pt x="713" y="258"/>
                  </a:lnTo>
                  <a:lnTo>
                    <a:pt x="711" y="260"/>
                  </a:lnTo>
                  <a:lnTo>
                    <a:pt x="708" y="263"/>
                  </a:lnTo>
                  <a:lnTo>
                    <a:pt x="704" y="265"/>
                  </a:lnTo>
                  <a:lnTo>
                    <a:pt x="699" y="265"/>
                  </a:lnTo>
                  <a:lnTo>
                    <a:pt x="697" y="263"/>
                  </a:lnTo>
                  <a:lnTo>
                    <a:pt x="697" y="260"/>
                  </a:lnTo>
                  <a:lnTo>
                    <a:pt x="692" y="258"/>
                  </a:lnTo>
                  <a:lnTo>
                    <a:pt x="690" y="258"/>
                  </a:lnTo>
                  <a:lnTo>
                    <a:pt x="688" y="256"/>
                  </a:lnTo>
                  <a:lnTo>
                    <a:pt x="686" y="253"/>
                  </a:lnTo>
                  <a:lnTo>
                    <a:pt x="683" y="251"/>
                  </a:lnTo>
                  <a:lnTo>
                    <a:pt x="681" y="249"/>
                  </a:lnTo>
                  <a:lnTo>
                    <a:pt x="679" y="249"/>
                  </a:lnTo>
                  <a:lnTo>
                    <a:pt x="677" y="251"/>
                  </a:lnTo>
                  <a:lnTo>
                    <a:pt x="674" y="253"/>
                  </a:lnTo>
                  <a:lnTo>
                    <a:pt x="672" y="256"/>
                  </a:lnTo>
                  <a:lnTo>
                    <a:pt x="670" y="253"/>
                  </a:lnTo>
                  <a:lnTo>
                    <a:pt x="665" y="253"/>
                  </a:lnTo>
                  <a:lnTo>
                    <a:pt x="661" y="249"/>
                  </a:lnTo>
                  <a:lnTo>
                    <a:pt x="658" y="247"/>
                  </a:lnTo>
                  <a:lnTo>
                    <a:pt x="654" y="244"/>
                  </a:lnTo>
                  <a:lnTo>
                    <a:pt x="651" y="247"/>
                  </a:lnTo>
                  <a:lnTo>
                    <a:pt x="645" y="256"/>
                  </a:lnTo>
                  <a:lnTo>
                    <a:pt x="638" y="267"/>
                  </a:lnTo>
                  <a:lnTo>
                    <a:pt x="638" y="269"/>
                  </a:lnTo>
                  <a:lnTo>
                    <a:pt x="638" y="272"/>
                  </a:lnTo>
                  <a:lnTo>
                    <a:pt x="638" y="276"/>
                  </a:lnTo>
                  <a:lnTo>
                    <a:pt x="642" y="283"/>
                  </a:lnTo>
                  <a:lnTo>
                    <a:pt x="645" y="290"/>
                  </a:lnTo>
                  <a:lnTo>
                    <a:pt x="647" y="292"/>
                  </a:lnTo>
                  <a:lnTo>
                    <a:pt x="647" y="297"/>
                  </a:lnTo>
                  <a:lnTo>
                    <a:pt x="645" y="304"/>
                  </a:lnTo>
                  <a:lnTo>
                    <a:pt x="642" y="311"/>
                  </a:lnTo>
                  <a:lnTo>
                    <a:pt x="635" y="315"/>
                  </a:lnTo>
                  <a:lnTo>
                    <a:pt x="629" y="322"/>
                  </a:lnTo>
                  <a:lnTo>
                    <a:pt x="629" y="327"/>
                  </a:lnTo>
                  <a:lnTo>
                    <a:pt x="629" y="331"/>
                  </a:lnTo>
                  <a:lnTo>
                    <a:pt x="626" y="333"/>
                  </a:lnTo>
                  <a:lnTo>
                    <a:pt x="626" y="336"/>
                  </a:lnTo>
                  <a:lnTo>
                    <a:pt x="624" y="336"/>
                  </a:lnTo>
                  <a:lnTo>
                    <a:pt x="619" y="336"/>
                  </a:lnTo>
                  <a:lnTo>
                    <a:pt x="617" y="338"/>
                  </a:lnTo>
                  <a:lnTo>
                    <a:pt x="615" y="340"/>
                  </a:lnTo>
                  <a:lnTo>
                    <a:pt x="613" y="343"/>
                  </a:lnTo>
                  <a:lnTo>
                    <a:pt x="610" y="345"/>
                  </a:lnTo>
                  <a:lnTo>
                    <a:pt x="597" y="352"/>
                  </a:lnTo>
                  <a:lnTo>
                    <a:pt x="594" y="354"/>
                  </a:lnTo>
                  <a:lnTo>
                    <a:pt x="592" y="356"/>
                  </a:lnTo>
                  <a:lnTo>
                    <a:pt x="592" y="359"/>
                  </a:lnTo>
                  <a:lnTo>
                    <a:pt x="594" y="361"/>
                  </a:lnTo>
                  <a:lnTo>
                    <a:pt x="594" y="365"/>
                  </a:lnTo>
                  <a:lnTo>
                    <a:pt x="597" y="370"/>
                  </a:lnTo>
                  <a:lnTo>
                    <a:pt x="597" y="377"/>
                  </a:lnTo>
                  <a:lnTo>
                    <a:pt x="594" y="381"/>
                  </a:lnTo>
                  <a:lnTo>
                    <a:pt x="592" y="384"/>
                  </a:lnTo>
                  <a:lnTo>
                    <a:pt x="590" y="388"/>
                  </a:lnTo>
                  <a:lnTo>
                    <a:pt x="585" y="388"/>
                  </a:lnTo>
                  <a:lnTo>
                    <a:pt x="583" y="388"/>
                  </a:lnTo>
                  <a:lnTo>
                    <a:pt x="581" y="386"/>
                  </a:lnTo>
                  <a:lnTo>
                    <a:pt x="578" y="386"/>
                  </a:lnTo>
                  <a:lnTo>
                    <a:pt x="576" y="388"/>
                  </a:lnTo>
                  <a:lnTo>
                    <a:pt x="574" y="391"/>
                  </a:lnTo>
                  <a:lnTo>
                    <a:pt x="574" y="393"/>
                  </a:lnTo>
                  <a:lnTo>
                    <a:pt x="574" y="397"/>
                  </a:lnTo>
                  <a:lnTo>
                    <a:pt x="571" y="407"/>
                  </a:lnTo>
                  <a:lnTo>
                    <a:pt x="574" y="407"/>
                  </a:lnTo>
                  <a:lnTo>
                    <a:pt x="574" y="409"/>
                  </a:lnTo>
                  <a:lnTo>
                    <a:pt x="576" y="413"/>
                  </a:lnTo>
                  <a:lnTo>
                    <a:pt x="578" y="418"/>
                  </a:lnTo>
                  <a:lnTo>
                    <a:pt x="578" y="420"/>
                  </a:lnTo>
                  <a:lnTo>
                    <a:pt x="578" y="423"/>
                  </a:lnTo>
                  <a:lnTo>
                    <a:pt x="578" y="425"/>
                  </a:lnTo>
                  <a:lnTo>
                    <a:pt x="576" y="429"/>
                  </a:lnTo>
                  <a:lnTo>
                    <a:pt x="576" y="434"/>
                  </a:lnTo>
                  <a:lnTo>
                    <a:pt x="576" y="436"/>
                  </a:lnTo>
                  <a:lnTo>
                    <a:pt x="574" y="441"/>
                  </a:lnTo>
                  <a:lnTo>
                    <a:pt x="574" y="445"/>
                  </a:lnTo>
                  <a:lnTo>
                    <a:pt x="571" y="450"/>
                  </a:lnTo>
                  <a:lnTo>
                    <a:pt x="571" y="452"/>
                  </a:lnTo>
                  <a:lnTo>
                    <a:pt x="571" y="455"/>
                  </a:lnTo>
                  <a:lnTo>
                    <a:pt x="571" y="457"/>
                  </a:lnTo>
                  <a:lnTo>
                    <a:pt x="574" y="459"/>
                  </a:lnTo>
                  <a:lnTo>
                    <a:pt x="574" y="461"/>
                  </a:lnTo>
                  <a:lnTo>
                    <a:pt x="571" y="464"/>
                  </a:lnTo>
                  <a:lnTo>
                    <a:pt x="569" y="464"/>
                  </a:lnTo>
                  <a:lnTo>
                    <a:pt x="567" y="464"/>
                  </a:lnTo>
                  <a:lnTo>
                    <a:pt x="565" y="464"/>
                  </a:lnTo>
                  <a:lnTo>
                    <a:pt x="565" y="466"/>
                  </a:lnTo>
                  <a:lnTo>
                    <a:pt x="565" y="473"/>
                  </a:lnTo>
                  <a:lnTo>
                    <a:pt x="565" y="475"/>
                  </a:lnTo>
                  <a:lnTo>
                    <a:pt x="562" y="477"/>
                  </a:lnTo>
                  <a:lnTo>
                    <a:pt x="560" y="480"/>
                  </a:lnTo>
                  <a:lnTo>
                    <a:pt x="560" y="482"/>
                  </a:lnTo>
                  <a:lnTo>
                    <a:pt x="560" y="484"/>
                  </a:lnTo>
                  <a:lnTo>
                    <a:pt x="562" y="489"/>
                  </a:lnTo>
                  <a:lnTo>
                    <a:pt x="565" y="496"/>
                  </a:lnTo>
                  <a:lnTo>
                    <a:pt x="565" y="500"/>
                  </a:lnTo>
                  <a:lnTo>
                    <a:pt x="565" y="503"/>
                  </a:lnTo>
                  <a:lnTo>
                    <a:pt x="562" y="503"/>
                  </a:lnTo>
                  <a:lnTo>
                    <a:pt x="562" y="505"/>
                  </a:lnTo>
                  <a:lnTo>
                    <a:pt x="560" y="503"/>
                  </a:lnTo>
                  <a:lnTo>
                    <a:pt x="558" y="503"/>
                  </a:lnTo>
                  <a:lnTo>
                    <a:pt x="555" y="503"/>
                  </a:lnTo>
                  <a:lnTo>
                    <a:pt x="555" y="505"/>
                  </a:lnTo>
                  <a:lnTo>
                    <a:pt x="553" y="505"/>
                  </a:lnTo>
                  <a:lnTo>
                    <a:pt x="549" y="505"/>
                  </a:lnTo>
                  <a:lnTo>
                    <a:pt x="546" y="505"/>
                  </a:lnTo>
                  <a:lnTo>
                    <a:pt x="546" y="507"/>
                  </a:lnTo>
                  <a:lnTo>
                    <a:pt x="544" y="509"/>
                  </a:lnTo>
                  <a:lnTo>
                    <a:pt x="542" y="509"/>
                  </a:lnTo>
                  <a:lnTo>
                    <a:pt x="537" y="509"/>
                  </a:lnTo>
                  <a:lnTo>
                    <a:pt x="533" y="509"/>
                  </a:lnTo>
                  <a:lnTo>
                    <a:pt x="528" y="507"/>
                  </a:lnTo>
                  <a:lnTo>
                    <a:pt x="526" y="505"/>
                  </a:lnTo>
                  <a:lnTo>
                    <a:pt x="523" y="503"/>
                  </a:lnTo>
                  <a:lnTo>
                    <a:pt x="521" y="503"/>
                  </a:lnTo>
                  <a:lnTo>
                    <a:pt x="514" y="503"/>
                  </a:lnTo>
                  <a:lnTo>
                    <a:pt x="510" y="503"/>
                  </a:lnTo>
                  <a:lnTo>
                    <a:pt x="505" y="500"/>
                  </a:lnTo>
                  <a:lnTo>
                    <a:pt x="501" y="498"/>
                  </a:lnTo>
                  <a:lnTo>
                    <a:pt x="496" y="496"/>
                  </a:lnTo>
                  <a:lnTo>
                    <a:pt x="491" y="493"/>
                  </a:lnTo>
                  <a:lnTo>
                    <a:pt x="489" y="491"/>
                  </a:lnTo>
                  <a:lnTo>
                    <a:pt x="487" y="489"/>
                  </a:lnTo>
                  <a:lnTo>
                    <a:pt x="487" y="487"/>
                  </a:lnTo>
                  <a:lnTo>
                    <a:pt x="487" y="482"/>
                  </a:lnTo>
                  <a:lnTo>
                    <a:pt x="485" y="477"/>
                  </a:lnTo>
                  <a:lnTo>
                    <a:pt x="485" y="471"/>
                  </a:lnTo>
                  <a:lnTo>
                    <a:pt x="485" y="466"/>
                  </a:lnTo>
                  <a:lnTo>
                    <a:pt x="485" y="464"/>
                  </a:lnTo>
                  <a:lnTo>
                    <a:pt x="482" y="459"/>
                  </a:lnTo>
                  <a:lnTo>
                    <a:pt x="480" y="457"/>
                  </a:lnTo>
                  <a:lnTo>
                    <a:pt x="478" y="455"/>
                  </a:lnTo>
                  <a:lnTo>
                    <a:pt x="475" y="450"/>
                  </a:lnTo>
                  <a:lnTo>
                    <a:pt x="473" y="448"/>
                  </a:lnTo>
                  <a:lnTo>
                    <a:pt x="471" y="448"/>
                  </a:lnTo>
                  <a:lnTo>
                    <a:pt x="469" y="448"/>
                  </a:lnTo>
                  <a:lnTo>
                    <a:pt x="466" y="448"/>
                  </a:lnTo>
                  <a:lnTo>
                    <a:pt x="464" y="448"/>
                  </a:lnTo>
                  <a:lnTo>
                    <a:pt x="462" y="448"/>
                  </a:lnTo>
                  <a:lnTo>
                    <a:pt x="459" y="448"/>
                  </a:lnTo>
                  <a:lnTo>
                    <a:pt x="457" y="450"/>
                  </a:lnTo>
                  <a:lnTo>
                    <a:pt x="455" y="452"/>
                  </a:lnTo>
                  <a:lnTo>
                    <a:pt x="453" y="450"/>
                  </a:lnTo>
                  <a:lnTo>
                    <a:pt x="450" y="448"/>
                  </a:lnTo>
                  <a:lnTo>
                    <a:pt x="450" y="445"/>
                  </a:lnTo>
                  <a:lnTo>
                    <a:pt x="446" y="441"/>
                  </a:lnTo>
                  <a:lnTo>
                    <a:pt x="443" y="436"/>
                  </a:lnTo>
                  <a:lnTo>
                    <a:pt x="441" y="432"/>
                  </a:lnTo>
                  <a:lnTo>
                    <a:pt x="439" y="425"/>
                  </a:lnTo>
                  <a:lnTo>
                    <a:pt x="434" y="425"/>
                  </a:lnTo>
                  <a:lnTo>
                    <a:pt x="427" y="425"/>
                  </a:lnTo>
                  <a:lnTo>
                    <a:pt x="421" y="425"/>
                  </a:lnTo>
                  <a:lnTo>
                    <a:pt x="411" y="425"/>
                  </a:lnTo>
                  <a:lnTo>
                    <a:pt x="402" y="423"/>
                  </a:lnTo>
                  <a:lnTo>
                    <a:pt x="398" y="420"/>
                  </a:lnTo>
                  <a:lnTo>
                    <a:pt x="393" y="420"/>
                  </a:lnTo>
                  <a:lnTo>
                    <a:pt x="391" y="420"/>
                  </a:lnTo>
                  <a:lnTo>
                    <a:pt x="389" y="423"/>
                  </a:lnTo>
                  <a:lnTo>
                    <a:pt x="384" y="425"/>
                  </a:lnTo>
                  <a:lnTo>
                    <a:pt x="377" y="432"/>
                  </a:lnTo>
                  <a:lnTo>
                    <a:pt x="375" y="434"/>
                  </a:lnTo>
                  <a:lnTo>
                    <a:pt x="375" y="436"/>
                  </a:lnTo>
                  <a:lnTo>
                    <a:pt x="375" y="439"/>
                  </a:lnTo>
                  <a:lnTo>
                    <a:pt x="375" y="441"/>
                  </a:lnTo>
                  <a:lnTo>
                    <a:pt x="375" y="448"/>
                  </a:lnTo>
                  <a:lnTo>
                    <a:pt x="377" y="457"/>
                  </a:lnTo>
                  <a:lnTo>
                    <a:pt x="377" y="459"/>
                  </a:lnTo>
                  <a:lnTo>
                    <a:pt x="377" y="461"/>
                  </a:lnTo>
                  <a:lnTo>
                    <a:pt x="377" y="464"/>
                  </a:lnTo>
                  <a:lnTo>
                    <a:pt x="375" y="464"/>
                  </a:lnTo>
                  <a:lnTo>
                    <a:pt x="375" y="466"/>
                  </a:lnTo>
                  <a:lnTo>
                    <a:pt x="373" y="466"/>
                  </a:lnTo>
                  <a:lnTo>
                    <a:pt x="370" y="466"/>
                  </a:lnTo>
                  <a:lnTo>
                    <a:pt x="368" y="464"/>
                  </a:lnTo>
                  <a:lnTo>
                    <a:pt x="366" y="461"/>
                  </a:lnTo>
                  <a:lnTo>
                    <a:pt x="363" y="461"/>
                  </a:lnTo>
                  <a:lnTo>
                    <a:pt x="361" y="461"/>
                  </a:lnTo>
                  <a:lnTo>
                    <a:pt x="354" y="464"/>
                  </a:lnTo>
                  <a:lnTo>
                    <a:pt x="350" y="466"/>
                  </a:lnTo>
                  <a:lnTo>
                    <a:pt x="347" y="466"/>
                  </a:lnTo>
                  <a:lnTo>
                    <a:pt x="345" y="466"/>
                  </a:lnTo>
                  <a:lnTo>
                    <a:pt x="341" y="464"/>
                  </a:lnTo>
                  <a:lnTo>
                    <a:pt x="338" y="464"/>
                  </a:lnTo>
                  <a:lnTo>
                    <a:pt x="336" y="464"/>
                  </a:lnTo>
                  <a:lnTo>
                    <a:pt x="334" y="464"/>
                  </a:lnTo>
                  <a:lnTo>
                    <a:pt x="331" y="466"/>
                  </a:lnTo>
                  <a:lnTo>
                    <a:pt x="329" y="468"/>
                  </a:lnTo>
                  <a:lnTo>
                    <a:pt x="329" y="471"/>
                  </a:lnTo>
                  <a:lnTo>
                    <a:pt x="325" y="475"/>
                  </a:lnTo>
                  <a:lnTo>
                    <a:pt x="320" y="477"/>
                  </a:lnTo>
                  <a:lnTo>
                    <a:pt x="318" y="477"/>
                  </a:lnTo>
                  <a:lnTo>
                    <a:pt x="315" y="480"/>
                  </a:lnTo>
                  <a:lnTo>
                    <a:pt x="313" y="484"/>
                  </a:lnTo>
                  <a:lnTo>
                    <a:pt x="313" y="489"/>
                  </a:lnTo>
                  <a:lnTo>
                    <a:pt x="311" y="493"/>
                  </a:lnTo>
                  <a:lnTo>
                    <a:pt x="309" y="498"/>
                  </a:lnTo>
                  <a:lnTo>
                    <a:pt x="309" y="500"/>
                  </a:lnTo>
                  <a:lnTo>
                    <a:pt x="306" y="500"/>
                  </a:lnTo>
                  <a:lnTo>
                    <a:pt x="304" y="500"/>
                  </a:lnTo>
                  <a:lnTo>
                    <a:pt x="302" y="500"/>
                  </a:lnTo>
                  <a:lnTo>
                    <a:pt x="297" y="503"/>
                  </a:lnTo>
                  <a:lnTo>
                    <a:pt x="295" y="503"/>
                  </a:lnTo>
                  <a:lnTo>
                    <a:pt x="295" y="505"/>
                  </a:lnTo>
                  <a:lnTo>
                    <a:pt x="295" y="507"/>
                  </a:lnTo>
                  <a:lnTo>
                    <a:pt x="293" y="509"/>
                  </a:lnTo>
                  <a:lnTo>
                    <a:pt x="290" y="512"/>
                  </a:lnTo>
                  <a:lnTo>
                    <a:pt x="288" y="514"/>
                  </a:lnTo>
                  <a:lnTo>
                    <a:pt x="286" y="514"/>
                  </a:lnTo>
                  <a:lnTo>
                    <a:pt x="283" y="514"/>
                  </a:lnTo>
                  <a:lnTo>
                    <a:pt x="281" y="514"/>
                  </a:lnTo>
                  <a:lnTo>
                    <a:pt x="279" y="514"/>
                  </a:lnTo>
                  <a:lnTo>
                    <a:pt x="279" y="521"/>
                  </a:lnTo>
                  <a:lnTo>
                    <a:pt x="279" y="525"/>
                  </a:lnTo>
                  <a:lnTo>
                    <a:pt x="281" y="525"/>
                  </a:lnTo>
                  <a:lnTo>
                    <a:pt x="281" y="528"/>
                  </a:lnTo>
                  <a:lnTo>
                    <a:pt x="281" y="530"/>
                  </a:lnTo>
                  <a:lnTo>
                    <a:pt x="281" y="532"/>
                  </a:lnTo>
                  <a:lnTo>
                    <a:pt x="281" y="535"/>
                  </a:lnTo>
                  <a:lnTo>
                    <a:pt x="281" y="537"/>
                  </a:lnTo>
                  <a:lnTo>
                    <a:pt x="281" y="539"/>
                  </a:lnTo>
                  <a:lnTo>
                    <a:pt x="283" y="544"/>
                  </a:lnTo>
                  <a:lnTo>
                    <a:pt x="286" y="548"/>
                  </a:lnTo>
                  <a:lnTo>
                    <a:pt x="288" y="555"/>
                  </a:lnTo>
                  <a:lnTo>
                    <a:pt x="279" y="557"/>
                  </a:lnTo>
                  <a:lnTo>
                    <a:pt x="272" y="562"/>
                  </a:lnTo>
                  <a:lnTo>
                    <a:pt x="272" y="567"/>
                  </a:lnTo>
                  <a:lnTo>
                    <a:pt x="272" y="571"/>
                  </a:lnTo>
                  <a:lnTo>
                    <a:pt x="274" y="573"/>
                  </a:lnTo>
                  <a:lnTo>
                    <a:pt x="277" y="578"/>
                  </a:lnTo>
                  <a:lnTo>
                    <a:pt x="279" y="578"/>
                  </a:lnTo>
                  <a:lnTo>
                    <a:pt x="267" y="585"/>
                  </a:lnTo>
                  <a:lnTo>
                    <a:pt x="258" y="592"/>
                  </a:lnTo>
                  <a:lnTo>
                    <a:pt x="256" y="587"/>
                  </a:lnTo>
                  <a:lnTo>
                    <a:pt x="254" y="587"/>
                  </a:lnTo>
                  <a:lnTo>
                    <a:pt x="249" y="582"/>
                  </a:lnTo>
                  <a:lnTo>
                    <a:pt x="242" y="580"/>
                  </a:lnTo>
                  <a:lnTo>
                    <a:pt x="233" y="578"/>
                  </a:lnTo>
                  <a:lnTo>
                    <a:pt x="231" y="576"/>
                  </a:lnTo>
                  <a:lnTo>
                    <a:pt x="229" y="571"/>
                  </a:lnTo>
                  <a:lnTo>
                    <a:pt x="224" y="571"/>
                  </a:lnTo>
                  <a:lnTo>
                    <a:pt x="206" y="564"/>
                  </a:lnTo>
                  <a:lnTo>
                    <a:pt x="208" y="564"/>
                  </a:lnTo>
                  <a:lnTo>
                    <a:pt x="208" y="560"/>
                  </a:lnTo>
                  <a:lnTo>
                    <a:pt x="210" y="557"/>
                  </a:lnTo>
                  <a:lnTo>
                    <a:pt x="213" y="553"/>
                  </a:lnTo>
                  <a:lnTo>
                    <a:pt x="213" y="548"/>
                  </a:lnTo>
                  <a:lnTo>
                    <a:pt x="215" y="544"/>
                  </a:lnTo>
                  <a:lnTo>
                    <a:pt x="217" y="539"/>
                  </a:lnTo>
                  <a:lnTo>
                    <a:pt x="208" y="541"/>
                  </a:lnTo>
                  <a:lnTo>
                    <a:pt x="201" y="544"/>
                  </a:lnTo>
                  <a:lnTo>
                    <a:pt x="197" y="544"/>
                  </a:lnTo>
                  <a:lnTo>
                    <a:pt x="194" y="541"/>
                  </a:lnTo>
                  <a:lnTo>
                    <a:pt x="192" y="539"/>
                  </a:lnTo>
                  <a:lnTo>
                    <a:pt x="190" y="535"/>
                  </a:lnTo>
                  <a:lnTo>
                    <a:pt x="190" y="532"/>
                  </a:lnTo>
                  <a:lnTo>
                    <a:pt x="188" y="528"/>
                  </a:lnTo>
                  <a:lnTo>
                    <a:pt x="190" y="523"/>
                  </a:lnTo>
                  <a:lnTo>
                    <a:pt x="190" y="516"/>
                  </a:lnTo>
                  <a:lnTo>
                    <a:pt x="192" y="512"/>
                  </a:lnTo>
                  <a:lnTo>
                    <a:pt x="194" y="509"/>
                  </a:lnTo>
                  <a:lnTo>
                    <a:pt x="194" y="507"/>
                  </a:lnTo>
                  <a:lnTo>
                    <a:pt x="194" y="505"/>
                  </a:lnTo>
                  <a:lnTo>
                    <a:pt x="192" y="505"/>
                  </a:lnTo>
                  <a:lnTo>
                    <a:pt x="190" y="503"/>
                  </a:lnTo>
                  <a:lnTo>
                    <a:pt x="185" y="505"/>
                  </a:lnTo>
                  <a:lnTo>
                    <a:pt x="181" y="507"/>
                  </a:lnTo>
                  <a:lnTo>
                    <a:pt x="176" y="509"/>
                  </a:lnTo>
                  <a:lnTo>
                    <a:pt x="172" y="509"/>
                  </a:lnTo>
                  <a:lnTo>
                    <a:pt x="169" y="509"/>
                  </a:lnTo>
                  <a:lnTo>
                    <a:pt x="167" y="507"/>
                  </a:lnTo>
                  <a:lnTo>
                    <a:pt x="165" y="507"/>
                  </a:lnTo>
                  <a:lnTo>
                    <a:pt x="162" y="507"/>
                  </a:lnTo>
                  <a:lnTo>
                    <a:pt x="160" y="509"/>
                  </a:lnTo>
                  <a:lnTo>
                    <a:pt x="160" y="512"/>
                  </a:lnTo>
                  <a:lnTo>
                    <a:pt x="160" y="514"/>
                  </a:lnTo>
                  <a:lnTo>
                    <a:pt x="158" y="519"/>
                  </a:lnTo>
                  <a:lnTo>
                    <a:pt x="156" y="519"/>
                  </a:lnTo>
                  <a:lnTo>
                    <a:pt x="151" y="521"/>
                  </a:lnTo>
                  <a:lnTo>
                    <a:pt x="146" y="521"/>
                  </a:lnTo>
                  <a:lnTo>
                    <a:pt x="144" y="523"/>
                  </a:lnTo>
                  <a:lnTo>
                    <a:pt x="142" y="525"/>
                  </a:lnTo>
                  <a:lnTo>
                    <a:pt x="140" y="528"/>
                  </a:lnTo>
                  <a:lnTo>
                    <a:pt x="135" y="528"/>
                  </a:lnTo>
                  <a:lnTo>
                    <a:pt x="133" y="530"/>
                  </a:lnTo>
                  <a:lnTo>
                    <a:pt x="128" y="530"/>
                  </a:lnTo>
                  <a:lnTo>
                    <a:pt x="124" y="530"/>
                  </a:lnTo>
                  <a:lnTo>
                    <a:pt x="119" y="532"/>
                  </a:lnTo>
                  <a:lnTo>
                    <a:pt x="114" y="532"/>
                  </a:lnTo>
                  <a:lnTo>
                    <a:pt x="110" y="537"/>
                  </a:lnTo>
                  <a:lnTo>
                    <a:pt x="108" y="537"/>
                  </a:lnTo>
                  <a:lnTo>
                    <a:pt x="105" y="539"/>
                  </a:lnTo>
                  <a:lnTo>
                    <a:pt x="105" y="537"/>
                  </a:lnTo>
                  <a:lnTo>
                    <a:pt x="103" y="537"/>
                  </a:lnTo>
                  <a:lnTo>
                    <a:pt x="103" y="532"/>
                  </a:lnTo>
                  <a:lnTo>
                    <a:pt x="101" y="530"/>
                  </a:lnTo>
                  <a:lnTo>
                    <a:pt x="101" y="528"/>
                  </a:lnTo>
                  <a:lnTo>
                    <a:pt x="98" y="528"/>
                  </a:lnTo>
                  <a:lnTo>
                    <a:pt x="94" y="528"/>
                  </a:lnTo>
                  <a:lnTo>
                    <a:pt x="92" y="528"/>
                  </a:lnTo>
                  <a:lnTo>
                    <a:pt x="89" y="530"/>
                  </a:lnTo>
                  <a:lnTo>
                    <a:pt x="89" y="532"/>
                  </a:lnTo>
                  <a:lnTo>
                    <a:pt x="87" y="532"/>
                  </a:lnTo>
                  <a:lnTo>
                    <a:pt x="82" y="532"/>
                  </a:lnTo>
                  <a:lnTo>
                    <a:pt x="80" y="535"/>
                  </a:lnTo>
                  <a:lnTo>
                    <a:pt x="76" y="537"/>
                  </a:lnTo>
                  <a:lnTo>
                    <a:pt x="73" y="537"/>
                  </a:lnTo>
                  <a:lnTo>
                    <a:pt x="71" y="537"/>
                  </a:lnTo>
                  <a:lnTo>
                    <a:pt x="69" y="535"/>
                  </a:lnTo>
                  <a:lnTo>
                    <a:pt x="69" y="532"/>
                  </a:lnTo>
                  <a:lnTo>
                    <a:pt x="69" y="528"/>
                  </a:lnTo>
                  <a:lnTo>
                    <a:pt x="69" y="523"/>
                  </a:lnTo>
                  <a:lnTo>
                    <a:pt x="69" y="521"/>
                  </a:lnTo>
                  <a:lnTo>
                    <a:pt x="69" y="516"/>
                  </a:lnTo>
                  <a:lnTo>
                    <a:pt x="73" y="514"/>
                  </a:lnTo>
                  <a:lnTo>
                    <a:pt x="76" y="512"/>
                  </a:lnTo>
                  <a:lnTo>
                    <a:pt x="76" y="509"/>
                  </a:lnTo>
                  <a:lnTo>
                    <a:pt x="78" y="505"/>
                  </a:lnTo>
                  <a:lnTo>
                    <a:pt x="80" y="503"/>
                  </a:lnTo>
                  <a:lnTo>
                    <a:pt x="82" y="498"/>
                  </a:lnTo>
                  <a:lnTo>
                    <a:pt x="85" y="498"/>
                  </a:lnTo>
                  <a:lnTo>
                    <a:pt x="87" y="496"/>
                  </a:lnTo>
                  <a:lnTo>
                    <a:pt x="87" y="493"/>
                  </a:lnTo>
                  <a:lnTo>
                    <a:pt x="89" y="491"/>
                  </a:lnTo>
                  <a:lnTo>
                    <a:pt x="96" y="489"/>
                  </a:lnTo>
                  <a:lnTo>
                    <a:pt x="98" y="489"/>
                  </a:lnTo>
                  <a:lnTo>
                    <a:pt x="98" y="484"/>
                  </a:lnTo>
                  <a:lnTo>
                    <a:pt x="98" y="482"/>
                  </a:lnTo>
                  <a:lnTo>
                    <a:pt x="98" y="477"/>
                  </a:lnTo>
                  <a:lnTo>
                    <a:pt x="96" y="473"/>
                  </a:lnTo>
                  <a:lnTo>
                    <a:pt x="96" y="471"/>
                  </a:lnTo>
                  <a:lnTo>
                    <a:pt x="96" y="466"/>
                  </a:lnTo>
                  <a:lnTo>
                    <a:pt x="96" y="461"/>
                  </a:lnTo>
                  <a:lnTo>
                    <a:pt x="94" y="459"/>
                  </a:lnTo>
                  <a:lnTo>
                    <a:pt x="94" y="457"/>
                  </a:lnTo>
                  <a:lnTo>
                    <a:pt x="92" y="455"/>
                  </a:lnTo>
                  <a:lnTo>
                    <a:pt x="89" y="452"/>
                  </a:lnTo>
                  <a:lnTo>
                    <a:pt x="87" y="452"/>
                  </a:lnTo>
                  <a:lnTo>
                    <a:pt x="85" y="450"/>
                  </a:lnTo>
                  <a:lnTo>
                    <a:pt x="85" y="448"/>
                  </a:lnTo>
                  <a:lnTo>
                    <a:pt x="85" y="445"/>
                  </a:lnTo>
                  <a:lnTo>
                    <a:pt x="85" y="443"/>
                  </a:lnTo>
                  <a:lnTo>
                    <a:pt x="85" y="441"/>
                  </a:lnTo>
                  <a:lnTo>
                    <a:pt x="85" y="439"/>
                  </a:lnTo>
                  <a:lnTo>
                    <a:pt x="87" y="436"/>
                  </a:lnTo>
                  <a:lnTo>
                    <a:pt x="87" y="434"/>
                  </a:lnTo>
                  <a:lnTo>
                    <a:pt x="87" y="432"/>
                  </a:lnTo>
                  <a:lnTo>
                    <a:pt x="87" y="429"/>
                  </a:lnTo>
                  <a:lnTo>
                    <a:pt x="87" y="427"/>
                  </a:lnTo>
                  <a:lnTo>
                    <a:pt x="87" y="425"/>
                  </a:lnTo>
                  <a:lnTo>
                    <a:pt x="89" y="420"/>
                  </a:lnTo>
                  <a:lnTo>
                    <a:pt x="94" y="418"/>
                  </a:lnTo>
                  <a:lnTo>
                    <a:pt x="96" y="416"/>
                  </a:lnTo>
                  <a:lnTo>
                    <a:pt x="96" y="413"/>
                  </a:lnTo>
                  <a:lnTo>
                    <a:pt x="96" y="411"/>
                  </a:lnTo>
                  <a:lnTo>
                    <a:pt x="98" y="409"/>
                  </a:lnTo>
                  <a:lnTo>
                    <a:pt x="98" y="407"/>
                  </a:lnTo>
                  <a:lnTo>
                    <a:pt x="98" y="400"/>
                  </a:lnTo>
                  <a:lnTo>
                    <a:pt x="98" y="395"/>
                  </a:lnTo>
                  <a:lnTo>
                    <a:pt x="98" y="393"/>
                  </a:lnTo>
                  <a:lnTo>
                    <a:pt x="96" y="393"/>
                  </a:lnTo>
                  <a:lnTo>
                    <a:pt x="94" y="393"/>
                  </a:lnTo>
                  <a:lnTo>
                    <a:pt x="89" y="391"/>
                  </a:lnTo>
                  <a:lnTo>
                    <a:pt x="87" y="391"/>
                  </a:lnTo>
                  <a:lnTo>
                    <a:pt x="80" y="391"/>
                  </a:lnTo>
                  <a:lnTo>
                    <a:pt x="78" y="388"/>
                  </a:lnTo>
                  <a:lnTo>
                    <a:pt x="73" y="388"/>
                  </a:lnTo>
                  <a:lnTo>
                    <a:pt x="73" y="384"/>
                  </a:lnTo>
                  <a:lnTo>
                    <a:pt x="71" y="381"/>
                  </a:lnTo>
                  <a:lnTo>
                    <a:pt x="69" y="381"/>
                  </a:lnTo>
                  <a:lnTo>
                    <a:pt x="64" y="379"/>
                  </a:lnTo>
                  <a:lnTo>
                    <a:pt x="60" y="377"/>
                  </a:lnTo>
                  <a:lnTo>
                    <a:pt x="55" y="377"/>
                  </a:lnTo>
                  <a:lnTo>
                    <a:pt x="53" y="377"/>
                  </a:lnTo>
                  <a:lnTo>
                    <a:pt x="53" y="375"/>
                  </a:lnTo>
                  <a:lnTo>
                    <a:pt x="53" y="372"/>
                  </a:lnTo>
                  <a:lnTo>
                    <a:pt x="55" y="368"/>
                  </a:lnTo>
                  <a:lnTo>
                    <a:pt x="57" y="359"/>
                  </a:lnTo>
                  <a:lnTo>
                    <a:pt x="62" y="349"/>
                  </a:lnTo>
                  <a:lnTo>
                    <a:pt x="62" y="347"/>
                  </a:lnTo>
                  <a:lnTo>
                    <a:pt x="60" y="347"/>
                  </a:lnTo>
                  <a:lnTo>
                    <a:pt x="60" y="343"/>
                  </a:lnTo>
                  <a:lnTo>
                    <a:pt x="62" y="340"/>
                  </a:lnTo>
                  <a:lnTo>
                    <a:pt x="60" y="343"/>
                  </a:lnTo>
                  <a:lnTo>
                    <a:pt x="55" y="343"/>
                  </a:lnTo>
                  <a:lnTo>
                    <a:pt x="53" y="343"/>
                  </a:lnTo>
                  <a:lnTo>
                    <a:pt x="50" y="343"/>
                  </a:lnTo>
                  <a:lnTo>
                    <a:pt x="46" y="343"/>
                  </a:lnTo>
                  <a:lnTo>
                    <a:pt x="44" y="343"/>
                  </a:lnTo>
                  <a:lnTo>
                    <a:pt x="39" y="340"/>
                  </a:lnTo>
                  <a:lnTo>
                    <a:pt x="37" y="338"/>
                  </a:lnTo>
                  <a:lnTo>
                    <a:pt x="32" y="331"/>
                  </a:lnTo>
                  <a:lnTo>
                    <a:pt x="30" y="329"/>
                  </a:lnTo>
                  <a:lnTo>
                    <a:pt x="28" y="324"/>
                  </a:lnTo>
                  <a:lnTo>
                    <a:pt x="25" y="324"/>
                  </a:lnTo>
                  <a:lnTo>
                    <a:pt x="23" y="322"/>
                  </a:lnTo>
                  <a:lnTo>
                    <a:pt x="21" y="320"/>
                  </a:lnTo>
                  <a:lnTo>
                    <a:pt x="18" y="320"/>
                  </a:lnTo>
                  <a:lnTo>
                    <a:pt x="16" y="315"/>
                  </a:lnTo>
                  <a:lnTo>
                    <a:pt x="12" y="313"/>
                  </a:lnTo>
                  <a:lnTo>
                    <a:pt x="7" y="308"/>
                  </a:lnTo>
                  <a:lnTo>
                    <a:pt x="2" y="304"/>
                  </a:lnTo>
                  <a:lnTo>
                    <a:pt x="0" y="301"/>
                  </a:lnTo>
                  <a:lnTo>
                    <a:pt x="0" y="299"/>
                  </a:lnTo>
                  <a:lnTo>
                    <a:pt x="0" y="297"/>
                  </a:lnTo>
                  <a:lnTo>
                    <a:pt x="0" y="295"/>
                  </a:lnTo>
                  <a:lnTo>
                    <a:pt x="2" y="290"/>
                  </a:lnTo>
                  <a:lnTo>
                    <a:pt x="5" y="288"/>
                  </a:lnTo>
                  <a:lnTo>
                    <a:pt x="7" y="285"/>
                  </a:lnTo>
                  <a:lnTo>
                    <a:pt x="12" y="283"/>
                  </a:lnTo>
                  <a:lnTo>
                    <a:pt x="16" y="281"/>
                  </a:lnTo>
                  <a:lnTo>
                    <a:pt x="23" y="279"/>
                  </a:lnTo>
                  <a:lnTo>
                    <a:pt x="28" y="276"/>
                  </a:lnTo>
                  <a:lnTo>
                    <a:pt x="30" y="276"/>
                  </a:lnTo>
                  <a:lnTo>
                    <a:pt x="32" y="274"/>
                  </a:lnTo>
                  <a:lnTo>
                    <a:pt x="34" y="272"/>
                  </a:lnTo>
                  <a:lnTo>
                    <a:pt x="37" y="272"/>
                  </a:lnTo>
                  <a:lnTo>
                    <a:pt x="39" y="269"/>
                  </a:lnTo>
                  <a:lnTo>
                    <a:pt x="39" y="267"/>
                  </a:lnTo>
                  <a:lnTo>
                    <a:pt x="41" y="263"/>
                  </a:lnTo>
                  <a:lnTo>
                    <a:pt x="44" y="253"/>
                  </a:lnTo>
                  <a:lnTo>
                    <a:pt x="46" y="249"/>
                  </a:lnTo>
                  <a:lnTo>
                    <a:pt x="50" y="247"/>
                  </a:lnTo>
                  <a:lnTo>
                    <a:pt x="55" y="244"/>
                  </a:lnTo>
                  <a:lnTo>
                    <a:pt x="60" y="242"/>
                  </a:lnTo>
                  <a:lnTo>
                    <a:pt x="64" y="240"/>
                  </a:lnTo>
                  <a:lnTo>
                    <a:pt x="69" y="235"/>
                  </a:lnTo>
                  <a:lnTo>
                    <a:pt x="71" y="233"/>
                  </a:lnTo>
                  <a:lnTo>
                    <a:pt x="73" y="231"/>
                  </a:lnTo>
                  <a:lnTo>
                    <a:pt x="73" y="228"/>
                  </a:lnTo>
                  <a:lnTo>
                    <a:pt x="76" y="224"/>
                  </a:lnTo>
                  <a:lnTo>
                    <a:pt x="76" y="217"/>
                  </a:lnTo>
                  <a:lnTo>
                    <a:pt x="78" y="212"/>
                  </a:lnTo>
                  <a:lnTo>
                    <a:pt x="78" y="210"/>
                  </a:lnTo>
                  <a:lnTo>
                    <a:pt x="76" y="208"/>
                  </a:lnTo>
                  <a:lnTo>
                    <a:pt x="76" y="203"/>
                  </a:lnTo>
                  <a:lnTo>
                    <a:pt x="76" y="201"/>
                  </a:lnTo>
                  <a:lnTo>
                    <a:pt x="76" y="196"/>
                  </a:lnTo>
                  <a:lnTo>
                    <a:pt x="76" y="192"/>
                  </a:lnTo>
                  <a:lnTo>
                    <a:pt x="76" y="187"/>
                  </a:lnTo>
                  <a:lnTo>
                    <a:pt x="76" y="183"/>
                  </a:lnTo>
                  <a:lnTo>
                    <a:pt x="76" y="180"/>
                  </a:lnTo>
                  <a:lnTo>
                    <a:pt x="76" y="178"/>
                  </a:lnTo>
                  <a:lnTo>
                    <a:pt x="76" y="176"/>
                  </a:lnTo>
                  <a:lnTo>
                    <a:pt x="76" y="173"/>
                  </a:lnTo>
                  <a:lnTo>
                    <a:pt x="76" y="169"/>
                  </a:lnTo>
                  <a:lnTo>
                    <a:pt x="76" y="167"/>
                  </a:lnTo>
                  <a:lnTo>
                    <a:pt x="78" y="164"/>
                  </a:lnTo>
                  <a:lnTo>
                    <a:pt x="78" y="162"/>
                  </a:lnTo>
                  <a:lnTo>
                    <a:pt x="82" y="160"/>
                  </a:lnTo>
                  <a:lnTo>
                    <a:pt x="85" y="157"/>
                  </a:lnTo>
                  <a:lnTo>
                    <a:pt x="87" y="155"/>
                  </a:lnTo>
                  <a:lnTo>
                    <a:pt x="89" y="151"/>
                  </a:lnTo>
                  <a:lnTo>
                    <a:pt x="92" y="146"/>
                  </a:lnTo>
                  <a:lnTo>
                    <a:pt x="94" y="141"/>
                  </a:lnTo>
                  <a:lnTo>
                    <a:pt x="96" y="137"/>
                  </a:lnTo>
                  <a:lnTo>
                    <a:pt x="98" y="135"/>
                  </a:lnTo>
                  <a:lnTo>
                    <a:pt x="101" y="132"/>
                  </a:lnTo>
                  <a:lnTo>
                    <a:pt x="103" y="130"/>
                  </a:lnTo>
                  <a:lnTo>
                    <a:pt x="108" y="130"/>
                  </a:lnTo>
                  <a:lnTo>
                    <a:pt x="110" y="130"/>
                  </a:lnTo>
                  <a:lnTo>
                    <a:pt x="112" y="130"/>
                  </a:lnTo>
                  <a:lnTo>
                    <a:pt x="117" y="130"/>
                  </a:lnTo>
                  <a:lnTo>
                    <a:pt x="119" y="128"/>
                  </a:lnTo>
                  <a:lnTo>
                    <a:pt x="121" y="128"/>
                  </a:lnTo>
                  <a:lnTo>
                    <a:pt x="124" y="125"/>
                  </a:lnTo>
                  <a:lnTo>
                    <a:pt x="128" y="123"/>
                  </a:lnTo>
                  <a:lnTo>
                    <a:pt x="130" y="123"/>
                  </a:lnTo>
                  <a:lnTo>
                    <a:pt x="133" y="121"/>
                  </a:lnTo>
                  <a:lnTo>
                    <a:pt x="135" y="123"/>
                  </a:lnTo>
                  <a:lnTo>
                    <a:pt x="140" y="123"/>
                  </a:lnTo>
                  <a:lnTo>
                    <a:pt x="144" y="125"/>
                  </a:lnTo>
                  <a:lnTo>
                    <a:pt x="146" y="125"/>
                  </a:lnTo>
                  <a:lnTo>
                    <a:pt x="149" y="123"/>
                  </a:lnTo>
                  <a:lnTo>
                    <a:pt x="153" y="123"/>
                  </a:lnTo>
                  <a:lnTo>
                    <a:pt x="158" y="119"/>
                  </a:lnTo>
                  <a:lnTo>
                    <a:pt x="162" y="116"/>
                  </a:lnTo>
                  <a:lnTo>
                    <a:pt x="165" y="116"/>
                  </a:lnTo>
                  <a:lnTo>
                    <a:pt x="167" y="119"/>
                  </a:lnTo>
                  <a:lnTo>
                    <a:pt x="172" y="119"/>
                  </a:lnTo>
                  <a:lnTo>
                    <a:pt x="174" y="119"/>
                  </a:lnTo>
                  <a:lnTo>
                    <a:pt x="176" y="119"/>
                  </a:lnTo>
                  <a:lnTo>
                    <a:pt x="181" y="116"/>
                  </a:lnTo>
                  <a:lnTo>
                    <a:pt x="183" y="119"/>
                  </a:lnTo>
                  <a:lnTo>
                    <a:pt x="185" y="121"/>
                  </a:lnTo>
                  <a:lnTo>
                    <a:pt x="185" y="123"/>
                  </a:lnTo>
                  <a:lnTo>
                    <a:pt x="185" y="128"/>
                  </a:lnTo>
                  <a:lnTo>
                    <a:pt x="188" y="128"/>
                  </a:lnTo>
                  <a:lnTo>
                    <a:pt x="188" y="130"/>
                  </a:lnTo>
                  <a:lnTo>
                    <a:pt x="190" y="130"/>
                  </a:lnTo>
                  <a:lnTo>
                    <a:pt x="192" y="130"/>
                  </a:lnTo>
                  <a:lnTo>
                    <a:pt x="194" y="130"/>
                  </a:lnTo>
                  <a:lnTo>
                    <a:pt x="194" y="128"/>
                  </a:lnTo>
                  <a:lnTo>
                    <a:pt x="197" y="125"/>
                  </a:lnTo>
                  <a:lnTo>
                    <a:pt x="197" y="123"/>
                  </a:lnTo>
                  <a:lnTo>
                    <a:pt x="194" y="119"/>
                  </a:lnTo>
                  <a:lnTo>
                    <a:pt x="192" y="116"/>
                  </a:lnTo>
                  <a:lnTo>
                    <a:pt x="192" y="114"/>
                  </a:lnTo>
                  <a:lnTo>
                    <a:pt x="192" y="112"/>
                  </a:lnTo>
                  <a:lnTo>
                    <a:pt x="194" y="109"/>
                  </a:lnTo>
                  <a:lnTo>
                    <a:pt x="197" y="109"/>
                  </a:lnTo>
                  <a:lnTo>
                    <a:pt x="199" y="107"/>
                  </a:lnTo>
                  <a:lnTo>
                    <a:pt x="204" y="107"/>
                  </a:lnTo>
                  <a:lnTo>
                    <a:pt x="208" y="107"/>
                  </a:lnTo>
                  <a:lnTo>
                    <a:pt x="213" y="107"/>
                  </a:lnTo>
                  <a:lnTo>
                    <a:pt x="217" y="107"/>
                  </a:lnTo>
                  <a:lnTo>
                    <a:pt x="224" y="107"/>
                  </a:lnTo>
                  <a:lnTo>
                    <a:pt x="226" y="107"/>
                  </a:lnTo>
                  <a:lnTo>
                    <a:pt x="226" y="112"/>
                  </a:lnTo>
                  <a:lnTo>
                    <a:pt x="229" y="116"/>
                  </a:lnTo>
                  <a:lnTo>
                    <a:pt x="231" y="119"/>
                  </a:lnTo>
                  <a:lnTo>
                    <a:pt x="236" y="121"/>
                  </a:lnTo>
                  <a:lnTo>
                    <a:pt x="238" y="123"/>
                  </a:lnTo>
                  <a:lnTo>
                    <a:pt x="238" y="128"/>
                  </a:lnTo>
                  <a:lnTo>
                    <a:pt x="238" y="130"/>
                  </a:lnTo>
                  <a:lnTo>
                    <a:pt x="238" y="135"/>
                  </a:lnTo>
                  <a:lnTo>
                    <a:pt x="240" y="139"/>
                  </a:lnTo>
                  <a:lnTo>
                    <a:pt x="242" y="144"/>
                  </a:lnTo>
                  <a:lnTo>
                    <a:pt x="245" y="146"/>
                  </a:lnTo>
                  <a:lnTo>
                    <a:pt x="245" y="148"/>
                  </a:lnTo>
                  <a:lnTo>
                    <a:pt x="247" y="148"/>
                  </a:lnTo>
                  <a:lnTo>
                    <a:pt x="249" y="148"/>
                  </a:lnTo>
                  <a:lnTo>
                    <a:pt x="252" y="146"/>
                  </a:lnTo>
                  <a:lnTo>
                    <a:pt x="254" y="144"/>
                  </a:lnTo>
                  <a:lnTo>
                    <a:pt x="256" y="144"/>
                  </a:lnTo>
                  <a:lnTo>
                    <a:pt x="258" y="141"/>
                  </a:lnTo>
                  <a:lnTo>
                    <a:pt x="263" y="141"/>
                  </a:lnTo>
                  <a:lnTo>
                    <a:pt x="267" y="141"/>
                  </a:lnTo>
                  <a:lnTo>
                    <a:pt x="274" y="139"/>
                  </a:lnTo>
                  <a:lnTo>
                    <a:pt x="277" y="139"/>
                  </a:lnTo>
                  <a:lnTo>
                    <a:pt x="279" y="137"/>
                  </a:lnTo>
                  <a:lnTo>
                    <a:pt x="281" y="137"/>
                  </a:lnTo>
                  <a:lnTo>
                    <a:pt x="281" y="135"/>
                  </a:lnTo>
                  <a:lnTo>
                    <a:pt x="281" y="130"/>
                  </a:lnTo>
                  <a:lnTo>
                    <a:pt x="281" y="128"/>
                  </a:lnTo>
                  <a:lnTo>
                    <a:pt x="281" y="125"/>
                  </a:lnTo>
                  <a:lnTo>
                    <a:pt x="288" y="125"/>
                  </a:lnTo>
                  <a:lnTo>
                    <a:pt x="293" y="125"/>
                  </a:lnTo>
                  <a:lnTo>
                    <a:pt x="295" y="123"/>
                  </a:lnTo>
                  <a:lnTo>
                    <a:pt x="297" y="121"/>
                  </a:lnTo>
                  <a:lnTo>
                    <a:pt x="299" y="119"/>
                  </a:lnTo>
                  <a:lnTo>
                    <a:pt x="299" y="116"/>
                  </a:lnTo>
                  <a:lnTo>
                    <a:pt x="299" y="114"/>
                  </a:lnTo>
                  <a:lnTo>
                    <a:pt x="304" y="114"/>
                  </a:lnTo>
                  <a:lnTo>
                    <a:pt x="306" y="114"/>
                  </a:lnTo>
                  <a:lnTo>
                    <a:pt x="306" y="116"/>
                  </a:lnTo>
                  <a:lnTo>
                    <a:pt x="306" y="121"/>
                  </a:lnTo>
                  <a:lnTo>
                    <a:pt x="306" y="125"/>
                  </a:lnTo>
                  <a:lnTo>
                    <a:pt x="309" y="130"/>
                  </a:lnTo>
                  <a:lnTo>
                    <a:pt x="309" y="135"/>
                  </a:lnTo>
                  <a:lnTo>
                    <a:pt x="306" y="137"/>
                  </a:lnTo>
                  <a:lnTo>
                    <a:pt x="306" y="139"/>
                  </a:lnTo>
                  <a:lnTo>
                    <a:pt x="306" y="141"/>
                  </a:lnTo>
                  <a:lnTo>
                    <a:pt x="306" y="144"/>
                  </a:lnTo>
                  <a:lnTo>
                    <a:pt x="309" y="148"/>
                  </a:lnTo>
                  <a:lnTo>
                    <a:pt x="311" y="148"/>
                  </a:lnTo>
                  <a:lnTo>
                    <a:pt x="313" y="153"/>
                  </a:lnTo>
                  <a:lnTo>
                    <a:pt x="315" y="155"/>
                  </a:lnTo>
                  <a:lnTo>
                    <a:pt x="318" y="157"/>
                  </a:lnTo>
                  <a:lnTo>
                    <a:pt x="318" y="160"/>
                  </a:lnTo>
                  <a:lnTo>
                    <a:pt x="320" y="160"/>
                  </a:lnTo>
                  <a:lnTo>
                    <a:pt x="325" y="157"/>
                  </a:lnTo>
                  <a:lnTo>
                    <a:pt x="327" y="155"/>
                  </a:lnTo>
                  <a:lnTo>
                    <a:pt x="334" y="151"/>
                  </a:lnTo>
                  <a:lnTo>
                    <a:pt x="341" y="141"/>
                  </a:lnTo>
                  <a:lnTo>
                    <a:pt x="347" y="135"/>
                  </a:lnTo>
                  <a:lnTo>
                    <a:pt x="352" y="125"/>
                  </a:lnTo>
                  <a:lnTo>
                    <a:pt x="357" y="119"/>
                  </a:lnTo>
                  <a:lnTo>
                    <a:pt x="359" y="114"/>
                  </a:lnTo>
                  <a:lnTo>
                    <a:pt x="361" y="109"/>
                  </a:lnTo>
                  <a:lnTo>
                    <a:pt x="363" y="107"/>
                  </a:lnTo>
                  <a:lnTo>
                    <a:pt x="366" y="105"/>
                  </a:lnTo>
                  <a:lnTo>
                    <a:pt x="368" y="103"/>
                  </a:lnTo>
                  <a:lnTo>
                    <a:pt x="366" y="100"/>
                  </a:lnTo>
                  <a:lnTo>
                    <a:pt x="363" y="100"/>
                  </a:lnTo>
                  <a:lnTo>
                    <a:pt x="359" y="98"/>
                  </a:lnTo>
                  <a:lnTo>
                    <a:pt x="357" y="96"/>
                  </a:lnTo>
                  <a:lnTo>
                    <a:pt x="357" y="93"/>
                  </a:lnTo>
                  <a:lnTo>
                    <a:pt x="359" y="91"/>
                  </a:lnTo>
                  <a:lnTo>
                    <a:pt x="363" y="82"/>
                  </a:lnTo>
                  <a:lnTo>
                    <a:pt x="368" y="80"/>
                  </a:lnTo>
                  <a:lnTo>
                    <a:pt x="370" y="80"/>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70" name="Freeform 12">
              <a:extLst>
                <a:ext uri="{FF2B5EF4-FFF2-40B4-BE49-F238E27FC236}">
                  <a16:creationId xmlns:a16="http://schemas.microsoft.com/office/drawing/2014/main" id="{547E3F27-9BBD-A198-B6F1-653208A3C909}"/>
                </a:ext>
              </a:extLst>
            </xdr:cNvPr>
            <xdr:cNvSpPr>
              <a:spLocks/>
            </xdr:cNvSpPr>
          </xdr:nvSpPr>
          <xdr:spPr bwMode="auto">
            <a:xfrm>
              <a:off x="2620963" y="2743200"/>
              <a:ext cx="1150937" cy="273050"/>
            </a:xfrm>
            <a:custGeom>
              <a:avLst/>
              <a:gdLst/>
              <a:ahLst/>
              <a:cxnLst>
                <a:cxn ang="0">
                  <a:pos x="12" y="137"/>
                </a:cxn>
                <a:cxn ang="0">
                  <a:pos x="19" y="124"/>
                </a:cxn>
                <a:cxn ang="0">
                  <a:pos x="30" y="133"/>
                </a:cxn>
                <a:cxn ang="0">
                  <a:pos x="35" y="122"/>
                </a:cxn>
                <a:cxn ang="0">
                  <a:pos x="37" y="115"/>
                </a:cxn>
                <a:cxn ang="0">
                  <a:pos x="51" y="108"/>
                </a:cxn>
                <a:cxn ang="0">
                  <a:pos x="57" y="117"/>
                </a:cxn>
                <a:cxn ang="0">
                  <a:pos x="55" y="135"/>
                </a:cxn>
                <a:cxn ang="0">
                  <a:pos x="48" y="147"/>
                </a:cxn>
                <a:cxn ang="0">
                  <a:pos x="57" y="151"/>
                </a:cxn>
                <a:cxn ang="0">
                  <a:pos x="69" y="163"/>
                </a:cxn>
                <a:cxn ang="0">
                  <a:pos x="96" y="172"/>
                </a:cxn>
                <a:cxn ang="0">
                  <a:pos x="112" y="160"/>
                </a:cxn>
                <a:cxn ang="0">
                  <a:pos x="131" y="156"/>
                </a:cxn>
                <a:cxn ang="0">
                  <a:pos x="142" y="165"/>
                </a:cxn>
                <a:cxn ang="0">
                  <a:pos x="149" y="153"/>
                </a:cxn>
                <a:cxn ang="0">
                  <a:pos x="160" y="149"/>
                </a:cxn>
                <a:cxn ang="0">
                  <a:pos x="183" y="158"/>
                </a:cxn>
                <a:cxn ang="0">
                  <a:pos x="199" y="151"/>
                </a:cxn>
                <a:cxn ang="0">
                  <a:pos x="215" y="142"/>
                </a:cxn>
                <a:cxn ang="0">
                  <a:pos x="231" y="140"/>
                </a:cxn>
                <a:cxn ang="0">
                  <a:pos x="243" y="124"/>
                </a:cxn>
                <a:cxn ang="0">
                  <a:pos x="256" y="126"/>
                </a:cxn>
                <a:cxn ang="0">
                  <a:pos x="275" y="119"/>
                </a:cxn>
                <a:cxn ang="0">
                  <a:pos x="281" y="135"/>
                </a:cxn>
                <a:cxn ang="0">
                  <a:pos x="293" y="128"/>
                </a:cxn>
                <a:cxn ang="0">
                  <a:pos x="284" y="117"/>
                </a:cxn>
                <a:cxn ang="0">
                  <a:pos x="291" y="99"/>
                </a:cxn>
                <a:cxn ang="0">
                  <a:pos x="300" y="85"/>
                </a:cxn>
                <a:cxn ang="0">
                  <a:pos x="311" y="60"/>
                </a:cxn>
                <a:cxn ang="0">
                  <a:pos x="352" y="39"/>
                </a:cxn>
                <a:cxn ang="0">
                  <a:pos x="366" y="21"/>
                </a:cxn>
                <a:cxn ang="0">
                  <a:pos x="398" y="10"/>
                </a:cxn>
                <a:cxn ang="0">
                  <a:pos x="407" y="28"/>
                </a:cxn>
                <a:cxn ang="0">
                  <a:pos x="428" y="35"/>
                </a:cxn>
                <a:cxn ang="0">
                  <a:pos x="441" y="23"/>
                </a:cxn>
                <a:cxn ang="0">
                  <a:pos x="464" y="28"/>
                </a:cxn>
                <a:cxn ang="0">
                  <a:pos x="476" y="46"/>
                </a:cxn>
                <a:cxn ang="0">
                  <a:pos x="492" y="48"/>
                </a:cxn>
                <a:cxn ang="0">
                  <a:pos x="503" y="51"/>
                </a:cxn>
                <a:cxn ang="0">
                  <a:pos x="524" y="46"/>
                </a:cxn>
                <a:cxn ang="0">
                  <a:pos x="542" y="58"/>
                </a:cxn>
                <a:cxn ang="0">
                  <a:pos x="558" y="58"/>
                </a:cxn>
                <a:cxn ang="0">
                  <a:pos x="574" y="67"/>
                </a:cxn>
                <a:cxn ang="0">
                  <a:pos x="590" y="53"/>
                </a:cxn>
                <a:cxn ang="0">
                  <a:pos x="608" y="60"/>
                </a:cxn>
                <a:cxn ang="0">
                  <a:pos x="633" y="44"/>
                </a:cxn>
                <a:cxn ang="0">
                  <a:pos x="654" y="28"/>
                </a:cxn>
                <a:cxn ang="0">
                  <a:pos x="661" y="7"/>
                </a:cxn>
                <a:cxn ang="0">
                  <a:pos x="672" y="0"/>
                </a:cxn>
                <a:cxn ang="0">
                  <a:pos x="690" y="14"/>
                </a:cxn>
                <a:cxn ang="0">
                  <a:pos x="713" y="44"/>
                </a:cxn>
                <a:cxn ang="0">
                  <a:pos x="718" y="55"/>
                </a:cxn>
              </a:cxnLst>
              <a:rect l="0" t="0" r="r" b="b"/>
              <a:pathLst>
                <a:path w="725" h="172">
                  <a:moveTo>
                    <a:pt x="0" y="140"/>
                  </a:moveTo>
                  <a:lnTo>
                    <a:pt x="3" y="140"/>
                  </a:lnTo>
                  <a:lnTo>
                    <a:pt x="7" y="140"/>
                  </a:lnTo>
                  <a:lnTo>
                    <a:pt x="9" y="137"/>
                  </a:lnTo>
                  <a:lnTo>
                    <a:pt x="12" y="137"/>
                  </a:lnTo>
                  <a:lnTo>
                    <a:pt x="12" y="135"/>
                  </a:lnTo>
                  <a:lnTo>
                    <a:pt x="14" y="133"/>
                  </a:lnTo>
                  <a:lnTo>
                    <a:pt x="14" y="128"/>
                  </a:lnTo>
                  <a:lnTo>
                    <a:pt x="14" y="126"/>
                  </a:lnTo>
                  <a:lnTo>
                    <a:pt x="19" y="124"/>
                  </a:lnTo>
                  <a:lnTo>
                    <a:pt x="21" y="124"/>
                  </a:lnTo>
                  <a:lnTo>
                    <a:pt x="23" y="124"/>
                  </a:lnTo>
                  <a:lnTo>
                    <a:pt x="25" y="128"/>
                  </a:lnTo>
                  <a:lnTo>
                    <a:pt x="28" y="133"/>
                  </a:lnTo>
                  <a:lnTo>
                    <a:pt x="30" y="133"/>
                  </a:lnTo>
                  <a:lnTo>
                    <a:pt x="32" y="133"/>
                  </a:lnTo>
                  <a:lnTo>
                    <a:pt x="32" y="131"/>
                  </a:lnTo>
                  <a:lnTo>
                    <a:pt x="32" y="128"/>
                  </a:lnTo>
                  <a:lnTo>
                    <a:pt x="35" y="124"/>
                  </a:lnTo>
                  <a:lnTo>
                    <a:pt x="35" y="122"/>
                  </a:lnTo>
                  <a:lnTo>
                    <a:pt x="35" y="119"/>
                  </a:lnTo>
                  <a:lnTo>
                    <a:pt x="37" y="119"/>
                  </a:lnTo>
                  <a:lnTo>
                    <a:pt x="37" y="117"/>
                  </a:lnTo>
                  <a:lnTo>
                    <a:pt x="39" y="115"/>
                  </a:lnTo>
                  <a:lnTo>
                    <a:pt x="37" y="115"/>
                  </a:lnTo>
                  <a:lnTo>
                    <a:pt x="35" y="115"/>
                  </a:lnTo>
                  <a:lnTo>
                    <a:pt x="35" y="112"/>
                  </a:lnTo>
                  <a:lnTo>
                    <a:pt x="37" y="112"/>
                  </a:lnTo>
                  <a:lnTo>
                    <a:pt x="46" y="110"/>
                  </a:lnTo>
                  <a:lnTo>
                    <a:pt x="51" y="108"/>
                  </a:lnTo>
                  <a:lnTo>
                    <a:pt x="53" y="108"/>
                  </a:lnTo>
                  <a:lnTo>
                    <a:pt x="53" y="110"/>
                  </a:lnTo>
                  <a:lnTo>
                    <a:pt x="55" y="110"/>
                  </a:lnTo>
                  <a:lnTo>
                    <a:pt x="57" y="112"/>
                  </a:lnTo>
                  <a:lnTo>
                    <a:pt x="57" y="117"/>
                  </a:lnTo>
                  <a:lnTo>
                    <a:pt x="55" y="122"/>
                  </a:lnTo>
                  <a:lnTo>
                    <a:pt x="55" y="124"/>
                  </a:lnTo>
                  <a:lnTo>
                    <a:pt x="55" y="128"/>
                  </a:lnTo>
                  <a:lnTo>
                    <a:pt x="55" y="133"/>
                  </a:lnTo>
                  <a:lnTo>
                    <a:pt x="55" y="135"/>
                  </a:lnTo>
                  <a:lnTo>
                    <a:pt x="53" y="137"/>
                  </a:lnTo>
                  <a:lnTo>
                    <a:pt x="51" y="140"/>
                  </a:lnTo>
                  <a:lnTo>
                    <a:pt x="48" y="142"/>
                  </a:lnTo>
                  <a:lnTo>
                    <a:pt x="48" y="144"/>
                  </a:lnTo>
                  <a:lnTo>
                    <a:pt x="48" y="147"/>
                  </a:lnTo>
                  <a:lnTo>
                    <a:pt x="51" y="147"/>
                  </a:lnTo>
                  <a:lnTo>
                    <a:pt x="53" y="149"/>
                  </a:lnTo>
                  <a:lnTo>
                    <a:pt x="55" y="149"/>
                  </a:lnTo>
                  <a:lnTo>
                    <a:pt x="55" y="151"/>
                  </a:lnTo>
                  <a:lnTo>
                    <a:pt x="57" y="151"/>
                  </a:lnTo>
                  <a:lnTo>
                    <a:pt x="60" y="156"/>
                  </a:lnTo>
                  <a:lnTo>
                    <a:pt x="62" y="158"/>
                  </a:lnTo>
                  <a:lnTo>
                    <a:pt x="64" y="158"/>
                  </a:lnTo>
                  <a:lnTo>
                    <a:pt x="67" y="160"/>
                  </a:lnTo>
                  <a:lnTo>
                    <a:pt x="69" y="163"/>
                  </a:lnTo>
                  <a:lnTo>
                    <a:pt x="71" y="165"/>
                  </a:lnTo>
                  <a:lnTo>
                    <a:pt x="78" y="167"/>
                  </a:lnTo>
                  <a:lnTo>
                    <a:pt x="83" y="169"/>
                  </a:lnTo>
                  <a:lnTo>
                    <a:pt x="87" y="172"/>
                  </a:lnTo>
                  <a:lnTo>
                    <a:pt x="96" y="172"/>
                  </a:lnTo>
                  <a:lnTo>
                    <a:pt x="101" y="172"/>
                  </a:lnTo>
                  <a:lnTo>
                    <a:pt x="103" y="172"/>
                  </a:lnTo>
                  <a:lnTo>
                    <a:pt x="105" y="169"/>
                  </a:lnTo>
                  <a:lnTo>
                    <a:pt x="108" y="165"/>
                  </a:lnTo>
                  <a:lnTo>
                    <a:pt x="112" y="160"/>
                  </a:lnTo>
                  <a:lnTo>
                    <a:pt x="117" y="156"/>
                  </a:lnTo>
                  <a:lnTo>
                    <a:pt x="119" y="156"/>
                  </a:lnTo>
                  <a:lnTo>
                    <a:pt x="124" y="153"/>
                  </a:lnTo>
                  <a:lnTo>
                    <a:pt x="126" y="156"/>
                  </a:lnTo>
                  <a:lnTo>
                    <a:pt x="131" y="156"/>
                  </a:lnTo>
                  <a:lnTo>
                    <a:pt x="135" y="156"/>
                  </a:lnTo>
                  <a:lnTo>
                    <a:pt x="137" y="158"/>
                  </a:lnTo>
                  <a:lnTo>
                    <a:pt x="137" y="160"/>
                  </a:lnTo>
                  <a:lnTo>
                    <a:pt x="140" y="163"/>
                  </a:lnTo>
                  <a:lnTo>
                    <a:pt x="142" y="165"/>
                  </a:lnTo>
                  <a:lnTo>
                    <a:pt x="144" y="165"/>
                  </a:lnTo>
                  <a:lnTo>
                    <a:pt x="147" y="163"/>
                  </a:lnTo>
                  <a:lnTo>
                    <a:pt x="147" y="160"/>
                  </a:lnTo>
                  <a:lnTo>
                    <a:pt x="147" y="156"/>
                  </a:lnTo>
                  <a:lnTo>
                    <a:pt x="149" y="153"/>
                  </a:lnTo>
                  <a:lnTo>
                    <a:pt x="151" y="153"/>
                  </a:lnTo>
                  <a:lnTo>
                    <a:pt x="156" y="153"/>
                  </a:lnTo>
                  <a:lnTo>
                    <a:pt x="156" y="151"/>
                  </a:lnTo>
                  <a:lnTo>
                    <a:pt x="158" y="151"/>
                  </a:lnTo>
                  <a:lnTo>
                    <a:pt x="160" y="149"/>
                  </a:lnTo>
                  <a:lnTo>
                    <a:pt x="163" y="149"/>
                  </a:lnTo>
                  <a:lnTo>
                    <a:pt x="167" y="149"/>
                  </a:lnTo>
                  <a:lnTo>
                    <a:pt x="179" y="153"/>
                  </a:lnTo>
                  <a:lnTo>
                    <a:pt x="181" y="156"/>
                  </a:lnTo>
                  <a:lnTo>
                    <a:pt x="183" y="158"/>
                  </a:lnTo>
                  <a:lnTo>
                    <a:pt x="188" y="160"/>
                  </a:lnTo>
                  <a:lnTo>
                    <a:pt x="192" y="160"/>
                  </a:lnTo>
                  <a:lnTo>
                    <a:pt x="197" y="158"/>
                  </a:lnTo>
                  <a:lnTo>
                    <a:pt x="199" y="153"/>
                  </a:lnTo>
                  <a:lnTo>
                    <a:pt x="199" y="151"/>
                  </a:lnTo>
                  <a:lnTo>
                    <a:pt x="201" y="149"/>
                  </a:lnTo>
                  <a:lnTo>
                    <a:pt x="204" y="147"/>
                  </a:lnTo>
                  <a:lnTo>
                    <a:pt x="208" y="144"/>
                  </a:lnTo>
                  <a:lnTo>
                    <a:pt x="211" y="142"/>
                  </a:lnTo>
                  <a:lnTo>
                    <a:pt x="215" y="142"/>
                  </a:lnTo>
                  <a:lnTo>
                    <a:pt x="217" y="142"/>
                  </a:lnTo>
                  <a:lnTo>
                    <a:pt x="220" y="142"/>
                  </a:lnTo>
                  <a:lnTo>
                    <a:pt x="224" y="142"/>
                  </a:lnTo>
                  <a:lnTo>
                    <a:pt x="227" y="140"/>
                  </a:lnTo>
                  <a:lnTo>
                    <a:pt x="231" y="140"/>
                  </a:lnTo>
                  <a:lnTo>
                    <a:pt x="233" y="137"/>
                  </a:lnTo>
                  <a:lnTo>
                    <a:pt x="236" y="137"/>
                  </a:lnTo>
                  <a:lnTo>
                    <a:pt x="238" y="128"/>
                  </a:lnTo>
                  <a:lnTo>
                    <a:pt x="240" y="126"/>
                  </a:lnTo>
                  <a:lnTo>
                    <a:pt x="243" y="124"/>
                  </a:lnTo>
                  <a:lnTo>
                    <a:pt x="245" y="124"/>
                  </a:lnTo>
                  <a:lnTo>
                    <a:pt x="247" y="124"/>
                  </a:lnTo>
                  <a:lnTo>
                    <a:pt x="252" y="126"/>
                  </a:lnTo>
                  <a:lnTo>
                    <a:pt x="254" y="128"/>
                  </a:lnTo>
                  <a:lnTo>
                    <a:pt x="256" y="126"/>
                  </a:lnTo>
                  <a:lnTo>
                    <a:pt x="259" y="126"/>
                  </a:lnTo>
                  <a:lnTo>
                    <a:pt x="268" y="117"/>
                  </a:lnTo>
                  <a:lnTo>
                    <a:pt x="270" y="115"/>
                  </a:lnTo>
                  <a:lnTo>
                    <a:pt x="272" y="117"/>
                  </a:lnTo>
                  <a:lnTo>
                    <a:pt x="275" y="119"/>
                  </a:lnTo>
                  <a:lnTo>
                    <a:pt x="277" y="124"/>
                  </a:lnTo>
                  <a:lnTo>
                    <a:pt x="279" y="128"/>
                  </a:lnTo>
                  <a:lnTo>
                    <a:pt x="279" y="133"/>
                  </a:lnTo>
                  <a:lnTo>
                    <a:pt x="279" y="135"/>
                  </a:lnTo>
                  <a:lnTo>
                    <a:pt x="281" y="135"/>
                  </a:lnTo>
                  <a:lnTo>
                    <a:pt x="286" y="135"/>
                  </a:lnTo>
                  <a:lnTo>
                    <a:pt x="288" y="135"/>
                  </a:lnTo>
                  <a:lnTo>
                    <a:pt x="291" y="133"/>
                  </a:lnTo>
                  <a:lnTo>
                    <a:pt x="293" y="131"/>
                  </a:lnTo>
                  <a:lnTo>
                    <a:pt x="293" y="128"/>
                  </a:lnTo>
                  <a:lnTo>
                    <a:pt x="293" y="124"/>
                  </a:lnTo>
                  <a:lnTo>
                    <a:pt x="291" y="122"/>
                  </a:lnTo>
                  <a:lnTo>
                    <a:pt x="286" y="119"/>
                  </a:lnTo>
                  <a:lnTo>
                    <a:pt x="284" y="119"/>
                  </a:lnTo>
                  <a:lnTo>
                    <a:pt x="284" y="117"/>
                  </a:lnTo>
                  <a:lnTo>
                    <a:pt x="284" y="112"/>
                  </a:lnTo>
                  <a:lnTo>
                    <a:pt x="284" y="110"/>
                  </a:lnTo>
                  <a:lnTo>
                    <a:pt x="288" y="106"/>
                  </a:lnTo>
                  <a:lnTo>
                    <a:pt x="291" y="101"/>
                  </a:lnTo>
                  <a:lnTo>
                    <a:pt x="291" y="99"/>
                  </a:lnTo>
                  <a:lnTo>
                    <a:pt x="291" y="96"/>
                  </a:lnTo>
                  <a:lnTo>
                    <a:pt x="293" y="94"/>
                  </a:lnTo>
                  <a:lnTo>
                    <a:pt x="293" y="92"/>
                  </a:lnTo>
                  <a:lnTo>
                    <a:pt x="297" y="87"/>
                  </a:lnTo>
                  <a:lnTo>
                    <a:pt x="300" y="85"/>
                  </a:lnTo>
                  <a:lnTo>
                    <a:pt x="302" y="83"/>
                  </a:lnTo>
                  <a:lnTo>
                    <a:pt x="304" y="74"/>
                  </a:lnTo>
                  <a:lnTo>
                    <a:pt x="307" y="67"/>
                  </a:lnTo>
                  <a:lnTo>
                    <a:pt x="309" y="62"/>
                  </a:lnTo>
                  <a:lnTo>
                    <a:pt x="311" y="60"/>
                  </a:lnTo>
                  <a:lnTo>
                    <a:pt x="325" y="53"/>
                  </a:lnTo>
                  <a:lnTo>
                    <a:pt x="336" y="48"/>
                  </a:lnTo>
                  <a:lnTo>
                    <a:pt x="343" y="44"/>
                  </a:lnTo>
                  <a:lnTo>
                    <a:pt x="348" y="42"/>
                  </a:lnTo>
                  <a:lnTo>
                    <a:pt x="352" y="39"/>
                  </a:lnTo>
                  <a:lnTo>
                    <a:pt x="354" y="37"/>
                  </a:lnTo>
                  <a:lnTo>
                    <a:pt x="359" y="30"/>
                  </a:lnTo>
                  <a:lnTo>
                    <a:pt x="359" y="26"/>
                  </a:lnTo>
                  <a:lnTo>
                    <a:pt x="364" y="23"/>
                  </a:lnTo>
                  <a:lnTo>
                    <a:pt x="366" y="21"/>
                  </a:lnTo>
                  <a:lnTo>
                    <a:pt x="377" y="16"/>
                  </a:lnTo>
                  <a:lnTo>
                    <a:pt x="389" y="10"/>
                  </a:lnTo>
                  <a:lnTo>
                    <a:pt x="396" y="5"/>
                  </a:lnTo>
                  <a:lnTo>
                    <a:pt x="396" y="7"/>
                  </a:lnTo>
                  <a:lnTo>
                    <a:pt x="398" y="10"/>
                  </a:lnTo>
                  <a:lnTo>
                    <a:pt x="400" y="14"/>
                  </a:lnTo>
                  <a:lnTo>
                    <a:pt x="402" y="19"/>
                  </a:lnTo>
                  <a:lnTo>
                    <a:pt x="402" y="23"/>
                  </a:lnTo>
                  <a:lnTo>
                    <a:pt x="405" y="26"/>
                  </a:lnTo>
                  <a:lnTo>
                    <a:pt x="407" y="28"/>
                  </a:lnTo>
                  <a:lnTo>
                    <a:pt x="409" y="28"/>
                  </a:lnTo>
                  <a:lnTo>
                    <a:pt x="414" y="30"/>
                  </a:lnTo>
                  <a:lnTo>
                    <a:pt x="418" y="32"/>
                  </a:lnTo>
                  <a:lnTo>
                    <a:pt x="423" y="35"/>
                  </a:lnTo>
                  <a:lnTo>
                    <a:pt x="428" y="35"/>
                  </a:lnTo>
                  <a:lnTo>
                    <a:pt x="430" y="32"/>
                  </a:lnTo>
                  <a:lnTo>
                    <a:pt x="432" y="30"/>
                  </a:lnTo>
                  <a:lnTo>
                    <a:pt x="437" y="28"/>
                  </a:lnTo>
                  <a:lnTo>
                    <a:pt x="439" y="26"/>
                  </a:lnTo>
                  <a:lnTo>
                    <a:pt x="441" y="23"/>
                  </a:lnTo>
                  <a:lnTo>
                    <a:pt x="444" y="23"/>
                  </a:lnTo>
                  <a:lnTo>
                    <a:pt x="450" y="26"/>
                  </a:lnTo>
                  <a:lnTo>
                    <a:pt x="455" y="26"/>
                  </a:lnTo>
                  <a:lnTo>
                    <a:pt x="462" y="26"/>
                  </a:lnTo>
                  <a:lnTo>
                    <a:pt x="464" y="28"/>
                  </a:lnTo>
                  <a:lnTo>
                    <a:pt x="466" y="28"/>
                  </a:lnTo>
                  <a:lnTo>
                    <a:pt x="469" y="32"/>
                  </a:lnTo>
                  <a:lnTo>
                    <a:pt x="471" y="37"/>
                  </a:lnTo>
                  <a:lnTo>
                    <a:pt x="473" y="42"/>
                  </a:lnTo>
                  <a:lnTo>
                    <a:pt x="476" y="46"/>
                  </a:lnTo>
                  <a:lnTo>
                    <a:pt x="478" y="48"/>
                  </a:lnTo>
                  <a:lnTo>
                    <a:pt x="480" y="51"/>
                  </a:lnTo>
                  <a:lnTo>
                    <a:pt x="485" y="53"/>
                  </a:lnTo>
                  <a:lnTo>
                    <a:pt x="487" y="53"/>
                  </a:lnTo>
                  <a:lnTo>
                    <a:pt x="492" y="48"/>
                  </a:lnTo>
                  <a:lnTo>
                    <a:pt x="494" y="46"/>
                  </a:lnTo>
                  <a:lnTo>
                    <a:pt x="496" y="46"/>
                  </a:lnTo>
                  <a:lnTo>
                    <a:pt x="498" y="46"/>
                  </a:lnTo>
                  <a:lnTo>
                    <a:pt x="501" y="48"/>
                  </a:lnTo>
                  <a:lnTo>
                    <a:pt x="503" y="51"/>
                  </a:lnTo>
                  <a:lnTo>
                    <a:pt x="505" y="51"/>
                  </a:lnTo>
                  <a:lnTo>
                    <a:pt x="508" y="51"/>
                  </a:lnTo>
                  <a:lnTo>
                    <a:pt x="512" y="51"/>
                  </a:lnTo>
                  <a:lnTo>
                    <a:pt x="519" y="46"/>
                  </a:lnTo>
                  <a:lnTo>
                    <a:pt x="524" y="46"/>
                  </a:lnTo>
                  <a:lnTo>
                    <a:pt x="528" y="46"/>
                  </a:lnTo>
                  <a:lnTo>
                    <a:pt x="533" y="48"/>
                  </a:lnTo>
                  <a:lnTo>
                    <a:pt x="535" y="51"/>
                  </a:lnTo>
                  <a:lnTo>
                    <a:pt x="540" y="53"/>
                  </a:lnTo>
                  <a:lnTo>
                    <a:pt x="542" y="58"/>
                  </a:lnTo>
                  <a:lnTo>
                    <a:pt x="544" y="58"/>
                  </a:lnTo>
                  <a:lnTo>
                    <a:pt x="546" y="58"/>
                  </a:lnTo>
                  <a:lnTo>
                    <a:pt x="551" y="58"/>
                  </a:lnTo>
                  <a:lnTo>
                    <a:pt x="556" y="55"/>
                  </a:lnTo>
                  <a:lnTo>
                    <a:pt x="558" y="58"/>
                  </a:lnTo>
                  <a:lnTo>
                    <a:pt x="560" y="58"/>
                  </a:lnTo>
                  <a:lnTo>
                    <a:pt x="562" y="60"/>
                  </a:lnTo>
                  <a:lnTo>
                    <a:pt x="565" y="62"/>
                  </a:lnTo>
                  <a:lnTo>
                    <a:pt x="567" y="64"/>
                  </a:lnTo>
                  <a:lnTo>
                    <a:pt x="574" y="67"/>
                  </a:lnTo>
                  <a:lnTo>
                    <a:pt x="576" y="64"/>
                  </a:lnTo>
                  <a:lnTo>
                    <a:pt x="581" y="62"/>
                  </a:lnTo>
                  <a:lnTo>
                    <a:pt x="585" y="58"/>
                  </a:lnTo>
                  <a:lnTo>
                    <a:pt x="588" y="53"/>
                  </a:lnTo>
                  <a:lnTo>
                    <a:pt x="590" y="53"/>
                  </a:lnTo>
                  <a:lnTo>
                    <a:pt x="592" y="51"/>
                  </a:lnTo>
                  <a:lnTo>
                    <a:pt x="597" y="53"/>
                  </a:lnTo>
                  <a:lnTo>
                    <a:pt x="599" y="55"/>
                  </a:lnTo>
                  <a:lnTo>
                    <a:pt x="604" y="58"/>
                  </a:lnTo>
                  <a:lnTo>
                    <a:pt x="608" y="60"/>
                  </a:lnTo>
                  <a:lnTo>
                    <a:pt x="610" y="60"/>
                  </a:lnTo>
                  <a:lnTo>
                    <a:pt x="615" y="60"/>
                  </a:lnTo>
                  <a:lnTo>
                    <a:pt x="620" y="55"/>
                  </a:lnTo>
                  <a:lnTo>
                    <a:pt x="626" y="51"/>
                  </a:lnTo>
                  <a:lnTo>
                    <a:pt x="633" y="44"/>
                  </a:lnTo>
                  <a:lnTo>
                    <a:pt x="640" y="37"/>
                  </a:lnTo>
                  <a:lnTo>
                    <a:pt x="645" y="32"/>
                  </a:lnTo>
                  <a:lnTo>
                    <a:pt x="647" y="30"/>
                  </a:lnTo>
                  <a:lnTo>
                    <a:pt x="652" y="28"/>
                  </a:lnTo>
                  <a:lnTo>
                    <a:pt x="654" y="28"/>
                  </a:lnTo>
                  <a:lnTo>
                    <a:pt x="656" y="23"/>
                  </a:lnTo>
                  <a:lnTo>
                    <a:pt x="656" y="21"/>
                  </a:lnTo>
                  <a:lnTo>
                    <a:pt x="658" y="16"/>
                  </a:lnTo>
                  <a:lnTo>
                    <a:pt x="661" y="12"/>
                  </a:lnTo>
                  <a:lnTo>
                    <a:pt x="661" y="7"/>
                  </a:lnTo>
                  <a:lnTo>
                    <a:pt x="663" y="3"/>
                  </a:lnTo>
                  <a:lnTo>
                    <a:pt x="665" y="0"/>
                  </a:lnTo>
                  <a:lnTo>
                    <a:pt x="668" y="0"/>
                  </a:lnTo>
                  <a:lnTo>
                    <a:pt x="670" y="0"/>
                  </a:lnTo>
                  <a:lnTo>
                    <a:pt x="672" y="0"/>
                  </a:lnTo>
                  <a:lnTo>
                    <a:pt x="677" y="3"/>
                  </a:lnTo>
                  <a:lnTo>
                    <a:pt x="681" y="3"/>
                  </a:lnTo>
                  <a:lnTo>
                    <a:pt x="684" y="5"/>
                  </a:lnTo>
                  <a:lnTo>
                    <a:pt x="686" y="7"/>
                  </a:lnTo>
                  <a:lnTo>
                    <a:pt x="690" y="14"/>
                  </a:lnTo>
                  <a:lnTo>
                    <a:pt x="695" y="21"/>
                  </a:lnTo>
                  <a:lnTo>
                    <a:pt x="702" y="28"/>
                  </a:lnTo>
                  <a:lnTo>
                    <a:pt x="709" y="37"/>
                  </a:lnTo>
                  <a:lnTo>
                    <a:pt x="711" y="39"/>
                  </a:lnTo>
                  <a:lnTo>
                    <a:pt x="713" y="44"/>
                  </a:lnTo>
                  <a:lnTo>
                    <a:pt x="713" y="46"/>
                  </a:lnTo>
                  <a:lnTo>
                    <a:pt x="713" y="48"/>
                  </a:lnTo>
                  <a:lnTo>
                    <a:pt x="716" y="51"/>
                  </a:lnTo>
                  <a:lnTo>
                    <a:pt x="718" y="53"/>
                  </a:lnTo>
                  <a:lnTo>
                    <a:pt x="718" y="55"/>
                  </a:lnTo>
                  <a:lnTo>
                    <a:pt x="720" y="58"/>
                  </a:lnTo>
                  <a:lnTo>
                    <a:pt x="720" y="60"/>
                  </a:lnTo>
                  <a:lnTo>
                    <a:pt x="725" y="60"/>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grpSp>
      <xdr:grpSp>
        <xdr:nvGrpSpPr>
          <xdr:cNvPr id="209" name="A109">
            <a:extLst>
              <a:ext uri="{FF2B5EF4-FFF2-40B4-BE49-F238E27FC236}">
                <a16:creationId xmlns:a16="http://schemas.microsoft.com/office/drawing/2014/main" id="{2B667E14-34A0-79F4-E142-E68DB3C86EFC}"/>
              </a:ext>
            </a:extLst>
          </xdr:cNvPr>
          <xdr:cNvGrpSpPr/>
        </xdr:nvGrpSpPr>
        <xdr:grpSpPr>
          <a:xfrm>
            <a:off x="12176418" y="1817342"/>
            <a:ext cx="798597" cy="1083418"/>
            <a:chOff x="2425700" y="3225800"/>
            <a:chExt cx="1262062" cy="1955801"/>
          </a:xfrm>
        </xdr:grpSpPr>
        <xdr:sp macro="" textlink="">
          <xdr:nvSpPr>
            <xdr:cNvPr id="265" name="Freeform 17">
              <a:extLst>
                <a:ext uri="{FF2B5EF4-FFF2-40B4-BE49-F238E27FC236}">
                  <a16:creationId xmlns:a16="http://schemas.microsoft.com/office/drawing/2014/main" id="{233B2462-C275-650A-8C4D-478D76B6B69E}"/>
                </a:ext>
              </a:extLst>
            </xdr:cNvPr>
            <xdr:cNvSpPr>
              <a:spLocks/>
            </xdr:cNvSpPr>
          </xdr:nvSpPr>
          <xdr:spPr bwMode="auto">
            <a:xfrm>
              <a:off x="2425700" y="3225800"/>
              <a:ext cx="1262062" cy="1955800"/>
            </a:xfrm>
            <a:custGeom>
              <a:avLst/>
              <a:gdLst/>
              <a:ahLst/>
              <a:cxnLst>
                <a:cxn ang="0">
                  <a:pos x="466" y="14"/>
                </a:cxn>
                <a:cxn ang="0">
                  <a:pos x="530" y="53"/>
                </a:cxn>
                <a:cxn ang="0">
                  <a:pos x="612" y="92"/>
                </a:cxn>
                <a:cxn ang="0">
                  <a:pos x="621" y="140"/>
                </a:cxn>
                <a:cxn ang="0">
                  <a:pos x="578" y="201"/>
                </a:cxn>
                <a:cxn ang="0">
                  <a:pos x="567" y="227"/>
                </a:cxn>
                <a:cxn ang="0">
                  <a:pos x="578" y="281"/>
                </a:cxn>
                <a:cxn ang="0">
                  <a:pos x="619" y="320"/>
                </a:cxn>
                <a:cxn ang="0">
                  <a:pos x="587" y="359"/>
                </a:cxn>
                <a:cxn ang="0">
                  <a:pos x="635" y="391"/>
                </a:cxn>
                <a:cxn ang="0">
                  <a:pos x="669" y="418"/>
                </a:cxn>
                <a:cxn ang="0">
                  <a:pos x="667" y="473"/>
                </a:cxn>
                <a:cxn ang="0">
                  <a:pos x="708" y="533"/>
                </a:cxn>
                <a:cxn ang="0">
                  <a:pos x="740" y="585"/>
                </a:cxn>
                <a:cxn ang="0">
                  <a:pos x="727" y="693"/>
                </a:cxn>
                <a:cxn ang="0">
                  <a:pos x="711" y="750"/>
                </a:cxn>
                <a:cxn ang="0">
                  <a:pos x="697" y="798"/>
                </a:cxn>
                <a:cxn ang="0">
                  <a:pos x="704" y="859"/>
                </a:cxn>
                <a:cxn ang="0">
                  <a:pos x="743" y="791"/>
                </a:cxn>
                <a:cxn ang="0">
                  <a:pos x="784" y="857"/>
                </a:cxn>
                <a:cxn ang="0">
                  <a:pos x="765" y="917"/>
                </a:cxn>
                <a:cxn ang="0">
                  <a:pos x="727" y="1010"/>
                </a:cxn>
                <a:cxn ang="0">
                  <a:pos x="679" y="1099"/>
                </a:cxn>
                <a:cxn ang="0">
                  <a:pos x="631" y="1118"/>
                </a:cxn>
                <a:cxn ang="0">
                  <a:pos x="610" y="1154"/>
                </a:cxn>
                <a:cxn ang="0">
                  <a:pos x="576" y="1218"/>
                </a:cxn>
                <a:cxn ang="0">
                  <a:pos x="537" y="1223"/>
                </a:cxn>
                <a:cxn ang="0">
                  <a:pos x="464" y="1207"/>
                </a:cxn>
                <a:cxn ang="0">
                  <a:pos x="414" y="1193"/>
                </a:cxn>
                <a:cxn ang="0">
                  <a:pos x="363" y="1170"/>
                </a:cxn>
                <a:cxn ang="0">
                  <a:pos x="352" y="1118"/>
                </a:cxn>
                <a:cxn ang="0">
                  <a:pos x="311" y="1175"/>
                </a:cxn>
                <a:cxn ang="0">
                  <a:pos x="244" y="1193"/>
                </a:cxn>
                <a:cxn ang="0">
                  <a:pos x="144" y="1125"/>
                </a:cxn>
                <a:cxn ang="0">
                  <a:pos x="100" y="1099"/>
                </a:cxn>
                <a:cxn ang="0">
                  <a:pos x="110" y="1067"/>
                </a:cxn>
                <a:cxn ang="0">
                  <a:pos x="62" y="997"/>
                </a:cxn>
                <a:cxn ang="0">
                  <a:pos x="7" y="965"/>
                </a:cxn>
                <a:cxn ang="0">
                  <a:pos x="73" y="910"/>
                </a:cxn>
                <a:cxn ang="0">
                  <a:pos x="114" y="830"/>
                </a:cxn>
                <a:cxn ang="0">
                  <a:pos x="171" y="782"/>
                </a:cxn>
                <a:cxn ang="0">
                  <a:pos x="151" y="732"/>
                </a:cxn>
                <a:cxn ang="0">
                  <a:pos x="105" y="679"/>
                </a:cxn>
                <a:cxn ang="0">
                  <a:pos x="153" y="636"/>
                </a:cxn>
                <a:cxn ang="0">
                  <a:pos x="196" y="636"/>
                </a:cxn>
                <a:cxn ang="0">
                  <a:pos x="224" y="617"/>
                </a:cxn>
                <a:cxn ang="0">
                  <a:pos x="187" y="583"/>
                </a:cxn>
                <a:cxn ang="0">
                  <a:pos x="139" y="565"/>
                </a:cxn>
                <a:cxn ang="0">
                  <a:pos x="171" y="476"/>
                </a:cxn>
                <a:cxn ang="0">
                  <a:pos x="212" y="423"/>
                </a:cxn>
                <a:cxn ang="0">
                  <a:pos x="267" y="402"/>
                </a:cxn>
                <a:cxn ang="0">
                  <a:pos x="306" y="386"/>
                </a:cxn>
                <a:cxn ang="0">
                  <a:pos x="324" y="364"/>
                </a:cxn>
                <a:cxn ang="0">
                  <a:pos x="292" y="327"/>
                </a:cxn>
                <a:cxn ang="0">
                  <a:pos x="267" y="286"/>
                </a:cxn>
                <a:cxn ang="0">
                  <a:pos x="299" y="263"/>
                </a:cxn>
                <a:cxn ang="0">
                  <a:pos x="318" y="231"/>
                </a:cxn>
                <a:cxn ang="0">
                  <a:pos x="331" y="181"/>
                </a:cxn>
                <a:cxn ang="0">
                  <a:pos x="347" y="137"/>
                </a:cxn>
                <a:cxn ang="0">
                  <a:pos x="382" y="83"/>
                </a:cxn>
                <a:cxn ang="0">
                  <a:pos x="418" y="9"/>
                </a:cxn>
              </a:cxnLst>
              <a:rect l="0" t="0" r="r" b="b"/>
              <a:pathLst>
                <a:path w="795" h="1232">
                  <a:moveTo>
                    <a:pt x="423" y="9"/>
                  </a:moveTo>
                  <a:lnTo>
                    <a:pt x="425" y="12"/>
                  </a:lnTo>
                  <a:lnTo>
                    <a:pt x="427" y="9"/>
                  </a:lnTo>
                  <a:lnTo>
                    <a:pt x="430" y="7"/>
                  </a:lnTo>
                  <a:lnTo>
                    <a:pt x="432" y="5"/>
                  </a:lnTo>
                  <a:lnTo>
                    <a:pt x="434" y="5"/>
                  </a:lnTo>
                  <a:lnTo>
                    <a:pt x="436" y="7"/>
                  </a:lnTo>
                  <a:lnTo>
                    <a:pt x="439" y="9"/>
                  </a:lnTo>
                  <a:lnTo>
                    <a:pt x="441" y="12"/>
                  </a:lnTo>
                  <a:lnTo>
                    <a:pt x="443" y="14"/>
                  </a:lnTo>
                  <a:lnTo>
                    <a:pt x="445" y="14"/>
                  </a:lnTo>
                  <a:lnTo>
                    <a:pt x="450" y="16"/>
                  </a:lnTo>
                  <a:lnTo>
                    <a:pt x="450" y="19"/>
                  </a:lnTo>
                  <a:lnTo>
                    <a:pt x="452" y="21"/>
                  </a:lnTo>
                  <a:lnTo>
                    <a:pt x="457" y="21"/>
                  </a:lnTo>
                  <a:lnTo>
                    <a:pt x="461" y="19"/>
                  </a:lnTo>
                  <a:lnTo>
                    <a:pt x="464" y="16"/>
                  </a:lnTo>
                  <a:lnTo>
                    <a:pt x="466" y="14"/>
                  </a:lnTo>
                  <a:lnTo>
                    <a:pt x="468" y="14"/>
                  </a:lnTo>
                  <a:lnTo>
                    <a:pt x="471" y="16"/>
                  </a:lnTo>
                  <a:lnTo>
                    <a:pt x="473" y="21"/>
                  </a:lnTo>
                  <a:lnTo>
                    <a:pt x="475" y="23"/>
                  </a:lnTo>
                  <a:lnTo>
                    <a:pt x="477" y="23"/>
                  </a:lnTo>
                  <a:lnTo>
                    <a:pt x="480" y="23"/>
                  </a:lnTo>
                  <a:lnTo>
                    <a:pt x="491" y="19"/>
                  </a:lnTo>
                  <a:lnTo>
                    <a:pt x="503" y="16"/>
                  </a:lnTo>
                  <a:lnTo>
                    <a:pt x="505" y="14"/>
                  </a:lnTo>
                  <a:lnTo>
                    <a:pt x="507" y="14"/>
                  </a:lnTo>
                  <a:lnTo>
                    <a:pt x="509" y="16"/>
                  </a:lnTo>
                  <a:lnTo>
                    <a:pt x="512" y="23"/>
                  </a:lnTo>
                  <a:lnTo>
                    <a:pt x="512" y="30"/>
                  </a:lnTo>
                  <a:lnTo>
                    <a:pt x="514" y="35"/>
                  </a:lnTo>
                  <a:lnTo>
                    <a:pt x="516" y="39"/>
                  </a:lnTo>
                  <a:lnTo>
                    <a:pt x="519" y="41"/>
                  </a:lnTo>
                  <a:lnTo>
                    <a:pt x="525" y="48"/>
                  </a:lnTo>
                  <a:lnTo>
                    <a:pt x="530" y="53"/>
                  </a:lnTo>
                  <a:lnTo>
                    <a:pt x="537" y="55"/>
                  </a:lnTo>
                  <a:lnTo>
                    <a:pt x="539" y="57"/>
                  </a:lnTo>
                  <a:lnTo>
                    <a:pt x="544" y="60"/>
                  </a:lnTo>
                  <a:lnTo>
                    <a:pt x="553" y="62"/>
                  </a:lnTo>
                  <a:lnTo>
                    <a:pt x="557" y="62"/>
                  </a:lnTo>
                  <a:lnTo>
                    <a:pt x="562" y="64"/>
                  </a:lnTo>
                  <a:lnTo>
                    <a:pt x="564" y="67"/>
                  </a:lnTo>
                  <a:lnTo>
                    <a:pt x="567" y="67"/>
                  </a:lnTo>
                  <a:lnTo>
                    <a:pt x="571" y="69"/>
                  </a:lnTo>
                  <a:lnTo>
                    <a:pt x="576" y="71"/>
                  </a:lnTo>
                  <a:lnTo>
                    <a:pt x="580" y="73"/>
                  </a:lnTo>
                  <a:lnTo>
                    <a:pt x="585" y="73"/>
                  </a:lnTo>
                  <a:lnTo>
                    <a:pt x="592" y="78"/>
                  </a:lnTo>
                  <a:lnTo>
                    <a:pt x="599" y="80"/>
                  </a:lnTo>
                  <a:lnTo>
                    <a:pt x="603" y="83"/>
                  </a:lnTo>
                  <a:lnTo>
                    <a:pt x="605" y="85"/>
                  </a:lnTo>
                  <a:lnTo>
                    <a:pt x="610" y="89"/>
                  </a:lnTo>
                  <a:lnTo>
                    <a:pt x="612" y="92"/>
                  </a:lnTo>
                  <a:lnTo>
                    <a:pt x="617" y="94"/>
                  </a:lnTo>
                  <a:lnTo>
                    <a:pt x="619" y="94"/>
                  </a:lnTo>
                  <a:lnTo>
                    <a:pt x="624" y="94"/>
                  </a:lnTo>
                  <a:lnTo>
                    <a:pt x="631" y="92"/>
                  </a:lnTo>
                  <a:lnTo>
                    <a:pt x="628" y="94"/>
                  </a:lnTo>
                  <a:lnTo>
                    <a:pt x="628" y="99"/>
                  </a:lnTo>
                  <a:lnTo>
                    <a:pt x="628" y="103"/>
                  </a:lnTo>
                  <a:lnTo>
                    <a:pt x="628" y="110"/>
                  </a:lnTo>
                  <a:lnTo>
                    <a:pt x="628" y="117"/>
                  </a:lnTo>
                  <a:lnTo>
                    <a:pt x="628" y="121"/>
                  </a:lnTo>
                  <a:lnTo>
                    <a:pt x="628" y="126"/>
                  </a:lnTo>
                  <a:lnTo>
                    <a:pt x="631" y="128"/>
                  </a:lnTo>
                  <a:lnTo>
                    <a:pt x="631" y="131"/>
                  </a:lnTo>
                  <a:lnTo>
                    <a:pt x="631" y="133"/>
                  </a:lnTo>
                  <a:lnTo>
                    <a:pt x="628" y="135"/>
                  </a:lnTo>
                  <a:lnTo>
                    <a:pt x="624" y="135"/>
                  </a:lnTo>
                  <a:lnTo>
                    <a:pt x="624" y="137"/>
                  </a:lnTo>
                  <a:lnTo>
                    <a:pt x="621" y="140"/>
                  </a:lnTo>
                  <a:lnTo>
                    <a:pt x="617" y="144"/>
                  </a:lnTo>
                  <a:lnTo>
                    <a:pt x="612" y="149"/>
                  </a:lnTo>
                  <a:lnTo>
                    <a:pt x="605" y="153"/>
                  </a:lnTo>
                  <a:lnTo>
                    <a:pt x="599" y="158"/>
                  </a:lnTo>
                  <a:lnTo>
                    <a:pt x="592" y="165"/>
                  </a:lnTo>
                  <a:lnTo>
                    <a:pt x="587" y="169"/>
                  </a:lnTo>
                  <a:lnTo>
                    <a:pt x="585" y="172"/>
                  </a:lnTo>
                  <a:lnTo>
                    <a:pt x="583" y="174"/>
                  </a:lnTo>
                  <a:lnTo>
                    <a:pt x="585" y="181"/>
                  </a:lnTo>
                  <a:lnTo>
                    <a:pt x="587" y="185"/>
                  </a:lnTo>
                  <a:lnTo>
                    <a:pt x="589" y="190"/>
                  </a:lnTo>
                  <a:lnTo>
                    <a:pt x="589" y="195"/>
                  </a:lnTo>
                  <a:lnTo>
                    <a:pt x="589" y="197"/>
                  </a:lnTo>
                  <a:lnTo>
                    <a:pt x="587" y="197"/>
                  </a:lnTo>
                  <a:lnTo>
                    <a:pt x="585" y="199"/>
                  </a:lnTo>
                  <a:lnTo>
                    <a:pt x="583" y="201"/>
                  </a:lnTo>
                  <a:lnTo>
                    <a:pt x="580" y="201"/>
                  </a:lnTo>
                  <a:lnTo>
                    <a:pt x="578" y="201"/>
                  </a:lnTo>
                  <a:lnTo>
                    <a:pt x="576" y="199"/>
                  </a:lnTo>
                  <a:lnTo>
                    <a:pt x="573" y="197"/>
                  </a:lnTo>
                  <a:lnTo>
                    <a:pt x="571" y="197"/>
                  </a:lnTo>
                  <a:lnTo>
                    <a:pt x="569" y="197"/>
                  </a:lnTo>
                  <a:lnTo>
                    <a:pt x="567" y="199"/>
                  </a:lnTo>
                  <a:lnTo>
                    <a:pt x="569" y="201"/>
                  </a:lnTo>
                  <a:lnTo>
                    <a:pt x="571" y="204"/>
                  </a:lnTo>
                  <a:lnTo>
                    <a:pt x="571" y="206"/>
                  </a:lnTo>
                  <a:lnTo>
                    <a:pt x="571" y="208"/>
                  </a:lnTo>
                  <a:lnTo>
                    <a:pt x="571" y="211"/>
                  </a:lnTo>
                  <a:lnTo>
                    <a:pt x="567" y="213"/>
                  </a:lnTo>
                  <a:lnTo>
                    <a:pt x="562" y="213"/>
                  </a:lnTo>
                  <a:lnTo>
                    <a:pt x="562" y="215"/>
                  </a:lnTo>
                  <a:lnTo>
                    <a:pt x="560" y="217"/>
                  </a:lnTo>
                  <a:lnTo>
                    <a:pt x="560" y="222"/>
                  </a:lnTo>
                  <a:lnTo>
                    <a:pt x="562" y="224"/>
                  </a:lnTo>
                  <a:lnTo>
                    <a:pt x="564" y="224"/>
                  </a:lnTo>
                  <a:lnTo>
                    <a:pt x="567" y="227"/>
                  </a:lnTo>
                  <a:lnTo>
                    <a:pt x="569" y="224"/>
                  </a:lnTo>
                  <a:lnTo>
                    <a:pt x="571" y="220"/>
                  </a:lnTo>
                  <a:lnTo>
                    <a:pt x="573" y="217"/>
                  </a:lnTo>
                  <a:lnTo>
                    <a:pt x="576" y="217"/>
                  </a:lnTo>
                  <a:lnTo>
                    <a:pt x="576" y="220"/>
                  </a:lnTo>
                  <a:lnTo>
                    <a:pt x="578" y="224"/>
                  </a:lnTo>
                  <a:lnTo>
                    <a:pt x="578" y="229"/>
                  </a:lnTo>
                  <a:lnTo>
                    <a:pt x="580" y="233"/>
                  </a:lnTo>
                  <a:lnTo>
                    <a:pt x="580" y="238"/>
                  </a:lnTo>
                  <a:lnTo>
                    <a:pt x="580" y="243"/>
                  </a:lnTo>
                  <a:lnTo>
                    <a:pt x="578" y="247"/>
                  </a:lnTo>
                  <a:lnTo>
                    <a:pt x="576" y="254"/>
                  </a:lnTo>
                  <a:lnTo>
                    <a:pt x="571" y="261"/>
                  </a:lnTo>
                  <a:lnTo>
                    <a:pt x="578" y="268"/>
                  </a:lnTo>
                  <a:lnTo>
                    <a:pt x="578" y="270"/>
                  </a:lnTo>
                  <a:lnTo>
                    <a:pt x="578" y="275"/>
                  </a:lnTo>
                  <a:lnTo>
                    <a:pt x="578" y="277"/>
                  </a:lnTo>
                  <a:lnTo>
                    <a:pt x="578" y="281"/>
                  </a:lnTo>
                  <a:lnTo>
                    <a:pt x="578" y="284"/>
                  </a:lnTo>
                  <a:lnTo>
                    <a:pt x="576" y="288"/>
                  </a:lnTo>
                  <a:lnTo>
                    <a:pt x="576" y="291"/>
                  </a:lnTo>
                  <a:lnTo>
                    <a:pt x="573" y="293"/>
                  </a:lnTo>
                  <a:lnTo>
                    <a:pt x="576" y="295"/>
                  </a:lnTo>
                  <a:lnTo>
                    <a:pt x="578" y="297"/>
                  </a:lnTo>
                  <a:lnTo>
                    <a:pt x="587" y="297"/>
                  </a:lnTo>
                  <a:lnTo>
                    <a:pt x="599" y="297"/>
                  </a:lnTo>
                  <a:lnTo>
                    <a:pt x="603" y="300"/>
                  </a:lnTo>
                  <a:lnTo>
                    <a:pt x="605" y="302"/>
                  </a:lnTo>
                  <a:lnTo>
                    <a:pt x="605" y="304"/>
                  </a:lnTo>
                  <a:lnTo>
                    <a:pt x="608" y="309"/>
                  </a:lnTo>
                  <a:lnTo>
                    <a:pt x="610" y="311"/>
                  </a:lnTo>
                  <a:lnTo>
                    <a:pt x="612" y="311"/>
                  </a:lnTo>
                  <a:lnTo>
                    <a:pt x="617" y="313"/>
                  </a:lnTo>
                  <a:lnTo>
                    <a:pt x="619" y="316"/>
                  </a:lnTo>
                  <a:lnTo>
                    <a:pt x="619" y="318"/>
                  </a:lnTo>
                  <a:lnTo>
                    <a:pt x="619" y="320"/>
                  </a:lnTo>
                  <a:lnTo>
                    <a:pt x="617" y="323"/>
                  </a:lnTo>
                  <a:lnTo>
                    <a:pt x="615" y="325"/>
                  </a:lnTo>
                  <a:lnTo>
                    <a:pt x="615" y="327"/>
                  </a:lnTo>
                  <a:lnTo>
                    <a:pt x="617" y="329"/>
                  </a:lnTo>
                  <a:lnTo>
                    <a:pt x="615" y="332"/>
                  </a:lnTo>
                  <a:lnTo>
                    <a:pt x="612" y="332"/>
                  </a:lnTo>
                  <a:lnTo>
                    <a:pt x="610" y="334"/>
                  </a:lnTo>
                  <a:lnTo>
                    <a:pt x="608" y="334"/>
                  </a:lnTo>
                  <a:lnTo>
                    <a:pt x="605" y="336"/>
                  </a:lnTo>
                  <a:lnTo>
                    <a:pt x="603" y="336"/>
                  </a:lnTo>
                  <a:lnTo>
                    <a:pt x="601" y="336"/>
                  </a:lnTo>
                  <a:lnTo>
                    <a:pt x="599" y="338"/>
                  </a:lnTo>
                  <a:lnTo>
                    <a:pt x="596" y="341"/>
                  </a:lnTo>
                  <a:lnTo>
                    <a:pt x="596" y="348"/>
                  </a:lnTo>
                  <a:lnTo>
                    <a:pt x="596" y="350"/>
                  </a:lnTo>
                  <a:lnTo>
                    <a:pt x="594" y="352"/>
                  </a:lnTo>
                  <a:lnTo>
                    <a:pt x="592" y="357"/>
                  </a:lnTo>
                  <a:lnTo>
                    <a:pt x="587" y="359"/>
                  </a:lnTo>
                  <a:lnTo>
                    <a:pt x="587" y="361"/>
                  </a:lnTo>
                  <a:lnTo>
                    <a:pt x="587" y="366"/>
                  </a:lnTo>
                  <a:lnTo>
                    <a:pt x="589" y="368"/>
                  </a:lnTo>
                  <a:lnTo>
                    <a:pt x="596" y="377"/>
                  </a:lnTo>
                  <a:lnTo>
                    <a:pt x="596" y="382"/>
                  </a:lnTo>
                  <a:lnTo>
                    <a:pt x="601" y="384"/>
                  </a:lnTo>
                  <a:lnTo>
                    <a:pt x="603" y="384"/>
                  </a:lnTo>
                  <a:lnTo>
                    <a:pt x="608" y="384"/>
                  </a:lnTo>
                  <a:lnTo>
                    <a:pt x="615" y="384"/>
                  </a:lnTo>
                  <a:lnTo>
                    <a:pt x="619" y="384"/>
                  </a:lnTo>
                  <a:lnTo>
                    <a:pt x="621" y="386"/>
                  </a:lnTo>
                  <a:lnTo>
                    <a:pt x="624" y="386"/>
                  </a:lnTo>
                  <a:lnTo>
                    <a:pt x="626" y="389"/>
                  </a:lnTo>
                  <a:lnTo>
                    <a:pt x="628" y="389"/>
                  </a:lnTo>
                  <a:lnTo>
                    <a:pt x="631" y="389"/>
                  </a:lnTo>
                  <a:lnTo>
                    <a:pt x="633" y="389"/>
                  </a:lnTo>
                  <a:lnTo>
                    <a:pt x="635" y="389"/>
                  </a:lnTo>
                  <a:lnTo>
                    <a:pt x="635" y="391"/>
                  </a:lnTo>
                  <a:lnTo>
                    <a:pt x="637" y="391"/>
                  </a:lnTo>
                  <a:lnTo>
                    <a:pt x="640" y="393"/>
                  </a:lnTo>
                  <a:lnTo>
                    <a:pt x="642" y="393"/>
                  </a:lnTo>
                  <a:lnTo>
                    <a:pt x="644" y="393"/>
                  </a:lnTo>
                  <a:lnTo>
                    <a:pt x="647" y="396"/>
                  </a:lnTo>
                  <a:lnTo>
                    <a:pt x="647" y="398"/>
                  </a:lnTo>
                  <a:lnTo>
                    <a:pt x="649" y="400"/>
                  </a:lnTo>
                  <a:lnTo>
                    <a:pt x="653" y="400"/>
                  </a:lnTo>
                  <a:lnTo>
                    <a:pt x="656" y="402"/>
                  </a:lnTo>
                  <a:lnTo>
                    <a:pt x="658" y="405"/>
                  </a:lnTo>
                  <a:lnTo>
                    <a:pt x="660" y="407"/>
                  </a:lnTo>
                  <a:lnTo>
                    <a:pt x="663" y="407"/>
                  </a:lnTo>
                  <a:lnTo>
                    <a:pt x="665" y="409"/>
                  </a:lnTo>
                  <a:lnTo>
                    <a:pt x="665" y="412"/>
                  </a:lnTo>
                  <a:lnTo>
                    <a:pt x="665" y="414"/>
                  </a:lnTo>
                  <a:lnTo>
                    <a:pt x="665" y="416"/>
                  </a:lnTo>
                  <a:lnTo>
                    <a:pt x="667" y="418"/>
                  </a:lnTo>
                  <a:lnTo>
                    <a:pt x="669" y="418"/>
                  </a:lnTo>
                  <a:lnTo>
                    <a:pt x="672" y="418"/>
                  </a:lnTo>
                  <a:lnTo>
                    <a:pt x="674" y="421"/>
                  </a:lnTo>
                  <a:lnTo>
                    <a:pt x="676" y="423"/>
                  </a:lnTo>
                  <a:lnTo>
                    <a:pt x="679" y="423"/>
                  </a:lnTo>
                  <a:lnTo>
                    <a:pt x="681" y="425"/>
                  </a:lnTo>
                  <a:lnTo>
                    <a:pt x="683" y="428"/>
                  </a:lnTo>
                  <a:lnTo>
                    <a:pt x="685" y="430"/>
                  </a:lnTo>
                  <a:lnTo>
                    <a:pt x="683" y="432"/>
                  </a:lnTo>
                  <a:lnTo>
                    <a:pt x="683" y="434"/>
                  </a:lnTo>
                  <a:lnTo>
                    <a:pt x="681" y="437"/>
                  </a:lnTo>
                  <a:lnTo>
                    <a:pt x="672" y="446"/>
                  </a:lnTo>
                  <a:lnTo>
                    <a:pt x="663" y="455"/>
                  </a:lnTo>
                  <a:lnTo>
                    <a:pt x="660" y="460"/>
                  </a:lnTo>
                  <a:lnTo>
                    <a:pt x="658" y="462"/>
                  </a:lnTo>
                  <a:lnTo>
                    <a:pt x="658" y="464"/>
                  </a:lnTo>
                  <a:lnTo>
                    <a:pt x="658" y="466"/>
                  </a:lnTo>
                  <a:lnTo>
                    <a:pt x="663" y="471"/>
                  </a:lnTo>
                  <a:lnTo>
                    <a:pt x="667" y="473"/>
                  </a:lnTo>
                  <a:lnTo>
                    <a:pt x="669" y="476"/>
                  </a:lnTo>
                  <a:lnTo>
                    <a:pt x="672" y="478"/>
                  </a:lnTo>
                  <a:lnTo>
                    <a:pt x="672" y="482"/>
                  </a:lnTo>
                  <a:lnTo>
                    <a:pt x="672" y="487"/>
                  </a:lnTo>
                  <a:lnTo>
                    <a:pt x="674" y="492"/>
                  </a:lnTo>
                  <a:lnTo>
                    <a:pt x="674" y="496"/>
                  </a:lnTo>
                  <a:lnTo>
                    <a:pt x="676" y="498"/>
                  </a:lnTo>
                  <a:lnTo>
                    <a:pt x="681" y="503"/>
                  </a:lnTo>
                  <a:lnTo>
                    <a:pt x="688" y="508"/>
                  </a:lnTo>
                  <a:lnTo>
                    <a:pt x="692" y="510"/>
                  </a:lnTo>
                  <a:lnTo>
                    <a:pt x="699" y="512"/>
                  </a:lnTo>
                  <a:lnTo>
                    <a:pt x="701" y="514"/>
                  </a:lnTo>
                  <a:lnTo>
                    <a:pt x="704" y="517"/>
                  </a:lnTo>
                  <a:lnTo>
                    <a:pt x="704" y="519"/>
                  </a:lnTo>
                  <a:lnTo>
                    <a:pt x="704" y="526"/>
                  </a:lnTo>
                  <a:lnTo>
                    <a:pt x="704" y="528"/>
                  </a:lnTo>
                  <a:lnTo>
                    <a:pt x="706" y="528"/>
                  </a:lnTo>
                  <a:lnTo>
                    <a:pt x="708" y="533"/>
                  </a:lnTo>
                  <a:lnTo>
                    <a:pt x="711" y="535"/>
                  </a:lnTo>
                  <a:lnTo>
                    <a:pt x="711" y="537"/>
                  </a:lnTo>
                  <a:lnTo>
                    <a:pt x="708" y="540"/>
                  </a:lnTo>
                  <a:lnTo>
                    <a:pt x="706" y="542"/>
                  </a:lnTo>
                  <a:lnTo>
                    <a:pt x="704" y="544"/>
                  </a:lnTo>
                  <a:lnTo>
                    <a:pt x="706" y="551"/>
                  </a:lnTo>
                  <a:lnTo>
                    <a:pt x="706" y="553"/>
                  </a:lnTo>
                  <a:lnTo>
                    <a:pt x="708" y="556"/>
                  </a:lnTo>
                  <a:lnTo>
                    <a:pt x="711" y="558"/>
                  </a:lnTo>
                  <a:lnTo>
                    <a:pt x="713" y="558"/>
                  </a:lnTo>
                  <a:lnTo>
                    <a:pt x="720" y="560"/>
                  </a:lnTo>
                  <a:lnTo>
                    <a:pt x="729" y="560"/>
                  </a:lnTo>
                  <a:lnTo>
                    <a:pt x="733" y="562"/>
                  </a:lnTo>
                  <a:lnTo>
                    <a:pt x="738" y="567"/>
                  </a:lnTo>
                  <a:lnTo>
                    <a:pt x="740" y="569"/>
                  </a:lnTo>
                  <a:lnTo>
                    <a:pt x="740" y="574"/>
                  </a:lnTo>
                  <a:lnTo>
                    <a:pt x="740" y="581"/>
                  </a:lnTo>
                  <a:lnTo>
                    <a:pt x="740" y="585"/>
                  </a:lnTo>
                  <a:lnTo>
                    <a:pt x="738" y="592"/>
                  </a:lnTo>
                  <a:lnTo>
                    <a:pt x="736" y="604"/>
                  </a:lnTo>
                  <a:lnTo>
                    <a:pt x="731" y="613"/>
                  </a:lnTo>
                  <a:lnTo>
                    <a:pt x="729" y="620"/>
                  </a:lnTo>
                  <a:lnTo>
                    <a:pt x="722" y="629"/>
                  </a:lnTo>
                  <a:lnTo>
                    <a:pt x="717" y="640"/>
                  </a:lnTo>
                  <a:lnTo>
                    <a:pt x="713" y="647"/>
                  </a:lnTo>
                  <a:lnTo>
                    <a:pt x="713" y="652"/>
                  </a:lnTo>
                  <a:lnTo>
                    <a:pt x="713" y="654"/>
                  </a:lnTo>
                  <a:lnTo>
                    <a:pt x="713" y="658"/>
                  </a:lnTo>
                  <a:lnTo>
                    <a:pt x="717" y="665"/>
                  </a:lnTo>
                  <a:lnTo>
                    <a:pt x="722" y="670"/>
                  </a:lnTo>
                  <a:lnTo>
                    <a:pt x="722" y="674"/>
                  </a:lnTo>
                  <a:lnTo>
                    <a:pt x="722" y="679"/>
                  </a:lnTo>
                  <a:lnTo>
                    <a:pt x="722" y="684"/>
                  </a:lnTo>
                  <a:lnTo>
                    <a:pt x="722" y="686"/>
                  </a:lnTo>
                  <a:lnTo>
                    <a:pt x="724" y="688"/>
                  </a:lnTo>
                  <a:lnTo>
                    <a:pt x="727" y="693"/>
                  </a:lnTo>
                  <a:lnTo>
                    <a:pt x="727" y="697"/>
                  </a:lnTo>
                  <a:lnTo>
                    <a:pt x="724" y="700"/>
                  </a:lnTo>
                  <a:lnTo>
                    <a:pt x="724" y="704"/>
                  </a:lnTo>
                  <a:lnTo>
                    <a:pt x="724" y="706"/>
                  </a:lnTo>
                  <a:lnTo>
                    <a:pt x="724" y="709"/>
                  </a:lnTo>
                  <a:lnTo>
                    <a:pt x="724" y="711"/>
                  </a:lnTo>
                  <a:lnTo>
                    <a:pt x="722" y="713"/>
                  </a:lnTo>
                  <a:lnTo>
                    <a:pt x="722" y="718"/>
                  </a:lnTo>
                  <a:lnTo>
                    <a:pt x="720" y="720"/>
                  </a:lnTo>
                  <a:lnTo>
                    <a:pt x="720" y="722"/>
                  </a:lnTo>
                  <a:lnTo>
                    <a:pt x="715" y="727"/>
                  </a:lnTo>
                  <a:lnTo>
                    <a:pt x="711" y="732"/>
                  </a:lnTo>
                  <a:lnTo>
                    <a:pt x="708" y="736"/>
                  </a:lnTo>
                  <a:lnTo>
                    <a:pt x="708" y="738"/>
                  </a:lnTo>
                  <a:lnTo>
                    <a:pt x="711" y="741"/>
                  </a:lnTo>
                  <a:lnTo>
                    <a:pt x="711" y="743"/>
                  </a:lnTo>
                  <a:lnTo>
                    <a:pt x="708" y="748"/>
                  </a:lnTo>
                  <a:lnTo>
                    <a:pt x="711" y="750"/>
                  </a:lnTo>
                  <a:lnTo>
                    <a:pt x="713" y="752"/>
                  </a:lnTo>
                  <a:lnTo>
                    <a:pt x="715" y="752"/>
                  </a:lnTo>
                  <a:lnTo>
                    <a:pt x="715" y="754"/>
                  </a:lnTo>
                  <a:lnTo>
                    <a:pt x="715" y="757"/>
                  </a:lnTo>
                  <a:lnTo>
                    <a:pt x="715" y="759"/>
                  </a:lnTo>
                  <a:lnTo>
                    <a:pt x="713" y="761"/>
                  </a:lnTo>
                  <a:lnTo>
                    <a:pt x="713" y="766"/>
                  </a:lnTo>
                  <a:lnTo>
                    <a:pt x="706" y="770"/>
                  </a:lnTo>
                  <a:lnTo>
                    <a:pt x="704" y="773"/>
                  </a:lnTo>
                  <a:lnTo>
                    <a:pt x="699" y="773"/>
                  </a:lnTo>
                  <a:lnTo>
                    <a:pt x="699" y="775"/>
                  </a:lnTo>
                  <a:lnTo>
                    <a:pt x="697" y="777"/>
                  </a:lnTo>
                  <a:lnTo>
                    <a:pt x="697" y="780"/>
                  </a:lnTo>
                  <a:lnTo>
                    <a:pt x="699" y="784"/>
                  </a:lnTo>
                  <a:lnTo>
                    <a:pt x="699" y="791"/>
                  </a:lnTo>
                  <a:lnTo>
                    <a:pt x="699" y="793"/>
                  </a:lnTo>
                  <a:lnTo>
                    <a:pt x="699" y="796"/>
                  </a:lnTo>
                  <a:lnTo>
                    <a:pt x="697" y="798"/>
                  </a:lnTo>
                  <a:lnTo>
                    <a:pt x="695" y="800"/>
                  </a:lnTo>
                  <a:lnTo>
                    <a:pt x="692" y="802"/>
                  </a:lnTo>
                  <a:lnTo>
                    <a:pt x="688" y="805"/>
                  </a:lnTo>
                  <a:lnTo>
                    <a:pt x="685" y="809"/>
                  </a:lnTo>
                  <a:lnTo>
                    <a:pt x="681" y="814"/>
                  </a:lnTo>
                  <a:lnTo>
                    <a:pt x="681" y="816"/>
                  </a:lnTo>
                  <a:lnTo>
                    <a:pt x="679" y="821"/>
                  </a:lnTo>
                  <a:lnTo>
                    <a:pt x="679" y="823"/>
                  </a:lnTo>
                  <a:lnTo>
                    <a:pt x="679" y="827"/>
                  </a:lnTo>
                  <a:lnTo>
                    <a:pt x="681" y="837"/>
                  </a:lnTo>
                  <a:lnTo>
                    <a:pt x="681" y="843"/>
                  </a:lnTo>
                  <a:lnTo>
                    <a:pt x="681" y="848"/>
                  </a:lnTo>
                  <a:lnTo>
                    <a:pt x="681" y="853"/>
                  </a:lnTo>
                  <a:lnTo>
                    <a:pt x="679" y="859"/>
                  </a:lnTo>
                  <a:lnTo>
                    <a:pt x="688" y="862"/>
                  </a:lnTo>
                  <a:lnTo>
                    <a:pt x="695" y="862"/>
                  </a:lnTo>
                  <a:lnTo>
                    <a:pt x="701" y="862"/>
                  </a:lnTo>
                  <a:lnTo>
                    <a:pt x="704" y="859"/>
                  </a:lnTo>
                  <a:lnTo>
                    <a:pt x="708" y="855"/>
                  </a:lnTo>
                  <a:lnTo>
                    <a:pt x="711" y="848"/>
                  </a:lnTo>
                  <a:lnTo>
                    <a:pt x="711" y="841"/>
                  </a:lnTo>
                  <a:lnTo>
                    <a:pt x="711" y="837"/>
                  </a:lnTo>
                  <a:lnTo>
                    <a:pt x="711" y="832"/>
                  </a:lnTo>
                  <a:lnTo>
                    <a:pt x="713" y="830"/>
                  </a:lnTo>
                  <a:lnTo>
                    <a:pt x="715" y="827"/>
                  </a:lnTo>
                  <a:lnTo>
                    <a:pt x="717" y="827"/>
                  </a:lnTo>
                  <a:lnTo>
                    <a:pt x="722" y="825"/>
                  </a:lnTo>
                  <a:lnTo>
                    <a:pt x="727" y="825"/>
                  </a:lnTo>
                  <a:lnTo>
                    <a:pt x="729" y="823"/>
                  </a:lnTo>
                  <a:lnTo>
                    <a:pt x="729" y="818"/>
                  </a:lnTo>
                  <a:lnTo>
                    <a:pt x="729" y="814"/>
                  </a:lnTo>
                  <a:lnTo>
                    <a:pt x="731" y="807"/>
                  </a:lnTo>
                  <a:lnTo>
                    <a:pt x="733" y="800"/>
                  </a:lnTo>
                  <a:lnTo>
                    <a:pt x="738" y="796"/>
                  </a:lnTo>
                  <a:lnTo>
                    <a:pt x="740" y="789"/>
                  </a:lnTo>
                  <a:lnTo>
                    <a:pt x="743" y="791"/>
                  </a:lnTo>
                  <a:lnTo>
                    <a:pt x="745" y="796"/>
                  </a:lnTo>
                  <a:lnTo>
                    <a:pt x="747" y="798"/>
                  </a:lnTo>
                  <a:lnTo>
                    <a:pt x="749" y="805"/>
                  </a:lnTo>
                  <a:lnTo>
                    <a:pt x="752" y="812"/>
                  </a:lnTo>
                  <a:lnTo>
                    <a:pt x="754" y="814"/>
                  </a:lnTo>
                  <a:lnTo>
                    <a:pt x="759" y="818"/>
                  </a:lnTo>
                  <a:lnTo>
                    <a:pt x="763" y="823"/>
                  </a:lnTo>
                  <a:lnTo>
                    <a:pt x="772" y="830"/>
                  </a:lnTo>
                  <a:lnTo>
                    <a:pt x="777" y="834"/>
                  </a:lnTo>
                  <a:lnTo>
                    <a:pt x="779" y="837"/>
                  </a:lnTo>
                  <a:lnTo>
                    <a:pt x="779" y="839"/>
                  </a:lnTo>
                  <a:lnTo>
                    <a:pt x="779" y="841"/>
                  </a:lnTo>
                  <a:lnTo>
                    <a:pt x="777" y="843"/>
                  </a:lnTo>
                  <a:lnTo>
                    <a:pt x="777" y="846"/>
                  </a:lnTo>
                  <a:lnTo>
                    <a:pt x="777" y="848"/>
                  </a:lnTo>
                  <a:lnTo>
                    <a:pt x="779" y="850"/>
                  </a:lnTo>
                  <a:lnTo>
                    <a:pt x="781" y="853"/>
                  </a:lnTo>
                  <a:lnTo>
                    <a:pt x="784" y="857"/>
                  </a:lnTo>
                  <a:lnTo>
                    <a:pt x="786" y="862"/>
                  </a:lnTo>
                  <a:lnTo>
                    <a:pt x="788" y="869"/>
                  </a:lnTo>
                  <a:lnTo>
                    <a:pt x="791" y="873"/>
                  </a:lnTo>
                  <a:lnTo>
                    <a:pt x="793" y="875"/>
                  </a:lnTo>
                  <a:lnTo>
                    <a:pt x="795" y="878"/>
                  </a:lnTo>
                  <a:lnTo>
                    <a:pt x="795" y="880"/>
                  </a:lnTo>
                  <a:lnTo>
                    <a:pt x="795" y="882"/>
                  </a:lnTo>
                  <a:lnTo>
                    <a:pt x="795" y="885"/>
                  </a:lnTo>
                  <a:lnTo>
                    <a:pt x="793" y="887"/>
                  </a:lnTo>
                  <a:lnTo>
                    <a:pt x="791" y="889"/>
                  </a:lnTo>
                  <a:lnTo>
                    <a:pt x="786" y="891"/>
                  </a:lnTo>
                  <a:lnTo>
                    <a:pt x="784" y="894"/>
                  </a:lnTo>
                  <a:lnTo>
                    <a:pt x="781" y="898"/>
                  </a:lnTo>
                  <a:lnTo>
                    <a:pt x="779" y="901"/>
                  </a:lnTo>
                  <a:lnTo>
                    <a:pt x="777" y="903"/>
                  </a:lnTo>
                  <a:lnTo>
                    <a:pt x="777" y="905"/>
                  </a:lnTo>
                  <a:lnTo>
                    <a:pt x="777" y="907"/>
                  </a:lnTo>
                  <a:lnTo>
                    <a:pt x="765" y="917"/>
                  </a:lnTo>
                  <a:lnTo>
                    <a:pt x="763" y="919"/>
                  </a:lnTo>
                  <a:lnTo>
                    <a:pt x="763" y="921"/>
                  </a:lnTo>
                  <a:lnTo>
                    <a:pt x="761" y="926"/>
                  </a:lnTo>
                  <a:lnTo>
                    <a:pt x="761" y="935"/>
                  </a:lnTo>
                  <a:lnTo>
                    <a:pt x="759" y="944"/>
                  </a:lnTo>
                  <a:lnTo>
                    <a:pt x="756" y="949"/>
                  </a:lnTo>
                  <a:lnTo>
                    <a:pt x="754" y="953"/>
                  </a:lnTo>
                  <a:lnTo>
                    <a:pt x="749" y="960"/>
                  </a:lnTo>
                  <a:lnTo>
                    <a:pt x="745" y="967"/>
                  </a:lnTo>
                  <a:lnTo>
                    <a:pt x="743" y="971"/>
                  </a:lnTo>
                  <a:lnTo>
                    <a:pt x="743" y="974"/>
                  </a:lnTo>
                  <a:lnTo>
                    <a:pt x="743" y="976"/>
                  </a:lnTo>
                  <a:lnTo>
                    <a:pt x="743" y="981"/>
                  </a:lnTo>
                  <a:lnTo>
                    <a:pt x="743" y="985"/>
                  </a:lnTo>
                  <a:lnTo>
                    <a:pt x="740" y="987"/>
                  </a:lnTo>
                  <a:lnTo>
                    <a:pt x="740" y="992"/>
                  </a:lnTo>
                  <a:lnTo>
                    <a:pt x="733" y="999"/>
                  </a:lnTo>
                  <a:lnTo>
                    <a:pt x="727" y="1010"/>
                  </a:lnTo>
                  <a:lnTo>
                    <a:pt x="722" y="1015"/>
                  </a:lnTo>
                  <a:lnTo>
                    <a:pt x="720" y="1017"/>
                  </a:lnTo>
                  <a:lnTo>
                    <a:pt x="715" y="1019"/>
                  </a:lnTo>
                  <a:lnTo>
                    <a:pt x="711" y="1024"/>
                  </a:lnTo>
                  <a:lnTo>
                    <a:pt x="706" y="1026"/>
                  </a:lnTo>
                  <a:lnTo>
                    <a:pt x="699" y="1038"/>
                  </a:lnTo>
                  <a:lnTo>
                    <a:pt x="695" y="1042"/>
                  </a:lnTo>
                  <a:lnTo>
                    <a:pt x="692" y="1047"/>
                  </a:lnTo>
                  <a:lnTo>
                    <a:pt x="692" y="1049"/>
                  </a:lnTo>
                  <a:lnTo>
                    <a:pt x="692" y="1054"/>
                  </a:lnTo>
                  <a:lnTo>
                    <a:pt x="690" y="1063"/>
                  </a:lnTo>
                  <a:lnTo>
                    <a:pt x="688" y="1072"/>
                  </a:lnTo>
                  <a:lnTo>
                    <a:pt x="688" y="1079"/>
                  </a:lnTo>
                  <a:lnTo>
                    <a:pt x="685" y="1086"/>
                  </a:lnTo>
                  <a:lnTo>
                    <a:pt x="683" y="1093"/>
                  </a:lnTo>
                  <a:lnTo>
                    <a:pt x="683" y="1097"/>
                  </a:lnTo>
                  <a:lnTo>
                    <a:pt x="683" y="1102"/>
                  </a:lnTo>
                  <a:lnTo>
                    <a:pt x="679" y="1099"/>
                  </a:lnTo>
                  <a:lnTo>
                    <a:pt x="674" y="1099"/>
                  </a:lnTo>
                  <a:lnTo>
                    <a:pt x="669" y="1102"/>
                  </a:lnTo>
                  <a:lnTo>
                    <a:pt x="667" y="1102"/>
                  </a:lnTo>
                  <a:lnTo>
                    <a:pt x="665" y="1104"/>
                  </a:lnTo>
                  <a:lnTo>
                    <a:pt x="665" y="1106"/>
                  </a:lnTo>
                  <a:lnTo>
                    <a:pt x="663" y="1109"/>
                  </a:lnTo>
                  <a:lnTo>
                    <a:pt x="660" y="1109"/>
                  </a:lnTo>
                  <a:lnTo>
                    <a:pt x="658" y="1109"/>
                  </a:lnTo>
                  <a:lnTo>
                    <a:pt x="656" y="1106"/>
                  </a:lnTo>
                  <a:lnTo>
                    <a:pt x="653" y="1106"/>
                  </a:lnTo>
                  <a:lnTo>
                    <a:pt x="649" y="1104"/>
                  </a:lnTo>
                  <a:lnTo>
                    <a:pt x="647" y="1104"/>
                  </a:lnTo>
                  <a:lnTo>
                    <a:pt x="644" y="1104"/>
                  </a:lnTo>
                  <a:lnTo>
                    <a:pt x="642" y="1106"/>
                  </a:lnTo>
                  <a:lnTo>
                    <a:pt x="640" y="1109"/>
                  </a:lnTo>
                  <a:lnTo>
                    <a:pt x="635" y="1115"/>
                  </a:lnTo>
                  <a:lnTo>
                    <a:pt x="631" y="1115"/>
                  </a:lnTo>
                  <a:lnTo>
                    <a:pt x="631" y="1118"/>
                  </a:lnTo>
                  <a:lnTo>
                    <a:pt x="626" y="1118"/>
                  </a:lnTo>
                  <a:lnTo>
                    <a:pt x="624" y="1118"/>
                  </a:lnTo>
                  <a:lnTo>
                    <a:pt x="621" y="1118"/>
                  </a:lnTo>
                  <a:lnTo>
                    <a:pt x="621" y="1120"/>
                  </a:lnTo>
                  <a:lnTo>
                    <a:pt x="621" y="1122"/>
                  </a:lnTo>
                  <a:lnTo>
                    <a:pt x="624" y="1125"/>
                  </a:lnTo>
                  <a:lnTo>
                    <a:pt x="624" y="1127"/>
                  </a:lnTo>
                  <a:lnTo>
                    <a:pt x="624" y="1129"/>
                  </a:lnTo>
                  <a:lnTo>
                    <a:pt x="624" y="1134"/>
                  </a:lnTo>
                  <a:lnTo>
                    <a:pt x="621" y="1136"/>
                  </a:lnTo>
                  <a:lnTo>
                    <a:pt x="619" y="1141"/>
                  </a:lnTo>
                  <a:lnTo>
                    <a:pt x="619" y="1147"/>
                  </a:lnTo>
                  <a:lnTo>
                    <a:pt x="617" y="1150"/>
                  </a:lnTo>
                  <a:lnTo>
                    <a:pt x="615" y="1150"/>
                  </a:lnTo>
                  <a:lnTo>
                    <a:pt x="612" y="1150"/>
                  </a:lnTo>
                  <a:lnTo>
                    <a:pt x="608" y="1150"/>
                  </a:lnTo>
                  <a:lnTo>
                    <a:pt x="610" y="1152"/>
                  </a:lnTo>
                  <a:lnTo>
                    <a:pt x="610" y="1154"/>
                  </a:lnTo>
                  <a:lnTo>
                    <a:pt x="615" y="1157"/>
                  </a:lnTo>
                  <a:lnTo>
                    <a:pt x="615" y="1161"/>
                  </a:lnTo>
                  <a:lnTo>
                    <a:pt x="617" y="1166"/>
                  </a:lnTo>
                  <a:lnTo>
                    <a:pt x="617" y="1170"/>
                  </a:lnTo>
                  <a:lnTo>
                    <a:pt x="615" y="1175"/>
                  </a:lnTo>
                  <a:lnTo>
                    <a:pt x="610" y="1179"/>
                  </a:lnTo>
                  <a:lnTo>
                    <a:pt x="605" y="1186"/>
                  </a:lnTo>
                  <a:lnTo>
                    <a:pt x="601" y="1193"/>
                  </a:lnTo>
                  <a:lnTo>
                    <a:pt x="596" y="1198"/>
                  </a:lnTo>
                  <a:lnTo>
                    <a:pt x="594" y="1205"/>
                  </a:lnTo>
                  <a:lnTo>
                    <a:pt x="592" y="1209"/>
                  </a:lnTo>
                  <a:lnTo>
                    <a:pt x="589" y="1211"/>
                  </a:lnTo>
                  <a:lnTo>
                    <a:pt x="589" y="1214"/>
                  </a:lnTo>
                  <a:lnTo>
                    <a:pt x="585" y="1216"/>
                  </a:lnTo>
                  <a:lnTo>
                    <a:pt x="583" y="1218"/>
                  </a:lnTo>
                  <a:lnTo>
                    <a:pt x="580" y="1218"/>
                  </a:lnTo>
                  <a:lnTo>
                    <a:pt x="578" y="1218"/>
                  </a:lnTo>
                  <a:lnTo>
                    <a:pt x="576" y="1218"/>
                  </a:lnTo>
                  <a:lnTo>
                    <a:pt x="573" y="1216"/>
                  </a:lnTo>
                  <a:lnTo>
                    <a:pt x="571" y="1214"/>
                  </a:lnTo>
                  <a:lnTo>
                    <a:pt x="567" y="1211"/>
                  </a:lnTo>
                  <a:lnTo>
                    <a:pt x="564" y="1209"/>
                  </a:lnTo>
                  <a:lnTo>
                    <a:pt x="560" y="1207"/>
                  </a:lnTo>
                  <a:lnTo>
                    <a:pt x="557" y="1207"/>
                  </a:lnTo>
                  <a:lnTo>
                    <a:pt x="555" y="1207"/>
                  </a:lnTo>
                  <a:lnTo>
                    <a:pt x="553" y="1207"/>
                  </a:lnTo>
                  <a:lnTo>
                    <a:pt x="551" y="1209"/>
                  </a:lnTo>
                  <a:lnTo>
                    <a:pt x="551" y="1211"/>
                  </a:lnTo>
                  <a:lnTo>
                    <a:pt x="551" y="1214"/>
                  </a:lnTo>
                  <a:lnTo>
                    <a:pt x="548" y="1218"/>
                  </a:lnTo>
                  <a:lnTo>
                    <a:pt x="548" y="1221"/>
                  </a:lnTo>
                  <a:lnTo>
                    <a:pt x="546" y="1223"/>
                  </a:lnTo>
                  <a:lnTo>
                    <a:pt x="544" y="1223"/>
                  </a:lnTo>
                  <a:lnTo>
                    <a:pt x="541" y="1223"/>
                  </a:lnTo>
                  <a:lnTo>
                    <a:pt x="539" y="1223"/>
                  </a:lnTo>
                  <a:lnTo>
                    <a:pt x="537" y="1223"/>
                  </a:lnTo>
                  <a:lnTo>
                    <a:pt x="535" y="1225"/>
                  </a:lnTo>
                  <a:lnTo>
                    <a:pt x="532" y="1227"/>
                  </a:lnTo>
                  <a:lnTo>
                    <a:pt x="530" y="1227"/>
                  </a:lnTo>
                  <a:lnTo>
                    <a:pt x="528" y="1227"/>
                  </a:lnTo>
                  <a:lnTo>
                    <a:pt x="525" y="1227"/>
                  </a:lnTo>
                  <a:lnTo>
                    <a:pt x="523" y="1227"/>
                  </a:lnTo>
                  <a:lnTo>
                    <a:pt x="519" y="1227"/>
                  </a:lnTo>
                  <a:lnTo>
                    <a:pt x="514" y="1227"/>
                  </a:lnTo>
                  <a:lnTo>
                    <a:pt x="512" y="1227"/>
                  </a:lnTo>
                  <a:lnTo>
                    <a:pt x="503" y="1230"/>
                  </a:lnTo>
                  <a:lnTo>
                    <a:pt x="500" y="1232"/>
                  </a:lnTo>
                  <a:lnTo>
                    <a:pt x="496" y="1232"/>
                  </a:lnTo>
                  <a:lnTo>
                    <a:pt x="493" y="1232"/>
                  </a:lnTo>
                  <a:lnTo>
                    <a:pt x="491" y="1230"/>
                  </a:lnTo>
                  <a:lnTo>
                    <a:pt x="487" y="1227"/>
                  </a:lnTo>
                  <a:lnTo>
                    <a:pt x="480" y="1221"/>
                  </a:lnTo>
                  <a:lnTo>
                    <a:pt x="473" y="1214"/>
                  </a:lnTo>
                  <a:lnTo>
                    <a:pt x="464" y="1207"/>
                  </a:lnTo>
                  <a:lnTo>
                    <a:pt x="461" y="1205"/>
                  </a:lnTo>
                  <a:lnTo>
                    <a:pt x="459" y="1202"/>
                  </a:lnTo>
                  <a:lnTo>
                    <a:pt x="459" y="1198"/>
                  </a:lnTo>
                  <a:lnTo>
                    <a:pt x="459" y="1193"/>
                  </a:lnTo>
                  <a:lnTo>
                    <a:pt x="457" y="1191"/>
                  </a:lnTo>
                  <a:lnTo>
                    <a:pt x="455" y="1186"/>
                  </a:lnTo>
                  <a:lnTo>
                    <a:pt x="452" y="1184"/>
                  </a:lnTo>
                  <a:lnTo>
                    <a:pt x="450" y="1184"/>
                  </a:lnTo>
                  <a:lnTo>
                    <a:pt x="445" y="1186"/>
                  </a:lnTo>
                  <a:lnTo>
                    <a:pt x="443" y="1186"/>
                  </a:lnTo>
                  <a:lnTo>
                    <a:pt x="441" y="1184"/>
                  </a:lnTo>
                  <a:lnTo>
                    <a:pt x="439" y="1182"/>
                  </a:lnTo>
                  <a:lnTo>
                    <a:pt x="434" y="1182"/>
                  </a:lnTo>
                  <a:lnTo>
                    <a:pt x="432" y="1184"/>
                  </a:lnTo>
                  <a:lnTo>
                    <a:pt x="425" y="1189"/>
                  </a:lnTo>
                  <a:lnTo>
                    <a:pt x="420" y="1193"/>
                  </a:lnTo>
                  <a:lnTo>
                    <a:pt x="418" y="1193"/>
                  </a:lnTo>
                  <a:lnTo>
                    <a:pt x="414" y="1193"/>
                  </a:lnTo>
                  <a:lnTo>
                    <a:pt x="411" y="1193"/>
                  </a:lnTo>
                  <a:lnTo>
                    <a:pt x="407" y="1191"/>
                  </a:lnTo>
                  <a:lnTo>
                    <a:pt x="404" y="1191"/>
                  </a:lnTo>
                  <a:lnTo>
                    <a:pt x="400" y="1189"/>
                  </a:lnTo>
                  <a:lnTo>
                    <a:pt x="398" y="1189"/>
                  </a:lnTo>
                  <a:lnTo>
                    <a:pt x="395" y="1189"/>
                  </a:lnTo>
                  <a:lnTo>
                    <a:pt x="391" y="1191"/>
                  </a:lnTo>
                  <a:lnTo>
                    <a:pt x="388" y="1189"/>
                  </a:lnTo>
                  <a:lnTo>
                    <a:pt x="386" y="1189"/>
                  </a:lnTo>
                  <a:lnTo>
                    <a:pt x="384" y="1186"/>
                  </a:lnTo>
                  <a:lnTo>
                    <a:pt x="382" y="1184"/>
                  </a:lnTo>
                  <a:lnTo>
                    <a:pt x="379" y="1184"/>
                  </a:lnTo>
                  <a:lnTo>
                    <a:pt x="377" y="1184"/>
                  </a:lnTo>
                  <a:lnTo>
                    <a:pt x="375" y="1184"/>
                  </a:lnTo>
                  <a:lnTo>
                    <a:pt x="372" y="1182"/>
                  </a:lnTo>
                  <a:lnTo>
                    <a:pt x="370" y="1177"/>
                  </a:lnTo>
                  <a:lnTo>
                    <a:pt x="368" y="1175"/>
                  </a:lnTo>
                  <a:lnTo>
                    <a:pt x="363" y="1170"/>
                  </a:lnTo>
                  <a:lnTo>
                    <a:pt x="363" y="1166"/>
                  </a:lnTo>
                  <a:lnTo>
                    <a:pt x="361" y="1159"/>
                  </a:lnTo>
                  <a:lnTo>
                    <a:pt x="361" y="1152"/>
                  </a:lnTo>
                  <a:lnTo>
                    <a:pt x="363" y="1145"/>
                  </a:lnTo>
                  <a:lnTo>
                    <a:pt x="366" y="1138"/>
                  </a:lnTo>
                  <a:lnTo>
                    <a:pt x="370" y="1134"/>
                  </a:lnTo>
                  <a:lnTo>
                    <a:pt x="372" y="1131"/>
                  </a:lnTo>
                  <a:lnTo>
                    <a:pt x="372" y="1129"/>
                  </a:lnTo>
                  <a:lnTo>
                    <a:pt x="372" y="1127"/>
                  </a:lnTo>
                  <a:lnTo>
                    <a:pt x="370" y="1125"/>
                  </a:lnTo>
                  <a:lnTo>
                    <a:pt x="368" y="1125"/>
                  </a:lnTo>
                  <a:lnTo>
                    <a:pt x="363" y="1120"/>
                  </a:lnTo>
                  <a:lnTo>
                    <a:pt x="361" y="1118"/>
                  </a:lnTo>
                  <a:lnTo>
                    <a:pt x="359" y="1115"/>
                  </a:lnTo>
                  <a:lnTo>
                    <a:pt x="359" y="1113"/>
                  </a:lnTo>
                  <a:lnTo>
                    <a:pt x="356" y="1113"/>
                  </a:lnTo>
                  <a:lnTo>
                    <a:pt x="350" y="1113"/>
                  </a:lnTo>
                  <a:lnTo>
                    <a:pt x="352" y="1118"/>
                  </a:lnTo>
                  <a:lnTo>
                    <a:pt x="350" y="1120"/>
                  </a:lnTo>
                  <a:lnTo>
                    <a:pt x="350" y="1122"/>
                  </a:lnTo>
                  <a:lnTo>
                    <a:pt x="345" y="1129"/>
                  </a:lnTo>
                  <a:lnTo>
                    <a:pt x="345" y="1131"/>
                  </a:lnTo>
                  <a:lnTo>
                    <a:pt x="345" y="1136"/>
                  </a:lnTo>
                  <a:lnTo>
                    <a:pt x="343" y="1138"/>
                  </a:lnTo>
                  <a:lnTo>
                    <a:pt x="340" y="1138"/>
                  </a:lnTo>
                  <a:lnTo>
                    <a:pt x="336" y="1138"/>
                  </a:lnTo>
                  <a:lnTo>
                    <a:pt x="334" y="1141"/>
                  </a:lnTo>
                  <a:lnTo>
                    <a:pt x="334" y="1145"/>
                  </a:lnTo>
                  <a:lnTo>
                    <a:pt x="331" y="1150"/>
                  </a:lnTo>
                  <a:lnTo>
                    <a:pt x="327" y="1152"/>
                  </a:lnTo>
                  <a:lnTo>
                    <a:pt x="320" y="1157"/>
                  </a:lnTo>
                  <a:lnTo>
                    <a:pt x="318" y="1159"/>
                  </a:lnTo>
                  <a:lnTo>
                    <a:pt x="318" y="1161"/>
                  </a:lnTo>
                  <a:lnTo>
                    <a:pt x="315" y="1166"/>
                  </a:lnTo>
                  <a:lnTo>
                    <a:pt x="313" y="1170"/>
                  </a:lnTo>
                  <a:lnTo>
                    <a:pt x="311" y="1175"/>
                  </a:lnTo>
                  <a:lnTo>
                    <a:pt x="311" y="1179"/>
                  </a:lnTo>
                  <a:lnTo>
                    <a:pt x="308" y="1182"/>
                  </a:lnTo>
                  <a:lnTo>
                    <a:pt x="306" y="1184"/>
                  </a:lnTo>
                  <a:lnTo>
                    <a:pt x="302" y="1186"/>
                  </a:lnTo>
                  <a:lnTo>
                    <a:pt x="299" y="1191"/>
                  </a:lnTo>
                  <a:lnTo>
                    <a:pt x="295" y="1202"/>
                  </a:lnTo>
                  <a:lnTo>
                    <a:pt x="290" y="1209"/>
                  </a:lnTo>
                  <a:lnTo>
                    <a:pt x="288" y="1211"/>
                  </a:lnTo>
                  <a:lnTo>
                    <a:pt x="283" y="1214"/>
                  </a:lnTo>
                  <a:lnTo>
                    <a:pt x="279" y="1214"/>
                  </a:lnTo>
                  <a:lnTo>
                    <a:pt x="276" y="1211"/>
                  </a:lnTo>
                  <a:lnTo>
                    <a:pt x="272" y="1209"/>
                  </a:lnTo>
                  <a:lnTo>
                    <a:pt x="265" y="1207"/>
                  </a:lnTo>
                  <a:lnTo>
                    <a:pt x="256" y="1205"/>
                  </a:lnTo>
                  <a:lnTo>
                    <a:pt x="254" y="1202"/>
                  </a:lnTo>
                  <a:lnTo>
                    <a:pt x="249" y="1202"/>
                  </a:lnTo>
                  <a:lnTo>
                    <a:pt x="247" y="1198"/>
                  </a:lnTo>
                  <a:lnTo>
                    <a:pt x="244" y="1193"/>
                  </a:lnTo>
                  <a:lnTo>
                    <a:pt x="240" y="1191"/>
                  </a:lnTo>
                  <a:lnTo>
                    <a:pt x="233" y="1189"/>
                  </a:lnTo>
                  <a:lnTo>
                    <a:pt x="224" y="1186"/>
                  </a:lnTo>
                  <a:lnTo>
                    <a:pt x="212" y="1182"/>
                  </a:lnTo>
                  <a:lnTo>
                    <a:pt x="206" y="1177"/>
                  </a:lnTo>
                  <a:lnTo>
                    <a:pt x="199" y="1173"/>
                  </a:lnTo>
                  <a:lnTo>
                    <a:pt x="192" y="1168"/>
                  </a:lnTo>
                  <a:lnTo>
                    <a:pt x="180" y="1159"/>
                  </a:lnTo>
                  <a:lnTo>
                    <a:pt x="174" y="1154"/>
                  </a:lnTo>
                  <a:lnTo>
                    <a:pt x="169" y="1150"/>
                  </a:lnTo>
                  <a:lnTo>
                    <a:pt x="167" y="1147"/>
                  </a:lnTo>
                  <a:lnTo>
                    <a:pt x="164" y="1141"/>
                  </a:lnTo>
                  <a:lnTo>
                    <a:pt x="162" y="1136"/>
                  </a:lnTo>
                  <a:lnTo>
                    <a:pt x="158" y="1134"/>
                  </a:lnTo>
                  <a:lnTo>
                    <a:pt x="158" y="1131"/>
                  </a:lnTo>
                  <a:lnTo>
                    <a:pt x="153" y="1129"/>
                  </a:lnTo>
                  <a:lnTo>
                    <a:pt x="151" y="1127"/>
                  </a:lnTo>
                  <a:lnTo>
                    <a:pt x="144" y="1125"/>
                  </a:lnTo>
                  <a:lnTo>
                    <a:pt x="135" y="1125"/>
                  </a:lnTo>
                  <a:lnTo>
                    <a:pt x="128" y="1125"/>
                  </a:lnTo>
                  <a:lnTo>
                    <a:pt x="126" y="1125"/>
                  </a:lnTo>
                  <a:lnTo>
                    <a:pt x="123" y="1125"/>
                  </a:lnTo>
                  <a:lnTo>
                    <a:pt x="121" y="1122"/>
                  </a:lnTo>
                  <a:lnTo>
                    <a:pt x="116" y="1122"/>
                  </a:lnTo>
                  <a:lnTo>
                    <a:pt x="112" y="1122"/>
                  </a:lnTo>
                  <a:lnTo>
                    <a:pt x="107" y="1122"/>
                  </a:lnTo>
                  <a:lnTo>
                    <a:pt x="107" y="1120"/>
                  </a:lnTo>
                  <a:lnTo>
                    <a:pt x="107" y="1115"/>
                  </a:lnTo>
                  <a:lnTo>
                    <a:pt x="110" y="1113"/>
                  </a:lnTo>
                  <a:lnTo>
                    <a:pt x="110" y="1111"/>
                  </a:lnTo>
                  <a:lnTo>
                    <a:pt x="107" y="1109"/>
                  </a:lnTo>
                  <a:lnTo>
                    <a:pt x="103" y="1106"/>
                  </a:lnTo>
                  <a:lnTo>
                    <a:pt x="100" y="1106"/>
                  </a:lnTo>
                  <a:lnTo>
                    <a:pt x="98" y="1104"/>
                  </a:lnTo>
                  <a:lnTo>
                    <a:pt x="98" y="1102"/>
                  </a:lnTo>
                  <a:lnTo>
                    <a:pt x="100" y="1099"/>
                  </a:lnTo>
                  <a:lnTo>
                    <a:pt x="100" y="1097"/>
                  </a:lnTo>
                  <a:lnTo>
                    <a:pt x="100" y="1095"/>
                  </a:lnTo>
                  <a:lnTo>
                    <a:pt x="100" y="1093"/>
                  </a:lnTo>
                  <a:lnTo>
                    <a:pt x="98" y="1090"/>
                  </a:lnTo>
                  <a:lnTo>
                    <a:pt x="96" y="1090"/>
                  </a:lnTo>
                  <a:lnTo>
                    <a:pt x="96" y="1088"/>
                  </a:lnTo>
                  <a:lnTo>
                    <a:pt x="96" y="1086"/>
                  </a:lnTo>
                  <a:lnTo>
                    <a:pt x="98" y="1083"/>
                  </a:lnTo>
                  <a:lnTo>
                    <a:pt x="100" y="1083"/>
                  </a:lnTo>
                  <a:lnTo>
                    <a:pt x="105" y="1086"/>
                  </a:lnTo>
                  <a:lnTo>
                    <a:pt x="107" y="1086"/>
                  </a:lnTo>
                  <a:lnTo>
                    <a:pt x="110" y="1083"/>
                  </a:lnTo>
                  <a:lnTo>
                    <a:pt x="110" y="1081"/>
                  </a:lnTo>
                  <a:lnTo>
                    <a:pt x="110" y="1079"/>
                  </a:lnTo>
                  <a:lnTo>
                    <a:pt x="107" y="1077"/>
                  </a:lnTo>
                  <a:lnTo>
                    <a:pt x="107" y="1074"/>
                  </a:lnTo>
                  <a:lnTo>
                    <a:pt x="107" y="1070"/>
                  </a:lnTo>
                  <a:lnTo>
                    <a:pt x="110" y="1067"/>
                  </a:lnTo>
                  <a:lnTo>
                    <a:pt x="112" y="1063"/>
                  </a:lnTo>
                  <a:lnTo>
                    <a:pt x="112" y="1058"/>
                  </a:lnTo>
                  <a:lnTo>
                    <a:pt x="112" y="1038"/>
                  </a:lnTo>
                  <a:lnTo>
                    <a:pt x="110" y="1035"/>
                  </a:lnTo>
                  <a:lnTo>
                    <a:pt x="110" y="1033"/>
                  </a:lnTo>
                  <a:lnTo>
                    <a:pt x="107" y="1031"/>
                  </a:lnTo>
                  <a:lnTo>
                    <a:pt x="98" y="1031"/>
                  </a:lnTo>
                  <a:lnTo>
                    <a:pt x="98" y="1013"/>
                  </a:lnTo>
                  <a:lnTo>
                    <a:pt x="96" y="1008"/>
                  </a:lnTo>
                  <a:lnTo>
                    <a:pt x="94" y="1006"/>
                  </a:lnTo>
                  <a:lnTo>
                    <a:pt x="91" y="1006"/>
                  </a:lnTo>
                  <a:lnTo>
                    <a:pt x="87" y="1006"/>
                  </a:lnTo>
                  <a:lnTo>
                    <a:pt x="82" y="1006"/>
                  </a:lnTo>
                  <a:lnTo>
                    <a:pt x="78" y="1006"/>
                  </a:lnTo>
                  <a:lnTo>
                    <a:pt x="75" y="1006"/>
                  </a:lnTo>
                  <a:lnTo>
                    <a:pt x="73" y="1006"/>
                  </a:lnTo>
                  <a:lnTo>
                    <a:pt x="64" y="999"/>
                  </a:lnTo>
                  <a:lnTo>
                    <a:pt x="62" y="997"/>
                  </a:lnTo>
                  <a:lnTo>
                    <a:pt x="62" y="992"/>
                  </a:lnTo>
                  <a:lnTo>
                    <a:pt x="59" y="992"/>
                  </a:lnTo>
                  <a:lnTo>
                    <a:pt x="57" y="994"/>
                  </a:lnTo>
                  <a:lnTo>
                    <a:pt x="55" y="997"/>
                  </a:lnTo>
                  <a:lnTo>
                    <a:pt x="52" y="999"/>
                  </a:lnTo>
                  <a:lnTo>
                    <a:pt x="48" y="1001"/>
                  </a:lnTo>
                  <a:lnTo>
                    <a:pt x="43" y="1001"/>
                  </a:lnTo>
                  <a:lnTo>
                    <a:pt x="39" y="999"/>
                  </a:lnTo>
                  <a:lnTo>
                    <a:pt x="36" y="997"/>
                  </a:lnTo>
                  <a:lnTo>
                    <a:pt x="32" y="994"/>
                  </a:lnTo>
                  <a:lnTo>
                    <a:pt x="27" y="990"/>
                  </a:lnTo>
                  <a:lnTo>
                    <a:pt x="25" y="983"/>
                  </a:lnTo>
                  <a:lnTo>
                    <a:pt x="23" y="976"/>
                  </a:lnTo>
                  <a:lnTo>
                    <a:pt x="20" y="971"/>
                  </a:lnTo>
                  <a:lnTo>
                    <a:pt x="18" y="969"/>
                  </a:lnTo>
                  <a:lnTo>
                    <a:pt x="16" y="967"/>
                  </a:lnTo>
                  <a:lnTo>
                    <a:pt x="11" y="965"/>
                  </a:lnTo>
                  <a:lnTo>
                    <a:pt x="7" y="965"/>
                  </a:lnTo>
                  <a:lnTo>
                    <a:pt x="5" y="965"/>
                  </a:lnTo>
                  <a:lnTo>
                    <a:pt x="2" y="962"/>
                  </a:lnTo>
                  <a:lnTo>
                    <a:pt x="0" y="958"/>
                  </a:lnTo>
                  <a:lnTo>
                    <a:pt x="0" y="955"/>
                  </a:lnTo>
                  <a:lnTo>
                    <a:pt x="0" y="949"/>
                  </a:lnTo>
                  <a:lnTo>
                    <a:pt x="5" y="942"/>
                  </a:lnTo>
                  <a:lnTo>
                    <a:pt x="9" y="933"/>
                  </a:lnTo>
                  <a:lnTo>
                    <a:pt x="18" y="928"/>
                  </a:lnTo>
                  <a:lnTo>
                    <a:pt x="23" y="926"/>
                  </a:lnTo>
                  <a:lnTo>
                    <a:pt x="27" y="923"/>
                  </a:lnTo>
                  <a:lnTo>
                    <a:pt x="34" y="921"/>
                  </a:lnTo>
                  <a:lnTo>
                    <a:pt x="41" y="921"/>
                  </a:lnTo>
                  <a:lnTo>
                    <a:pt x="46" y="919"/>
                  </a:lnTo>
                  <a:lnTo>
                    <a:pt x="57" y="919"/>
                  </a:lnTo>
                  <a:lnTo>
                    <a:pt x="59" y="917"/>
                  </a:lnTo>
                  <a:lnTo>
                    <a:pt x="62" y="917"/>
                  </a:lnTo>
                  <a:lnTo>
                    <a:pt x="68" y="912"/>
                  </a:lnTo>
                  <a:lnTo>
                    <a:pt x="73" y="910"/>
                  </a:lnTo>
                  <a:lnTo>
                    <a:pt x="75" y="907"/>
                  </a:lnTo>
                  <a:lnTo>
                    <a:pt x="78" y="903"/>
                  </a:lnTo>
                  <a:lnTo>
                    <a:pt x="80" y="898"/>
                  </a:lnTo>
                  <a:lnTo>
                    <a:pt x="80" y="896"/>
                  </a:lnTo>
                  <a:lnTo>
                    <a:pt x="80" y="891"/>
                  </a:lnTo>
                  <a:lnTo>
                    <a:pt x="82" y="887"/>
                  </a:lnTo>
                  <a:lnTo>
                    <a:pt x="89" y="882"/>
                  </a:lnTo>
                  <a:lnTo>
                    <a:pt x="94" y="880"/>
                  </a:lnTo>
                  <a:lnTo>
                    <a:pt x="100" y="873"/>
                  </a:lnTo>
                  <a:lnTo>
                    <a:pt x="105" y="869"/>
                  </a:lnTo>
                  <a:lnTo>
                    <a:pt x="110" y="859"/>
                  </a:lnTo>
                  <a:lnTo>
                    <a:pt x="112" y="857"/>
                  </a:lnTo>
                  <a:lnTo>
                    <a:pt x="114" y="853"/>
                  </a:lnTo>
                  <a:lnTo>
                    <a:pt x="119" y="850"/>
                  </a:lnTo>
                  <a:lnTo>
                    <a:pt x="121" y="848"/>
                  </a:lnTo>
                  <a:lnTo>
                    <a:pt x="121" y="846"/>
                  </a:lnTo>
                  <a:lnTo>
                    <a:pt x="119" y="841"/>
                  </a:lnTo>
                  <a:lnTo>
                    <a:pt x="114" y="830"/>
                  </a:lnTo>
                  <a:lnTo>
                    <a:pt x="114" y="814"/>
                  </a:lnTo>
                  <a:lnTo>
                    <a:pt x="119" y="807"/>
                  </a:lnTo>
                  <a:lnTo>
                    <a:pt x="123" y="807"/>
                  </a:lnTo>
                  <a:lnTo>
                    <a:pt x="139" y="805"/>
                  </a:lnTo>
                  <a:lnTo>
                    <a:pt x="142" y="802"/>
                  </a:lnTo>
                  <a:lnTo>
                    <a:pt x="144" y="802"/>
                  </a:lnTo>
                  <a:lnTo>
                    <a:pt x="146" y="798"/>
                  </a:lnTo>
                  <a:lnTo>
                    <a:pt x="146" y="796"/>
                  </a:lnTo>
                  <a:lnTo>
                    <a:pt x="148" y="796"/>
                  </a:lnTo>
                  <a:lnTo>
                    <a:pt x="151" y="793"/>
                  </a:lnTo>
                  <a:lnTo>
                    <a:pt x="153" y="793"/>
                  </a:lnTo>
                  <a:lnTo>
                    <a:pt x="158" y="793"/>
                  </a:lnTo>
                  <a:lnTo>
                    <a:pt x="162" y="791"/>
                  </a:lnTo>
                  <a:lnTo>
                    <a:pt x="164" y="791"/>
                  </a:lnTo>
                  <a:lnTo>
                    <a:pt x="167" y="789"/>
                  </a:lnTo>
                  <a:lnTo>
                    <a:pt x="167" y="786"/>
                  </a:lnTo>
                  <a:lnTo>
                    <a:pt x="169" y="784"/>
                  </a:lnTo>
                  <a:lnTo>
                    <a:pt x="171" y="782"/>
                  </a:lnTo>
                  <a:lnTo>
                    <a:pt x="171" y="780"/>
                  </a:lnTo>
                  <a:lnTo>
                    <a:pt x="174" y="777"/>
                  </a:lnTo>
                  <a:lnTo>
                    <a:pt x="176" y="775"/>
                  </a:lnTo>
                  <a:lnTo>
                    <a:pt x="178" y="773"/>
                  </a:lnTo>
                  <a:lnTo>
                    <a:pt x="180" y="768"/>
                  </a:lnTo>
                  <a:lnTo>
                    <a:pt x="180" y="766"/>
                  </a:lnTo>
                  <a:lnTo>
                    <a:pt x="183" y="761"/>
                  </a:lnTo>
                  <a:lnTo>
                    <a:pt x="185" y="759"/>
                  </a:lnTo>
                  <a:lnTo>
                    <a:pt x="185" y="757"/>
                  </a:lnTo>
                  <a:lnTo>
                    <a:pt x="183" y="757"/>
                  </a:lnTo>
                  <a:lnTo>
                    <a:pt x="171" y="754"/>
                  </a:lnTo>
                  <a:lnTo>
                    <a:pt x="162" y="752"/>
                  </a:lnTo>
                  <a:lnTo>
                    <a:pt x="160" y="752"/>
                  </a:lnTo>
                  <a:lnTo>
                    <a:pt x="155" y="752"/>
                  </a:lnTo>
                  <a:lnTo>
                    <a:pt x="153" y="750"/>
                  </a:lnTo>
                  <a:lnTo>
                    <a:pt x="153" y="743"/>
                  </a:lnTo>
                  <a:lnTo>
                    <a:pt x="151" y="736"/>
                  </a:lnTo>
                  <a:lnTo>
                    <a:pt x="151" y="732"/>
                  </a:lnTo>
                  <a:lnTo>
                    <a:pt x="148" y="727"/>
                  </a:lnTo>
                  <a:lnTo>
                    <a:pt x="144" y="725"/>
                  </a:lnTo>
                  <a:lnTo>
                    <a:pt x="142" y="722"/>
                  </a:lnTo>
                  <a:lnTo>
                    <a:pt x="137" y="722"/>
                  </a:lnTo>
                  <a:lnTo>
                    <a:pt x="135" y="720"/>
                  </a:lnTo>
                  <a:lnTo>
                    <a:pt x="130" y="718"/>
                  </a:lnTo>
                  <a:lnTo>
                    <a:pt x="126" y="718"/>
                  </a:lnTo>
                  <a:lnTo>
                    <a:pt x="123" y="716"/>
                  </a:lnTo>
                  <a:lnTo>
                    <a:pt x="119" y="711"/>
                  </a:lnTo>
                  <a:lnTo>
                    <a:pt x="114" y="709"/>
                  </a:lnTo>
                  <a:lnTo>
                    <a:pt x="110" y="706"/>
                  </a:lnTo>
                  <a:lnTo>
                    <a:pt x="103" y="704"/>
                  </a:lnTo>
                  <a:lnTo>
                    <a:pt x="100" y="697"/>
                  </a:lnTo>
                  <a:lnTo>
                    <a:pt x="103" y="690"/>
                  </a:lnTo>
                  <a:lnTo>
                    <a:pt x="103" y="688"/>
                  </a:lnTo>
                  <a:lnTo>
                    <a:pt x="105" y="686"/>
                  </a:lnTo>
                  <a:lnTo>
                    <a:pt x="105" y="681"/>
                  </a:lnTo>
                  <a:lnTo>
                    <a:pt x="105" y="679"/>
                  </a:lnTo>
                  <a:lnTo>
                    <a:pt x="107" y="674"/>
                  </a:lnTo>
                  <a:lnTo>
                    <a:pt x="110" y="672"/>
                  </a:lnTo>
                  <a:lnTo>
                    <a:pt x="112" y="672"/>
                  </a:lnTo>
                  <a:lnTo>
                    <a:pt x="112" y="670"/>
                  </a:lnTo>
                  <a:lnTo>
                    <a:pt x="114" y="663"/>
                  </a:lnTo>
                  <a:lnTo>
                    <a:pt x="114" y="661"/>
                  </a:lnTo>
                  <a:lnTo>
                    <a:pt x="119" y="661"/>
                  </a:lnTo>
                  <a:lnTo>
                    <a:pt x="123" y="658"/>
                  </a:lnTo>
                  <a:lnTo>
                    <a:pt x="126" y="654"/>
                  </a:lnTo>
                  <a:lnTo>
                    <a:pt x="128" y="652"/>
                  </a:lnTo>
                  <a:lnTo>
                    <a:pt x="135" y="647"/>
                  </a:lnTo>
                  <a:lnTo>
                    <a:pt x="135" y="642"/>
                  </a:lnTo>
                  <a:lnTo>
                    <a:pt x="137" y="638"/>
                  </a:lnTo>
                  <a:lnTo>
                    <a:pt x="142" y="638"/>
                  </a:lnTo>
                  <a:lnTo>
                    <a:pt x="144" y="638"/>
                  </a:lnTo>
                  <a:lnTo>
                    <a:pt x="148" y="638"/>
                  </a:lnTo>
                  <a:lnTo>
                    <a:pt x="151" y="636"/>
                  </a:lnTo>
                  <a:lnTo>
                    <a:pt x="153" y="636"/>
                  </a:lnTo>
                  <a:lnTo>
                    <a:pt x="155" y="633"/>
                  </a:lnTo>
                  <a:lnTo>
                    <a:pt x="160" y="633"/>
                  </a:lnTo>
                  <a:lnTo>
                    <a:pt x="162" y="636"/>
                  </a:lnTo>
                  <a:lnTo>
                    <a:pt x="167" y="636"/>
                  </a:lnTo>
                  <a:lnTo>
                    <a:pt x="169" y="638"/>
                  </a:lnTo>
                  <a:lnTo>
                    <a:pt x="171" y="636"/>
                  </a:lnTo>
                  <a:lnTo>
                    <a:pt x="174" y="636"/>
                  </a:lnTo>
                  <a:lnTo>
                    <a:pt x="176" y="633"/>
                  </a:lnTo>
                  <a:lnTo>
                    <a:pt x="178" y="633"/>
                  </a:lnTo>
                  <a:lnTo>
                    <a:pt x="183" y="636"/>
                  </a:lnTo>
                  <a:lnTo>
                    <a:pt x="183" y="633"/>
                  </a:lnTo>
                  <a:lnTo>
                    <a:pt x="183" y="631"/>
                  </a:lnTo>
                  <a:lnTo>
                    <a:pt x="183" y="629"/>
                  </a:lnTo>
                  <a:lnTo>
                    <a:pt x="185" y="629"/>
                  </a:lnTo>
                  <a:lnTo>
                    <a:pt x="187" y="629"/>
                  </a:lnTo>
                  <a:lnTo>
                    <a:pt x="194" y="631"/>
                  </a:lnTo>
                  <a:lnTo>
                    <a:pt x="194" y="633"/>
                  </a:lnTo>
                  <a:lnTo>
                    <a:pt x="196" y="636"/>
                  </a:lnTo>
                  <a:lnTo>
                    <a:pt x="199" y="638"/>
                  </a:lnTo>
                  <a:lnTo>
                    <a:pt x="203" y="640"/>
                  </a:lnTo>
                  <a:lnTo>
                    <a:pt x="206" y="638"/>
                  </a:lnTo>
                  <a:lnTo>
                    <a:pt x="208" y="638"/>
                  </a:lnTo>
                  <a:lnTo>
                    <a:pt x="210" y="636"/>
                  </a:lnTo>
                  <a:lnTo>
                    <a:pt x="212" y="636"/>
                  </a:lnTo>
                  <a:lnTo>
                    <a:pt x="215" y="636"/>
                  </a:lnTo>
                  <a:lnTo>
                    <a:pt x="217" y="636"/>
                  </a:lnTo>
                  <a:lnTo>
                    <a:pt x="219" y="636"/>
                  </a:lnTo>
                  <a:lnTo>
                    <a:pt x="222" y="633"/>
                  </a:lnTo>
                  <a:lnTo>
                    <a:pt x="222" y="631"/>
                  </a:lnTo>
                  <a:lnTo>
                    <a:pt x="224" y="629"/>
                  </a:lnTo>
                  <a:lnTo>
                    <a:pt x="224" y="626"/>
                  </a:lnTo>
                  <a:lnTo>
                    <a:pt x="224" y="624"/>
                  </a:lnTo>
                  <a:lnTo>
                    <a:pt x="224" y="622"/>
                  </a:lnTo>
                  <a:lnTo>
                    <a:pt x="224" y="620"/>
                  </a:lnTo>
                  <a:lnTo>
                    <a:pt x="222" y="617"/>
                  </a:lnTo>
                  <a:lnTo>
                    <a:pt x="224" y="617"/>
                  </a:lnTo>
                  <a:lnTo>
                    <a:pt x="226" y="615"/>
                  </a:lnTo>
                  <a:lnTo>
                    <a:pt x="224" y="613"/>
                  </a:lnTo>
                  <a:lnTo>
                    <a:pt x="222" y="613"/>
                  </a:lnTo>
                  <a:lnTo>
                    <a:pt x="219" y="610"/>
                  </a:lnTo>
                  <a:lnTo>
                    <a:pt x="217" y="608"/>
                  </a:lnTo>
                  <a:lnTo>
                    <a:pt x="217" y="601"/>
                  </a:lnTo>
                  <a:lnTo>
                    <a:pt x="217" y="599"/>
                  </a:lnTo>
                  <a:lnTo>
                    <a:pt x="212" y="599"/>
                  </a:lnTo>
                  <a:lnTo>
                    <a:pt x="210" y="599"/>
                  </a:lnTo>
                  <a:lnTo>
                    <a:pt x="210" y="597"/>
                  </a:lnTo>
                  <a:lnTo>
                    <a:pt x="206" y="597"/>
                  </a:lnTo>
                  <a:lnTo>
                    <a:pt x="201" y="594"/>
                  </a:lnTo>
                  <a:lnTo>
                    <a:pt x="196" y="592"/>
                  </a:lnTo>
                  <a:lnTo>
                    <a:pt x="192" y="592"/>
                  </a:lnTo>
                  <a:lnTo>
                    <a:pt x="190" y="590"/>
                  </a:lnTo>
                  <a:lnTo>
                    <a:pt x="190" y="588"/>
                  </a:lnTo>
                  <a:lnTo>
                    <a:pt x="187" y="585"/>
                  </a:lnTo>
                  <a:lnTo>
                    <a:pt x="187" y="583"/>
                  </a:lnTo>
                  <a:lnTo>
                    <a:pt x="185" y="581"/>
                  </a:lnTo>
                  <a:lnTo>
                    <a:pt x="183" y="578"/>
                  </a:lnTo>
                  <a:lnTo>
                    <a:pt x="180" y="578"/>
                  </a:lnTo>
                  <a:lnTo>
                    <a:pt x="176" y="578"/>
                  </a:lnTo>
                  <a:lnTo>
                    <a:pt x="169" y="581"/>
                  </a:lnTo>
                  <a:lnTo>
                    <a:pt x="167" y="581"/>
                  </a:lnTo>
                  <a:lnTo>
                    <a:pt x="164" y="578"/>
                  </a:lnTo>
                  <a:lnTo>
                    <a:pt x="162" y="578"/>
                  </a:lnTo>
                  <a:lnTo>
                    <a:pt x="160" y="574"/>
                  </a:lnTo>
                  <a:lnTo>
                    <a:pt x="158" y="569"/>
                  </a:lnTo>
                  <a:lnTo>
                    <a:pt x="155" y="569"/>
                  </a:lnTo>
                  <a:lnTo>
                    <a:pt x="153" y="569"/>
                  </a:lnTo>
                  <a:lnTo>
                    <a:pt x="151" y="569"/>
                  </a:lnTo>
                  <a:lnTo>
                    <a:pt x="148" y="572"/>
                  </a:lnTo>
                  <a:lnTo>
                    <a:pt x="144" y="572"/>
                  </a:lnTo>
                  <a:lnTo>
                    <a:pt x="142" y="572"/>
                  </a:lnTo>
                  <a:lnTo>
                    <a:pt x="139" y="569"/>
                  </a:lnTo>
                  <a:lnTo>
                    <a:pt x="139" y="565"/>
                  </a:lnTo>
                  <a:lnTo>
                    <a:pt x="142" y="558"/>
                  </a:lnTo>
                  <a:lnTo>
                    <a:pt x="144" y="551"/>
                  </a:lnTo>
                  <a:lnTo>
                    <a:pt x="146" y="542"/>
                  </a:lnTo>
                  <a:lnTo>
                    <a:pt x="151" y="535"/>
                  </a:lnTo>
                  <a:lnTo>
                    <a:pt x="153" y="528"/>
                  </a:lnTo>
                  <a:lnTo>
                    <a:pt x="153" y="524"/>
                  </a:lnTo>
                  <a:lnTo>
                    <a:pt x="153" y="519"/>
                  </a:lnTo>
                  <a:lnTo>
                    <a:pt x="153" y="517"/>
                  </a:lnTo>
                  <a:lnTo>
                    <a:pt x="153" y="508"/>
                  </a:lnTo>
                  <a:lnTo>
                    <a:pt x="153" y="503"/>
                  </a:lnTo>
                  <a:lnTo>
                    <a:pt x="153" y="498"/>
                  </a:lnTo>
                  <a:lnTo>
                    <a:pt x="155" y="494"/>
                  </a:lnTo>
                  <a:lnTo>
                    <a:pt x="158" y="489"/>
                  </a:lnTo>
                  <a:lnTo>
                    <a:pt x="160" y="487"/>
                  </a:lnTo>
                  <a:lnTo>
                    <a:pt x="162" y="482"/>
                  </a:lnTo>
                  <a:lnTo>
                    <a:pt x="164" y="480"/>
                  </a:lnTo>
                  <a:lnTo>
                    <a:pt x="169" y="476"/>
                  </a:lnTo>
                  <a:lnTo>
                    <a:pt x="171" y="476"/>
                  </a:lnTo>
                  <a:lnTo>
                    <a:pt x="176" y="471"/>
                  </a:lnTo>
                  <a:lnTo>
                    <a:pt x="178" y="469"/>
                  </a:lnTo>
                  <a:lnTo>
                    <a:pt x="178" y="466"/>
                  </a:lnTo>
                  <a:lnTo>
                    <a:pt x="178" y="464"/>
                  </a:lnTo>
                  <a:lnTo>
                    <a:pt x="178" y="462"/>
                  </a:lnTo>
                  <a:lnTo>
                    <a:pt x="178" y="457"/>
                  </a:lnTo>
                  <a:lnTo>
                    <a:pt x="183" y="450"/>
                  </a:lnTo>
                  <a:lnTo>
                    <a:pt x="187" y="446"/>
                  </a:lnTo>
                  <a:lnTo>
                    <a:pt x="192" y="441"/>
                  </a:lnTo>
                  <a:lnTo>
                    <a:pt x="196" y="439"/>
                  </a:lnTo>
                  <a:lnTo>
                    <a:pt x="199" y="437"/>
                  </a:lnTo>
                  <a:lnTo>
                    <a:pt x="201" y="437"/>
                  </a:lnTo>
                  <a:lnTo>
                    <a:pt x="203" y="434"/>
                  </a:lnTo>
                  <a:lnTo>
                    <a:pt x="206" y="432"/>
                  </a:lnTo>
                  <a:lnTo>
                    <a:pt x="206" y="430"/>
                  </a:lnTo>
                  <a:lnTo>
                    <a:pt x="208" y="428"/>
                  </a:lnTo>
                  <a:lnTo>
                    <a:pt x="210" y="425"/>
                  </a:lnTo>
                  <a:lnTo>
                    <a:pt x="212" y="423"/>
                  </a:lnTo>
                  <a:lnTo>
                    <a:pt x="215" y="418"/>
                  </a:lnTo>
                  <a:lnTo>
                    <a:pt x="219" y="416"/>
                  </a:lnTo>
                  <a:lnTo>
                    <a:pt x="222" y="414"/>
                  </a:lnTo>
                  <a:lnTo>
                    <a:pt x="226" y="409"/>
                  </a:lnTo>
                  <a:lnTo>
                    <a:pt x="231" y="407"/>
                  </a:lnTo>
                  <a:lnTo>
                    <a:pt x="233" y="407"/>
                  </a:lnTo>
                  <a:lnTo>
                    <a:pt x="235" y="409"/>
                  </a:lnTo>
                  <a:lnTo>
                    <a:pt x="240" y="409"/>
                  </a:lnTo>
                  <a:lnTo>
                    <a:pt x="242" y="407"/>
                  </a:lnTo>
                  <a:lnTo>
                    <a:pt x="244" y="409"/>
                  </a:lnTo>
                  <a:lnTo>
                    <a:pt x="247" y="409"/>
                  </a:lnTo>
                  <a:lnTo>
                    <a:pt x="251" y="409"/>
                  </a:lnTo>
                  <a:lnTo>
                    <a:pt x="256" y="409"/>
                  </a:lnTo>
                  <a:lnTo>
                    <a:pt x="260" y="409"/>
                  </a:lnTo>
                  <a:lnTo>
                    <a:pt x="265" y="407"/>
                  </a:lnTo>
                  <a:lnTo>
                    <a:pt x="265" y="405"/>
                  </a:lnTo>
                  <a:lnTo>
                    <a:pt x="265" y="402"/>
                  </a:lnTo>
                  <a:lnTo>
                    <a:pt x="267" y="402"/>
                  </a:lnTo>
                  <a:lnTo>
                    <a:pt x="272" y="405"/>
                  </a:lnTo>
                  <a:lnTo>
                    <a:pt x="274" y="405"/>
                  </a:lnTo>
                  <a:lnTo>
                    <a:pt x="276" y="402"/>
                  </a:lnTo>
                  <a:lnTo>
                    <a:pt x="279" y="402"/>
                  </a:lnTo>
                  <a:lnTo>
                    <a:pt x="281" y="405"/>
                  </a:lnTo>
                  <a:lnTo>
                    <a:pt x="283" y="407"/>
                  </a:lnTo>
                  <a:lnTo>
                    <a:pt x="288" y="409"/>
                  </a:lnTo>
                  <a:lnTo>
                    <a:pt x="290" y="409"/>
                  </a:lnTo>
                  <a:lnTo>
                    <a:pt x="292" y="407"/>
                  </a:lnTo>
                  <a:lnTo>
                    <a:pt x="292" y="405"/>
                  </a:lnTo>
                  <a:lnTo>
                    <a:pt x="292" y="402"/>
                  </a:lnTo>
                  <a:lnTo>
                    <a:pt x="295" y="402"/>
                  </a:lnTo>
                  <a:lnTo>
                    <a:pt x="299" y="402"/>
                  </a:lnTo>
                  <a:lnTo>
                    <a:pt x="302" y="402"/>
                  </a:lnTo>
                  <a:lnTo>
                    <a:pt x="304" y="402"/>
                  </a:lnTo>
                  <a:lnTo>
                    <a:pt x="306" y="400"/>
                  </a:lnTo>
                  <a:lnTo>
                    <a:pt x="306" y="396"/>
                  </a:lnTo>
                  <a:lnTo>
                    <a:pt x="306" y="386"/>
                  </a:lnTo>
                  <a:lnTo>
                    <a:pt x="308" y="382"/>
                  </a:lnTo>
                  <a:lnTo>
                    <a:pt x="311" y="380"/>
                  </a:lnTo>
                  <a:lnTo>
                    <a:pt x="311" y="377"/>
                  </a:lnTo>
                  <a:lnTo>
                    <a:pt x="313" y="375"/>
                  </a:lnTo>
                  <a:lnTo>
                    <a:pt x="313" y="373"/>
                  </a:lnTo>
                  <a:lnTo>
                    <a:pt x="311" y="370"/>
                  </a:lnTo>
                  <a:lnTo>
                    <a:pt x="311" y="368"/>
                  </a:lnTo>
                  <a:lnTo>
                    <a:pt x="311" y="366"/>
                  </a:lnTo>
                  <a:lnTo>
                    <a:pt x="313" y="366"/>
                  </a:lnTo>
                  <a:lnTo>
                    <a:pt x="315" y="366"/>
                  </a:lnTo>
                  <a:lnTo>
                    <a:pt x="318" y="370"/>
                  </a:lnTo>
                  <a:lnTo>
                    <a:pt x="320" y="373"/>
                  </a:lnTo>
                  <a:lnTo>
                    <a:pt x="322" y="373"/>
                  </a:lnTo>
                  <a:lnTo>
                    <a:pt x="324" y="373"/>
                  </a:lnTo>
                  <a:lnTo>
                    <a:pt x="327" y="370"/>
                  </a:lnTo>
                  <a:lnTo>
                    <a:pt x="327" y="368"/>
                  </a:lnTo>
                  <a:lnTo>
                    <a:pt x="327" y="366"/>
                  </a:lnTo>
                  <a:lnTo>
                    <a:pt x="324" y="364"/>
                  </a:lnTo>
                  <a:lnTo>
                    <a:pt x="324" y="361"/>
                  </a:lnTo>
                  <a:lnTo>
                    <a:pt x="322" y="361"/>
                  </a:lnTo>
                  <a:lnTo>
                    <a:pt x="322" y="359"/>
                  </a:lnTo>
                  <a:lnTo>
                    <a:pt x="322" y="357"/>
                  </a:lnTo>
                  <a:lnTo>
                    <a:pt x="320" y="354"/>
                  </a:lnTo>
                  <a:lnTo>
                    <a:pt x="320" y="352"/>
                  </a:lnTo>
                  <a:lnTo>
                    <a:pt x="320" y="350"/>
                  </a:lnTo>
                  <a:lnTo>
                    <a:pt x="318" y="348"/>
                  </a:lnTo>
                  <a:lnTo>
                    <a:pt x="318" y="345"/>
                  </a:lnTo>
                  <a:lnTo>
                    <a:pt x="315" y="343"/>
                  </a:lnTo>
                  <a:lnTo>
                    <a:pt x="315" y="338"/>
                  </a:lnTo>
                  <a:lnTo>
                    <a:pt x="311" y="341"/>
                  </a:lnTo>
                  <a:lnTo>
                    <a:pt x="311" y="338"/>
                  </a:lnTo>
                  <a:lnTo>
                    <a:pt x="308" y="334"/>
                  </a:lnTo>
                  <a:lnTo>
                    <a:pt x="308" y="332"/>
                  </a:lnTo>
                  <a:lnTo>
                    <a:pt x="304" y="332"/>
                  </a:lnTo>
                  <a:lnTo>
                    <a:pt x="295" y="329"/>
                  </a:lnTo>
                  <a:lnTo>
                    <a:pt x="292" y="327"/>
                  </a:lnTo>
                  <a:lnTo>
                    <a:pt x="292" y="325"/>
                  </a:lnTo>
                  <a:lnTo>
                    <a:pt x="290" y="320"/>
                  </a:lnTo>
                  <a:lnTo>
                    <a:pt x="290" y="313"/>
                  </a:lnTo>
                  <a:lnTo>
                    <a:pt x="290" y="311"/>
                  </a:lnTo>
                  <a:lnTo>
                    <a:pt x="288" y="311"/>
                  </a:lnTo>
                  <a:lnTo>
                    <a:pt x="286" y="309"/>
                  </a:lnTo>
                  <a:lnTo>
                    <a:pt x="283" y="307"/>
                  </a:lnTo>
                  <a:lnTo>
                    <a:pt x="281" y="302"/>
                  </a:lnTo>
                  <a:lnTo>
                    <a:pt x="279" y="302"/>
                  </a:lnTo>
                  <a:lnTo>
                    <a:pt x="276" y="302"/>
                  </a:lnTo>
                  <a:lnTo>
                    <a:pt x="272" y="302"/>
                  </a:lnTo>
                  <a:lnTo>
                    <a:pt x="270" y="300"/>
                  </a:lnTo>
                  <a:lnTo>
                    <a:pt x="267" y="300"/>
                  </a:lnTo>
                  <a:lnTo>
                    <a:pt x="267" y="297"/>
                  </a:lnTo>
                  <a:lnTo>
                    <a:pt x="267" y="293"/>
                  </a:lnTo>
                  <a:lnTo>
                    <a:pt x="267" y="291"/>
                  </a:lnTo>
                  <a:lnTo>
                    <a:pt x="267" y="288"/>
                  </a:lnTo>
                  <a:lnTo>
                    <a:pt x="267" y="286"/>
                  </a:lnTo>
                  <a:lnTo>
                    <a:pt x="267" y="284"/>
                  </a:lnTo>
                  <a:lnTo>
                    <a:pt x="267" y="281"/>
                  </a:lnTo>
                  <a:lnTo>
                    <a:pt x="270" y="281"/>
                  </a:lnTo>
                  <a:lnTo>
                    <a:pt x="272" y="279"/>
                  </a:lnTo>
                  <a:lnTo>
                    <a:pt x="272" y="277"/>
                  </a:lnTo>
                  <a:lnTo>
                    <a:pt x="272" y="275"/>
                  </a:lnTo>
                  <a:lnTo>
                    <a:pt x="272" y="272"/>
                  </a:lnTo>
                  <a:lnTo>
                    <a:pt x="274" y="272"/>
                  </a:lnTo>
                  <a:lnTo>
                    <a:pt x="274" y="270"/>
                  </a:lnTo>
                  <a:lnTo>
                    <a:pt x="276" y="270"/>
                  </a:lnTo>
                  <a:lnTo>
                    <a:pt x="279" y="268"/>
                  </a:lnTo>
                  <a:lnTo>
                    <a:pt x="279" y="265"/>
                  </a:lnTo>
                  <a:lnTo>
                    <a:pt x="281" y="263"/>
                  </a:lnTo>
                  <a:lnTo>
                    <a:pt x="286" y="265"/>
                  </a:lnTo>
                  <a:lnTo>
                    <a:pt x="290" y="265"/>
                  </a:lnTo>
                  <a:lnTo>
                    <a:pt x="295" y="265"/>
                  </a:lnTo>
                  <a:lnTo>
                    <a:pt x="297" y="265"/>
                  </a:lnTo>
                  <a:lnTo>
                    <a:pt x="299" y="263"/>
                  </a:lnTo>
                  <a:lnTo>
                    <a:pt x="299" y="261"/>
                  </a:lnTo>
                  <a:lnTo>
                    <a:pt x="302" y="261"/>
                  </a:lnTo>
                  <a:lnTo>
                    <a:pt x="306" y="261"/>
                  </a:lnTo>
                  <a:lnTo>
                    <a:pt x="308" y="261"/>
                  </a:lnTo>
                  <a:lnTo>
                    <a:pt x="308" y="259"/>
                  </a:lnTo>
                  <a:lnTo>
                    <a:pt x="311" y="259"/>
                  </a:lnTo>
                  <a:lnTo>
                    <a:pt x="313" y="259"/>
                  </a:lnTo>
                  <a:lnTo>
                    <a:pt x="315" y="261"/>
                  </a:lnTo>
                  <a:lnTo>
                    <a:pt x="315" y="259"/>
                  </a:lnTo>
                  <a:lnTo>
                    <a:pt x="318" y="259"/>
                  </a:lnTo>
                  <a:lnTo>
                    <a:pt x="318" y="256"/>
                  </a:lnTo>
                  <a:lnTo>
                    <a:pt x="318" y="252"/>
                  </a:lnTo>
                  <a:lnTo>
                    <a:pt x="315" y="245"/>
                  </a:lnTo>
                  <a:lnTo>
                    <a:pt x="313" y="240"/>
                  </a:lnTo>
                  <a:lnTo>
                    <a:pt x="313" y="238"/>
                  </a:lnTo>
                  <a:lnTo>
                    <a:pt x="313" y="236"/>
                  </a:lnTo>
                  <a:lnTo>
                    <a:pt x="315" y="233"/>
                  </a:lnTo>
                  <a:lnTo>
                    <a:pt x="318" y="231"/>
                  </a:lnTo>
                  <a:lnTo>
                    <a:pt x="318" y="229"/>
                  </a:lnTo>
                  <a:lnTo>
                    <a:pt x="318" y="222"/>
                  </a:lnTo>
                  <a:lnTo>
                    <a:pt x="318" y="220"/>
                  </a:lnTo>
                  <a:lnTo>
                    <a:pt x="320" y="220"/>
                  </a:lnTo>
                  <a:lnTo>
                    <a:pt x="322" y="220"/>
                  </a:lnTo>
                  <a:lnTo>
                    <a:pt x="324" y="220"/>
                  </a:lnTo>
                  <a:lnTo>
                    <a:pt x="327" y="217"/>
                  </a:lnTo>
                  <a:lnTo>
                    <a:pt x="327" y="215"/>
                  </a:lnTo>
                  <a:lnTo>
                    <a:pt x="324" y="213"/>
                  </a:lnTo>
                  <a:lnTo>
                    <a:pt x="324" y="211"/>
                  </a:lnTo>
                  <a:lnTo>
                    <a:pt x="324" y="208"/>
                  </a:lnTo>
                  <a:lnTo>
                    <a:pt x="324" y="206"/>
                  </a:lnTo>
                  <a:lnTo>
                    <a:pt x="327" y="201"/>
                  </a:lnTo>
                  <a:lnTo>
                    <a:pt x="327" y="197"/>
                  </a:lnTo>
                  <a:lnTo>
                    <a:pt x="329" y="192"/>
                  </a:lnTo>
                  <a:lnTo>
                    <a:pt x="329" y="190"/>
                  </a:lnTo>
                  <a:lnTo>
                    <a:pt x="329" y="185"/>
                  </a:lnTo>
                  <a:lnTo>
                    <a:pt x="331" y="181"/>
                  </a:lnTo>
                  <a:lnTo>
                    <a:pt x="331" y="179"/>
                  </a:lnTo>
                  <a:lnTo>
                    <a:pt x="331" y="176"/>
                  </a:lnTo>
                  <a:lnTo>
                    <a:pt x="331" y="174"/>
                  </a:lnTo>
                  <a:lnTo>
                    <a:pt x="329" y="169"/>
                  </a:lnTo>
                  <a:lnTo>
                    <a:pt x="327" y="165"/>
                  </a:lnTo>
                  <a:lnTo>
                    <a:pt x="327" y="163"/>
                  </a:lnTo>
                  <a:lnTo>
                    <a:pt x="324" y="163"/>
                  </a:lnTo>
                  <a:lnTo>
                    <a:pt x="327" y="153"/>
                  </a:lnTo>
                  <a:lnTo>
                    <a:pt x="327" y="149"/>
                  </a:lnTo>
                  <a:lnTo>
                    <a:pt x="327" y="147"/>
                  </a:lnTo>
                  <a:lnTo>
                    <a:pt x="329" y="144"/>
                  </a:lnTo>
                  <a:lnTo>
                    <a:pt x="331" y="142"/>
                  </a:lnTo>
                  <a:lnTo>
                    <a:pt x="334" y="142"/>
                  </a:lnTo>
                  <a:lnTo>
                    <a:pt x="336" y="144"/>
                  </a:lnTo>
                  <a:lnTo>
                    <a:pt x="338" y="144"/>
                  </a:lnTo>
                  <a:lnTo>
                    <a:pt x="343" y="144"/>
                  </a:lnTo>
                  <a:lnTo>
                    <a:pt x="345" y="140"/>
                  </a:lnTo>
                  <a:lnTo>
                    <a:pt x="347" y="137"/>
                  </a:lnTo>
                  <a:lnTo>
                    <a:pt x="350" y="133"/>
                  </a:lnTo>
                  <a:lnTo>
                    <a:pt x="350" y="126"/>
                  </a:lnTo>
                  <a:lnTo>
                    <a:pt x="347" y="121"/>
                  </a:lnTo>
                  <a:lnTo>
                    <a:pt x="347" y="117"/>
                  </a:lnTo>
                  <a:lnTo>
                    <a:pt x="345" y="115"/>
                  </a:lnTo>
                  <a:lnTo>
                    <a:pt x="345" y="112"/>
                  </a:lnTo>
                  <a:lnTo>
                    <a:pt x="347" y="110"/>
                  </a:lnTo>
                  <a:lnTo>
                    <a:pt x="350" y="108"/>
                  </a:lnTo>
                  <a:lnTo>
                    <a:pt x="363" y="101"/>
                  </a:lnTo>
                  <a:lnTo>
                    <a:pt x="366" y="99"/>
                  </a:lnTo>
                  <a:lnTo>
                    <a:pt x="368" y="96"/>
                  </a:lnTo>
                  <a:lnTo>
                    <a:pt x="370" y="94"/>
                  </a:lnTo>
                  <a:lnTo>
                    <a:pt x="372" y="92"/>
                  </a:lnTo>
                  <a:lnTo>
                    <a:pt x="377" y="92"/>
                  </a:lnTo>
                  <a:lnTo>
                    <a:pt x="379" y="92"/>
                  </a:lnTo>
                  <a:lnTo>
                    <a:pt x="379" y="89"/>
                  </a:lnTo>
                  <a:lnTo>
                    <a:pt x="382" y="87"/>
                  </a:lnTo>
                  <a:lnTo>
                    <a:pt x="382" y="83"/>
                  </a:lnTo>
                  <a:lnTo>
                    <a:pt x="382" y="78"/>
                  </a:lnTo>
                  <a:lnTo>
                    <a:pt x="388" y="71"/>
                  </a:lnTo>
                  <a:lnTo>
                    <a:pt x="395" y="67"/>
                  </a:lnTo>
                  <a:lnTo>
                    <a:pt x="398" y="60"/>
                  </a:lnTo>
                  <a:lnTo>
                    <a:pt x="400" y="53"/>
                  </a:lnTo>
                  <a:lnTo>
                    <a:pt x="400" y="48"/>
                  </a:lnTo>
                  <a:lnTo>
                    <a:pt x="398" y="46"/>
                  </a:lnTo>
                  <a:lnTo>
                    <a:pt x="395" y="39"/>
                  </a:lnTo>
                  <a:lnTo>
                    <a:pt x="391" y="32"/>
                  </a:lnTo>
                  <a:lnTo>
                    <a:pt x="391" y="28"/>
                  </a:lnTo>
                  <a:lnTo>
                    <a:pt x="391" y="25"/>
                  </a:lnTo>
                  <a:lnTo>
                    <a:pt x="391" y="23"/>
                  </a:lnTo>
                  <a:lnTo>
                    <a:pt x="398" y="12"/>
                  </a:lnTo>
                  <a:lnTo>
                    <a:pt x="404" y="3"/>
                  </a:lnTo>
                  <a:lnTo>
                    <a:pt x="407" y="0"/>
                  </a:lnTo>
                  <a:lnTo>
                    <a:pt x="411" y="3"/>
                  </a:lnTo>
                  <a:lnTo>
                    <a:pt x="414" y="5"/>
                  </a:lnTo>
                  <a:lnTo>
                    <a:pt x="418" y="9"/>
                  </a:lnTo>
                  <a:lnTo>
                    <a:pt x="423" y="9"/>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66" name="Freeform 18">
              <a:extLst>
                <a:ext uri="{FF2B5EF4-FFF2-40B4-BE49-F238E27FC236}">
                  <a16:creationId xmlns:a16="http://schemas.microsoft.com/office/drawing/2014/main" id="{BF342FE2-4F4F-564F-4ABA-5217E96D9C7E}"/>
                </a:ext>
              </a:extLst>
            </xdr:cNvPr>
            <xdr:cNvSpPr>
              <a:spLocks/>
            </xdr:cNvSpPr>
          </xdr:nvSpPr>
          <xdr:spPr bwMode="auto">
            <a:xfrm>
              <a:off x="2425700" y="3233738"/>
              <a:ext cx="1262062" cy="1947863"/>
            </a:xfrm>
            <a:custGeom>
              <a:avLst/>
              <a:gdLst/>
              <a:ahLst/>
              <a:cxnLst>
                <a:cxn ang="0">
                  <a:pos x="464" y="11"/>
                </a:cxn>
                <a:cxn ang="0">
                  <a:pos x="519" y="36"/>
                </a:cxn>
                <a:cxn ang="0">
                  <a:pos x="603" y="78"/>
                </a:cxn>
                <a:cxn ang="0">
                  <a:pos x="631" y="128"/>
                </a:cxn>
                <a:cxn ang="0">
                  <a:pos x="589" y="192"/>
                </a:cxn>
                <a:cxn ang="0">
                  <a:pos x="562" y="208"/>
                </a:cxn>
                <a:cxn ang="0">
                  <a:pos x="578" y="242"/>
                </a:cxn>
                <a:cxn ang="0">
                  <a:pos x="605" y="297"/>
                </a:cxn>
                <a:cxn ang="0">
                  <a:pos x="605" y="331"/>
                </a:cxn>
                <a:cxn ang="0">
                  <a:pos x="608" y="379"/>
                </a:cxn>
                <a:cxn ang="0">
                  <a:pos x="649" y="395"/>
                </a:cxn>
                <a:cxn ang="0">
                  <a:pos x="683" y="423"/>
                </a:cxn>
                <a:cxn ang="0">
                  <a:pos x="674" y="487"/>
                </a:cxn>
                <a:cxn ang="0">
                  <a:pos x="706" y="537"/>
                </a:cxn>
                <a:cxn ang="0">
                  <a:pos x="731" y="608"/>
                </a:cxn>
                <a:cxn ang="0">
                  <a:pos x="724" y="695"/>
                </a:cxn>
                <a:cxn ang="0">
                  <a:pos x="713" y="747"/>
                </a:cxn>
                <a:cxn ang="0">
                  <a:pos x="697" y="793"/>
                </a:cxn>
                <a:cxn ang="0">
                  <a:pos x="701" y="857"/>
                </a:cxn>
                <a:cxn ang="0">
                  <a:pos x="738" y="791"/>
                </a:cxn>
                <a:cxn ang="0">
                  <a:pos x="777" y="843"/>
                </a:cxn>
                <a:cxn ang="0">
                  <a:pos x="779" y="896"/>
                </a:cxn>
                <a:cxn ang="0">
                  <a:pos x="743" y="976"/>
                </a:cxn>
                <a:cxn ang="0">
                  <a:pos x="688" y="1067"/>
                </a:cxn>
                <a:cxn ang="0">
                  <a:pos x="649" y="1099"/>
                </a:cxn>
                <a:cxn ang="0">
                  <a:pos x="621" y="1131"/>
                </a:cxn>
                <a:cxn ang="0">
                  <a:pos x="596" y="1193"/>
                </a:cxn>
                <a:cxn ang="0">
                  <a:pos x="553" y="1202"/>
                </a:cxn>
                <a:cxn ang="0">
                  <a:pos x="519" y="1222"/>
                </a:cxn>
                <a:cxn ang="0">
                  <a:pos x="455" y="1181"/>
                </a:cxn>
                <a:cxn ang="0">
                  <a:pos x="398" y="1184"/>
                </a:cxn>
                <a:cxn ang="0">
                  <a:pos x="363" y="1140"/>
                </a:cxn>
                <a:cxn ang="0">
                  <a:pos x="345" y="1124"/>
                </a:cxn>
                <a:cxn ang="0">
                  <a:pos x="308" y="1177"/>
                </a:cxn>
                <a:cxn ang="0">
                  <a:pos x="240" y="1186"/>
                </a:cxn>
                <a:cxn ang="0">
                  <a:pos x="144" y="1120"/>
                </a:cxn>
                <a:cxn ang="0">
                  <a:pos x="98" y="1097"/>
                </a:cxn>
                <a:cxn ang="0">
                  <a:pos x="107" y="1069"/>
                </a:cxn>
                <a:cxn ang="0">
                  <a:pos x="75" y="1001"/>
                </a:cxn>
                <a:cxn ang="0">
                  <a:pos x="20" y="966"/>
                </a:cxn>
                <a:cxn ang="0">
                  <a:pos x="46" y="914"/>
                </a:cxn>
                <a:cxn ang="0">
                  <a:pos x="112" y="852"/>
                </a:cxn>
                <a:cxn ang="0">
                  <a:pos x="153" y="788"/>
                </a:cxn>
                <a:cxn ang="0">
                  <a:pos x="183" y="752"/>
                </a:cxn>
                <a:cxn ang="0">
                  <a:pos x="119" y="706"/>
                </a:cxn>
                <a:cxn ang="0">
                  <a:pos x="123" y="653"/>
                </a:cxn>
                <a:cxn ang="0">
                  <a:pos x="174" y="631"/>
                </a:cxn>
                <a:cxn ang="0">
                  <a:pos x="212" y="631"/>
                </a:cxn>
                <a:cxn ang="0">
                  <a:pos x="217" y="603"/>
                </a:cxn>
                <a:cxn ang="0">
                  <a:pos x="176" y="573"/>
                </a:cxn>
                <a:cxn ang="0">
                  <a:pos x="146" y="537"/>
                </a:cxn>
                <a:cxn ang="0">
                  <a:pos x="178" y="464"/>
                </a:cxn>
                <a:cxn ang="0">
                  <a:pos x="215" y="413"/>
                </a:cxn>
                <a:cxn ang="0">
                  <a:pos x="267" y="397"/>
                </a:cxn>
                <a:cxn ang="0">
                  <a:pos x="306" y="391"/>
                </a:cxn>
                <a:cxn ang="0">
                  <a:pos x="327" y="363"/>
                </a:cxn>
                <a:cxn ang="0">
                  <a:pos x="308" y="327"/>
                </a:cxn>
                <a:cxn ang="0">
                  <a:pos x="267" y="292"/>
                </a:cxn>
                <a:cxn ang="0">
                  <a:pos x="281" y="258"/>
                </a:cxn>
                <a:cxn ang="0">
                  <a:pos x="318" y="247"/>
                </a:cxn>
              </a:cxnLst>
              <a:rect l="0" t="0" r="r" b="b"/>
              <a:pathLst>
                <a:path w="795" h="1227">
                  <a:moveTo>
                    <a:pt x="423" y="4"/>
                  </a:moveTo>
                  <a:lnTo>
                    <a:pt x="425" y="7"/>
                  </a:lnTo>
                  <a:lnTo>
                    <a:pt x="427" y="4"/>
                  </a:lnTo>
                  <a:lnTo>
                    <a:pt x="430" y="2"/>
                  </a:lnTo>
                  <a:lnTo>
                    <a:pt x="432" y="0"/>
                  </a:lnTo>
                  <a:lnTo>
                    <a:pt x="434" y="0"/>
                  </a:lnTo>
                  <a:lnTo>
                    <a:pt x="436" y="2"/>
                  </a:lnTo>
                  <a:lnTo>
                    <a:pt x="439" y="4"/>
                  </a:lnTo>
                  <a:lnTo>
                    <a:pt x="441" y="7"/>
                  </a:lnTo>
                  <a:lnTo>
                    <a:pt x="443" y="9"/>
                  </a:lnTo>
                  <a:lnTo>
                    <a:pt x="445" y="9"/>
                  </a:lnTo>
                  <a:lnTo>
                    <a:pt x="450" y="11"/>
                  </a:lnTo>
                  <a:lnTo>
                    <a:pt x="450" y="14"/>
                  </a:lnTo>
                  <a:lnTo>
                    <a:pt x="452" y="16"/>
                  </a:lnTo>
                  <a:lnTo>
                    <a:pt x="457" y="16"/>
                  </a:lnTo>
                  <a:lnTo>
                    <a:pt x="461" y="14"/>
                  </a:lnTo>
                  <a:lnTo>
                    <a:pt x="464" y="11"/>
                  </a:lnTo>
                  <a:lnTo>
                    <a:pt x="466" y="9"/>
                  </a:lnTo>
                  <a:lnTo>
                    <a:pt x="468" y="9"/>
                  </a:lnTo>
                  <a:lnTo>
                    <a:pt x="471" y="11"/>
                  </a:lnTo>
                  <a:lnTo>
                    <a:pt x="473" y="16"/>
                  </a:lnTo>
                  <a:lnTo>
                    <a:pt x="475" y="18"/>
                  </a:lnTo>
                  <a:lnTo>
                    <a:pt x="477" y="18"/>
                  </a:lnTo>
                  <a:lnTo>
                    <a:pt x="480" y="18"/>
                  </a:lnTo>
                  <a:lnTo>
                    <a:pt x="491" y="14"/>
                  </a:lnTo>
                  <a:lnTo>
                    <a:pt x="503" y="11"/>
                  </a:lnTo>
                  <a:lnTo>
                    <a:pt x="505" y="9"/>
                  </a:lnTo>
                  <a:lnTo>
                    <a:pt x="507" y="9"/>
                  </a:lnTo>
                  <a:lnTo>
                    <a:pt x="509" y="11"/>
                  </a:lnTo>
                  <a:lnTo>
                    <a:pt x="512" y="18"/>
                  </a:lnTo>
                  <a:lnTo>
                    <a:pt x="512" y="25"/>
                  </a:lnTo>
                  <a:lnTo>
                    <a:pt x="514" y="30"/>
                  </a:lnTo>
                  <a:lnTo>
                    <a:pt x="516" y="34"/>
                  </a:lnTo>
                  <a:lnTo>
                    <a:pt x="519" y="36"/>
                  </a:lnTo>
                  <a:lnTo>
                    <a:pt x="525" y="43"/>
                  </a:lnTo>
                  <a:lnTo>
                    <a:pt x="530" y="48"/>
                  </a:lnTo>
                  <a:lnTo>
                    <a:pt x="537" y="50"/>
                  </a:lnTo>
                  <a:lnTo>
                    <a:pt x="539" y="52"/>
                  </a:lnTo>
                  <a:lnTo>
                    <a:pt x="544" y="55"/>
                  </a:lnTo>
                  <a:lnTo>
                    <a:pt x="553" y="57"/>
                  </a:lnTo>
                  <a:lnTo>
                    <a:pt x="557" y="57"/>
                  </a:lnTo>
                  <a:lnTo>
                    <a:pt x="562" y="59"/>
                  </a:lnTo>
                  <a:lnTo>
                    <a:pt x="564" y="62"/>
                  </a:lnTo>
                  <a:lnTo>
                    <a:pt x="567" y="62"/>
                  </a:lnTo>
                  <a:lnTo>
                    <a:pt x="571" y="64"/>
                  </a:lnTo>
                  <a:lnTo>
                    <a:pt x="576" y="66"/>
                  </a:lnTo>
                  <a:lnTo>
                    <a:pt x="580" y="68"/>
                  </a:lnTo>
                  <a:lnTo>
                    <a:pt x="585" y="68"/>
                  </a:lnTo>
                  <a:lnTo>
                    <a:pt x="592" y="73"/>
                  </a:lnTo>
                  <a:lnTo>
                    <a:pt x="599" y="75"/>
                  </a:lnTo>
                  <a:lnTo>
                    <a:pt x="603" y="78"/>
                  </a:lnTo>
                  <a:lnTo>
                    <a:pt x="605" y="80"/>
                  </a:lnTo>
                  <a:lnTo>
                    <a:pt x="610" y="84"/>
                  </a:lnTo>
                  <a:lnTo>
                    <a:pt x="612" y="87"/>
                  </a:lnTo>
                  <a:lnTo>
                    <a:pt x="617" y="89"/>
                  </a:lnTo>
                  <a:lnTo>
                    <a:pt x="619" y="89"/>
                  </a:lnTo>
                  <a:lnTo>
                    <a:pt x="624" y="89"/>
                  </a:lnTo>
                  <a:lnTo>
                    <a:pt x="631" y="87"/>
                  </a:lnTo>
                  <a:lnTo>
                    <a:pt x="628" y="89"/>
                  </a:lnTo>
                  <a:lnTo>
                    <a:pt x="628" y="94"/>
                  </a:lnTo>
                  <a:lnTo>
                    <a:pt x="628" y="98"/>
                  </a:lnTo>
                  <a:lnTo>
                    <a:pt x="628" y="105"/>
                  </a:lnTo>
                  <a:lnTo>
                    <a:pt x="628" y="112"/>
                  </a:lnTo>
                  <a:lnTo>
                    <a:pt x="628" y="116"/>
                  </a:lnTo>
                  <a:lnTo>
                    <a:pt x="628" y="121"/>
                  </a:lnTo>
                  <a:lnTo>
                    <a:pt x="631" y="123"/>
                  </a:lnTo>
                  <a:lnTo>
                    <a:pt x="631" y="126"/>
                  </a:lnTo>
                  <a:lnTo>
                    <a:pt x="631" y="128"/>
                  </a:lnTo>
                  <a:lnTo>
                    <a:pt x="628" y="130"/>
                  </a:lnTo>
                  <a:lnTo>
                    <a:pt x="624" y="130"/>
                  </a:lnTo>
                  <a:lnTo>
                    <a:pt x="624" y="132"/>
                  </a:lnTo>
                  <a:lnTo>
                    <a:pt x="621" y="135"/>
                  </a:lnTo>
                  <a:lnTo>
                    <a:pt x="617" y="139"/>
                  </a:lnTo>
                  <a:lnTo>
                    <a:pt x="612" y="144"/>
                  </a:lnTo>
                  <a:lnTo>
                    <a:pt x="605" y="148"/>
                  </a:lnTo>
                  <a:lnTo>
                    <a:pt x="599" y="153"/>
                  </a:lnTo>
                  <a:lnTo>
                    <a:pt x="592" y="160"/>
                  </a:lnTo>
                  <a:lnTo>
                    <a:pt x="587" y="164"/>
                  </a:lnTo>
                  <a:lnTo>
                    <a:pt x="585" y="167"/>
                  </a:lnTo>
                  <a:lnTo>
                    <a:pt x="583" y="169"/>
                  </a:lnTo>
                  <a:lnTo>
                    <a:pt x="585" y="176"/>
                  </a:lnTo>
                  <a:lnTo>
                    <a:pt x="587" y="180"/>
                  </a:lnTo>
                  <a:lnTo>
                    <a:pt x="589" y="185"/>
                  </a:lnTo>
                  <a:lnTo>
                    <a:pt x="589" y="190"/>
                  </a:lnTo>
                  <a:lnTo>
                    <a:pt x="589" y="192"/>
                  </a:lnTo>
                  <a:lnTo>
                    <a:pt x="587" y="192"/>
                  </a:lnTo>
                  <a:lnTo>
                    <a:pt x="585" y="194"/>
                  </a:lnTo>
                  <a:lnTo>
                    <a:pt x="583" y="196"/>
                  </a:lnTo>
                  <a:lnTo>
                    <a:pt x="580" y="196"/>
                  </a:lnTo>
                  <a:lnTo>
                    <a:pt x="578" y="196"/>
                  </a:lnTo>
                  <a:lnTo>
                    <a:pt x="576" y="194"/>
                  </a:lnTo>
                  <a:lnTo>
                    <a:pt x="573" y="192"/>
                  </a:lnTo>
                  <a:lnTo>
                    <a:pt x="571" y="192"/>
                  </a:lnTo>
                  <a:lnTo>
                    <a:pt x="569" y="192"/>
                  </a:lnTo>
                  <a:lnTo>
                    <a:pt x="567" y="194"/>
                  </a:lnTo>
                  <a:lnTo>
                    <a:pt x="569" y="196"/>
                  </a:lnTo>
                  <a:lnTo>
                    <a:pt x="571" y="199"/>
                  </a:lnTo>
                  <a:lnTo>
                    <a:pt x="571" y="201"/>
                  </a:lnTo>
                  <a:lnTo>
                    <a:pt x="571" y="203"/>
                  </a:lnTo>
                  <a:lnTo>
                    <a:pt x="571" y="206"/>
                  </a:lnTo>
                  <a:lnTo>
                    <a:pt x="567" y="208"/>
                  </a:lnTo>
                  <a:lnTo>
                    <a:pt x="562" y="208"/>
                  </a:lnTo>
                  <a:lnTo>
                    <a:pt x="562" y="210"/>
                  </a:lnTo>
                  <a:lnTo>
                    <a:pt x="560" y="212"/>
                  </a:lnTo>
                  <a:lnTo>
                    <a:pt x="560" y="217"/>
                  </a:lnTo>
                  <a:lnTo>
                    <a:pt x="562" y="219"/>
                  </a:lnTo>
                  <a:lnTo>
                    <a:pt x="564" y="219"/>
                  </a:lnTo>
                  <a:lnTo>
                    <a:pt x="567" y="222"/>
                  </a:lnTo>
                  <a:lnTo>
                    <a:pt x="569" y="219"/>
                  </a:lnTo>
                  <a:lnTo>
                    <a:pt x="571" y="215"/>
                  </a:lnTo>
                  <a:lnTo>
                    <a:pt x="573" y="212"/>
                  </a:lnTo>
                  <a:lnTo>
                    <a:pt x="576" y="212"/>
                  </a:lnTo>
                  <a:lnTo>
                    <a:pt x="576" y="215"/>
                  </a:lnTo>
                  <a:lnTo>
                    <a:pt x="578" y="219"/>
                  </a:lnTo>
                  <a:lnTo>
                    <a:pt x="578" y="224"/>
                  </a:lnTo>
                  <a:lnTo>
                    <a:pt x="580" y="228"/>
                  </a:lnTo>
                  <a:lnTo>
                    <a:pt x="580" y="233"/>
                  </a:lnTo>
                  <a:lnTo>
                    <a:pt x="580" y="238"/>
                  </a:lnTo>
                  <a:lnTo>
                    <a:pt x="578" y="242"/>
                  </a:lnTo>
                  <a:lnTo>
                    <a:pt x="576" y="249"/>
                  </a:lnTo>
                  <a:lnTo>
                    <a:pt x="571" y="256"/>
                  </a:lnTo>
                  <a:lnTo>
                    <a:pt x="578" y="263"/>
                  </a:lnTo>
                  <a:lnTo>
                    <a:pt x="578" y="265"/>
                  </a:lnTo>
                  <a:lnTo>
                    <a:pt x="578" y="270"/>
                  </a:lnTo>
                  <a:lnTo>
                    <a:pt x="578" y="272"/>
                  </a:lnTo>
                  <a:lnTo>
                    <a:pt x="578" y="276"/>
                  </a:lnTo>
                  <a:lnTo>
                    <a:pt x="578" y="279"/>
                  </a:lnTo>
                  <a:lnTo>
                    <a:pt x="576" y="283"/>
                  </a:lnTo>
                  <a:lnTo>
                    <a:pt x="576" y="286"/>
                  </a:lnTo>
                  <a:lnTo>
                    <a:pt x="573" y="288"/>
                  </a:lnTo>
                  <a:lnTo>
                    <a:pt x="576" y="290"/>
                  </a:lnTo>
                  <a:lnTo>
                    <a:pt x="578" y="292"/>
                  </a:lnTo>
                  <a:lnTo>
                    <a:pt x="587" y="292"/>
                  </a:lnTo>
                  <a:lnTo>
                    <a:pt x="599" y="292"/>
                  </a:lnTo>
                  <a:lnTo>
                    <a:pt x="603" y="295"/>
                  </a:lnTo>
                  <a:lnTo>
                    <a:pt x="605" y="297"/>
                  </a:lnTo>
                  <a:lnTo>
                    <a:pt x="605" y="299"/>
                  </a:lnTo>
                  <a:lnTo>
                    <a:pt x="608" y="304"/>
                  </a:lnTo>
                  <a:lnTo>
                    <a:pt x="610" y="306"/>
                  </a:lnTo>
                  <a:lnTo>
                    <a:pt x="612" y="306"/>
                  </a:lnTo>
                  <a:lnTo>
                    <a:pt x="617" y="308"/>
                  </a:lnTo>
                  <a:lnTo>
                    <a:pt x="619" y="311"/>
                  </a:lnTo>
                  <a:lnTo>
                    <a:pt x="619" y="313"/>
                  </a:lnTo>
                  <a:lnTo>
                    <a:pt x="619" y="315"/>
                  </a:lnTo>
                  <a:lnTo>
                    <a:pt x="617" y="318"/>
                  </a:lnTo>
                  <a:lnTo>
                    <a:pt x="615" y="320"/>
                  </a:lnTo>
                  <a:lnTo>
                    <a:pt x="615" y="322"/>
                  </a:lnTo>
                  <a:lnTo>
                    <a:pt x="617" y="324"/>
                  </a:lnTo>
                  <a:lnTo>
                    <a:pt x="615" y="327"/>
                  </a:lnTo>
                  <a:lnTo>
                    <a:pt x="612" y="327"/>
                  </a:lnTo>
                  <a:lnTo>
                    <a:pt x="610" y="329"/>
                  </a:lnTo>
                  <a:lnTo>
                    <a:pt x="608" y="329"/>
                  </a:lnTo>
                  <a:lnTo>
                    <a:pt x="605" y="331"/>
                  </a:lnTo>
                  <a:lnTo>
                    <a:pt x="603" y="331"/>
                  </a:lnTo>
                  <a:lnTo>
                    <a:pt x="601" y="331"/>
                  </a:lnTo>
                  <a:lnTo>
                    <a:pt x="599" y="333"/>
                  </a:lnTo>
                  <a:lnTo>
                    <a:pt x="596" y="336"/>
                  </a:lnTo>
                  <a:lnTo>
                    <a:pt x="596" y="343"/>
                  </a:lnTo>
                  <a:lnTo>
                    <a:pt x="596" y="345"/>
                  </a:lnTo>
                  <a:lnTo>
                    <a:pt x="594" y="347"/>
                  </a:lnTo>
                  <a:lnTo>
                    <a:pt x="592" y="352"/>
                  </a:lnTo>
                  <a:lnTo>
                    <a:pt x="587" y="354"/>
                  </a:lnTo>
                  <a:lnTo>
                    <a:pt x="587" y="356"/>
                  </a:lnTo>
                  <a:lnTo>
                    <a:pt x="587" y="361"/>
                  </a:lnTo>
                  <a:lnTo>
                    <a:pt x="589" y="363"/>
                  </a:lnTo>
                  <a:lnTo>
                    <a:pt x="596" y="372"/>
                  </a:lnTo>
                  <a:lnTo>
                    <a:pt x="596" y="377"/>
                  </a:lnTo>
                  <a:lnTo>
                    <a:pt x="601" y="379"/>
                  </a:lnTo>
                  <a:lnTo>
                    <a:pt x="603" y="379"/>
                  </a:lnTo>
                  <a:lnTo>
                    <a:pt x="608" y="379"/>
                  </a:lnTo>
                  <a:lnTo>
                    <a:pt x="615" y="379"/>
                  </a:lnTo>
                  <a:lnTo>
                    <a:pt x="619" y="379"/>
                  </a:lnTo>
                  <a:lnTo>
                    <a:pt x="621" y="381"/>
                  </a:lnTo>
                  <a:lnTo>
                    <a:pt x="624" y="381"/>
                  </a:lnTo>
                  <a:lnTo>
                    <a:pt x="626" y="384"/>
                  </a:lnTo>
                  <a:lnTo>
                    <a:pt x="628" y="384"/>
                  </a:lnTo>
                  <a:lnTo>
                    <a:pt x="631" y="384"/>
                  </a:lnTo>
                  <a:lnTo>
                    <a:pt x="633" y="384"/>
                  </a:lnTo>
                  <a:lnTo>
                    <a:pt x="635" y="384"/>
                  </a:lnTo>
                  <a:lnTo>
                    <a:pt x="635" y="386"/>
                  </a:lnTo>
                  <a:lnTo>
                    <a:pt x="637" y="386"/>
                  </a:lnTo>
                  <a:lnTo>
                    <a:pt x="640" y="388"/>
                  </a:lnTo>
                  <a:lnTo>
                    <a:pt x="642" y="388"/>
                  </a:lnTo>
                  <a:lnTo>
                    <a:pt x="644" y="388"/>
                  </a:lnTo>
                  <a:lnTo>
                    <a:pt x="647" y="391"/>
                  </a:lnTo>
                  <a:lnTo>
                    <a:pt x="647" y="393"/>
                  </a:lnTo>
                  <a:lnTo>
                    <a:pt x="649" y="395"/>
                  </a:lnTo>
                  <a:lnTo>
                    <a:pt x="653" y="395"/>
                  </a:lnTo>
                  <a:lnTo>
                    <a:pt x="656" y="397"/>
                  </a:lnTo>
                  <a:lnTo>
                    <a:pt x="658" y="400"/>
                  </a:lnTo>
                  <a:lnTo>
                    <a:pt x="660" y="402"/>
                  </a:lnTo>
                  <a:lnTo>
                    <a:pt x="663" y="402"/>
                  </a:lnTo>
                  <a:lnTo>
                    <a:pt x="665" y="404"/>
                  </a:lnTo>
                  <a:lnTo>
                    <a:pt x="665" y="407"/>
                  </a:lnTo>
                  <a:lnTo>
                    <a:pt x="665" y="409"/>
                  </a:lnTo>
                  <a:lnTo>
                    <a:pt x="665" y="411"/>
                  </a:lnTo>
                  <a:lnTo>
                    <a:pt x="667" y="413"/>
                  </a:lnTo>
                  <a:lnTo>
                    <a:pt x="669" y="413"/>
                  </a:lnTo>
                  <a:lnTo>
                    <a:pt x="672" y="413"/>
                  </a:lnTo>
                  <a:lnTo>
                    <a:pt x="674" y="416"/>
                  </a:lnTo>
                  <a:lnTo>
                    <a:pt x="676" y="418"/>
                  </a:lnTo>
                  <a:lnTo>
                    <a:pt x="679" y="418"/>
                  </a:lnTo>
                  <a:lnTo>
                    <a:pt x="681" y="420"/>
                  </a:lnTo>
                  <a:lnTo>
                    <a:pt x="683" y="423"/>
                  </a:lnTo>
                  <a:lnTo>
                    <a:pt x="685" y="425"/>
                  </a:lnTo>
                  <a:lnTo>
                    <a:pt x="683" y="427"/>
                  </a:lnTo>
                  <a:lnTo>
                    <a:pt x="683" y="429"/>
                  </a:lnTo>
                  <a:lnTo>
                    <a:pt x="681" y="432"/>
                  </a:lnTo>
                  <a:lnTo>
                    <a:pt x="672" y="441"/>
                  </a:lnTo>
                  <a:lnTo>
                    <a:pt x="663" y="450"/>
                  </a:lnTo>
                  <a:lnTo>
                    <a:pt x="660" y="455"/>
                  </a:lnTo>
                  <a:lnTo>
                    <a:pt x="658" y="457"/>
                  </a:lnTo>
                  <a:lnTo>
                    <a:pt x="658" y="459"/>
                  </a:lnTo>
                  <a:lnTo>
                    <a:pt x="658" y="461"/>
                  </a:lnTo>
                  <a:lnTo>
                    <a:pt x="663" y="466"/>
                  </a:lnTo>
                  <a:lnTo>
                    <a:pt x="667" y="468"/>
                  </a:lnTo>
                  <a:lnTo>
                    <a:pt x="669" y="471"/>
                  </a:lnTo>
                  <a:lnTo>
                    <a:pt x="672" y="473"/>
                  </a:lnTo>
                  <a:lnTo>
                    <a:pt x="672" y="477"/>
                  </a:lnTo>
                  <a:lnTo>
                    <a:pt x="672" y="482"/>
                  </a:lnTo>
                  <a:lnTo>
                    <a:pt x="674" y="487"/>
                  </a:lnTo>
                  <a:lnTo>
                    <a:pt x="674" y="491"/>
                  </a:lnTo>
                  <a:lnTo>
                    <a:pt x="676" y="493"/>
                  </a:lnTo>
                  <a:lnTo>
                    <a:pt x="681" y="498"/>
                  </a:lnTo>
                  <a:lnTo>
                    <a:pt x="688" y="503"/>
                  </a:lnTo>
                  <a:lnTo>
                    <a:pt x="692" y="505"/>
                  </a:lnTo>
                  <a:lnTo>
                    <a:pt x="699" y="507"/>
                  </a:lnTo>
                  <a:lnTo>
                    <a:pt x="701" y="509"/>
                  </a:lnTo>
                  <a:lnTo>
                    <a:pt x="704" y="512"/>
                  </a:lnTo>
                  <a:lnTo>
                    <a:pt x="704" y="514"/>
                  </a:lnTo>
                  <a:lnTo>
                    <a:pt x="704" y="521"/>
                  </a:lnTo>
                  <a:lnTo>
                    <a:pt x="704" y="523"/>
                  </a:lnTo>
                  <a:lnTo>
                    <a:pt x="706" y="523"/>
                  </a:lnTo>
                  <a:lnTo>
                    <a:pt x="708" y="528"/>
                  </a:lnTo>
                  <a:lnTo>
                    <a:pt x="711" y="530"/>
                  </a:lnTo>
                  <a:lnTo>
                    <a:pt x="711" y="532"/>
                  </a:lnTo>
                  <a:lnTo>
                    <a:pt x="708" y="535"/>
                  </a:lnTo>
                  <a:lnTo>
                    <a:pt x="706" y="537"/>
                  </a:lnTo>
                  <a:lnTo>
                    <a:pt x="704" y="539"/>
                  </a:lnTo>
                  <a:lnTo>
                    <a:pt x="706" y="546"/>
                  </a:lnTo>
                  <a:lnTo>
                    <a:pt x="706" y="548"/>
                  </a:lnTo>
                  <a:lnTo>
                    <a:pt x="708" y="551"/>
                  </a:lnTo>
                  <a:lnTo>
                    <a:pt x="711" y="553"/>
                  </a:lnTo>
                  <a:lnTo>
                    <a:pt x="713" y="553"/>
                  </a:lnTo>
                  <a:lnTo>
                    <a:pt x="720" y="555"/>
                  </a:lnTo>
                  <a:lnTo>
                    <a:pt x="729" y="555"/>
                  </a:lnTo>
                  <a:lnTo>
                    <a:pt x="733" y="557"/>
                  </a:lnTo>
                  <a:lnTo>
                    <a:pt x="738" y="562"/>
                  </a:lnTo>
                  <a:lnTo>
                    <a:pt x="740" y="564"/>
                  </a:lnTo>
                  <a:lnTo>
                    <a:pt x="740" y="569"/>
                  </a:lnTo>
                  <a:lnTo>
                    <a:pt x="740" y="576"/>
                  </a:lnTo>
                  <a:lnTo>
                    <a:pt x="740" y="580"/>
                  </a:lnTo>
                  <a:lnTo>
                    <a:pt x="738" y="587"/>
                  </a:lnTo>
                  <a:lnTo>
                    <a:pt x="736" y="599"/>
                  </a:lnTo>
                  <a:lnTo>
                    <a:pt x="731" y="608"/>
                  </a:lnTo>
                  <a:lnTo>
                    <a:pt x="729" y="615"/>
                  </a:lnTo>
                  <a:lnTo>
                    <a:pt x="722" y="624"/>
                  </a:lnTo>
                  <a:lnTo>
                    <a:pt x="717" y="635"/>
                  </a:lnTo>
                  <a:lnTo>
                    <a:pt x="713" y="642"/>
                  </a:lnTo>
                  <a:lnTo>
                    <a:pt x="713" y="647"/>
                  </a:lnTo>
                  <a:lnTo>
                    <a:pt x="713" y="649"/>
                  </a:lnTo>
                  <a:lnTo>
                    <a:pt x="713" y="653"/>
                  </a:lnTo>
                  <a:lnTo>
                    <a:pt x="717" y="660"/>
                  </a:lnTo>
                  <a:lnTo>
                    <a:pt x="722" y="665"/>
                  </a:lnTo>
                  <a:lnTo>
                    <a:pt x="722" y="669"/>
                  </a:lnTo>
                  <a:lnTo>
                    <a:pt x="722" y="674"/>
                  </a:lnTo>
                  <a:lnTo>
                    <a:pt x="722" y="679"/>
                  </a:lnTo>
                  <a:lnTo>
                    <a:pt x="722" y="681"/>
                  </a:lnTo>
                  <a:lnTo>
                    <a:pt x="724" y="683"/>
                  </a:lnTo>
                  <a:lnTo>
                    <a:pt x="727" y="688"/>
                  </a:lnTo>
                  <a:lnTo>
                    <a:pt x="727" y="692"/>
                  </a:lnTo>
                  <a:lnTo>
                    <a:pt x="724" y="695"/>
                  </a:lnTo>
                  <a:lnTo>
                    <a:pt x="724" y="699"/>
                  </a:lnTo>
                  <a:lnTo>
                    <a:pt x="724" y="701"/>
                  </a:lnTo>
                  <a:lnTo>
                    <a:pt x="724" y="704"/>
                  </a:lnTo>
                  <a:lnTo>
                    <a:pt x="724" y="706"/>
                  </a:lnTo>
                  <a:lnTo>
                    <a:pt x="722" y="708"/>
                  </a:lnTo>
                  <a:lnTo>
                    <a:pt x="722" y="713"/>
                  </a:lnTo>
                  <a:lnTo>
                    <a:pt x="720" y="715"/>
                  </a:lnTo>
                  <a:lnTo>
                    <a:pt x="720" y="717"/>
                  </a:lnTo>
                  <a:lnTo>
                    <a:pt x="715" y="722"/>
                  </a:lnTo>
                  <a:lnTo>
                    <a:pt x="711" y="727"/>
                  </a:lnTo>
                  <a:lnTo>
                    <a:pt x="708" y="731"/>
                  </a:lnTo>
                  <a:lnTo>
                    <a:pt x="708" y="733"/>
                  </a:lnTo>
                  <a:lnTo>
                    <a:pt x="711" y="736"/>
                  </a:lnTo>
                  <a:lnTo>
                    <a:pt x="711" y="738"/>
                  </a:lnTo>
                  <a:lnTo>
                    <a:pt x="708" y="743"/>
                  </a:lnTo>
                  <a:lnTo>
                    <a:pt x="711" y="745"/>
                  </a:lnTo>
                  <a:lnTo>
                    <a:pt x="713" y="747"/>
                  </a:lnTo>
                  <a:lnTo>
                    <a:pt x="715" y="747"/>
                  </a:lnTo>
                  <a:lnTo>
                    <a:pt x="715" y="749"/>
                  </a:lnTo>
                  <a:lnTo>
                    <a:pt x="715" y="752"/>
                  </a:lnTo>
                  <a:lnTo>
                    <a:pt x="715" y="754"/>
                  </a:lnTo>
                  <a:lnTo>
                    <a:pt x="713" y="756"/>
                  </a:lnTo>
                  <a:lnTo>
                    <a:pt x="713" y="761"/>
                  </a:lnTo>
                  <a:lnTo>
                    <a:pt x="706" y="765"/>
                  </a:lnTo>
                  <a:lnTo>
                    <a:pt x="704" y="768"/>
                  </a:lnTo>
                  <a:lnTo>
                    <a:pt x="699" y="768"/>
                  </a:lnTo>
                  <a:lnTo>
                    <a:pt x="699" y="770"/>
                  </a:lnTo>
                  <a:lnTo>
                    <a:pt x="697" y="772"/>
                  </a:lnTo>
                  <a:lnTo>
                    <a:pt x="697" y="775"/>
                  </a:lnTo>
                  <a:lnTo>
                    <a:pt x="699" y="779"/>
                  </a:lnTo>
                  <a:lnTo>
                    <a:pt x="699" y="786"/>
                  </a:lnTo>
                  <a:lnTo>
                    <a:pt x="699" y="788"/>
                  </a:lnTo>
                  <a:lnTo>
                    <a:pt x="699" y="791"/>
                  </a:lnTo>
                  <a:lnTo>
                    <a:pt x="697" y="793"/>
                  </a:lnTo>
                  <a:lnTo>
                    <a:pt x="695" y="795"/>
                  </a:lnTo>
                  <a:lnTo>
                    <a:pt x="692" y="797"/>
                  </a:lnTo>
                  <a:lnTo>
                    <a:pt x="688" y="800"/>
                  </a:lnTo>
                  <a:lnTo>
                    <a:pt x="685" y="804"/>
                  </a:lnTo>
                  <a:lnTo>
                    <a:pt x="681" y="809"/>
                  </a:lnTo>
                  <a:lnTo>
                    <a:pt x="681" y="811"/>
                  </a:lnTo>
                  <a:lnTo>
                    <a:pt x="679" y="816"/>
                  </a:lnTo>
                  <a:lnTo>
                    <a:pt x="679" y="818"/>
                  </a:lnTo>
                  <a:lnTo>
                    <a:pt x="679" y="822"/>
                  </a:lnTo>
                  <a:lnTo>
                    <a:pt x="681" y="832"/>
                  </a:lnTo>
                  <a:lnTo>
                    <a:pt x="681" y="838"/>
                  </a:lnTo>
                  <a:lnTo>
                    <a:pt x="681" y="843"/>
                  </a:lnTo>
                  <a:lnTo>
                    <a:pt x="681" y="848"/>
                  </a:lnTo>
                  <a:lnTo>
                    <a:pt x="679" y="854"/>
                  </a:lnTo>
                  <a:lnTo>
                    <a:pt x="688" y="857"/>
                  </a:lnTo>
                  <a:lnTo>
                    <a:pt x="695" y="857"/>
                  </a:lnTo>
                  <a:lnTo>
                    <a:pt x="701" y="857"/>
                  </a:lnTo>
                  <a:lnTo>
                    <a:pt x="704" y="854"/>
                  </a:lnTo>
                  <a:lnTo>
                    <a:pt x="708" y="850"/>
                  </a:lnTo>
                  <a:lnTo>
                    <a:pt x="711" y="843"/>
                  </a:lnTo>
                  <a:lnTo>
                    <a:pt x="711" y="836"/>
                  </a:lnTo>
                  <a:lnTo>
                    <a:pt x="711" y="832"/>
                  </a:lnTo>
                  <a:lnTo>
                    <a:pt x="711" y="827"/>
                  </a:lnTo>
                  <a:lnTo>
                    <a:pt x="713" y="825"/>
                  </a:lnTo>
                  <a:lnTo>
                    <a:pt x="715" y="822"/>
                  </a:lnTo>
                  <a:lnTo>
                    <a:pt x="717" y="822"/>
                  </a:lnTo>
                  <a:lnTo>
                    <a:pt x="722" y="820"/>
                  </a:lnTo>
                  <a:lnTo>
                    <a:pt x="727" y="820"/>
                  </a:lnTo>
                  <a:lnTo>
                    <a:pt x="729" y="818"/>
                  </a:lnTo>
                  <a:lnTo>
                    <a:pt x="729" y="813"/>
                  </a:lnTo>
                  <a:lnTo>
                    <a:pt x="729" y="809"/>
                  </a:lnTo>
                  <a:lnTo>
                    <a:pt x="731" y="802"/>
                  </a:lnTo>
                  <a:lnTo>
                    <a:pt x="733" y="795"/>
                  </a:lnTo>
                  <a:lnTo>
                    <a:pt x="738" y="791"/>
                  </a:lnTo>
                  <a:lnTo>
                    <a:pt x="740" y="784"/>
                  </a:lnTo>
                  <a:lnTo>
                    <a:pt x="743" y="786"/>
                  </a:lnTo>
                  <a:lnTo>
                    <a:pt x="745" y="791"/>
                  </a:lnTo>
                  <a:lnTo>
                    <a:pt x="747" y="793"/>
                  </a:lnTo>
                  <a:lnTo>
                    <a:pt x="749" y="800"/>
                  </a:lnTo>
                  <a:lnTo>
                    <a:pt x="752" y="807"/>
                  </a:lnTo>
                  <a:lnTo>
                    <a:pt x="754" y="809"/>
                  </a:lnTo>
                  <a:lnTo>
                    <a:pt x="759" y="813"/>
                  </a:lnTo>
                  <a:lnTo>
                    <a:pt x="763" y="818"/>
                  </a:lnTo>
                  <a:lnTo>
                    <a:pt x="772" y="825"/>
                  </a:lnTo>
                  <a:lnTo>
                    <a:pt x="777" y="829"/>
                  </a:lnTo>
                  <a:lnTo>
                    <a:pt x="779" y="832"/>
                  </a:lnTo>
                  <a:lnTo>
                    <a:pt x="779" y="834"/>
                  </a:lnTo>
                  <a:lnTo>
                    <a:pt x="779" y="836"/>
                  </a:lnTo>
                  <a:lnTo>
                    <a:pt x="777" y="838"/>
                  </a:lnTo>
                  <a:lnTo>
                    <a:pt x="777" y="841"/>
                  </a:lnTo>
                  <a:lnTo>
                    <a:pt x="777" y="843"/>
                  </a:lnTo>
                  <a:lnTo>
                    <a:pt x="779" y="845"/>
                  </a:lnTo>
                  <a:lnTo>
                    <a:pt x="781" y="848"/>
                  </a:lnTo>
                  <a:lnTo>
                    <a:pt x="784" y="852"/>
                  </a:lnTo>
                  <a:lnTo>
                    <a:pt x="786" y="857"/>
                  </a:lnTo>
                  <a:lnTo>
                    <a:pt x="788" y="864"/>
                  </a:lnTo>
                  <a:lnTo>
                    <a:pt x="791" y="868"/>
                  </a:lnTo>
                  <a:lnTo>
                    <a:pt x="793" y="870"/>
                  </a:lnTo>
                  <a:lnTo>
                    <a:pt x="795" y="873"/>
                  </a:lnTo>
                  <a:lnTo>
                    <a:pt x="795" y="875"/>
                  </a:lnTo>
                  <a:lnTo>
                    <a:pt x="795" y="877"/>
                  </a:lnTo>
                  <a:lnTo>
                    <a:pt x="795" y="880"/>
                  </a:lnTo>
                  <a:lnTo>
                    <a:pt x="793" y="882"/>
                  </a:lnTo>
                  <a:lnTo>
                    <a:pt x="791" y="884"/>
                  </a:lnTo>
                  <a:lnTo>
                    <a:pt x="786" y="886"/>
                  </a:lnTo>
                  <a:lnTo>
                    <a:pt x="784" y="889"/>
                  </a:lnTo>
                  <a:lnTo>
                    <a:pt x="781" y="893"/>
                  </a:lnTo>
                  <a:lnTo>
                    <a:pt x="779" y="896"/>
                  </a:lnTo>
                  <a:lnTo>
                    <a:pt x="777" y="898"/>
                  </a:lnTo>
                  <a:lnTo>
                    <a:pt x="777" y="900"/>
                  </a:lnTo>
                  <a:lnTo>
                    <a:pt x="777" y="902"/>
                  </a:lnTo>
                  <a:lnTo>
                    <a:pt x="765" y="912"/>
                  </a:lnTo>
                  <a:lnTo>
                    <a:pt x="763" y="914"/>
                  </a:lnTo>
                  <a:lnTo>
                    <a:pt x="763" y="916"/>
                  </a:lnTo>
                  <a:lnTo>
                    <a:pt x="761" y="921"/>
                  </a:lnTo>
                  <a:lnTo>
                    <a:pt x="761" y="930"/>
                  </a:lnTo>
                  <a:lnTo>
                    <a:pt x="759" y="939"/>
                  </a:lnTo>
                  <a:lnTo>
                    <a:pt x="756" y="944"/>
                  </a:lnTo>
                  <a:lnTo>
                    <a:pt x="754" y="948"/>
                  </a:lnTo>
                  <a:lnTo>
                    <a:pt x="749" y="955"/>
                  </a:lnTo>
                  <a:lnTo>
                    <a:pt x="745" y="962"/>
                  </a:lnTo>
                  <a:lnTo>
                    <a:pt x="743" y="966"/>
                  </a:lnTo>
                  <a:lnTo>
                    <a:pt x="743" y="969"/>
                  </a:lnTo>
                  <a:lnTo>
                    <a:pt x="743" y="971"/>
                  </a:lnTo>
                  <a:lnTo>
                    <a:pt x="743" y="976"/>
                  </a:lnTo>
                  <a:lnTo>
                    <a:pt x="743" y="980"/>
                  </a:lnTo>
                  <a:lnTo>
                    <a:pt x="740" y="982"/>
                  </a:lnTo>
                  <a:lnTo>
                    <a:pt x="740" y="987"/>
                  </a:lnTo>
                  <a:lnTo>
                    <a:pt x="733" y="994"/>
                  </a:lnTo>
                  <a:lnTo>
                    <a:pt x="727" y="1005"/>
                  </a:lnTo>
                  <a:lnTo>
                    <a:pt x="722" y="1010"/>
                  </a:lnTo>
                  <a:lnTo>
                    <a:pt x="720" y="1012"/>
                  </a:lnTo>
                  <a:lnTo>
                    <a:pt x="715" y="1014"/>
                  </a:lnTo>
                  <a:lnTo>
                    <a:pt x="711" y="1019"/>
                  </a:lnTo>
                  <a:lnTo>
                    <a:pt x="706" y="1021"/>
                  </a:lnTo>
                  <a:lnTo>
                    <a:pt x="699" y="1033"/>
                  </a:lnTo>
                  <a:lnTo>
                    <a:pt x="695" y="1037"/>
                  </a:lnTo>
                  <a:lnTo>
                    <a:pt x="692" y="1042"/>
                  </a:lnTo>
                  <a:lnTo>
                    <a:pt x="692" y="1044"/>
                  </a:lnTo>
                  <a:lnTo>
                    <a:pt x="692" y="1049"/>
                  </a:lnTo>
                  <a:lnTo>
                    <a:pt x="690" y="1058"/>
                  </a:lnTo>
                  <a:lnTo>
                    <a:pt x="688" y="1067"/>
                  </a:lnTo>
                  <a:lnTo>
                    <a:pt x="688" y="1074"/>
                  </a:lnTo>
                  <a:lnTo>
                    <a:pt x="685" y="1081"/>
                  </a:lnTo>
                  <a:lnTo>
                    <a:pt x="683" y="1088"/>
                  </a:lnTo>
                  <a:lnTo>
                    <a:pt x="683" y="1092"/>
                  </a:lnTo>
                  <a:lnTo>
                    <a:pt x="683" y="1097"/>
                  </a:lnTo>
                  <a:lnTo>
                    <a:pt x="679" y="1094"/>
                  </a:lnTo>
                  <a:lnTo>
                    <a:pt x="674" y="1094"/>
                  </a:lnTo>
                  <a:lnTo>
                    <a:pt x="669" y="1097"/>
                  </a:lnTo>
                  <a:lnTo>
                    <a:pt x="667" y="1097"/>
                  </a:lnTo>
                  <a:lnTo>
                    <a:pt x="665" y="1099"/>
                  </a:lnTo>
                  <a:lnTo>
                    <a:pt x="665" y="1101"/>
                  </a:lnTo>
                  <a:lnTo>
                    <a:pt x="663" y="1104"/>
                  </a:lnTo>
                  <a:lnTo>
                    <a:pt x="660" y="1104"/>
                  </a:lnTo>
                  <a:lnTo>
                    <a:pt x="658" y="1104"/>
                  </a:lnTo>
                  <a:lnTo>
                    <a:pt x="656" y="1101"/>
                  </a:lnTo>
                  <a:lnTo>
                    <a:pt x="653" y="1101"/>
                  </a:lnTo>
                  <a:lnTo>
                    <a:pt x="649" y="1099"/>
                  </a:lnTo>
                  <a:lnTo>
                    <a:pt x="647" y="1099"/>
                  </a:lnTo>
                  <a:lnTo>
                    <a:pt x="644" y="1099"/>
                  </a:lnTo>
                  <a:lnTo>
                    <a:pt x="642" y="1101"/>
                  </a:lnTo>
                  <a:lnTo>
                    <a:pt x="640" y="1104"/>
                  </a:lnTo>
                  <a:lnTo>
                    <a:pt x="635" y="1110"/>
                  </a:lnTo>
                  <a:lnTo>
                    <a:pt x="631" y="1110"/>
                  </a:lnTo>
                  <a:lnTo>
                    <a:pt x="631" y="1113"/>
                  </a:lnTo>
                  <a:lnTo>
                    <a:pt x="626" y="1113"/>
                  </a:lnTo>
                  <a:lnTo>
                    <a:pt x="624" y="1113"/>
                  </a:lnTo>
                  <a:lnTo>
                    <a:pt x="621" y="1113"/>
                  </a:lnTo>
                  <a:lnTo>
                    <a:pt x="621" y="1115"/>
                  </a:lnTo>
                  <a:lnTo>
                    <a:pt x="621" y="1117"/>
                  </a:lnTo>
                  <a:lnTo>
                    <a:pt x="624" y="1120"/>
                  </a:lnTo>
                  <a:lnTo>
                    <a:pt x="624" y="1122"/>
                  </a:lnTo>
                  <a:lnTo>
                    <a:pt x="624" y="1124"/>
                  </a:lnTo>
                  <a:lnTo>
                    <a:pt x="624" y="1129"/>
                  </a:lnTo>
                  <a:lnTo>
                    <a:pt x="621" y="1131"/>
                  </a:lnTo>
                  <a:lnTo>
                    <a:pt x="619" y="1136"/>
                  </a:lnTo>
                  <a:lnTo>
                    <a:pt x="619" y="1142"/>
                  </a:lnTo>
                  <a:lnTo>
                    <a:pt x="617" y="1145"/>
                  </a:lnTo>
                  <a:lnTo>
                    <a:pt x="615" y="1145"/>
                  </a:lnTo>
                  <a:lnTo>
                    <a:pt x="612" y="1145"/>
                  </a:lnTo>
                  <a:lnTo>
                    <a:pt x="608" y="1145"/>
                  </a:lnTo>
                  <a:lnTo>
                    <a:pt x="610" y="1147"/>
                  </a:lnTo>
                  <a:lnTo>
                    <a:pt x="610" y="1149"/>
                  </a:lnTo>
                  <a:lnTo>
                    <a:pt x="615" y="1152"/>
                  </a:lnTo>
                  <a:lnTo>
                    <a:pt x="615" y="1156"/>
                  </a:lnTo>
                  <a:lnTo>
                    <a:pt x="617" y="1161"/>
                  </a:lnTo>
                  <a:lnTo>
                    <a:pt x="617" y="1165"/>
                  </a:lnTo>
                  <a:lnTo>
                    <a:pt x="615" y="1170"/>
                  </a:lnTo>
                  <a:lnTo>
                    <a:pt x="610" y="1174"/>
                  </a:lnTo>
                  <a:lnTo>
                    <a:pt x="605" y="1181"/>
                  </a:lnTo>
                  <a:lnTo>
                    <a:pt x="601" y="1188"/>
                  </a:lnTo>
                  <a:lnTo>
                    <a:pt x="596" y="1193"/>
                  </a:lnTo>
                  <a:lnTo>
                    <a:pt x="594" y="1200"/>
                  </a:lnTo>
                  <a:lnTo>
                    <a:pt x="592" y="1204"/>
                  </a:lnTo>
                  <a:lnTo>
                    <a:pt x="589" y="1206"/>
                  </a:lnTo>
                  <a:lnTo>
                    <a:pt x="589" y="1209"/>
                  </a:lnTo>
                  <a:lnTo>
                    <a:pt x="585" y="1211"/>
                  </a:lnTo>
                  <a:lnTo>
                    <a:pt x="583" y="1213"/>
                  </a:lnTo>
                  <a:lnTo>
                    <a:pt x="580" y="1213"/>
                  </a:lnTo>
                  <a:lnTo>
                    <a:pt x="578" y="1213"/>
                  </a:lnTo>
                  <a:lnTo>
                    <a:pt x="576" y="1213"/>
                  </a:lnTo>
                  <a:lnTo>
                    <a:pt x="573" y="1211"/>
                  </a:lnTo>
                  <a:lnTo>
                    <a:pt x="571" y="1209"/>
                  </a:lnTo>
                  <a:lnTo>
                    <a:pt x="567" y="1206"/>
                  </a:lnTo>
                  <a:lnTo>
                    <a:pt x="564" y="1204"/>
                  </a:lnTo>
                  <a:lnTo>
                    <a:pt x="560" y="1202"/>
                  </a:lnTo>
                  <a:lnTo>
                    <a:pt x="557" y="1202"/>
                  </a:lnTo>
                  <a:lnTo>
                    <a:pt x="555" y="1202"/>
                  </a:lnTo>
                  <a:lnTo>
                    <a:pt x="553" y="1202"/>
                  </a:lnTo>
                  <a:lnTo>
                    <a:pt x="551" y="1204"/>
                  </a:lnTo>
                  <a:lnTo>
                    <a:pt x="551" y="1206"/>
                  </a:lnTo>
                  <a:lnTo>
                    <a:pt x="551" y="1209"/>
                  </a:lnTo>
                  <a:lnTo>
                    <a:pt x="548" y="1213"/>
                  </a:lnTo>
                  <a:lnTo>
                    <a:pt x="548" y="1216"/>
                  </a:lnTo>
                  <a:lnTo>
                    <a:pt x="546" y="1218"/>
                  </a:lnTo>
                  <a:lnTo>
                    <a:pt x="544" y="1218"/>
                  </a:lnTo>
                  <a:lnTo>
                    <a:pt x="541" y="1218"/>
                  </a:lnTo>
                  <a:lnTo>
                    <a:pt x="539" y="1218"/>
                  </a:lnTo>
                  <a:lnTo>
                    <a:pt x="537" y="1218"/>
                  </a:lnTo>
                  <a:lnTo>
                    <a:pt x="535" y="1220"/>
                  </a:lnTo>
                  <a:lnTo>
                    <a:pt x="532" y="1222"/>
                  </a:lnTo>
                  <a:lnTo>
                    <a:pt x="530" y="1222"/>
                  </a:lnTo>
                  <a:lnTo>
                    <a:pt x="528" y="1222"/>
                  </a:lnTo>
                  <a:lnTo>
                    <a:pt x="525" y="1222"/>
                  </a:lnTo>
                  <a:lnTo>
                    <a:pt x="523" y="1222"/>
                  </a:lnTo>
                  <a:lnTo>
                    <a:pt x="519" y="1222"/>
                  </a:lnTo>
                  <a:lnTo>
                    <a:pt x="514" y="1222"/>
                  </a:lnTo>
                  <a:lnTo>
                    <a:pt x="512" y="1222"/>
                  </a:lnTo>
                  <a:lnTo>
                    <a:pt x="503" y="1225"/>
                  </a:lnTo>
                  <a:lnTo>
                    <a:pt x="500" y="1227"/>
                  </a:lnTo>
                  <a:lnTo>
                    <a:pt x="496" y="1227"/>
                  </a:lnTo>
                  <a:lnTo>
                    <a:pt x="493" y="1227"/>
                  </a:lnTo>
                  <a:lnTo>
                    <a:pt x="491" y="1225"/>
                  </a:lnTo>
                  <a:lnTo>
                    <a:pt x="487" y="1222"/>
                  </a:lnTo>
                  <a:lnTo>
                    <a:pt x="480" y="1216"/>
                  </a:lnTo>
                  <a:lnTo>
                    <a:pt x="473" y="1209"/>
                  </a:lnTo>
                  <a:lnTo>
                    <a:pt x="464" y="1202"/>
                  </a:lnTo>
                  <a:lnTo>
                    <a:pt x="461" y="1200"/>
                  </a:lnTo>
                  <a:lnTo>
                    <a:pt x="459" y="1197"/>
                  </a:lnTo>
                  <a:lnTo>
                    <a:pt x="459" y="1193"/>
                  </a:lnTo>
                  <a:lnTo>
                    <a:pt x="459" y="1188"/>
                  </a:lnTo>
                  <a:lnTo>
                    <a:pt x="457" y="1186"/>
                  </a:lnTo>
                  <a:lnTo>
                    <a:pt x="455" y="1181"/>
                  </a:lnTo>
                  <a:lnTo>
                    <a:pt x="452" y="1179"/>
                  </a:lnTo>
                  <a:lnTo>
                    <a:pt x="450" y="1179"/>
                  </a:lnTo>
                  <a:lnTo>
                    <a:pt x="445" y="1181"/>
                  </a:lnTo>
                  <a:lnTo>
                    <a:pt x="443" y="1181"/>
                  </a:lnTo>
                  <a:lnTo>
                    <a:pt x="441" y="1179"/>
                  </a:lnTo>
                  <a:lnTo>
                    <a:pt x="439" y="1177"/>
                  </a:lnTo>
                  <a:lnTo>
                    <a:pt x="434" y="1177"/>
                  </a:lnTo>
                  <a:lnTo>
                    <a:pt x="432" y="1179"/>
                  </a:lnTo>
                  <a:lnTo>
                    <a:pt x="425" y="1184"/>
                  </a:lnTo>
                  <a:lnTo>
                    <a:pt x="420" y="1188"/>
                  </a:lnTo>
                  <a:lnTo>
                    <a:pt x="418" y="1188"/>
                  </a:lnTo>
                  <a:lnTo>
                    <a:pt x="414" y="1188"/>
                  </a:lnTo>
                  <a:lnTo>
                    <a:pt x="411" y="1188"/>
                  </a:lnTo>
                  <a:lnTo>
                    <a:pt x="407" y="1186"/>
                  </a:lnTo>
                  <a:lnTo>
                    <a:pt x="404" y="1186"/>
                  </a:lnTo>
                  <a:lnTo>
                    <a:pt x="400" y="1184"/>
                  </a:lnTo>
                  <a:lnTo>
                    <a:pt x="398" y="1184"/>
                  </a:lnTo>
                  <a:lnTo>
                    <a:pt x="395" y="1184"/>
                  </a:lnTo>
                  <a:lnTo>
                    <a:pt x="391" y="1186"/>
                  </a:lnTo>
                  <a:lnTo>
                    <a:pt x="388" y="1184"/>
                  </a:lnTo>
                  <a:lnTo>
                    <a:pt x="386" y="1184"/>
                  </a:lnTo>
                  <a:lnTo>
                    <a:pt x="384" y="1181"/>
                  </a:lnTo>
                  <a:lnTo>
                    <a:pt x="382" y="1179"/>
                  </a:lnTo>
                  <a:lnTo>
                    <a:pt x="379" y="1179"/>
                  </a:lnTo>
                  <a:lnTo>
                    <a:pt x="377" y="1179"/>
                  </a:lnTo>
                  <a:lnTo>
                    <a:pt x="375" y="1179"/>
                  </a:lnTo>
                  <a:lnTo>
                    <a:pt x="372" y="1177"/>
                  </a:lnTo>
                  <a:lnTo>
                    <a:pt x="370" y="1172"/>
                  </a:lnTo>
                  <a:lnTo>
                    <a:pt x="368" y="1170"/>
                  </a:lnTo>
                  <a:lnTo>
                    <a:pt x="363" y="1165"/>
                  </a:lnTo>
                  <a:lnTo>
                    <a:pt x="363" y="1161"/>
                  </a:lnTo>
                  <a:lnTo>
                    <a:pt x="361" y="1154"/>
                  </a:lnTo>
                  <a:lnTo>
                    <a:pt x="361" y="1147"/>
                  </a:lnTo>
                  <a:lnTo>
                    <a:pt x="363" y="1140"/>
                  </a:lnTo>
                  <a:lnTo>
                    <a:pt x="366" y="1133"/>
                  </a:lnTo>
                  <a:lnTo>
                    <a:pt x="370" y="1129"/>
                  </a:lnTo>
                  <a:lnTo>
                    <a:pt x="372" y="1126"/>
                  </a:lnTo>
                  <a:lnTo>
                    <a:pt x="372" y="1124"/>
                  </a:lnTo>
                  <a:lnTo>
                    <a:pt x="372" y="1122"/>
                  </a:lnTo>
                  <a:lnTo>
                    <a:pt x="370" y="1120"/>
                  </a:lnTo>
                  <a:lnTo>
                    <a:pt x="368" y="1120"/>
                  </a:lnTo>
                  <a:lnTo>
                    <a:pt x="363" y="1115"/>
                  </a:lnTo>
                  <a:lnTo>
                    <a:pt x="361" y="1113"/>
                  </a:lnTo>
                  <a:lnTo>
                    <a:pt x="359" y="1110"/>
                  </a:lnTo>
                  <a:lnTo>
                    <a:pt x="359" y="1108"/>
                  </a:lnTo>
                  <a:lnTo>
                    <a:pt x="356" y="1108"/>
                  </a:lnTo>
                  <a:lnTo>
                    <a:pt x="350" y="1108"/>
                  </a:lnTo>
                  <a:lnTo>
                    <a:pt x="352" y="1113"/>
                  </a:lnTo>
                  <a:lnTo>
                    <a:pt x="350" y="1115"/>
                  </a:lnTo>
                  <a:lnTo>
                    <a:pt x="350" y="1117"/>
                  </a:lnTo>
                  <a:lnTo>
                    <a:pt x="345" y="1124"/>
                  </a:lnTo>
                  <a:lnTo>
                    <a:pt x="345" y="1126"/>
                  </a:lnTo>
                  <a:lnTo>
                    <a:pt x="345" y="1131"/>
                  </a:lnTo>
                  <a:lnTo>
                    <a:pt x="343" y="1133"/>
                  </a:lnTo>
                  <a:lnTo>
                    <a:pt x="340" y="1133"/>
                  </a:lnTo>
                  <a:lnTo>
                    <a:pt x="336" y="1133"/>
                  </a:lnTo>
                  <a:lnTo>
                    <a:pt x="334" y="1136"/>
                  </a:lnTo>
                  <a:lnTo>
                    <a:pt x="334" y="1140"/>
                  </a:lnTo>
                  <a:lnTo>
                    <a:pt x="331" y="1145"/>
                  </a:lnTo>
                  <a:lnTo>
                    <a:pt x="327" y="1147"/>
                  </a:lnTo>
                  <a:lnTo>
                    <a:pt x="320" y="1152"/>
                  </a:lnTo>
                  <a:lnTo>
                    <a:pt x="318" y="1154"/>
                  </a:lnTo>
                  <a:lnTo>
                    <a:pt x="318" y="1156"/>
                  </a:lnTo>
                  <a:lnTo>
                    <a:pt x="315" y="1161"/>
                  </a:lnTo>
                  <a:lnTo>
                    <a:pt x="313" y="1165"/>
                  </a:lnTo>
                  <a:lnTo>
                    <a:pt x="311" y="1170"/>
                  </a:lnTo>
                  <a:lnTo>
                    <a:pt x="311" y="1174"/>
                  </a:lnTo>
                  <a:lnTo>
                    <a:pt x="308" y="1177"/>
                  </a:lnTo>
                  <a:lnTo>
                    <a:pt x="306" y="1179"/>
                  </a:lnTo>
                  <a:lnTo>
                    <a:pt x="302" y="1181"/>
                  </a:lnTo>
                  <a:lnTo>
                    <a:pt x="299" y="1186"/>
                  </a:lnTo>
                  <a:lnTo>
                    <a:pt x="295" y="1197"/>
                  </a:lnTo>
                  <a:lnTo>
                    <a:pt x="290" y="1204"/>
                  </a:lnTo>
                  <a:lnTo>
                    <a:pt x="288" y="1206"/>
                  </a:lnTo>
                  <a:lnTo>
                    <a:pt x="283" y="1209"/>
                  </a:lnTo>
                  <a:lnTo>
                    <a:pt x="279" y="1209"/>
                  </a:lnTo>
                  <a:lnTo>
                    <a:pt x="276" y="1206"/>
                  </a:lnTo>
                  <a:lnTo>
                    <a:pt x="272" y="1204"/>
                  </a:lnTo>
                  <a:lnTo>
                    <a:pt x="265" y="1202"/>
                  </a:lnTo>
                  <a:lnTo>
                    <a:pt x="256" y="1200"/>
                  </a:lnTo>
                  <a:lnTo>
                    <a:pt x="254" y="1197"/>
                  </a:lnTo>
                  <a:lnTo>
                    <a:pt x="249" y="1197"/>
                  </a:lnTo>
                  <a:lnTo>
                    <a:pt x="247" y="1193"/>
                  </a:lnTo>
                  <a:lnTo>
                    <a:pt x="244" y="1188"/>
                  </a:lnTo>
                  <a:lnTo>
                    <a:pt x="240" y="1186"/>
                  </a:lnTo>
                  <a:lnTo>
                    <a:pt x="233" y="1184"/>
                  </a:lnTo>
                  <a:lnTo>
                    <a:pt x="224" y="1181"/>
                  </a:lnTo>
                  <a:lnTo>
                    <a:pt x="212" y="1177"/>
                  </a:lnTo>
                  <a:lnTo>
                    <a:pt x="206" y="1172"/>
                  </a:lnTo>
                  <a:lnTo>
                    <a:pt x="199" y="1168"/>
                  </a:lnTo>
                  <a:lnTo>
                    <a:pt x="192" y="1163"/>
                  </a:lnTo>
                  <a:lnTo>
                    <a:pt x="180" y="1154"/>
                  </a:lnTo>
                  <a:lnTo>
                    <a:pt x="174" y="1149"/>
                  </a:lnTo>
                  <a:lnTo>
                    <a:pt x="169" y="1145"/>
                  </a:lnTo>
                  <a:lnTo>
                    <a:pt x="167" y="1142"/>
                  </a:lnTo>
                  <a:lnTo>
                    <a:pt x="164" y="1136"/>
                  </a:lnTo>
                  <a:lnTo>
                    <a:pt x="162" y="1131"/>
                  </a:lnTo>
                  <a:lnTo>
                    <a:pt x="158" y="1129"/>
                  </a:lnTo>
                  <a:lnTo>
                    <a:pt x="158" y="1126"/>
                  </a:lnTo>
                  <a:lnTo>
                    <a:pt x="153" y="1124"/>
                  </a:lnTo>
                  <a:lnTo>
                    <a:pt x="151" y="1122"/>
                  </a:lnTo>
                  <a:lnTo>
                    <a:pt x="144" y="1120"/>
                  </a:lnTo>
                  <a:lnTo>
                    <a:pt x="135" y="1120"/>
                  </a:lnTo>
                  <a:lnTo>
                    <a:pt x="128" y="1120"/>
                  </a:lnTo>
                  <a:lnTo>
                    <a:pt x="126" y="1120"/>
                  </a:lnTo>
                  <a:lnTo>
                    <a:pt x="123" y="1120"/>
                  </a:lnTo>
                  <a:lnTo>
                    <a:pt x="121" y="1117"/>
                  </a:lnTo>
                  <a:lnTo>
                    <a:pt x="116" y="1117"/>
                  </a:lnTo>
                  <a:lnTo>
                    <a:pt x="112" y="1117"/>
                  </a:lnTo>
                  <a:lnTo>
                    <a:pt x="107" y="1117"/>
                  </a:lnTo>
                  <a:lnTo>
                    <a:pt x="107" y="1115"/>
                  </a:lnTo>
                  <a:lnTo>
                    <a:pt x="107" y="1110"/>
                  </a:lnTo>
                  <a:lnTo>
                    <a:pt x="110" y="1108"/>
                  </a:lnTo>
                  <a:lnTo>
                    <a:pt x="110" y="1106"/>
                  </a:lnTo>
                  <a:lnTo>
                    <a:pt x="107" y="1104"/>
                  </a:lnTo>
                  <a:lnTo>
                    <a:pt x="103" y="1101"/>
                  </a:lnTo>
                  <a:lnTo>
                    <a:pt x="100" y="1101"/>
                  </a:lnTo>
                  <a:lnTo>
                    <a:pt x="98" y="1099"/>
                  </a:lnTo>
                  <a:lnTo>
                    <a:pt x="98" y="1097"/>
                  </a:lnTo>
                  <a:lnTo>
                    <a:pt x="100" y="1094"/>
                  </a:lnTo>
                  <a:lnTo>
                    <a:pt x="100" y="1092"/>
                  </a:lnTo>
                  <a:lnTo>
                    <a:pt x="100" y="1090"/>
                  </a:lnTo>
                  <a:lnTo>
                    <a:pt x="100" y="1088"/>
                  </a:lnTo>
                  <a:lnTo>
                    <a:pt x="98" y="1085"/>
                  </a:lnTo>
                  <a:lnTo>
                    <a:pt x="96" y="1085"/>
                  </a:lnTo>
                  <a:lnTo>
                    <a:pt x="96" y="1083"/>
                  </a:lnTo>
                  <a:lnTo>
                    <a:pt x="96" y="1081"/>
                  </a:lnTo>
                  <a:lnTo>
                    <a:pt x="98" y="1078"/>
                  </a:lnTo>
                  <a:lnTo>
                    <a:pt x="100" y="1078"/>
                  </a:lnTo>
                  <a:lnTo>
                    <a:pt x="105" y="1081"/>
                  </a:lnTo>
                  <a:lnTo>
                    <a:pt x="107" y="1081"/>
                  </a:lnTo>
                  <a:lnTo>
                    <a:pt x="110" y="1078"/>
                  </a:lnTo>
                  <a:lnTo>
                    <a:pt x="110" y="1076"/>
                  </a:lnTo>
                  <a:lnTo>
                    <a:pt x="110" y="1074"/>
                  </a:lnTo>
                  <a:lnTo>
                    <a:pt x="107" y="1072"/>
                  </a:lnTo>
                  <a:lnTo>
                    <a:pt x="107" y="1069"/>
                  </a:lnTo>
                  <a:lnTo>
                    <a:pt x="107" y="1065"/>
                  </a:lnTo>
                  <a:lnTo>
                    <a:pt x="110" y="1062"/>
                  </a:lnTo>
                  <a:lnTo>
                    <a:pt x="112" y="1058"/>
                  </a:lnTo>
                  <a:lnTo>
                    <a:pt x="112" y="1053"/>
                  </a:lnTo>
                  <a:lnTo>
                    <a:pt x="112" y="1033"/>
                  </a:lnTo>
                  <a:lnTo>
                    <a:pt x="110" y="1030"/>
                  </a:lnTo>
                  <a:lnTo>
                    <a:pt x="110" y="1028"/>
                  </a:lnTo>
                  <a:lnTo>
                    <a:pt x="107" y="1026"/>
                  </a:lnTo>
                  <a:lnTo>
                    <a:pt x="98" y="1026"/>
                  </a:lnTo>
                  <a:lnTo>
                    <a:pt x="98" y="1008"/>
                  </a:lnTo>
                  <a:lnTo>
                    <a:pt x="96" y="1003"/>
                  </a:lnTo>
                  <a:lnTo>
                    <a:pt x="94" y="1001"/>
                  </a:lnTo>
                  <a:lnTo>
                    <a:pt x="91" y="1001"/>
                  </a:lnTo>
                  <a:lnTo>
                    <a:pt x="87" y="1001"/>
                  </a:lnTo>
                  <a:lnTo>
                    <a:pt x="82" y="1001"/>
                  </a:lnTo>
                  <a:lnTo>
                    <a:pt x="78" y="1001"/>
                  </a:lnTo>
                  <a:lnTo>
                    <a:pt x="75" y="1001"/>
                  </a:lnTo>
                  <a:lnTo>
                    <a:pt x="73" y="1001"/>
                  </a:lnTo>
                  <a:lnTo>
                    <a:pt x="64" y="994"/>
                  </a:lnTo>
                  <a:lnTo>
                    <a:pt x="62" y="992"/>
                  </a:lnTo>
                  <a:lnTo>
                    <a:pt x="62" y="987"/>
                  </a:lnTo>
                  <a:lnTo>
                    <a:pt x="59" y="987"/>
                  </a:lnTo>
                  <a:lnTo>
                    <a:pt x="57" y="989"/>
                  </a:lnTo>
                  <a:lnTo>
                    <a:pt x="55" y="992"/>
                  </a:lnTo>
                  <a:lnTo>
                    <a:pt x="52" y="994"/>
                  </a:lnTo>
                  <a:lnTo>
                    <a:pt x="48" y="996"/>
                  </a:lnTo>
                  <a:lnTo>
                    <a:pt x="43" y="996"/>
                  </a:lnTo>
                  <a:lnTo>
                    <a:pt x="39" y="994"/>
                  </a:lnTo>
                  <a:lnTo>
                    <a:pt x="36" y="992"/>
                  </a:lnTo>
                  <a:lnTo>
                    <a:pt x="32" y="989"/>
                  </a:lnTo>
                  <a:lnTo>
                    <a:pt x="27" y="985"/>
                  </a:lnTo>
                  <a:lnTo>
                    <a:pt x="25" y="978"/>
                  </a:lnTo>
                  <a:lnTo>
                    <a:pt x="23" y="971"/>
                  </a:lnTo>
                  <a:lnTo>
                    <a:pt x="20" y="966"/>
                  </a:lnTo>
                  <a:lnTo>
                    <a:pt x="18" y="964"/>
                  </a:lnTo>
                  <a:lnTo>
                    <a:pt x="16" y="962"/>
                  </a:lnTo>
                  <a:lnTo>
                    <a:pt x="11" y="960"/>
                  </a:lnTo>
                  <a:lnTo>
                    <a:pt x="7" y="960"/>
                  </a:lnTo>
                  <a:lnTo>
                    <a:pt x="5" y="960"/>
                  </a:lnTo>
                  <a:lnTo>
                    <a:pt x="2" y="957"/>
                  </a:lnTo>
                  <a:lnTo>
                    <a:pt x="0" y="953"/>
                  </a:lnTo>
                  <a:lnTo>
                    <a:pt x="0" y="950"/>
                  </a:lnTo>
                  <a:lnTo>
                    <a:pt x="0" y="944"/>
                  </a:lnTo>
                  <a:lnTo>
                    <a:pt x="5" y="937"/>
                  </a:lnTo>
                  <a:lnTo>
                    <a:pt x="9" y="928"/>
                  </a:lnTo>
                  <a:lnTo>
                    <a:pt x="18" y="923"/>
                  </a:lnTo>
                  <a:lnTo>
                    <a:pt x="23" y="921"/>
                  </a:lnTo>
                  <a:lnTo>
                    <a:pt x="27" y="918"/>
                  </a:lnTo>
                  <a:lnTo>
                    <a:pt x="34" y="916"/>
                  </a:lnTo>
                  <a:lnTo>
                    <a:pt x="41" y="916"/>
                  </a:lnTo>
                  <a:lnTo>
                    <a:pt x="46" y="914"/>
                  </a:lnTo>
                  <a:lnTo>
                    <a:pt x="57" y="914"/>
                  </a:lnTo>
                  <a:lnTo>
                    <a:pt x="59" y="912"/>
                  </a:lnTo>
                  <a:lnTo>
                    <a:pt x="62" y="912"/>
                  </a:lnTo>
                  <a:lnTo>
                    <a:pt x="68" y="907"/>
                  </a:lnTo>
                  <a:lnTo>
                    <a:pt x="73" y="905"/>
                  </a:lnTo>
                  <a:lnTo>
                    <a:pt x="75" y="902"/>
                  </a:lnTo>
                  <a:lnTo>
                    <a:pt x="78" y="898"/>
                  </a:lnTo>
                  <a:lnTo>
                    <a:pt x="80" y="893"/>
                  </a:lnTo>
                  <a:lnTo>
                    <a:pt x="80" y="891"/>
                  </a:lnTo>
                  <a:lnTo>
                    <a:pt x="80" y="886"/>
                  </a:lnTo>
                  <a:lnTo>
                    <a:pt x="82" y="882"/>
                  </a:lnTo>
                  <a:lnTo>
                    <a:pt x="89" y="877"/>
                  </a:lnTo>
                  <a:lnTo>
                    <a:pt x="94" y="875"/>
                  </a:lnTo>
                  <a:lnTo>
                    <a:pt x="100" y="868"/>
                  </a:lnTo>
                  <a:lnTo>
                    <a:pt x="105" y="864"/>
                  </a:lnTo>
                  <a:lnTo>
                    <a:pt x="110" y="854"/>
                  </a:lnTo>
                  <a:lnTo>
                    <a:pt x="112" y="852"/>
                  </a:lnTo>
                  <a:lnTo>
                    <a:pt x="114" y="848"/>
                  </a:lnTo>
                  <a:lnTo>
                    <a:pt x="119" y="845"/>
                  </a:lnTo>
                  <a:lnTo>
                    <a:pt x="121" y="843"/>
                  </a:lnTo>
                  <a:lnTo>
                    <a:pt x="121" y="841"/>
                  </a:lnTo>
                  <a:lnTo>
                    <a:pt x="119" y="836"/>
                  </a:lnTo>
                  <a:lnTo>
                    <a:pt x="114" y="825"/>
                  </a:lnTo>
                  <a:lnTo>
                    <a:pt x="114" y="809"/>
                  </a:lnTo>
                  <a:lnTo>
                    <a:pt x="119" y="802"/>
                  </a:lnTo>
                  <a:lnTo>
                    <a:pt x="123" y="802"/>
                  </a:lnTo>
                  <a:lnTo>
                    <a:pt x="139" y="800"/>
                  </a:lnTo>
                  <a:lnTo>
                    <a:pt x="142" y="797"/>
                  </a:lnTo>
                  <a:lnTo>
                    <a:pt x="144" y="797"/>
                  </a:lnTo>
                  <a:lnTo>
                    <a:pt x="146" y="793"/>
                  </a:lnTo>
                  <a:lnTo>
                    <a:pt x="146" y="791"/>
                  </a:lnTo>
                  <a:lnTo>
                    <a:pt x="148" y="791"/>
                  </a:lnTo>
                  <a:lnTo>
                    <a:pt x="151" y="788"/>
                  </a:lnTo>
                  <a:lnTo>
                    <a:pt x="153" y="788"/>
                  </a:lnTo>
                  <a:lnTo>
                    <a:pt x="158" y="788"/>
                  </a:lnTo>
                  <a:lnTo>
                    <a:pt x="162" y="786"/>
                  </a:lnTo>
                  <a:lnTo>
                    <a:pt x="164" y="786"/>
                  </a:lnTo>
                  <a:lnTo>
                    <a:pt x="167" y="784"/>
                  </a:lnTo>
                  <a:lnTo>
                    <a:pt x="167" y="781"/>
                  </a:lnTo>
                  <a:lnTo>
                    <a:pt x="169" y="779"/>
                  </a:lnTo>
                  <a:lnTo>
                    <a:pt x="171" y="777"/>
                  </a:lnTo>
                  <a:lnTo>
                    <a:pt x="171" y="775"/>
                  </a:lnTo>
                  <a:lnTo>
                    <a:pt x="174" y="772"/>
                  </a:lnTo>
                  <a:lnTo>
                    <a:pt x="176" y="770"/>
                  </a:lnTo>
                  <a:lnTo>
                    <a:pt x="178" y="768"/>
                  </a:lnTo>
                  <a:lnTo>
                    <a:pt x="180" y="763"/>
                  </a:lnTo>
                  <a:lnTo>
                    <a:pt x="180" y="761"/>
                  </a:lnTo>
                  <a:lnTo>
                    <a:pt x="183" y="756"/>
                  </a:lnTo>
                  <a:lnTo>
                    <a:pt x="185" y="754"/>
                  </a:lnTo>
                  <a:lnTo>
                    <a:pt x="185" y="752"/>
                  </a:lnTo>
                  <a:lnTo>
                    <a:pt x="183" y="752"/>
                  </a:lnTo>
                  <a:lnTo>
                    <a:pt x="171" y="749"/>
                  </a:lnTo>
                  <a:lnTo>
                    <a:pt x="162" y="747"/>
                  </a:lnTo>
                  <a:lnTo>
                    <a:pt x="160" y="747"/>
                  </a:lnTo>
                  <a:lnTo>
                    <a:pt x="155" y="747"/>
                  </a:lnTo>
                  <a:lnTo>
                    <a:pt x="153" y="745"/>
                  </a:lnTo>
                  <a:lnTo>
                    <a:pt x="153" y="738"/>
                  </a:lnTo>
                  <a:lnTo>
                    <a:pt x="151" y="731"/>
                  </a:lnTo>
                  <a:lnTo>
                    <a:pt x="151" y="727"/>
                  </a:lnTo>
                  <a:lnTo>
                    <a:pt x="148" y="722"/>
                  </a:lnTo>
                  <a:lnTo>
                    <a:pt x="144" y="720"/>
                  </a:lnTo>
                  <a:lnTo>
                    <a:pt x="142" y="717"/>
                  </a:lnTo>
                  <a:lnTo>
                    <a:pt x="137" y="717"/>
                  </a:lnTo>
                  <a:lnTo>
                    <a:pt x="135" y="715"/>
                  </a:lnTo>
                  <a:lnTo>
                    <a:pt x="130" y="713"/>
                  </a:lnTo>
                  <a:lnTo>
                    <a:pt x="126" y="713"/>
                  </a:lnTo>
                  <a:lnTo>
                    <a:pt x="123" y="711"/>
                  </a:lnTo>
                  <a:lnTo>
                    <a:pt x="119" y="706"/>
                  </a:lnTo>
                  <a:lnTo>
                    <a:pt x="114" y="704"/>
                  </a:lnTo>
                  <a:lnTo>
                    <a:pt x="110" y="701"/>
                  </a:lnTo>
                  <a:lnTo>
                    <a:pt x="103" y="699"/>
                  </a:lnTo>
                  <a:lnTo>
                    <a:pt x="100" y="692"/>
                  </a:lnTo>
                  <a:lnTo>
                    <a:pt x="103" y="685"/>
                  </a:lnTo>
                  <a:lnTo>
                    <a:pt x="103" y="683"/>
                  </a:lnTo>
                  <a:lnTo>
                    <a:pt x="105" y="681"/>
                  </a:lnTo>
                  <a:lnTo>
                    <a:pt x="105" y="676"/>
                  </a:lnTo>
                  <a:lnTo>
                    <a:pt x="105" y="674"/>
                  </a:lnTo>
                  <a:lnTo>
                    <a:pt x="107" y="669"/>
                  </a:lnTo>
                  <a:lnTo>
                    <a:pt x="110" y="667"/>
                  </a:lnTo>
                  <a:lnTo>
                    <a:pt x="112" y="667"/>
                  </a:lnTo>
                  <a:lnTo>
                    <a:pt x="112" y="665"/>
                  </a:lnTo>
                  <a:lnTo>
                    <a:pt x="114" y="658"/>
                  </a:lnTo>
                  <a:lnTo>
                    <a:pt x="114" y="656"/>
                  </a:lnTo>
                  <a:lnTo>
                    <a:pt x="119" y="656"/>
                  </a:lnTo>
                  <a:lnTo>
                    <a:pt x="123" y="653"/>
                  </a:lnTo>
                  <a:lnTo>
                    <a:pt x="126" y="649"/>
                  </a:lnTo>
                  <a:lnTo>
                    <a:pt x="128" y="647"/>
                  </a:lnTo>
                  <a:lnTo>
                    <a:pt x="135" y="642"/>
                  </a:lnTo>
                  <a:lnTo>
                    <a:pt x="135" y="637"/>
                  </a:lnTo>
                  <a:lnTo>
                    <a:pt x="137" y="633"/>
                  </a:lnTo>
                  <a:lnTo>
                    <a:pt x="142" y="633"/>
                  </a:lnTo>
                  <a:lnTo>
                    <a:pt x="144" y="633"/>
                  </a:lnTo>
                  <a:lnTo>
                    <a:pt x="148" y="633"/>
                  </a:lnTo>
                  <a:lnTo>
                    <a:pt x="151" y="631"/>
                  </a:lnTo>
                  <a:lnTo>
                    <a:pt x="153" y="631"/>
                  </a:lnTo>
                  <a:lnTo>
                    <a:pt x="155" y="628"/>
                  </a:lnTo>
                  <a:lnTo>
                    <a:pt x="160" y="628"/>
                  </a:lnTo>
                  <a:lnTo>
                    <a:pt x="162" y="631"/>
                  </a:lnTo>
                  <a:lnTo>
                    <a:pt x="167" y="631"/>
                  </a:lnTo>
                  <a:lnTo>
                    <a:pt x="169" y="633"/>
                  </a:lnTo>
                  <a:lnTo>
                    <a:pt x="171" y="631"/>
                  </a:lnTo>
                  <a:lnTo>
                    <a:pt x="174" y="631"/>
                  </a:lnTo>
                  <a:lnTo>
                    <a:pt x="176" y="628"/>
                  </a:lnTo>
                  <a:lnTo>
                    <a:pt x="178" y="628"/>
                  </a:lnTo>
                  <a:lnTo>
                    <a:pt x="183" y="631"/>
                  </a:lnTo>
                  <a:lnTo>
                    <a:pt x="183" y="628"/>
                  </a:lnTo>
                  <a:lnTo>
                    <a:pt x="183" y="626"/>
                  </a:lnTo>
                  <a:lnTo>
                    <a:pt x="183" y="624"/>
                  </a:lnTo>
                  <a:lnTo>
                    <a:pt x="185" y="624"/>
                  </a:lnTo>
                  <a:lnTo>
                    <a:pt x="187" y="624"/>
                  </a:lnTo>
                  <a:lnTo>
                    <a:pt x="194" y="626"/>
                  </a:lnTo>
                  <a:lnTo>
                    <a:pt x="194" y="628"/>
                  </a:lnTo>
                  <a:lnTo>
                    <a:pt x="196" y="631"/>
                  </a:lnTo>
                  <a:lnTo>
                    <a:pt x="199" y="633"/>
                  </a:lnTo>
                  <a:lnTo>
                    <a:pt x="203" y="635"/>
                  </a:lnTo>
                  <a:lnTo>
                    <a:pt x="206" y="633"/>
                  </a:lnTo>
                  <a:lnTo>
                    <a:pt x="208" y="633"/>
                  </a:lnTo>
                  <a:lnTo>
                    <a:pt x="210" y="631"/>
                  </a:lnTo>
                  <a:lnTo>
                    <a:pt x="212" y="631"/>
                  </a:lnTo>
                  <a:lnTo>
                    <a:pt x="215" y="631"/>
                  </a:lnTo>
                  <a:lnTo>
                    <a:pt x="217" y="631"/>
                  </a:lnTo>
                  <a:lnTo>
                    <a:pt x="219" y="631"/>
                  </a:lnTo>
                  <a:lnTo>
                    <a:pt x="222" y="628"/>
                  </a:lnTo>
                  <a:lnTo>
                    <a:pt x="222" y="626"/>
                  </a:lnTo>
                  <a:lnTo>
                    <a:pt x="224" y="624"/>
                  </a:lnTo>
                  <a:lnTo>
                    <a:pt x="224" y="621"/>
                  </a:lnTo>
                  <a:lnTo>
                    <a:pt x="224" y="619"/>
                  </a:lnTo>
                  <a:lnTo>
                    <a:pt x="224" y="617"/>
                  </a:lnTo>
                  <a:lnTo>
                    <a:pt x="224" y="615"/>
                  </a:lnTo>
                  <a:lnTo>
                    <a:pt x="222" y="612"/>
                  </a:lnTo>
                  <a:lnTo>
                    <a:pt x="224" y="612"/>
                  </a:lnTo>
                  <a:lnTo>
                    <a:pt x="226" y="610"/>
                  </a:lnTo>
                  <a:lnTo>
                    <a:pt x="224" y="608"/>
                  </a:lnTo>
                  <a:lnTo>
                    <a:pt x="222" y="608"/>
                  </a:lnTo>
                  <a:lnTo>
                    <a:pt x="219" y="605"/>
                  </a:lnTo>
                  <a:lnTo>
                    <a:pt x="217" y="603"/>
                  </a:lnTo>
                  <a:lnTo>
                    <a:pt x="217" y="596"/>
                  </a:lnTo>
                  <a:lnTo>
                    <a:pt x="217" y="594"/>
                  </a:lnTo>
                  <a:lnTo>
                    <a:pt x="212" y="594"/>
                  </a:lnTo>
                  <a:lnTo>
                    <a:pt x="210" y="594"/>
                  </a:lnTo>
                  <a:lnTo>
                    <a:pt x="210" y="592"/>
                  </a:lnTo>
                  <a:lnTo>
                    <a:pt x="206" y="592"/>
                  </a:lnTo>
                  <a:lnTo>
                    <a:pt x="201" y="589"/>
                  </a:lnTo>
                  <a:lnTo>
                    <a:pt x="196" y="587"/>
                  </a:lnTo>
                  <a:lnTo>
                    <a:pt x="192" y="587"/>
                  </a:lnTo>
                  <a:lnTo>
                    <a:pt x="190" y="585"/>
                  </a:lnTo>
                  <a:lnTo>
                    <a:pt x="190" y="583"/>
                  </a:lnTo>
                  <a:lnTo>
                    <a:pt x="187" y="580"/>
                  </a:lnTo>
                  <a:lnTo>
                    <a:pt x="187" y="578"/>
                  </a:lnTo>
                  <a:lnTo>
                    <a:pt x="185" y="576"/>
                  </a:lnTo>
                  <a:lnTo>
                    <a:pt x="183" y="573"/>
                  </a:lnTo>
                  <a:lnTo>
                    <a:pt x="180" y="573"/>
                  </a:lnTo>
                  <a:lnTo>
                    <a:pt x="176" y="573"/>
                  </a:lnTo>
                  <a:lnTo>
                    <a:pt x="169" y="576"/>
                  </a:lnTo>
                  <a:lnTo>
                    <a:pt x="167" y="576"/>
                  </a:lnTo>
                  <a:lnTo>
                    <a:pt x="164" y="573"/>
                  </a:lnTo>
                  <a:lnTo>
                    <a:pt x="162" y="573"/>
                  </a:lnTo>
                  <a:lnTo>
                    <a:pt x="160" y="569"/>
                  </a:lnTo>
                  <a:lnTo>
                    <a:pt x="158" y="564"/>
                  </a:lnTo>
                  <a:lnTo>
                    <a:pt x="155" y="564"/>
                  </a:lnTo>
                  <a:lnTo>
                    <a:pt x="153" y="564"/>
                  </a:lnTo>
                  <a:lnTo>
                    <a:pt x="151" y="564"/>
                  </a:lnTo>
                  <a:lnTo>
                    <a:pt x="148" y="567"/>
                  </a:lnTo>
                  <a:lnTo>
                    <a:pt x="144" y="567"/>
                  </a:lnTo>
                  <a:lnTo>
                    <a:pt x="142" y="567"/>
                  </a:lnTo>
                  <a:lnTo>
                    <a:pt x="139" y="564"/>
                  </a:lnTo>
                  <a:lnTo>
                    <a:pt x="139" y="560"/>
                  </a:lnTo>
                  <a:lnTo>
                    <a:pt x="142" y="553"/>
                  </a:lnTo>
                  <a:lnTo>
                    <a:pt x="144" y="546"/>
                  </a:lnTo>
                  <a:lnTo>
                    <a:pt x="146" y="537"/>
                  </a:lnTo>
                  <a:lnTo>
                    <a:pt x="151" y="530"/>
                  </a:lnTo>
                  <a:lnTo>
                    <a:pt x="153" y="523"/>
                  </a:lnTo>
                  <a:lnTo>
                    <a:pt x="153" y="519"/>
                  </a:lnTo>
                  <a:lnTo>
                    <a:pt x="153" y="514"/>
                  </a:lnTo>
                  <a:lnTo>
                    <a:pt x="153" y="512"/>
                  </a:lnTo>
                  <a:lnTo>
                    <a:pt x="153" y="503"/>
                  </a:lnTo>
                  <a:lnTo>
                    <a:pt x="153" y="498"/>
                  </a:lnTo>
                  <a:lnTo>
                    <a:pt x="153" y="493"/>
                  </a:lnTo>
                  <a:lnTo>
                    <a:pt x="155" y="489"/>
                  </a:lnTo>
                  <a:lnTo>
                    <a:pt x="158" y="484"/>
                  </a:lnTo>
                  <a:lnTo>
                    <a:pt x="160" y="482"/>
                  </a:lnTo>
                  <a:lnTo>
                    <a:pt x="162" y="477"/>
                  </a:lnTo>
                  <a:lnTo>
                    <a:pt x="164" y="475"/>
                  </a:lnTo>
                  <a:lnTo>
                    <a:pt x="169" y="471"/>
                  </a:lnTo>
                  <a:lnTo>
                    <a:pt x="171" y="471"/>
                  </a:lnTo>
                  <a:lnTo>
                    <a:pt x="176" y="466"/>
                  </a:lnTo>
                  <a:lnTo>
                    <a:pt x="178" y="464"/>
                  </a:lnTo>
                  <a:lnTo>
                    <a:pt x="178" y="461"/>
                  </a:lnTo>
                  <a:lnTo>
                    <a:pt x="178" y="459"/>
                  </a:lnTo>
                  <a:lnTo>
                    <a:pt x="178" y="457"/>
                  </a:lnTo>
                  <a:lnTo>
                    <a:pt x="178" y="452"/>
                  </a:lnTo>
                  <a:lnTo>
                    <a:pt x="183" y="445"/>
                  </a:lnTo>
                  <a:lnTo>
                    <a:pt x="187" y="441"/>
                  </a:lnTo>
                  <a:lnTo>
                    <a:pt x="192" y="436"/>
                  </a:lnTo>
                  <a:lnTo>
                    <a:pt x="196" y="434"/>
                  </a:lnTo>
                  <a:lnTo>
                    <a:pt x="199" y="432"/>
                  </a:lnTo>
                  <a:lnTo>
                    <a:pt x="201" y="432"/>
                  </a:lnTo>
                  <a:lnTo>
                    <a:pt x="203" y="429"/>
                  </a:lnTo>
                  <a:lnTo>
                    <a:pt x="206" y="427"/>
                  </a:lnTo>
                  <a:lnTo>
                    <a:pt x="206" y="425"/>
                  </a:lnTo>
                  <a:lnTo>
                    <a:pt x="208" y="423"/>
                  </a:lnTo>
                  <a:lnTo>
                    <a:pt x="210" y="420"/>
                  </a:lnTo>
                  <a:lnTo>
                    <a:pt x="212" y="418"/>
                  </a:lnTo>
                  <a:lnTo>
                    <a:pt x="215" y="413"/>
                  </a:lnTo>
                  <a:lnTo>
                    <a:pt x="219" y="411"/>
                  </a:lnTo>
                  <a:lnTo>
                    <a:pt x="222" y="409"/>
                  </a:lnTo>
                  <a:lnTo>
                    <a:pt x="226" y="404"/>
                  </a:lnTo>
                  <a:lnTo>
                    <a:pt x="231" y="402"/>
                  </a:lnTo>
                  <a:lnTo>
                    <a:pt x="233" y="402"/>
                  </a:lnTo>
                  <a:lnTo>
                    <a:pt x="235" y="404"/>
                  </a:lnTo>
                  <a:lnTo>
                    <a:pt x="240" y="404"/>
                  </a:lnTo>
                  <a:lnTo>
                    <a:pt x="242" y="402"/>
                  </a:lnTo>
                  <a:lnTo>
                    <a:pt x="244" y="404"/>
                  </a:lnTo>
                  <a:lnTo>
                    <a:pt x="247" y="404"/>
                  </a:lnTo>
                  <a:lnTo>
                    <a:pt x="251" y="404"/>
                  </a:lnTo>
                  <a:lnTo>
                    <a:pt x="256" y="404"/>
                  </a:lnTo>
                  <a:lnTo>
                    <a:pt x="260" y="404"/>
                  </a:lnTo>
                  <a:lnTo>
                    <a:pt x="265" y="402"/>
                  </a:lnTo>
                  <a:lnTo>
                    <a:pt x="265" y="400"/>
                  </a:lnTo>
                  <a:lnTo>
                    <a:pt x="265" y="397"/>
                  </a:lnTo>
                  <a:lnTo>
                    <a:pt x="267" y="397"/>
                  </a:lnTo>
                  <a:lnTo>
                    <a:pt x="272" y="400"/>
                  </a:lnTo>
                  <a:lnTo>
                    <a:pt x="274" y="400"/>
                  </a:lnTo>
                  <a:lnTo>
                    <a:pt x="276" y="397"/>
                  </a:lnTo>
                  <a:lnTo>
                    <a:pt x="279" y="397"/>
                  </a:lnTo>
                  <a:lnTo>
                    <a:pt x="281" y="400"/>
                  </a:lnTo>
                  <a:lnTo>
                    <a:pt x="283" y="402"/>
                  </a:lnTo>
                  <a:lnTo>
                    <a:pt x="288" y="404"/>
                  </a:lnTo>
                  <a:lnTo>
                    <a:pt x="290" y="404"/>
                  </a:lnTo>
                  <a:lnTo>
                    <a:pt x="292" y="402"/>
                  </a:lnTo>
                  <a:lnTo>
                    <a:pt x="292" y="400"/>
                  </a:lnTo>
                  <a:lnTo>
                    <a:pt x="292" y="397"/>
                  </a:lnTo>
                  <a:lnTo>
                    <a:pt x="295" y="397"/>
                  </a:lnTo>
                  <a:lnTo>
                    <a:pt x="299" y="397"/>
                  </a:lnTo>
                  <a:lnTo>
                    <a:pt x="302" y="397"/>
                  </a:lnTo>
                  <a:lnTo>
                    <a:pt x="304" y="397"/>
                  </a:lnTo>
                  <a:lnTo>
                    <a:pt x="306" y="395"/>
                  </a:lnTo>
                  <a:lnTo>
                    <a:pt x="306" y="391"/>
                  </a:lnTo>
                  <a:lnTo>
                    <a:pt x="306" y="381"/>
                  </a:lnTo>
                  <a:lnTo>
                    <a:pt x="308" y="377"/>
                  </a:lnTo>
                  <a:lnTo>
                    <a:pt x="311" y="375"/>
                  </a:lnTo>
                  <a:lnTo>
                    <a:pt x="311" y="372"/>
                  </a:lnTo>
                  <a:lnTo>
                    <a:pt x="313" y="370"/>
                  </a:lnTo>
                  <a:lnTo>
                    <a:pt x="313" y="368"/>
                  </a:lnTo>
                  <a:lnTo>
                    <a:pt x="311" y="365"/>
                  </a:lnTo>
                  <a:lnTo>
                    <a:pt x="311" y="363"/>
                  </a:lnTo>
                  <a:lnTo>
                    <a:pt x="311" y="361"/>
                  </a:lnTo>
                  <a:lnTo>
                    <a:pt x="313" y="361"/>
                  </a:lnTo>
                  <a:lnTo>
                    <a:pt x="315" y="361"/>
                  </a:lnTo>
                  <a:lnTo>
                    <a:pt x="318" y="365"/>
                  </a:lnTo>
                  <a:lnTo>
                    <a:pt x="320" y="368"/>
                  </a:lnTo>
                  <a:lnTo>
                    <a:pt x="322" y="368"/>
                  </a:lnTo>
                  <a:lnTo>
                    <a:pt x="324" y="368"/>
                  </a:lnTo>
                  <a:lnTo>
                    <a:pt x="327" y="365"/>
                  </a:lnTo>
                  <a:lnTo>
                    <a:pt x="327" y="363"/>
                  </a:lnTo>
                  <a:lnTo>
                    <a:pt x="327" y="361"/>
                  </a:lnTo>
                  <a:lnTo>
                    <a:pt x="324" y="359"/>
                  </a:lnTo>
                  <a:lnTo>
                    <a:pt x="324" y="356"/>
                  </a:lnTo>
                  <a:lnTo>
                    <a:pt x="322" y="356"/>
                  </a:lnTo>
                  <a:lnTo>
                    <a:pt x="322" y="354"/>
                  </a:lnTo>
                  <a:lnTo>
                    <a:pt x="322" y="352"/>
                  </a:lnTo>
                  <a:lnTo>
                    <a:pt x="320" y="349"/>
                  </a:lnTo>
                  <a:lnTo>
                    <a:pt x="320" y="347"/>
                  </a:lnTo>
                  <a:lnTo>
                    <a:pt x="320" y="345"/>
                  </a:lnTo>
                  <a:lnTo>
                    <a:pt x="318" y="343"/>
                  </a:lnTo>
                  <a:lnTo>
                    <a:pt x="318" y="340"/>
                  </a:lnTo>
                  <a:lnTo>
                    <a:pt x="315" y="338"/>
                  </a:lnTo>
                  <a:lnTo>
                    <a:pt x="315" y="333"/>
                  </a:lnTo>
                  <a:lnTo>
                    <a:pt x="311" y="336"/>
                  </a:lnTo>
                  <a:lnTo>
                    <a:pt x="311" y="333"/>
                  </a:lnTo>
                  <a:lnTo>
                    <a:pt x="308" y="329"/>
                  </a:lnTo>
                  <a:lnTo>
                    <a:pt x="308" y="327"/>
                  </a:lnTo>
                  <a:lnTo>
                    <a:pt x="304" y="327"/>
                  </a:lnTo>
                  <a:lnTo>
                    <a:pt x="295" y="324"/>
                  </a:lnTo>
                  <a:lnTo>
                    <a:pt x="292" y="322"/>
                  </a:lnTo>
                  <a:lnTo>
                    <a:pt x="292" y="320"/>
                  </a:lnTo>
                  <a:lnTo>
                    <a:pt x="290" y="315"/>
                  </a:lnTo>
                  <a:lnTo>
                    <a:pt x="290" y="308"/>
                  </a:lnTo>
                  <a:lnTo>
                    <a:pt x="290" y="306"/>
                  </a:lnTo>
                  <a:lnTo>
                    <a:pt x="288" y="306"/>
                  </a:lnTo>
                  <a:lnTo>
                    <a:pt x="286" y="304"/>
                  </a:lnTo>
                  <a:lnTo>
                    <a:pt x="283" y="302"/>
                  </a:lnTo>
                  <a:lnTo>
                    <a:pt x="281" y="297"/>
                  </a:lnTo>
                  <a:lnTo>
                    <a:pt x="279" y="297"/>
                  </a:lnTo>
                  <a:lnTo>
                    <a:pt x="276" y="297"/>
                  </a:lnTo>
                  <a:lnTo>
                    <a:pt x="272" y="297"/>
                  </a:lnTo>
                  <a:lnTo>
                    <a:pt x="270" y="295"/>
                  </a:lnTo>
                  <a:lnTo>
                    <a:pt x="267" y="295"/>
                  </a:lnTo>
                  <a:lnTo>
                    <a:pt x="267" y="292"/>
                  </a:lnTo>
                  <a:lnTo>
                    <a:pt x="267" y="288"/>
                  </a:lnTo>
                  <a:lnTo>
                    <a:pt x="267" y="286"/>
                  </a:lnTo>
                  <a:lnTo>
                    <a:pt x="267" y="283"/>
                  </a:lnTo>
                  <a:lnTo>
                    <a:pt x="267" y="281"/>
                  </a:lnTo>
                  <a:lnTo>
                    <a:pt x="267" y="279"/>
                  </a:lnTo>
                  <a:lnTo>
                    <a:pt x="267" y="276"/>
                  </a:lnTo>
                  <a:lnTo>
                    <a:pt x="270" y="276"/>
                  </a:lnTo>
                  <a:lnTo>
                    <a:pt x="272" y="274"/>
                  </a:lnTo>
                  <a:lnTo>
                    <a:pt x="272" y="272"/>
                  </a:lnTo>
                  <a:lnTo>
                    <a:pt x="272" y="270"/>
                  </a:lnTo>
                  <a:lnTo>
                    <a:pt x="272" y="267"/>
                  </a:lnTo>
                  <a:lnTo>
                    <a:pt x="274" y="267"/>
                  </a:lnTo>
                  <a:lnTo>
                    <a:pt x="274" y="265"/>
                  </a:lnTo>
                  <a:lnTo>
                    <a:pt x="276" y="265"/>
                  </a:lnTo>
                  <a:lnTo>
                    <a:pt x="279" y="263"/>
                  </a:lnTo>
                  <a:lnTo>
                    <a:pt x="279" y="260"/>
                  </a:lnTo>
                  <a:lnTo>
                    <a:pt x="281" y="258"/>
                  </a:lnTo>
                  <a:lnTo>
                    <a:pt x="286" y="260"/>
                  </a:lnTo>
                  <a:lnTo>
                    <a:pt x="290" y="260"/>
                  </a:lnTo>
                  <a:lnTo>
                    <a:pt x="295" y="260"/>
                  </a:lnTo>
                  <a:lnTo>
                    <a:pt x="297" y="260"/>
                  </a:lnTo>
                  <a:lnTo>
                    <a:pt x="299" y="258"/>
                  </a:lnTo>
                  <a:lnTo>
                    <a:pt x="299" y="256"/>
                  </a:lnTo>
                  <a:lnTo>
                    <a:pt x="302" y="256"/>
                  </a:lnTo>
                  <a:lnTo>
                    <a:pt x="306" y="256"/>
                  </a:lnTo>
                  <a:lnTo>
                    <a:pt x="308" y="256"/>
                  </a:lnTo>
                  <a:lnTo>
                    <a:pt x="308" y="254"/>
                  </a:lnTo>
                  <a:lnTo>
                    <a:pt x="311" y="254"/>
                  </a:lnTo>
                  <a:lnTo>
                    <a:pt x="313" y="254"/>
                  </a:lnTo>
                  <a:lnTo>
                    <a:pt x="315" y="256"/>
                  </a:lnTo>
                  <a:lnTo>
                    <a:pt x="315" y="254"/>
                  </a:lnTo>
                  <a:lnTo>
                    <a:pt x="318" y="254"/>
                  </a:lnTo>
                  <a:lnTo>
                    <a:pt x="318" y="251"/>
                  </a:lnTo>
                  <a:lnTo>
                    <a:pt x="318" y="247"/>
                  </a:lnTo>
                  <a:lnTo>
                    <a:pt x="315" y="240"/>
                  </a:lnTo>
                  <a:lnTo>
                    <a:pt x="313" y="235"/>
                  </a:lnTo>
                  <a:lnTo>
                    <a:pt x="313" y="233"/>
                  </a:lnTo>
                  <a:lnTo>
                    <a:pt x="313" y="231"/>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67" name="Freeform 19">
              <a:extLst>
                <a:ext uri="{FF2B5EF4-FFF2-40B4-BE49-F238E27FC236}">
                  <a16:creationId xmlns:a16="http://schemas.microsoft.com/office/drawing/2014/main" id="{B3583115-ADE0-D2A4-46DD-7BA8F9F9B483}"/>
                </a:ext>
              </a:extLst>
            </xdr:cNvPr>
            <xdr:cNvSpPr>
              <a:spLocks/>
            </xdr:cNvSpPr>
          </xdr:nvSpPr>
          <xdr:spPr bwMode="auto">
            <a:xfrm>
              <a:off x="2922588" y="3225800"/>
              <a:ext cx="174625" cy="374650"/>
            </a:xfrm>
            <a:custGeom>
              <a:avLst/>
              <a:gdLst/>
              <a:ahLst/>
              <a:cxnLst>
                <a:cxn ang="0">
                  <a:pos x="2" y="233"/>
                </a:cxn>
                <a:cxn ang="0">
                  <a:pos x="5" y="229"/>
                </a:cxn>
                <a:cxn ang="0">
                  <a:pos x="5" y="220"/>
                </a:cxn>
                <a:cxn ang="0">
                  <a:pos x="9" y="220"/>
                </a:cxn>
                <a:cxn ang="0">
                  <a:pos x="14" y="217"/>
                </a:cxn>
                <a:cxn ang="0">
                  <a:pos x="11" y="213"/>
                </a:cxn>
                <a:cxn ang="0">
                  <a:pos x="11" y="208"/>
                </a:cxn>
                <a:cxn ang="0">
                  <a:pos x="14" y="201"/>
                </a:cxn>
                <a:cxn ang="0">
                  <a:pos x="16" y="192"/>
                </a:cxn>
                <a:cxn ang="0">
                  <a:pos x="16" y="185"/>
                </a:cxn>
                <a:cxn ang="0">
                  <a:pos x="18" y="179"/>
                </a:cxn>
                <a:cxn ang="0">
                  <a:pos x="18" y="174"/>
                </a:cxn>
                <a:cxn ang="0">
                  <a:pos x="14" y="165"/>
                </a:cxn>
                <a:cxn ang="0">
                  <a:pos x="11" y="163"/>
                </a:cxn>
                <a:cxn ang="0">
                  <a:pos x="14" y="149"/>
                </a:cxn>
                <a:cxn ang="0">
                  <a:pos x="16" y="144"/>
                </a:cxn>
                <a:cxn ang="0">
                  <a:pos x="21" y="142"/>
                </a:cxn>
                <a:cxn ang="0">
                  <a:pos x="25" y="144"/>
                </a:cxn>
                <a:cxn ang="0">
                  <a:pos x="32" y="140"/>
                </a:cxn>
                <a:cxn ang="0">
                  <a:pos x="37" y="133"/>
                </a:cxn>
                <a:cxn ang="0">
                  <a:pos x="34" y="121"/>
                </a:cxn>
                <a:cxn ang="0">
                  <a:pos x="32" y="115"/>
                </a:cxn>
                <a:cxn ang="0">
                  <a:pos x="34" y="110"/>
                </a:cxn>
                <a:cxn ang="0">
                  <a:pos x="50" y="101"/>
                </a:cxn>
                <a:cxn ang="0">
                  <a:pos x="55" y="96"/>
                </a:cxn>
                <a:cxn ang="0">
                  <a:pos x="59" y="92"/>
                </a:cxn>
                <a:cxn ang="0">
                  <a:pos x="66" y="92"/>
                </a:cxn>
                <a:cxn ang="0">
                  <a:pos x="69" y="87"/>
                </a:cxn>
                <a:cxn ang="0">
                  <a:pos x="69" y="78"/>
                </a:cxn>
                <a:cxn ang="0">
                  <a:pos x="82" y="67"/>
                </a:cxn>
                <a:cxn ang="0">
                  <a:pos x="87" y="53"/>
                </a:cxn>
                <a:cxn ang="0">
                  <a:pos x="85" y="46"/>
                </a:cxn>
                <a:cxn ang="0">
                  <a:pos x="78" y="32"/>
                </a:cxn>
                <a:cxn ang="0">
                  <a:pos x="78" y="25"/>
                </a:cxn>
                <a:cxn ang="0">
                  <a:pos x="85" y="12"/>
                </a:cxn>
                <a:cxn ang="0">
                  <a:pos x="94" y="0"/>
                </a:cxn>
                <a:cxn ang="0">
                  <a:pos x="101" y="5"/>
                </a:cxn>
                <a:cxn ang="0">
                  <a:pos x="110" y="9"/>
                </a:cxn>
              </a:cxnLst>
              <a:rect l="0" t="0" r="r" b="b"/>
              <a:pathLst>
                <a:path w="110" h="236">
                  <a:moveTo>
                    <a:pt x="0" y="236"/>
                  </a:moveTo>
                  <a:lnTo>
                    <a:pt x="2" y="233"/>
                  </a:lnTo>
                  <a:lnTo>
                    <a:pt x="5" y="231"/>
                  </a:lnTo>
                  <a:lnTo>
                    <a:pt x="5" y="229"/>
                  </a:lnTo>
                  <a:lnTo>
                    <a:pt x="5" y="222"/>
                  </a:lnTo>
                  <a:lnTo>
                    <a:pt x="5" y="220"/>
                  </a:lnTo>
                  <a:lnTo>
                    <a:pt x="7" y="220"/>
                  </a:lnTo>
                  <a:lnTo>
                    <a:pt x="9" y="220"/>
                  </a:lnTo>
                  <a:lnTo>
                    <a:pt x="11" y="220"/>
                  </a:lnTo>
                  <a:lnTo>
                    <a:pt x="14" y="217"/>
                  </a:lnTo>
                  <a:lnTo>
                    <a:pt x="14" y="215"/>
                  </a:lnTo>
                  <a:lnTo>
                    <a:pt x="11" y="213"/>
                  </a:lnTo>
                  <a:lnTo>
                    <a:pt x="11" y="211"/>
                  </a:lnTo>
                  <a:lnTo>
                    <a:pt x="11" y="208"/>
                  </a:lnTo>
                  <a:lnTo>
                    <a:pt x="11" y="206"/>
                  </a:lnTo>
                  <a:lnTo>
                    <a:pt x="14" y="201"/>
                  </a:lnTo>
                  <a:lnTo>
                    <a:pt x="14" y="197"/>
                  </a:lnTo>
                  <a:lnTo>
                    <a:pt x="16" y="192"/>
                  </a:lnTo>
                  <a:lnTo>
                    <a:pt x="16" y="190"/>
                  </a:lnTo>
                  <a:lnTo>
                    <a:pt x="16" y="185"/>
                  </a:lnTo>
                  <a:lnTo>
                    <a:pt x="18" y="181"/>
                  </a:lnTo>
                  <a:lnTo>
                    <a:pt x="18" y="179"/>
                  </a:lnTo>
                  <a:lnTo>
                    <a:pt x="18" y="176"/>
                  </a:lnTo>
                  <a:lnTo>
                    <a:pt x="18" y="174"/>
                  </a:lnTo>
                  <a:lnTo>
                    <a:pt x="16" y="169"/>
                  </a:lnTo>
                  <a:lnTo>
                    <a:pt x="14" y="165"/>
                  </a:lnTo>
                  <a:lnTo>
                    <a:pt x="14" y="163"/>
                  </a:lnTo>
                  <a:lnTo>
                    <a:pt x="11" y="163"/>
                  </a:lnTo>
                  <a:lnTo>
                    <a:pt x="14" y="153"/>
                  </a:lnTo>
                  <a:lnTo>
                    <a:pt x="14" y="149"/>
                  </a:lnTo>
                  <a:lnTo>
                    <a:pt x="14" y="147"/>
                  </a:lnTo>
                  <a:lnTo>
                    <a:pt x="16" y="144"/>
                  </a:lnTo>
                  <a:lnTo>
                    <a:pt x="18" y="142"/>
                  </a:lnTo>
                  <a:lnTo>
                    <a:pt x="21" y="142"/>
                  </a:lnTo>
                  <a:lnTo>
                    <a:pt x="23" y="144"/>
                  </a:lnTo>
                  <a:lnTo>
                    <a:pt x="25" y="144"/>
                  </a:lnTo>
                  <a:lnTo>
                    <a:pt x="30" y="144"/>
                  </a:lnTo>
                  <a:lnTo>
                    <a:pt x="32" y="140"/>
                  </a:lnTo>
                  <a:lnTo>
                    <a:pt x="34" y="137"/>
                  </a:lnTo>
                  <a:lnTo>
                    <a:pt x="37" y="133"/>
                  </a:lnTo>
                  <a:lnTo>
                    <a:pt x="37" y="126"/>
                  </a:lnTo>
                  <a:lnTo>
                    <a:pt x="34" y="121"/>
                  </a:lnTo>
                  <a:lnTo>
                    <a:pt x="34" y="117"/>
                  </a:lnTo>
                  <a:lnTo>
                    <a:pt x="32" y="115"/>
                  </a:lnTo>
                  <a:lnTo>
                    <a:pt x="32" y="112"/>
                  </a:lnTo>
                  <a:lnTo>
                    <a:pt x="34" y="110"/>
                  </a:lnTo>
                  <a:lnTo>
                    <a:pt x="37" y="108"/>
                  </a:lnTo>
                  <a:lnTo>
                    <a:pt x="50" y="101"/>
                  </a:lnTo>
                  <a:lnTo>
                    <a:pt x="53" y="99"/>
                  </a:lnTo>
                  <a:lnTo>
                    <a:pt x="55" y="96"/>
                  </a:lnTo>
                  <a:lnTo>
                    <a:pt x="57" y="94"/>
                  </a:lnTo>
                  <a:lnTo>
                    <a:pt x="59" y="92"/>
                  </a:lnTo>
                  <a:lnTo>
                    <a:pt x="64" y="92"/>
                  </a:lnTo>
                  <a:lnTo>
                    <a:pt x="66" y="92"/>
                  </a:lnTo>
                  <a:lnTo>
                    <a:pt x="66" y="89"/>
                  </a:lnTo>
                  <a:lnTo>
                    <a:pt x="69" y="87"/>
                  </a:lnTo>
                  <a:lnTo>
                    <a:pt x="69" y="83"/>
                  </a:lnTo>
                  <a:lnTo>
                    <a:pt x="69" y="78"/>
                  </a:lnTo>
                  <a:lnTo>
                    <a:pt x="75" y="71"/>
                  </a:lnTo>
                  <a:lnTo>
                    <a:pt x="82" y="67"/>
                  </a:lnTo>
                  <a:lnTo>
                    <a:pt x="85" y="60"/>
                  </a:lnTo>
                  <a:lnTo>
                    <a:pt x="87" y="53"/>
                  </a:lnTo>
                  <a:lnTo>
                    <a:pt x="87" y="48"/>
                  </a:lnTo>
                  <a:lnTo>
                    <a:pt x="85" y="46"/>
                  </a:lnTo>
                  <a:lnTo>
                    <a:pt x="82" y="39"/>
                  </a:lnTo>
                  <a:lnTo>
                    <a:pt x="78" y="32"/>
                  </a:lnTo>
                  <a:lnTo>
                    <a:pt x="78" y="28"/>
                  </a:lnTo>
                  <a:lnTo>
                    <a:pt x="78" y="25"/>
                  </a:lnTo>
                  <a:lnTo>
                    <a:pt x="78" y="23"/>
                  </a:lnTo>
                  <a:lnTo>
                    <a:pt x="85" y="12"/>
                  </a:lnTo>
                  <a:lnTo>
                    <a:pt x="91" y="3"/>
                  </a:lnTo>
                  <a:lnTo>
                    <a:pt x="94" y="0"/>
                  </a:lnTo>
                  <a:lnTo>
                    <a:pt x="98" y="3"/>
                  </a:lnTo>
                  <a:lnTo>
                    <a:pt x="101" y="5"/>
                  </a:lnTo>
                  <a:lnTo>
                    <a:pt x="105" y="9"/>
                  </a:lnTo>
                  <a:lnTo>
                    <a:pt x="110" y="9"/>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grpSp>
      <xdr:grpSp>
        <xdr:nvGrpSpPr>
          <xdr:cNvPr id="210" name="A123">
            <a:extLst>
              <a:ext uri="{FF2B5EF4-FFF2-40B4-BE49-F238E27FC236}">
                <a16:creationId xmlns:a16="http://schemas.microsoft.com/office/drawing/2014/main" id="{BE4ADDDB-9D14-0268-B46F-9DCC17C2ED8F}"/>
              </a:ext>
            </a:extLst>
          </xdr:cNvPr>
          <xdr:cNvGrpSpPr/>
        </xdr:nvGrpSpPr>
        <xdr:grpSpPr>
          <a:xfrm>
            <a:off x="11134725" y="431412"/>
            <a:ext cx="1413366" cy="1129147"/>
            <a:chOff x="779463" y="723900"/>
            <a:chExt cx="2233612" cy="2038351"/>
          </a:xfrm>
        </xdr:grpSpPr>
        <xdr:sp macro="" textlink="">
          <xdr:nvSpPr>
            <xdr:cNvPr id="254" name="Freeform 31">
              <a:extLst>
                <a:ext uri="{FF2B5EF4-FFF2-40B4-BE49-F238E27FC236}">
                  <a16:creationId xmlns:a16="http://schemas.microsoft.com/office/drawing/2014/main" id="{082A5B9D-47DD-2963-EBC0-9FECFB7D092F}"/>
                </a:ext>
              </a:extLst>
            </xdr:cNvPr>
            <xdr:cNvSpPr>
              <a:spLocks noEditPoints="1"/>
            </xdr:cNvSpPr>
          </xdr:nvSpPr>
          <xdr:spPr bwMode="auto">
            <a:xfrm>
              <a:off x="779463" y="723900"/>
              <a:ext cx="2233612" cy="2038350"/>
            </a:xfrm>
            <a:custGeom>
              <a:avLst/>
              <a:gdLst/>
              <a:ahLst/>
              <a:cxnLst>
                <a:cxn ang="0">
                  <a:pos x="98" y="591"/>
                </a:cxn>
                <a:cxn ang="0">
                  <a:pos x="112" y="578"/>
                </a:cxn>
                <a:cxn ang="0">
                  <a:pos x="114" y="569"/>
                </a:cxn>
                <a:cxn ang="0">
                  <a:pos x="1217" y="84"/>
                </a:cxn>
                <a:cxn ang="0">
                  <a:pos x="1245" y="212"/>
                </a:cxn>
                <a:cxn ang="0">
                  <a:pos x="1343" y="169"/>
                </a:cxn>
                <a:cxn ang="0">
                  <a:pos x="1403" y="326"/>
                </a:cxn>
                <a:cxn ang="0">
                  <a:pos x="1275" y="393"/>
                </a:cxn>
                <a:cxn ang="0">
                  <a:pos x="1213" y="505"/>
                </a:cxn>
                <a:cxn ang="0">
                  <a:pos x="1176" y="598"/>
                </a:cxn>
                <a:cxn ang="0">
                  <a:pos x="1243" y="651"/>
                </a:cxn>
                <a:cxn ang="0">
                  <a:pos x="1263" y="811"/>
                </a:cxn>
                <a:cxn ang="0">
                  <a:pos x="1208" y="806"/>
                </a:cxn>
                <a:cxn ang="0">
                  <a:pos x="1153" y="863"/>
                </a:cxn>
                <a:cxn ang="0">
                  <a:pos x="1035" y="889"/>
                </a:cxn>
                <a:cxn ang="0">
                  <a:pos x="980" y="914"/>
                </a:cxn>
                <a:cxn ang="0">
                  <a:pos x="920" y="920"/>
                </a:cxn>
                <a:cxn ang="0">
                  <a:pos x="879" y="923"/>
                </a:cxn>
                <a:cxn ang="0">
                  <a:pos x="829" y="927"/>
                </a:cxn>
                <a:cxn ang="0">
                  <a:pos x="776" y="952"/>
                </a:cxn>
                <a:cxn ang="0">
                  <a:pos x="708" y="1000"/>
                </a:cxn>
                <a:cxn ang="0">
                  <a:pos x="671" y="980"/>
                </a:cxn>
                <a:cxn ang="0">
                  <a:pos x="651" y="1016"/>
                </a:cxn>
                <a:cxn ang="0">
                  <a:pos x="639" y="1087"/>
                </a:cxn>
                <a:cxn ang="0">
                  <a:pos x="607" y="1117"/>
                </a:cxn>
                <a:cxn ang="0">
                  <a:pos x="598" y="1163"/>
                </a:cxn>
                <a:cxn ang="0">
                  <a:pos x="598" y="1236"/>
                </a:cxn>
                <a:cxn ang="0">
                  <a:pos x="532" y="1204"/>
                </a:cxn>
                <a:cxn ang="0">
                  <a:pos x="466" y="1204"/>
                </a:cxn>
                <a:cxn ang="0">
                  <a:pos x="409" y="1188"/>
                </a:cxn>
                <a:cxn ang="0">
                  <a:pos x="395" y="1215"/>
                </a:cxn>
                <a:cxn ang="0">
                  <a:pos x="335" y="1204"/>
                </a:cxn>
                <a:cxn ang="0">
                  <a:pos x="274" y="1224"/>
                </a:cxn>
                <a:cxn ang="0">
                  <a:pos x="223" y="1247"/>
                </a:cxn>
                <a:cxn ang="0">
                  <a:pos x="189" y="1268"/>
                </a:cxn>
                <a:cxn ang="0">
                  <a:pos x="139" y="1284"/>
                </a:cxn>
                <a:cxn ang="0">
                  <a:pos x="102" y="1213"/>
                </a:cxn>
                <a:cxn ang="0">
                  <a:pos x="82" y="1112"/>
                </a:cxn>
                <a:cxn ang="0">
                  <a:pos x="38" y="1062"/>
                </a:cxn>
                <a:cxn ang="0">
                  <a:pos x="4" y="966"/>
                </a:cxn>
                <a:cxn ang="0">
                  <a:pos x="11" y="902"/>
                </a:cxn>
                <a:cxn ang="0">
                  <a:pos x="25" y="811"/>
                </a:cxn>
                <a:cxn ang="0">
                  <a:pos x="6" y="742"/>
                </a:cxn>
                <a:cxn ang="0">
                  <a:pos x="36" y="669"/>
                </a:cxn>
                <a:cxn ang="0">
                  <a:pos x="82" y="644"/>
                </a:cxn>
                <a:cxn ang="0">
                  <a:pos x="98" y="628"/>
                </a:cxn>
                <a:cxn ang="0">
                  <a:pos x="153" y="573"/>
                </a:cxn>
                <a:cxn ang="0">
                  <a:pos x="223" y="509"/>
                </a:cxn>
                <a:cxn ang="0">
                  <a:pos x="271" y="420"/>
                </a:cxn>
                <a:cxn ang="0">
                  <a:pos x="347" y="384"/>
                </a:cxn>
                <a:cxn ang="0">
                  <a:pos x="395" y="326"/>
                </a:cxn>
                <a:cxn ang="0">
                  <a:pos x="468" y="235"/>
                </a:cxn>
                <a:cxn ang="0">
                  <a:pos x="578" y="235"/>
                </a:cxn>
                <a:cxn ang="0">
                  <a:pos x="651" y="171"/>
                </a:cxn>
                <a:cxn ang="0">
                  <a:pos x="767" y="169"/>
                </a:cxn>
                <a:cxn ang="0">
                  <a:pos x="861" y="171"/>
                </a:cxn>
                <a:cxn ang="0">
                  <a:pos x="932" y="150"/>
                </a:cxn>
                <a:cxn ang="0">
                  <a:pos x="996" y="118"/>
                </a:cxn>
                <a:cxn ang="0">
                  <a:pos x="1089" y="73"/>
                </a:cxn>
                <a:cxn ang="0">
                  <a:pos x="1137" y="38"/>
                </a:cxn>
                <a:cxn ang="0">
                  <a:pos x="1199" y="6"/>
                </a:cxn>
              </a:cxnLst>
              <a:rect l="0" t="0" r="r" b="b"/>
              <a:pathLst>
                <a:path w="1407" h="1284">
                  <a:moveTo>
                    <a:pt x="13" y="692"/>
                  </a:moveTo>
                  <a:lnTo>
                    <a:pt x="9" y="692"/>
                  </a:lnTo>
                  <a:lnTo>
                    <a:pt x="9" y="690"/>
                  </a:lnTo>
                  <a:lnTo>
                    <a:pt x="9" y="687"/>
                  </a:lnTo>
                  <a:lnTo>
                    <a:pt x="11" y="687"/>
                  </a:lnTo>
                  <a:lnTo>
                    <a:pt x="13" y="690"/>
                  </a:lnTo>
                  <a:lnTo>
                    <a:pt x="13" y="692"/>
                  </a:lnTo>
                  <a:close/>
                  <a:moveTo>
                    <a:pt x="93" y="633"/>
                  </a:moveTo>
                  <a:lnTo>
                    <a:pt x="91" y="633"/>
                  </a:lnTo>
                  <a:lnTo>
                    <a:pt x="89" y="630"/>
                  </a:lnTo>
                  <a:lnTo>
                    <a:pt x="91" y="628"/>
                  </a:lnTo>
                  <a:lnTo>
                    <a:pt x="93" y="628"/>
                  </a:lnTo>
                  <a:lnTo>
                    <a:pt x="96" y="628"/>
                  </a:lnTo>
                  <a:lnTo>
                    <a:pt x="96" y="630"/>
                  </a:lnTo>
                  <a:lnTo>
                    <a:pt x="93" y="633"/>
                  </a:lnTo>
                  <a:close/>
                  <a:moveTo>
                    <a:pt x="98" y="596"/>
                  </a:moveTo>
                  <a:lnTo>
                    <a:pt x="96" y="596"/>
                  </a:lnTo>
                  <a:lnTo>
                    <a:pt x="96" y="594"/>
                  </a:lnTo>
                  <a:lnTo>
                    <a:pt x="98" y="591"/>
                  </a:lnTo>
                  <a:lnTo>
                    <a:pt x="100" y="591"/>
                  </a:lnTo>
                  <a:lnTo>
                    <a:pt x="100" y="594"/>
                  </a:lnTo>
                  <a:lnTo>
                    <a:pt x="100" y="596"/>
                  </a:lnTo>
                  <a:lnTo>
                    <a:pt x="98" y="596"/>
                  </a:lnTo>
                  <a:close/>
                  <a:moveTo>
                    <a:pt x="116" y="587"/>
                  </a:moveTo>
                  <a:lnTo>
                    <a:pt x="114" y="587"/>
                  </a:lnTo>
                  <a:lnTo>
                    <a:pt x="112" y="585"/>
                  </a:lnTo>
                  <a:lnTo>
                    <a:pt x="114" y="585"/>
                  </a:lnTo>
                  <a:lnTo>
                    <a:pt x="116" y="587"/>
                  </a:lnTo>
                  <a:close/>
                  <a:moveTo>
                    <a:pt x="125" y="582"/>
                  </a:moveTo>
                  <a:lnTo>
                    <a:pt x="123" y="582"/>
                  </a:lnTo>
                  <a:lnTo>
                    <a:pt x="121" y="582"/>
                  </a:lnTo>
                  <a:lnTo>
                    <a:pt x="121" y="580"/>
                  </a:lnTo>
                  <a:lnTo>
                    <a:pt x="123" y="580"/>
                  </a:lnTo>
                  <a:lnTo>
                    <a:pt x="123" y="578"/>
                  </a:lnTo>
                  <a:lnTo>
                    <a:pt x="125" y="580"/>
                  </a:lnTo>
                  <a:lnTo>
                    <a:pt x="125" y="582"/>
                  </a:lnTo>
                  <a:close/>
                  <a:moveTo>
                    <a:pt x="114" y="578"/>
                  </a:moveTo>
                  <a:lnTo>
                    <a:pt x="112" y="578"/>
                  </a:lnTo>
                  <a:lnTo>
                    <a:pt x="112" y="575"/>
                  </a:lnTo>
                  <a:lnTo>
                    <a:pt x="114" y="575"/>
                  </a:lnTo>
                  <a:lnTo>
                    <a:pt x="114" y="578"/>
                  </a:lnTo>
                  <a:close/>
                  <a:moveTo>
                    <a:pt x="100" y="585"/>
                  </a:moveTo>
                  <a:lnTo>
                    <a:pt x="98" y="585"/>
                  </a:lnTo>
                  <a:lnTo>
                    <a:pt x="102" y="580"/>
                  </a:lnTo>
                  <a:lnTo>
                    <a:pt x="107" y="573"/>
                  </a:lnTo>
                  <a:lnTo>
                    <a:pt x="109" y="569"/>
                  </a:lnTo>
                  <a:lnTo>
                    <a:pt x="112" y="571"/>
                  </a:lnTo>
                  <a:lnTo>
                    <a:pt x="112" y="573"/>
                  </a:lnTo>
                  <a:lnTo>
                    <a:pt x="112" y="575"/>
                  </a:lnTo>
                  <a:lnTo>
                    <a:pt x="109" y="578"/>
                  </a:lnTo>
                  <a:lnTo>
                    <a:pt x="107" y="580"/>
                  </a:lnTo>
                  <a:lnTo>
                    <a:pt x="105" y="582"/>
                  </a:lnTo>
                  <a:lnTo>
                    <a:pt x="100" y="585"/>
                  </a:lnTo>
                  <a:close/>
                  <a:moveTo>
                    <a:pt x="121" y="571"/>
                  </a:moveTo>
                  <a:lnTo>
                    <a:pt x="118" y="571"/>
                  </a:lnTo>
                  <a:lnTo>
                    <a:pt x="116" y="569"/>
                  </a:lnTo>
                  <a:lnTo>
                    <a:pt x="114" y="569"/>
                  </a:lnTo>
                  <a:lnTo>
                    <a:pt x="114" y="566"/>
                  </a:lnTo>
                  <a:lnTo>
                    <a:pt x="116" y="564"/>
                  </a:lnTo>
                  <a:lnTo>
                    <a:pt x="121" y="564"/>
                  </a:lnTo>
                  <a:lnTo>
                    <a:pt x="125" y="564"/>
                  </a:lnTo>
                  <a:lnTo>
                    <a:pt x="137" y="562"/>
                  </a:lnTo>
                  <a:lnTo>
                    <a:pt x="137" y="564"/>
                  </a:lnTo>
                  <a:lnTo>
                    <a:pt x="132" y="564"/>
                  </a:lnTo>
                  <a:lnTo>
                    <a:pt x="128" y="566"/>
                  </a:lnTo>
                  <a:lnTo>
                    <a:pt x="125" y="566"/>
                  </a:lnTo>
                  <a:lnTo>
                    <a:pt x="123" y="569"/>
                  </a:lnTo>
                  <a:lnTo>
                    <a:pt x="121" y="571"/>
                  </a:lnTo>
                  <a:close/>
                  <a:moveTo>
                    <a:pt x="1227" y="45"/>
                  </a:moveTo>
                  <a:lnTo>
                    <a:pt x="1224" y="50"/>
                  </a:lnTo>
                  <a:lnTo>
                    <a:pt x="1222" y="57"/>
                  </a:lnTo>
                  <a:lnTo>
                    <a:pt x="1217" y="64"/>
                  </a:lnTo>
                  <a:lnTo>
                    <a:pt x="1217" y="68"/>
                  </a:lnTo>
                  <a:lnTo>
                    <a:pt x="1217" y="75"/>
                  </a:lnTo>
                  <a:lnTo>
                    <a:pt x="1217" y="80"/>
                  </a:lnTo>
                  <a:lnTo>
                    <a:pt x="1217" y="84"/>
                  </a:lnTo>
                  <a:lnTo>
                    <a:pt x="1220" y="86"/>
                  </a:lnTo>
                  <a:lnTo>
                    <a:pt x="1224" y="102"/>
                  </a:lnTo>
                  <a:lnTo>
                    <a:pt x="1227" y="109"/>
                  </a:lnTo>
                  <a:lnTo>
                    <a:pt x="1229" y="116"/>
                  </a:lnTo>
                  <a:lnTo>
                    <a:pt x="1229" y="125"/>
                  </a:lnTo>
                  <a:lnTo>
                    <a:pt x="1229" y="137"/>
                  </a:lnTo>
                  <a:lnTo>
                    <a:pt x="1229" y="153"/>
                  </a:lnTo>
                  <a:lnTo>
                    <a:pt x="1229" y="169"/>
                  </a:lnTo>
                  <a:lnTo>
                    <a:pt x="1229" y="178"/>
                  </a:lnTo>
                  <a:lnTo>
                    <a:pt x="1229" y="185"/>
                  </a:lnTo>
                  <a:lnTo>
                    <a:pt x="1229" y="189"/>
                  </a:lnTo>
                  <a:lnTo>
                    <a:pt x="1229" y="192"/>
                  </a:lnTo>
                  <a:lnTo>
                    <a:pt x="1231" y="196"/>
                  </a:lnTo>
                  <a:lnTo>
                    <a:pt x="1231" y="198"/>
                  </a:lnTo>
                  <a:lnTo>
                    <a:pt x="1233" y="201"/>
                  </a:lnTo>
                  <a:lnTo>
                    <a:pt x="1236" y="205"/>
                  </a:lnTo>
                  <a:lnTo>
                    <a:pt x="1240" y="210"/>
                  </a:lnTo>
                  <a:lnTo>
                    <a:pt x="1243" y="212"/>
                  </a:lnTo>
                  <a:lnTo>
                    <a:pt x="1245" y="212"/>
                  </a:lnTo>
                  <a:lnTo>
                    <a:pt x="1247" y="212"/>
                  </a:lnTo>
                  <a:lnTo>
                    <a:pt x="1249" y="210"/>
                  </a:lnTo>
                  <a:lnTo>
                    <a:pt x="1252" y="210"/>
                  </a:lnTo>
                  <a:lnTo>
                    <a:pt x="1259" y="205"/>
                  </a:lnTo>
                  <a:lnTo>
                    <a:pt x="1265" y="196"/>
                  </a:lnTo>
                  <a:lnTo>
                    <a:pt x="1272" y="187"/>
                  </a:lnTo>
                  <a:lnTo>
                    <a:pt x="1277" y="182"/>
                  </a:lnTo>
                  <a:lnTo>
                    <a:pt x="1281" y="178"/>
                  </a:lnTo>
                  <a:lnTo>
                    <a:pt x="1286" y="178"/>
                  </a:lnTo>
                  <a:lnTo>
                    <a:pt x="1293" y="178"/>
                  </a:lnTo>
                  <a:lnTo>
                    <a:pt x="1300" y="178"/>
                  </a:lnTo>
                  <a:lnTo>
                    <a:pt x="1309" y="180"/>
                  </a:lnTo>
                  <a:lnTo>
                    <a:pt x="1316" y="180"/>
                  </a:lnTo>
                  <a:lnTo>
                    <a:pt x="1318" y="180"/>
                  </a:lnTo>
                  <a:lnTo>
                    <a:pt x="1323" y="180"/>
                  </a:lnTo>
                  <a:lnTo>
                    <a:pt x="1325" y="178"/>
                  </a:lnTo>
                  <a:lnTo>
                    <a:pt x="1334" y="171"/>
                  </a:lnTo>
                  <a:lnTo>
                    <a:pt x="1339" y="169"/>
                  </a:lnTo>
                  <a:lnTo>
                    <a:pt x="1343" y="169"/>
                  </a:lnTo>
                  <a:lnTo>
                    <a:pt x="1345" y="169"/>
                  </a:lnTo>
                  <a:lnTo>
                    <a:pt x="1348" y="171"/>
                  </a:lnTo>
                  <a:lnTo>
                    <a:pt x="1359" y="176"/>
                  </a:lnTo>
                  <a:lnTo>
                    <a:pt x="1371" y="185"/>
                  </a:lnTo>
                  <a:lnTo>
                    <a:pt x="1380" y="192"/>
                  </a:lnTo>
                  <a:lnTo>
                    <a:pt x="1382" y="196"/>
                  </a:lnTo>
                  <a:lnTo>
                    <a:pt x="1387" y="201"/>
                  </a:lnTo>
                  <a:lnTo>
                    <a:pt x="1389" y="208"/>
                  </a:lnTo>
                  <a:lnTo>
                    <a:pt x="1393" y="217"/>
                  </a:lnTo>
                  <a:lnTo>
                    <a:pt x="1398" y="228"/>
                  </a:lnTo>
                  <a:lnTo>
                    <a:pt x="1403" y="242"/>
                  </a:lnTo>
                  <a:lnTo>
                    <a:pt x="1405" y="251"/>
                  </a:lnTo>
                  <a:lnTo>
                    <a:pt x="1407" y="265"/>
                  </a:lnTo>
                  <a:lnTo>
                    <a:pt x="1407" y="278"/>
                  </a:lnTo>
                  <a:lnTo>
                    <a:pt x="1407" y="297"/>
                  </a:lnTo>
                  <a:lnTo>
                    <a:pt x="1407" y="308"/>
                  </a:lnTo>
                  <a:lnTo>
                    <a:pt x="1407" y="317"/>
                  </a:lnTo>
                  <a:lnTo>
                    <a:pt x="1405" y="324"/>
                  </a:lnTo>
                  <a:lnTo>
                    <a:pt x="1403" y="326"/>
                  </a:lnTo>
                  <a:lnTo>
                    <a:pt x="1398" y="329"/>
                  </a:lnTo>
                  <a:lnTo>
                    <a:pt x="1389" y="336"/>
                  </a:lnTo>
                  <a:lnTo>
                    <a:pt x="1377" y="340"/>
                  </a:lnTo>
                  <a:lnTo>
                    <a:pt x="1368" y="345"/>
                  </a:lnTo>
                  <a:lnTo>
                    <a:pt x="1361" y="347"/>
                  </a:lnTo>
                  <a:lnTo>
                    <a:pt x="1357" y="347"/>
                  </a:lnTo>
                  <a:lnTo>
                    <a:pt x="1345" y="347"/>
                  </a:lnTo>
                  <a:lnTo>
                    <a:pt x="1339" y="347"/>
                  </a:lnTo>
                  <a:lnTo>
                    <a:pt x="1332" y="347"/>
                  </a:lnTo>
                  <a:lnTo>
                    <a:pt x="1327" y="349"/>
                  </a:lnTo>
                  <a:lnTo>
                    <a:pt x="1323" y="352"/>
                  </a:lnTo>
                  <a:lnTo>
                    <a:pt x="1320" y="356"/>
                  </a:lnTo>
                  <a:lnTo>
                    <a:pt x="1318" y="365"/>
                  </a:lnTo>
                  <a:lnTo>
                    <a:pt x="1311" y="377"/>
                  </a:lnTo>
                  <a:lnTo>
                    <a:pt x="1309" y="384"/>
                  </a:lnTo>
                  <a:lnTo>
                    <a:pt x="1304" y="386"/>
                  </a:lnTo>
                  <a:lnTo>
                    <a:pt x="1300" y="388"/>
                  </a:lnTo>
                  <a:lnTo>
                    <a:pt x="1279" y="393"/>
                  </a:lnTo>
                  <a:lnTo>
                    <a:pt x="1275" y="393"/>
                  </a:lnTo>
                  <a:lnTo>
                    <a:pt x="1272" y="395"/>
                  </a:lnTo>
                  <a:lnTo>
                    <a:pt x="1270" y="397"/>
                  </a:lnTo>
                  <a:lnTo>
                    <a:pt x="1270" y="402"/>
                  </a:lnTo>
                  <a:lnTo>
                    <a:pt x="1268" y="415"/>
                  </a:lnTo>
                  <a:lnTo>
                    <a:pt x="1268" y="425"/>
                  </a:lnTo>
                  <a:lnTo>
                    <a:pt x="1263" y="434"/>
                  </a:lnTo>
                  <a:lnTo>
                    <a:pt x="1261" y="441"/>
                  </a:lnTo>
                  <a:lnTo>
                    <a:pt x="1256" y="450"/>
                  </a:lnTo>
                  <a:lnTo>
                    <a:pt x="1252" y="454"/>
                  </a:lnTo>
                  <a:lnTo>
                    <a:pt x="1249" y="461"/>
                  </a:lnTo>
                  <a:lnTo>
                    <a:pt x="1247" y="468"/>
                  </a:lnTo>
                  <a:lnTo>
                    <a:pt x="1245" y="473"/>
                  </a:lnTo>
                  <a:lnTo>
                    <a:pt x="1240" y="477"/>
                  </a:lnTo>
                  <a:lnTo>
                    <a:pt x="1233" y="482"/>
                  </a:lnTo>
                  <a:lnTo>
                    <a:pt x="1231" y="486"/>
                  </a:lnTo>
                  <a:lnTo>
                    <a:pt x="1229" y="491"/>
                  </a:lnTo>
                  <a:lnTo>
                    <a:pt x="1224" y="495"/>
                  </a:lnTo>
                  <a:lnTo>
                    <a:pt x="1220" y="500"/>
                  </a:lnTo>
                  <a:lnTo>
                    <a:pt x="1213" y="505"/>
                  </a:lnTo>
                  <a:lnTo>
                    <a:pt x="1206" y="509"/>
                  </a:lnTo>
                  <a:lnTo>
                    <a:pt x="1204" y="514"/>
                  </a:lnTo>
                  <a:lnTo>
                    <a:pt x="1204" y="516"/>
                  </a:lnTo>
                  <a:lnTo>
                    <a:pt x="1201" y="525"/>
                  </a:lnTo>
                  <a:lnTo>
                    <a:pt x="1197" y="530"/>
                  </a:lnTo>
                  <a:lnTo>
                    <a:pt x="1195" y="537"/>
                  </a:lnTo>
                  <a:lnTo>
                    <a:pt x="1192" y="541"/>
                  </a:lnTo>
                  <a:lnTo>
                    <a:pt x="1190" y="543"/>
                  </a:lnTo>
                  <a:lnTo>
                    <a:pt x="1188" y="546"/>
                  </a:lnTo>
                  <a:lnTo>
                    <a:pt x="1185" y="553"/>
                  </a:lnTo>
                  <a:lnTo>
                    <a:pt x="1183" y="559"/>
                  </a:lnTo>
                  <a:lnTo>
                    <a:pt x="1181" y="564"/>
                  </a:lnTo>
                  <a:lnTo>
                    <a:pt x="1179" y="569"/>
                  </a:lnTo>
                  <a:lnTo>
                    <a:pt x="1174" y="575"/>
                  </a:lnTo>
                  <a:lnTo>
                    <a:pt x="1172" y="578"/>
                  </a:lnTo>
                  <a:lnTo>
                    <a:pt x="1172" y="580"/>
                  </a:lnTo>
                  <a:lnTo>
                    <a:pt x="1172" y="585"/>
                  </a:lnTo>
                  <a:lnTo>
                    <a:pt x="1174" y="591"/>
                  </a:lnTo>
                  <a:lnTo>
                    <a:pt x="1176" y="598"/>
                  </a:lnTo>
                  <a:lnTo>
                    <a:pt x="1179" y="603"/>
                  </a:lnTo>
                  <a:lnTo>
                    <a:pt x="1181" y="605"/>
                  </a:lnTo>
                  <a:lnTo>
                    <a:pt x="1188" y="612"/>
                  </a:lnTo>
                  <a:lnTo>
                    <a:pt x="1192" y="617"/>
                  </a:lnTo>
                  <a:lnTo>
                    <a:pt x="1195" y="619"/>
                  </a:lnTo>
                  <a:lnTo>
                    <a:pt x="1197" y="623"/>
                  </a:lnTo>
                  <a:lnTo>
                    <a:pt x="1197" y="628"/>
                  </a:lnTo>
                  <a:lnTo>
                    <a:pt x="1201" y="633"/>
                  </a:lnTo>
                  <a:lnTo>
                    <a:pt x="1204" y="637"/>
                  </a:lnTo>
                  <a:lnTo>
                    <a:pt x="1204" y="642"/>
                  </a:lnTo>
                  <a:lnTo>
                    <a:pt x="1204" y="646"/>
                  </a:lnTo>
                  <a:lnTo>
                    <a:pt x="1201" y="655"/>
                  </a:lnTo>
                  <a:lnTo>
                    <a:pt x="1204" y="658"/>
                  </a:lnTo>
                  <a:lnTo>
                    <a:pt x="1208" y="658"/>
                  </a:lnTo>
                  <a:lnTo>
                    <a:pt x="1213" y="655"/>
                  </a:lnTo>
                  <a:lnTo>
                    <a:pt x="1220" y="653"/>
                  </a:lnTo>
                  <a:lnTo>
                    <a:pt x="1227" y="653"/>
                  </a:lnTo>
                  <a:lnTo>
                    <a:pt x="1233" y="653"/>
                  </a:lnTo>
                  <a:lnTo>
                    <a:pt x="1243" y="651"/>
                  </a:lnTo>
                  <a:lnTo>
                    <a:pt x="1247" y="649"/>
                  </a:lnTo>
                  <a:lnTo>
                    <a:pt x="1249" y="646"/>
                  </a:lnTo>
                  <a:lnTo>
                    <a:pt x="1252" y="646"/>
                  </a:lnTo>
                  <a:lnTo>
                    <a:pt x="1254" y="649"/>
                  </a:lnTo>
                  <a:lnTo>
                    <a:pt x="1254" y="651"/>
                  </a:lnTo>
                  <a:lnTo>
                    <a:pt x="1259" y="676"/>
                  </a:lnTo>
                  <a:lnTo>
                    <a:pt x="1263" y="685"/>
                  </a:lnTo>
                  <a:lnTo>
                    <a:pt x="1265" y="692"/>
                  </a:lnTo>
                  <a:lnTo>
                    <a:pt x="1268" y="694"/>
                  </a:lnTo>
                  <a:lnTo>
                    <a:pt x="1270" y="699"/>
                  </a:lnTo>
                  <a:lnTo>
                    <a:pt x="1272" y="701"/>
                  </a:lnTo>
                  <a:lnTo>
                    <a:pt x="1272" y="703"/>
                  </a:lnTo>
                  <a:lnTo>
                    <a:pt x="1272" y="719"/>
                  </a:lnTo>
                  <a:lnTo>
                    <a:pt x="1270" y="735"/>
                  </a:lnTo>
                  <a:lnTo>
                    <a:pt x="1268" y="747"/>
                  </a:lnTo>
                  <a:lnTo>
                    <a:pt x="1268" y="761"/>
                  </a:lnTo>
                  <a:lnTo>
                    <a:pt x="1268" y="777"/>
                  </a:lnTo>
                  <a:lnTo>
                    <a:pt x="1265" y="793"/>
                  </a:lnTo>
                  <a:lnTo>
                    <a:pt x="1263" y="811"/>
                  </a:lnTo>
                  <a:lnTo>
                    <a:pt x="1261" y="813"/>
                  </a:lnTo>
                  <a:lnTo>
                    <a:pt x="1261" y="815"/>
                  </a:lnTo>
                  <a:lnTo>
                    <a:pt x="1259" y="818"/>
                  </a:lnTo>
                  <a:lnTo>
                    <a:pt x="1256" y="818"/>
                  </a:lnTo>
                  <a:lnTo>
                    <a:pt x="1254" y="818"/>
                  </a:lnTo>
                  <a:lnTo>
                    <a:pt x="1247" y="815"/>
                  </a:lnTo>
                  <a:lnTo>
                    <a:pt x="1243" y="815"/>
                  </a:lnTo>
                  <a:lnTo>
                    <a:pt x="1240" y="813"/>
                  </a:lnTo>
                  <a:lnTo>
                    <a:pt x="1236" y="809"/>
                  </a:lnTo>
                  <a:lnTo>
                    <a:pt x="1233" y="806"/>
                  </a:lnTo>
                  <a:lnTo>
                    <a:pt x="1231" y="804"/>
                  </a:lnTo>
                  <a:lnTo>
                    <a:pt x="1229" y="806"/>
                  </a:lnTo>
                  <a:lnTo>
                    <a:pt x="1224" y="809"/>
                  </a:lnTo>
                  <a:lnTo>
                    <a:pt x="1220" y="809"/>
                  </a:lnTo>
                  <a:lnTo>
                    <a:pt x="1217" y="809"/>
                  </a:lnTo>
                  <a:lnTo>
                    <a:pt x="1213" y="804"/>
                  </a:lnTo>
                  <a:lnTo>
                    <a:pt x="1211" y="804"/>
                  </a:lnTo>
                  <a:lnTo>
                    <a:pt x="1211" y="806"/>
                  </a:lnTo>
                  <a:lnTo>
                    <a:pt x="1208" y="806"/>
                  </a:lnTo>
                  <a:lnTo>
                    <a:pt x="1206" y="809"/>
                  </a:lnTo>
                  <a:lnTo>
                    <a:pt x="1201" y="811"/>
                  </a:lnTo>
                  <a:lnTo>
                    <a:pt x="1199" y="813"/>
                  </a:lnTo>
                  <a:lnTo>
                    <a:pt x="1197" y="815"/>
                  </a:lnTo>
                  <a:lnTo>
                    <a:pt x="1195" y="820"/>
                  </a:lnTo>
                  <a:lnTo>
                    <a:pt x="1192" y="820"/>
                  </a:lnTo>
                  <a:lnTo>
                    <a:pt x="1190" y="822"/>
                  </a:lnTo>
                  <a:lnTo>
                    <a:pt x="1185" y="822"/>
                  </a:lnTo>
                  <a:lnTo>
                    <a:pt x="1183" y="822"/>
                  </a:lnTo>
                  <a:lnTo>
                    <a:pt x="1179" y="827"/>
                  </a:lnTo>
                  <a:lnTo>
                    <a:pt x="1176" y="829"/>
                  </a:lnTo>
                  <a:lnTo>
                    <a:pt x="1174" y="834"/>
                  </a:lnTo>
                  <a:lnTo>
                    <a:pt x="1169" y="838"/>
                  </a:lnTo>
                  <a:lnTo>
                    <a:pt x="1167" y="843"/>
                  </a:lnTo>
                  <a:lnTo>
                    <a:pt x="1165" y="845"/>
                  </a:lnTo>
                  <a:lnTo>
                    <a:pt x="1160" y="850"/>
                  </a:lnTo>
                  <a:lnTo>
                    <a:pt x="1160" y="852"/>
                  </a:lnTo>
                  <a:lnTo>
                    <a:pt x="1156" y="863"/>
                  </a:lnTo>
                  <a:lnTo>
                    <a:pt x="1153" y="863"/>
                  </a:lnTo>
                  <a:lnTo>
                    <a:pt x="1149" y="863"/>
                  </a:lnTo>
                  <a:lnTo>
                    <a:pt x="1142" y="861"/>
                  </a:lnTo>
                  <a:lnTo>
                    <a:pt x="1135" y="861"/>
                  </a:lnTo>
                  <a:lnTo>
                    <a:pt x="1131" y="863"/>
                  </a:lnTo>
                  <a:lnTo>
                    <a:pt x="1128" y="873"/>
                  </a:lnTo>
                  <a:lnTo>
                    <a:pt x="1128" y="875"/>
                  </a:lnTo>
                  <a:lnTo>
                    <a:pt x="1101" y="884"/>
                  </a:lnTo>
                  <a:lnTo>
                    <a:pt x="1089" y="893"/>
                  </a:lnTo>
                  <a:lnTo>
                    <a:pt x="1085" y="900"/>
                  </a:lnTo>
                  <a:lnTo>
                    <a:pt x="1080" y="902"/>
                  </a:lnTo>
                  <a:lnTo>
                    <a:pt x="1076" y="902"/>
                  </a:lnTo>
                  <a:lnTo>
                    <a:pt x="1071" y="900"/>
                  </a:lnTo>
                  <a:lnTo>
                    <a:pt x="1069" y="893"/>
                  </a:lnTo>
                  <a:lnTo>
                    <a:pt x="1064" y="891"/>
                  </a:lnTo>
                  <a:lnTo>
                    <a:pt x="1057" y="884"/>
                  </a:lnTo>
                  <a:lnTo>
                    <a:pt x="1046" y="877"/>
                  </a:lnTo>
                  <a:lnTo>
                    <a:pt x="1039" y="879"/>
                  </a:lnTo>
                  <a:lnTo>
                    <a:pt x="1037" y="882"/>
                  </a:lnTo>
                  <a:lnTo>
                    <a:pt x="1035" y="889"/>
                  </a:lnTo>
                  <a:lnTo>
                    <a:pt x="1032" y="893"/>
                  </a:lnTo>
                  <a:lnTo>
                    <a:pt x="1032" y="907"/>
                  </a:lnTo>
                  <a:lnTo>
                    <a:pt x="1021" y="925"/>
                  </a:lnTo>
                  <a:lnTo>
                    <a:pt x="1019" y="927"/>
                  </a:lnTo>
                  <a:lnTo>
                    <a:pt x="1014" y="927"/>
                  </a:lnTo>
                  <a:lnTo>
                    <a:pt x="1012" y="927"/>
                  </a:lnTo>
                  <a:lnTo>
                    <a:pt x="1010" y="927"/>
                  </a:lnTo>
                  <a:lnTo>
                    <a:pt x="1007" y="927"/>
                  </a:lnTo>
                  <a:lnTo>
                    <a:pt x="1005" y="927"/>
                  </a:lnTo>
                  <a:lnTo>
                    <a:pt x="1003" y="927"/>
                  </a:lnTo>
                  <a:lnTo>
                    <a:pt x="1000" y="927"/>
                  </a:lnTo>
                  <a:lnTo>
                    <a:pt x="998" y="927"/>
                  </a:lnTo>
                  <a:lnTo>
                    <a:pt x="994" y="927"/>
                  </a:lnTo>
                  <a:lnTo>
                    <a:pt x="991" y="925"/>
                  </a:lnTo>
                  <a:lnTo>
                    <a:pt x="989" y="923"/>
                  </a:lnTo>
                  <a:lnTo>
                    <a:pt x="987" y="920"/>
                  </a:lnTo>
                  <a:lnTo>
                    <a:pt x="984" y="916"/>
                  </a:lnTo>
                  <a:lnTo>
                    <a:pt x="982" y="914"/>
                  </a:lnTo>
                  <a:lnTo>
                    <a:pt x="980" y="914"/>
                  </a:lnTo>
                  <a:lnTo>
                    <a:pt x="978" y="916"/>
                  </a:lnTo>
                  <a:lnTo>
                    <a:pt x="975" y="916"/>
                  </a:lnTo>
                  <a:lnTo>
                    <a:pt x="973" y="914"/>
                  </a:lnTo>
                  <a:lnTo>
                    <a:pt x="971" y="914"/>
                  </a:lnTo>
                  <a:lnTo>
                    <a:pt x="968" y="914"/>
                  </a:lnTo>
                  <a:lnTo>
                    <a:pt x="966" y="914"/>
                  </a:lnTo>
                  <a:lnTo>
                    <a:pt x="964" y="916"/>
                  </a:lnTo>
                  <a:lnTo>
                    <a:pt x="962" y="916"/>
                  </a:lnTo>
                  <a:lnTo>
                    <a:pt x="957" y="916"/>
                  </a:lnTo>
                  <a:lnTo>
                    <a:pt x="952" y="916"/>
                  </a:lnTo>
                  <a:lnTo>
                    <a:pt x="948" y="920"/>
                  </a:lnTo>
                  <a:lnTo>
                    <a:pt x="941" y="923"/>
                  </a:lnTo>
                  <a:lnTo>
                    <a:pt x="939" y="925"/>
                  </a:lnTo>
                  <a:lnTo>
                    <a:pt x="934" y="925"/>
                  </a:lnTo>
                  <a:lnTo>
                    <a:pt x="932" y="925"/>
                  </a:lnTo>
                  <a:lnTo>
                    <a:pt x="930" y="925"/>
                  </a:lnTo>
                  <a:lnTo>
                    <a:pt x="925" y="923"/>
                  </a:lnTo>
                  <a:lnTo>
                    <a:pt x="923" y="923"/>
                  </a:lnTo>
                  <a:lnTo>
                    <a:pt x="920" y="920"/>
                  </a:lnTo>
                  <a:lnTo>
                    <a:pt x="918" y="920"/>
                  </a:lnTo>
                  <a:lnTo>
                    <a:pt x="916" y="920"/>
                  </a:lnTo>
                  <a:lnTo>
                    <a:pt x="911" y="918"/>
                  </a:lnTo>
                  <a:lnTo>
                    <a:pt x="909" y="916"/>
                  </a:lnTo>
                  <a:lnTo>
                    <a:pt x="909" y="914"/>
                  </a:lnTo>
                  <a:lnTo>
                    <a:pt x="907" y="911"/>
                  </a:lnTo>
                  <a:lnTo>
                    <a:pt x="904" y="911"/>
                  </a:lnTo>
                  <a:lnTo>
                    <a:pt x="902" y="909"/>
                  </a:lnTo>
                  <a:lnTo>
                    <a:pt x="902" y="904"/>
                  </a:lnTo>
                  <a:lnTo>
                    <a:pt x="900" y="904"/>
                  </a:lnTo>
                  <a:lnTo>
                    <a:pt x="900" y="902"/>
                  </a:lnTo>
                  <a:lnTo>
                    <a:pt x="895" y="902"/>
                  </a:lnTo>
                  <a:lnTo>
                    <a:pt x="893" y="904"/>
                  </a:lnTo>
                  <a:lnTo>
                    <a:pt x="893" y="909"/>
                  </a:lnTo>
                  <a:lnTo>
                    <a:pt x="891" y="911"/>
                  </a:lnTo>
                  <a:lnTo>
                    <a:pt x="888" y="914"/>
                  </a:lnTo>
                  <a:lnTo>
                    <a:pt x="886" y="916"/>
                  </a:lnTo>
                  <a:lnTo>
                    <a:pt x="882" y="918"/>
                  </a:lnTo>
                  <a:lnTo>
                    <a:pt x="879" y="923"/>
                  </a:lnTo>
                  <a:lnTo>
                    <a:pt x="877" y="925"/>
                  </a:lnTo>
                  <a:lnTo>
                    <a:pt x="875" y="925"/>
                  </a:lnTo>
                  <a:lnTo>
                    <a:pt x="870" y="925"/>
                  </a:lnTo>
                  <a:lnTo>
                    <a:pt x="868" y="925"/>
                  </a:lnTo>
                  <a:lnTo>
                    <a:pt x="866" y="925"/>
                  </a:lnTo>
                  <a:lnTo>
                    <a:pt x="863" y="923"/>
                  </a:lnTo>
                  <a:lnTo>
                    <a:pt x="861" y="923"/>
                  </a:lnTo>
                  <a:lnTo>
                    <a:pt x="859" y="925"/>
                  </a:lnTo>
                  <a:lnTo>
                    <a:pt x="856" y="927"/>
                  </a:lnTo>
                  <a:lnTo>
                    <a:pt x="852" y="930"/>
                  </a:lnTo>
                  <a:lnTo>
                    <a:pt x="847" y="930"/>
                  </a:lnTo>
                  <a:lnTo>
                    <a:pt x="847" y="932"/>
                  </a:lnTo>
                  <a:lnTo>
                    <a:pt x="845" y="932"/>
                  </a:lnTo>
                  <a:lnTo>
                    <a:pt x="843" y="930"/>
                  </a:lnTo>
                  <a:lnTo>
                    <a:pt x="838" y="930"/>
                  </a:lnTo>
                  <a:lnTo>
                    <a:pt x="836" y="927"/>
                  </a:lnTo>
                  <a:lnTo>
                    <a:pt x="834" y="927"/>
                  </a:lnTo>
                  <a:lnTo>
                    <a:pt x="831" y="927"/>
                  </a:lnTo>
                  <a:lnTo>
                    <a:pt x="829" y="927"/>
                  </a:lnTo>
                  <a:lnTo>
                    <a:pt x="824" y="930"/>
                  </a:lnTo>
                  <a:lnTo>
                    <a:pt x="822" y="932"/>
                  </a:lnTo>
                  <a:lnTo>
                    <a:pt x="820" y="932"/>
                  </a:lnTo>
                  <a:lnTo>
                    <a:pt x="815" y="932"/>
                  </a:lnTo>
                  <a:lnTo>
                    <a:pt x="808" y="930"/>
                  </a:lnTo>
                  <a:lnTo>
                    <a:pt x="806" y="930"/>
                  </a:lnTo>
                  <a:lnTo>
                    <a:pt x="804" y="932"/>
                  </a:lnTo>
                  <a:lnTo>
                    <a:pt x="804" y="934"/>
                  </a:lnTo>
                  <a:lnTo>
                    <a:pt x="802" y="936"/>
                  </a:lnTo>
                  <a:lnTo>
                    <a:pt x="799" y="936"/>
                  </a:lnTo>
                  <a:lnTo>
                    <a:pt x="795" y="936"/>
                  </a:lnTo>
                  <a:lnTo>
                    <a:pt x="792" y="939"/>
                  </a:lnTo>
                  <a:lnTo>
                    <a:pt x="790" y="941"/>
                  </a:lnTo>
                  <a:lnTo>
                    <a:pt x="790" y="946"/>
                  </a:lnTo>
                  <a:lnTo>
                    <a:pt x="788" y="950"/>
                  </a:lnTo>
                  <a:lnTo>
                    <a:pt x="786" y="950"/>
                  </a:lnTo>
                  <a:lnTo>
                    <a:pt x="783" y="952"/>
                  </a:lnTo>
                  <a:lnTo>
                    <a:pt x="779" y="952"/>
                  </a:lnTo>
                  <a:lnTo>
                    <a:pt x="776" y="952"/>
                  </a:lnTo>
                  <a:lnTo>
                    <a:pt x="772" y="952"/>
                  </a:lnTo>
                  <a:lnTo>
                    <a:pt x="770" y="955"/>
                  </a:lnTo>
                  <a:lnTo>
                    <a:pt x="767" y="959"/>
                  </a:lnTo>
                  <a:lnTo>
                    <a:pt x="765" y="962"/>
                  </a:lnTo>
                  <a:lnTo>
                    <a:pt x="756" y="964"/>
                  </a:lnTo>
                  <a:lnTo>
                    <a:pt x="756" y="973"/>
                  </a:lnTo>
                  <a:lnTo>
                    <a:pt x="756" y="978"/>
                  </a:lnTo>
                  <a:lnTo>
                    <a:pt x="756" y="980"/>
                  </a:lnTo>
                  <a:lnTo>
                    <a:pt x="756" y="982"/>
                  </a:lnTo>
                  <a:lnTo>
                    <a:pt x="751" y="987"/>
                  </a:lnTo>
                  <a:lnTo>
                    <a:pt x="744" y="989"/>
                  </a:lnTo>
                  <a:lnTo>
                    <a:pt x="740" y="991"/>
                  </a:lnTo>
                  <a:lnTo>
                    <a:pt x="735" y="994"/>
                  </a:lnTo>
                  <a:lnTo>
                    <a:pt x="733" y="994"/>
                  </a:lnTo>
                  <a:lnTo>
                    <a:pt x="726" y="994"/>
                  </a:lnTo>
                  <a:lnTo>
                    <a:pt x="724" y="996"/>
                  </a:lnTo>
                  <a:lnTo>
                    <a:pt x="719" y="996"/>
                  </a:lnTo>
                  <a:lnTo>
                    <a:pt x="712" y="998"/>
                  </a:lnTo>
                  <a:lnTo>
                    <a:pt x="708" y="1000"/>
                  </a:lnTo>
                  <a:lnTo>
                    <a:pt x="703" y="1000"/>
                  </a:lnTo>
                  <a:lnTo>
                    <a:pt x="701" y="1000"/>
                  </a:lnTo>
                  <a:lnTo>
                    <a:pt x="699" y="1000"/>
                  </a:lnTo>
                  <a:lnTo>
                    <a:pt x="696" y="998"/>
                  </a:lnTo>
                  <a:lnTo>
                    <a:pt x="696" y="994"/>
                  </a:lnTo>
                  <a:lnTo>
                    <a:pt x="696" y="989"/>
                  </a:lnTo>
                  <a:lnTo>
                    <a:pt x="696" y="978"/>
                  </a:lnTo>
                  <a:lnTo>
                    <a:pt x="696" y="975"/>
                  </a:lnTo>
                  <a:lnTo>
                    <a:pt x="694" y="973"/>
                  </a:lnTo>
                  <a:lnTo>
                    <a:pt x="692" y="973"/>
                  </a:lnTo>
                  <a:lnTo>
                    <a:pt x="692" y="971"/>
                  </a:lnTo>
                  <a:lnTo>
                    <a:pt x="690" y="968"/>
                  </a:lnTo>
                  <a:lnTo>
                    <a:pt x="685" y="968"/>
                  </a:lnTo>
                  <a:lnTo>
                    <a:pt x="680" y="968"/>
                  </a:lnTo>
                  <a:lnTo>
                    <a:pt x="678" y="968"/>
                  </a:lnTo>
                  <a:lnTo>
                    <a:pt x="676" y="971"/>
                  </a:lnTo>
                  <a:lnTo>
                    <a:pt x="674" y="975"/>
                  </a:lnTo>
                  <a:lnTo>
                    <a:pt x="674" y="980"/>
                  </a:lnTo>
                  <a:lnTo>
                    <a:pt x="671" y="980"/>
                  </a:lnTo>
                  <a:lnTo>
                    <a:pt x="669" y="982"/>
                  </a:lnTo>
                  <a:lnTo>
                    <a:pt x="667" y="984"/>
                  </a:lnTo>
                  <a:lnTo>
                    <a:pt x="664" y="987"/>
                  </a:lnTo>
                  <a:lnTo>
                    <a:pt x="664" y="989"/>
                  </a:lnTo>
                  <a:lnTo>
                    <a:pt x="662" y="991"/>
                  </a:lnTo>
                  <a:lnTo>
                    <a:pt x="658" y="994"/>
                  </a:lnTo>
                  <a:lnTo>
                    <a:pt x="655" y="996"/>
                  </a:lnTo>
                  <a:lnTo>
                    <a:pt x="653" y="998"/>
                  </a:lnTo>
                  <a:lnTo>
                    <a:pt x="651" y="1000"/>
                  </a:lnTo>
                  <a:lnTo>
                    <a:pt x="648" y="1003"/>
                  </a:lnTo>
                  <a:lnTo>
                    <a:pt x="644" y="1005"/>
                  </a:lnTo>
                  <a:lnTo>
                    <a:pt x="642" y="1007"/>
                  </a:lnTo>
                  <a:lnTo>
                    <a:pt x="639" y="1010"/>
                  </a:lnTo>
                  <a:lnTo>
                    <a:pt x="639" y="1012"/>
                  </a:lnTo>
                  <a:lnTo>
                    <a:pt x="644" y="1012"/>
                  </a:lnTo>
                  <a:lnTo>
                    <a:pt x="646" y="1012"/>
                  </a:lnTo>
                  <a:lnTo>
                    <a:pt x="648" y="1012"/>
                  </a:lnTo>
                  <a:lnTo>
                    <a:pt x="651" y="1014"/>
                  </a:lnTo>
                  <a:lnTo>
                    <a:pt x="651" y="1016"/>
                  </a:lnTo>
                  <a:lnTo>
                    <a:pt x="651" y="1023"/>
                  </a:lnTo>
                  <a:lnTo>
                    <a:pt x="651" y="1026"/>
                  </a:lnTo>
                  <a:lnTo>
                    <a:pt x="651" y="1028"/>
                  </a:lnTo>
                  <a:lnTo>
                    <a:pt x="648" y="1032"/>
                  </a:lnTo>
                  <a:lnTo>
                    <a:pt x="648" y="1037"/>
                  </a:lnTo>
                  <a:lnTo>
                    <a:pt x="646" y="1039"/>
                  </a:lnTo>
                  <a:lnTo>
                    <a:pt x="646" y="1044"/>
                  </a:lnTo>
                  <a:lnTo>
                    <a:pt x="644" y="1048"/>
                  </a:lnTo>
                  <a:lnTo>
                    <a:pt x="642" y="1053"/>
                  </a:lnTo>
                  <a:lnTo>
                    <a:pt x="642" y="1058"/>
                  </a:lnTo>
                  <a:lnTo>
                    <a:pt x="639" y="1060"/>
                  </a:lnTo>
                  <a:lnTo>
                    <a:pt x="639" y="1064"/>
                  </a:lnTo>
                  <a:lnTo>
                    <a:pt x="639" y="1067"/>
                  </a:lnTo>
                  <a:lnTo>
                    <a:pt x="639" y="1071"/>
                  </a:lnTo>
                  <a:lnTo>
                    <a:pt x="637" y="1074"/>
                  </a:lnTo>
                  <a:lnTo>
                    <a:pt x="637" y="1078"/>
                  </a:lnTo>
                  <a:lnTo>
                    <a:pt x="639" y="1080"/>
                  </a:lnTo>
                  <a:lnTo>
                    <a:pt x="639" y="1083"/>
                  </a:lnTo>
                  <a:lnTo>
                    <a:pt x="639" y="1087"/>
                  </a:lnTo>
                  <a:lnTo>
                    <a:pt x="639" y="1092"/>
                  </a:lnTo>
                  <a:lnTo>
                    <a:pt x="637" y="1096"/>
                  </a:lnTo>
                  <a:lnTo>
                    <a:pt x="637" y="1099"/>
                  </a:lnTo>
                  <a:lnTo>
                    <a:pt x="637" y="1101"/>
                  </a:lnTo>
                  <a:lnTo>
                    <a:pt x="637" y="1103"/>
                  </a:lnTo>
                  <a:lnTo>
                    <a:pt x="637" y="1108"/>
                  </a:lnTo>
                  <a:lnTo>
                    <a:pt x="635" y="1112"/>
                  </a:lnTo>
                  <a:lnTo>
                    <a:pt x="635" y="1115"/>
                  </a:lnTo>
                  <a:lnTo>
                    <a:pt x="635" y="1117"/>
                  </a:lnTo>
                  <a:lnTo>
                    <a:pt x="632" y="1117"/>
                  </a:lnTo>
                  <a:lnTo>
                    <a:pt x="632" y="1119"/>
                  </a:lnTo>
                  <a:lnTo>
                    <a:pt x="630" y="1119"/>
                  </a:lnTo>
                  <a:lnTo>
                    <a:pt x="626" y="1119"/>
                  </a:lnTo>
                  <a:lnTo>
                    <a:pt x="623" y="1119"/>
                  </a:lnTo>
                  <a:lnTo>
                    <a:pt x="621" y="1119"/>
                  </a:lnTo>
                  <a:lnTo>
                    <a:pt x="617" y="1117"/>
                  </a:lnTo>
                  <a:lnTo>
                    <a:pt x="614" y="1117"/>
                  </a:lnTo>
                  <a:lnTo>
                    <a:pt x="610" y="1117"/>
                  </a:lnTo>
                  <a:lnTo>
                    <a:pt x="607" y="1117"/>
                  </a:lnTo>
                  <a:lnTo>
                    <a:pt x="607" y="1122"/>
                  </a:lnTo>
                  <a:lnTo>
                    <a:pt x="607" y="1128"/>
                  </a:lnTo>
                  <a:lnTo>
                    <a:pt x="607" y="1131"/>
                  </a:lnTo>
                  <a:lnTo>
                    <a:pt x="605" y="1133"/>
                  </a:lnTo>
                  <a:lnTo>
                    <a:pt x="603" y="1135"/>
                  </a:lnTo>
                  <a:lnTo>
                    <a:pt x="601" y="1135"/>
                  </a:lnTo>
                  <a:lnTo>
                    <a:pt x="596" y="1135"/>
                  </a:lnTo>
                  <a:lnTo>
                    <a:pt x="594" y="1138"/>
                  </a:lnTo>
                  <a:lnTo>
                    <a:pt x="591" y="1138"/>
                  </a:lnTo>
                  <a:lnTo>
                    <a:pt x="591" y="1140"/>
                  </a:lnTo>
                  <a:lnTo>
                    <a:pt x="591" y="1142"/>
                  </a:lnTo>
                  <a:lnTo>
                    <a:pt x="591" y="1147"/>
                  </a:lnTo>
                  <a:lnTo>
                    <a:pt x="591" y="1151"/>
                  </a:lnTo>
                  <a:lnTo>
                    <a:pt x="591" y="1154"/>
                  </a:lnTo>
                  <a:lnTo>
                    <a:pt x="594" y="1156"/>
                  </a:lnTo>
                  <a:lnTo>
                    <a:pt x="596" y="1156"/>
                  </a:lnTo>
                  <a:lnTo>
                    <a:pt x="598" y="1158"/>
                  </a:lnTo>
                  <a:lnTo>
                    <a:pt x="598" y="1160"/>
                  </a:lnTo>
                  <a:lnTo>
                    <a:pt x="598" y="1163"/>
                  </a:lnTo>
                  <a:lnTo>
                    <a:pt x="601" y="1165"/>
                  </a:lnTo>
                  <a:lnTo>
                    <a:pt x="601" y="1167"/>
                  </a:lnTo>
                  <a:lnTo>
                    <a:pt x="603" y="1170"/>
                  </a:lnTo>
                  <a:lnTo>
                    <a:pt x="607" y="1174"/>
                  </a:lnTo>
                  <a:lnTo>
                    <a:pt x="607" y="1176"/>
                  </a:lnTo>
                  <a:lnTo>
                    <a:pt x="610" y="1181"/>
                  </a:lnTo>
                  <a:lnTo>
                    <a:pt x="610" y="1183"/>
                  </a:lnTo>
                  <a:lnTo>
                    <a:pt x="610" y="1190"/>
                  </a:lnTo>
                  <a:lnTo>
                    <a:pt x="607" y="1192"/>
                  </a:lnTo>
                  <a:lnTo>
                    <a:pt x="607" y="1197"/>
                  </a:lnTo>
                  <a:lnTo>
                    <a:pt x="603" y="1202"/>
                  </a:lnTo>
                  <a:lnTo>
                    <a:pt x="601" y="1206"/>
                  </a:lnTo>
                  <a:lnTo>
                    <a:pt x="601" y="1208"/>
                  </a:lnTo>
                  <a:lnTo>
                    <a:pt x="598" y="1213"/>
                  </a:lnTo>
                  <a:lnTo>
                    <a:pt x="598" y="1218"/>
                  </a:lnTo>
                  <a:lnTo>
                    <a:pt x="601" y="1227"/>
                  </a:lnTo>
                  <a:lnTo>
                    <a:pt x="601" y="1234"/>
                  </a:lnTo>
                  <a:lnTo>
                    <a:pt x="601" y="1236"/>
                  </a:lnTo>
                  <a:lnTo>
                    <a:pt x="598" y="1236"/>
                  </a:lnTo>
                  <a:lnTo>
                    <a:pt x="594" y="1238"/>
                  </a:lnTo>
                  <a:lnTo>
                    <a:pt x="591" y="1240"/>
                  </a:lnTo>
                  <a:lnTo>
                    <a:pt x="589" y="1243"/>
                  </a:lnTo>
                  <a:lnTo>
                    <a:pt x="585" y="1245"/>
                  </a:lnTo>
                  <a:lnTo>
                    <a:pt x="582" y="1250"/>
                  </a:lnTo>
                  <a:lnTo>
                    <a:pt x="575" y="1252"/>
                  </a:lnTo>
                  <a:lnTo>
                    <a:pt x="573" y="1252"/>
                  </a:lnTo>
                  <a:lnTo>
                    <a:pt x="569" y="1252"/>
                  </a:lnTo>
                  <a:lnTo>
                    <a:pt x="566" y="1252"/>
                  </a:lnTo>
                  <a:lnTo>
                    <a:pt x="564" y="1252"/>
                  </a:lnTo>
                  <a:lnTo>
                    <a:pt x="562" y="1247"/>
                  </a:lnTo>
                  <a:lnTo>
                    <a:pt x="562" y="1245"/>
                  </a:lnTo>
                  <a:lnTo>
                    <a:pt x="555" y="1245"/>
                  </a:lnTo>
                  <a:lnTo>
                    <a:pt x="553" y="1243"/>
                  </a:lnTo>
                  <a:lnTo>
                    <a:pt x="548" y="1238"/>
                  </a:lnTo>
                  <a:lnTo>
                    <a:pt x="548" y="1236"/>
                  </a:lnTo>
                  <a:lnTo>
                    <a:pt x="543" y="1222"/>
                  </a:lnTo>
                  <a:lnTo>
                    <a:pt x="537" y="1208"/>
                  </a:lnTo>
                  <a:lnTo>
                    <a:pt x="532" y="1204"/>
                  </a:lnTo>
                  <a:lnTo>
                    <a:pt x="530" y="1202"/>
                  </a:lnTo>
                  <a:lnTo>
                    <a:pt x="525" y="1202"/>
                  </a:lnTo>
                  <a:lnTo>
                    <a:pt x="523" y="1202"/>
                  </a:lnTo>
                  <a:lnTo>
                    <a:pt x="521" y="1202"/>
                  </a:lnTo>
                  <a:lnTo>
                    <a:pt x="514" y="1204"/>
                  </a:lnTo>
                  <a:lnTo>
                    <a:pt x="509" y="1206"/>
                  </a:lnTo>
                  <a:lnTo>
                    <a:pt x="505" y="1208"/>
                  </a:lnTo>
                  <a:lnTo>
                    <a:pt x="498" y="1215"/>
                  </a:lnTo>
                  <a:lnTo>
                    <a:pt x="491" y="1220"/>
                  </a:lnTo>
                  <a:lnTo>
                    <a:pt x="489" y="1224"/>
                  </a:lnTo>
                  <a:lnTo>
                    <a:pt x="484" y="1222"/>
                  </a:lnTo>
                  <a:lnTo>
                    <a:pt x="484" y="1220"/>
                  </a:lnTo>
                  <a:lnTo>
                    <a:pt x="484" y="1213"/>
                  </a:lnTo>
                  <a:lnTo>
                    <a:pt x="482" y="1213"/>
                  </a:lnTo>
                  <a:lnTo>
                    <a:pt x="475" y="1211"/>
                  </a:lnTo>
                  <a:lnTo>
                    <a:pt x="473" y="1211"/>
                  </a:lnTo>
                  <a:lnTo>
                    <a:pt x="470" y="1208"/>
                  </a:lnTo>
                  <a:lnTo>
                    <a:pt x="468" y="1206"/>
                  </a:lnTo>
                  <a:lnTo>
                    <a:pt x="466" y="1204"/>
                  </a:lnTo>
                  <a:lnTo>
                    <a:pt x="461" y="1204"/>
                  </a:lnTo>
                  <a:lnTo>
                    <a:pt x="457" y="1202"/>
                  </a:lnTo>
                  <a:lnTo>
                    <a:pt x="454" y="1202"/>
                  </a:lnTo>
                  <a:lnTo>
                    <a:pt x="447" y="1202"/>
                  </a:lnTo>
                  <a:lnTo>
                    <a:pt x="445" y="1199"/>
                  </a:lnTo>
                  <a:lnTo>
                    <a:pt x="443" y="1199"/>
                  </a:lnTo>
                  <a:lnTo>
                    <a:pt x="441" y="1197"/>
                  </a:lnTo>
                  <a:lnTo>
                    <a:pt x="441" y="1192"/>
                  </a:lnTo>
                  <a:lnTo>
                    <a:pt x="443" y="1188"/>
                  </a:lnTo>
                  <a:lnTo>
                    <a:pt x="443" y="1186"/>
                  </a:lnTo>
                  <a:lnTo>
                    <a:pt x="443" y="1183"/>
                  </a:lnTo>
                  <a:lnTo>
                    <a:pt x="441" y="1181"/>
                  </a:lnTo>
                  <a:lnTo>
                    <a:pt x="434" y="1181"/>
                  </a:lnTo>
                  <a:lnTo>
                    <a:pt x="427" y="1179"/>
                  </a:lnTo>
                  <a:lnTo>
                    <a:pt x="425" y="1176"/>
                  </a:lnTo>
                  <a:lnTo>
                    <a:pt x="418" y="1174"/>
                  </a:lnTo>
                  <a:lnTo>
                    <a:pt x="415" y="1179"/>
                  </a:lnTo>
                  <a:lnTo>
                    <a:pt x="411" y="1183"/>
                  </a:lnTo>
                  <a:lnTo>
                    <a:pt x="409" y="1188"/>
                  </a:lnTo>
                  <a:lnTo>
                    <a:pt x="409" y="1190"/>
                  </a:lnTo>
                  <a:lnTo>
                    <a:pt x="409" y="1192"/>
                  </a:lnTo>
                  <a:lnTo>
                    <a:pt x="411" y="1197"/>
                  </a:lnTo>
                  <a:lnTo>
                    <a:pt x="413" y="1204"/>
                  </a:lnTo>
                  <a:lnTo>
                    <a:pt x="413" y="1211"/>
                  </a:lnTo>
                  <a:lnTo>
                    <a:pt x="415" y="1215"/>
                  </a:lnTo>
                  <a:lnTo>
                    <a:pt x="415" y="1218"/>
                  </a:lnTo>
                  <a:lnTo>
                    <a:pt x="415" y="1222"/>
                  </a:lnTo>
                  <a:lnTo>
                    <a:pt x="413" y="1224"/>
                  </a:lnTo>
                  <a:lnTo>
                    <a:pt x="411" y="1224"/>
                  </a:lnTo>
                  <a:lnTo>
                    <a:pt x="409" y="1227"/>
                  </a:lnTo>
                  <a:lnTo>
                    <a:pt x="406" y="1227"/>
                  </a:lnTo>
                  <a:lnTo>
                    <a:pt x="404" y="1227"/>
                  </a:lnTo>
                  <a:lnTo>
                    <a:pt x="402" y="1227"/>
                  </a:lnTo>
                  <a:lnTo>
                    <a:pt x="397" y="1227"/>
                  </a:lnTo>
                  <a:lnTo>
                    <a:pt x="395" y="1224"/>
                  </a:lnTo>
                  <a:lnTo>
                    <a:pt x="395" y="1222"/>
                  </a:lnTo>
                  <a:lnTo>
                    <a:pt x="395" y="1218"/>
                  </a:lnTo>
                  <a:lnTo>
                    <a:pt x="395" y="1215"/>
                  </a:lnTo>
                  <a:lnTo>
                    <a:pt x="393" y="1213"/>
                  </a:lnTo>
                  <a:lnTo>
                    <a:pt x="390" y="1213"/>
                  </a:lnTo>
                  <a:lnTo>
                    <a:pt x="388" y="1213"/>
                  </a:lnTo>
                  <a:lnTo>
                    <a:pt x="386" y="1213"/>
                  </a:lnTo>
                  <a:lnTo>
                    <a:pt x="383" y="1211"/>
                  </a:lnTo>
                  <a:lnTo>
                    <a:pt x="381" y="1206"/>
                  </a:lnTo>
                  <a:lnTo>
                    <a:pt x="379" y="1204"/>
                  </a:lnTo>
                  <a:lnTo>
                    <a:pt x="377" y="1202"/>
                  </a:lnTo>
                  <a:lnTo>
                    <a:pt x="374" y="1202"/>
                  </a:lnTo>
                  <a:lnTo>
                    <a:pt x="372" y="1204"/>
                  </a:lnTo>
                  <a:lnTo>
                    <a:pt x="367" y="1206"/>
                  </a:lnTo>
                  <a:lnTo>
                    <a:pt x="361" y="1206"/>
                  </a:lnTo>
                  <a:lnTo>
                    <a:pt x="358" y="1208"/>
                  </a:lnTo>
                  <a:lnTo>
                    <a:pt x="356" y="1208"/>
                  </a:lnTo>
                  <a:lnTo>
                    <a:pt x="351" y="1206"/>
                  </a:lnTo>
                  <a:lnTo>
                    <a:pt x="345" y="1204"/>
                  </a:lnTo>
                  <a:lnTo>
                    <a:pt x="342" y="1204"/>
                  </a:lnTo>
                  <a:lnTo>
                    <a:pt x="340" y="1204"/>
                  </a:lnTo>
                  <a:lnTo>
                    <a:pt x="335" y="1204"/>
                  </a:lnTo>
                  <a:lnTo>
                    <a:pt x="324" y="1208"/>
                  </a:lnTo>
                  <a:lnTo>
                    <a:pt x="315" y="1211"/>
                  </a:lnTo>
                  <a:lnTo>
                    <a:pt x="313" y="1213"/>
                  </a:lnTo>
                  <a:lnTo>
                    <a:pt x="310" y="1215"/>
                  </a:lnTo>
                  <a:lnTo>
                    <a:pt x="308" y="1218"/>
                  </a:lnTo>
                  <a:lnTo>
                    <a:pt x="306" y="1222"/>
                  </a:lnTo>
                  <a:lnTo>
                    <a:pt x="306" y="1224"/>
                  </a:lnTo>
                  <a:lnTo>
                    <a:pt x="303" y="1227"/>
                  </a:lnTo>
                  <a:lnTo>
                    <a:pt x="301" y="1227"/>
                  </a:lnTo>
                  <a:lnTo>
                    <a:pt x="299" y="1224"/>
                  </a:lnTo>
                  <a:lnTo>
                    <a:pt x="297" y="1222"/>
                  </a:lnTo>
                  <a:lnTo>
                    <a:pt x="294" y="1220"/>
                  </a:lnTo>
                  <a:lnTo>
                    <a:pt x="292" y="1220"/>
                  </a:lnTo>
                  <a:lnTo>
                    <a:pt x="287" y="1220"/>
                  </a:lnTo>
                  <a:lnTo>
                    <a:pt x="285" y="1220"/>
                  </a:lnTo>
                  <a:lnTo>
                    <a:pt x="278" y="1220"/>
                  </a:lnTo>
                  <a:lnTo>
                    <a:pt x="276" y="1222"/>
                  </a:lnTo>
                  <a:lnTo>
                    <a:pt x="274" y="1222"/>
                  </a:lnTo>
                  <a:lnTo>
                    <a:pt x="274" y="1224"/>
                  </a:lnTo>
                  <a:lnTo>
                    <a:pt x="271" y="1229"/>
                  </a:lnTo>
                  <a:lnTo>
                    <a:pt x="267" y="1238"/>
                  </a:lnTo>
                  <a:lnTo>
                    <a:pt x="265" y="1245"/>
                  </a:lnTo>
                  <a:lnTo>
                    <a:pt x="262" y="1252"/>
                  </a:lnTo>
                  <a:lnTo>
                    <a:pt x="260" y="1252"/>
                  </a:lnTo>
                  <a:lnTo>
                    <a:pt x="258" y="1252"/>
                  </a:lnTo>
                  <a:lnTo>
                    <a:pt x="255" y="1252"/>
                  </a:lnTo>
                  <a:lnTo>
                    <a:pt x="255" y="1254"/>
                  </a:lnTo>
                  <a:lnTo>
                    <a:pt x="253" y="1254"/>
                  </a:lnTo>
                  <a:lnTo>
                    <a:pt x="251" y="1254"/>
                  </a:lnTo>
                  <a:lnTo>
                    <a:pt x="249" y="1254"/>
                  </a:lnTo>
                  <a:lnTo>
                    <a:pt x="246" y="1256"/>
                  </a:lnTo>
                  <a:lnTo>
                    <a:pt x="244" y="1256"/>
                  </a:lnTo>
                  <a:lnTo>
                    <a:pt x="242" y="1256"/>
                  </a:lnTo>
                  <a:lnTo>
                    <a:pt x="239" y="1256"/>
                  </a:lnTo>
                  <a:lnTo>
                    <a:pt x="237" y="1254"/>
                  </a:lnTo>
                  <a:lnTo>
                    <a:pt x="230" y="1245"/>
                  </a:lnTo>
                  <a:lnTo>
                    <a:pt x="228" y="1245"/>
                  </a:lnTo>
                  <a:lnTo>
                    <a:pt x="223" y="1247"/>
                  </a:lnTo>
                  <a:lnTo>
                    <a:pt x="219" y="1247"/>
                  </a:lnTo>
                  <a:lnTo>
                    <a:pt x="217" y="1252"/>
                  </a:lnTo>
                  <a:lnTo>
                    <a:pt x="217" y="1254"/>
                  </a:lnTo>
                  <a:lnTo>
                    <a:pt x="219" y="1256"/>
                  </a:lnTo>
                  <a:lnTo>
                    <a:pt x="219" y="1259"/>
                  </a:lnTo>
                  <a:lnTo>
                    <a:pt x="217" y="1263"/>
                  </a:lnTo>
                  <a:lnTo>
                    <a:pt x="217" y="1266"/>
                  </a:lnTo>
                  <a:lnTo>
                    <a:pt x="214" y="1270"/>
                  </a:lnTo>
                  <a:lnTo>
                    <a:pt x="212" y="1268"/>
                  </a:lnTo>
                  <a:lnTo>
                    <a:pt x="210" y="1268"/>
                  </a:lnTo>
                  <a:lnTo>
                    <a:pt x="205" y="1268"/>
                  </a:lnTo>
                  <a:lnTo>
                    <a:pt x="203" y="1268"/>
                  </a:lnTo>
                  <a:lnTo>
                    <a:pt x="201" y="1268"/>
                  </a:lnTo>
                  <a:lnTo>
                    <a:pt x="198" y="1270"/>
                  </a:lnTo>
                  <a:lnTo>
                    <a:pt x="196" y="1270"/>
                  </a:lnTo>
                  <a:lnTo>
                    <a:pt x="194" y="1268"/>
                  </a:lnTo>
                  <a:lnTo>
                    <a:pt x="192" y="1266"/>
                  </a:lnTo>
                  <a:lnTo>
                    <a:pt x="192" y="1268"/>
                  </a:lnTo>
                  <a:lnTo>
                    <a:pt x="189" y="1268"/>
                  </a:lnTo>
                  <a:lnTo>
                    <a:pt x="187" y="1268"/>
                  </a:lnTo>
                  <a:lnTo>
                    <a:pt x="185" y="1268"/>
                  </a:lnTo>
                  <a:lnTo>
                    <a:pt x="182" y="1266"/>
                  </a:lnTo>
                  <a:lnTo>
                    <a:pt x="180" y="1266"/>
                  </a:lnTo>
                  <a:lnTo>
                    <a:pt x="178" y="1268"/>
                  </a:lnTo>
                  <a:lnTo>
                    <a:pt x="176" y="1268"/>
                  </a:lnTo>
                  <a:lnTo>
                    <a:pt x="173" y="1268"/>
                  </a:lnTo>
                  <a:lnTo>
                    <a:pt x="171" y="1270"/>
                  </a:lnTo>
                  <a:lnTo>
                    <a:pt x="169" y="1272"/>
                  </a:lnTo>
                  <a:lnTo>
                    <a:pt x="166" y="1272"/>
                  </a:lnTo>
                  <a:lnTo>
                    <a:pt x="164" y="1272"/>
                  </a:lnTo>
                  <a:lnTo>
                    <a:pt x="160" y="1272"/>
                  </a:lnTo>
                  <a:lnTo>
                    <a:pt x="157" y="1275"/>
                  </a:lnTo>
                  <a:lnTo>
                    <a:pt x="155" y="1277"/>
                  </a:lnTo>
                  <a:lnTo>
                    <a:pt x="150" y="1277"/>
                  </a:lnTo>
                  <a:lnTo>
                    <a:pt x="146" y="1279"/>
                  </a:lnTo>
                  <a:lnTo>
                    <a:pt x="144" y="1282"/>
                  </a:lnTo>
                  <a:lnTo>
                    <a:pt x="141" y="1282"/>
                  </a:lnTo>
                  <a:lnTo>
                    <a:pt x="139" y="1284"/>
                  </a:lnTo>
                  <a:lnTo>
                    <a:pt x="134" y="1282"/>
                  </a:lnTo>
                  <a:lnTo>
                    <a:pt x="132" y="1282"/>
                  </a:lnTo>
                  <a:lnTo>
                    <a:pt x="130" y="1279"/>
                  </a:lnTo>
                  <a:lnTo>
                    <a:pt x="128" y="1277"/>
                  </a:lnTo>
                  <a:lnTo>
                    <a:pt x="125" y="1272"/>
                  </a:lnTo>
                  <a:lnTo>
                    <a:pt x="123" y="1272"/>
                  </a:lnTo>
                  <a:lnTo>
                    <a:pt x="118" y="1272"/>
                  </a:lnTo>
                  <a:lnTo>
                    <a:pt x="116" y="1266"/>
                  </a:lnTo>
                  <a:lnTo>
                    <a:pt x="112" y="1254"/>
                  </a:lnTo>
                  <a:lnTo>
                    <a:pt x="109" y="1247"/>
                  </a:lnTo>
                  <a:lnTo>
                    <a:pt x="107" y="1243"/>
                  </a:lnTo>
                  <a:lnTo>
                    <a:pt x="105" y="1238"/>
                  </a:lnTo>
                  <a:lnTo>
                    <a:pt x="105" y="1234"/>
                  </a:lnTo>
                  <a:lnTo>
                    <a:pt x="105" y="1231"/>
                  </a:lnTo>
                  <a:lnTo>
                    <a:pt x="105" y="1229"/>
                  </a:lnTo>
                  <a:lnTo>
                    <a:pt x="105" y="1227"/>
                  </a:lnTo>
                  <a:lnTo>
                    <a:pt x="105" y="1222"/>
                  </a:lnTo>
                  <a:lnTo>
                    <a:pt x="105" y="1218"/>
                  </a:lnTo>
                  <a:lnTo>
                    <a:pt x="102" y="1213"/>
                  </a:lnTo>
                  <a:lnTo>
                    <a:pt x="100" y="1206"/>
                  </a:lnTo>
                  <a:lnTo>
                    <a:pt x="93" y="1195"/>
                  </a:lnTo>
                  <a:lnTo>
                    <a:pt x="93" y="1190"/>
                  </a:lnTo>
                  <a:lnTo>
                    <a:pt x="93" y="1183"/>
                  </a:lnTo>
                  <a:lnTo>
                    <a:pt x="96" y="1179"/>
                  </a:lnTo>
                  <a:lnTo>
                    <a:pt x="96" y="1174"/>
                  </a:lnTo>
                  <a:lnTo>
                    <a:pt x="96" y="1172"/>
                  </a:lnTo>
                  <a:lnTo>
                    <a:pt x="96" y="1167"/>
                  </a:lnTo>
                  <a:lnTo>
                    <a:pt x="96" y="1160"/>
                  </a:lnTo>
                  <a:lnTo>
                    <a:pt x="93" y="1156"/>
                  </a:lnTo>
                  <a:lnTo>
                    <a:pt x="91" y="1147"/>
                  </a:lnTo>
                  <a:lnTo>
                    <a:pt x="91" y="1138"/>
                  </a:lnTo>
                  <a:lnTo>
                    <a:pt x="89" y="1131"/>
                  </a:lnTo>
                  <a:lnTo>
                    <a:pt x="89" y="1128"/>
                  </a:lnTo>
                  <a:lnTo>
                    <a:pt x="89" y="1126"/>
                  </a:lnTo>
                  <a:lnTo>
                    <a:pt x="89" y="1122"/>
                  </a:lnTo>
                  <a:lnTo>
                    <a:pt x="86" y="1122"/>
                  </a:lnTo>
                  <a:lnTo>
                    <a:pt x="84" y="1117"/>
                  </a:lnTo>
                  <a:lnTo>
                    <a:pt x="82" y="1112"/>
                  </a:lnTo>
                  <a:lnTo>
                    <a:pt x="80" y="1110"/>
                  </a:lnTo>
                  <a:lnTo>
                    <a:pt x="77" y="1108"/>
                  </a:lnTo>
                  <a:lnTo>
                    <a:pt x="73" y="1103"/>
                  </a:lnTo>
                  <a:lnTo>
                    <a:pt x="68" y="1101"/>
                  </a:lnTo>
                  <a:lnTo>
                    <a:pt x="66" y="1099"/>
                  </a:lnTo>
                  <a:lnTo>
                    <a:pt x="66" y="1096"/>
                  </a:lnTo>
                  <a:lnTo>
                    <a:pt x="66" y="1094"/>
                  </a:lnTo>
                  <a:lnTo>
                    <a:pt x="64" y="1094"/>
                  </a:lnTo>
                  <a:lnTo>
                    <a:pt x="61" y="1092"/>
                  </a:lnTo>
                  <a:lnTo>
                    <a:pt x="61" y="1090"/>
                  </a:lnTo>
                  <a:lnTo>
                    <a:pt x="59" y="1087"/>
                  </a:lnTo>
                  <a:lnTo>
                    <a:pt x="57" y="1085"/>
                  </a:lnTo>
                  <a:lnTo>
                    <a:pt x="54" y="1083"/>
                  </a:lnTo>
                  <a:lnTo>
                    <a:pt x="52" y="1078"/>
                  </a:lnTo>
                  <a:lnTo>
                    <a:pt x="50" y="1076"/>
                  </a:lnTo>
                  <a:lnTo>
                    <a:pt x="48" y="1074"/>
                  </a:lnTo>
                  <a:lnTo>
                    <a:pt x="45" y="1069"/>
                  </a:lnTo>
                  <a:lnTo>
                    <a:pt x="43" y="1067"/>
                  </a:lnTo>
                  <a:lnTo>
                    <a:pt x="38" y="1062"/>
                  </a:lnTo>
                  <a:lnTo>
                    <a:pt x="36" y="1055"/>
                  </a:lnTo>
                  <a:lnTo>
                    <a:pt x="32" y="1048"/>
                  </a:lnTo>
                  <a:lnTo>
                    <a:pt x="29" y="1042"/>
                  </a:lnTo>
                  <a:lnTo>
                    <a:pt x="27" y="1032"/>
                  </a:lnTo>
                  <a:lnTo>
                    <a:pt x="25" y="1030"/>
                  </a:lnTo>
                  <a:lnTo>
                    <a:pt x="25" y="1028"/>
                  </a:lnTo>
                  <a:lnTo>
                    <a:pt x="22" y="1026"/>
                  </a:lnTo>
                  <a:lnTo>
                    <a:pt x="20" y="1019"/>
                  </a:lnTo>
                  <a:lnTo>
                    <a:pt x="20" y="1014"/>
                  </a:lnTo>
                  <a:lnTo>
                    <a:pt x="20" y="1010"/>
                  </a:lnTo>
                  <a:lnTo>
                    <a:pt x="18" y="1007"/>
                  </a:lnTo>
                  <a:lnTo>
                    <a:pt x="18" y="1005"/>
                  </a:lnTo>
                  <a:lnTo>
                    <a:pt x="16" y="1003"/>
                  </a:lnTo>
                  <a:lnTo>
                    <a:pt x="11" y="1000"/>
                  </a:lnTo>
                  <a:lnTo>
                    <a:pt x="11" y="996"/>
                  </a:lnTo>
                  <a:lnTo>
                    <a:pt x="11" y="989"/>
                  </a:lnTo>
                  <a:lnTo>
                    <a:pt x="9" y="980"/>
                  </a:lnTo>
                  <a:lnTo>
                    <a:pt x="6" y="973"/>
                  </a:lnTo>
                  <a:lnTo>
                    <a:pt x="4" y="966"/>
                  </a:lnTo>
                  <a:lnTo>
                    <a:pt x="4" y="962"/>
                  </a:lnTo>
                  <a:lnTo>
                    <a:pt x="2" y="959"/>
                  </a:lnTo>
                  <a:lnTo>
                    <a:pt x="2" y="957"/>
                  </a:lnTo>
                  <a:lnTo>
                    <a:pt x="2" y="952"/>
                  </a:lnTo>
                  <a:lnTo>
                    <a:pt x="0" y="950"/>
                  </a:lnTo>
                  <a:lnTo>
                    <a:pt x="0" y="946"/>
                  </a:lnTo>
                  <a:lnTo>
                    <a:pt x="0" y="941"/>
                  </a:lnTo>
                  <a:lnTo>
                    <a:pt x="2" y="936"/>
                  </a:lnTo>
                  <a:lnTo>
                    <a:pt x="2" y="932"/>
                  </a:lnTo>
                  <a:lnTo>
                    <a:pt x="4" y="930"/>
                  </a:lnTo>
                  <a:lnTo>
                    <a:pt x="4" y="927"/>
                  </a:lnTo>
                  <a:lnTo>
                    <a:pt x="4" y="923"/>
                  </a:lnTo>
                  <a:lnTo>
                    <a:pt x="2" y="920"/>
                  </a:lnTo>
                  <a:lnTo>
                    <a:pt x="2" y="916"/>
                  </a:lnTo>
                  <a:lnTo>
                    <a:pt x="2" y="914"/>
                  </a:lnTo>
                  <a:lnTo>
                    <a:pt x="4" y="911"/>
                  </a:lnTo>
                  <a:lnTo>
                    <a:pt x="6" y="909"/>
                  </a:lnTo>
                  <a:lnTo>
                    <a:pt x="9" y="904"/>
                  </a:lnTo>
                  <a:lnTo>
                    <a:pt x="11" y="902"/>
                  </a:lnTo>
                  <a:lnTo>
                    <a:pt x="13" y="895"/>
                  </a:lnTo>
                  <a:lnTo>
                    <a:pt x="13" y="891"/>
                  </a:lnTo>
                  <a:lnTo>
                    <a:pt x="16" y="886"/>
                  </a:lnTo>
                  <a:lnTo>
                    <a:pt x="16" y="879"/>
                  </a:lnTo>
                  <a:lnTo>
                    <a:pt x="16" y="873"/>
                  </a:lnTo>
                  <a:lnTo>
                    <a:pt x="16" y="861"/>
                  </a:lnTo>
                  <a:lnTo>
                    <a:pt x="13" y="852"/>
                  </a:lnTo>
                  <a:lnTo>
                    <a:pt x="11" y="845"/>
                  </a:lnTo>
                  <a:lnTo>
                    <a:pt x="9" y="841"/>
                  </a:lnTo>
                  <a:lnTo>
                    <a:pt x="9" y="838"/>
                  </a:lnTo>
                  <a:lnTo>
                    <a:pt x="9" y="836"/>
                  </a:lnTo>
                  <a:lnTo>
                    <a:pt x="11" y="834"/>
                  </a:lnTo>
                  <a:lnTo>
                    <a:pt x="13" y="831"/>
                  </a:lnTo>
                  <a:lnTo>
                    <a:pt x="16" y="829"/>
                  </a:lnTo>
                  <a:lnTo>
                    <a:pt x="18" y="825"/>
                  </a:lnTo>
                  <a:lnTo>
                    <a:pt x="20" y="822"/>
                  </a:lnTo>
                  <a:lnTo>
                    <a:pt x="22" y="818"/>
                  </a:lnTo>
                  <a:lnTo>
                    <a:pt x="25" y="813"/>
                  </a:lnTo>
                  <a:lnTo>
                    <a:pt x="25" y="811"/>
                  </a:lnTo>
                  <a:lnTo>
                    <a:pt x="27" y="809"/>
                  </a:lnTo>
                  <a:lnTo>
                    <a:pt x="25" y="804"/>
                  </a:lnTo>
                  <a:lnTo>
                    <a:pt x="20" y="799"/>
                  </a:lnTo>
                  <a:lnTo>
                    <a:pt x="13" y="793"/>
                  </a:lnTo>
                  <a:lnTo>
                    <a:pt x="13" y="790"/>
                  </a:lnTo>
                  <a:lnTo>
                    <a:pt x="11" y="788"/>
                  </a:lnTo>
                  <a:lnTo>
                    <a:pt x="11" y="786"/>
                  </a:lnTo>
                  <a:lnTo>
                    <a:pt x="11" y="781"/>
                  </a:lnTo>
                  <a:lnTo>
                    <a:pt x="11" y="774"/>
                  </a:lnTo>
                  <a:lnTo>
                    <a:pt x="9" y="770"/>
                  </a:lnTo>
                  <a:lnTo>
                    <a:pt x="9" y="765"/>
                  </a:lnTo>
                  <a:lnTo>
                    <a:pt x="6" y="763"/>
                  </a:lnTo>
                  <a:lnTo>
                    <a:pt x="6" y="761"/>
                  </a:lnTo>
                  <a:lnTo>
                    <a:pt x="6" y="758"/>
                  </a:lnTo>
                  <a:lnTo>
                    <a:pt x="4" y="758"/>
                  </a:lnTo>
                  <a:lnTo>
                    <a:pt x="4" y="756"/>
                  </a:lnTo>
                  <a:lnTo>
                    <a:pt x="4" y="751"/>
                  </a:lnTo>
                  <a:lnTo>
                    <a:pt x="6" y="747"/>
                  </a:lnTo>
                  <a:lnTo>
                    <a:pt x="6" y="742"/>
                  </a:lnTo>
                  <a:lnTo>
                    <a:pt x="9" y="735"/>
                  </a:lnTo>
                  <a:lnTo>
                    <a:pt x="13" y="731"/>
                  </a:lnTo>
                  <a:lnTo>
                    <a:pt x="18" y="726"/>
                  </a:lnTo>
                  <a:lnTo>
                    <a:pt x="20" y="719"/>
                  </a:lnTo>
                  <a:lnTo>
                    <a:pt x="22" y="717"/>
                  </a:lnTo>
                  <a:lnTo>
                    <a:pt x="22" y="713"/>
                  </a:lnTo>
                  <a:lnTo>
                    <a:pt x="22" y="708"/>
                  </a:lnTo>
                  <a:lnTo>
                    <a:pt x="22" y="699"/>
                  </a:lnTo>
                  <a:lnTo>
                    <a:pt x="22" y="692"/>
                  </a:lnTo>
                  <a:lnTo>
                    <a:pt x="22" y="690"/>
                  </a:lnTo>
                  <a:lnTo>
                    <a:pt x="22" y="685"/>
                  </a:lnTo>
                  <a:lnTo>
                    <a:pt x="25" y="683"/>
                  </a:lnTo>
                  <a:lnTo>
                    <a:pt x="25" y="681"/>
                  </a:lnTo>
                  <a:lnTo>
                    <a:pt x="27" y="678"/>
                  </a:lnTo>
                  <a:lnTo>
                    <a:pt x="29" y="676"/>
                  </a:lnTo>
                  <a:lnTo>
                    <a:pt x="29" y="674"/>
                  </a:lnTo>
                  <a:lnTo>
                    <a:pt x="29" y="671"/>
                  </a:lnTo>
                  <a:lnTo>
                    <a:pt x="32" y="669"/>
                  </a:lnTo>
                  <a:lnTo>
                    <a:pt x="36" y="669"/>
                  </a:lnTo>
                  <a:lnTo>
                    <a:pt x="38" y="669"/>
                  </a:lnTo>
                  <a:lnTo>
                    <a:pt x="41" y="671"/>
                  </a:lnTo>
                  <a:lnTo>
                    <a:pt x="45" y="671"/>
                  </a:lnTo>
                  <a:lnTo>
                    <a:pt x="48" y="671"/>
                  </a:lnTo>
                  <a:lnTo>
                    <a:pt x="52" y="671"/>
                  </a:lnTo>
                  <a:lnTo>
                    <a:pt x="54" y="669"/>
                  </a:lnTo>
                  <a:lnTo>
                    <a:pt x="57" y="667"/>
                  </a:lnTo>
                  <a:lnTo>
                    <a:pt x="59" y="665"/>
                  </a:lnTo>
                  <a:lnTo>
                    <a:pt x="61" y="662"/>
                  </a:lnTo>
                  <a:lnTo>
                    <a:pt x="64" y="660"/>
                  </a:lnTo>
                  <a:lnTo>
                    <a:pt x="66" y="655"/>
                  </a:lnTo>
                  <a:lnTo>
                    <a:pt x="68" y="653"/>
                  </a:lnTo>
                  <a:lnTo>
                    <a:pt x="70" y="651"/>
                  </a:lnTo>
                  <a:lnTo>
                    <a:pt x="70" y="646"/>
                  </a:lnTo>
                  <a:lnTo>
                    <a:pt x="70" y="644"/>
                  </a:lnTo>
                  <a:lnTo>
                    <a:pt x="73" y="642"/>
                  </a:lnTo>
                  <a:lnTo>
                    <a:pt x="75" y="642"/>
                  </a:lnTo>
                  <a:lnTo>
                    <a:pt x="77" y="642"/>
                  </a:lnTo>
                  <a:lnTo>
                    <a:pt x="82" y="644"/>
                  </a:lnTo>
                  <a:lnTo>
                    <a:pt x="82" y="646"/>
                  </a:lnTo>
                  <a:lnTo>
                    <a:pt x="84" y="651"/>
                  </a:lnTo>
                  <a:lnTo>
                    <a:pt x="84" y="653"/>
                  </a:lnTo>
                  <a:lnTo>
                    <a:pt x="84" y="655"/>
                  </a:lnTo>
                  <a:lnTo>
                    <a:pt x="86" y="655"/>
                  </a:lnTo>
                  <a:lnTo>
                    <a:pt x="91" y="660"/>
                  </a:lnTo>
                  <a:lnTo>
                    <a:pt x="93" y="660"/>
                  </a:lnTo>
                  <a:lnTo>
                    <a:pt x="98" y="662"/>
                  </a:lnTo>
                  <a:lnTo>
                    <a:pt x="100" y="662"/>
                  </a:lnTo>
                  <a:lnTo>
                    <a:pt x="105" y="662"/>
                  </a:lnTo>
                  <a:lnTo>
                    <a:pt x="98" y="660"/>
                  </a:lnTo>
                  <a:lnTo>
                    <a:pt x="96" y="655"/>
                  </a:lnTo>
                  <a:lnTo>
                    <a:pt x="93" y="653"/>
                  </a:lnTo>
                  <a:lnTo>
                    <a:pt x="91" y="649"/>
                  </a:lnTo>
                  <a:lnTo>
                    <a:pt x="91" y="644"/>
                  </a:lnTo>
                  <a:lnTo>
                    <a:pt x="91" y="642"/>
                  </a:lnTo>
                  <a:lnTo>
                    <a:pt x="93" y="637"/>
                  </a:lnTo>
                  <a:lnTo>
                    <a:pt x="96" y="633"/>
                  </a:lnTo>
                  <a:lnTo>
                    <a:pt x="98" y="628"/>
                  </a:lnTo>
                  <a:lnTo>
                    <a:pt x="100" y="623"/>
                  </a:lnTo>
                  <a:lnTo>
                    <a:pt x="100" y="619"/>
                  </a:lnTo>
                  <a:lnTo>
                    <a:pt x="100" y="617"/>
                  </a:lnTo>
                  <a:lnTo>
                    <a:pt x="105" y="610"/>
                  </a:lnTo>
                  <a:lnTo>
                    <a:pt x="107" y="605"/>
                  </a:lnTo>
                  <a:lnTo>
                    <a:pt x="109" y="601"/>
                  </a:lnTo>
                  <a:lnTo>
                    <a:pt x="114" y="596"/>
                  </a:lnTo>
                  <a:lnTo>
                    <a:pt x="118" y="594"/>
                  </a:lnTo>
                  <a:lnTo>
                    <a:pt x="123" y="591"/>
                  </a:lnTo>
                  <a:lnTo>
                    <a:pt x="128" y="589"/>
                  </a:lnTo>
                  <a:lnTo>
                    <a:pt x="132" y="587"/>
                  </a:lnTo>
                  <a:lnTo>
                    <a:pt x="132" y="585"/>
                  </a:lnTo>
                  <a:lnTo>
                    <a:pt x="134" y="582"/>
                  </a:lnTo>
                  <a:lnTo>
                    <a:pt x="137" y="582"/>
                  </a:lnTo>
                  <a:lnTo>
                    <a:pt x="141" y="580"/>
                  </a:lnTo>
                  <a:lnTo>
                    <a:pt x="146" y="578"/>
                  </a:lnTo>
                  <a:lnTo>
                    <a:pt x="150" y="578"/>
                  </a:lnTo>
                  <a:lnTo>
                    <a:pt x="153" y="575"/>
                  </a:lnTo>
                  <a:lnTo>
                    <a:pt x="153" y="573"/>
                  </a:lnTo>
                  <a:lnTo>
                    <a:pt x="155" y="569"/>
                  </a:lnTo>
                  <a:lnTo>
                    <a:pt x="157" y="564"/>
                  </a:lnTo>
                  <a:lnTo>
                    <a:pt x="162" y="562"/>
                  </a:lnTo>
                  <a:lnTo>
                    <a:pt x="164" y="562"/>
                  </a:lnTo>
                  <a:lnTo>
                    <a:pt x="169" y="562"/>
                  </a:lnTo>
                  <a:lnTo>
                    <a:pt x="171" y="559"/>
                  </a:lnTo>
                  <a:lnTo>
                    <a:pt x="173" y="557"/>
                  </a:lnTo>
                  <a:lnTo>
                    <a:pt x="176" y="553"/>
                  </a:lnTo>
                  <a:lnTo>
                    <a:pt x="178" y="548"/>
                  </a:lnTo>
                  <a:lnTo>
                    <a:pt x="185" y="541"/>
                  </a:lnTo>
                  <a:lnTo>
                    <a:pt x="189" y="534"/>
                  </a:lnTo>
                  <a:lnTo>
                    <a:pt x="194" y="532"/>
                  </a:lnTo>
                  <a:lnTo>
                    <a:pt x="198" y="527"/>
                  </a:lnTo>
                  <a:lnTo>
                    <a:pt x="207" y="523"/>
                  </a:lnTo>
                  <a:lnTo>
                    <a:pt x="212" y="518"/>
                  </a:lnTo>
                  <a:lnTo>
                    <a:pt x="214" y="518"/>
                  </a:lnTo>
                  <a:lnTo>
                    <a:pt x="217" y="518"/>
                  </a:lnTo>
                  <a:lnTo>
                    <a:pt x="219" y="514"/>
                  </a:lnTo>
                  <a:lnTo>
                    <a:pt x="223" y="509"/>
                  </a:lnTo>
                  <a:lnTo>
                    <a:pt x="228" y="507"/>
                  </a:lnTo>
                  <a:lnTo>
                    <a:pt x="230" y="505"/>
                  </a:lnTo>
                  <a:lnTo>
                    <a:pt x="233" y="500"/>
                  </a:lnTo>
                  <a:lnTo>
                    <a:pt x="235" y="495"/>
                  </a:lnTo>
                  <a:lnTo>
                    <a:pt x="235" y="491"/>
                  </a:lnTo>
                  <a:lnTo>
                    <a:pt x="235" y="486"/>
                  </a:lnTo>
                  <a:lnTo>
                    <a:pt x="235" y="475"/>
                  </a:lnTo>
                  <a:lnTo>
                    <a:pt x="235" y="473"/>
                  </a:lnTo>
                  <a:lnTo>
                    <a:pt x="233" y="463"/>
                  </a:lnTo>
                  <a:lnTo>
                    <a:pt x="233" y="457"/>
                  </a:lnTo>
                  <a:lnTo>
                    <a:pt x="233" y="452"/>
                  </a:lnTo>
                  <a:lnTo>
                    <a:pt x="235" y="450"/>
                  </a:lnTo>
                  <a:lnTo>
                    <a:pt x="235" y="445"/>
                  </a:lnTo>
                  <a:lnTo>
                    <a:pt x="237" y="443"/>
                  </a:lnTo>
                  <a:lnTo>
                    <a:pt x="239" y="441"/>
                  </a:lnTo>
                  <a:lnTo>
                    <a:pt x="249" y="434"/>
                  </a:lnTo>
                  <a:lnTo>
                    <a:pt x="258" y="429"/>
                  </a:lnTo>
                  <a:lnTo>
                    <a:pt x="265" y="425"/>
                  </a:lnTo>
                  <a:lnTo>
                    <a:pt x="271" y="420"/>
                  </a:lnTo>
                  <a:lnTo>
                    <a:pt x="274" y="420"/>
                  </a:lnTo>
                  <a:lnTo>
                    <a:pt x="276" y="418"/>
                  </a:lnTo>
                  <a:lnTo>
                    <a:pt x="281" y="415"/>
                  </a:lnTo>
                  <a:lnTo>
                    <a:pt x="287" y="413"/>
                  </a:lnTo>
                  <a:lnTo>
                    <a:pt x="294" y="409"/>
                  </a:lnTo>
                  <a:lnTo>
                    <a:pt x="299" y="406"/>
                  </a:lnTo>
                  <a:lnTo>
                    <a:pt x="306" y="404"/>
                  </a:lnTo>
                  <a:lnTo>
                    <a:pt x="310" y="404"/>
                  </a:lnTo>
                  <a:lnTo>
                    <a:pt x="317" y="402"/>
                  </a:lnTo>
                  <a:lnTo>
                    <a:pt x="322" y="399"/>
                  </a:lnTo>
                  <a:lnTo>
                    <a:pt x="326" y="397"/>
                  </a:lnTo>
                  <a:lnTo>
                    <a:pt x="329" y="397"/>
                  </a:lnTo>
                  <a:lnTo>
                    <a:pt x="331" y="395"/>
                  </a:lnTo>
                  <a:lnTo>
                    <a:pt x="333" y="390"/>
                  </a:lnTo>
                  <a:lnTo>
                    <a:pt x="335" y="388"/>
                  </a:lnTo>
                  <a:lnTo>
                    <a:pt x="338" y="388"/>
                  </a:lnTo>
                  <a:lnTo>
                    <a:pt x="340" y="386"/>
                  </a:lnTo>
                  <a:lnTo>
                    <a:pt x="342" y="386"/>
                  </a:lnTo>
                  <a:lnTo>
                    <a:pt x="347" y="384"/>
                  </a:lnTo>
                  <a:lnTo>
                    <a:pt x="349" y="384"/>
                  </a:lnTo>
                  <a:lnTo>
                    <a:pt x="354" y="384"/>
                  </a:lnTo>
                  <a:lnTo>
                    <a:pt x="358" y="381"/>
                  </a:lnTo>
                  <a:lnTo>
                    <a:pt x="361" y="379"/>
                  </a:lnTo>
                  <a:lnTo>
                    <a:pt x="363" y="379"/>
                  </a:lnTo>
                  <a:lnTo>
                    <a:pt x="365" y="377"/>
                  </a:lnTo>
                  <a:lnTo>
                    <a:pt x="367" y="372"/>
                  </a:lnTo>
                  <a:lnTo>
                    <a:pt x="370" y="370"/>
                  </a:lnTo>
                  <a:lnTo>
                    <a:pt x="374" y="368"/>
                  </a:lnTo>
                  <a:lnTo>
                    <a:pt x="379" y="363"/>
                  </a:lnTo>
                  <a:lnTo>
                    <a:pt x="383" y="358"/>
                  </a:lnTo>
                  <a:lnTo>
                    <a:pt x="386" y="356"/>
                  </a:lnTo>
                  <a:lnTo>
                    <a:pt x="388" y="354"/>
                  </a:lnTo>
                  <a:lnTo>
                    <a:pt x="388" y="349"/>
                  </a:lnTo>
                  <a:lnTo>
                    <a:pt x="390" y="345"/>
                  </a:lnTo>
                  <a:lnTo>
                    <a:pt x="390" y="342"/>
                  </a:lnTo>
                  <a:lnTo>
                    <a:pt x="393" y="338"/>
                  </a:lnTo>
                  <a:lnTo>
                    <a:pt x="395" y="331"/>
                  </a:lnTo>
                  <a:lnTo>
                    <a:pt x="395" y="326"/>
                  </a:lnTo>
                  <a:lnTo>
                    <a:pt x="397" y="320"/>
                  </a:lnTo>
                  <a:lnTo>
                    <a:pt x="397" y="313"/>
                  </a:lnTo>
                  <a:lnTo>
                    <a:pt x="395" y="308"/>
                  </a:lnTo>
                  <a:lnTo>
                    <a:pt x="395" y="301"/>
                  </a:lnTo>
                  <a:lnTo>
                    <a:pt x="395" y="297"/>
                  </a:lnTo>
                  <a:lnTo>
                    <a:pt x="395" y="294"/>
                  </a:lnTo>
                  <a:lnTo>
                    <a:pt x="397" y="290"/>
                  </a:lnTo>
                  <a:lnTo>
                    <a:pt x="404" y="281"/>
                  </a:lnTo>
                  <a:lnTo>
                    <a:pt x="409" y="276"/>
                  </a:lnTo>
                  <a:lnTo>
                    <a:pt x="413" y="269"/>
                  </a:lnTo>
                  <a:lnTo>
                    <a:pt x="420" y="265"/>
                  </a:lnTo>
                  <a:lnTo>
                    <a:pt x="431" y="253"/>
                  </a:lnTo>
                  <a:lnTo>
                    <a:pt x="438" y="249"/>
                  </a:lnTo>
                  <a:lnTo>
                    <a:pt x="441" y="246"/>
                  </a:lnTo>
                  <a:lnTo>
                    <a:pt x="445" y="244"/>
                  </a:lnTo>
                  <a:lnTo>
                    <a:pt x="450" y="242"/>
                  </a:lnTo>
                  <a:lnTo>
                    <a:pt x="457" y="240"/>
                  </a:lnTo>
                  <a:lnTo>
                    <a:pt x="463" y="237"/>
                  </a:lnTo>
                  <a:lnTo>
                    <a:pt x="468" y="235"/>
                  </a:lnTo>
                  <a:lnTo>
                    <a:pt x="475" y="233"/>
                  </a:lnTo>
                  <a:lnTo>
                    <a:pt x="484" y="230"/>
                  </a:lnTo>
                  <a:lnTo>
                    <a:pt x="493" y="228"/>
                  </a:lnTo>
                  <a:lnTo>
                    <a:pt x="500" y="226"/>
                  </a:lnTo>
                  <a:lnTo>
                    <a:pt x="502" y="226"/>
                  </a:lnTo>
                  <a:lnTo>
                    <a:pt x="509" y="228"/>
                  </a:lnTo>
                  <a:lnTo>
                    <a:pt x="514" y="230"/>
                  </a:lnTo>
                  <a:lnTo>
                    <a:pt x="523" y="235"/>
                  </a:lnTo>
                  <a:lnTo>
                    <a:pt x="525" y="235"/>
                  </a:lnTo>
                  <a:lnTo>
                    <a:pt x="527" y="237"/>
                  </a:lnTo>
                  <a:lnTo>
                    <a:pt x="534" y="235"/>
                  </a:lnTo>
                  <a:lnTo>
                    <a:pt x="537" y="235"/>
                  </a:lnTo>
                  <a:lnTo>
                    <a:pt x="541" y="235"/>
                  </a:lnTo>
                  <a:lnTo>
                    <a:pt x="543" y="233"/>
                  </a:lnTo>
                  <a:lnTo>
                    <a:pt x="546" y="233"/>
                  </a:lnTo>
                  <a:lnTo>
                    <a:pt x="557" y="235"/>
                  </a:lnTo>
                  <a:lnTo>
                    <a:pt x="569" y="235"/>
                  </a:lnTo>
                  <a:lnTo>
                    <a:pt x="573" y="235"/>
                  </a:lnTo>
                  <a:lnTo>
                    <a:pt x="578" y="235"/>
                  </a:lnTo>
                  <a:lnTo>
                    <a:pt x="582" y="235"/>
                  </a:lnTo>
                  <a:lnTo>
                    <a:pt x="589" y="233"/>
                  </a:lnTo>
                  <a:lnTo>
                    <a:pt x="596" y="233"/>
                  </a:lnTo>
                  <a:lnTo>
                    <a:pt x="610" y="224"/>
                  </a:lnTo>
                  <a:lnTo>
                    <a:pt x="617" y="221"/>
                  </a:lnTo>
                  <a:lnTo>
                    <a:pt x="623" y="217"/>
                  </a:lnTo>
                  <a:lnTo>
                    <a:pt x="626" y="214"/>
                  </a:lnTo>
                  <a:lnTo>
                    <a:pt x="628" y="212"/>
                  </a:lnTo>
                  <a:lnTo>
                    <a:pt x="630" y="208"/>
                  </a:lnTo>
                  <a:lnTo>
                    <a:pt x="630" y="205"/>
                  </a:lnTo>
                  <a:lnTo>
                    <a:pt x="630" y="203"/>
                  </a:lnTo>
                  <a:lnTo>
                    <a:pt x="630" y="196"/>
                  </a:lnTo>
                  <a:lnTo>
                    <a:pt x="630" y="189"/>
                  </a:lnTo>
                  <a:lnTo>
                    <a:pt x="630" y="182"/>
                  </a:lnTo>
                  <a:lnTo>
                    <a:pt x="632" y="178"/>
                  </a:lnTo>
                  <a:lnTo>
                    <a:pt x="635" y="176"/>
                  </a:lnTo>
                  <a:lnTo>
                    <a:pt x="637" y="173"/>
                  </a:lnTo>
                  <a:lnTo>
                    <a:pt x="644" y="171"/>
                  </a:lnTo>
                  <a:lnTo>
                    <a:pt x="651" y="171"/>
                  </a:lnTo>
                  <a:lnTo>
                    <a:pt x="655" y="171"/>
                  </a:lnTo>
                  <a:lnTo>
                    <a:pt x="662" y="173"/>
                  </a:lnTo>
                  <a:lnTo>
                    <a:pt x="667" y="176"/>
                  </a:lnTo>
                  <a:lnTo>
                    <a:pt x="669" y="176"/>
                  </a:lnTo>
                  <a:lnTo>
                    <a:pt x="676" y="173"/>
                  </a:lnTo>
                  <a:lnTo>
                    <a:pt x="680" y="173"/>
                  </a:lnTo>
                  <a:lnTo>
                    <a:pt x="692" y="169"/>
                  </a:lnTo>
                  <a:lnTo>
                    <a:pt x="699" y="166"/>
                  </a:lnTo>
                  <a:lnTo>
                    <a:pt x="701" y="166"/>
                  </a:lnTo>
                  <a:lnTo>
                    <a:pt x="706" y="166"/>
                  </a:lnTo>
                  <a:lnTo>
                    <a:pt x="712" y="169"/>
                  </a:lnTo>
                  <a:lnTo>
                    <a:pt x="717" y="169"/>
                  </a:lnTo>
                  <a:lnTo>
                    <a:pt x="724" y="169"/>
                  </a:lnTo>
                  <a:lnTo>
                    <a:pt x="728" y="169"/>
                  </a:lnTo>
                  <a:lnTo>
                    <a:pt x="735" y="169"/>
                  </a:lnTo>
                  <a:lnTo>
                    <a:pt x="744" y="166"/>
                  </a:lnTo>
                  <a:lnTo>
                    <a:pt x="751" y="169"/>
                  </a:lnTo>
                  <a:lnTo>
                    <a:pt x="760" y="169"/>
                  </a:lnTo>
                  <a:lnTo>
                    <a:pt x="767" y="169"/>
                  </a:lnTo>
                  <a:lnTo>
                    <a:pt x="776" y="169"/>
                  </a:lnTo>
                  <a:lnTo>
                    <a:pt x="779" y="171"/>
                  </a:lnTo>
                  <a:lnTo>
                    <a:pt x="783" y="171"/>
                  </a:lnTo>
                  <a:lnTo>
                    <a:pt x="786" y="173"/>
                  </a:lnTo>
                  <a:lnTo>
                    <a:pt x="788" y="176"/>
                  </a:lnTo>
                  <a:lnTo>
                    <a:pt x="792" y="182"/>
                  </a:lnTo>
                  <a:lnTo>
                    <a:pt x="797" y="189"/>
                  </a:lnTo>
                  <a:lnTo>
                    <a:pt x="802" y="192"/>
                  </a:lnTo>
                  <a:lnTo>
                    <a:pt x="806" y="192"/>
                  </a:lnTo>
                  <a:lnTo>
                    <a:pt x="808" y="192"/>
                  </a:lnTo>
                  <a:lnTo>
                    <a:pt x="815" y="189"/>
                  </a:lnTo>
                  <a:lnTo>
                    <a:pt x="822" y="185"/>
                  </a:lnTo>
                  <a:lnTo>
                    <a:pt x="836" y="176"/>
                  </a:lnTo>
                  <a:lnTo>
                    <a:pt x="840" y="173"/>
                  </a:lnTo>
                  <a:lnTo>
                    <a:pt x="845" y="171"/>
                  </a:lnTo>
                  <a:lnTo>
                    <a:pt x="850" y="169"/>
                  </a:lnTo>
                  <a:lnTo>
                    <a:pt x="854" y="169"/>
                  </a:lnTo>
                  <a:lnTo>
                    <a:pt x="859" y="171"/>
                  </a:lnTo>
                  <a:lnTo>
                    <a:pt x="861" y="171"/>
                  </a:lnTo>
                  <a:lnTo>
                    <a:pt x="866" y="173"/>
                  </a:lnTo>
                  <a:lnTo>
                    <a:pt x="870" y="178"/>
                  </a:lnTo>
                  <a:lnTo>
                    <a:pt x="872" y="180"/>
                  </a:lnTo>
                  <a:lnTo>
                    <a:pt x="877" y="180"/>
                  </a:lnTo>
                  <a:lnTo>
                    <a:pt x="879" y="180"/>
                  </a:lnTo>
                  <a:lnTo>
                    <a:pt x="882" y="180"/>
                  </a:lnTo>
                  <a:lnTo>
                    <a:pt x="886" y="178"/>
                  </a:lnTo>
                  <a:lnTo>
                    <a:pt x="888" y="176"/>
                  </a:lnTo>
                  <a:lnTo>
                    <a:pt x="893" y="171"/>
                  </a:lnTo>
                  <a:lnTo>
                    <a:pt x="898" y="162"/>
                  </a:lnTo>
                  <a:lnTo>
                    <a:pt x="904" y="155"/>
                  </a:lnTo>
                  <a:lnTo>
                    <a:pt x="907" y="150"/>
                  </a:lnTo>
                  <a:lnTo>
                    <a:pt x="911" y="148"/>
                  </a:lnTo>
                  <a:lnTo>
                    <a:pt x="916" y="146"/>
                  </a:lnTo>
                  <a:lnTo>
                    <a:pt x="918" y="146"/>
                  </a:lnTo>
                  <a:lnTo>
                    <a:pt x="923" y="148"/>
                  </a:lnTo>
                  <a:lnTo>
                    <a:pt x="925" y="148"/>
                  </a:lnTo>
                  <a:lnTo>
                    <a:pt x="927" y="148"/>
                  </a:lnTo>
                  <a:lnTo>
                    <a:pt x="932" y="150"/>
                  </a:lnTo>
                  <a:lnTo>
                    <a:pt x="941" y="155"/>
                  </a:lnTo>
                  <a:lnTo>
                    <a:pt x="946" y="157"/>
                  </a:lnTo>
                  <a:lnTo>
                    <a:pt x="955" y="162"/>
                  </a:lnTo>
                  <a:lnTo>
                    <a:pt x="962" y="164"/>
                  </a:lnTo>
                  <a:lnTo>
                    <a:pt x="966" y="164"/>
                  </a:lnTo>
                  <a:lnTo>
                    <a:pt x="968" y="164"/>
                  </a:lnTo>
                  <a:lnTo>
                    <a:pt x="971" y="164"/>
                  </a:lnTo>
                  <a:lnTo>
                    <a:pt x="973" y="162"/>
                  </a:lnTo>
                  <a:lnTo>
                    <a:pt x="978" y="157"/>
                  </a:lnTo>
                  <a:lnTo>
                    <a:pt x="978" y="153"/>
                  </a:lnTo>
                  <a:lnTo>
                    <a:pt x="980" y="148"/>
                  </a:lnTo>
                  <a:lnTo>
                    <a:pt x="978" y="141"/>
                  </a:lnTo>
                  <a:lnTo>
                    <a:pt x="978" y="134"/>
                  </a:lnTo>
                  <a:lnTo>
                    <a:pt x="980" y="132"/>
                  </a:lnTo>
                  <a:lnTo>
                    <a:pt x="982" y="130"/>
                  </a:lnTo>
                  <a:lnTo>
                    <a:pt x="984" y="125"/>
                  </a:lnTo>
                  <a:lnTo>
                    <a:pt x="989" y="123"/>
                  </a:lnTo>
                  <a:lnTo>
                    <a:pt x="991" y="121"/>
                  </a:lnTo>
                  <a:lnTo>
                    <a:pt x="996" y="118"/>
                  </a:lnTo>
                  <a:lnTo>
                    <a:pt x="1000" y="118"/>
                  </a:lnTo>
                  <a:lnTo>
                    <a:pt x="1010" y="118"/>
                  </a:lnTo>
                  <a:lnTo>
                    <a:pt x="1014" y="118"/>
                  </a:lnTo>
                  <a:lnTo>
                    <a:pt x="1019" y="116"/>
                  </a:lnTo>
                  <a:lnTo>
                    <a:pt x="1021" y="116"/>
                  </a:lnTo>
                  <a:lnTo>
                    <a:pt x="1023" y="114"/>
                  </a:lnTo>
                  <a:lnTo>
                    <a:pt x="1028" y="109"/>
                  </a:lnTo>
                  <a:lnTo>
                    <a:pt x="1032" y="105"/>
                  </a:lnTo>
                  <a:lnTo>
                    <a:pt x="1037" y="98"/>
                  </a:lnTo>
                  <a:lnTo>
                    <a:pt x="1044" y="93"/>
                  </a:lnTo>
                  <a:lnTo>
                    <a:pt x="1053" y="86"/>
                  </a:lnTo>
                  <a:lnTo>
                    <a:pt x="1057" y="80"/>
                  </a:lnTo>
                  <a:lnTo>
                    <a:pt x="1064" y="73"/>
                  </a:lnTo>
                  <a:lnTo>
                    <a:pt x="1069" y="70"/>
                  </a:lnTo>
                  <a:lnTo>
                    <a:pt x="1071" y="70"/>
                  </a:lnTo>
                  <a:lnTo>
                    <a:pt x="1078" y="70"/>
                  </a:lnTo>
                  <a:lnTo>
                    <a:pt x="1083" y="70"/>
                  </a:lnTo>
                  <a:lnTo>
                    <a:pt x="1085" y="70"/>
                  </a:lnTo>
                  <a:lnTo>
                    <a:pt x="1089" y="73"/>
                  </a:lnTo>
                  <a:lnTo>
                    <a:pt x="1094" y="75"/>
                  </a:lnTo>
                  <a:lnTo>
                    <a:pt x="1099" y="75"/>
                  </a:lnTo>
                  <a:lnTo>
                    <a:pt x="1103" y="75"/>
                  </a:lnTo>
                  <a:lnTo>
                    <a:pt x="1105" y="75"/>
                  </a:lnTo>
                  <a:lnTo>
                    <a:pt x="1108" y="75"/>
                  </a:lnTo>
                  <a:lnTo>
                    <a:pt x="1110" y="70"/>
                  </a:lnTo>
                  <a:lnTo>
                    <a:pt x="1110" y="68"/>
                  </a:lnTo>
                  <a:lnTo>
                    <a:pt x="1110" y="66"/>
                  </a:lnTo>
                  <a:lnTo>
                    <a:pt x="1110" y="61"/>
                  </a:lnTo>
                  <a:lnTo>
                    <a:pt x="1110" y="54"/>
                  </a:lnTo>
                  <a:lnTo>
                    <a:pt x="1110" y="48"/>
                  </a:lnTo>
                  <a:lnTo>
                    <a:pt x="1112" y="43"/>
                  </a:lnTo>
                  <a:lnTo>
                    <a:pt x="1112" y="41"/>
                  </a:lnTo>
                  <a:lnTo>
                    <a:pt x="1117" y="36"/>
                  </a:lnTo>
                  <a:lnTo>
                    <a:pt x="1119" y="34"/>
                  </a:lnTo>
                  <a:lnTo>
                    <a:pt x="1124" y="34"/>
                  </a:lnTo>
                  <a:lnTo>
                    <a:pt x="1128" y="34"/>
                  </a:lnTo>
                  <a:lnTo>
                    <a:pt x="1133" y="36"/>
                  </a:lnTo>
                  <a:lnTo>
                    <a:pt x="1137" y="38"/>
                  </a:lnTo>
                  <a:lnTo>
                    <a:pt x="1144" y="43"/>
                  </a:lnTo>
                  <a:lnTo>
                    <a:pt x="1151" y="45"/>
                  </a:lnTo>
                  <a:lnTo>
                    <a:pt x="1156" y="48"/>
                  </a:lnTo>
                  <a:lnTo>
                    <a:pt x="1158" y="48"/>
                  </a:lnTo>
                  <a:lnTo>
                    <a:pt x="1160" y="48"/>
                  </a:lnTo>
                  <a:lnTo>
                    <a:pt x="1163" y="45"/>
                  </a:lnTo>
                  <a:lnTo>
                    <a:pt x="1165" y="43"/>
                  </a:lnTo>
                  <a:lnTo>
                    <a:pt x="1167" y="41"/>
                  </a:lnTo>
                  <a:lnTo>
                    <a:pt x="1169" y="38"/>
                  </a:lnTo>
                  <a:lnTo>
                    <a:pt x="1172" y="36"/>
                  </a:lnTo>
                  <a:lnTo>
                    <a:pt x="1179" y="32"/>
                  </a:lnTo>
                  <a:lnTo>
                    <a:pt x="1185" y="29"/>
                  </a:lnTo>
                  <a:lnTo>
                    <a:pt x="1190" y="27"/>
                  </a:lnTo>
                  <a:lnTo>
                    <a:pt x="1195" y="27"/>
                  </a:lnTo>
                  <a:lnTo>
                    <a:pt x="1197" y="25"/>
                  </a:lnTo>
                  <a:lnTo>
                    <a:pt x="1197" y="22"/>
                  </a:lnTo>
                  <a:lnTo>
                    <a:pt x="1199" y="20"/>
                  </a:lnTo>
                  <a:lnTo>
                    <a:pt x="1199" y="13"/>
                  </a:lnTo>
                  <a:lnTo>
                    <a:pt x="1199" y="6"/>
                  </a:lnTo>
                  <a:lnTo>
                    <a:pt x="1201" y="4"/>
                  </a:lnTo>
                  <a:lnTo>
                    <a:pt x="1204" y="0"/>
                  </a:lnTo>
                  <a:lnTo>
                    <a:pt x="1206" y="0"/>
                  </a:lnTo>
                  <a:lnTo>
                    <a:pt x="1211" y="6"/>
                  </a:lnTo>
                  <a:lnTo>
                    <a:pt x="1213" y="13"/>
                  </a:lnTo>
                  <a:lnTo>
                    <a:pt x="1217" y="20"/>
                  </a:lnTo>
                  <a:lnTo>
                    <a:pt x="1224" y="32"/>
                  </a:lnTo>
                  <a:lnTo>
                    <a:pt x="1227" y="36"/>
                  </a:lnTo>
                  <a:lnTo>
                    <a:pt x="1227" y="41"/>
                  </a:lnTo>
                  <a:lnTo>
                    <a:pt x="1227" y="45"/>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55" name="Freeform 32">
              <a:extLst>
                <a:ext uri="{FF2B5EF4-FFF2-40B4-BE49-F238E27FC236}">
                  <a16:creationId xmlns:a16="http://schemas.microsoft.com/office/drawing/2014/main" id="{3D08157A-4A83-B1AE-7B94-C9D77E728980}"/>
                </a:ext>
              </a:extLst>
            </xdr:cNvPr>
            <xdr:cNvSpPr>
              <a:spLocks/>
            </xdr:cNvSpPr>
          </xdr:nvSpPr>
          <xdr:spPr bwMode="auto">
            <a:xfrm>
              <a:off x="793750" y="1814513"/>
              <a:ext cx="6350" cy="7938"/>
            </a:xfrm>
            <a:custGeom>
              <a:avLst/>
              <a:gdLst/>
              <a:ahLst/>
              <a:cxnLst>
                <a:cxn ang="0">
                  <a:pos x="4" y="5"/>
                </a:cxn>
                <a:cxn ang="0">
                  <a:pos x="0" y="5"/>
                </a:cxn>
                <a:cxn ang="0">
                  <a:pos x="0" y="3"/>
                </a:cxn>
                <a:cxn ang="0">
                  <a:pos x="0" y="0"/>
                </a:cxn>
                <a:cxn ang="0">
                  <a:pos x="2" y="0"/>
                </a:cxn>
                <a:cxn ang="0">
                  <a:pos x="4" y="3"/>
                </a:cxn>
                <a:cxn ang="0">
                  <a:pos x="4" y="5"/>
                </a:cxn>
              </a:cxnLst>
              <a:rect l="0" t="0" r="r" b="b"/>
              <a:pathLst>
                <a:path w="4" h="5">
                  <a:moveTo>
                    <a:pt x="4" y="5"/>
                  </a:moveTo>
                  <a:lnTo>
                    <a:pt x="0" y="5"/>
                  </a:lnTo>
                  <a:lnTo>
                    <a:pt x="0" y="3"/>
                  </a:lnTo>
                  <a:lnTo>
                    <a:pt x="0" y="0"/>
                  </a:lnTo>
                  <a:lnTo>
                    <a:pt x="2" y="0"/>
                  </a:lnTo>
                  <a:lnTo>
                    <a:pt x="4" y="3"/>
                  </a:lnTo>
                  <a:lnTo>
                    <a:pt x="4" y="5"/>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56" name="Freeform 33">
              <a:extLst>
                <a:ext uri="{FF2B5EF4-FFF2-40B4-BE49-F238E27FC236}">
                  <a16:creationId xmlns:a16="http://schemas.microsoft.com/office/drawing/2014/main" id="{F199504C-891F-D341-BD2C-97A8BB8DEEEF}"/>
                </a:ext>
              </a:extLst>
            </xdr:cNvPr>
            <xdr:cNvSpPr>
              <a:spLocks/>
            </xdr:cNvSpPr>
          </xdr:nvSpPr>
          <xdr:spPr bwMode="auto">
            <a:xfrm>
              <a:off x="920750" y="1720850"/>
              <a:ext cx="11112" cy="7938"/>
            </a:xfrm>
            <a:custGeom>
              <a:avLst/>
              <a:gdLst/>
              <a:ahLst/>
              <a:cxnLst>
                <a:cxn ang="0">
                  <a:pos x="4" y="5"/>
                </a:cxn>
                <a:cxn ang="0">
                  <a:pos x="2" y="5"/>
                </a:cxn>
                <a:cxn ang="0">
                  <a:pos x="0" y="2"/>
                </a:cxn>
                <a:cxn ang="0">
                  <a:pos x="2" y="0"/>
                </a:cxn>
                <a:cxn ang="0">
                  <a:pos x="4" y="0"/>
                </a:cxn>
                <a:cxn ang="0">
                  <a:pos x="7" y="0"/>
                </a:cxn>
                <a:cxn ang="0">
                  <a:pos x="7" y="2"/>
                </a:cxn>
                <a:cxn ang="0">
                  <a:pos x="4" y="5"/>
                </a:cxn>
              </a:cxnLst>
              <a:rect l="0" t="0" r="r" b="b"/>
              <a:pathLst>
                <a:path w="7" h="5">
                  <a:moveTo>
                    <a:pt x="4" y="5"/>
                  </a:moveTo>
                  <a:lnTo>
                    <a:pt x="2" y="5"/>
                  </a:lnTo>
                  <a:lnTo>
                    <a:pt x="0" y="2"/>
                  </a:lnTo>
                  <a:lnTo>
                    <a:pt x="2" y="0"/>
                  </a:lnTo>
                  <a:lnTo>
                    <a:pt x="4" y="0"/>
                  </a:lnTo>
                  <a:lnTo>
                    <a:pt x="7" y="0"/>
                  </a:lnTo>
                  <a:lnTo>
                    <a:pt x="7" y="2"/>
                  </a:lnTo>
                  <a:lnTo>
                    <a:pt x="4" y="5"/>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57" name="Freeform 34">
              <a:extLst>
                <a:ext uri="{FF2B5EF4-FFF2-40B4-BE49-F238E27FC236}">
                  <a16:creationId xmlns:a16="http://schemas.microsoft.com/office/drawing/2014/main" id="{35068C3F-C950-FC5D-8336-1E03A33522EC}"/>
                </a:ext>
              </a:extLst>
            </xdr:cNvPr>
            <xdr:cNvSpPr>
              <a:spLocks/>
            </xdr:cNvSpPr>
          </xdr:nvSpPr>
          <xdr:spPr bwMode="auto">
            <a:xfrm>
              <a:off x="931863" y="1662113"/>
              <a:ext cx="6350" cy="7938"/>
            </a:xfrm>
            <a:custGeom>
              <a:avLst/>
              <a:gdLst/>
              <a:ahLst/>
              <a:cxnLst>
                <a:cxn ang="0">
                  <a:pos x="2" y="5"/>
                </a:cxn>
                <a:cxn ang="0">
                  <a:pos x="0" y="5"/>
                </a:cxn>
                <a:cxn ang="0">
                  <a:pos x="0" y="3"/>
                </a:cxn>
                <a:cxn ang="0">
                  <a:pos x="2" y="0"/>
                </a:cxn>
                <a:cxn ang="0">
                  <a:pos x="4" y="0"/>
                </a:cxn>
                <a:cxn ang="0">
                  <a:pos x="4" y="3"/>
                </a:cxn>
                <a:cxn ang="0">
                  <a:pos x="4" y="5"/>
                </a:cxn>
                <a:cxn ang="0">
                  <a:pos x="2" y="5"/>
                </a:cxn>
              </a:cxnLst>
              <a:rect l="0" t="0" r="r" b="b"/>
              <a:pathLst>
                <a:path w="4" h="5">
                  <a:moveTo>
                    <a:pt x="2" y="5"/>
                  </a:moveTo>
                  <a:lnTo>
                    <a:pt x="0" y="5"/>
                  </a:lnTo>
                  <a:lnTo>
                    <a:pt x="0" y="3"/>
                  </a:lnTo>
                  <a:lnTo>
                    <a:pt x="2" y="0"/>
                  </a:lnTo>
                  <a:lnTo>
                    <a:pt x="4" y="0"/>
                  </a:lnTo>
                  <a:lnTo>
                    <a:pt x="4" y="3"/>
                  </a:lnTo>
                  <a:lnTo>
                    <a:pt x="4" y="5"/>
                  </a:lnTo>
                  <a:lnTo>
                    <a:pt x="2" y="5"/>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58" name="Freeform 35">
              <a:extLst>
                <a:ext uri="{FF2B5EF4-FFF2-40B4-BE49-F238E27FC236}">
                  <a16:creationId xmlns:a16="http://schemas.microsoft.com/office/drawing/2014/main" id="{C891497C-948A-3788-B653-81A71EF6C2FF}"/>
                </a:ext>
              </a:extLst>
            </xdr:cNvPr>
            <xdr:cNvSpPr>
              <a:spLocks/>
            </xdr:cNvSpPr>
          </xdr:nvSpPr>
          <xdr:spPr bwMode="auto">
            <a:xfrm>
              <a:off x="957263" y="1652588"/>
              <a:ext cx="6350" cy="3175"/>
            </a:xfrm>
            <a:custGeom>
              <a:avLst/>
              <a:gdLst/>
              <a:ahLst/>
              <a:cxnLst>
                <a:cxn ang="0">
                  <a:pos x="4" y="2"/>
                </a:cxn>
                <a:cxn ang="0">
                  <a:pos x="2" y="2"/>
                </a:cxn>
                <a:cxn ang="0">
                  <a:pos x="0" y="0"/>
                </a:cxn>
                <a:cxn ang="0">
                  <a:pos x="2" y="0"/>
                </a:cxn>
                <a:cxn ang="0">
                  <a:pos x="4" y="2"/>
                </a:cxn>
              </a:cxnLst>
              <a:rect l="0" t="0" r="r" b="b"/>
              <a:pathLst>
                <a:path w="4" h="2">
                  <a:moveTo>
                    <a:pt x="4" y="2"/>
                  </a:moveTo>
                  <a:lnTo>
                    <a:pt x="2" y="2"/>
                  </a:lnTo>
                  <a:lnTo>
                    <a:pt x="0" y="0"/>
                  </a:lnTo>
                  <a:lnTo>
                    <a:pt x="2" y="0"/>
                  </a:lnTo>
                  <a:lnTo>
                    <a:pt x="4" y="2"/>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59" name="Freeform 36">
              <a:extLst>
                <a:ext uri="{FF2B5EF4-FFF2-40B4-BE49-F238E27FC236}">
                  <a16:creationId xmlns:a16="http://schemas.microsoft.com/office/drawing/2014/main" id="{15ACD544-86FA-76B6-488B-3E455DEB37F1}"/>
                </a:ext>
              </a:extLst>
            </xdr:cNvPr>
            <xdr:cNvSpPr>
              <a:spLocks/>
            </xdr:cNvSpPr>
          </xdr:nvSpPr>
          <xdr:spPr bwMode="auto">
            <a:xfrm>
              <a:off x="971550" y="1641475"/>
              <a:ext cx="6350" cy="6350"/>
            </a:xfrm>
            <a:custGeom>
              <a:avLst/>
              <a:gdLst/>
              <a:ahLst/>
              <a:cxnLst>
                <a:cxn ang="0">
                  <a:pos x="4" y="4"/>
                </a:cxn>
                <a:cxn ang="0">
                  <a:pos x="2" y="4"/>
                </a:cxn>
                <a:cxn ang="0">
                  <a:pos x="0" y="4"/>
                </a:cxn>
                <a:cxn ang="0">
                  <a:pos x="0" y="2"/>
                </a:cxn>
                <a:cxn ang="0">
                  <a:pos x="2" y="2"/>
                </a:cxn>
                <a:cxn ang="0">
                  <a:pos x="2" y="0"/>
                </a:cxn>
                <a:cxn ang="0">
                  <a:pos x="4" y="2"/>
                </a:cxn>
                <a:cxn ang="0">
                  <a:pos x="4" y="4"/>
                </a:cxn>
              </a:cxnLst>
              <a:rect l="0" t="0" r="r" b="b"/>
              <a:pathLst>
                <a:path w="4" h="4">
                  <a:moveTo>
                    <a:pt x="4" y="4"/>
                  </a:moveTo>
                  <a:lnTo>
                    <a:pt x="2" y="4"/>
                  </a:lnTo>
                  <a:lnTo>
                    <a:pt x="0" y="4"/>
                  </a:lnTo>
                  <a:lnTo>
                    <a:pt x="0" y="2"/>
                  </a:lnTo>
                  <a:lnTo>
                    <a:pt x="2" y="2"/>
                  </a:lnTo>
                  <a:lnTo>
                    <a:pt x="2" y="0"/>
                  </a:lnTo>
                  <a:lnTo>
                    <a:pt x="4" y="2"/>
                  </a:lnTo>
                  <a:lnTo>
                    <a:pt x="4" y="4"/>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60" name="Rectangle 37">
              <a:extLst>
                <a:ext uri="{FF2B5EF4-FFF2-40B4-BE49-F238E27FC236}">
                  <a16:creationId xmlns:a16="http://schemas.microsoft.com/office/drawing/2014/main" id="{704AF2CB-2351-4C7E-584C-502113D38ECD}"/>
                </a:ext>
              </a:extLst>
            </xdr:cNvPr>
            <xdr:cNvSpPr>
              <a:spLocks noChangeArrowheads="1"/>
            </xdr:cNvSpPr>
          </xdr:nvSpPr>
          <xdr:spPr bwMode="auto">
            <a:xfrm>
              <a:off x="957263" y="1636713"/>
              <a:ext cx="3175" cy="4763"/>
            </a:xfrm>
            <a:prstGeom prst="rect">
              <a:avLst/>
            </a:prstGeom>
            <a:noFill/>
            <a:ln w="12700">
              <a:solidFill>
                <a:srgbClr xmlns:mc="http://schemas.openxmlformats.org/markup-compatibility/2006" xmlns:a14="http://schemas.microsoft.com/office/drawing/2010/main" val="808080" mc:Ignorable="a14" a14:legacySpreadsheetColorIndex="23"/>
              </a:solidFill>
              <a:prstDash val="solid"/>
              <a:miter lim="800000"/>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61" name="Freeform 38">
              <a:extLst>
                <a:ext uri="{FF2B5EF4-FFF2-40B4-BE49-F238E27FC236}">
                  <a16:creationId xmlns:a16="http://schemas.microsoft.com/office/drawing/2014/main" id="{64D67E91-832A-155D-3E1B-EF099D88E6A3}"/>
                </a:ext>
              </a:extLst>
            </xdr:cNvPr>
            <xdr:cNvSpPr>
              <a:spLocks/>
            </xdr:cNvSpPr>
          </xdr:nvSpPr>
          <xdr:spPr bwMode="auto">
            <a:xfrm>
              <a:off x="935038" y="1627188"/>
              <a:ext cx="22225" cy="25400"/>
            </a:xfrm>
            <a:custGeom>
              <a:avLst/>
              <a:gdLst/>
              <a:ahLst/>
              <a:cxnLst>
                <a:cxn ang="0">
                  <a:pos x="2" y="16"/>
                </a:cxn>
                <a:cxn ang="0">
                  <a:pos x="0" y="16"/>
                </a:cxn>
                <a:cxn ang="0">
                  <a:pos x="4" y="11"/>
                </a:cxn>
                <a:cxn ang="0">
                  <a:pos x="9" y="4"/>
                </a:cxn>
                <a:cxn ang="0">
                  <a:pos x="11" y="0"/>
                </a:cxn>
                <a:cxn ang="0">
                  <a:pos x="14" y="2"/>
                </a:cxn>
                <a:cxn ang="0">
                  <a:pos x="14" y="4"/>
                </a:cxn>
                <a:cxn ang="0">
                  <a:pos x="14" y="6"/>
                </a:cxn>
                <a:cxn ang="0">
                  <a:pos x="11" y="9"/>
                </a:cxn>
                <a:cxn ang="0">
                  <a:pos x="9" y="11"/>
                </a:cxn>
                <a:cxn ang="0">
                  <a:pos x="7" y="13"/>
                </a:cxn>
                <a:cxn ang="0">
                  <a:pos x="2" y="16"/>
                </a:cxn>
              </a:cxnLst>
              <a:rect l="0" t="0" r="r" b="b"/>
              <a:pathLst>
                <a:path w="14" h="16">
                  <a:moveTo>
                    <a:pt x="2" y="16"/>
                  </a:moveTo>
                  <a:lnTo>
                    <a:pt x="0" y="16"/>
                  </a:lnTo>
                  <a:lnTo>
                    <a:pt x="4" y="11"/>
                  </a:lnTo>
                  <a:lnTo>
                    <a:pt x="9" y="4"/>
                  </a:lnTo>
                  <a:lnTo>
                    <a:pt x="11" y="0"/>
                  </a:lnTo>
                  <a:lnTo>
                    <a:pt x="14" y="2"/>
                  </a:lnTo>
                  <a:lnTo>
                    <a:pt x="14" y="4"/>
                  </a:lnTo>
                  <a:lnTo>
                    <a:pt x="14" y="6"/>
                  </a:lnTo>
                  <a:lnTo>
                    <a:pt x="11" y="9"/>
                  </a:lnTo>
                  <a:lnTo>
                    <a:pt x="9" y="11"/>
                  </a:lnTo>
                  <a:lnTo>
                    <a:pt x="7" y="13"/>
                  </a:lnTo>
                  <a:lnTo>
                    <a:pt x="2" y="16"/>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62" name="Freeform 39">
              <a:extLst>
                <a:ext uri="{FF2B5EF4-FFF2-40B4-BE49-F238E27FC236}">
                  <a16:creationId xmlns:a16="http://schemas.microsoft.com/office/drawing/2014/main" id="{2483E5F4-F7C1-73B3-A14F-2F03065E7494}"/>
                </a:ext>
              </a:extLst>
            </xdr:cNvPr>
            <xdr:cNvSpPr>
              <a:spLocks/>
            </xdr:cNvSpPr>
          </xdr:nvSpPr>
          <xdr:spPr bwMode="auto">
            <a:xfrm>
              <a:off x="960438" y="1616075"/>
              <a:ext cx="36512" cy="14288"/>
            </a:xfrm>
            <a:custGeom>
              <a:avLst/>
              <a:gdLst/>
              <a:ahLst/>
              <a:cxnLst>
                <a:cxn ang="0">
                  <a:pos x="7" y="9"/>
                </a:cxn>
                <a:cxn ang="0">
                  <a:pos x="4" y="9"/>
                </a:cxn>
                <a:cxn ang="0">
                  <a:pos x="2" y="7"/>
                </a:cxn>
                <a:cxn ang="0">
                  <a:pos x="0" y="7"/>
                </a:cxn>
                <a:cxn ang="0">
                  <a:pos x="0" y="4"/>
                </a:cxn>
                <a:cxn ang="0">
                  <a:pos x="2" y="2"/>
                </a:cxn>
                <a:cxn ang="0">
                  <a:pos x="7" y="2"/>
                </a:cxn>
                <a:cxn ang="0">
                  <a:pos x="11" y="2"/>
                </a:cxn>
                <a:cxn ang="0">
                  <a:pos x="23" y="0"/>
                </a:cxn>
                <a:cxn ang="0">
                  <a:pos x="23" y="2"/>
                </a:cxn>
                <a:cxn ang="0">
                  <a:pos x="18" y="2"/>
                </a:cxn>
                <a:cxn ang="0">
                  <a:pos x="14" y="4"/>
                </a:cxn>
                <a:cxn ang="0">
                  <a:pos x="11" y="4"/>
                </a:cxn>
                <a:cxn ang="0">
                  <a:pos x="9" y="7"/>
                </a:cxn>
                <a:cxn ang="0">
                  <a:pos x="7" y="9"/>
                </a:cxn>
              </a:cxnLst>
              <a:rect l="0" t="0" r="r" b="b"/>
              <a:pathLst>
                <a:path w="23" h="9">
                  <a:moveTo>
                    <a:pt x="7" y="9"/>
                  </a:moveTo>
                  <a:lnTo>
                    <a:pt x="4" y="9"/>
                  </a:lnTo>
                  <a:lnTo>
                    <a:pt x="2" y="7"/>
                  </a:lnTo>
                  <a:lnTo>
                    <a:pt x="0" y="7"/>
                  </a:lnTo>
                  <a:lnTo>
                    <a:pt x="0" y="4"/>
                  </a:lnTo>
                  <a:lnTo>
                    <a:pt x="2" y="2"/>
                  </a:lnTo>
                  <a:lnTo>
                    <a:pt x="7" y="2"/>
                  </a:lnTo>
                  <a:lnTo>
                    <a:pt x="11" y="2"/>
                  </a:lnTo>
                  <a:lnTo>
                    <a:pt x="23" y="0"/>
                  </a:lnTo>
                  <a:lnTo>
                    <a:pt x="23" y="2"/>
                  </a:lnTo>
                  <a:lnTo>
                    <a:pt x="18" y="2"/>
                  </a:lnTo>
                  <a:lnTo>
                    <a:pt x="14" y="4"/>
                  </a:lnTo>
                  <a:lnTo>
                    <a:pt x="11" y="4"/>
                  </a:lnTo>
                  <a:lnTo>
                    <a:pt x="9" y="7"/>
                  </a:lnTo>
                  <a:lnTo>
                    <a:pt x="7" y="9"/>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63" name="Freeform 40">
              <a:extLst>
                <a:ext uri="{FF2B5EF4-FFF2-40B4-BE49-F238E27FC236}">
                  <a16:creationId xmlns:a16="http://schemas.microsoft.com/office/drawing/2014/main" id="{95663E3F-BA36-060D-74CD-30EFC23FEFAA}"/>
                </a:ext>
              </a:extLst>
            </xdr:cNvPr>
            <xdr:cNvSpPr>
              <a:spLocks/>
            </xdr:cNvSpPr>
          </xdr:nvSpPr>
          <xdr:spPr bwMode="auto">
            <a:xfrm>
              <a:off x="779463" y="795338"/>
              <a:ext cx="2233612" cy="1966913"/>
            </a:xfrm>
            <a:custGeom>
              <a:avLst/>
              <a:gdLst/>
              <a:ahLst/>
              <a:cxnLst>
                <a:cxn ang="0">
                  <a:pos x="1229" y="133"/>
                </a:cxn>
                <a:cxn ang="0">
                  <a:pos x="1277" y="137"/>
                </a:cxn>
                <a:cxn ang="0">
                  <a:pos x="1380" y="147"/>
                </a:cxn>
                <a:cxn ang="0">
                  <a:pos x="1377" y="295"/>
                </a:cxn>
                <a:cxn ang="0">
                  <a:pos x="1272" y="350"/>
                </a:cxn>
                <a:cxn ang="0">
                  <a:pos x="1220" y="455"/>
                </a:cxn>
                <a:cxn ang="0">
                  <a:pos x="1172" y="535"/>
                </a:cxn>
                <a:cxn ang="0">
                  <a:pos x="1208" y="613"/>
                </a:cxn>
                <a:cxn ang="0">
                  <a:pos x="1272" y="658"/>
                </a:cxn>
                <a:cxn ang="0">
                  <a:pos x="1233" y="761"/>
                </a:cxn>
                <a:cxn ang="0">
                  <a:pos x="1185" y="777"/>
                </a:cxn>
                <a:cxn ang="0">
                  <a:pos x="1128" y="830"/>
                </a:cxn>
                <a:cxn ang="0">
                  <a:pos x="1019" y="882"/>
                </a:cxn>
                <a:cxn ang="0">
                  <a:pos x="975" y="871"/>
                </a:cxn>
                <a:cxn ang="0">
                  <a:pos x="920" y="875"/>
                </a:cxn>
                <a:cxn ang="0">
                  <a:pos x="886" y="871"/>
                </a:cxn>
                <a:cxn ang="0">
                  <a:pos x="838" y="885"/>
                </a:cxn>
                <a:cxn ang="0">
                  <a:pos x="790" y="896"/>
                </a:cxn>
                <a:cxn ang="0">
                  <a:pos x="744" y="944"/>
                </a:cxn>
                <a:cxn ang="0">
                  <a:pos x="694" y="928"/>
                </a:cxn>
                <a:cxn ang="0">
                  <a:pos x="655" y="951"/>
                </a:cxn>
                <a:cxn ang="0">
                  <a:pos x="648" y="992"/>
                </a:cxn>
                <a:cxn ang="0">
                  <a:pos x="637" y="1054"/>
                </a:cxn>
                <a:cxn ang="0">
                  <a:pos x="607" y="1077"/>
                </a:cxn>
                <a:cxn ang="0">
                  <a:pos x="598" y="1115"/>
                </a:cxn>
                <a:cxn ang="0">
                  <a:pos x="601" y="1182"/>
                </a:cxn>
                <a:cxn ang="0">
                  <a:pos x="553" y="1198"/>
                </a:cxn>
                <a:cxn ang="0">
                  <a:pos x="484" y="1175"/>
                </a:cxn>
                <a:cxn ang="0">
                  <a:pos x="443" y="1141"/>
                </a:cxn>
                <a:cxn ang="0">
                  <a:pos x="415" y="1177"/>
                </a:cxn>
                <a:cxn ang="0">
                  <a:pos x="381" y="1161"/>
                </a:cxn>
                <a:cxn ang="0">
                  <a:pos x="310" y="1170"/>
                </a:cxn>
                <a:cxn ang="0">
                  <a:pos x="267" y="1193"/>
                </a:cxn>
                <a:cxn ang="0">
                  <a:pos x="223" y="1202"/>
                </a:cxn>
                <a:cxn ang="0">
                  <a:pos x="192" y="1221"/>
                </a:cxn>
                <a:cxn ang="0">
                  <a:pos x="150" y="1232"/>
                </a:cxn>
                <a:cxn ang="0">
                  <a:pos x="105" y="1189"/>
                </a:cxn>
                <a:cxn ang="0">
                  <a:pos x="91" y="1102"/>
                </a:cxn>
                <a:cxn ang="0">
                  <a:pos x="61" y="1047"/>
                </a:cxn>
                <a:cxn ang="0">
                  <a:pos x="22" y="981"/>
                </a:cxn>
                <a:cxn ang="0">
                  <a:pos x="0" y="905"/>
                </a:cxn>
                <a:cxn ang="0">
                  <a:pos x="16" y="841"/>
                </a:cxn>
                <a:cxn ang="0">
                  <a:pos x="27" y="764"/>
                </a:cxn>
                <a:cxn ang="0">
                  <a:pos x="6" y="702"/>
                </a:cxn>
                <a:cxn ang="0">
                  <a:pos x="29" y="629"/>
                </a:cxn>
                <a:cxn ang="0">
                  <a:pos x="70" y="601"/>
                </a:cxn>
                <a:cxn ang="0">
                  <a:pos x="96" y="610"/>
                </a:cxn>
                <a:cxn ang="0">
                  <a:pos x="128" y="544"/>
                </a:cxn>
                <a:cxn ang="0">
                  <a:pos x="176" y="508"/>
                </a:cxn>
                <a:cxn ang="0">
                  <a:pos x="235" y="441"/>
                </a:cxn>
                <a:cxn ang="0">
                  <a:pos x="287" y="368"/>
                </a:cxn>
                <a:cxn ang="0">
                  <a:pos x="354" y="339"/>
                </a:cxn>
                <a:cxn ang="0">
                  <a:pos x="395" y="281"/>
                </a:cxn>
                <a:cxn ang="0">
                  <a:pos x="457" y="195"/>
                </a:cxn>
                <a:cxn ang="0">
                  <a:pos x="546" y="188"/>
                </a:cxn>
                <a:cxn ang="0">
                  <a:pos x="630" y="144"/>
                </a:cxn>
                <a:cxn ang="0">
                  <a:pos x="712" y="124"/>
                </a:cxn>
                <a:cxn ang="0">
                  <a:pos x="806" y="147"/>
                </a:cxn>
                <a:cxn ang="0">
                  <a:pos x="886" y="133"/>
                </a:cxn>
                <a:cxn ang="0">
                  <a:pos x="966" y="119"/>
                </a:cxn>
              </a:cxnLst>
              <a:rect l="0" t="0" r="r" b="b"/>
              <a:pathLst>
                <a:path w="1407" h="1239">
                  <a:moveTo>
                    <a:pt x="1227" y="0"/>
                  </a:moveTo>
                  <a:lnTo>
                    <a:pt x="1224" y="5"/>
                  </a:lnTo>
                  <a:lnTo>
                    <a:pt x="1222" y="12"/>
                  </a:lnTo>
                  <a:lnTo>
                    <a:pt x="1217" y="19"/>
                  </a:lnTo>
                  <a:lnTo>
                    <a:pt x="1217" y="23"/>
                  </a:lnTo>
                  <a:lnTo>
                    <a:pt x="1217" y="30"/>
                  </a:lnTo>
                  <a:lnTo>
                    <a:pt x="1217" y="35"/>
                  </a:lnTo>
                  <a:lnTo>
                    <a:pt x="1217" y="39"/>
                  </a:lnTo>
                  <a:lnTo>
                    <a:pt x="1220" y="41"/>
                  </a:lnTo>
                  <a:lnTo>
                    <a:pt x="1224" y="57"/>
                  </a:lnTo>
                  <a:lnTo>
                    <a:pt x="1227" y="64"/>
                  </a:lnTo>
                  <a:lnTo>
                    <a:pt x="1229" y="71"/>
                  </a:lnTo>
                  <a:lnTo>
                    <a:pt x="1229" y="80"/>
                  </a:lnTo>
                  <a:lnTo>
                    <a:pt x="1229" y="92"/>
                  </a:lnTo>
                  <a:lnTo>
                    <a:pt x="1229" y="108"/>
                  </a:lnTo>
                  <a:lnTo>
                    <a:pt x="1229" y="124"/>
                  </a:lnTo>
                  <a:lnTo>
                    <a:pt x="1229" y="133"/>
                  </a:lnTo>
                  <a:lnTo>
                    <a:pt x="1229" y="140"/>
                  </a:lnTo>
                  <a:lnTo>
                    <a:pt x="1229" y="144"/>
                  </a:lnTo>
                  <a:lnTo>
                    <a:pt x="1229" y="147"/>
                  </a:lnTo>
                  <a:lnTo>
                    <a:pt x="1231" y="151"/>
                  </a:lnTo>
                  <a:lnTo>
                    <a:pt x="1231" y="153"/>
                  </a:lnTo>
                  <a:lnTo>
                    <a:pt x="1233" y="156"/>
                  </a:lnTo>
                  <a:lnTo>
                    <a:pt x="1236" y="160"/>
                  </a:lnTo>
                  <a:lnTo>
                    <a:pt x="1240" y="165"/>
                  </a:lnTo>
                  <a:lnTo>
                    <a:pt x="1243" y="167"/>
                  </a:lnTo>
                  <a:lnTo>
                    <a:pt x="1245" y="167"/>
                  </a:lnTo>
                  <a:lnTo>
                    <a:pt x="1247" y="167"/>
                  </a:lnTo>
                  <a:lnTo>
                    <a:pt x="1249" y="165"/>
                  </a:lnTo>
                  <a:lnTo>
                    <a:pt x="1252" y="165"/>
                  </a:lnTo>
                  <a:lnTo>
                    <a:pt x="1259" y="160"/>
                  </a:lnTo>
                  <a:lnTo>
                    <a:pt x="1265" y="151"/>
                  </a:lnTo>
                  <a:lnTo>
                    <a:pt x="1272" y="142"/>
                  </a:lnTo>
                  <a:lnTo>
                    <a:pt x="1277" y="137"/>
                  </a:lnTo>
                  <a:lnTo>
                    <a:pt x="1281" y="133"/>
                  </a:lnTo>
                  <a:lnTo>
                    <a:pt x="1286" y="133"/>
                  </a:lnTo>
                  <a:lnTo>
                    <a:pt x="1293" y="133"/>
                  </a:lnTo>
                  <a:lnTo>
                    <a:pt x="1300" y="133"/>
                  </a:lnTo>
                  <a:lnTo>
                    <a:pt x="1309" y="135"/>
                  </a:lnTo>
                  <a:lnTo>
                    <a:pt x="1316" y="135"/>
                  </a:lnTo>
                  <a:lnTo>
                    <a:pt x="1318" y="135"/>
                  </a:lnTo>
                  <a:lnTo>
                    <a:pt x="1323" y="135"/>
                  </a:lnTo>
                  <a:lnTo>
                    <a:pt x="1325" y="133"/>
                  </a:lnTo>
                  <a:lnTo>
                    <a:pt x="1334" y="126"/>
                  </a:lnTo>
                  <a:lnTo>
                    <a:pt x="1339" y="124"/>
                  </a:lnTo>
                  <a:lnTo>
                    <a:pt x="1343" y="124"/>
                  </a:lnTo>
                  <a:lnTo>
                    <a:pt x="1345" y="124"/>
                  </a:lnTo>
                  <a:lnTo>
                    <a:pt x="1348" y="126"/>
                  </a:lnTo>
                  <a:lnTo>
                    <a:pt x="1359" y="131"/>
                  </a:lnTo>
                  <a:lnTo>
                    <a:pt x="1371" y="140"/>
                  </a:lnTo>
                  <a:lnTo>
                    <a:pt x="1380" y="147"/>
                  </a:lnTo>
                  <a:lnTo>
                    <a:pt x="1382" y="151"/>
                  </a:lnTo>
                  <a:lnTo>
                    <a:pt x="1387" y="156"/>
                  </a:lnTo>
                  <a:lnTo>
                    <a:pt x="1389" y="163"/>
                  </a:lnTo>
                  <a:lnTo>
                    <a:pt x="1393" y="172"/>
                  </a:lnTo>
                  <a:lnTo>
                    <a:pt x="1398" y="183"/>
                  </a:lnTo>
                  <a:lnTo>
                    <a:pt x="1403" y="197"/>
                  </a:lnTo>
                  <a:lnTo>
                    <a:pt x="1405" y="206"/>
                  </a:lnTo>
                  <a:lnTo>
                    <a:pt x="1407" y="220"/>
                  </a:lnTo>
                  <a:lnTo>
                    <a:pt x="1407" y="233"/>
                  </a:lnTo>
                  <a:lnTo>
                    <a:pt x="1407" y="252"/>
                  </a:lnTo>
                  <a:lnTo>
                    <a:pt x="1407" y="263"/>
                  </a:lnTo>
                  <a:lnTo>
                    <a:pt x="1407" y="272"/>
                  </a:lnTo>
                  <a:lnTo>
                    <a:pt x="1405" y="279"/>
                  </a:lnTo>
                  <a:lnTo>
                    <a:pt x="1403" y="281"/>
                  </a:lnTo>
                  <a:lnTo>
                    <a:pt x="1398" y="284"/>
                  </a:lnTo>
                  <a:lnTo>
                    <a:pt x="1389" y="291"/>
                  </a:lnTo>
                  <a:lnTo>
                    <a:pt x="1377" y="295"/>
                  </a:lnTo>
                  <a:lnTo>
                    <a:pt x="1368" y="300"/>
                  </a:lnTo>
                  <a:lnTo>
                    <a:pt x="1361" y="302"/>
                  </a:lnTo>
                  <a:lnTo>
                    <a:pt x="1357" y="302"/>
                  </a:lnTo>
                  <a:lnTo>
                    <a:pt x="1345" y="302"/>
                  </a:lnTo>
                  <a:lnTo>
                    <a:pt x="1339" y="302"/>
                  </a:lnTo>
                  <a:lnTo>
                    <a:pt x="1332" y="302"/>
                  </a:lnTo>
                  <a:lnTo>
                    <a:pt x="1327" y="304"/>
                  </a:lnTo>
                  <a:lnTo>
                    <a:pt x="1323" y="307"/>
                  </a:lnTo>
                  <a:lnTo>
                    <a:pt x="1320" y="311"/>
                  </a:lnTo>
                  <a:lnTo>
                    <a:pt x="1318" y="320"/>
                  </a:lnTo>
                  <a:lnTo>
                    <a:pt x="1311" y="332"/>
                  </a:lnTo>
                  <a:lnTo>
                    <a:pt x="1309" y="339"/>
                  </a:lnTo>
                  <a:lnTo>
                    <a:pt x="1304" y="341"/>
                  </a:lnTo>
                  <a:lnTo>
                    <a:pt x="1300" y="343"/>
                  </a:lnTo>
                  <a:lnTo>
                    <a:pt x="1279" y="348"/>
                  </a:lnTo>
                  <a:lnTo>
                    <a:pt x="1275" y="348"/>
                  </a:lnTo>
                  <a:lnTo>
                    <a:pt x="1272" y="350"/>
                  </a:lnTo>
                  <a:lnTo>
                    <a:pt x="1270" y="352"/>
                  </a:lnTo>
                  <a:lnTo>
                    <a:pt x="1270" y="357"/>
                  </a:lnTo>
                  <a:lnTo>
                    <a:pt x="1268" y="370"/>
                  </a:lnTo>
                  <a:lnTo>
                    <a:pt x="1268" y="380"/>
                  </a:lnTo>
                  <a:lnTo>
                    <a:pt x="1263" y="389"/>
                  </a:lnTo>
                  <a:lnTo>
                    <a:pt x="1261" y="396"/>
                  </a:lnTo>
                  <a:lnTo>
                    <a:pt x="1256" y="405"/>
                  </a:lnTo>
                  <a:lnTo>
                    <a:pt x="1252" y="409"/>
                  </a:lnTo>
                  <a:lnTo>
                    <a:pt x="1249" y="416"/>
                  </a:lnTo>
                  <a:lnTo>
                    <a:pt x="1247" y="423"/>
                  </a:lnTo>
                  <a:lnTo>
                    <a:pt x="1245" y="428"/>
                  </a:lnTo>
                  <a:lnTo>
                    <a:pt x="1240" y="432"/>
                  </a:lnTo>
                  <a:lnTo>
                    <a:pt x="1233" y="437"/>
                  </a:lnTo>
                  <a:lnTo>
                    <a:pt x="1231" y="441"/>
                  </a:lnTo>
                  <a:lnTo>
                    <a:pt x="1229" y="446"/>
                  </a:lnTo>
                  <a:lnTo>
                    <a:pt x="1224" y="450"/>
                  </a:lnTo>
                  <a:lnTo>
                    <a:pt x="1220" y="455"/>
                  </a:lnTo>
                  <a:lnTo>
                    <a:pt x="1213" y="460"/>
                  </a:lnTo>
                  <a:lnTo>
                    <a:pt x="1206" y="464"/>
                  </a:lnTo>
                  <a:lnTo>
                    <a:pt x="1204" y="469"/>
                  </a:lnTo>
                  <a:lnTo>
                    <a:pt x="1204" y="471"/>
                  </a:lnTo>
                  <a:lnTo>
                    <a:pt x="1201" y="480"/>
                  </a:lnTo>
                  <a:lnTo>
                    <a:pt x="1197" y="485"/>
                  </a:lnTo>
                  <a:lnTo>
                    <a:pt x="1195" y="492"/>
                  </a:lnTo>
                  <a:lnTo>
                    <a:pt x="1192" y="496"/>
                  </a:lnTo>
                  <a:lnTo>
                    <a:pt x="1190" y="498"/>
                  </a:lnTo>
                  <a:lnTo>
                    <a:pt x="1188" y="501"/>
                  </a:lnTo>
                  <a:lnTo>
                    <a:pt x="1185" y="508"/>
                  </a:lnTo>
                  <a:lnTo>
                    <a:pt x="1183" y="514"/>
                  </a:lnTo>
                  <a:lnTo>
                    <a:pt x="1181" y="519"/>
                  </a:lnTo>
                  <a:lnTo>
                    <a:pt x="1179" y="524"/>
                  </a:lnTo>
                  <a:lnTo>
                    <a:pt x="1174" y="530"/>
                  </a:lnTo>
                  <a:lnTo>
                    <a:pt x="1172" y="533"/>
                  </a:lnTo>
                  <a:lnTo>
                    <a:pt x="1172" y="535"/>
                  </a:lnTo>
                  <a:lnTo>
                    <a:pt x="1172" y="540"/>
                  </a:lnTo>
                  <a:lnTo>
                    <a:pt x="1174" y="546"/>
                  </a:lnTo>
                  <a:lnTo>
                    <a:pt x="1176" y="553"/>
                  </a:lnTo>
                  <a:lnTo>
                    <a:pt x="1179" y="558"/>
                  </a:lnTo>
                  <a:lnTo>
                    <a:pt x="1181" y="560"/>
                  </a:lnTo>
                  <a:lnTo>
                    <a:pt x="1188" y="567"/>
                  </a:lnTo>
                  <a:lnTo>
                    <a:pt x="1192" y="572"/>
                  </a:lnTo>
                  <a:lnTo>
                    <a:pt x="1195" y="574"/>
                  </a:lnTo>
                  <a:lnTo>
                    <a:pt x="1197" y="578"/>
                  </a:lnTo>
                  <a:lnTo>
                    <a:pt x="1197" y="583"/>
                  </a:lnTo>
                  <a:lnTo>
                    <a:pt x="1201" y="588"/>
                  </a:lnTo>
                  <a:lnTo>
                    <a:pt x="1204" y="592"/>
                  </a:lnTo>
                  <a:lnTo>
                    <a:pt x="1204" y="597"/>
                  </a:lnTo>
                  <a:lnTo>
                    <a:pt x="1204" y="601"/>
                  </a:lnTo>
                  <a:lnTo>
                    <a:pt x="1201" y="610"/>
                  </a:lnTo>
                  <a:lnTo>
                    <a:pt x="1204" y="613"/>
                  </a:lnTo>
                  <a:lnTo>
                    <a:pt x="1208" y="613"/>
                  </a:lnTo>
                  <a:lnTo>
                    <a:pt x="1213" y="610"/>
                  </a:lnTo>
                  <a:lnTo>
                    <a:pt x="1220" y="608"/>
                  </a:lnTo>
                  <a:lnTo>
                    <a:pt x="1227" y="608"/>
                  </a:lnTo>
                  <a:lnTo>
                    <a:pt x="1233" y="608"/>
                  </a:lnTo>
                  <a:lnTo>
                    <a:pt x="1243" y="606"/>
                  </a:lnTo>
                  <a:lnTo>
                    <a:pt x="1247" y="604"/>
                  </a:lnTo>
                  <a:lnTo>
                    <a:pt x="1249" y="601"/>
                  </a:lnTo>
                  <a:lnTo>
                    <a:pt x="1252" y="601"/>
                  </a:lnTo>
                  <a:lnTo>
                    <a:pt x="1254" y="604"/>
                  </a:lnTo>
                  <a:lnTo>
                    <a:pt x="1254" y="606"/>
                  </a:lnTo>
                  <a:lnTo>
                    <a:pt x="1259" y="631"/>
                  </a:lnTo>
                  <a:lnTo>
                    <a:pt x="1263" y="640"/>
                  </a:lnTo>
                  <a:lnTo>
                    <a:pt x="1265" y="647"/>
                  </a:lnTo>
                  <a:lnTo>
                    <a:pt x="1268" y="649"/>
                  </a:lnTo>
                  <a:lnTo>
                    <a:pt x="1270" y="654"/>
                  </a:lnTo>
                  <a:lnTo>
                    <a:pt x="1272" y="656"/>
                  </a:lnTo>
                  <a:lnTo>
                    <a:pt x="1272" y="658"/>
                  </a:lnTo>
                  <a:lnTo>
                    <a:pt x="1272" y="674"/>
                  </a:lnTo>
                  <a:lnTo>
                    <a:pt x="1270" y="690"/>
                  </a:lnTo>
                  <a:lnTo>
                    <a:pt x="1268" y="702"/>
                  </a:lnTo>
                  <a:lnTo>
                    <a:pt x="1268" y="716"/>
                  </a:lnTo>
                  <a:lnTo>
                    <a:pt x="1268" y="732"/>
                  </a:lnTo>
                  <a:lnTo>
                    <a:pt x="1265" y="748"/>
                  </a:lnTo>
                  <a:lnTo>
                    <a:pt x="1263" y="766"/>
                  </a:lnTo>
                  <a:lnTo>
                    <a:pt x="1261" y="768"/>
                  </a:lnTo>
                  <a:lnTo>
                    <a:pt x="1261" y="770"/>
                  </a:lnTo>
                  <a:lnTo>
                    <a:pt x="1259" y="773"/>
                  </a:lnTo>
                  <a:lnTo>
                    <a:pt x="1256" y="773"/>
                  </a:lnTo>
                  <a:lnTo>
                    <a:pt x="1254" y="773"/>
                  </a:lnTo>
                  <a:lnTo>
                    <a:pt x="1247" y="770"/>
                  </a:lnTo>
                  <a:lnTo>
                    <a:pt x="1243" y="770"/>
                  </a:lnTo>
                  <a:lnTo>
                    <a:pt x="1240" y="768"/>
                  </a:lnTo>
                  <a:lnTo>
                    <a:pt x="1236" y="764"/>
                  </a:lnTo>
                  <a:lnTo>
                    <a:pt x="1233" y="761"/>
                  </a:lnTo>
                  <a:lnTo>
                    <a:pt x="1231" y="759"/>
                  </a:lnTo>
                  <a:lnTo>
                    <a:pt x="1229" y="761"/>
                  </a:lnTo>
                  <a:lnTo>
                    <a:pt x="1224" y="764"/>
                  </a:lnTo>
                  <a:lnTo>
                    <a:pt x="1220" y="764"/>
                  </a:lnTo>
                  <a:lnTo>
                    <a:pt x="1217" y="764"/>
                  </a:lnTo>
                  <a:lnTo>
                    <a:pt x="1213" y="759"/>
                  </a:lnTo>
                  <a:lnTo>
                    <a:pt x="1211" y="759"/>
                  </a:lnTo>
                  <a:lnTo>
                    <a:pt x="1211" y="761"/>
                  </a:lnTo>
                  <a:lnTo>
                    <a:pt x="1208" y="761"/>
                  </a:lnTo>
                  <a:lnTo>
                    <a:pt x="1206" y="764"/>
                  </a:lnTo>
                  <a:lnTo>
                    <a:pt x="1201" y="766"/>
                  </a:lnTo>
                  <a:lnTo>
                    <a:pt x="1199" y="768"/>
                  </a:lnTo>
                  <a:lnTo>
                    <a:pt x="1197" y="770"/>
                  </a:lnTo>
                  <a:lnTo>
                    <a:pt x="1195" y="775"/>
                  </a:lnTo>
                  <a:lnTo>
                    <a:pt x="1192" y="775"/>
                  </a:lnTo>
                  <a:lnTo>
                    <a:pt x="1190" y="777"/>
                  </a:lnTo>
                  <a:lnTo>
                    <a:pt x="1185" y="777"/>
                  </a:lnTo>
                  <a:lnTo>
                    <a:pt x="1183" y="777"/>
                  </a:lnTo>
                  <a:lnTo>
                    <a:pt x="1179" y="782"/>
                  </a:lnTo>
                  <a:lnTo>
                    <a:pt x="1176" y="784"/>
                  </a:lnTo>
                  <a:lnTo>
                    <a:pt x="1174" y="789"/>
                  </a:lnTo>
                  <a:lnTo>
                    <a:pt x="1169" y="793"/>
                  </a:lnTo>
                  <a:lnTo>
                    <a:pt x="1167" y="798"/>
                  </a:lnTo>
                  <a:lnTo>
                    <a:pt x="1165" y="800"/>
                  </a:lnTo>
                  <a:lnTo>
                    <a:pt x="1160" y="805"/>
                  </a:lnTo>
                  <a:lnTo>
                    <a:pt x="1160" y="807"/>
                  </a:lnTo>
                  <a:lnTo>
                    <a:pt x="1156" y="818"/>
                  </a:lnTo>
                  <a:lnTo>
                    <a:pt x="1153" y="818"/>
                  </a:lnTo>
                  <a:lnTo>
                    <a:pt x="1149" y="818"/>
                  </a:lnTo>
                  <a:lnTo>
                    <a:pt x="1142" y="816"/>
                  </a:lnTo>
                  <a:lnTo>
                    <a:pt x="1135" y="816"/>
                  </a:lnTo>
                  <a:lnTo>
                    <a:pt x="1131" y="818"/>
                  </a:lnTo>
                  <a:lnTo>
                    <a:pt x="1128" y="828"/>
                  </a:lnTo>
                  <a:lnTo>
                    <a:pt x="1128" y="830"/>
                  </a:lnTo>
                  <a:lnTo>
                    <a:pt x="1101" y="839"/>
                  </a:lnTo>
                  <a:lnTo>
                    <a:pt x="1089" y="848"/>
                  </a:lnTo>
                  <a:lnTo>
                    <a:pt x="1085" y="855"/>
                  </a:lnTo>
                  <a:lnTo>
                    <a:pt x="1080" y="857"/>
                  </a:lnTo>
                  <a:lnTo>
                    <a:pt x="1076" y="857"/>
                  </a:lnTo>
                  <a:lnTo>
                    <a:pt x="1071" y="855"/>
                  </a:lnTo>
                  <a:lnTo>
                    <a:pt x="1069" y="848"/>
                  </a:lnTo>
                  <a:lnTo>
                    <a:pt x="1064" y="846"/>
                  </a:lnTo>
                  <a:lnTo>
                    <a:pt x="1057" y="839"/>
                  </a:lnTo>
                  <a:lnTo>
                    <a:pt x="1046" y="832"/>
                  </a:lnTo>
                  <a:lnTo>
                    <a:pt x="1039" y="834"/>
                  </a:lnTo>
                  <a:lnTo>
                    <a:pt x="1037" y="837"/>
                  </a:lnTo>
                  <a:lnTo>
                    <a:pt x="1035" y="844"/>
                  </a:lnTo>
                  <a:lnTo>
                    <a:pt x="1032" y="848"/>
                  </a:lnTo>
                  <a:lnTo>
                    <a:pt x="1032" y="862"/>
                  </a:lnTo>
                  <a:lnTo>
                    <a:pt x="1021" y="880"/>
                  </a:lnTo>
                  <a:lnTo>
                    <a:pt x="1019" y="882"/>
                  </a:lnTo>
                  <a:lnTo>
                    <a:pt x="1014" y="882"/>
                  </a:lnTo>
                  <a:lnTo>
                    <a:pt x="1012" y="882"/>
                  </a:lnTo>
                  <a:lnTo>
                    <a:pt x="1010" y="882"/>
                  </a:lnTo>
                  <a:lnTo>
                    <a:pt x="1007" y="882"/>
                  </a:lnTo>
                  <a:lnTo>
                    <a:pt x="1005" y="882"/>
                  </a:lnTo>
                  <a:lnTo>
                    <a:pt x="1003" y="882"/>
                  </a:lnTo>
                  <a:lnTo>
                    <a:pt x="1000" y="882"/>
                  </a:lnTo>
                  <a:lnTo>
                    <a:pt x="998" y="882"/>
                  </a:lnTo>
                  <a:lnTo>
                    <a:pt x="994" y="882"/>
                  </a:lnTo>
                  <a:lnTo>
                    <a:pt x="991" y="880"/>
                  </a:lnTo>
                  <a:lnTo>
                    <a:pt x="989" y="878"/>
                  </a:lnTo>
                  <a:lnTo>
                    <a:pt x="987" y="875"/>
                  </a:lnTo>
                  <a:lnTo>
                    <a:pt x="984" y="871"/>
                  </a:lnTo>
                  <a:lnTo>
                    <a:pt x="982" y="869"/>
                  </a:lnTo>
                  <a:lnTo>
                    <a:pt x="980" y="869"/>
                  </a:lnTo>
                  <a:lnTo>
                    <a:pt x="978" y="871"/>
                  </a:lnTo>
                  <a:lnTo>
                    <a:pt x="975" y="871"/>
                  </a:lnTo>
                  <a:lnTo>
                    <a:pt x="973" y="869"/>
                  </a:lnTo>
                  <a:lnTo>
                    <a:pt x="971" y="869"/>
                  </a:lnTo>
                  <a:lnTo>
                    <a:pt x="968" y="869"/>
                  </a:lnTo>
                  <a:lnTo>
                    <a:pt x="966" y="869"/>
                  </a:lnTo>
                  <a:lnTo>
                    <a:pt x="964" y="871"/>
                  </a:lnTo>
                  <a:lnTo>
                    <a:pt x="962" y="871"/>
                  </a:lnTo>
                  <a:lnTo>
                    <a:pt x="957" y="871"/>
                  </a:lnTo>
                  <a:lnTo>
                    <a:pt x="952" y="871"/>
                  </a:lnTo>
                  <a:lnTo>
                    <a:pt x="948" y="875"/>
                  </a:lnTo>
                  <a:lnTo>
                    <a:pt x="941" y="878"/>
                  </a:lnTo>
                  <a:lnTo>
                    <a:pt x="939" y="880"/>
                  </a:lnTo>
                  <a:lnTo>
                    <a:pt x="934" y="880"/>
                  </a:lnTo>
                  <a:lnTo>
                    <a:pt x="932" y="880"/>
                  </a:lnTo>
                  <a:lnTo>
                    <a:pt x="930" y="880"/>
                  </a:lnTo>
                  <a:lnTo>
                    <a:pt x="925" y="878"/>
                  </a:lnTo>
                  <a:lnTo>
                    <a:pt x="923" y="878"/>
                  </a:lnTo>
                  <a:lnTo>
                    <a:pt x="920" y="875"/>
                  </a:lnTo>
                  <a:lnTo>
                    <a:pt x="918" y="875"/>
                  </a:lnTo>
                  <a:lnTo>
                    <a:pt x="916" y="875"/>
                  </a:lnTo>
                  <a:lnTo>
                    <a:pt x="911" y="873"/>
                  </a:lnTo>
                  <a:lnTo>
                    <a:pt x="909" y="871"/>
                  </a:lnTo>
                  <a:lnTo>
                    <a:pt x="909" y="869"/>
                  </a:lnTo>
                  <a:lnTo>
                    <a:pt x="907" y="866"/>
                  </a:lnTo>
                  <a:lnTo>
                    <a:pt x="904" y="866"/>
                  </a:lnTo>
                  <a:lnTo>
                    <a:pt x="902" y="864"/>
                  </a:lnTo>
                  <a:lnTo>
                    <a:pt x="902" y="859"/>
                  </a:lnTo>
                  <a:lnTo>
                    <a:pt x="900" y="859"/>
                  </a:lnTo>
                  <a:lnTo>
                    <a:pt x="900" y="857"/>
                  </a:lnTo>
                  <a:lnTo>
                    <a:pt x="895" y="857"/>
                  </a:lnTo>
                  <a:lnTo>
                    <a:pt x="893" y="859"/>
                  </a:lnTo>
                  <a:lnTo>
                    <a:pt x="893" y="864"/>
                  </a:lnTo>
                  <a:lnTo>
                    <a:pt x="891" y="866"/>
                  </a:lnTo>
                  <a:lnTo>
                    <a:pt x="888" y="869"/>
                  </a:lnTo>
                  <a:lnTo>
                    <a:pt x="886" y="871"/>
                  </a:lnTo>
                  <a:lnTo>
                    <a:pt x="882" y="873"/>
                  </a:lnTo>
                  <a:lnTo>
                    <a:pt x="879" y="878"/>
                  </a:lnTo>
                  <a:lnTo>
                    <a:pt x="877" y="880"/>
                  </a:lnTo>
                  <a:lnTo>
                    <a:pt x="875" y="880"/>
                  </a:lnTo>
                  <a:lnTo>
                    <a:pt x="870" y="880"/>
                  </a:lnTo>
                  <a:lnTo>
                    <a:pt x="868" y="880"/>
                  </a:lnTo>
                  <a:lnTo>
                    <a:pt x="866" y="880"/>
                  </a:lnTo>
                  <a:lnTo>
                    <a:pt x="863" y="878"/>
                  </a:lnTo>
                  <a:lnTo>
                    <a:pt x="861" y="878"/>
                  </a:lnTo>
                  <a:lnTo>
                    <a:pt x="859" y="880"/>
                  </a:lnTo>
                  <a:lnTo>
                    <a:pt x="856" y="882"/>
                  </a:lnTo>
                  <a:lnTo>
                    <a:pt x="852" y="885"/>
                  </a:lnTo>
                  <a:lnTo>
                    <a:pt x="847" y="885"/>
                  </a:lnTo>
                  <a:lnTo>
                    <a:pt x="847" y="887"/>
                  </a:lnTo>
                  <a:lnTo>
                    <a:pt x="845" y="887"/>
                  </a:lnTo>
                  <a:lnTo>
                    <a:pt x="843" y="885"/>
                  </a:lnTo>
                  <a:lnTo>
                    <a:pt x="838" y="885"/>
                  </a:lnTo>
                  <a:lnTo>
                    <a:pt x="836" y="882"/>
                  </a:lnTo>
                  <a:lnTo>
                    <a:pt x="834" y="882"/>
                  </a:lnTo>
                  <a:lnTo>
                    <a:pt x="831" y="882"/>
                  </a:lnTo>
                  <a:lnTo>
                    <a:pt x="829" y="882"/>
                  </a:lnTo>
                  <a:lnTo>
                    <a:pt x="824" y="885"/>
                  </a:lnTo>
                  <a:lnTo>
                    <a:pt x="822" y="887"/>
                  </a:lnTo>
                  <a:lnTo>
                    <a:pt x="820" y="887"/>
                  </a:lnTo>
                  <a:lnTo>
                    <a:pt x="815" y="887"/>
                  </a:lnTo>
                  <a:lnTo>
                    <a:pt x="808" y="885"/>
                  </a:lnTo>
                  <a:lnTo>
                    <a:pt x="806" y="885"/>
                  </a:lnTo>
                  <a:lnTo>
                    <a:pt x="804" y="887"/>
                  </a:lnTo>
                  <a:lnTo>
                    <a:pt x="804" y="889"/>
                  </a:lnTo>
                  <a:lnTo>
                    <a:pt x="802" y="891"/>
                  </a:lnTo>
                  <a:lnTo>
                    <a:pt x="799" y="891"/>
                  </a:lnTo>
                  <a:lnTo>
                    <a:pt x="795" y="891"/>
                  </a:lnTo>
                  <a:lnTo>
                    <a:pt x="792" y="894"/>
                  </a:lnTo>
                  <a:lnTo>
                    <a:pt x="790" y="896"/>
                  </a:lnTo>
                  <a:lnTo>
                    <a:pt x="790" y="901"/>
                  </a:lnTo>
                  <a:lnTo>
                    <a:pt x="788" y="905"/>
                  </a:lnTo>
                  <a:lnTo>
                    <a:pt x="786" y="905"/>
                  </a:lnTo>
                  <a:lnTo>
                    <a:pt x="783" y="907"/>
                  </a:lnTo>
                  <a:lnTo>
                    <a:pt x="779" y="907"/>
                  </a:lnTo>
                  <a:lnTo>
                    <a:pt x="776" y="907"/>
                  </a:lnTo>
                  <a:lnTo>
                    <a:pt x="772" y="907"/>
                  </a:lnTo>
                  <a:lnTo>
                    <a:pt x="770" y="910"/>
                  </a:lnTo>
                  <a:lnTo>
                    <a:pt x="767" y="914"/>
                  </a:lnTo>
                  <a:lnTo>
                    <a:pt x="765" y="917"/>
                  </a:lnTo>
                  <a:lnTo>
                    <a:pt x="756" y="919"/>
                  </a:lnTo>
                  <a:lnTo>
                    <a:pt x="756" y="928"/>
                  </a:lnTo>
                  <a:lnTo>
                    <a:pt x="756" y="933"/>
                  </a:lnTo>
                  <a:lnTo>
                    <a:pt x="756" y="935"/>
                  </a:lnTo>
                  <a:lnTo>
                    <a:pt x="756" y="937"/>
                  </a:lnTo>
                  <a:lnTo>
                    <a:pt x="751" y="942"/>
                  </a:lnTo>
                  <a:lnTo>
                    <a:pt x="744" y="944"/>
                  </a:lnTo>
                  <a:lnTo>
                    <a:pt x="740" y="946"/>
                  </a:lnTo>
                  <a:lnTo>
                    <a:pt x="735" y="949"/>
                  </a:lnTo>
                  <a:lnTo>
                    <a:pt x="733" y="949"/>
                  </a:lnTo>
                  <a:lnTo>
                    <a:pt x="726" y="949"/>
                  </a:lnTo>
                  <a:lnTo>
                    <a:pt x="724" y="951"/>
                  </a:lnTo>
                  <a:lnTo>
                    <a:pt x="719" y="951"/>
                  </a:lnTo>
                  <a:lnTo>
                    <a:pt x="712" y="953"/>
                  </a:lnTo>
                  <a:lnTo>
                    <a:pt x="708" y="955"/>
                  </a:lnTo>
                  <a:lnTo>
                    <a:pt x="703" y="955"/>
                  </a:lnTo>
                  <a:lnTo>
                    <a:pt x="701" y="955"/>
                  </a:lnTo>
                  <a:lnTo>
                    <a:pt x="699" y="955"/>
                  </a:lnTo>
                  <a:lnTo>
                    <a:pt x="696" y="953"/>
                  </a:lnTo>
                  <a:lnTo>
                    <a:pt x="696" y="949"/>
                  </a:lnTo>
                  <a:lnTo>
                    <a:pt x="696" y="944"/>
                  </a:lnTo>
                  <a:lnTo>
                    <a:pt x="696" y="933"/>
                  </a:lnTo>
                  <a:lnTo>
                    <a:pt x="696" y="930"/>
                  </a:lnTo>
                  <a:lnTo>
                    <a:pt x="694" y="928"/>
                  </a:lnTo>
                  <a:lnTo>
                    <a:pt x="692" y="928"/>
                  </a:lnTo>
                  <a:lnTo>
                    <a:pt x="692" y="926"/>
                  </a:lnTo>
                  <a:lnTo>
                    <a:pt x="690" y="923"/>
                  </a:lnTo>
                  <a:lnTo>
                    <a:pt x="685" y="923"/>
                  </a:lnTo>
                  <a:lnTo>
                    <a:pt x="680" y="923"/>
                  </a:lnTo>
                  <a:lnTo>
                    <a:pt x="678" y="923"/>
                  </a:lnTo>
                  <a:lnTo>
                    <a:pt x="676" y="926"/>
                  </a:lnTo>
                  <a:lnTo>
                    <a:pt x="674" y="930"/>
                  </a:lnTo>
                  <a:lnTo>
                    <a:pt x="674" y="935"/>
                  </a:lnTo>
                  <a:lnTo>
                    <a:pt x="671" y="935"/>
                  </a:lnTo>
                  <a:lnTo>
                    <a:pt x="669" y="937"/>
                  </a:lnTo>
                  <a:lnTo>
                    <a:pt x="667" y="939"/>
                  </a:lnTo>
                  <a:lnTo>
                    <a:pt x="664" y="942"/>
                  </a:lnTo>
                  <a:lnTo>
                    <a:pt x="664" y="944"/>
                  </a:lnTo>
                  <a:lnTo>
                    <a:pt x="662" y="946"/>
                  </a:lnTo>
                  <a:lnTo>
                    <a:pt x="658" y="949"/>
                  </a:lnTo>
                  <a:lnTo>
                    <a:pt x="655" y="951"/>
                  </a:lnTo>
                  <a:lnTo>
                    <a:pt x="653" y="953"/>
                  </a:lnTo>
                  <a:lnTo>
                    <a:pt x="651" y="955"/>
                  </a:lnTo>
                  <a:lnTo>
                    <a:pt x="648" y="958"/>
                  </a:lnTo>
                  <a:lnTo>
                    <a:pt x="644" y="960"/>
                  </a:lnTo>
                  <a:lnTo>
                    <a:pt x="642" y="962"/>
                  </a:lnTo>
                  <a:lnTo>
                    <a:pt x="639" y="965"/>
                  </a:lnTo>
                  <a:lnTo>
                    <a:pt x="639" y="967"/>
                  </a:lnTo>
                  <a:lnTo>
                    <a:pt x="644" y="967"/>
                  </a:lnTo>
                  <a:lnTo>
                    <a:pt x="646" y="967"/>
                  </a:lnTo>
                  <a:lnTo>
                    <a:pt x="648" y="967"/>
                  </a:lnTo>
                  <a:lnTo>
                    <a:pt x="651" y="969"/>
                  </a:lnTo>
                  <a:lnTo>
                    <a:pt x="651" y="971"/>
                  </a:lnTo>
                  <a:lnTo>
                    <a:pt x="651" y="978"/>
                  </a:lnTo>
                  <a:lnTo>
                    <a:pt x="651" y="981"/>
                  </a:lnTo>
                  <a:lnTo>
                    <a:pt x="651" y="983"/>
                  </a:lnTo>
                  <a:lnTo>
                    <a:pt x="648" y="987"/>
                  </a:lnTo>
                  <a:lnTo>
                    <a:pt x="648" y="992"/>
                  </a:lnTo>
                  <a:lnTo>
                    <a:pt x="646" y="994"/>
                  </a:lnTo>
                  <a:lnTo>
                    <a:pt x="646" y="999"/>
                  </a:lnTo>
                  <a:lnTo>
                    <a:pt x="644" y="1003"/>
                  </a:lnTo>
                  <a:lnTo>
                    <a:pt x="642" y="1008"/>
                  </a:lnTo>
                  <a:lnTo>
                    <a:pt x="642" y="1013"/>
                  </a:lnTo>
                  <a:lnTo>
                    <a:pt x="639" y="1015"/>
                  </a:lnTo>
                  <a:lnTo>
                    <a:pt x="639" y="1019"/>
                  </a:lnTo>
                  <a:lnTo>
                    <a:pt x="639" y="1022"/>
                  </a:lnTo>
                  <a:lnTo>
                    <a:pt x="639" y="1026"/>
                  </a:lnTo>
                  <a:lnTo>
                    <a:pt x="637" y="1029"/>
                  </a:lnTo>
                  <a:lnTo>
                    <a:pt x="637" y="1033"/>
                  </a:lnTo>
                  <a:lnTo>
                    <a:pt x="639" y="1035"/>
                  </a:lnTo>
                  <a:lnTo>
                    <a:pt x="639" y="1038"/>
                  </a:lnTo>
                  <a:lnTo>
                    <a:pt x="639" y="1042"/>
                  </a:lnTo>
                  <a:lnTo>
                    <a:pt x="639" y="1047"/>
                  </a:lnTo>
                  <a:lnTo>
                    <a:pt x="637" y="1051"/>
                  </a:lnTo>
                  <a:lnTo>
                    <a:pt x="637" y="1054"/>
                  </a:lnTo>
                  <a:lnTo>
                    <a:pt x="637" y="1056"/>
                  </a:lnTo>
                  <a:lnTo>
                    <a:pt x="637" y="1058"/>
                  </a:lnTo>
                  <a:lnTo>
                    <a:pt x="637" y="1063"/>
                  </a:lnTo>
                  <a:lnTo>
                    <a:pt x="635" y="1067"/>
                  </a:lnTo>
                  <a:lnTo>
                    <a:pt x="635" y="1070"/>
                  </a:lnTo>
                  <a:lnTo>
                    <a:pt x="635" y="1072"/>
                  </a:lnTo>
                  <a:lnTo>
                    <a:pt x="632" y="1072"/>
                  </a:lnTo>
                  <a:lnTo>
                    <a:pt x="632" y="1074"/>
                  </a:lnTo>
                  <a:lnTo>
                    <a:pt x="630" y="1074"/>
                  </a:lnTo>
                  <a:lnTo>
                    <a:pt x="626" y="1074"/>
                  </a:lnTo>
                  <a:lnTo>
                    <a:pt x="623" y="1074"/>
                  </a:lnTo>
                  <a:lnTo>
                    <a:pt x="621" y="1074"/>
                  </a:lnTo>
                  <a:lnTo>
                    <a:pt x="617" y="1072"/>
                  </a:lnTo>
                  <a:lnTo>
                    <a:pt x="614" y="1072"/>
                  </a:lnTo>
                  <a:lnTo>
                    <a:pt x="610" y="1072"/>
                  </a:lnTo>
                  <a:lnTo>
                    <a:pt x="607" y="1072"/>
                  </a:lnTo>
                  <a:lnTo>
                    <a:pt x="607" y="1077"/>
                  </a:lnTo>
                  <a:lnTo>
                    <a:pt x="607" y="1083"/>
                  </a:lnTo>
                  <a:lnTo>
                    <a:pt x="607" y="1086"/>
                  </a:lnTo>
                  <a:lnTo>
                    <a:pt x="605" y="1088"/>
                  </a:lnTo>
                  <a:lnTo>
                    <a:pt x="603" y="1090"/>
                  </a:lnTo>
                  <a:lnTo>
                    <a:pt x="601" y="1090"/>
                  </a:lnTo>
                  <a:lnTo>
                    <a:pt x="596" y="1090"/>
                  </a:lnTo>
                  <a:lnTo>
                    <a:pt x="594" y="1093"/>
                  </a:lnTo>
                  <a:lnTo>
                    <a:pt x="591" y="1093"/>
                  </a:lnTo>
                  <a:lnTo>
                    <a:pt x="591" y="1095"/>
                  </a:lnTo>
                  <a:lnTo>
                    <a:pt x="591" y="1097"/>
                  </a:lnTo>
                  <a:lnTo>
                    <a:pt x="591" y="1102"/>
                  </a:lnTo>
                  <a:lnTo>
                    <a:pt x="591" y="1106"/>
                  </a:lnTo>
                  <a:lnTo>
                    <a:pt x="591" y="1109"/>
                  </a:lnTo>
                  <a:lnTo>
                    <a:pt x="594" y="1111"/>
                  </a:lnTo>
                  <a:lnTo>
                    <a:pt x="596" y="1111"/>
                  </a:lnTo>
                  <a:lnTo>
                    <a:pt x="598" y="1113"/>
                  </a:lnTo>
                  <a:lnTo>
                    <a:pt x="598" y="1115"/>
                  </a:lnTo>
                  <a:lnTo>
                    <a:pt x="598" y="1118"/>
                  </a:lnTo>
                  <a:lnTo>
                    <a:pt x="601" y="1120"/>
                  </a:lnTo>
                  <a:lnTo>
                    <a:pt x="601" y="1122"/>
                  </a:lnTo>
                  <a:lnTo>
                    <a:pt x="603" y="1125"/>
                  </a:lnTo>
                  <a:lnTo>
                    <a:pt x="607" y="1129"/>
                  </a:lnTo>
                  <a:lnTo>
                    <a:pt x="607" y="1131"/>
                  </a:lnTo>
                  <a:lnTo>
                    <a:pt x="610" y="1136"/>
                  </a:lnTo>
                  <a:lnTo>
                    <a:pt x="610" y="1138"/>
                  </a:lnTo>
                  <a:lnTo>
                    <a:pt x="610" y="1145"/>
                  </a:lnTo>
                  <a:lnTo>
                    <a:pt x="607" y="1147"/>
                  </a:lnTo>
                  <a:lnTo>
                    <a:pt x="607" y="1152"/>
                  </a:lnTo>
                  <a:lnTo>
                    <a:pt x="603" y="1157"/>
                  </a:lnTo>
                  <a:lnTo>
                    <a:pt x="601" y="1161"/>
                  </a:lnTo>
                  <a:lnTo>
                    <a:pt x="601" y="1163"/>
                  </a:lnTo>
                  <a:lnTo>
                    <a:pt x="598" y="1168"/>
                  </a:lnTo>
                  <a:lnTo>
                    <a:pt x="598" y="1173"/>
                  </a:lnTo>
                  <a:lnTo>
                    <a:pt x="601" y="1182"/>
                  </a:lnTo>
                  <a:lnTo>
                    <a:pt x="601" y="1189"/>
                  </a:lnTo>
                  <a:lnTo>
                    <a:pt x="601" y="1191"/>
                  </a:lnTo>
                  <a:lnTo>
                    <a:pt x="598" y="1191"/>
                  </a:lnTo>
                  <a:lnTo>
                    <a:pt x="594" y="1193"/>
                  </a:lnTo>
                  <a:lnTo>
                    <a:pt x="591" y="1195"/>
                  </a:lnTo>
                  <a:lnTo>
                    <a:pt x="589" y="1198"/>
                  </a:lnTo>
                  <a:lnTo>
                    <a:pt x="585" y="1200"/>
                  </a:lnTo>
                  <a:lnTo>
                    <a:pt x="582" y="1205"/>
                  </a:lnTo>
                  <a:lnTo>
                    <a:pt x="575" y="1207"/>
                  </a:lnTo>
                  <a:lnTo>
                    <a:pt x="573" y="1207"/>
                  </a:lnTo>
                  <a:lnTo>
                    <a:pt x="569" y="1207"/>
                  </a:lnTo>
                  <a:lnTo>
                    <a:pt x="566" y="1207"/>
                  </a:lnTo>
                  <a:lnTo>
                    <a:pt x="564" y="1207"/>
                  </a:lnTo>
                  <a:lnTo>
                    <a:pt x="562" y="1202"/>
                  </a:lnTo>
                  <a:lnTo>
                    <a:pt x="562" y="1200"/>
                  </a:lnTo>
                  <a:lnTo>
                    <a:pt x="555" y="1200"/>
                  </a:lnTo>
                  <a:lnTo>
                    <a:pt x="553" y="1198"/>
                  </a:lnTo>
                  <a:lnTo>
                    <a:pt x="548" y="1193"/>
                  </a:lnTo>
                  <a:lnTo>
                    <a:pt x="548" y="1191"/>
                  </a:lnTo>
                  <a:lnTo>
                    <a:pt x="543" y="1177"/>
                  </a:lnTo>
                  <a:lnTo>
                    <a:pt x="537" y="1163"/>
                  </a:lnTo>
                  <a:lnTo>
                    <a:pt x="532" y="1159"/>
                  </a:lnTo>
                  <a:lnTo>
                    <a:pt x="530" y="1157"/>
                  </a:lnTo>
                  <a:lnTo>
                    <a:pt x="525" y="1157"/>
                  </a:lnTo>
                  <a:lnTo>
                    <a:pt x="523" y="1157"/>
                  </a:lnTo>
                  <a:lnTo>
                    <a:pt x="521" y="1157"/>
                  </a:lnTo>
                  <a:lnTo>
                    <a:pt x="514" y="1159"/>
                  </a:lnTo>
                  <a:lnTo>
                    <a:pt x="509" y="1161"/>
                  </a:lnTo>
                  <a:lnTo>
                    <a:pt x="505" y="1163"/>
                  </a:lnTo>
                  <a:lnTo>
                    <a:pt x="498" y="1170"/>
                  </a:lnTo>
                  <a:lnTo>
                    <a:pt x="491" y="1175"/>
                  </a:lnTo>
                  <a:lnTo>
                    <a:pt x="489" y="1179"/>
                  </a:lnTo>
                  <a:lnTo>
                    <a:pt x="484" y="1177"/>
                  </a:lnTo>
                  <a:lnTo>
                    <a:pt x="484" y="1175"/>
                  </a:lnTo>
                  <a:lnTo>
                    <a:pt x="484" y="1168"/>
                  </a:lnTo>
                  <a:lnTo>
                    <a:pt x="482" y="1168"/>
                  </a:lnTo>
                  <a:lnTo>
                    <a:pt x="475" y="1166"/>
                  </a:lnTo>
                  <a:lnTo>
                    <a:pt x="473" y="1166"/>
                  </a:lnTo>
                  <a:lnTo>
                    <a:pt x="470" y="1163"/>
                  </a:lnTo>
                  <a:lnTo>
                    <a:pt x="468" y="1161"/>
                  </a:lnTo>
                  <a:lnTo>
                    <a:pt x="466" y="1159"/>
                  </a:lnTo>
                  <a:lnTo>
                    <a:pt x="461" y="1159"/>
                  </a:lnTo>
                  <a:lnTo>
                    <a:pt x="457" y="1157"/>
                  </a:lnTo>
                  <a:lnTo>
                    <a:pt x="454" y="1157"/>
                  </a:lnTo>
                  <a:lnTo>
                    <a:pt x="447" y="1157"/>
                  </a:lnTo>
                  <a:lnTo>
                    <a:pt x="445" y="1154"/>
                  </a:lnTo>
                  <a:lnTo>
                    <a:pt x="443" y="1154"/>
                  </a:lnTo>
                  <a:lnTo>
                    <a:pt x="441" y="1152"/>
                  </a:lnTo>
                  <a:lnTo>
                    <a:pt x="441" y="1147"/>
                  </a:lnTo>
                  <a:lnTo>
                    <a:pt x="443" y="1143"/>
                  </a:lnTo>
                  <a:lnTo>
                    <a:pt x="443" y="1141"/>
                  </a:lnTo>
                  <a:lnTo>
                    <a:pt x="443" y="1138"/>
                  </a:lnTo>
                  <a:lnTo>
                    <a:pt x="441" y="1136"/>
                  </a:lnTo>
                  <a:lnTo>
                    <a:pt x="434" y="1136"/>
                  </a:lnTo>
                  <a:lnTo>
                    <a:pt x="427" y="1134"/>
                  </a:lnTo>
                  <a:lnTo>
                    <a:pt x="425" y="1131"/>
                  </a:lnTo>
                  <a:lnTo>
                    <a:pt x="418" y="1129"/>
                  </a:lnTo>
                  <a:lnTo>
                    <a:pt x="415" y="1134"/>
                  </a:lnTo>
                  <a:lnTo>
                    <a:pt x="411" y="1138"/>
                  </a:lnTo>
                  <a:lnTo>
                    <a:pt x="409" y="1143"/>
                  </a:lnTo>
                  <a:lnTo>
                    <a:pt x="409" y="1145"/>
                  </a:lnTo>
                  <a:lnTo>
                    <a:pt x="409" y="1147"/>
                  </a:lnTo>
                  <a:lnTo>
                    <a:pt x="411" y="1152"/>
                  </a:lnTo>
                  <a:lnTo>
                    <a:pt x="413" y="1159"/>
                  </a:lnTo>
                  <a:lnTo>
                    <a:pt x="413" y="1166"/>
                  </a:lnTo>
                  <a:lnTo>
                    <a:pt x="415" y="1170"/>
                  </a:lnTo>
                  <a:lnTo>
                    <a:pt x="415" y="1173"/>
                  </a:lnTo>
                  <a:lnTo>
                    <a:pt x="415" y="1177"/>
                  </a:lnTo>
                  <a:lnTo>
                    <a:pt x="413" y="1179"/>
                  </a:lnTo>
                  <a:lnTo>
                    <a:pt x="411" y="1179"/>
                  </a:lnTo>
                  <a:lnTo>
                    <a:pt x="409" y="1182"/>
                  </a:lnTo>
                  <a:lnTo>
                    <a:pt x="406" y="1182"/>
                  </a:lnTo>
                  <a:lnTo>
                    <a:pt x="404" y="1182"/>
                  </a:lnTo>
                  <a:lnTo>
                    <a:pt x="402" y="1182"/>
                  </a:lnTo>
                  <a:lnTo>
                    <a:pt x="397" y="1182"/>
                  </a:lnTo>
                  <a:lnTo>
                    <a:pt x="395" y="1179"/>
                  </a:lnTo>
                  <a:lnTo>
                    <a:pt x="395" y="1177"/>
                  </a:lnTo>
                  <a:lnTo>
                    <a:pt x="395" y="1173"/>
                  </a:lnTo>
                  <a:lnTo>
                    <a:pt x="395" y="1170"/>
                  </a:lnTo>
                  <a:lnTo>
                    <a:pt x="393" y="1168"/>
                  </a:lnTo>
                  <a:lnTo>
                    <a:pt x="390" y="1168"/>
                  </a:lnTo>
                  <a:lnTo>
                    <a:pt x="388" y="1168"/>
                  </a:lnTo>
                  <a:lnTo>
                    <a:pt x="386" y="1168"/>
                  </a:lnTo>
                  <a:lnTo>
                    <a:pt x="383" y="1166"/>
                  </a:lnTo>
                  <a:lnTo>
                    <a:pt x="381" y="1161"/>
                  </a:lnTo>
                  <a:lnTo>
                    <a:pt x="379" y="1159"/>
                  </a:lnTo>
                  <a:lnTo>
                    <a:pt x="377" y="1157"/>
                  </a:lnTo>
                  <a:lnTo>
                    <a:pt x="374" y="1157"/>
                  </a:lnTo>
                  <a:lnTo>
                    <a:pt x="372" y="1159"/>
                  </a:lnTo>
                  <a:lnTo>
                    <a:pt x="367" y="1161"/>
                  </a:lnTo>
                  <a:lnTo>
                    <a:pt x="361" y="1161"/>
                  </a:lnTo>
                  <a:lnTo>
                    <a:pt x="358" y="1163"/>
                  </a:lnTo>
                  <a:lnTo>
                    <a:pt x="356" y="1163"/>
                  </a:lnTo>
                  <a:lnTo>
                    <a:pt x="351" y="1161"/>
                  </a:lnTo>
                  <a:lnTo>
                    <a:pt x="345" y="1159"/>
                  </a:lnTo>
                  <a:lnTo>
                    <a:pt x="342" y="1159"/>
                  </a:lnTo>
                  <a:lnTo>
                    <a:pt x="340" y="1159"/>
                  </a:lnTo>
                  <a:lnTo>
                    <a:pt x="335" y="1159"/>
                  </a:lnTo>
                  <a:lnTo>
                    <a:pt x="324" y="1163"/>
                  </a:lnTo>
                  <a:lnTo>
                    <a:pt x="315" y="1166"/>
                  </a:lnTo>
                  <a:lnTo>
                    <a:pt x="313" y="1168"/>
                  </a:lnTo>
                  <a:lnTo>
                    <a:pt x="310" y="1170"/>
                  </a:lnTo>
                  <a:lnTo>
                    <a:pt x="308" y="1173"/>
                  </a:lnTo>
                  <a:lnTo>
                    <a:pt x="306" y="1177"/>
                  </a:lnTo>
                  <a:lnTo>
                    <a:pt x="306" y="1179"/>
                  </a:lnTo>
                  <a:lnTo>
                    <a:pt x="303" y="1182"/>
                  </a:lnTo>
                  <a:lnTo>
                    <a:pt x="301" y="1182"/>
                  </a:lnTo>
                  <a:lnTo>
                    <a:pt x="299" y="1179"/>
                  </a:lnTo>
                  <a:lnTo>
                    <a:pt x="297" y="1177"/>
                  </a:lnTo>
                  <a:lnTo>
                    <a:pt x="294" y="1175"/>
                  </a:lnTo>
                  <a:lnTo>
                    <a:pt x="292" y="1175"/>
                  </a:lnTo>
                  <a:lnTo>
                    <a:pt x="287" y="1175"/>
                  </a:lnTo>
                  <a:lnTo>
                    <a:pt x="285" y="1175"/>
                  </a:lnTo>
                  <a:lnTo>
                    <a:pt x="278" y="1175"/>
                  </a:lnTo>
                  <a:lnTo>
                    <a:pt x="276" y="1177"/>
                  </a:lnTo>
                  <a:lnTo>
                    <a:pt x="274" y="1177"/>
                  </a:lnTo>
                  <a:lnTo>
                    <a:pt x="274" y="1179"/>
                  </a:lnTo>
                  <a:lnTo>
                    <a:pt x="271" y="1184"/>
                  </a:lnTo>
                  <a:lnTo>
                    <a:pt x="267" y="1193"/>
                  </a:lnTo>
                  <a:lnTo>
                    <a:pt x="265" y="1200"/>
                  </a:lnTo>
                  <a:lnTo>
                    <a:pt x="262" y="1207"/>
                  </a:lnTo>
                  <a:lnTo>
                    <a:pt x="260" y="1207"/>
                  </a:lnTo>
                  <a:lnTo>
                    <a:pt x="258" y="1207"/>
                  </a:lnTo>
                  <a:lnTo>
                    <a:pt x="255" y="1207"/>
                  </a:lnTo>
                  <a:lnTo>
                    <a:pt x="255" y="1209"/>
                  </a:lnTo>
                  <a:lnTo>
                    <a:pt x="253" y="1209"/>
                  </a:lnTo>
                  <a:lnTo>
                    <a:pt x="251" y="1209"/>
                  </a:lnTo>
                  <a:lnTo>
                    <a:pt x="249" y="1209"/>
                  </a:lnTo>
                  <a:lnTo>
                    <a:pt x="246" y="1211"/>
                  </a:lnTo>
                  <a:lnTo>
                    <a:pt x="244" y="1211"/>
                  </a:lnTo>
                  <a:lnTo>
                    <a:pt x="242" y="1211"/>
                  </a:lnTo>
                  <a:lnTo>
                    <a:pt x="239" y="1211"/>
                  </a:lnTo>
                  <a:lnTo>
                    <a:pt x="237" y="1209"/>
                  </a:lnTo>
                  <a:lnTo>
                    <a:pt x="230" y="1200"/>
                  </a:lnTo>
                  <a:lnTo>
                    <a:pt x="228" y="1200"/>
                  </a:lnTo>
                  <a:lnTo>
                    <a:pt x="223" y="1202"/>
                  </a:lnTo>
                  <a:lnTo>
                    <a:pt x="219" y="1202"/>
                  </a:lnTo>
                  <a:lnTo>
                    <a:pt x="217" y="1207"/>
                  </a:lnTo>
                  <a:lnTo>
                    <a:pt x="217" y="1209"/>
                  </a:lnTo>
                  <a:lnTo>
                    <a:pt x="219" y="1211"/>
                  </a:lnTo>
                  <a:lnTo>
                    <a:pt x="219" y="1214"/>
                  </a:lnTo>
                  <a:lnTo>
                    <a:pt x="217" y="1218"/>
                  </a:lnTo>
                  <a:lnTo>
                    <a:pt x="217" y="1221"/>
                  </a:lnTo>
                  <a:lnTo>
                    <a:pt x="214" y="1225"/>
                  </a:lnTo>
                  <a:lnTo>
                    <a:pt x="212" y="1223"/>
                  </a:lnTo>
                  <a:lnTo>
                    <a:pt x="210" y="1223"/>
                  </a:lnTo>
                  <a:lnTo>
                    <a:pt x="205" y="1223"/>
                  </a:lnTo>
                  <a:lnTo>
                    <a:pt x="203" y="1223"/>
                  </a:lnTo>
                  <a:lnTo>
                    <a:pt x="201" y="1223"/>
                  </a:lnTo>
                  <a:lnTo>
                    <a:pt x="198" y="1225"/>
                  </a:lnTo>
                  <a:lnTo>
                    <a:pt x="196" y="1225"/>
                  </a:lnTo>
                  <a:lnTo>
                    <a:pt x="194" y="1223"/>
                  </a:lnTo>
                  <a:lnTo>
                    <a:pt x="192" y="1221"/>
                  </a:lnTo>
                  <a:lnTo>
                    <a:pt x="192" y="1223"/>
                  </a:lnTo>
                  <a:lnTo>
                    <a:pt x="189" y="1223"/>
                  </a:lnTo>
                  <a:lnTo>
                    <a:pt x="187" y="1223"/>
                  </a:lnTo>
                  <a:lnTo>
                    <a:pt x="185" y="1223"/>
                  </a:lnTo>
                  <a:lnTo>
                    <a:pt x="182" y="1221"/>
                  </a:lnTo>
                  <a:lnTo>
                    <a:pt x="180" y="1221"/>
                  </a:lnTo>
                  <a:lnTo>
                    <a:pt x="178" y="1223"/>
                  </a:lnTo>
                  <a:lnTo>
                    <a:pt x="176" y="1223"/>
                  </a:lnTo>
                  <a:lnTo>
                    <a:pt x="173" y="1223"/>
                  </a:lnTo>
                  <a:lnTo>
                    <a:pt x="171" y="1225"/>
                  </a:lnTo>
                  <a:lnTo>
                    <a:pt x="169" y="1227"/>
                  </a:lnTo>
                  <a:lnTo>
                    <a:pt x="166" y="1227"/>
                  </a:lnTo>
                  <a:lnTo>
                    <a:pt x="164" y="1227"/>
                  </a:lnTo>
                  <a:lnTo>
                    <a:pt x="160" y="1227"/>
                  </a:lnTo>
                  <a:lnTo>
                    <a:pt x="157" y="1230"/>
                  </a:lnTo>
                  <a:lnTo>
                    <a:pt x="155" y="1232"/>
                  </a:lnTo>
                  <a:lnTo>
                    <a:pt x="150" y="1232"/>
                  </a:lnTo>
                  <a:lnTo>
                    <a:pt x="146" y="1234"/>
                  </a:lnTo>
                  <a:lnTo>
                    <a:pt x="144" y="1237"/>
                  </a:lnTo>
                  <a:lnTo>
                    <a:pt x="141" y="1237"/>
                  </a:lnTo>
                  <a:lnTo>
                    <a:pt x="139" y="1239"/>
                  </a:lnTo>
                  <a:lnTo>
                    <a:pt x="134" y="1237"/>
                  </a:lnTo>
                  <a:lnTo>
                    <a:pt x="132" y="1237"/>
                  </a:lnTo>
                  <a:lnTo>
                    <a:pt x="130" y="1234"/>
                  </a:lnTo>
                  <a:lnTo>
                    <a:pt x="128" y="1232"/>
                  </a:lnTo>
                  <a:lnTo>
                    <a:pt x="125" y="1227"/>
                  </a:lnTo>
                  <a:lnTo>
                    <a:pt x="123" y="1227"/>
                  </a:lnTo>
                  <a:lnTo>
                    <a:pt x="118" y="1227"/>
                  </a:lnTo>
                  <a:lnTo>
                    <a:pt x="116" y="1221"/>
                  </a:lnTo>
                  <a:lnTo>
                    <a:pt x="112" y="1209"/>
                  </a:lnTo>
                  <a:lnTo>
                    <a:pt x="109" y="1202"/>
                  </a:lnTo>
                  <a:lnTo>
                    <a:pt x="107" y="1198"/>
                  </a:lnTo>
                  <a:lnTo>
                    <a:pt x="105" y="1193"/>
                  </a:lnTo>
                  <a:lnTo>
                    <a:pt x="105" y="1189"/>
                  </a:lnTo>
                  <a:lnTo>
                    <a:pt x="105" y="1186"/>
                  </a:lnTo>
                  <a:lnTo>
                    <a:pt x="105" y="1184"/>
                  </a:lnTo>
                  <a:lnTo>
                    <a:pt x="105" y="1182"/>
                  </a:lnTo>
                  <a:lnTo>
                    <a:pt x="105" y="1177"/>
                  </a:lnTo>
                  <a:lnTo>
                    <a:pt x="105" y="1173"/>
                  </a:lnTo>
                  <a:lnTo>
                    <a:pt x="102" y="1168"/>
                  </a:lnTo>
                  <a:lnTo>
                    <a:pt x="100" y="1161"/>
                  </a:lnTo>
                  <a:lnTo>
                    <a:pt x="93" y="1150"/>
                  </a:lnTo>
                  <a:lnTo>
                    <a:pt x="93" y="1145"/>
                  </a:lnTo>
                  <a:lnTo>
                    <a:pt x="93" y="1138"/>
                  </a:lnTo>
                  <a:lnTo>
                    <a:pt x="96" y="1134"/>
                  </a:lnTo>
                  <a:lnTo>
                    <a:pt x="96" y="1129"/>
                  </a:lnTo>
                  <a:lnTo>
                    <a:pt x="96" y="1127"/>
                  </a:lnTo>
                  <a:lnTo>
                    <a:pt x="96" y="1122"/>
                  </a:lnTo>
                  <a:lnTo>
                    <a:pt x="96" y="1115"/>
                  </a:lnTo>
                  <a:lnTo>
                    <a:pt x="93" y="1111"/>
                  </a:lnTo>
                  <a:lnTo>
                    <a:pt x="91" y="1102"/>
                  </a:lnTo>
                  <a:lnTo>
                    <a:pt x="91" y="1093"/>
                  </a:lnTo>
                  <a:lnTo>
                    <a:pt x="89" y="1086"/>
                  </a:lnTo>
                  <a:lnTo>
                    <a:pt x="89" y="1083"/>
                  </a:lnTo>
                  <a:lnTo>
                    <a:pt x="89" y="1081"/>
                  </a:lnTo>
                  <a:lnTo>
                    <a:pt x="89" y="1077"/>
                  </a:lnTo>
                  <a:lnTo>
                    <a:pt x="86" y="1077"/>
                  </a:lnTo>
                  <a:lnTo>
                    <a:pt x="84" y="1072"/>
                  </a:lnTo>
                  <a:lnTo>
                    <a:pt x="82" y="1067"/>
                  </a:lnTo>
                  <a:lnTo>
                    <a:pt x="80" y="1065"/>
                  </a:lnTo>
                  <a:lnTo>
                    <a:pt x="77" y="1063"/>
                  </a:lnTo>
                  <a:lnTo>
                    <a:pt x="73" y="1058"/>
                  </a:lnTo>
                  <a:lnTo>
                    <a:pt x="68" y="1056"/>
                  </a:lnTo>
                  <a:lnTo>
                    <a:pt x="66" y="1054"/>
                  </a:lnTo>
                  <a:lnTo>
                    <a:pt x="66" y="1051"/>
                  </a:lnTo>
                  <a:lnTo>
                    <a:pt x="66" y="1049"/>
                  </a:lnTo>
                  <a:lnTo>
                    <a:pt x="64" y="1049"/>
                  </a:lnTo>
                  <a:lnTo>
                    <a:pt x="61" y="1047"/>
                  </a:lnTo>
                  <a:lnTo>
                    <a:pt x="61" y="1045"/>
                  </a:lnTo>
                  <a:lnTo>
                    <a:pt x="59" y="1042"/>
                  </a:lnTo>
                  <a:lnTo>
                    <a:pt x="57" y="1040"/>
                  </a:lnTo>
                  <a:lnTo>
                    <a:pt x="54" y="1038"/>
                  </a:lnTo>
                  <a:lnTo>
                    <a:pt x="52" y="1033"/>
                  </a:lnTo>
                  <a:lnTo>
                    <a:pt x="50" y="1031"/>
                  </a:lnTo>
                  <a:lnTo>
                    <a:pt x="48" y="1029"/>
                  </a:lnTo>
                  <a:lnTo>
                    <a:pt x="45" y="1024"/>
                  </a:lnTo>
                  <a:lnTo>
                    <a:pt x="43" y="1022"/>
                  </a:lnTo>
                  <a:lnTo>
                    <a:pt x="38" y="1017"/>
                  </a:lnTo>
                  <a:lnTo>
                    <a:pt x="36" y="1010"/>
                  </a:lnTo>
                  <a:lnTo>
                    <a:pt x="32" y="1003"/>
                  </a:lnTo>
                  <a:lnTo>
                    <a:pt x="29" y="997"/>
                  </a:lnTo>
                  <a:lnTo>
                    <a:pt x="27" y="987"/>
                  </a:lnTo>
                  <a:lnTo>
                    <a:pt x="25" y="985"/>
                  </a:lnTo>
                  <a:lnTo>
                    <a:pt x="25" y="983"/>
                  </a:lnTo>
                  <a:lnTo>
                    <a:pt x="22" y="981"/>
                  </a:lnTo>
                  <a:lnTo>
                    <a:pt x="20" y="974"/>
                  </a:lnTo>
                  <a:lnTo>
                    <a:pt x="20" y="969"/>
                  </a:lnTo>
                  <a:lnTo>
                    <a:pt x="20" y="965"/>
                  </a:lnTo>
                  <a:lnTo>
                    <a:pt x="18" y="962"/>
                  </a:lnTo>
                  <a:lnTo>
                    <a:pt x="18" y="960"/>
                  </a:lnTo>
                  <a:lnTo>
                    <a:pt x="16" y="958"/>
                  </a:lnTo>
                  <a:lnTo>
                    <a:pt x="11" y="955"/>
                  </a:lnTo>
                  <a:lnTo>
                    <a:pt x="11" y="951"/>
                  </a:lnTo>
                  <a:lnTo>
                    <a:pt x="11" y="944"/>
                  </a:lnTo>
                  <a:lnTo>
                    <a:pt x="9" y="935"/>
                  </a:lnTo>
                  <a:lnTo>
                    <a:pt x="6" y="928"/>
                  </a:lnTo>
                  <a:lnTo>
                    <a:pt x="4" y="921"/>
                  </a:lnTo>
                  <a:lnTo>
                    <a:pt x="4" y="917"/>
                  </a:lnTo>
                  <a:lnTo>
                    <a:pt x="2" y="914"/>
                  </a:lnTo>
                  <a:lnTo>
                    <a:pt x="2" y="912"/>
                  </a:lnTo>
                  <a:lnTo>
                    <a:pt x="2" y="907"/>
                  </a:lnTo>
                  <a:lnTo>
                    <a:pt x="0" y="905"/>
                  </a:lnTo>
                  <a:lnTo>
                    <a:pt x="0" y="901"/>
                  </a:lnTo>
                  <a:lnTo>
                    <a:pt x="0" y="896"/>
                  </a:lnTo>
                  <a:lnTo>
                    <a:pt x="2" y="891"/>
                  </a:lnTo>
                  <a:lnTo>
                    <a:pt x="2" y="887"/>
                  </a:lnTo>
                  <a:lnTo>
                    <a:pt x="4" y="885"/>
                  </a:lnTo>
                  <a:lnTo>
                    <a:pt x="4" y="882"/>
                  </a:lnTo>
                  <a:lnTo>
                    <a:pt x="4" y="878"/>
                  </a:lnTo>
                  <a:lnTo>
                    <a:pt x="2" y="875"/>
                  </a:lnTo>
                  <a:lnTo>
                    <a:pt x="2" y="871"/>
                  </a:lnTo>
                  <a:lnTo>
                    <a:pt x="2" y="869"/>
                  </a:lnTo>
                  <a:lnTo>
                    <a:pt x="4" y="866"/>
                  </a:lnTo>
                  <a:lnTo>
                    <a:pt x="6" y="864"/>
                  </a:lnTo>
                  <a:lnTo>
                    <a:pt x="9" y="859"/>
                  </a:lnTo>
                  <a:lnTo>
                    <a:pt x="11" y="857"/>
                  </a:lnTo>
                  <a:lnTo>
                    <a:pt x="13" y="850"/>
                  </a:lnTo>
                  <a:lnTo>
                    <a:pt x="13" y="846"/>
                  </a:lnTo>
                  <a:lnTo>
                    <a:pt x="16" y="841"/>
                  </a:lnTo>
                  <a:lnTo>
                    <a:pt x="16" y="834"/>
                  </a:lnTo>
                  <a:lnTo>
                    <a:pt x="16" y="828"/>
                  </a:lnTo>
                  <a:lnTo>
                    <a:pt x="16" y="816"/>
                  </a:lnTo>
                  <a:lnTo>
                    <a:pt x="13" y="807"/>
                  </a:lnTo>
                  <a:lnTo>
                    <a:pt x="11" y="800"/>
                  </a:lnTo>
                  <a:lnTo>
                    <a:pt x="9" y="796"/>
                  </a:lnTo>
                  <a:lnTo>
                    <a:pt x="9" y="793"/>
                  </a:lnTo>
                  <a:lnTo>
                    <a:pt x="9" y="791"/>
                  </a:lnTo>
                  <a:lnTo>
                    <a:pt x="11" y="789"/>
                  </a:lnTo>
                  <a:lnTo>
                    <a:pt x="13" y="786"/>
                  </a:lnTo>
                  <a:lnTo>
                    <a:pt x="16" y="784"/>
                  </a:lnTo>
                  <a:lnTo>
                    <a:pt x="18" y="780"/>
                  </a:lnTo>
                  <a:lnTo>
                    <a:pt x="20" y="777"/>
                  </a:lnTo>
                  <a:lnTo>
                    <a:pt x="22" y="773"/>
                  </a:lnTo>
                  <a:lnTo>
                    <a:pt x="25" y="768"/>
                  </a:lnTo>
                  <a:lnTo>
                    <a:pt x="25" y="766"/>
                  </a:lnTo>
                  <a:lnTo>
                    <a:pt x="27" y="764"/>
                  </a:lnTo>
                  <a:lnTo>
                    <a:pt x="25" y="759"/>
                  </a:lnTo>
                  <a:lnTo>
                    <a:pt x="20" y="754"/>
                  </a:lnTo>
                  <a:lnTo>
                    <a:pt x="13" y="748"/>
                  </a:lnTo>
                  <a:lnTo>
                    <a:pt x="13" y="745"/>
                  </a:lnTo>
                  <a:lnTo>
                    <a:pt x="11" y="743"/>
                  </a:lnTo>
                  <a:lnTo>
                    <a:pt x="11" y="741"/>
                  </a:lnTo>
                  <a:lnTo>
                    <a:pt x="11" y="736"/>
                  </a:lnTo>
                  <a:lnTo>
                    <a:pt x="11" y="729"/>
                  </a:lnTo>
                  <a:lnTo>
                    <a:pt x="9" y="725"/>
                  </a:lnTo>
                  <a:lnTo>
                    <a:pt x="9" y="720"/>
                  </a:lnTo>
                  <a:lnTo>
                    <a:pt x="6" y="718"/>
                  </a:lnTo>
                  <a:lnTo>
                    <a:pt x="6" y="716"/>
                  </a:lnTo>
                  <a:lnTo>
                    <a:pt x="6" y="713"/>
                  </a:lnTo>
                  <a:lnTo>
                    <a:pt x="4" y="713"/>
                  </a:lnTo>
                  <a:lnTo>
                    <a:pt x="4" y="711"/>
                  </a:lnTo>
                  <a:lnTo>
                    <a:pt x="4" y="706"/>
                  </a:lnTo>
                  <a:lnTo>
                    <a:pt x="6" y="702"/>
                  </a:lnTo>
                  <a:lnTo>
                    <a:pt x="6" y="697"/>
                  </a:lnTo>
                  <a:lnTo>
                    <a:pt x="9" y="690"/>
                  </a:lnTo>
                  <a:lnTo>
                    <a:pt x="13" y="686"/>
                  </a:lnTo>
                  <a:lnTo>
                    <a:pt x="18" y="681"/>
                  </a:lnTo>
                  <a:lnTo>
                    <a:pt x="20" y="674"/>
                  </a:lnTo>
                  <a:lnTo>
                    <a:pt x="22" y="672"/>
                  </a:lnTo>
                  <a:lnTo>
                    <a:pt x="22" y="668"/>
                  </a:lnTo>
                  <a:lnTo>
                    <a:pt x="22" y="663"/>
                  </a:lnTo>
                  <a:lnTo>
                    <a:pt x="22" y="654"/>
                  </a:lnTo>
                  <a:lnTo>
                    <a:pt x="22" y="647"/>
                  </a:lnTo>
                  <a:lnTo>
                    <a:pt x="22" y="645"/>
                  </a:lnTo>
                  <a:lnTo>
                    <a:pt x="22" y="640"/>
                  </a:lnTo>
                  <a:lnTo>
                    <a:pt x="25" y="638"/>
                  </a:lnTo>
                  <a:lnTo>
                    <a:pt x="25" y="636"/>
                  </a:lnTo>
                  <a:lnTo>
                    <a:pt x="27" y="633"/>
                  </a:lnTo>
                  <a:lnTo>
                    <a:pt x="29" y="631"/>
                  </a:lnTo>
                  <a:lnTo>
                    <a:pt x="29" y="629"/>
                  </a:lnTo>
                  <a:lnTo>
                    <a:pt x="29" y="626"/>
                  </a:lnTo>
                  <a:lnTo>
                    <a:pt x="32" y="624"/>
                  </a:lnTo>
                  <a:lnTo>
                    <a:pt x="36" y="624"/>
                  </a:lnTo>
                  <a:lnTo>
                    <a:pt x="38" y="624"/>
                  </a:lnTo>
                  <a:lnTo>
                    <a:pt x="41" y="626"/>
                  </a:lnTo>
                  <a:lnTo>
                    <a:pt x="45" y="626"/>
                  </a:lnTo>
                  <a:lnTo>
                    <a:pt x="48" y="626"/>
                  </a:lnTo>
                  <a:lnTo>
                    <a:pt x="52" y="626"/>
                  </a:lnTo>
                  <a:lnTo>
                    <a:pt x="54" y="624"/>
                  </a:lnTo>
                  <a:lnTo>
                    <a:pt x="57" y="622"/>
                  </a:lnTo>
                  <a:lnTo>
                    <a:pt x="59" y="620"/>
                  </a:lnTo>
                  <a:lnTo>
                    <a:pt x="61" y="617"/>
                  </a:lnTo>
                  <a:lnTo>
                    <a:pt x="64" y="615"/>
                  </a:lnTo>
                  <a:lnTo>
                    <a:pt x="66" y="610"/>
                  </a:lnTo>
                  <a:lnTo>
                    <a:pt x="68" y="608"/>
                  </a:lnTo>
                  <a:lnTo>
                    <a:pt x="70" y="606"/>
                  </a:lnTo>
                  <a:lnTo>
                    <a:pt x="70" y="601"/>
                  </a:lnTo>
                  <a:lnTo>
                    <a:pt x="70" y="599"/>
                  </a:lnTo>
                  <a:lnTo>
                    <a:pt x="73" y="597"/>
                  </a:lnTo>
                  <a:lnTo>
                    <a:pt x="75" y="597"/>
                  </a:lnTo>
                  <a:lnTo>
                    <a:pt x="77" y="597"/>
                  </a:lnTo>
                  <a:lnTo>
                    <a:pt x="82" y="599"/>
                  </a:lnTo>
                  <a:lnTo>
                    <a:pt x="82" y="601"/>
                  </a:lnTo>
                  <a:lnTo>
                    <a:pt x="84" y="606"/>
                  </a:lnTo>
                  <a:lnTo>
                    <a:pt x="84" y="608"/>
                  </a:lnTo>
                  <a:lnTo>
                    <a:pt x="84" y="610"/>
                  </a:lnTo>
                  <a:lnTo>
                    <a:pt x="86" y="610"/>
                  </a:lnTo>
                  <a:lnTo>
                    <a:pt x="91" y="615"/>
                  </a:lnTo>
                  <a:lnTo>
                    <a:pt x="93" y="615"/>
                  </a:lnTo>
                  <a:lnTo>
                    <a:pt x="98" y="617"/>
                  </a:lnTo>
                  <a:lnTo>
                    <a:pt x="100" y="617"/>
                  </a:lnTo>
                  <a:lnTo>
                    <a:pt x="105" y="617"/>
                  </a:lnTo>
                  <a:lnTo>
                    <a:pt x="98" y="615"/>
                  </a:lnTo>
                  <a:lnTo>
                    <a:pt x="96" y="610"/>
                  </a:lnTo>
                  <a:lnTo>
                    <a:pt x="93" y="608"/>
                  </a:lnTo>
                  <a:lnTo>
                    <a:pt x="91" y="604"/>
                  </a:lnTo>
                  <a:lnTo>
                    <a:pt x="91" y="599"/>
                  </a:lnTo>
                  <a:lnTo>
                    <a:pt x="91" y="597"/>
                  </a:lnTo>
                  <a:lnTo>
                    <a:pt x="93" y="592"/>
                  </a:lnTo>
                  <a:lnTo>
                    <a:pt x="96" y="588"/>
                  </a:lnTo>
                  <a:lnTo>
                    <a:pt x="98" y="583"/>
                  </a:lnTo>
                  <a:lnTo>
                    <a:pt x="100" y="578"/>
                  </a:lnTo>
                  <a:lnTo>
                    <a:pt x="100" y="574"/>
                  </a:lnTo>
                  <a:lnTo>
                    <a:pt x="100" y="572"/>
                  </a:lnTo>
                  <a:lnTo>
                    <a:pt x="105" y="565"/>
                  </a:lnTo>
                  <a:lnTo>
                    <a:pt x="107" y="560"/>
                  </a:lnTo>
                  <a:lnTo>
                    <a:pt x="109" y="556"/>
                  </a:lnTo>
                  <a:lnTo>
                    <a:pt x="114" y="551"/>
                  </a:lnTo>
                  <a:lnTo>
                    <a:pt x="118" y="549"/>
                  </a:lnTo>
                  <a:lnTo>
                    <a:pt x="123" y="546"/>
                  </a:lnTo>
                  <a:lnTo>
                    <a:pt x="128" y="544"/>
                  </a:lnTo>
                  <a:lnTo>
                    <a:pt x="132" y="542"/>
                  </a:lnTo>
                  <a:lnTo>
                    <a:pt x="132" y="540"/>
                  </a:lnTo>
                  <a:lnTo>
                    <a:pt x="134" y="537"/>
                  </a:lnTo>
                  <a:lnTo>
                    <a:pt x="137" y="537"/>
                  </a:lnTo>
                  <a:lnTo>
                    <a:pt x="141" y="535"/>
                  </a:lnTo>
                  <a:lnTo>
                    <a:pt x="146" y="533"/>
                  </a:lnTo>
                  <a:lnTo>
                    <a:pt x="150" y="533"/>
                  </a:lnTo>
                  <a:lnTo>
                    <a:pt x="153" y="530"/>
                  </a:lnTo>
                  <a:lnTo>
                    <a:pt x="153" y="528"/>
                  </a:lnTo>
                  <a:lnTo>
                    <a:pt x="155" y="524"/>
                  </a:lnTo>
                  <a:lnTo>
                    <a:pt x="157" y="519"/>
                  </a:lnTo>
                  <a:lnTo>
                    <a:pt x="162" y="517"/>
                  </a:lnTo>
                  <a:lnTo>
                    <a:pt x="164" y="517"/>
                  </a:lnTo>
                  <a:lnTo>
                    <a:pt x="169" y="517"/>
                  </a:lnTo>
                  <a:lnTo>
                    <a:pt x="171" y="514"/>
                  </a:lnTo>
                  <a:lnTo>
                    <a:pt x="173" y="512"/>
                  </a:lnTo>
                  <a:lnTo>
                    <a:pt x="176" y="508"/>
                  </a:lnTo>
                  <a:lnTo>
                    <a:pt x="178" y="503"/>
                  </a:lnTo>
                  <a:lnTo>
                    <a:pt x="185" y="496"/>
                  </a:lnTo>
                  <a:lnTo>
                    <a:pt x="189" y="489"/>
                  </a:lnTo>
                  <a:lnTo>
                    <a:pt x="194" y="487"/>
                  </a:lnTo>
                  <a:lnTo>
                    <a:pt x="198" y="482"/>
                  </a:lnTo>
                  <a:lnTo>
                    <a:pt x="207" y="478"/>
                  </a:lnTo>
                  <a:lnTo>
                    <a:pt x="212" y="473"/>
                  </a:lnTo>
                  <a:lnTo>
                    <a:pt x="214" y="473"/>
                  </a:lnTo>
                  <a:lnTo>
                    <a:pt x="217" y="473"/>
                  </a:lnTo>
                  <a:lnTo>
                    <a:pt x="219" y="469"/>
                  </a:lnTo>
                  <a:lnTo>
                    <a:pt x="223" y="464"/>
                  </a:lnTo>
                  <a:lnTo>
                    <a:pt x="228" y="462"/>
                  </a:lnTo>
                  <a:lnTo>
                    <a:pt x="230" y="460"/>
                  </a:lnTo>
                  <a:lnTo>
                    <a:pt x="233" y="455"/>
                  </a:lnTo>
                  <a:lnTo>
                    <a:pt x="235" y="450"/>
                  </a:lnTo>
                  <a:lnTo>
                    <a:pt x="235" y="446"/>
                  </a:lnTo>
                  <a:lnTo>
                    <a:pt x="235" y="441"/>
                  </a:lnTo>
                  <a:lnTo>
                    <a:pt x="235" y="430"/>
                  </a:lnTo>
                  <a:lnTo>
                    <a:pt x="235" y="428"/>
                  </a:lnTo>
                  <a:lnTo>
                    <a:pt x="233" y="418"/>
                  </a:lnTo>
                  <a:lnTo>
                    <a:pt x="233" y="412"/>
                  </a:lnTo>
                  <a:lnTo>
                    <a:pt x="233" y="407"/>
                  </a:lnTo>
                  <a:lnTo>
                    <a:pt x="235" y="405"/>
                  </a:lnTo>
                  <a:lnTo>
                    <a:pt x="235" y="400"/>
                  </a:lnTo>
                  <a:lnTo>
                    <a:pt x="237" y="398"/>
                  </a:lnTo>
                  <a:lnTo>
                    <a:pt x="239" y="396"/>
                  </a:lnTo>
                  <a:lnTo>
                    <a:pt x="249" y="389"/>
                  </a:lnTo>
                  <a:lnTo>
                    <a:pt x="258" y="384"/>
                  </a:lnTo>
                  <a:lnTo>
                    <a:pt x="265" y="380"/>
                  </a:lnTo>
                  <a:lnTo>
                    <a:pt x="271" y="375"/>
                  </a:lnTo>
                  <a:lnTo>
                    <a:pt x="274" y="375"/>
                  </a:lnTo>
                  <a:lnTo>
                    <a:pt x="276" y="373"/>
                  </a:lnTo>
                  <a:lnTo>
                    <a:pt x="281" y="370"/>
                  </a:lnTo>
                  <a:lnTo>
                    <a:pt x="287" y="368"/>
                  </a:lnTo>
                  <a:lnTo>
                    <a:pt x="294" y="364"/>
                  </a:lnTo>
                  <a:lnTo>
                    <a:pt x="299" y="361"/>
                  </a:lnTo>
                  <a:lnTo>
                    <a:pt x="306" y="359"/>
                  </a:lnTo>
                  <a:lnTo>
                    <a:pt x="310" y="359"/>
                  </a:lnTo>
                  <a:lnTo>
                    <a:pt x="317" y="357"/>
                  </a:lnTo>
                  <a:lnTo>
                    <a:pt x="322" y="354"/>
                  </a:lnTo>
                  <a:lnTo>
                    <a:pt x="326" y="352"/>
                  </a:lnTo>
                  <a:lnTo>
                    <a:pt x="329" y="352"/>
                  </a:lnTo>
                  <a:lnTo>
                    <a:pt x="331" y="350"/>
                  </a:lnTo>
                  <a:lnTo>
                    <a:pt x="333" y="345"/>
                  </a:lnTo>
                  <a:lnTo>
                    <a:pt x="335" y="343"/>
                  </a:lnTo>
                  <a:lnTo>
                    <a:pt x="338" y="343"/>
                  </a:lnTo>
                  <a:lnTo>
                    <a:pt x="340" y="341"/>
                  </a:lnTo>
                  <a:lnTo>
                    <a:pt x="342" y="341"/>
                  </a:lnTo>
                  <a:lnTo>
                    <a:pt x="347" y="339"/>
                  </a:lnTo>
                  <a:lnTo>
                    <a:pt x="349" y="339"/>
                  </a:lnTo>
                  <a:lnTo>
                    <a:pt x="354" y="339"/>
                  </a:lnTo>
                  <a:lnTo>
                    <a:pt x="358" y="336"/>
                  </a:lnTo>
                  <a:lnTo>
                    <a:pt x="361" y="334"/>
                  </a:lnTo>
                  <a:lnTo>
                    <a:pt x="363" y="334"/>
                  </a:lnTo>
                  <a:lnTo>
                    <a:pt x="365" y="332"/>
                  </a:lnTo>
                  <a:lnTo>
                    <a:pt x="367" y="327"/>
                  </a:lnTo>
                  <a:lnTo>
                    <a:pt x="370" y="325"/>
                  </a:lnTo>
                  <a:lnTo>
                    <a:pt x="374" y="323"/>
                  </a:lnTo>
                  <a:lnTo>
                    <a:pt x="379" y="318"/>
                  </a:lnTo>
                  <a:lnTo>
                    <a:pt x="383" y="313"/>
                  </a:lnTo>
                  <a:lnTo>
                    <a:pt x="386" y="311"/>
                  </a:lnTo>
                  <a:lnTo>
                    <a:pt x="388" y="309"/>
                  </a:lnTo>
                  <a:lnTo>
                    <a:pt x="388" y="304"/>
                  </a:lnTo>
                  <a:lnTo>
                    <a:pt x="390" y="300"/>
                  </a:lnTo>
                  <a:lnTo>
                    <a:pt x="390" y="297"/>
                  </a:lnTo>
                  <a:lnTo>
                    <a:pt x="393" y="293"/>
                  </a:lnTo>
                  <a:lnTo>
                    <a:pt x="395" y="286"/>
                  </a:lnTo>
                  <a:lnTo>
                    <a:pt x="395" y="281"/>
                  </a:lnTo>
                  <a:lnTo>
                    <a:pt x="397" y="275"/>
                  </a:lnTo>
                  <a:lnTo>
                    <a:pt x="397" y="268"/>
                  </a:lnTo>
                  <a:lnTo>
                    <a:pt x="395" y="263"/>
                  </a:lnTo>
                  <a:lnTo>
                    <a:pt x="395" y="256"/>
                  </a:lnTo>
                  <a:lnTo>
                    <a:pt x="395" y="252"/>
                  </a:lnTo>
                  <a:lnTo>
                    <a:pt x="395" y="249"/>
                  </a:lnTo>
                  <a:lnTo>
                    <a:pt x="397" y="245"/>
                  </a:lnTo>
                  <a:lnTo>
                    <a:pt x="404" y="236"/>
                  </a:lnTo>
                  <a:lnTo>
                    <a:pt x="409" y="231"/>
                  </a:lnTo>
                  <a:lnTo>
                    <a:pt x="413" y="224"/>
                  </a:lnTo>
                  <a:lnTo>
                    <a:pt x="420" y="220"/>
                  </a:lnTo>
                  <a:lnTo>
                    <a:pt x="431" y="208"/>
                  </a:lnTo>
                  <a:lnTo>
                    <a:pt x="438" y="204"/>
                  </a:lnTo>
                  <a:lnTo>
                    <a:pt x="441" y="201"/>
                  </a:lnTo>
                  <a:lnTo>
                    <a:pt x="445" y="199"/>
                  </a:lnTo>
                  <a:lnTo>
                    <a:pt x="450" y="197"/>
                  </a:lnTo>
                  <a:lnTo>
                    <a:pt x="457" y="195"/>
                  </a:lnTo>
                  <a:lnTo>
                    <a:pt x="463" y="192"/>
                  </a:lnTo>
                  <a:lnTo>
                    <a:pt x="468" y="190"/>
                  </a:lnTo>
                  <a:lnTo>
                    <a:pt x="475" y="188"/>
                  </a:lnTo>
                  <a:lnTo>
                    <a:pt x="484" y="185"/>
                  </a:lnTo>
                  <a:lnTo>
                    <a:pt x="493" y="183"/>
                  </a:lnTo>
                  <a:lnTo>
                    <a:pt x="500" y="181"/>
                  </a:lnTo>
                  <a:lnTo>
                    <a:pt x="502" y="181"/>
                  </a:lnTo>
                  <a:lnTo>
                    <a:pt x="509" y="183"/>
                  </a:lnTo>
                  <a:lnTo>
                    <a:pt x="514" y="185"/>
                  </a:lnTo>
                  <a:lnTo>
                    <a:pt x="523" y="190"/>
                  </a:lnTo>
                  <a:lnTo>
                    <a:pt x="525" y="190"/>
                  </a:lnTo>
                  <a:lnTo>
                    <a:pt x="527" y="192"/>
                  </a:lnTo>
                  <a:lnTo>
                    <a:pt x="534" y="190"/>
                  </a:lnTo>
                  <a:lnTo>
                    <a:pt x="537" y="190"/>
                  </a:lnTo>
                  <a:lnTo>
                    <a:pt x="541" y="190"/>
                  </a:lnTo>
                  <a:lnTo>
                    <a:pt x="543" y="188"/>
                  </a:lnTo>
                  <a:lnTo>
                    <a:pt x="546" y="188"/>
                  </a:lnTo>
                  <a:lnTo>
                    <a:pt x="557" y="190"/>
                  </a:lnTo>
                  <a:lnTo>
                    <a:pt x="569" y="190"/>
                  </a:lnTo>
                  <a:lnTo>
                    <a:pt x="573" y="190"/>
                  </a:lnTo>
                  <a:lnTo>
                    <a:pt x="578" y="190"/>
                  </a:lnTo>
                  <a:lnTo>
                    <a:pt x="582" y="190"/>
                  </a:lnTo>
                  <a:lnTo>
                    <a:pt x="589" y="188"/>
                  </a:lnTo>
                  <a:lnTo>
                    <a:pt x="596" y="188"/>
                  </a:lnTo>
                  <a:lnTo>
                    <a:pt x="610" y="179"/>
                  </a:lnTo>
                  <a:lnTo>
                    <a:pt x="617" y="176"/>
                  </a:lnTo>
                  <a:lnTo>
                    <a:pt x="623" y="172"/>
                  </a:lnTo>
                  <a:lnTo>
                    <a:pt x="626" y="169"/>
                  </a:lnTo>
                  <a:lnTo>
                    <a:pt x="628" y="167"/>
                  </a:lnTo>
                  <a:lnTo>
                    <a:pt x="630" y="163"/>
                  </a:lnTo>
                  <a:lnTo>
                    <a:pt x="630" y="160"/>
                  </a:lnTo>
                  <a:lnTo>
                    <a:pt x="630" y="158"/>
                  </a:lnTo>
                  <a:lnTo>
                    <a:pt x="630" y="151"/>
                  </a:lnTo>
                  <a:lnTo>
                    <a:pt x="630" y="144"/>
                  </a:lnTo>
                  <a:lnTo>
                    <a:pt x="630" y="137"/>
                  </a:lnTo>
                  <a:lnTo>
                    <a:pt x="632" y="133"/>
                  </a:lnTo>
                  <a:lnTo>
                    <a:pt x="635" y="131"/>
                  </a:lnTo>
                  <a:lnTo>
                    <a:pt x="637" y="128"/>
                  </a:lnTo>
                  <a:lnTo>
                    <a:pt x="644" y="126"/>
                  </a:lnTo>
                  <a:lnTo>
                    <a:pt x="651" y="126"/>
                  </a:lnTo>
                  <a:lnTo>
                    <a:pt x="655" y="126"/>
                  </a:lnTo>
                  <a:lnTo>
                    <a:pt x="662" y="128"/>
                  </a:lnTo>
                  <a:lnTo>
                    <a:pt x="667" y="131"/>
                  </a:lnTo>
                  <a:lnTo>
                    <a:pt x="669" y="131"/>
                  </a:lnTo>
                  <a:lnTo>
                    <a:pt x="676" y="128"/>
                  </a:lnTo>
                  <a:lnTo>
                    <a:pt x="680" y="128"/>
                  </a:lnTo>
                  <a:lnTo>
                    <a:pt x="692" y="124"/>
                  </a:lnTo>
                  <a:lnTo>
                    <a:pt x="699" y="121"/>
                  </a:lnTo>
                  <a:lnTo>
                    <a:pt x="701" y="121"/>
                  </a:lnTo>
                  <a:lnTo>
                    <a:pt x="706" y="121"/>
                  </a:lnTo>
                  <a:lnTo>
                    <a:pt x="712" y="124"/>
                  </a:lnTo>
                  <a:lnTo>
                    <a:pt x="717" y="124"/>
                  </a:lnTo>
                  <a:lnTo>
                    <a:pt x="724" y="124"/>
                  </a:lnTo>
                  <a:lnTo>
                    <a:pt x="728" y="124"/>
                  </a:lnTo>
                  <a:lnTo>
                    <a:pt x="735" y="124"/>
                  </a:lnTo>
                  <a:lnTo>
                    <a:pt x="744" y="121"/>
                  </a:lnTo>
                  <a:lnTo>
                    <a:pt x="751" y="124"/>
                  </a:lnTo>
                  <a:lnTo>
                    <a:pt x="760" y="124"/>
                  </a:lnTo>
                  <a:lnTo>
                    <a:pt x="767" y="124"/>
                  </a:lnTo>
                  <a:lnTo>
                    <a:pt x="776" y="124"/>
                  </a:lnTo>
                  <a:lnTo>
                    <a:pt x="779" y="126"/>
                  </a:lnTo>
                  <a:lnTo>
                    <a:pt x="783" y="126"/>
                  </a:lnTo>
                  <a:lnTo>
                    <a:pt x="786" y="128"/>
                  </a:lnTo>
                  <a:lnTo>
                    <a:pt x="788" y="131"/>
                  </a:lnTo>
                  <a:lnTo>
                    <a:pt x="792" y="137"/>
                  </a:lnTo>
                  <a:lnTo>
                    <a:pt x="797" y="144"/>
                  </a:lnTo>
                  <a:lnTo>
                    <a:pt x="802" y="147"/>
                  </a:lnTo>
                  <a:lnTo>
                    <a:pt x="806" y="147"/>
                  </a:lnTo>
                  <a:lnTo>
                    <a:pt x="808" y="147"/>
                  </a:lnTo>
                  <a:lnTo>
                    <a:pt x="815" y="144"/>
                  </a:lnTo>
                  <a:lnTo>
                    <a:pt x="822" y="140"/>
                  </a:lnTo>
                  <a:lnTo>
                    <a:pt x="836" y="131"/>
                  </a:lnTo>
                  <a:lnTo>
                    <a:pt x="840" y="128"/>
                  </a:lnTo>
                  <a:lnTo>
                    <a:pt x="845" y="126"/>
                  </a:lnTo>
                  <a:lnTo>
                    <a:pt x="850" y="124"/>
                  </a:lnTo>
                  <a:lnTo>
                    <a:pt x="854" y="124"/>
                  </a:lnTo>
                  <a:lnTo>
                    <a:pt x="859" y="126"/>
                  </a:lnTo>
                  <a:lnTo>
                    <a:pt x="861" y="126"/>
                  </a:lnTo>
                  <a:lnTo>
                    <a:pt x="866" y="128"/>
                  </a:lnTo>
                  <a:lnTo>
                    <a:pt x="870" y="133"/>
                  </a:lnTo>
                  <a:lnTo>
                    <a:pt x="872" y="135"/>
                  </a:lnTo>
                  <a:lnTo>
                    <a:pt x="877" y="135"/>
                  </a:lnTo>
                  <a:lnTo>
                    <a:pt x="879" y="135"/>
                  </a:lnTo>
                  <a:lnTo>
                    <a:pt x="882" y="135"/>
                  </a:lnTo>
                  <a:lnTo>
                    <a:pt x="886" y="133"/>
                  </a:lnTo>
                  <a:lnTo>
                    <a:pt x="888" y="131"/>
                  </a:lnTo>
                  <a:lnTo>
                    <a:pt x="893" y="126"/>
                  </a:lnTo>
                  <a:lnTo>
                    <a:pt x="898" y="117"/>
                  </a:lnTo>
                  <a:lnTo>
                    <a:pt x="904" y="110"/>
                  </a:lnTo>
                  <a:lnTo>
                    <a:pt x="907" y="105"/>
                  </a:lnTo>
                  <a:lnTo>
                    <a:pt x="911" y="103"/>
                  </a:lnTo>
                  <a:lnTo>
                    <a:pt x="916" y="101"/>
                  </a:lnTo>
                  <a:lnTo>
                    <a:pt x="918" y="101"/>
                  </a:lnTo>
                  <a:lnTo>
                    <a:pt x="923" y="103"/>
                  </a:lnTo>
                  <a:lnTo>
                    <a:pt x="925" y="103"/>
                  </a:lnTo>
                  <a:lnTo>
                    <a:pt x="927" y="103"/>
                  </a:lnTo>
                  <a:lnTo>
                    <a:pt x="932" y="105"/>
                  </a:lnTo>
                  <a:lnTo>
                    <a:pt x="941" y="110"/>
                  </a:lnTo>
                  <a:lnTo>
                    <a:pt x="946" y="112"/>
                  </a:lnTo>
                  <a:lnTo>
                    <a:pt x="955" y="117"/>
                  </a:lnTo>
                  <a:lnTo>
                    <a:pt x="962" y="119"/>
                  </a:lnTo>
                  <a:lnTo>
                    <a:pt x="966" y="119"/>
                  </a:lnTo>
                  <a:lnTo>
                    <a:pt x="968" y="119"/>
                  </a:lnTo>
                  <a:lnTo>
                    <a:pt x="971" y="119"/>
                  </a:lnTo>
                  <a:lnTo>
                    <a:pt x="973" y="117"/>
                  </a:lnTo>
                  <a:lnTo>
                    <a:pt x="978" y="112"/>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64" name="Freeform 41">
              <a:extLst>
                <a:ext uri="{FF2B5EF4-FFF2-40B4-BE49-F238E27FC236}">
                  <a16:creationId xmlns:a16="http://schemas.microsoft.com/office/drawing/2014/main" id="{D9D51EE7-D328-CB50-96A3-EC07DD8ADC61}"/>
                </a:ext>
              </a:extLst>
            </xdr:cNvPr>
            <xdr:cNvSpPr>
              <a:spLocks/>
            </xdr:cNvSpPr>
          </xdr:nvSpPr>
          <xdr:spPr bwMode="auto">
            <a:xfrm>
              <a:off x="2332038" y="723900"/>
              <a:ext cx="395287" cy="249238"/>
            </a:xfrm>
            <a:custGeom>
              <a:avLst/>
              <a:gdLst/>
              <a:ahLst/>
              <a:cxnLst>
                <a:cxn ang="0">
                  <a:pos x="0" y="153"/>
                </a:cxn>
                <a:cxn ang="0">
                  <a:pos x="0" y="141"/>
                </a:cxn>
                <a:cxn ang="0">
                  <a:pos x="2" y="132"/>
                </a:cxn>
                <a:cxn ang="0">
                  <a:pos x="6" y="125"/>
                </a:cxn>
                <a:cxn ang="0">
                  <a:pos x="13" y="121"/>
                </a:cxn>
                <a:cxn ang="0">
                  <a:pos x="22" y="118"/>
                </a:cxn>
                <a:cxn ang="0">
                  <a:pos x="36" y="118"/>
                </a:cxn>
                <a:cxn ang="0">
                  <a:pos x="43" y="116"/>
                </a:cxn>
                <a:cxn ang="0">
                  <a:pos x="50" y="109"/>
                </a:cxn>
                <a:cxn ang="0">
                  <a:pos x="59" y="98"/>
                </a:cxn>
                <a:cxn ang="0">
                  <a:pos x="75" y="86"/>
                </a:cxn>
                <a:cxn ang="0">
                  <a:pos x="86" y="73"/>
                </a:cxn>
                <a:cxn ang="0">
                  <a:pos x="93" y="70"/>
                </a:cxn>
                <a:cxn ang="0">
                  <a:pos x="105" y="70"/>
                </a:cxn>
                <a:cxn ang="0">
                  <a:pos x="111" y="73"/>
                </a:cxn>
                <a:cxn ang="0">
                  <a:pos x="121" y="75"/>
                </a:cxn>
                <a:cxn ang="0">
                  <a:pos x="127" y="75"/>
                </a:cxn>
                <a:cxn ang="0">
                  <a:pos x="132" y="70"/>
                </a:cxn>
                <a:cxn ang="0">
                  <a:pos x="132" y="66"/>
                </a:cxn>
                <a:cxn ang="0">
                  <a:pos x="132" y="54"/>
                </a:cxn>
                <a:cxn ang="0">
                  <a:pos x="134" y="43"/>
                </a:cxn>
                <a:cxn ang="0">
                  <a:pos x="139" y="36"/>
                </a:cxn>
                <a:cxn ang="0">
                  <a:pos x="146" y="34"/>
                </a:cxn>
                <a:cxn ang="0">
                  <a:pos x="155" y="36"/>
                </a:cxn>
                <a:cxn ang="0">
                  <a:pos x="166" y="43"/>
                </a:cxn>
                <a:cxn ang="0">
                  <a:pos x="178" y="48"/>
                </a:cxn>
                <a:cxn ang="0">
                  <a:pos x="182" y="48"/>
                </a:cxn>
                <a:cxn ang="0">
                  <a:pos x="187" y="43"/>
                </a:cxn>
                <a:cxn ang="0">
                  <a:pos x="191" y="38"/>
                </a:cxn>
                <a:cxn ang="0">
                  <a:pos x="201" y="32"/>
                </a:cxn>
                <a:cxn ang="0">
                  <a:pos x="212" y="27"/>
                </a:cxn>
                <a:cxn ang="0">
                  <a:pos x="219" y="25"/>
                </a:cxn>
                <a:cxn ang="0">
                  <a:pos x="221" y="20"/>
                </a:cxn>
                <a:cxn ang="0">
                  <a:pos x="221" y="6"/>
                </a:cxn>
                <a:cxn ang="0">
                  <a:pos x="226" y="0"/>
                </a:cxn>
                <a:cxn ang="0">
                  <a:pos x="233" y="6"/>
                </a:cxn>
                <a:cxn ang="0">
                  <a:pos x="239" y="20"/>
                </a:cxn>
                <a:cxn ang="0">
                  <a:pos x="249" y="36"/>
                </a:cxn>
                <a:cxn ang="0">
                  <a:pos x="249" y="45"/>
                </a:cxn>
              </a:cxnLst>
              <a:rect l="0" t="0" r="r" b="b"/>
              <a:pathLst>
                <a:path w="249" h="157">
                  <a:moveTo>
                    <a:pt x="0" y="157"/>
                  </a:moveTo>
                  <a:lnTo>
                    <a:pt x="0" y="153"/>
                  </a:lnTo>
                  <a:lnTo>
                    <a:pt x="2" y="148"/>
                  </a:lnTo>
                  <a:lnTo>
                    <a:pt x="0" y="141"/>
                  </a:lnTo>
                  <a:lnTo>
                    <a:pt x="0" y="134"/>
                  </a:lnTo>
                  <a:lnTo>
                    <a:pt x="2" y="132"/>
                  </a:lnTo>
                  <a:lnTo>
                    <a:pt x="4" y="130"/>
                  </a:lnTo>
                  <a:lnTo>
                    <a:pt x="6" y="125"/>
                  </a:lnTo>
                  <a:lnTo>
                    <a:pt x="11" y="123"/>
                  </a:lnTo>
                  <a:lnTo>
                    <a:pt x="13" y="121"/>
                  </a:lnTo>
                  <a:lnTo>
                    <a:pt x="18" y="118"/>
                  </a:lnTo>
                  <a:lnTo>
                    <a:pt x="22" y="118"/>
                  </a:lnTo>
                  <a:lnTo>
                    <a:pt x="32" y="118"/>
                  </a:lnTo>
                  <a:lnTo>
                    <a:pt x="36" y="118"/>
                  </a:lnTo>
                  <a:lnTo>
                    <a:pt x="41" y="116"/>
                  </a:lnTo>
                  <a:lnTo>
                    <a:pt x="43" y="116"/>
                  </a:lnTo>
                  <a:lnTo>
                    <a:pt x="45" y="114"/>
                  </a:lnTo>
                  <a:lnTo>
                    <a:pt x="50" y="109"/>
                  </a:lnTo>
                  <a:lnTo>
                    <a:pt x="54" y="105"/>
                  </a:lnTo>
                  <a:lnTo>
                    <a:pt x="59" y="98"/>
                  </a:lnTo>
                  <a:lnTo>
                    <a:pt x="66" y="93"/>
                  </a:lnTo>
                  <a:lnTo>
                    <a:pt x="75" y="86"/>
                  </a:lnTo>
                  <a:lnTo>
                    <a:pt x="79" y="80"/>
                  </a:lnTo>
                  <a:lnTo>
                    <a:pt x="86" y="73"/>
                  </a:lnTo>
                  <a:lnTo>
                    <a:pt x="91" y="70"/>
                  </a:lnTo>
                  <a:lnTo>
                    <a:pt x="93" y="70"/>
                  </a:lnTo>
                  <a:lnTo>
                    <a:pt x="100" y="70"/>
                  </a:lnTo>
                  <a:lnTo>
                    <a:pt x="105" y="70"/>
                  </a:lnTo>
                  <a:lnTo>
                    <a:pt x="107" y="70"/>
                  </a:lnTo>
                  <a:lnTo>
                    <a:pt x="111" y="73"/>
                  </a:lnTo>
                  <a:lnTo>
                    <a:pt x="116" y="75"/>
                  </a:lnTo>
                  <a:lnTo>
                    <a:pt x="121" y="75"/>
                  </a:lnTo>
                  <a:lnTo>
                    <a:pt x="125" y="75"/>
                  </a:lnTo>
                  <a:lnTo>
                    <a:pt x="127" y="75"/>
                  </a:lnTo>
                  <a:lnTo>
                    <a:pt x="130" y="75"/>
                  </a:lnTo>
                  <a:lnTo>
                    <a:pt x="132" y="70"/>
                  </a:lnTo>
                  <a:lnTo>
                    <a:pt x="132" y="68"/>
                  </a:lnTo>
                  <a:lnTo>
                    <a:pt x="132" y="66"/>
                  </a:lnTo>
                  <a:lnTo>
                    <a:pt x="132" y="61"/>
                  </a:lnTo>
                  <a:lnTo>
                    <a:pt x="132" y="54"/>
                  </a:lnTo>
                  <a:lnTo>
                    <a:pt x="132" y="48"/>
                  </a:lnTo>
                  <a:lnTo>
                    <a:pt x="134" y="43"/>
                  </a:lnTo>
                  <a:lnTo>
                    <a:pt x="134" y="41"/>
                  </a:lnTo>
                  <a:lnTo>
                    <a:pt x="139" y="36"/>
                  </a:lnTo>
                  <a:lnTo>
                    <a:pt x="141" y="34"/>
                  </a:lnTo>
                  <a:lnTo>
                    <a:pt x="146" y="34"/>
                  </a:lnTo>
                  <a:lnTo>
                    <a:pt x="150" y="34"/>
                  </a:lnTo>
                  <a:lnTo>
                    <a:pt x="155" y="36"/>
                  </a:lnTo>
                  <a:lnTo>
                    <a:pt x="159" y="38"/>
                  </a:lnTo>
                  <a:lnTo>
                    <a:pt x="166" y="43"/>
                  </a:lnTo>
                  <a:lnTo>
                    <a:pt x="173" y="45"/>
                  </a:lnTo>
                  <a:lnTo>
                    <a:pt x="178" y="48"/>
                  </a:lnTo>
                  <a:lnTo>
                    <a:pt x="180" y="48"/>
                  </a:lnTo>
                  <a:lnTo>
                    <a:pt x="182" y="48"/>
                  </a:lnTo>
                  <a:lnTo>
                    <a:pt x="185" y="45"/>
                  </a:lnTo>
                  <a:lnTo>
                    <a:pt x="187" y="43"/>
                  </a:lnTo>
                  <a:lnTo>
                    <a:pt x="189" y="41"/>
                  </a:lnTo>
                  <a:lnTo>
                    <a:pt x="191" y="38"/>
                  </a:lnTo>
                  <a:lnTo>
                    <a:pt x="194" y="36"/>
                  </a:lnTo>
                  <a:lnTo>
                    <a:pt x="201" y="32"/>
                  </a:lnTo>
                  <a:lnTo>
                    <a:pt x="207" y="29"/>
                  </a:lnTo>
                  <a:lnTo>
                    <a:pt x="212" y="27"/>
                  </a:lnTo>
                  <a:lnTo>
                    <a:pt x="217" y="27"/>
                  </a:lnTo>
                  <a:lnTo>
                    <a:pt x="219" y="25"/>
                  </a:lnTo>
                  <a:lnTo>
                    <a:pt x="219" y="22"/>
                  </a:lnTo>
                  <a:lnTo>
                    <a:pt x="221" y="20"/>
                  </a:lnTo>
                  <a:lnTo>
                    <a:pt x="221" y="13"/>
                  </a:lnTo>
                  <a:lnTo>
                    <a:pt x="221" y="6"/>
                  </a:lnTo>
                  <a:lnTo>
                    <a:pt x="223" y="4"/>
                  </a:lnTo>
                  <a:lnTo>
                    <a:pt x="226" y="0"/>
                  </a:lnTo>
                  <a:lnTo>
                    <a:pt x="228" y="0"/>
                  </a:lnTo>
                  <a:lnTo>
                    <a:pt x="233" y="6"/>
                  </a:lnTo>
                  <a:lnTo>
                    <a:pt x="235" y="13"/>
                  </a:lnTo>
                  <a:lnTo>
                    <a:pt x="239" y="20"/>
                  </a:lnTo>
                  <a:lnTo>
                    <a:pt x="246" y="32"/>
                  </a:lnTo>
                  <a:lnTo>
                    <a:pt x="249" y="36"/>
                  </a:lnTo>
                  <a:lnTo>
                    <a:pt x="249" y="41"/>
                  </a:lnTo>
                  <a:lnTo>
                    <a:pt x="249" y="45"/>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grpSp>
      <xdr:sp macro="" textlink="">
        <xdr:nvSpPr>
          <xdr:cNvPr id="211" name="seta1">
            <a:extLst>
              <a:ext uri="{FF2B5EF4-FFF2-40B4-BE49-F238E27FC236}">
                <a16:creationId xmlns:a16="http://schemas.microsoft.com/office/drawing/2014/main" id="{38E540E3-1B45-9CE8-BABF-F71CAE24DB83}"/>
              </a:ext>
            </a:extLst>
          </xdr:cNvPr>
          <xdr:cNvSpPr>
            <a:spLocks noEditPoints="1"/>
          </xdr:cNvSpPr>
        </xdr:nvSpPr>
        <xdr:spPr bwMode="auto">
          <a:xfrm>
            <a:off x="15602853" y="419100"/>
            <a:ext cx="144652" cy="293718"/>
          </a:xfrm>
          <a:custGeom>
            <a:avLst/>
            <a:gdLst/>
            <a:ahLst/>
            <a:cxnLst>
              <a:cxn ang="0">
                <a:pos x="0" y="334"/>
              </a:cxn>
              <a:cxn ang="0">
                <a:pos x="71" y="89"/>
              </a:cxn>
              <a:cxn ang="0">
                <a:pos x="144" y="334"/>
              </a:cxn>
              <a:cxn ang="0">
                <a:pos x="71" y="247"/>
              </a:cxn>
              <a:cxn ang="0">
                <a:pos x="0" y="334"/>
              </a:cxn>
              <a:cxn ang="0">
                <a:pos x="71" y="114"/>
              </a:cxn>
              <a:cxn ang="0">
                <a:pos x="71" y="238"/>
              </a:cxn>
              <a:cxn ang="0">
                <a:pos x="126" y="299"/>
              </a:cxn>
              <a:cxn ang="0">
                <a:pos x="71" y="114"/>
              </a:cxn>
              <a:cxn ang="0">
                <a:pos x="46" y="73"/>
              </a:cxn>
              <a:cxn ang="0">
                <a:pos x="46" y="0"/>
              </a:cxn>
              <a:cxn ang="0">
                <a:pos x="55" y="0"/>
              </a:cxn>
              <a:cxn ang="0">
                <a:pos x="89" y="55"/>
              </a:cxn>
              <a:cxn ang="0">
                <a:pos x="89" y="0"/>
              </a:cxn>
              <a:cxn ang="0">
                <a:pos x="103" y="0"/>
              </a:cxn>
              <a:cxn ang="0">
                <a:pos x="103" y="73"/>
              </a:cxn>
              <a:cxn ang="0">
                <a:pos x="94" y="73"/>
              </a:cxn>
              <a:cxn ang="0">
                <a:pos x="55" y="14"/>
              </a:cxn>
              <a:cxn ang="0">
                <a:pos x="55" y="73"/>
              </a:cxn>
              <a:cxn ang="0">
                <a:pos x="46" y="73"/>
              </a:cxn>
            </a:cxnLst>
            <a:rect l="0" t="0" r="r" b="b"/>
            <a:pathLst>
              <a:path w="144" h="334">
                <a:moveTo>
                  <a:pt x="0" y="334"/>
                </a:moveTo>
                <a:lnTo>
                  <a:pt x="71" y="89"/>
                </a:lnTo>
                <a:lnTo>
                  <a:pt x="144" y="334"/>
                </a:lnTo>
                <a:lnTo>
                  <a:pt x="71" y="247"/>
                </a:lnTo>
                <a:lnTo>
                  <a:pt x="0" y="334"/>
                </a:lnTo>
                <a:close/>
                <a:moveTo>
                  <a:pt x="71" y="114"/>
                </a:moveTo>
                <a:lnTo>
                  <a:pt x="71" y="238"/>
                </a:lnTo>
                <a:lnTo>
                  <a:pt x="126" y="299"/>
                </a:lnTo>
                <a:lnTo>
                  <a:pt x="71" y="114"/>
                </a:lnTo>
                <a:close/>
                <a:moveTo>
                  <a:pt x="46" y="73"/>
                </a:moveTo>
                <a:lnTo>
                  <a:pt x="46" y="0"/>
                </a:lnTo>
                <a:lnTo>
                  <a:pt x="55" y="0"/>
                </a:lnTo>
                <a:lnTo>
                  <a:pt x="89" y="55"/>
                </a:lnTo>
                <a:lnTo>
                  <a:pt x="89" y="0"/>
                </a:lnTo>
                <a:lnTo>
                  <a:pt x="103" y="0"/>
                </a:lnTo>
                <a:lnTo>
                  <a:pt x="103" y="73"/>
                </a:lnTo>
                <a:lnTo>
                  <a:pt x="94" y="73"/>
                </a:lnTo>
                <a:lnTo>
                  <a:pt x="55" y="14"/>
                </a:lnTo>
                <a:lnTo>
                  <a:pt x="55" y="73"/>
                </a:lnTo>
                <a:lnTo>
                  <a:pt x="46" y="73"/>
                </a:lnTo>
                <a:close/>
              </a:path>
            </a:pathLst>
          </a:custGeom>
          <a:solidFill>
            <a:srgbClr val="686868"/>
          </a:solidFill>
          <a:ln w="9525">
            <a:noFill/>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grpSp>
        <xdr:nvGrpSpPr>
          <xdr:cNvPr id="212" name="ACeS_R1">
            <a:extLst>
              <a:ext uri="{FF2B5EF4-FFF2-40B4-BE49-F238E27FC236}">
                <a16:creationId xmlns:a16="http://schemas.microsoft.com/office/drawing/2014/main" id="{4A78CF10-008E-D3A9-D685-4EDE21D27C03}"/>
              </a:ext>
            </a:extLst>
          </xdr:cNvPr>
          <xdr:cNvGrpSpPr/>
        </xdr:nvGrpSpPr>
        <xdr:grpSpPr>
          <a:xfrm>
            <a:off x="11253259" y="730512"/>
            <a:ext cx="4698935" cy="2608188"/>
            <a:chOff x="4216371" y="7000876"/>
            <a:chExt cx="4403755" cy="2792142"/>
          </a:xfrm>
        </xdr:grpSpPr>
        <xdr:sp macro="" textlink="">
          <xdr:nvSpPr>
            <xdr:cNvPr id="236" name="A102">
              <a:extLst>
                <a:ext uri="{FF2B5EF4-FFF2-40B4-BE49-F238E27FC236}">
                  <a16:creationId xmlns:a16="http://schemas.microsoft.com/office/drawing/2014/main" id="{EC0CB03B-3642-FD4B-F04E-E41FACB8E185}"/>
                </a:ext>
              </a:extLst>
            </xdr:cNvPr>
            <xdr:cNvSpPr>
              <a:spLocks/>
            </xdr:cNvSpPr>
          </xdr:nvSpPr>
          <xdr:spPr bwMode="auto">
            <a:xfrm>
              <a:off x="5700994" y="8065511"/>
              <a:ext cx="1024268" cy="910354"/>
            </a:xfrm>
            <a:custGeom>
              <a:avLst/>
              <a:gdLst/>
              <a:ahLst/>
              <a:cxnLst>
                <a:cxn ang="0">
                  <a:pos x="941" y="105"/>
                </a:cxn>
                <a:cxn ang="0">
                  <a:pos x="925" y="135"/>
                </a:cxn>
                <a:cxn ang="0">
                  <a:pos x="962" y="169"/>
                </a:cxn>
                <a:cxn ang="0">
                  <a:pos x="992" y="190"/>
                </a:cxn>
                <a:cxn ang="0">
                  <a:pos x="1001" y="254"/>
                </a:cxn>
                <a:cxn ang="0">
                  <a:pos x="1001" y="286"/>
                </a:cxn>
                <a:cxn ang="0">
                  <a:pos x="1008" y="327"/>
                </a:cxn>
                <a:cxn ang="0">
                  <a:pos x="1024" y="352"/>
                </a:cxn>
                <a:cxn ang="0">
                  <a:pos x="1012" y="391"/>
                </a:cxn>
                <a:cxn ang="0">
                  <a:pos x="1042" y="418"/>
                </a:cxn>
                <a:cxn ang="0">
                  <a:pos x="1083" y="448"/>
                </a:cxn>
                <a:cxn ang="0">
                  <a:pos x="1047" y="457"/>
                </a:cxn>
                <a:cxn ang="0">
                  <a:pos x="1012" y="466"/>
                </a:cxn>
                <a:cxn ang="0">
                  <a:pos x="989" y="496"/>
                </a:cxn>
                <a:cxn ang="0">
                  <a:pos x="989" y="517"/>
                </a:cxn>
                <a:cxn ang="0">
                  <a:pos x="999" y="535"/>
                </a:cxn>
                <a:cxn ang="0">
                  <a:pos x="960" y="562"/>
                </a:cxn>
                <a:cxn ang="0">
                  <a:pos x="953" y="626"/>
                </a:cxn>
                <a:cxn ang="0">
                  <a:pos x="964" y="670"/>
                </a:cxn>
                <a:cxn ang="0">
                  <a:pos x="919" y="665"/>
                </a:cxn>
                <a:cxn ang="0">
                  <a:pos x="896" y="738"/>
                </a:cxn>
                <a:cxn ang="0">
                  <a:pos x="807" y="773"/>
                </a:cxn>
                <a:cxn ang="0">
                  <a:pos x="713" y="816"/>
                </a:cxn>
                <a:cxn ang="0">
                  <a:pos x="647" y="841"/>
                </a:cxn>
                <a:cxn ang="0">
                  <a:pos x="514" y="869"/>
                </a:cxn>
                <a:cxn ang="0">
                  <a:pos x="411" y="907"/>
                </a:cxn>
                <a:cxn ang="0">
                  <a:pos x="286" y="887"/>
                </a:cxn>
                <a:cxn ang="0">
                  <a:pos x="213" y="889"/>
                </a:cxn>
                <a:cxn ang="0">
                  <a:pos x="119" y="873"/>
                </a:cxn>
                <a:cxn ang="0">
                  <a:pos x="64" y="930"/>
                </a:cxn>
                <a:cxn ang="0">
                  <a:pos x="23" y="953"/>
                </a:cxn>
                <a:cxn ang="0">
                  <a:pos x="41" y="896"/>
                </a:cxn>
                <a:cxn ang="0">
                  <a:pos x="53" y="855"/>
                </a:cxn>
                <a:cxn ang="0">
                  <a:pos x="66" y="809"/>
                </a:cxn>
                <a:cxn ang="0">
                  <a:pos x="59" y="745"/>
                </a:cxn>
                <a:cxn ang="0">
                  <a:pos x="53" y="663"/>
                </a:cxn>
                <a:cxn ang="0">
                  <a:pos x="43" y="619"/>
                </a:cxn>
                <a:cxn ang="0">
                  <a:pos x="0" y="569"/>
                </a:cxn>
                <a:cxn ang="0">
                  <a:pos x="64" y="503"/>
                </a:cxn>
                <a:cxn ang="0">
                  <a:pos x="107" y="482"/>
                </a:cxn>
                <a:cxn ang="0">
                  <a:pos x="153" y="443"/>
                </a:cxn>
                <a:cxn ang="0">
                  <a:pos x="185" y="398"/>
                </a:cxn>
                <a:cxn ang="0">
                  <a:pos x="194" y="336"/>
                </a:cxn>
                <a:cxn ang="0">
                  <a:pos x="240" y="277"/>
                </a:cxn>
                <a:cxn ang="0">
                  <a:pos x="279" y="295"/>
                </a:cxn>
                <a:cxn ang="0">
                  <a:pos x="336" y="270"/>
                </a:cxn>
                <a:cxn ang="0">
                  <a:pos x="368" y="268"/>
                </a:cxn>
                <a:cxn ang="0">
                  <a:pos x="452" y="297"/>
                </a:cxn>
                <a:cxn ang="0">
                  <a:pos x="514" y="288"/>
                </a:cxn>
                <a:cxn ang="0">
                  <a:pos x="560" y="320"/>
                </a:cxn>
                <a:cxn ang="0">
                  <a:pos x="599" y="306"/>
                </a:cxn>
                <a:cxn ang="0">
                  <a:pos x="651" y="208"/>
                </a:cxn>
                <a:cxn ang="0">
                  <a:pos x="711" y="185"/>
                </a:cxn>
                <a:cxn ang="0">
                  <a:pos x="743" y="197"/>
                </a:cxn>
                <a:cxn ang="0">
                  <a:pos x="768" y="185"/>
                </a:cxn>
                <a:cxn ang="0">
                  <a:pos x="788" y="158"/>
                </a:cxn>
                <a:cxn ang="0">
                  <a:pos x="804" y="124"/>
                </a:cxn>
                <a:cxn ang="0">
                  <a:pos x="793" y="85"/>
                </a:cxn>
                <a:cxn ang="0">
                  <a:pos x="809" y="73"/>
                </a:cxn>
                <a:cxn ang="0">
                  <a:pos x="836" y="64"/>
                </a:cxn>
                <a:cxn ang="0">
                  <a:pos x="871" y="39"/>
                </a:cxn>
                <a:cxn ang="0">
                  <a:pos x="903" y="7"/>
                </a:cxn>
                <a:cxn ang="0">
                  <a:pos x="935" y="64"/>
                </a:cxn>
              </a:cxnLst>
              <a:rect l="0" t="0" r="r" b="b"/>
              <a:pathLst>
                <a:path w="1088" h="967">
                  <a:moveTo>
                    <a:pt x="941" y="71"/>
                  </a:moveTo>
                  <a:lnTo>
                    <a:pt x="946" y="76"/>
                  </a:lnTo>
                  <a:lnTo>
                    <a:pt x="955" y="82"/>
                  </a:lnTo>
                  <a:lnTo>
                    <a:pt x="957" y="85"/>
                  </a:lnTo>
                  <a:lnTo>
                    <a:pt x="960" y="87"/>
                  </a:lnTo>
                  <a:lnTo>
                    <a:pt x="962" y="89"/>
                  </a:lnTo>
                  <a:lnTo>
                    <a:pt x="960" y="92"/>
                  </a:lnTo>
                  <a:lnTo>
                    <a:pt x="960" y="96"/>
                  </a:lnTo>
                  <a:lnTo>
                    <a:pt x="957" y="98"/>
                  </a:lnTo>
                  <a:lnTo>
                    <a:pt x="953" y="103"/>
                  </a:lnTo>
                  <a:lnTo>
                    <a:pt x="951" y="105"/>
                  </a:lnTo>
                  <a:lnTo>
                    <a:pt x="948" y="108"/>
                  </a:lnTo>
                  <a:lnTo>
                    <a:pt x="946" y="108"/>
                  </a:lnTo>
                  <a:lnTo>
                    <a:pt x="944" y="105"/>
                  </a:lnTo>
                  <a:lnTo>
                    <a:pt x="941" y="105"/>
                  </a:lnTo>
                  <a:lnTo>
                    <a:pt x="939" y="105"/>
                  </a:lnTo>
                  <a:lnTo>
                    <a:pt x="937" y="105"/>
                  </a:lnTo>
                  <a:lnTo>
                    <a:pt x="935" y="108"/>
                  </a:lnTo>
                  <a:lnTo>
                    <a:pt x="932" y="112"/>
                  </a:lnTo>
                  <a:lnTo>
                    <a:pt x="932" y="114"/>
                  </a:lnTo>
                  <a:lnTo>
                    <a:pt x="930" y="114"/>
                  </a:lnTo>
                  <a:lnTo>
                    <a:pt x="930" y="117"/>
                  </a:lnTo>
                  <a:lnTo>
                    <a:pt x="928" y="117"/>
                  </a:lnTo>
                  <a:lnTo>
                    <a:pt x="925" y="119"/>
                  </a:lnTo>
                  <a:lnTo>
                    <a:pt x="925" y="121"/>
                  </a:lnTo>
                  <a:lnTo>
                    <a:pt x="925" y="124"/>
                  </a:lnTo>
                  <a:lnTo>
                    <a:pt x="928" y="126"/>
                  </a:lnTo>
                  <a:lnTo>
                    <a:pt x="928" y="128"/>
                  </a:lnTo>
                  <a:lnTo>
                    <a:pt x="928" y="133"/>
                  </a:lnTo>
                  <a:lnTo>
                    <a:pt x="925" y="135"/>
                  </a:lnTo>
                  <a:lnTo>
                    <a:pt x="925" y="140"/>
                  </a:lnTo>
                  <a:lnTo>
                    <a:pt x="925" y="142"/>
                  </a:lnTo>
                  <a:lnTo>
                    <a:pt x="925" y="144"/>
                  </a:lnTo>
                  <a:lnTo>
                    <a:pt x="925" y="146"/>
                  </a:lnTo>
                  <a:lnTo>
                    <a:pt x="925" y="151"/>
                  </a:lnTo>
                  <a:lnTo>
                    <a:pt x="925" y="153"/>
                  </a:lnTo>
                  <a:lnTo>
                    <a:pt x="925" y="158"/>
                  </a:lnTo>
                  <a:lnTo>
                    <a:pt x="928" y="160"/>
                  </a:lnTo>
                  <a:lnTo>
                    <a:pt x="930" y="160"/>
                  </a:lnTo>
                  <a:lnTo>
                    <a:pt x="932" y="160"/>
                  </a:lnTo>
                  <a:lnTo>
                    <a:pt x="935" y="162"/>
                  </a:lnTo>
                  <a:lnTo>
                    <a:pt x="941" y="165"/>
                  </a:lnTo>
                  <a:lnTo>
                    <a:pt x="951" y="165"/>
                  </a:lnTo>
                  <a:lnTo>
                    <a:pt x="955" y="169"/>
                  </a:lnTo>
                  <a:lnTo>
                    <a:pt x="962" y="169"/>
                  </a:lnTo>
                  <a:lnTo>
                    <a:pt x="967" y="172"/>
                  </a:lnTo>
                  <a:lnTo>
                    <a:pt x="969" y="174"/>
                  </a:lnTo>
                  <a:lnTo>
                    <a:pt x="971" y="174"/>
                  </a:lnTo>
                  <a:lnTo>
                    <a:pt x="976" y="174"/>
                  </a:lnTo>
                  <a:lnTo>
                    <a:pt x="978" y="174"/>
                  </a:lnTo>
                  <a:lnTo>
                    <a:pt x="980" y="174"/>
                  </a:lnTo>
                  <a:lnTo>
                    <a:pt x="980" y="176"/>
                  </a:lnTo>
                  <a:lnTo>
                    <a:pt x="983" y="176"/>
                  </a:lnTo>
                  <a:lnTo>
                    <a:pt x="983" y="178"/>
                  </a:lnTo>
                  <a:lnTo>
                    <a:pt x="983" y="181"/>
                  </a:lnTo>
                  <a:lnTo>
                    <a:pt x="985" y="181"/>
                  </a:lnTo>
                  <a:lnTo>
                    <a:pt x="989" y="183"/>
                  </a:lnTo>
                  <a:lnTo>
                    <a:pt x="989" y="185"/>
                  </a:lnTo>
                  <a:lnTo>
                    <a:pt x="992" y="188"/>
                  </a:lnTo>
                  <a:lnTo>
                    <a:pt x="992" y="190"/>
                  </a:lnTo>
                  <a:lnTo>
                    <a:pt x="992" y="192"/>
                  </a:lnTo>
                  <a:lnTo>
                    <a:pt x="992" y="194"/>
                  </a:lnTo>
                  <a:lnTo>
                    <a:pt x="992" y="197"/>
                  </a:lnTo>
                  <a:lnTo>
                    <a:pt x="994" y="199"/>
                  </a:lnTo>
                  <a:lnTo>
                    <a:pt x="996" y="201"/>
                  </a:lnTo>
                  <a:lnTo>
                    <a:pt x="999" y="204"/>
                  </a:lnTo>
                  <a:lnTo>
                    <a:pt x="999" y="208"/>
                  </a:lnTo>
                  <a:lnTo>
                    <a:pt x="1001" y="213"/>
                  </a:lnTo>
                  <a:lnTo>
                    <a:pt x="1003" y="229"/>
                  </a:lnTo>
                  <a:lnTo>
                    <a:pt x="1005" y="238"/>
                  </a:lnTo>
                  <a:lnTo>
                    <a:pt x="1008" y="242"/>
                  </a:lnTo>
                  <a:lnTo>
                    <a:pt x="1008" y="245"/>
                  </a:lnTo>
                  <a:lnTo>
                    <a:pt x="1005" y="247"/>
                  </a:lnTo>
                  <a:lnTo>
                    <a:pt x="1003" y="249"/>
                  </a:lnTo>
                  <a:lnTo>
                    <a:pt x="1001" y="254"/>
                  </a:lnTo>
                  <a:lnTo>
                    <a:pt x="1001" y="256"/>
                  </a:lnTo>
                  <a:lnTo>
                    <a:pt x="1001" y="258"/>
                  </a:lnTo>
                  <a:lnTo>
                    <a:pt x="1001" y="261"/>
                  </a:lnTo>
                  <a:lnTo>
                    <a:pt x="999" y="263"/>
                  </a:lnTo>
                  <a:lnTo>
                    <a:pt x="999" y="265"/>
                  </a:lnTo>
                  <a:lnTo>
                    <a:pt x="996" y="268"/>
                  </a:lnTo>
                  <a:lnTo>
                    <a:pt x="999" y="268"/>
                  </a:lnTo>
                  <a:lnTo>
                    <a:pt x="1001" y="272"/>
                  </a:lnTo>
                  <a:lnTo>
                    <a:pt x="999" y="274"/>
                  </a:lnTo>
                  <a:lnTo>
                    <a:pt x="999" y="277"/>
                  </a:lnTo>
                  <a:lnTo>
                    <a:pt x="996" y="279"/>
                  </a:lnTo>
                  <a:lnTo>
                    <a:pt x="999" y="281"/>
                  </a:lnTo>
                  <a:lnTo>
                    <a:pt x="999" y="284"/>
                  </a:lnTo>
                  <a:lnTo>
                    <a:pt x="1001" y="284"/>
                  </a:lnTo>
                  <a:lnTo>
                    <a:pt x="1001" y="286"/>
                  </a:lnTo>
                  <a:lnTo>
                    <a:pt x="1001" y="288"/>
                  </a:lnTo>
                  <a:lnTo>
                    <a:pt x="1001" y="290"/>
                  </a:lnTo>
                  <a:lnTo>
                    <a:pt x="999" y="295"/>
                  </a:lnTo>
                  <a:lnTo>
                    <a:pt x="996" y="300"/>
                  </a:lnTo>
                  <a:lnTo>
                    <a:pt x="996" y="304"/>
                  </a:lnTo>
                  <a:lnTo>
                    <a:pt x="999" y="309"/>
                  </a:lnTo>
                  <a:lnTo>
                    <a:pt x="1001" y="311"/>
                  </a:lnTo>
                  <a:lnTo>
                    <a:pt x="1005" y="313"/>
                  </a:lnTo>
                  <a:lnTo>
                    <a:pt x="1005" y="316"/>
                  </a:lnTo>
                  <a:lnTo>
                    <a:pt x="1005" y="318"/>
                  </a:lnTo>
                  <a:lnTo>
                    <a:pt x="1005" y="320"/>
                  </a:lnTo>
                  <a:lnTo>
                    <a:pt x="1005" y="322"/>
                  </a:lnTo>
                  <a:lnTo>
                    <a:pt x="1005" y="325"/>
                  </a:lnTo>
                  <a:lnTo>
                    <a:pt x="1008" y="325"/>
                  </a:lnTo>
                  <a:lnTo>
                    <a:pt x="1008" y="327"/>
                  </a:lnTo>
                  <a:lnTo>
                    <a:pt x="1008" y="332"/>
                  </a:lnTo>
                  <a:lnTo>
                    <a:pt x="1010" y="332"/>
                  </a:lnTo>
                  <a:lnTo>
                    <a:pt x="1012" y="334"/>
                  </a:lnTo>
                  <a:lnTo>
                    <a:pt x="1012" y="336"/>
                  </a:lnTo>
                  <a:lnTo>
                    <a:pt x="1012" y="338"/>
                  </a:lnTo>
                  <a:lnTo>
                    <a:pt x="1010" y="338"/>
                  </a:lnTo>
                  <a:lnTo>
                    <a:pt x="1010" y="341"/>
                  </a:lnTo>
                  <a:lnTo>
                    <a:pt x="1012" y="343"/>
                  </a:lnTo>
                  <a:lnTo>
                    <a:pt x="1012" y="345"/>
                  </a:lnTo>
                  <a:lnTo>
                    <a:pt x="1015" y="348"/>
                  </a:lnTo>
                  <a:lnTo>
                    <a:pt x="1017" y="350"/>
                  </a:lnTo>
                  <a:lnTo>
                    <a:pt x="1019" y="350"/>
                  </a:lnTo>
                  <a:lnTo>
                    <a:pt x="1019" y="352"/>
                  </a:lnTo>
                  <a:lnTo>
                    <a:pt x="1021" y="352"/>
                  </a:lnTo>
                  <a:lnTo>
                    <a:pt x="1024" y="352"/>
                  </a:lnTo>
                  <a:lnTo>
                    <a:pt x="1024" y="354"/>
                  </a:lnTo>
                  <a:lnTo>
                    <a:pt x="1024" y="359"/>
                  </a:lnTo>
                  <a:lnTo>
                    <a:pt x="1021" y="361"/>
                  </a:lnTo>
                  <a:lnTo>
                    <a:pt x="1021" y="364"/>
                  </a:lnTo>
                  <a:lnTo>
                    <a:pt x="1019" y="366"/>
                  </a:lnTo>
                  <a:lnTo>
                    <a:pt x="1017" y="368"/>
                  </a:lnTo>
                  <a:lnTo>
                    <a:pt x="1015" y="370"/>
                  </a:lnTo>
                  <a:lnTo>
                    <a:pt x="1012" y="370"/>
                  </a:lnTo>
                  <a:lnTo>
                    <a:pt x="1012" y="373"/>
                  </a:lnTo>
                  <a:lnTo>
                    <a:pt x="1010" y="375"/>
                  </a:lnTo>
                  <a:lnTo>
                    <a:pt x="1010" y="377"/>
                  </a:lnTo>
                  <a:lnTo>
                    <a:pt x="1010" y="380"/>
                  </a:lnTo>
                  <a:lnTo>
                    <a:pt x="1012" y="384"/>
                  </a:lnTo>
                  <a:lnTo>
                    <a:pt x="1012" y="389"/>
                  </a:lnTo>
                  <a:lnTo>
                    <a:pt x="1012" y="391"/>
                  </a:lnTo>
                  <a:lnTo>
                    <a:pt x="1012" y="393"/>
                  </a:lnTo>
                  <a:lnTo>
                    <a:pt x="1015" y="398"/>
                  </a:lnTo>
                  <a:lnTo>
                    <a:pt x="1017" y="400"/>
                  </a:lnTo>
                  <a:lnTo>
                    <a:pt x="1019" y="400"/>
                  </a:lnTo>
                  <a:lnTo>
                    <a:pt x="1021" y="402"/>
                  </a:lnTo>
                  <a:lnTo>
                    <a:pt x="1024" y="402"/>
                  </a:lnTo>
                  <a:lnTo>
                    <a:pt x="1024" y="405"/>
                  </a:lnTo>
                  <a:lnTo>
                    <a:pt x="1026" y="407"/>
                  </a:lnTo>
                  <a:lnTo>
                    <a:pt x="1028" y="409"/>
                  </a:lnTo>
                  <a:lnTo>
                    <a:pt x="1031" y="414"/>
                  </a:lnTo>
                  <a:lnTo>
                    <a:pt x="1033" y="414"/>
                  </a:lnTo>
                  <a:lnTo>
                    <a:pt x="1035" y="416"/>
                  </a:lnTo>
                  <a:lnTo>
                    <a:pt x="1037" y="416"/>
                  </a:lnTo>
                  <a:lnTo>
                    <a:pt x="1040" y="416"/>
                  </a:lnTo>
                  <a:lnTo>
                    <a:pt x="1042" y="418"/>
                  </a:lnTo>
                  <a:lnTo>
                    <a:pt x="1044" y="418"/>
                  </a:lnTo>
                  <a:lnTo>
                    <a:pt x="1047" y="421"/>
                  </a:lnTo>
                  <a:lnTo>
                    <a:pt x="1049" y="423"/>
                  </a:lnTo>
                  <a:lnTo>
                    <a:pt x="1051" y="423"/>
                  </a:lnTo>
                  <a:lnTo>
                    <a:pt x="1056" y="428"/>
                  </a:lnTo>
                  <a:lnTo>
                    <a:pt x="1060" y="430"/>
                  </a:lnTo>
                  <a:lnTo>
                    <a:pt x="1067" y="432"/>
                  </a:lnTo>
                  <a:lnTo>
                    <a:pt x="1076" y="437"/>
                  </a:lnTo>
                  <a:lnTo>
                    <a:pt x="1083" y="437"/>
                  </a:lnTo>
                  <a:lnTo>
                    <a:pt x="1085" y="439"/>
                  </a:lnTo>
                  <a:lnTo>
                    <a:pt x="1088" y="441"/>
                  </a:lnTo>
                  <a:lnTo>
                    <a:pt x="1088" y="443"/>
                  </a:lnTo>
                  <a:lnTo>
                    <a:pt x="1088" y="446"/>
                  </a:lnTo>
                  <a:lnTo>
                    <a:pt x="1085" y="448"/>
                  </a:lnTo>
                  <a:lnTo>
                    <a:pt x="1083" y="448"/>
                  </a:lnTo>
                  <a:lnTo>
                    <a:pt x="1081" y="448"/>
                  </a:lnTo>
                  <a:lnTo>
                    <a:pt x="1078" y="446"/>
                  </a:lnTo>
                  <a:lnTo>
                    <a:pt x="1074" y="446"/>
                  </a:lnTo>
                  <a:lnTo>
                    <a:pt x="1072" y="448"/>
                  </a:lnTo>
                  <a:lnTo>
                    <a:pt x="1069" y="448"/>
                  </a:lnTo>
                  <a:lnTo>
                    <a:pt x="1065" y="450"/>
                  </a:lnTo>
                  <a:lnTo>
                    <a:pt x="1063" y="450"/>
                  </a:lnTo>
                  <a:lnTo>
                    <a:pt x="1060" y="453"/>
                  </a:lnTo>
                  <a:lnTo>
                    <a:pt x="1058" y="450"/>
                  </a:lnTo>
                  <a:lnTo>
                    <a:pt x="1056" y="450"/>
                  </a:lnTo>
                  <a:lnTo>
                    <a:pt x="1053" y="453"/>
                  </a:lnTo>
                  <a:lnTo>
                    <a:pt x="1051" y="453"/>
                  </a:lnTo>
                  <a:lnTo>
                    <a:pt x="1049" y="455"/>
                  </a:lnTo>
                  <a:lnTo>
                    <a:pt x="1047" y="455"/>
                  </a:lnTo>
                  <a:lnTo>
                    <a:pt x="1047" y="457"/>
                  </a:lnTo>
                  <a:lnTo>
                    <a:pt x="1044" y="459"/>
                  </a:lnTo>
                  <a:lnTo>
                    <a:pt x="1044" y="462"/>
                  </a:lnTo>
                  <a:lnTo>
                    <a:pt x="1042" y="462"/>
                  </a:lnTo>
                  <a:lnTo>
                    <a:pt x="1040" y="462"/>
                  </a:lnTo>
                  <a:lnTo>
                    <a:pt x="1037" y="462"/>
                  </a:lnTo>
                  <a:lnTo>
                    <a:pt x="1035" y="462"/>
                  </a:lnTo>
                  <a:lnTo>
                    <a:pt x="1033" y="464"/>
                  </a:lnTo>
                  <a:lnTo>
                    <a:pt x="1031" y="464"/>
                  </a:lnTo>
                  <a:lnTo>
                    <a:pt x="1031" y="466"/>
                  </a:lnTo>
                  <a:lnTo>
                    <a:pt x="1028" y="466"/>
                  </a:lnTo>
                  <a:lnTo>
                    <a:pt x="1026" y="466"/>
                  </a:lnTo>
                  <a:lnTo>
                    <a:pt x="1019" y="464"/>
                  </a:lnTo>
                  <a:lnTo>
                    <a:pt x="1017" y="464"/>
                  </a:lnTo>
                  <a:lnTo>
                    <a:pt x="1015" y="466"/>
                  </a:lnTo>
                  <a:lnTo>
                    <a:pt x="1012" y="466"/>
                  </a:lnTo>
                  <a:lnTo>
                    <a:pt x="1012" y="469"/>
                  </a:lnTo>
                  <a:lnTo>
                    <a:pt x="1010" y="469"/>
                  </a:lnTo>
                  <a:lnTo>
                    <a:pt x="1008" y="471"/>
                  </a:lnTo>
                  <a:lnTo>
                    <a:pt x="1005" y="473"/>
                  </a:lnTo>
                  <a:lnTo>
                    <a:pt x="1005" y="475"/>
                  </a:lnTo>
                  <a:lnTo>
                    <a:pt x="1003" y="478"/>
                  </a:lnTo>
                  <a:lnTo>
                    <a:pt x="1003" y="480"/>
                  </a:lnTo>
                  <a:lnTo>
                    <a:pt x="1001" y="482"/>
                  </a:lnTo>
                  <a:lnTo>
                    <a:pt x="1001" y="485"/>
                  </a:lnTo>
                  <a:lnTo>
                    <a:pt x="999" y="487"/>
                  </a:lnTo>
                  <a:lnTo>
                    <a:pt x="996" y="489"/>
                  </a:lnTo>
                  <a:lnTo>
                    <a:pt x="994" y="491"/>
                  </a:lnTo>
                  <a:lnTo>
                    <a:pt x="992" y="491"/>
                  </a:lnTo>
                  <a:lnTo>
                    <a:pt x="992" y="494"/>
                  </a:lnTo>
                  <a:lnTo>
                    <a:pt x="989" y="496"/>
                  </a:lnTo>
                  <a:lnTo>
                    <a:pt x="987" y="498"/>
                  </a:lnTo>
                  <a:lnTo>
                    <a:pt x="985" y="501"/>
                  </a:lnTo>
                  <a:lnTo>
                    <a:pt x="980" y="501"/>
                  </a:lnTo>
                  <a:lnTo>
                    <a:pt x="978" y="503"/>
                  </a:lnTo>
                  <a:lnTo>
                    <a:pt x="976" y="503"/>
                  </a:lnTo>
                  <a:lnTo>
                    <a:pt x="976" y="505"/>
                  </a:lnTo>
                  <a:lnTo>
                    <a:pt x="976" y="507"/>
                  </a:lnTo>
                  <a:lnTo>
                    <a:pt x="978" y="510"/>
                  </a:lnTo>
                  <a:lnTo>
                    <a:pt x="978" y="512"/>
                  </a:lnTo>
                  <a:lnTo>
                    <a:pt x="980" y="512"/>
                  </a:lnTo>
                  <a:lnTo>
                    <a:pt x="983" y="512"/>
                  </a:lnTo>
                  <a:lnTo>
                    <a:pt x="983" y="514"/>
                  </a:lnTo>
                  <a:lnTo>
                    <a:pt x="985" y="514"/>
                  </a:lnTo>
                  <a:lnTo>
                    <a:pt x="987" y="517"/>
                  </a:lnTo>
                  <a:lnTo>
                    <a:pt x="989" y="517"/>
                  </a:lnTo>
                  <a:lnTo>
                    <a:pt x="992" y="517"/>
                  </a:lnTo>
                  <a:lnTo>
                    <a:pt x="994" y="517"/>
                  </a:lnTo>
                  <a:lnTo>
                    <a:pt x="996" y="517"/>
                  </a:lnTo>
                  <a:lnTo>
                    <a:pt x="996" y="519"/>
                  </a:lnTo>
                  <a:lnTo>
                    <a:pt x="999" y="519"/>
                  </a:lnTo>
                  <a:lnTo>
                    <a:pt x="1001" y="519"/>
                  </a:lnTo>
                  <a:lnTo>
                    <a:pt x="1003" y="521"/>
                  </a:lnTo>
                  <a:lnTo>
                    <a:pt x="1003" y="523"/>
                  </a:lnTo>
                  <a:lnTo>
                    <a:pt x="1005" y="526"/>
                  </a:lnTo>
                  <a:lnTo>
                    <a:pt x="1005" y="528"/>
                  </a:lnTo>
                  <a:lnTo>
                    <a:pt x="1005" y="530"/>
                  </a:lnTo>
                  <a:lnTo>
                    <a:pt x="1005" y="533"/>
                  </a:lnTo>
                  <a:lnTo>
                    <a:pt x="1003" y="533"/>
                  </a:lnTo>
                  <a:lnTo>
                    <a:pt x="1001" y="535"/>
                  </a:lnTo>
                  <a:lnTo>
                    <a:pt x="999" y="535"/>
                  </a:lnTo>
                  <a:lnTo>
                    <a:pt x="996" y="537"/>
                  </a:lnTo>
                  <a:lnTo>
                    <a:pt x="992" y="537"/>
                  </a:lnTo>
                  <a:lnTo>
                    <a:pt x="989" y="539"/>
                  </a:lnTo>
                  <a:lnTo>
                    <a:pt x="989" y="542"/>
                  </a:lnTo>
                  <a:lnTo>
                    <a:pt x="987" y="542"/>
                  </a:lnTo>
                  <a:lnTo>
                    <a:pt x="987" y="546"/>
                  </a:lnTo>
                  <a:lnTo>
                    <a:pt x="985" y="551"/>
                  </a:lnTo>
                  <a:lnTo>
                    <a:pt x="983" y="555"/>
                  </a:lnTo>
                  <a:lnTo>
                    <a:pt x="980" y="558"/>
                  </a:lnTo>
                  <a:lnTo>
                    <a:pt x="978" y="558"/>
                  </a:lnTo>
                  <a:lnTo>
                    <a:pt x="976" y="560"/>
                  </a:lnTo>
                  <a:lnTo>
                    <a:pt x="971" y="560"/>
                  </a:lnTo>
                  <a:lnTo>
                    <a:pt x="964" y="562"/>
                  </a:lnTo>
                  <a:lnTo>
                    <a:pt x="962" y="562"/>
                  </a:lnTo>
                  <a:lnTo>
                    <a:pt x="960" y="562"/>
                  </a:lnTo>
                  <a:lnTo>
                    <a:pt x="957" y="571"/>
                  </a:lnTo>
                  <a:lnTo>
                    <a:pt x="955" y="574"/>
                  </a:lnTo>
                  <a:lnTo>
                    <a:pt x="955" y="581"/>
                  </a:lnTo>
                  <a:lnTo>
                    <a:pt x="955" y="583"/>
                  </a:lnTo>
                  <a:lnTo>
                    <a:pt x="955" y="587"/>
                  </a:lnTo>
                  <a:lnTo>
                    <a:pt x="955" y="590"/>
                  </a:lnTo>
                  <a:lnTo>
                    <a:pt x="957" y="592"/>
                  </a:lnTo>
                  <a:lnTo>
                    <a:pt x="960" y="594"/>
                  </a:lnTo>
                  <a:lnTo>
                    <a:pt x="962" y="601"/>
                  </a:lnTo>
                  <a:lnTo>
                    <a:pt x="962" y="603"/>
                  </a:lnTo>
                  <a:lnTo>
                    <a:pt x="962" y="608"/>
                  </a:lnTo>
                  <a:lnTo>
                    <a:pt x="960" y="615"/>
                  </a:lnTo>
                  <a:lnTo>
                    <a:pt x="957" y="622"/>
                  </a:lnTo>
                  <a:lnTo>
                    <a:pt x="957" y="624"/>
                  </a:lnTo>
                  <a:lnTo>
                    <a:pt x="953" y="626"/>
                  </a:lnTo>
                  <a:lnTo>
                    <a:pt x="951" y="631"/>
                  </a:lnTo>
                  <a:lnTo>
                    <a:pt x="951" y="633"/>
                  </a:lnTo>
                  <a:lnTo>
                    <a:pt x="953" y="635"/>
                  </a:lnTo>
                  <a:lnTo>
                    <a:pt x="953" y="638"/>
                  </a:lnTo>
                  <a:lnTo>
                    <a:pt x="953" y="642"/>
                  </a:lnTo>
                  <a:lnTo>
                    <a:pt x="953" y="645"/>
                  </a:lnTo>
                  <a:lnTo>
                    <a:pt x="951" y="647"/>
                  </a:lnTo>
                  <a:lnTo>
                    <a:pt x="951" y="651"/>
                  </a:lnTo>
                  <a:lnTo>
                    <a:pt x="951" y="654"/>
                  </a:lnTo>
                  <a:lnTo>
                    <a:pt x="953" y="654"/>
                  </a:lnTo>
                  <a:lnTo>
                    <a:pt x="955" y="656"/>
                  </a:lnTo>
                  <a:lnTo>
                    <a:pt x="957" y="658"/>
                  </a:lnTo>
                  <a:lnTo>
                    <a:pt x="960" y="661"/>
                  </a:lnTo>
                  <a:lnTo>
                    <a:pt x="964" y="665"/>
                  </a:lnTo>
                  <a:lnTo>
                    <a:pt x="964" y="670"/>
                  </a:lnTo>
                  <a:lnTo>
                    <a:pt x="964" y="672"/>
                  </a:lnTo>
                  <a:lnTo>
                    <a:pt x="962" y="677"/>
                  </a:lnTo>
                  <a:lnTo>
                    <a:pt x="957" y="677"/>
                  </a:lnTo>
                  <a:lnTo>
                    <a:pt x="953" y="677"/>
                  </a:lnTo>
                  <a:lnTo>
                    <a:pt x="948" y="674"/>
                  </a:lnTo>
                  <a:lnTo>
                    <a:pt x="946" y="672"/>
                  </a:lnTo>
                  <a:lnTo>
                    <a:pt x="941" y="672"/>
                  </a:lnTo>
                  <a:lnTo>
                    <a:pt x="939" y="672"/>
                  </a:lnTo>
                  <a:lnTo>
                    <a:pt x="937" y="670"/>
                  </a:lnTo>
                  <a:lnTo>
                    <a:pt x="935" y="670"/>
                  </a:lnTo>
                  <a:lnTo>
                    <a:pt x="930" y="672"/>
                  </a:lnTo>
                  <a:lnTo>
                    <a:pt x="925" y="672"/>
                  </a:lnTo>
                  <a:lnTo>
                    <a:pt x="923" y="670"/>
                  </a:lnTo>
                  <a:lnTo>
                    <a:pt x="921" y="665"/>
                  </a:lnTo>
                  <a:lnTo>
                    <a:pt x="919" y="665"/>
                  </a:lnTo>
                  <a:lnTo>
                    <a:pt x="914" y="665"/>
                  </a:lnTo>
                  <a:lnTo>
                    <a:pt x="912" y="667"/>
                  </a:lnTo>
                  <a:lnTo>
                    <a:pt x="909" y="672"/>
                  </a:lnTo>
                  <a:lnTo>
                    <a:pt x="903" y="679"/>
                  </a:lnTo>
                  <a:lnTo>
                    <a:pt x="905" y="686"/>
                  </a:lnTo>
                  <a:lnTo>
                    <a:pt x="903" y="695"/>
                  </a:lnTo>
                  <a:lnTo>
                    <a:pt x="905" y="704"/>
                  </a:lnTo>
                  <a:lnTo>
                    <a:pt x="905" y="709"/>
                  </a:lnTo>
                  <a:lnTo>
                    <a:pt x="905" y="713"/>
                  </a:lnTo>
                  <a:lnTo>
                    <a:pt x="903" y="715"/>
                  </a:lnTo>
                  <a:lnTo>
                    <a:pt x="903" y="720"/>
                  </a:lnTo>
                  <a:lnTo>
                    <a:pt x="903" y="722"/>
                  </a:lnTo>
                  <a:lnTo>
                    <a:pt x="903" y="725"/>
                  </a:lnTo>
                  <a:lnTo>
                    <a:pt x="903" y="734"/>
                  </a:lnTo>
                  <a:lnTo>
                    <a:pt x="896" y="738"/>
                  </a:lnTo>
                  <a:lnTo>
                    <a:pt x="893" y="741"/>
                  </a:lnTo>
                  <a:lnTo>
                    <a:pt x="889" y="745"/>
                  </a:lnTo>
                  <a:lnTo>
                    <a:pt x="868" y="738"/>
                  </a:lnTo>
                  <a:lnTo>
                    <a:pt x="861" y="736"/>
                  </a:lnTo>
                  <a:lnTo>
                    <a:pt x="857" y="734"/>
                  </a:lnTo>
                  <a:lnTo>
                    <a:pt x="850" y="734"/>
                  </a:lnTo>
                  <a:lnTo>
                    <a:pt x="845" y="736"/>
                  </a:lnTo>
                  <a:lnTo>
                    <a:pt x="841" y="738"/>
                  </a:lnTo>
                  <a:lnTo>
                    <a:pt x="836" y="743"/>
                  </a:lnTo>
                  <a:lnTo>
                    <a:pt x="829" y="757"/>
                  </a:lnTo>
                  <a:lnTo>
                    <a:pt x="823" y="766"/>
                  </a:lnTo>
                  <a:lnTo>
                    <a:pt x="818" y="768"/>
                  </a:lnTo>
                  <a:lnTo>
                    <a:pt x="816" y="770"/>
                  </a:lnTo>
                  <a:lnTo>
                    <a:pt x="811" y="773"/>
                  </a:lnTo>
                  <a:lnTo>
                    <a:pt x="807" y="773"/>
                  </a:lnTo>
                  <a:lnTo>
                    <a:pt x="793" y="773"/>
                  </a:lnTo>
                  <a:lnTo>
                    <a:pt x="779" y="770"/>
                  </a:lnTo>
                  <a:lnTo>
                    <a:pt x="770" y="770"/>
                  </a:lnTo>
                  <a:lnTo>
                    <a:pt x="761" y="770"/>
                  </a:lnTo>
                  <a:lnTo>
                    <a:pt x="749" y="775"/>
                  </a:lnTo>
                  <a:lnTo>
                    <a:pt x="743" y="779"/>
                  </a:lnTo>
                  <a:lnTo>
                    <a:pt x="740" y="782"/>
                  </a:lnTo>
                  <a:lnTo>
                    <a:pt x="736" y="786"/>
                  </a:lnTo>
                  <a:lnTo>
                    <a:pt x="731" y="800"/>
                  </a:lnTo>
                  <a:lnTo>
                    <a:pt x="727" y="805"/>
                  </a:lnTo>
                  <a:lnTo>
                    <a:pt x="724" y="809"/>
                  </a:lnTo>
                  <a:lnTo>
                    <a:pt x="724" y="811"/>
                  </a:lnTo>
                  <a:lnTo>
                    <a:pt x="720" y="814"/>
                  </a:lnTo>
                  <a:lnTo>
                    <a:pt x="717" y="816"/>
                  </a:lnTo>
                  <a:lnTo>
                    <a:pt x="713" y="816"/>
                  </a:lnTo>
                  <a:lnTo>
                    <a:pt x="708" y="814"/>
                  </a:lnTo>
                  <a:lnTo>
                    <a:pt x="701" y="809"/>
                  </a:lnTo>
                  <a:lnTo>
                    <a:pt x="692" y="802"/>
                  </a:lnTo>
                  <a:lnTo>
                    <a:pt x="688" y="800"/>
                  </a:lnTo>
                  <a:lnTo>
                    <a:pt x="683" y="800"/>
                  </a:lnTo>
                  <a:lnTo>
                    <a:pt x="679" y="800"/>
                  </a:lnTo>
                  <a:lnTo>
                    <a:pt x="676" y="802"/>
                  </a:lnTo>
                  <a:lnTo>
                    <a:pt x="672" y="805"/>
                  </a:lnTo>
                  <a:lnTo>
                    <a:pt x="669" y="809"/>
                  </a:lnTo>
                  <a:lnTo>
                    <a:pt x="665" y="816"/>
                  </a:lnTo>
                  <a:lnTo>
                    <a:pt x="665" y="821"/>
                  </a:lnTo>
                  <a:lnTo>
                    <a:pt x="663" y="825"/>
                  </a:lnTo>
                  <a:lnTo>
                    <a:pt x="660" y="830"/>
                  </a:lnTo>
                  <a:lnTo>
                    <a:pt x="656" y="834"/>
                  </a:lnTo>
                  <a:lnTo>
                    <a:pt x="647" y="841"/>
                  </a:lnTo>
                  <a:lnTo>
                    <a:pt x="631" y="855"/>
                  </a:lnTo>
                  <a:lnTo>
                    <a:pt x="617" y="864"/>
                  </a:lnTo>
                  <a:lnTo>
                    <a:pt x="612" y="866"/>
                  </a:lnTo>
                  <a:lnTo>
                    <a:pt x="606" y="866"/>
                  </a:lnTo>
                  <a:lnTo>
                    <a:pt x="601" y="869"/>
                  </a:lnTo>
                  <a:lnTo>
                    <a:pt x="587" y="869"/>
                  </a:lnTo>
                  <a:lnTo>
                    <a:pt x="576" y="866"/>
                  </a:lnTo>
                  <a:lnTo>
                    <a:pt x="564" y="862"/>
                  </a:lnTo>
                  <a:lnTo>
                    <a:pt x="560" y="862"/>
                  </a:lnTo>
                  <a:lnTo>
                    <a:pt x="553" y="859"/>
                  </a:lnTo>
                  <a:lnTo>
                    <a:pt x="546" y="859"/>
                  </a:lnTo>
                  <a:lnTo>
                    <a:pt x="537" y="862"/>
                  </a:lnTo>
                  <a:lnTo>
                    <a:pt x="523" y="866"/>
                  </a:lnTo>
                  <a:lnTo>
                    <a:pt x="519" y="866"/>
                  </a:lnTo>
                  <a:lnTo>
                    <a:pt x="514" y="869"/>
                  </a:lnTo>
                  <a:lnTo>
                    <a:pt x="510" y="866"/>
                  </a:lnTo>
                  <a:lnTo>
                    <a:pt x="491" y="864"/>
                  </a:lnTo>
                  <a:lnTo>
                    <a:pt x="478" y="862"/>
                  </a:lnTo>
                  <a:lnTo>
                    <a:pt x="475" y="862"/>
                  </a:lnTo>
                  <a:lnTo>
                    <a:pt x="471" y="862"/>
                  </a:lnTo>
                  <a:lnTo>
                    <a:pt x="464" y="864"/>
                  </a:lnTo>
                  <a:lnTo>
                    <a:pt x="455" y="869"/>
                  </a:lnTo>
                  <a:lnTo>
                    <a:pt x="443" y="875"/>
                  </a:lnTo>
                  <a:lnTo>
                    <a:pt x="436" y="882"/>
                  </a:lnTo>
                  <a:lnTo>
                    <a:pt x="432" y="885"/>
                  </a:lnTo>
                  <a:lnTo>
                    <a:pt x="430" y="889"/>
                  </a:lnTo>
                  <a:lnTo>
                    <a:pt x="427" y="891"/>
                  </a:lnTo>
                  <a:lnTo>
                    <a:pt x="425" y="898"/>
                  </a:lnTo>
                  <a:lnTo>
                    <a:pt x="416" y="905"/>
                  </a:lnTo>
                  <a:lnTo>
                    <a:pt x="411" y="907"/>
                  </a:lnTo>
                  <a:lnTo>
                    <a:pt x="409" y="907"/>
                  </a:lnTo>
                  <a:lnTo>
                    <a:pt x="404" y="907"/>
                  </a:lnTo>
                  <a:lnTo>
                    <a:pt x="395" y="905"/>
                  </a:lnTo>
                  <a:lnTo>
                    <a:pt x="386" y="903"/>
                  </a:lnTo>
                  <a:lnTo>
                    <a:pt x="372" y="901"/>
                  </a:lnTo>
                  <a:lnTo>
                    <a:pt x="368" y="898"/>
                  </a:lnTo>
                  <a:lnTo>
                    <a:pt x="361" y="898"/>
                  </a:lnTo>
                  <a:lnTo>
                    <a:pt x="352" y="901"/>
                  </a:lnTo>
                  <a:lnTo>
                    <a:pt x="343" y="901"/>
                  </a:lnTo>
                  <a:lnTo>
                    <a:pt x="336" y="898"/>
                  </a:lnTo>
                  <a:lnTo>
                    <a:pt x="327" y="896"/>
                  </a:lnTo>
                  <a:lnTo>
                    <a:pt x="315" y="891"/>
                  </a:lnTo>
                  <a:lnTo>
                    <a:pt x="306" y="887"/>
                  </a:lnTo>
                  <a:lnTo>
                    <a:pt x="295" y="887"/>
                  </a:lnTo>
                  <a:lnTo>
                    <a:pt x="286" y="887"/>
                  </a:lnTo>
                  <a:lnTo>
                    <a:pt x="274" y="885"/>
                  </a:lnTo>
                  <a:lnTo>
                    <a:pt x="267" y="885"/>
                  </a:lnTo>
                  <a:lnTo>
                    <a:pt x="260" y="882"/>
                  </a:lnTo>
                  <a:lnTo>
                    <a:pt x="256" y="880"/>
                  </a:lnTo>
                  <a:lnTo>
                    <a:pt x="247" y="871"/>
                  </a:lnTo>
                  <a:lnTo>
                    <a:pt x="242" y="869"/>
                  </a:lnTo>
                  <a:lnTo>
                    <a:pt x="238" y="866"/>
                  </a:lnTo>
                  <a:lnTo>
                    <a:pt x="233" y="864"/>
                  </a:lnTo>
                  <a:lnTo>
                    <a:pt x="228" y="864"/>
                  </a:lnTo>
                  <a:lnTo>
                    <a:pt x="226" y="864"/>
                  </a:lnTo>
                  <a:lnTo>
                    <a:pt x="222" y="866"/>
                  </a:lnTo>
                  <a:lnTo>
                    <a:pt x="217" y="871"/>
                  </a:lnTo>
                  <a:lnTo>
                    <a:pt x="215" y="875"/>
                  </a:lnTo>
                  <a:lnTo>
                    <a:pt x="213" y="885"/>
                  </a:lnTo>
                  <a:lnTo>
                    <a:pt x="213" y="889"/>
                  </a:lnTo>
                  <a:lnTo>
                    <a:pt x="210" y="894"/>
                  </a:lnTo>
                  <a:lnTo>
                    <a:pt x="208" y="898"/>
                  </a:lnTo>
                  <a:lnTo>
                    <a:pt x="203" y="898"/>
                  </a:lnTo>
                  <a:lnTo>
                    <a:pt x="201" y="898"/>
                  </a:lnTo>
                  <a:lnTo>
                    <a:pt x="197" y="898"/>
                  </a:lnTo>
                  <a:lnTo>
                    <a:pt x="194" y="896"/>
                  </a:lnTo>
                  <a:lnTo>
                    <a:pt x="187" y="896"/>
                  </a:lnTo>
                  <a:lnTo>
                    <a:pt x="183" y="891"/>
                  </a:lnTo>
                  <a:lnTo>
                    <a:pt x="181" y="889"/>
                  </a:lnTo>
                  <a:lnTo>
                    <a:pt x="174" y="887"/>
                  </a:lnTo>
                  <a:lnTo>
                    <a:pt x="167" y="882"/>
                  </a:lnTo>
                  <a:lnTo>
                    <a:pt x="158" y="880"/>
                  </a:lnTo>
                  <a:lnTo>
                    <a:pt x="146" y="880"/>
                  </a:lnTo>
                  <a:lnTo>
                    <a:pt x="130" y="875"/>
                  </a:lnTo>
                  <a:lnTo>
                    <a:pt x="119" y="873"/>
                  </a:lnTo>
                  <a:lnTo>
                    <a:pt x="107" y="871"/>
                  </a:lnTo>
                  <a:lnTo>
                    <a:pt x="101" y="871"/>
                  </a:lnTo>
                  <a:lnTo>
                    <a:pt x="96" y="873"/>
                  </a:lnTo>
                  <a:lnTo>
                    <a:pt x="91" y="875"/>
                  </a:lnTo>
                  <a:lnTo>
                    <a:pt x="89" y="880"/>
                  </a:lnTo>
                  <a:lnTo>
                    <a:pt x="85" y="885"/>
                  </a:lnTo>
                  <a:lnTo>
                    <a:pt x="82" y="894"/>
                  </a:lnTo>
                  <a:lnTo>
                    <a:pt x="80" y="901"/>
                  </a:lnTo>
                  <a:lnTo>
                    <a:pt x="75" y="905"/>
                  </a:lnTo>
                  <a:lnTo>
                    <a:pt x="73" y="912"/>
                  </a:lnTo>
                  <a:lnTo>
                    <a:pt x="71" y="919"/>
                  </a:lnTo>
                  <a:lnTo>
                    <a:pt x="71" y="923"/>
                  </a:lnTo>
                  <a:lnTo>
                    <a:pt x="71" y="928"/>
                  </a:lnTo>
                  <a:lnTo>
                    <a:pt x="69" y="930"/>
                  </a:lnTo>
                  <a:lnTo>
                    <a:pt x="64" y="930"/>
                  </a:lnTo>
                  <a:lnTo>
                    <a:pt x="59" y="932"/>
                  </a:lnTo>
                  <a:lnTo>
                    <a:pt x="57" y="932"/>
                  </a:lnTo>
                  <a:lnTo>
                    <a:pt x="55" y="935"/>
                  </a:lnTo>
                  <a:lnTo>
                    <a:pt x="53" y="937"/>
                  </a:lnTo>
                  <a:lnTo>
                    <a:pt x="53" y="942"/>
                  </a:lnTo>
                  <a:lnTo>
                    <a:pt x="53" y="946"/>
                  </a:lnTo>
                  <a:lnTo>
                    <a:pt x="53" y="953"/>
                  </a:lnTo>
                  <a:lnTo>
                    <a:pt x="50" y="960"/>
                  </a:lnTo>
                  <a:lnTo>
                    <a:pt x="46" y="964"/>
                  </a:lnTo>
                  <a:lnTo>
                    <a:pt x="43" y="967"/>
                  </a:lnTo>
                  <a:lnTo>
                    <a:pt x="37" y="967"/>
                  </a:lnTo>
                  <a:lnTo>
                    <a:pt x="30" y="967"/>
                  </a:lnTo>
                  <a:lnTo>
                    <a:pt x="21" y="964"/>
                  </a:lnTo>
                  <a:lnTo>
                    <a:pt x="23" y="958"/>
                  </a:lnTo>
                  <a:lnTo>
                    <a:pt x="23" y="953"/>
                  </a:lnTo>
                  <a:lnTo>
                    <a:pt x="23" y="948"/>
                  </a:lnTo>
                  <a:lnTo>
                    <a:pt x="23" y="942"/>
                  </a:lnTo>
                  <a:lnTo>
                    <a:pt x="21" y="932"/>
                  </a:lnTo>
                  <a:lnTo>
                    <a:pt x="21" y="928"/>
                  </a:lnTo>
                  <a:lnTo>
                    <a:pt x="21" y="926"/>
                  </a:lnTo>
                  <a:lnTo>
                    <a:pt x="23" y="921"/>
                  </a:lnTo>
                  <a:lnTo>
                    <a:pt x="23" y="919"/>
                  </a:lnTo>
                  <a:lnTo>
                    <a:pt x="27" y="914"/>
                  </a:lnTo>
                  <a:lnTo>
                    <a:pt x="30" y="910"/>
                  </a:lnTo>
                  <a:lnTo>
                    <a:pt x="34" y="907"/>
                  </a:lnTo>
                  <a:lnTo>
                    <a:pt x="37" y="905"/>
                  </a:lnTo>
                  <a:lnTo>
                    <a:pt x="39" y="903"/>
                  </a:lnTo>
                  <a:lnTo>
                    <a:pt x="41" y="901"/>
                  </a:lnTo>
                  <a:lnTo>
                    <a:pt x="41" y="898"/>
                  </a:lnTo>
                  <a:lnTo>
                    <a:pt x="41" y="896"/>
                  </a:lnTo>
                  <a:lnTo>
                    <a:pt x="41" y="889"/>
                  </a:lnTo>
                  <a:lnTo>
                    <a:pt x="39" y="885"/>
                  </a:lnTo>
                  <a:lnTo>
                    <a:pt x="39" y="882"/>
                  </a:lnTo>
                  <a:lnTo>
                    <a:pt x="41" y="880"/>
                  </a:lnTo>
                  <a:lnTo>
                    <a:pt x="41" y="878"/>
                  </a:lnTo>
                  <a:lnTo>
                    <a:pt x="46" y="878"/>
                  </a:lnTo>
                  <a:lnTo>
                    <a:pt x="48" y="875"/>
                  </a:lnTo>
                  <a:lnTo>
                    <a:pt x="55" y="871"/>
                  </a:lnTo>
                  <a:lnTo>
                    <a:pt x="55" y="866"/>
                  </a:lnTo>
                  <a:lnTo>
                    <a:pt x="57" y="864"/>
                  </a:lnTo>
                  <a:lnTo>
                    <a:pt x="57" y="862"/>
                  </a:lnTo>
                  <a:lnTo>
                    <a:pt x="57" y="859"/>
                  </a:lnTo>
                  <a:lnTo>
                    <a:pt x="57" y="857"/>
                  </a:lnTo>
                  <a:lnTo>
                    <a:pt x="55" y="857"/>
                  </a:lnTo>
                  <a:lnTo>
                    <a:pt x="53" y="855"/>
                  </a:lnTo>
                  <a:lnTo>
                    <a:pt x="50" y="853"/>
                  </a:lnTo>
                  <a:lnTo>
                    <a:pt x="53" y="848"/>
                  </a:lnTo>
                  <a:lnTo>
                    <a:pt x="53" y="846"/>
                  </a:lnTo>
                  <a:lnTo>
                    <a:pt x="50" y="843"/>
                  </a:lnTo>
                  <a:lnTo>
                    <a:pt x="50" y="841"/>
                  </a:lnTo>
                  <a:lnTo>
                    <a:pt x="53" y="837"/>
                  </a:lnTo>
                  <a:lnTo>
                    <a:pt x="57" y="832"/>
                  </a:lnTo>
                  <a:lnTo>
                    <a:pt x="62" y="827"/>
                  </a:lnTo>
                  <a:lnTo>
                    <a:pt x="62" y="825"/>
                  </a:lnTo>
                  <a:lnTo>
                    <a:pt x="64" y="823"/>
                  </a:lnTo>
                  <a:lnTo>
                    <a:pt x="64" y="818"/>
                  </a:lnTo>
                  <a:lnTo>
                    <a:pt x="66" y="816"/>
                  </a:lnTo>
                  <a:lnTo>
                    <a:pt x="66" y="814"/>
                  </a:lnTo>
                  <a:lnTo>
                    <a:pt x="66" y="811"/>
                  </a:lnTo>
                  <a:lnTo>
                    <a:pt x="66" y="809"/>
                  </a:lnTo>
                  <a:lnTo>
                    <a:pt x="66" y="805"/>
                  </a:lnTo>
                  <a:lnTo>
                    <a:pt x="69" y="802"/>
                  </a:lnTo>
                  <a:lnTo>
                    <a:pt x="69" y="798"/>
                  </a:lnTo>
                  <a:lnTo>
                    <a:pt x="66" y="793"/>
                  </a:lnTo>
                  <a:lnTo>
                    <a:pt x="64" y="791"/>
                  </a:lnTo>
                  <a:lnTo>
                    <a:pt x="64" y="789"/>
                  </a:lnTo>
                  <a:lnTo>
                    <a:pt x="64" y="784"/>
                  </a:lnTo>
                  <a:lnTo>
                    <a:pt x="64" y="779"/>
                  </a:lnTo>
                  <a:lnTo>
                    <a:pt x="64" y="775"/>
                  </a:lnTo>
                  <a:lnTo>
                    <a:pt x="59" y="770"/>
                  </a:lnTo>
                  <a:lnTo>
                    <a:pt x="55" y="763"/>
                  </a:lnTo>
                  <a:lnTo>
                    <a:pt x="55" y="759"/>
                  </a:lnTo>
                  <a:lnTo>
                    <a:pt x="55" y="757"/>
                  </a:lnTo>
                  <a:lnTo>
                    <a:pt x="55" y="752"/>
                  </a:lnTo>
                  <a:lnTo>
                    <a:pt x="59" y="745"/>
                  </a:lnTo>
                  <a:lnTo>
                    <a:pt x="64" y="734"/>
                  </a:lnTo>
                  <a:lnTo>
                    <a:pt x="71" y="725"/>
                  </a:lnTo>
                  <a:lnTo>
                    <a:pt x="73" y="718"/>
                  </a:lnTo>
                  <a:lnTo>
                    <a:pt x="78" y="709"/>
                  </a:lnTo>
                  <a:lnTo>
                    <a:pt x="80" y="697"/>
                  </a:lnTo>
                  <a:lnTo>
                    <a:pt x="82" y="690"/>
                  </a:lnTo>
                  <a:lnTo>
                    <a:pt x="82" y="686"/>
                  </a:lnTo>
                  <a:lnTo>
                    <a:pt x="82" y="679"/>
                  </a:lnTo>
                  <a:lnTo>
                    <a:pt x="82" y="674"/>
                  </a:lnTo>
                  <a:lnTo>
                    <a:pt x="80" y="672"/>
                  </a:lnTo>
                  <a:lnTo>
                    <a:pt x="75" y="667"/>
                  </a:lnTo>
                  <a:lnTo>
                    <a:pt x="71" y="665"/>
                  </a:lnTo>
                  <a:lnTo>
                    <a:pt x="62" y="665"/>
                  </a:lnTo>
                  <a:lnTo>
                    <a:pt x="55" y="663"/>
                  </a:lnTo>
                  <a:lnTo>
                    <a:pt x="53" y="663"/>
                  </a:lnTo>
                  <a:lnTo>
                    <a:pt x="50" y="661"/>
                  </a:lnTo>
                  <a:lnTo>
                    <a:pt x="48" y="658"/>
                  </a:lnTo>
                  <a:lnTo>
                    <a:pt x="48" y="656"/>
                  </a:lnTo>
                  <a:lnTo>
                    <a:pt x="46" y="649"/>
                  </a:lnTo>
                  <a:lnTo>
                    <a:pt x="48" y="647"/>
                  </a:lnTo>
                  <a:lnTo>
                    <a:pt x="50" y="645"/>
                  </a:lnTo>
                  <a:lnTo>
                    <a:pt x="53" y="642"/>
                  </a:lnTo>
                  <a:lnTo>
                    <a:pt x="53" y="640"/>
                  </a:lnTo>
                  <a:lnTo>
                    <a:pt x="50" y="638"/>
                  </a:lnTo>
                  <a:lnTo>
                    <a:pt x="48" y="633"/>
                  </a:lnTo>
                  <a:lnTo>
                    <a:pt x="46" y="633"/>
                  </a:lnTo>
                  <a:lnTo>
                    <a:pt x="46" y="631"/>
                  </a:lnTo>
                  <a:lnTo>
                    <a:pt x="46" y="624"/>
                  </a:lnTo>
                  <a:lnTo>
                    <a:pt x="46" y="622"/>
                  </a:lnTo>
                  <a:lnTo>
                    <a:pt x="43" y="619"/>
                  </a:lnTo>
                  <a:lnTo>
                    <a:pt x="41" y="617"/>
                  </a:lnTo>
                  <a:lnTo>
                    <a:pt x="34" y="615"/>
                  </a:lnTo>
                  <a:lnTo>
                    <a:pt x="30" y="613"/>
                  </a:lnTo>
                  <a:lnTo>
                    <a:pt x="23" y="608"/>
                  </a:lnTo>
                  <a:lnTo>
                    <a:pt x="18" y="603"/>
                  </a:lnTo>
                  <a:lnTo>
                    <a:pt x="16" y="601"/>
                  </a:lnTo>
                  <a:lnTo>
                    <a:pt x="16" y="597"/>
                  </a:lnTo>
                  <a:lnTo>
                    <a:pt x="14" y="592"/>
                  </a:lnTo>
                  <a:lnTo>
                    <a:pt x="14" y="587"/>
                  </a:lnTo>
                  <a:lnTo>
                    <a:pt x="14" y="583"/>
                  </a:lnTo>
                  <a:lnTo>
                    <a:pt x="11" y="581"/>
                  </a:lnTo>
                  <a:lnTo>
                    <a:pt x="9" y="578"/>
                  </a:lnTo>
                  <a:lnTo>
                    <a:pt x="5" y="576"/>
                  </a:lnTo>
                  <a:lnTo>
                    <a:pt x="0" y="571"/>
                  </a:lnTo>
                  <a:lnTo>
                    <a:pt x="0" y="569"/>
                  </a:lnTo>
                  <a:lnTo>
                    <a:pt x="0" y="567"/>
                  </a:lnTo>
                  <a:lnTo>
                    <a:pt x="2" y="565"/>
                  </a:lnTo>
                  <a:lnTo>
                    <a:pt x="5" y="560"/>
                  </a:lnTo>
                  <a:lnTo>
                    <a:pt x="14" y="551"/>
                  </a:lnTo>
                  <a:lnTo>
                    <a:pt x="23" y="542"/>
                  </a:lnTo>
                  <a:lnTo>
                    <a:pt x="25" y="539"/>
                  </a:lnTo>
                  <a:lnTo>
                    <a:pt x="25" y="537"/>
                  </a:lnTo>
                  <a:lnTo>
                    <a:pt x="27" y="535"/>
                  </a:lnTo>
                  <a:lnTo>
                    <a:pt x="37" y="530"/>
                  </a:lnTo>
                  <a:lnTo>
                    <a:pt x="43" y="523"/>
                  </a:lnTo>
                  <a:lnTo>
                    <a:pt x="48" y="519"/>
                  </a:lnTo>
                  <a:lnTo>
                    <a:pt x="53" y="512"/>
                  </a:lnTo>
                  <a:lnTo>
                    <a:pt x="57" y="510"/>
                  </a:lnTo>
                  <a:lnTo>
                    <a:pt x="59" y="505"/>
                  </a:lnTo>
                  <a:lnTo>
                    <a:pt x="64" y="503"/>
                  </a:lnTo>
                  <a:lnTo>
                    <a:pt x="66" y="501"/>
                  </a:lnTo>
                  <a:lnTo>
                    <a:pt x="71" y="498"/>
                  </a:lnTo>
                  <a:lnTo>
                    <a:pt x="78" y="496"/>
                  </a:lnTo>
                  <a:lnTo>
                    <a:pt x="85" y="494"/>
                  </a:lnTo>
                  <a:lnTo>
                    <a:pt x="89" y="494"/>
                  </a:lnTo>
                  <a:lnTo>
                    <a:pt x="91" y="491"/>
                  </a:lnTo>
                  <a:lnTo>
                    <a:pt x="91" y="489"/>
                  </a:lnTo>
                  <a:lnTo>
                    <a:pt x="94" y="489"/>
                  </a:lnTo>
                  <a:lnTo>
                    <a:pt x="96" y="487"/>
                  </a:lnTo>
                  <a:lnTo>
                    <a:pt x="96" y="485"/>
                  </a:lnTo>
                  <a:lnTo>
                    <a:pt x="98" y="482"/>
                  </a:lnTo>
                  <a:lnTo>
                    <a:pt x="101" y="482"/>
                  </a:lnTo>
                  <a:lnTo>
                    <a:pt x="103" y="482"/>
                  </a:lnTo>
                  <a:lnTo>
                    <a:pt x="105" y="482"/>
                  </a:lnTo>
                  <a:lnTo>
                    <a:pt x="107" y="482"/>
                  </a:lnTo>
                  <a:lnTo>
                    <a:pt x="110" y="480"/>
                  </a:lnTo>
                  <a:lnTo>
                    <a:pt x="112" y="480"/>
                  </a:lnTo>
                  <a:lnTo>
                    <a:pt x="114" y="480"/>
                  </a:lnTo>
                  <a:lnTo>
                    <a:pt x="119" y="480"/>
                  </a:lnTo>
                  <a:lnTo>
                    <a:pt x="121" y="480"/>
                  </a:lnTo>
                  <a:lnTo>
                    <a:pt x="123" y="478"/>
                  </a:lnTo>
                  <a:lnTo>
                    <a:pt x="126" y="478"/>
                  </a:lnTo>
                  <a:lnTo>
                    <a:pt x="128" y="475"/>
                  </a:lnTo>
                  <a:lnTo>
                    <a:pt x="133" y="473"/>
                  </a:lnTo>
                  <a:lnTo>
                    <a:pt x="135" y="469"/>
                  </a:lnTo>
                  <a:lnTo>
                    <a:pt x="142" y="462"/>
                  </a:lnTo>
                  <a:lnTo>
                    <a:pt x="144" y="457"/>
                  </a:lnTo>
                  <a:lnTo>
                    <a:pt x="146" y="453"/>
                  </a:lnTo>
                  <a:lnTo>
                    <a:pt x="151" y="448"/>
                  </a:lnTo>
                  <a:lnTo>
                    <a:pt x="153" y="443"/>
                  </a:lnTo>
                  <a:lnTo>
                    <a:pt x="158" y="441"/>
                  </a:lnTo>
                  <a:lnTo>
                    <a:pt x="162" y="437"/>
                  </a:lnTo>
                  <a:lnTo>
                    <a:pt x="165" y="434"/>
                  </a:lnTo>
                  <a:lnTo>
                    <a:pt x="167" y="430"/>
                  </a:lnTo>
                  <a:lnTo>
                    <a:pt x="169" y="428"/>
                  </a:lnTo>
                  <a:lnTo>
                    <a:pt x="171" y="423"/>
                  </a:lnTo>
                  <a:lnTo>
                    <a:pt x="174" y="421"/>
                  </a:lnTo>
                  <a:lnTo>
                    <a:pt x="176" y="416"/>
                  </a:lnTo>
                  <a:lnTo>
                    <a:pt x="178" y="414"/>
                  </a:lnTo>
                  <a:lnTo>
                    <a:pt x="178" y="409"/>
                  </a:lnTo>
                  <a:lnTo>
                    <a:pt x="181" y="407"/>
                  </a:lnTo>
                  <a:lnTo>
                    <a:pt x="181" y="405"/>
                  </a:lnTo>
                  <a:lnTo>
                    <a:pt x="183" y="402"/>
                  </a:lnTo>
                  <a:lnTo>
                    <a:pt x="183" y="400"/>
                  </a:lnTo>
                  <a:lnTo>
                    <a:pt x="185" y="398"/>
                  </a:lnTo>
                  <a:lnTo>
                    <a:pt x="187" y="393"/>
                  </a:lnTo>
                  <a:lnTo>
                    <a:pt x="190" y="391"/>
                  </a:lnTo>
                  <a:lnTo>
                    <a:pt x="190" y="389"/>
                  </a:lnTo>
                  <a:lnTo>
                    <a:pt x="190" y="384"/>
                  </a:lnTo>
                  <a:lnTo>
                    <a:pt x="190" y="380"/>
                  </a:lnTo>
                  <a:lnTo>
                    <a:pt x="190" y="373"/>
                  </a:lnTo>
                  <a:lnTo>
                    <a:pt x="187" y="364"/>
                  </a:lnTo>
                  <a:lnTo>
                    <a:pt x="187" y="354"/>
                  </a:lnTo>
                  <a:lnTo>
                    <a:pt x="187" y="350"/>
                  </a:lnTo>
                  <a:lnTo>
                    <a:pt x="187" y="343"/>
                  </a:lnTo>
                  <a:lnTo>
                    <a:pt x="190" y="341"/>
                  </a:lnTo>
                  <a:lnTo>
                    <a:pt x="190" y="338"/>
                  </a:lnTo>
                  <a:lnTo>
                    <a:pt x="190" y="336"/>
                  </a:lnTo>
                  <a:lnTo>
                    <a:pt x="192" y="336"/>
                  </a:lnTo>
                  <a:lnTo>
                    <a:pt x="194" y="336"/>
                  </a:lnTo>
                  <a:lnTo>
                    <a:pt x="194" y="334"/>
                  </a:lnTo>
                  <a:lnTo>
                    <a:pt x="199" y="332"/>
                  </a:lnTo>
                  <a:lnTo>
                    <a:pt x="203" y="332"/>
                  </a:lnTo>
                  <a:lnTo>
                    <a:pt x="208" y="329"/>
                  </a:lnTo>
                  <a:lnTo>
                    <a:pt x="210" y="327"/>
                  </a:lnTo>
                  <a:lnTo>
                    <a:pt x="213" y="325"/>
                  </a:lnTo>
                  <a:lnTo>
                    <a:pt x="215" y="320"/>
                  </a:lnTo>
                  <a:lnTo>
                    <a:pt x="219" y="316"/>
                  </a:lnTo>
                  <a:lnTo>
                    <a:pt x="222" y="311"/>
                  </a:lnTo>
                  <a:lnTo>
                    <a:pt x="226" y="306"/>
                  </a:lnTo>
                  <a:lnTo>
                    <a:pt x="228" y="300"/>
                  </a:lnTo>
                  <a:lnTo>
                    <a:pt x="231" y="295"/>
                  </a:lnTo>
                  <a:lnTo>
                    <a:pt x="235" y="288"/>
                  </a:lnTo>
                  <a:lnTo>
                    <a:pt x="238" y="279"/>
                  </a:lnTo>
                  <a:lnTo>
                    <a:pt x="240" y="277"/>
                  </a:lnTo>
                  <a:lnTo>
                    <a:pt x="244" y="277"/>
                  </a:lnTo>
                  <a:lnTo>
                    <a:pt x="247" y="277"/>
                  </a:lnTo>
                  <a:lnTo>
                    <a:pt x="249" y="277"/>
                  </a:lnTo>
                  <a:lnTo>
                    <a:pt x="251" y="277"/>
                  </a:lnTo>
                  <a:lnTo>
                    <a:pt x="254" y="279"/>
                  </a:lnTo>
                  <a:lnTo>
                    <a:pt x="258" y="279"/>
                  </a:lnTo>
                  <a:lnTo>
                    <a:pt x="263" y="279"/>
                  </a:lnTo>
                  <a:lnTo>
                    <a:pt x="270" y="281"/>
                  </a:lnTo>
                  <a:lnTo>
                    <a:pt x="272" y="284"/>
                  </a:lnTo>
                  <a:lnTo>
                    <a:pt x="272" y="286"/>
                  </a:lnTo>
                  <a:lnTo>
                    <a:pt x="274" y="286"/>
                  </a:lnTo>
                  <a:lnTo>
                    <a:pt x="276" y="288"/>
                  </a:lnTo>
                  <a:lnTo>
                    <a:pt x="279" y="288"/>
                  </a:lnTo>
                  <a:lnTo>
                    <a:pt x="279" y="290"/>
                  </a:lnTo>
                  <a:lnTo>
                    <a:pt x="279" y="295"/>
                  </a:lnTo>
                  <a:lnTo>
                    <a:pt x="279" y="297"/>
                  </a:lnTo>
                  <a:lnTo>
                    <a:pt x="281" y="300"/>
                  </a:lnTo>
                  <a:lnTo>
                    <a:pt x="283" y="300"/>
                  </a:lnTo>
                  <a:lnTo>
                    <a:pt x="286" y="300"/>
                  </a:lnTo>
                  <a:lnTo>
                    <a:pt x="290" y="297"/>
                  </a:lnTo>
                  <a:lnTo>
                    <a:pt x="292" y="297"/>
                  </a:lnTo>
                  <a:lnTo>
                    <a:pt x="297" y="295"/>
                  </a:lnTo>
                  <a:lnTo>
                    <a:pt x="299" y="295"/>
                  </a:lnTo>
                  <a:lnTo>
                    <a:pt x="302" y="293"/>
                  </a:lnTo>
                  <a:lnTo>
                    <a:pt x="304" y="293"/>
                  </a:lnTo>
                  <a:lnTo>
                    <a:pt x="311" y="295"/>
                  </a:lnTo>
                  <a:lnTo>
                    <a:pt x="331" y="274"/>
                  </a:lnTo>
                  <a:lnTo>
                    <a:pt x="334" y="272"/>
                  </a:lnTo>
                  <a:lnTo>
                    <a:pt x="336" y="272"/>
                  </a:lnTo>
                  <a:lnTo>
                    <a:pt x="336" y="270"/>
                  </a:lnTo>
                  <a:lnTo>
                    <a:pt x="336" y="268"/>
                  </a:lnTo>
                  <a:lnTo>
                    <a:pt x="336" y="265"/>
                  </a:lnTo>
                  <a:lnTo>
                    <a:pt x="336" y="261"/>
                  </a:lnTo>
                  <a:lnTo>
                    <a:pt x="336" y="258"/>
                  </a:lnTo>
                  <a:lnTo>
                    <a:pt x="336" y="256"/>
                  </a:lnTo>
                  <a:lnTo>
                    <a:pt x="338" y="256"/>
                  </a:lnTo>
                  <a:lnTo>
                    <a:pt x="345" y="256"/>
                  </a:lnTo>
                  <a:lnTo>
                    <a:pt x="350" y="256"/>
                  </a:lnTo>
                  <a:lnTo>
                    <a:pt x="352" y="256"/>
                  </a:lnTo>
                  <a:lnTo>
                    <a:pt x="354" y="256"/>
                  </a:lnTo>
                  <a:lnTo>
                    <a:pt x="356" y="258"/>
                  </a:lnTo>
                  <a:lnTo>
                    <a:pt x="359" y="258"/>
                  </a:lnTo>
                  <a:lnTo>
                    <a:pt x="363" y="263"/>
                  </a:lnTo>
                  <a:lnTo>
                    <a:pt x="366" y="265"/>
                  </a:lnTo>
                  <a:lnTo>
                    <a:pt x="368" y="268"/>
                  </a:lnTo>
                  <a:lnTo>
                    <a:pt x="370" y="268"/>
                  </a:lnTo>
                  <a:lnTo>
                    <a:pt x="370" y="270"/>
                  </a:lnTo>
                  <a:lnTo>
                    <a:pt x="372" y="272"/>
                  </a:lnTo>
                  <a:lnTo>
                    <a:pt x="375" y="272"/>
                  </a:lnTo>
                  <a:lnTo>
                    <a:pt x="379" y="272"/>
                  </a:lnTo>
                  <a:lnTo>
                    <a:pt x="384" y="272"/>
                  </a:lnTo>
                  <a:lnTo>
                    <a:pt x="386" y="272"/>
                  </a:lnTo>
                  <a:lnTo>
                    <a:pt x="388" y="272"/>
                  </a:lnTo>
                  <a:lnTo>
                    <a:pt x="391" y="272"/>
                  </a:lnTo>
                  <a:lnTo>
                    <a:pt x="395" y="272"/>
                  </a:lnTo>
                  <a:lnTo>
                    <a:pt x="407" y="277"/>
                  </a:lnTo>
                  <a:lnTo>
                    <a:pt x="430" y="286"/>
                  </a:lnTo>
                  <a:lnTo>
                    <a:pt x="436" y="288"/>
                  </a:lnTo>
                  <a:lnTo>
                    <a:pt x="443" y="293"/>
                  </a:lnTo>
                  <a:lnTo>
                    <a:pt x="452" y="297"/>
                  </a:lnTo>
                  <a:lnTo>
                    <a:pt x="459" y="300"/>
                  </a:lnTo>
                  <a:lnTo>
                    <a:pt x="468" y="304"/>
                  </a:lnTo>
                  <a:lnTo>
                    <a:pt x="473" y="304"/>
                  </a:lnTo>
                  <a:lnTo>
                    <a:pt x="478" y="306"/>
                  </a:lnTo>
                  <a:lnTo>
                    <a:pt x="482" y="309"/>
                  </a:lnTo>
                  <a:lnTo>
                    <a:pt x="484" y="311"/>
                  </a:lnTo>
                  <a:lnTo>
                    <a:pt x="487" y="311"/>
                  </a:lnTo>
                  <a:lnTo>
                    <a:pt x="487" y="313"/>
                  </a:lnTo>
                  <a:lnTo>
                    <a:pt x="491" y="313"/>
                  </a:lnTo>
                  <a:lnTo>
                    <a:pt x="494" y="311"/>
                  </a:lnTo>
                  <a:lnTo>
                    <a:pt x="496" y="309"/>
                  </a:lnTo>
                  <a:lnTo>
                    <a:pt x="500" y="302"/>
                  </a:lnTo>
                  <a:lnTo>
                    <a:pt x="505" y="297"/>
                  </a:lnTo>
                  <a:lnTo>
                    <a:pt x="507" y="290"/>
                  </a:lnTo>
                  <a:lnTo>
                    <a:pt x="514" y="288"/>
                  </a:lnTo>
                  <a:lnTo>
                    <a:pt x="521" y="281"/>
                  </a:lnTo>
                  <a:lnTo>
                    <a:pt x="526" y="279"/>
                  </a:lnTo>
                  <a:lnTo>
                    <a:pt x="530" y="277"/>
                  </a:lnTo>
                  <a:lnTo>
                    <a:pt x="532" y="277"/>
                  </a:lnTo>
                  <a:lnTo>
                    <a:pt x="535" y="277"/>
                  </a:lnTo>
                  <a:lnTo>
                    <a:pt x="539" y="281"/>
                  </a:lnTo>
                  <a:lnTo>
                    <a:pt x="542" y="284"/>
                  </a:lnTo>
                  <a:lnTo>
                    <a:pt x="544" y="286"/>
                  </a:lnTo>
                  <a:lnTo>
                    <a:pt x="546" y="288"/>
                  </a:lnTo>
                  <a:lnTo>
                    <a:pt x="546" y="290"/>
                  </a:lnTo>
                  <a:lnTo>
                    <a:pt x="544" y="300"/>
                  </a:lnTo>
                  <a:lnTo>
                    <a:pt x="542" y="304"/>
                  </a:lnTo>
                  <a:lnTo>
                    <a:pt x="544" y="306"/>
                  </a:lnTo>
                  <a:lnTo>
                    <a:pt x="548" y="313"/>
                  </a:lnTo>
                  <a:lnTo>
                    <a:pt x="560" y="320"/>
                  </a:lnTo>
                  <a:lnTo>
                    <a:pt x="562" y="322"/>
                  </a:lnTo>
                  <a:lnTo>
                    <a:pt x="564" y="322"/>
                  </a:lnTo>
                  <a:lnTo>
                    <a:pt x="574" y="318"/>
                  </a:lnTo>
                  <a:lnTo>
                    <a:pt x="576" y="318"/>
                  </a:lnTo>
                  <a:lnTo>
                    <a:pt x="578" y="316"/>
                  </a:lnTo>
                  <a:lnTo>
                    <a:pt x="580" y="316"/>
                  </a:lnTo>
                  <a:lnTo>
                    <a:pt x="580" y="313"/>
                  </a:lnTo>
                  <a:lnTo>
                    <a:pt x="583" y="311"/>
                  </a:lnTo>
                  <a:lnTo>
                    <a:pt x="585" y="309"/>
                  </a:lnTo>
                  <a:lnTo>
                    <a:pt x="587" y="309"/>
                  </a:lnTo>
                  <a:lnTo>
                    <a:pt x="590" y="306"/>
                  </a:lnTo>
                  <a:lnTo>
                    <a:pt x="592" y="306"/>
                  </a:lnTo>
                  <a:lnTo>
                    <a:pt x="594" y="306"/>
                  </a:lnTo>
                  <a:lnTo>
                    <a:pt x="596" y="306"/>
                  </a:lnTo>
                  <a:lnTo>
                    <a:pt x="599" y="306"/>
                  </a:lnTo>
                  <a:lnTo>
                    <a:pt x="601" y="302"/>
                  </a:lnTo>
                  <a:lnTo>
                    <a:pt x="608" y="297"/>
                  </a:lnTo>
                  <a:lnTo>
                    <a:pt x="608" y="295"/>
                  </a:lnTo>
                  <a:lnTo>
                    <a:pt x="608" y="290"/>
                  </a:lnTo>
                  <a:lnTo>
                    <a:pt x="610" y="286"/>
                  </a:lnTo>
                  <a:lnTo>
                    <a:pt x="612" y="279"/>
                  </a:lnTo>
                  <a:lnTo>
                    <a:pt x="624" y="261"/>
                  </a:lnTo>
                  <a:lnTo>
                    <a:pt x="635" y="242"/>
                  </a:lnTo>
                  <a:lnTo>
                    <a:pt x="640" y="233"/>
                  </a:lnTo>
                  <a:lnTo>
                    <a:pt x="644" y="224"/>
                  </a:lnTo>
                  <a:lnTo>
                    <a:pt x="647" y="220"/>
                  </a:lnTo>
                  <a:lnTo>
                    <a:pt x="649" y="217"/>
                  </a:lnTo>
                  <a:lnTo>
                    <a:pt x="651" y="213"/>
                  </a:lnTo>
                  <a:lnTo>
                    <a:pt x="651" y="210"/>
                  </a:lnTo>
                  <a:lnTo>
                    <a:pt x="651" y="208"/>
                  </a:lnTo>
                  <a:lnTo>
                    <a:pt x="653" y="206"/>
                  </a:lnTo>
                  <a:lnTo>
                    <a:pt x="656" y="206"/>
                  </a:lnTo>
                  <a:lnTo>
                    <a:pt x="658" y="206"/>
                  </a:lnTo>
                  <a:lnTo>
                    <a:pt x="663" y="206"/>
                  </a:lnTo>
                  <a:lnTo>
                    <a:pt x="667" y="208"/>
                  </a:lnTo>
                  <a:lnTo>
                    <a:pt x="669" y="208"/>
                  </a:lnTo>
                  <a:lnTo>
                    <a:pt x="674" y="210"/>
                  </a:lnTo>
                  <a:lnTo>
                    <a:pt x="676" y="210"/>
                  </a:lnTo>
                  <a:lnTo>
                    <a:pt x="679" y="210"/>
                  </a:lnTo>
                  <a:lnTo>
                    <a:pt x="688" y="208"/>
                  </a:lnTo>
                  <a:lnTo>
                    <a:pt x="695" y="204"/>
                  </a:lnTo>
                  <a:lnTo>
                    <a:pt x="699" y="201"/>
                  </a:lnTo>
                  <a:lnTo>
                    <a:pt x="701" y="199"/>
                  </a:lnTo>
                  <a:lnTo>
                    <a:pt x="706" y="190"/>
                  </a:lnTo>
                  <a:lnTo>
                    <a:pt x="711" y="185"/>
                  </a:lnTo>
                  <a:lnTo>
                    <a:pt x="713" y="181"/>
                  </a:lnTo>
                  <a:lnTo>
                    <a:pt x="715" y="178"/>
                  </a:lnTo>
                  <a:lnTo>
                    <a:pt x="717" y="178"/>
                  </a:lnTo>
                  <a:lnTo>
                    <a:pt x="717" y="181"/>
                  </a:lnTo>
                  <a:lnTo>
                    <a:pt x="720" y="181"/>
                  </a:lnTo>
                  <a:lnTo>
                    <a:pt x="722" y="183"/>
                  </a:lnTo>
                  <a:lnTo>
                    <a:pt x="724" y="185"/>
                  </a:lnTo>
                  <a:lnTo>
                    <a:pt x="727" y="188"/>
                  </a:lnTo>
                  <a:lnTo>
                    <a:pt x="731" y="190"/>
                  </a:lnTo>
                  <a:lnTo>
                    <a:pt x="733" y="190"/>
                  </a:lnTo>
                  <a:lnTo>
                    <a:pt x="736" y="190"/>
                  </a:lnTo>
                  <a:lnTo>
                    <a:pt x="738" y="190"/>
                  </a:lnTo>
                  <a:lnTo>
                    <a:pt x="738" y="192"/>
                  </a:lnTo>
                  <a:lnTo>
                    <a:pt x="740" y="194"/>
                  </a:lnTo>
                  <a:lnTo>
                    <a:pt x="743" y="197"/>
                  </a:lnTo>
                  <a:lnTo>
                    <a:pt x="745" y="197"/>
                  </a:lnTo>
                  <a:lnTo>
                    <a:pt x="747" y="197"/>
                  </a:lnTo>
                  <a:lnTo>
                    <a:pt x="749" y="199"/>
                  </a:lnTo>
                  <a:lnTo>
                    <a:pt x="752" y="201"/>
                  </a:lnTo>
                  <a:lnTo>
                    <a:pt x="754" y="204"/>
                  </a:lnTo>
                  <a:lnTo>
                    <a:pt x="756" y="206"/>
                  </a:lnTo>
                  <a:lnTo>
                    <a:pt x="759" y="208"/>
                  </a:lnTo>
                  <a:lnTo>
                    <a:pt x="761" y="208"/>
                  </a:lnTo>
                  <a:lnTo>
                    <a:pt x="763" y="201"/>
                  </a:lnTo>
                  <a:lnTo>
                    <a:pt x="763" y="199"/>
                  </a:lnTo>
                  <a:lnTo>
                    <a:pt x="761" y="197"/>
                  </a:lnTo>
                  <a:lnTo>
                    <a:pt x="761" y="194"/>
                  </a:lnTo>
                  <a:lnTo>
                    <a:pt x="761" y="192"/>
                  </a:lnTo>
                  <a:lnTo>
                    <a:pt x="763" y="190"/>
                  </a:lnTo>
                  <a:lnTo>
                    <a:pt x="768" y="185"/>
                  </a:lnTo>
                  <a:lnTo>
                    <a:pt x="770" y="183"/>
                  </a:lnTo>
                  <a:lnTo>
                    <a:pt x="772" y="183"/>
                  </a:lnTo>
                  <a:lnTo>
                    <a:pt x="772" y="181"/>
                  </a:lnTo>
                  <a:lnTo>
                    <a:pt x="772" y="178"/>
                  </a:lnTo>
                  <a:lnTo>
                    <a:pt x="770" y="176"/>
                  </a:lnTo>
                  <a:lnTo>
                    <a:pt x="772" y="174"/>
                  </a:lnTo>
                  <a:lnTo>
                    <a:pt x="775" y="174"/>
                  </a:lnTo>
                  <a:lnTo>
                    <a:pt x="779" y="172"/>
                  </a:lnTo>
                  <a:lnTo>
                    <a:pt x="781" y="172"/>
                  </a:lnTo>
                  <a:lnTo>
                    <a:pt x="784" y="169"/>
                  </a:lnTo>
                  <a:lnTo>
                    <a:pt x="784" y="167"/>
                  </a:lnTo>
                  <a:lnTo>
                    <a:pt x="784" y="162"/>
                  </a:lnTo>
                  <a:lnTo>
                    <a:pt x="784" y="160"/>
                  </a:lnTo>
                  <a:lnTo>
                    <a:pt x="786" y="158"/>
                  </a:lnTo>
                  <a:lnTo>
                    <a:pt x="788" y="158"/>
                  </a:lnTo>
                  <a:lnTo>
                    <a:pt x="791" y="156"/>
                  </a:lnTo>
                  <a:lnTo>
                    <a:pt x="791" y="153"/>
                  </a:lnTo>
                  <a:lnTo>
                    <a:pt x="793" y="151"/>
                  </a:lnTo>
                  <a:lnTo>
                    <a:pt x="793" y="149"/>
                  </a:lnTo>
                  <a:lnTo>
                    <a:pt x="793" y="146"/>
                  </a:lnTo>
                  <a:lnTo>
                    <a:pt x="795" y="144"/>
                  </a:lnTo>
                  <a:lnTo>
                    <a:pt x="797" y="142"/>
                  </a:lnTo>
                  <a:lnTo>
                    <a:pt x="797" y="140"/>
                  </a:lnTo>
                  <a:lnTo>
                    <a:pt x="800" y="137"/>
                  </a:lnTo>
                  <a:lnTo>
                    <a:pt x="800" y="135"/>
                  </a:lnTo>
                  <a:lnTo>
                    <a:pt x="800" y="133"/>
                  </a:lnTo>
                  <a:lnTo>
                    <a:pt x="800" y="130"/>
                  </a:lnTo>
                  <a:lnTo>
                    <a:pt x="800" y="128"/>
                  </a:lnTo>
                  <a:lnTo>
                    <a:pt x="802" y="126"/>
                  </a:lnTo>
                  <a:lnTo>
                    <a:pt x="804" y="124"/>
                  </a:lnTo>
                  <a:lnTo>
                    <a:pt x="804" y="121"/>
                  </a:lnTo>
                  <a:lnTo>
                    <a:pt x="804" y="117"/>
                  </a:lnTo>
                  <a:lnTo>
                    <a:pt x="804" y="114"/>
                  </a:lnTo>
                  <a:lnTo>
                    <a:pt x="802" y="112"/>
                  </a:lnTo>
                  <a:lnTo>
                    <a:pt x="802" y="110"/>
                  </a:lnTo>
                  <a:lnTo>
                    <a:pt x="800" y="108"/>
                  </a:lnTo>
                  <a:lnTo>
                    <a:pt x="797" y="105"/>
                  </a:lnTo>
                  <a:lnTo>
                    <a:pt x="797" y="101"/>
                  </a:lnTo>
                  <a:lnTo>
                    <a:pt x="797" y="98"/>
                  </a:lnTo>
                  <a:lnTo>
                    <a:pt x="800" y="94"/>
                  </a:lnTo>
                  <a:lnTo>
                    <a:pt x="800" y="92"/>
                  </a:lnTo>
                  <a:lnTo>
                    <a:pt x="797" y="89"/>
                  </a:lnTo>
                  <a:lnTo>
                    <a:pt x="797" y="87"/>
                  </a:lnTo>
                  <a:lnTo>
                    <a:pt x="795" y="87"/>
                  </a:lnTo>
                  <a:lnTo>
                    <a:pt x="793" y="85"/>
                  </a:lnTo>
                  <a:lnTo>
                    <a:pt x="791" y="82"/>
                  </a:lnTo>
                  <a:lnTo>
                    <a:pt x="791" y="80"/>
                  </a:lnTo>
                  <a:lnTo>
                    <a:pt x="788" y="78"/>
                  </a:lnTo>
                  <a:lnTo>
                    <a:pt x="788" y="73"/>
                  </a:lnTo>
                  <a:lnTo>
                    <a:pt x="788" y="71"/>
                  </a:lnTo>
                  <a:lnTo>
                    <a:pt x="784" y="64"/>
                  </a:lnTo>
                  <a:lnTo>
                    <a:pt x="788" y="66"/>
                  </a:lnTo>
                  <a:lnTo>
                    <a:pt x="791" y="66"/>
                  </a:lnTo>
                  <a:lnTo>
                    <a:pt x="795" y="69"/>
                  </a:lnTo>
                  <a:lnTo>
                    <a:pt x="795" y="71"/>
                  </a:lnTo>
                  <a:lnTo>
                    <a:pt x="797" y="71"/>
                  </a:lnTo>
                  <a:lnTo>
                    <a:pt x="800" y="71"/>
                  </a:lnTo>
                  <a:lnTo>
                    <a:pt x="804" y="71"/>
                  </a:lnTo>
                  <a:lnTo>
                    <a:pt x="807" y="73"/>
                  </a:lnTo>
                  <a:lnTo>
                    <a:pt x="809" y="73"/>
                  </a:lnTo>
                  <a:lnTo>
                    <a:pt x="811" y="73"/>
                  </a:lnTo>
                  <a:lnTo>
                    <a:pt x="813" y="76"/>
                  </a:lnTo>
                  <a:lnTo>
                    <a:pt x="816" y="78"/>
                  </a:lnTo>
                  <a:lnTo>
                    <a:pt x="820" y="80"/>
                  </a:lnTo>
                  <a:lnTo>
                    <a:pt x="823" y="80"/>
                  </a:lnTo>
                  <a:lnTo>
                    <a:pt x="825" y="80"/>
                  </a:lnTo>
                  <a:lnTo>
                    <a:pt x="827" y="80"/>
                  </a:lnTo>
                  <a:lnTo>
                    <a:pt x="829" y="80"/>
                  </a:lnTo>
                  <a:lnTo>
                    <a:pt x="832" y="78"/>
                  </a:lnTo>
                  <a:lnTo>
                    <a:pt x="834" y="76"/>
                  </a:lnTo>
                  <a:lnTo>
                    <a:pt x="834" y="73"/>
                  </a:lnTo>
                  <a:lnTo>
                    <a:pt x="834" y="71"/>
                  </a:lnTo>
                  <a:lnTo>
                    <a:pt x="834" y="69"/>
                  </a:lnTo>
                  <a:lnTo>
                    <a:pt x="836" y="66"/>
                  </a:lnTo>
                  <a:lnTo>
                    <a:pt x="836" y="64"/>
                  </a:lnTo>
                  <a:lnTo>
                    <a:pt x="839" y="64"/>
                  </a:lnTo>
                  <a:lnTo>
                    <a:pt x="841" y="64"/>
                  </a:lnTo>
                  <a:lnTo>
                    <a:pt x="843" y="66"/>
                  </a:lnTo>
                  <a:lnTo>
                    <a:pt x="843" y="69"/>
                  </a:lnTo>
                  <a:lnTo>
                    <a:pt x="845" y="69"/>
                  </a:lnTo>
                  <a:lnTo>
                    <a:pt x="845" y="71"/>
                  </a:lnTo>
                  <a:lnTo>
                    <a:pt x="848" y="71"/>
                  </a:lnTo>
                  <a:lnTo>
                    <a:pt x="850" y="71"/>
                  </a:lnTo>
                  <a:lnTo>
                    <a:pt x="850" y="69"/>
                  </a:lnTo>
                  <a:lnTo>
                    <a:pt x="852" y="69"/>
                  </a:lnTo>
                  <a:lnTo>
                    <a:pt x="852" y="66"/>
                  </a:lnTo>
                  <a:lnTo>
                    <a:pt x="855" y="66"/>
                  </a:lnTo>
                  <a:lnTo>
                    <a:pt x="857" y="62"/>
                  </a:lnTo>
                  <a:lnTo>
                    <a:pt x="866" y="46"/>
                  </a:lnTo>
                  <a:lnTo>
                    <a:pt x="871" y="39"/>
                  </a:lnTo>
                  <a:lnTo>
                    <a:pt x="873" y="37"/>
                  </a:lnTo>
                  <a:lnTo>
                    <a:pt x="875" y="37"/>
                  </a:lnTo>
                  <a:lnTo>
                    <a:pt x="877" y="34"/>
                  </a:lnTo>
                  <a:lnTo>
                    <a:pt x="877" y="32"/>
                  </a:lnTo>
                  <a:lnTo>
                    <a:pt x="880" y="30"/>
                  </a:lnTo>
                  <a:lnTo>
                    <a:pt x="882" y="25"/>
                  </a:lnTo>
                  <a:lnTo>
                    <a:pt x="884" y="18"/>
                  </a:lnTo>
                  <a:lnTo>
                    <a:pt x="891" y="5"/>
                  </a:lnTo>
                  <a:lnTo>
                    <a:pt x="891" y="2"/>
                  </a:lnTo>
                  <a:lnTo>
                    <a:pt x="893" y="0"/>
                  </a:lnTo>
                  <a:lnTo>
                    <a:pt x="896" y="0"/>
                  </a:lnTo>
                  <a:lnTo>
                    <a:pt x="898" y="0"/>
                  </a:lnTo>
                  <a:lnTo>
                    <a:pt x="900" y="2"/>
                  </a:lnTo>
                  <a:lnTo>
                    <a:pt x="903" y="5"/>
                  </a:lnTo>
                  <a:lnTo>
                    <a:pt x="903" y="7"/>
                  </a:lnTo>
                  <a:lnTo>
                    <a:pt x="907" y="9"/>
                  </a:lnTo>
                  <a:lnTo>
                    <a:pt x="909" y="9"/>
                  </a:lnTo>
                  <a:lnTo>
                    <a:pt x="912" y="12"/>
                  </a:lnTo>
                  <a:lnTo>
                    <a:pt x="916" y="14"/>
                  </a:lnTo>
                  <a:lnTo>
                    <a:pt x="919" y="18"/>
                  </a:lnTo>
                  <a:lnTo>
                    <a:pt x="921" y="23"/>
                  </a:lnTo>
                  <a:lnTo>
                    <a:pt x="925" y="28"/>
                  </a:lnTo>
                  <a:lnTo>
                    <a:pt x="928" y="37"/>
                  </a:lnTo>
                  <a:lnTo>
                    <a:pt x="928" y="44"/>
                  </a:lnTo>
                  <a:lnTo>
                    <a:pt x="930" y="50"/>
                  </a:lnTo>
                  <a:lnTo>
                    <a:pt x="930" y="55"/>
                  </a:lnTo>
                  <a:lnTo>
                    <a:pt x="930" y="57"/>
                  </a:lnTo>
                  <a:lnTo>
                    <a:pt x="932" y="60"/>
                  </a:lnTo>
                  <a:lnTo>
                    <a:pt x="932" y="62"/>
                  </a:lnTo>
                  <a:lnTo>
                    <a:pt x="935" y="64"/>
                  </a:lnTo>
                  <a:lnTo>
                    <a:pt x="941" y="71"/>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37" name="A103">
              <a:extLst>
                <a:ext uri="{FF2B5EF4-FFF2-40B4-BE49-F238E27FC236}">
                  <a16:creationId xmlns:a16="http://schemas.microsoft.com/office/drawing/2014/main" id="{E8A8CC1F-A1D3-3F6B-28C4-E4E1845F65FD}"/>
                </a:ext>
              </a:extLst>
            </xdr:cNvPr>
            <xdr:cNvSpPr>
              <a:spLocks noEditPoints="1"/>
            </xdr:cNvSpPr>
          </xdr:nvSpPr>
          <xdr:spPr bwMode="auto">
            <a:xfrm>
              <a:off x="5724530" y="8756514"/>
              <a:ext cx="1024268" cy="907530"/>
            </a:xfrm>
            <a:custGeom>
              <a:avLst/>
              <a:gdLst/>
              <a:ahLst/>
              <a:cxnLst>
                <a:cxn ang="0">
                  <a:pos x="967" y="125"/>
                </a:cxn>
                <a:cxn ang="0">
                  <a:pos x="1028" y="164"/>
                </a:cxn>
                <a:cxn ang="0">
                  <a:pos x="1085" y="173"/>
                </a:cxn>
                <a:cxn ang="0">
                  <a:pos x="1047" y="276"/>
                </a:cxn>
                <a:cxn ang="0">
                  <a:pos x="1038" y="336"/>
                </a:cxn>
                <a:cxn ang="0">
                  <a:pos x="1024" y="368"/>
                </a:cxn>
                <a:cxn ang="0">
                  <a:pos x="1022" y="400"/>
                </a:cxn>
                <a:cxn ang="0">
                  <a:pos x="1022" y="427"/>
                </a:cxn>
                <a:cxn ang="0">
                  <a:pos x="1035" y="454"/>
                </a:cxn>
                <a:cxn ang="0">
                  <a:pos x="1024" y="486"/>
                </a:cxn>
                <a:cxn ang="0">
                  <a:pos x="960" y="491"/>
                </a:cxn>
                <a:cxn ang="0">
                  <a:pos x="964" y="523"/>
                </a:cxn>
                <a:cxn ang="0">
                  <a:pos x="985" y="544"/>
                </a:cxn>
                <a:cxn ang="0">
                  <a:pos x="1006" y="557"/>
                </a:cxn>
                <a:cxn ang="0">
                  <a:pos x="1038" y="566"/>
                </a:cxn>
                <a:cxn ang="0">
                  <a:pos x="1047" y="617"/>
                </a:cxn>
                <a:cxn ang="0">
                  <a:pos x="1010" y="683"/>
                </a:cxn>
                <a:cxn ang="0">
                  <a:pos x="971" y="722"/>
                </a:cxn>
                <a:cxn ang="0">
                  <a:pos x="967" y="761"/>
                </a:cxn>
                <a:cxn ang="0">
                  <a:pos x="962" y="822"/>
                </a:cxn>
                <a:cxn ang="0">
                  <a:pos x="916" y="806"/>
                </a:cxn>
                <a:cxn ang="0">
                  <a:pos x="898" y="859"/>
                </a:cxn>
                <a:cxn ang="0">
                  <a:pos x="873" y="895"/>
                </a:cxn>
                <a:cxn ang="0">
                  <a:pos x="859" y="930"/>
                </a:cxn>
                <a:cxn ang="0">
                  <a:pos x="836" y="957"/>
                </a:cxn>
                <a:cxn ang="0">
                  <a:pos x="804" y="932"/>
                </a:cxn>
                <a:cxn ang="0">
                  <a:pos x="770" y="900"/>
                </a:cxn>
                <a:cxn ang="0">
                  <a:pos x="734" y="852"/>
                </a:cxn>
                <a:cxn ang="0">
                  <a:pos x="683" y="831"/>
                </a:cxn>
                <a:cxn ang="0">
                  <a:pos x="622" y="825"/>
                </a:cxn>
                <a:cxn ang="0">
                  <a:pos x="581" y="902"/>
                </a:cxn>
                <a:cxn ang="0">
                  <a:pos x="542" y="866"/>
                </a:cxn>
                <a:cxn ang="0">
                  <a:pos x="439" y="852"/>
                </a:cxn>
                <a:cxn ang="0">
                  <a:pos x="386" y="836"/>
                </a:cxn>
                <a:cxn ang="0">
                  <a:pos x="384" y="740"/>
                </a:cxn>
                <a:cxn ang="0">
                  <a:pos x="368" y="681"/>
                </a:cxn>
                <a:cxn ang="0">
                  <a:pos x="290" y="651"/>
                </a:cxn>
                <a:cxn ang="0">
                  <a:pos x="274" y="580"/>
                </a:cxn>
                <a:cxn ang="0">
                  <a:pos x="194" y="589"/>
                </a:cxn>
                <a:cxn ang="0">
                  <a:pos x="146" y="603"/>
                </a:cxn>
                <a:cxn ang="0">
                  <a:pos x="78" y="537"/>
                </a:cxn>
                <a:cxn ang="0">
                  <a:pos x="18" y="525"/>
                </a:cxn>
                <a:cxn ang="0">
                  <a:pos x="48" y="477"/>
                </a:cxn>
                <a:cxn ang="0">
                  <a:pos x="41" y="468"/>
                </a:cxn>
                <a:cxn ang="0">
                  <a:pos x="5" y="450"/>
                </a:cxn>
                <a:cxn ang="0">
                  <a:pos x="57" y="363"/>
                </a:cxn>
                <a:cxn ang="0">
                  <a:pos x="80" y="290"/>
                </a:cxn>
                <a:cxn ang="0">
                  <a:pos x="110" y="246"/>
                </a:cxn>
                <a:cxn ang="0">
                  <a:pos x="80" y="194"/>
                </a:cxn>
                <a:cxn ang="0">
                  <a:pos x="94" y="139"/>
                </a:cxn>
                <a:cxn ang="0">
                  <a:pos x="188" y="155"/>
                </a:cxn>
                <a:cxn ang="0">
                  <a:pos x="261" y="153"/>
                </a:cxn>
                <a:cxn ang="0">
                  <a:pos x="386" y="173"/>
                </a:cxn>
                <a:cxn ang="0">
                  <a:pos x="489" y="135"/>
                </a:cxn>
                <a:cxn ang="0">
                  <a:pos x="622" y="107"/>
                </a:cxn>
                <a:cxn ang="0">
                  <a:pos x="688" y="82"/>
                </a:cxn>
                <a:cxn ang="0">
                  <a:pos x="782" y="39"/>
                </a:cxn>
                <a:cxn ang="0">
                  <a:pos x="894" y="25"/>
                </a:cxn>
                <a:cxn ang="0">
                  <a:pos x="951" y="779"/>
                </a:cxn>
                <a:cxn ang="0">
                  <a:pos x="958" y="742"/>
                </a:cxn>
                <a:cxn ang="0">
                  <a:pos x="916" y="710"/>
                </a:cxn>
                <a:cxn ang="0">
                  <a:pos x="873" y="735"/>
                </a:cxn>
                <a:cxn ang="0">
                  <a:pos x="875" y="781"/>
                </a:cxn>
              </a:cxnLst>
              <a:rect l="0" t="0" r="r" b="b"/>
              <a:pathLst>
                <a:path w="1088" h="964">
                  <a:moveTo>
                    <a:pt x="919" y="36"/>
                  </a:moveTo>
                  <a:lnTo>
                    <a:pt x="926" y="41"/>
                  </a:lnTo>
                  <a:lnTo>
                    <a:pt x="928" y="43"/>
                  </a:lnTo>
                  <a:lnTo>
                    <a:pt x="932" y="50"/>
                  </a:lnTo>
                  <a:lnTo>
                    <a:pt x="939" y="61"/>
                  </a:lnTo>
                  <a:lnTo>
                    <a:pt x="944" y="73"/>
                  </a:lnTo>
                  <a:lnTo>
                    <a:pt x="951" y="87"/>
                  </a:lnTo>
                  <a:lnTo>
                    <a:pt x="958" y="93"/>
                  </a:lnTo>
                  <a:lnTo>
                    <a:pt x="964" y="103"/>
                  </a:lnTo>
                  <a:lnTo>
                    <a:pt x="964" y="105"/>
                  </a:lnTo>
                  <a:lnTo>
                    <a:pt x="964" y="107"/>
                  </a:lnTo>
                  <a:lnTo>
                    <a:pt x="964" y="109"/>
                  </a:lnTo>
                  <a:lnTo>
                    <a:pt x="962" y="116"/>
                  </a:lnTo>
                  <a:lnTo>
                    <a:pt x="964" y="121"/>
                  </a:lnTo>
                  <a:lnTo>
                    <a:pt x="967" y="125"/>
                  </a:lnTo>
                  <a:lnTo>
                    <a:pt x="967" y="128"/>
                  </a:lnTo>
                  <a:lnTo>
                    <a:pt x="971" y="132"/>
                  </a:lnTo>
                  <a:lnTo>
                    <a:pt x="978" y="135"/>
                  </a:lnTo>
                  <a:lnTo>
                    <a:pt x="983" y="137"/>
                  </a:lnTo>
                  <a:lnTo>
                    <a:pt x="985" y="141"/>
                  </a:lnTo>
                  <a:lnTo>
                    <a:pt x="987" y="148"/>
                  </a:lnTo>
                  <a:lnTo>
                    <a:pt x="992" y="155"/>
                  </a:lnTo>
                  <a:lnTo>
                    <a:pt x="994" y="160"/>
                  </a:lnTo>
                  <a:lnTo>
                    <a:pt x="996" y="162"/>
                  </a:lnTo>
                  <a:lnTo>
                    <a:pt x="1001" y="164"/>
                  </a:lnTo>
                  <a:lnTo>
                    <a:pt x="1008" y="164"/>
                  </a:lnTo>
                  <a:lnTo>
                    <a:pt x="1017" y="164"/>
                  </a:lnTo>
                  <a:lnTo>
                    <a:pt x="1022" y="164"/>
                  </a:lnTo>
                  <a:lnTo>
                    <a:pt x="1024" y="164"/>
                  </a:lnTo>
                  <a:lnTo>
                    <a:pt x="1028" y="164"/>
                  </a:lnTo>
                  <a:lnTo>
                    <a:pt x="1035" y="162"/>
                  </a:lnTo>
                  <a:lnTo>
                    <a:pt x="1040" y="162"/>
                  </a:lnTo>
                  <a:lnTo>
                    <a:pt x="1044" y="162"/>
                  </a:lnTo>
                  <a:lnTo>
                    <a:pt x="1049" y="162"/>
                  </a:lnTo>
                  <a:lnTo>
                    <a:pt x="1051" y="164"/>
                  </a:lnTo>
                  <a:lnTo>
                    <a:pt x="1056" y="164"/>
                  </a:lnTo>
                  <a:lnTo>
                    <a:pt x="1065" y="160"/>
                  </a:lnTo>
                  <a:lnTo>
                    <a:pt x="1069" y="160"/>
                  </a:lnTo>
                  <a:lnTo>
                    <a:pt x="1072" y="160"/>
                  </a:lnTo>
                  <a:lnTo>
                    <a:pt x="1074" y="160"/>
                  </a:lnTo>
                  <a:lnTo>
                    <a:pt x="1076" y="162"/>
                  </a:lnTo>
                  <a:lnTo>
                    <a:pt x="1079" y="164"/>
                  </a:lnTo>
                  <a:lnTo>
                    <a:pt x="1081" y="167"/>
                  </a:lnTo>
                  <a:lnTo>
                    <a:pt x="1083" y="171"/>
                  </a:lnTo>
                  <a:lnTo>
                    <a:pt x="1085" y="173"/>
                  </a:lnTo>
                  <a:lnTo>
                    <a:pt x="1088" y="176"/>
                  </a:lnTo>
                  <a:lnTo>
                    <a:pt x="1081" y="192"/>
                  </a:lnTo>
                  <a:lnTo>
                    <a:pt x="1074" y="205"/>
                  </a:lnTo>
                  <a:lnTo>
                    <a:pt x="1069" y="212"/>
                  </a:lnTo>
                  <a:lnTo>
                    <a:pt x="1067" y="219"/>
                  </a:lnTo>
                  <a:lnTo>
                    <a:pt x="1065" y="228"/>
                  </a:lnTo>
                  <a:lnTo>
                    <a:pt x="1065" y="233"/>
                  </a:lnTo>
                  <a:lnTo>
                    <a:pt x="1063" y="237"/>
                  </a:lnTo>
                  <a:lnTo>
                    <a:pt x="1058" y="242"/>
                  </a:lnTo>
                  <a:lnTo>
                    <a:pt x="1056" y="251"/>
                  </a:lnTo>
                  <a:lnTo>
                    <a:pt x="1051" y="256"/>
                  </a:lnTo>
                  <a:lnTo>
                    <a:pt x="1051" y="260"/>
                  </a:lnTo>
                  <a:lnTo>
                    <a:pt x="1049" y="267"/>
                  </a:lnTo>
                  <a:lnTo>
                    <a:pt x="1047" y="272"/>
                  </a:lnTo>
                  <a:lnTo>
                    <a:pt x="1047" y="276"/>
                  </a:lnTo>
                  <a:lnTo>
                    <a:pt x="1044" y="281"/>
                  </a:lnTo>
                  <a:lnTo>
                    <a:pt x="1044" y="283"/>
                  </a:lnTo>
                  <a:lnTo>
                    <a:pt x="1044" y="290"/>
                  </a:lnTo>
                  <a:lnTo>
                    <a:pt x="1044" y="292"/>
                  </a:lnTo>
                  <a:lnTo>
                    <a:pt x="1042" y="297"/>
                  </a:lnTo>
                  <a:lnTo>
                    <a:pt x="1040" y="301"/>
                  </a:lnTo>
                  <a:lnTo>
                    <a:pt x="1038" y="304"/>
                  </a:lnTo>
                  <a:lnTo>
                    <a:pt x="1038" y="306"/>
                  </a:lnTo>
                  <a:lnTo>
                    <a:pt x="1038" y="308"/>
                  </a:lnTo>
                  <a:lnTo>
                    <a:pt x="1042" y="313"/>
                  </a:lnTo>
                  <a:lnTo>
                    <a:pt x="1042" y="315"/>
                  </a:lnTo>
                  <a:lnTo>
                    <a:pt x="1042" y="320"/>
                  </a:lnTo>
                  <a:lnTo>
                    <a:pt x="1040" y="326"/>
                  </a:lnTo>
                  <a:lnTo>
                    <a:pt x="1040" y="331"/>
                  </a:lnTo>
                  <a:lnTo>
                    <a:pt x="1038" y="336"/>
                  </a:lnTo>
                  <a:lnTo>
                    <a:pt x="1035" y="338"/>
                  </a:lnTo>
                  <a:lnTo>
                    <a:pt x="1033" y="340"/>
                  </a:lnTo>
                  <a:lnTo>
                    <a:pt x="1031" y="340"/>
                  </a:lnTo>
                  <a:lnTo>
                    <a:pt x="1031" y="342"/>
                  </a:lnTo>
                  <a:lnTo>
                    <a:pt x="1031" y="345"/>
                  </a:lnTo>
                  <a:lnTo>
                    <a:pt x="1031" y="347"/>
                  </a:lnTo>
                  <a:lnTo>
                    <a:pt x="1031" y="349"/>
                  </a:lnTo>
                  <a:lnTo>
                    <a:pt x="1028" y="352"/>
                  </a:lnTo>
                  <a:lnTo>
                    <a:pt x="1026" y="354"/>
                  </a:lnTo>
                  <a:lnTo>
                    <a:pt x="1024" y="356"/>
                  </a:lnTo>
                  <a:lnTo>
                    <a:pt x="1022" y="358"/>
                  </a:lnTo>
                  <a:lnTo>
                    <a:pt x="1024" y="361"/>
                  </a:lnTo>
                  <a:lnTo>
                    <a:pt x="1024" y="363"/>
                  </a:lnTo>
                  <a:lnTo>
                    <a:pt x="1024" y="365"/>
                  </a:lnTo>
                  <a:lnTo>
                    <a:pt x="1024" y="368"/>
                  </a:lnTo>
                  <a:lnTo>
                    <a:pt x="1024" y="372"/>
                  </a:lnTo>
                  <a:lnTo>
                    <a:pt x="1024" y="374"/>
                  </a:lnTo>
                  <a:lnTo>
                    <a:pt x="1024" y="377"/>
                  </a:lnTo>
                  <a:lnTo>
                    <a:pt x="1024" y="379"/>
                  </a:lnTo>
                  <a:lnTo>
                    <a:pt x="1024" y="381"/>
                  </a:lnTo>
                  <a:lnTo>
                    <a:pt x="1026" y="381"/>
                  </a:lnTo>
                  <a:lnTo>
                    <a:pt x="1031" y="384"/>
                  </a:lnTo>
                  <a:lnTo>
                    <a:pt x="1033" y="386"/>
                  </a:lnTo>
                  <a:lnTo>
                    <a:pt x="1033" y="390"/>
                  </a:lnTo>
                  <a:lnTo>
                    <a:pt x="1031" y="390"/>
                  </a:lnTo>
                  <a:lnTo>
                    <a:pt x="1031" y="393"/>
                  </a:lnTo>
                  <a:lnTo>
                    <a:pt x="1028" y="395"/>
                  </a:lnTo>
                  <a:lnTo>
                    <a:pt x="1024" y="395"/>
                  </a:lnTo>
                  <a:lnTo>
                    <a:pt x="1022" y="397"/>
                  </a:lnTo>
                  <a:lnTo>
                    <a:pt x="1022" y="400"/>
                  </a:lnTo>
                  <a:lnTo>
                    <a:pt x="1019" y="400"/>
                  </a:lnTo>
                  <a:lnTo>
                    <a:pt x="1019" y="402"/>
                  </a:lnTo>
                  <a:lnTo>
                    <a:pt x="1022" y="404"/>
                  </a:lnTo>
                  <a:lnTo>
                    <a:pt x="1022" y="406"/>
                  </a:lnTo>
                  <a:lnTo>
                    <a:pt x="1022" y="409"/>
                  </a:lnTo>
                  <a:lnTo>
                    <a:pt x="1022" y="411"/>
                  </a:lnTo>
                  <a:lnTo>
                    <a:pt x="1019" y="411"/>
                  </a:lnTo>
                  <a:lnTo>
                    <a:pt x="1017" y="413"/>
                  </a:lnTo>
                  <a:lnTo>
                    <a:pt x="1017" y="416"/>
                  </a:lnTo>
                  <a:lnTo>
                    <a:pt x="1017" y="420"/>
                  </a:lnTo>
                  <a:lnTo>
                    <a:pt x="1017" y="422"/>
                  </a:lnTo>
                  <a:lnTo>
                    <a:pt x="1017" y="425"/>
                  </a:lnTo>
                  <a:lnTo>
                    <a:pt x="1019" y="425"/>
                  </a:lnTo>
                  <a:lnTo>
                    <a:pt x="1019" y="427"/>
                  </a:lnTo>
                  <a:lnTo>
                    <a:pt x="1022" y="427"/>
                  </a:lnTo>
                  <a:lnTo>
                    <a:pt x="1026" y="427"/>
                  </a:lnTo>
                  <a:lnTo>
                    <a:pt x="1026" y="429"/>
                  </a:lnTo>
                  <a:lnTo>
                    <a:pt x="1028" y="432"/>
                  </a:lnTo>
                  <a:lnTo>
                    <a:pt x="1026" y="434"/>
                  </a:lnTo>
                  <a:lnTo>
                    <a:pt x="1026" y="436"/>
                  </a:lnTo>
                  <a:lnTo>
                    <a:pt x="1028" y="438"/>
                  </a:lnTo>
                  <a:lnTo>
                    <a:pt x="1031" y="441"/>
                  </a:lnTo>
                  <a:lnTo>
                    <a:pt x="1028" y="443"/>
                  </a:lnTo>
                  <a:lnTo>
                    <a:pt x="1026" y="445"/>
                  </a:lnTo>
                  <a:lnTo>
                    <a:pt x="1026" y="448"/>
                  </a:lnTo>
                  <a:lnTo>
                    <a:pt x="1028" y="448"/>
                  </a:lnTo>
                  <a:lnTo>
                    <a:pt x="1031" y="450"/>
                  </a:lnTo>
                  <a:lnTo>
                    <a:pt x="1033" y="450"/>
                  </a:lnTo>
                  <a:lnTo>
                    <a:pt x="1033" y="452"/>
                  </a:lnTo>
                  <a:lnTo>
                    <a:pt x="1035" y="454"/>
                  </a:lnTo>
                  <a:lnTo>
                    <a:pt x="1035" y="457"/>
                  </a:lnTo>
                  <a:lnTo>
                    <a:pt x="1035" y="461"/>
                  </a:lnTo>
                  <a:lnTo>
                    <a:pt x="1035" y="470"/>
                  </a:lnTo>
                  <a:lnTo>
                    <a:pt x="1038" y="468"/>
                  </a:lnTo>
                  <a:lnTo>
                    <a:pt x="1038" y="470"/>
                  </a:lnTo>
                  <a:lnTo>
                    <a:pt x="1035" y="470"/>
                  </a:lnTo>
                  <a:lnTo>
                    <a:pt x="1035" y="473"/>
                  </a:lnTo>
                  <a:lnTo>
                    <a:pt x="1035" y="475"/>
                  </a:lnTo>
                  <a:lnTo>
                    <a:pt x="1035" y="477"/>
                  </a:lnTo>
                  <a:lnTo>
                    <a:pt x="1033" y="480"/>
                  </a:lnTo>
                  <a:lnTo>
                    <a:pt x="1033" y="482"/>
                  </a:lnTo>
                  <a:lnTo>
                    <a:pt x="1031" y="484"/>
                  </a:lnTo>
                  <a:lnTo>
                    <a:pt x="1028" y="486"/>
                  </a:lnTo>
                  <a:lnTo>
                    <a:pt x="1026" y="486"/>
                  </a:lnTo>
                  <a:lnTo>
                    <a:pt x="1024" y="486"/>
                  </a:lnTo>
                  <a:lnTo>
                    <a:pt x="1015" y="491"/>
                  </a:lnTo>
                  <a:lnTo>
                    <a:pt x="1006" y="491"/>
                  </a:lnTo>
                  <a:lnTo>
                    <a:pt x="1001" y="489"/>
                  </a:lnTo>
                  <a:lnTo>
                    <a:pt x="994" y="486"/>
                  </a:lnTo>
                  <a:lnTo>
                    <a:pt x="990" y="484"/>
                  </a:lnTo>
                  <a:lnTo>
                    <a:pt x="987" y="484"/>
                  </a:lnTo>
                  <a:lnTo>
                    <a:pt x="978" y="484"/>
                  </a:lnTo>
                  <a:lnTo>
                    <a:pt x="971" y="484"/>
                  </a:lnTo>
                  <a:lnTo>
                    <a:pt x="969" y="484"/>
                  </a:lnTo>
                  <a:lnTo>
                    <a:pt x="967" y="484"/>
                  </a:lnTo>
                  <a:lnTo>
                    <a:pt x="962" y="484"/>
                  </a:lnTo>
                  <a:lnTo>
                    <a:pt x="960" y="484"/>
                  </a:lnTo>
                  <a:lnTo>
                    <a:pt x="960" y="486"/>
                  </a:lnTo>
                  <a:lnTo>
                    <a:pt x="960" y="489"/>
                  </a:lnTo>
                  <a:lnTo>
                    <a:pt x="960" y="491"/>
                  </a:lnTo>
                  <a:lnTo>
                    <a:pt x="960" y="493"/>
                  </a:lnTo>
                  <a:lnTo>
                    <a:pt x="958" y="496"/>
                  </a:lnTo>
                  <a:lnTo>
                    <a:pt x="958" y="498"/>
                  </a:lnTo>
                  <a:lnTo>
                    <a:pt x="958" y="500"/>
                  </a:lnTo>
                  <a:lnTo>
                    <a:pt x="958" y="502"/>
                  </a:lnTo>
                  <a:lnTo>
                    <a:pt x="958" y="505"/>
                  </a:lnTo>
                  <a:lnTo>
                    <a:pt x="958" y="507"/>
                  </a:lnTo>
                  <a:lnTo>
                    <a:pt x="960" y="507"/>
                  </a:lnTo>
                  <a:lnTo>
                    <a:pt x="962" y="509"/>
                  </a:lnTo>
                  <a:lnTo>
                    <a:pt x="962" y="512"/>
                  </a:lnTo>
                  <a:lnTo>
                    <a:pt x="964" y="514"/>
                  </a:lnTo>
                  <a:lnTo>
                    <a:pt x="964" y="516"/>
                  </a:lnTo>
                  <a:lnTo>
                    <a:pt x="964" y="518"/>
                  </a:lnTo>
                  <a:lnTo>
                    <a:pt x="964" y="521"/>
                  </a:lnTo>
                  <a:lnTo>
                    <a:pt x="964" y="523"/>
                  </a:lnTo>
                  <a:lnTo>
                    <a:pt x="962" y="523"/>
                  </a:lnTo>
                  <a:lnTo>
                    <a:pt x="962" y="525"/>
                  </a:lnTo>
                  <a:lnTo>
                    <a:pt x="962" y="528"/>
                  </a:lnTo>
                  <a:lnTo>
                    <a:pt x="962" y="530"/>
                  </a:lnTo>
                  <a:lnTo>
                    <a:pt x="962" y="532"/>
                  </a:lnTo>
                  <a:lnTo>
                    <a:pt x="960" y="534"/>
                  </a:lnTo>
                  <a:lnTo>
                    <a:pt x="960" y="537"/>
                  </a:lnTo>
                  <a:lnTo>
                    <a:pt x="962" y="537"/>
                  </a:lnTo>
                  <a:lnTo>
                    <a:pt x="964" y="537"/>
                  </a:lnTo>
                  <a:lnTo>
                    <a:pt x="967" y="537"/>
                  </a:lnTo>
                  <a:lnTo>
                    <a:pt x="971" y="537"/>
                  </a:lnTo>
                  <a:lnTo>
                    <a:pt x="974" y="537"/>
                  </a:lnTo>
                  <a:lnTo>
                    <a:pt x="980" y="539"/>
                  </a:lnTo>
                  <a:lnTo>
                    <a:pt x="985" y="541"/>
                  </a:lnTo>
                  <a:lnTo>
                    <a:pt x="985" y="544"/>
                  </a:lnTo>
                  <a:lnTo>
                    <a:pt x="987" y="544"/>
                  </a:lnTo>
                  <a:lnTo>
                    <a:pt x="987" y="546"/>
                  </a:lnTo>
                  <a:lnTo>
                    <a:pt x="987" y="548"/>
                  </a:lnTo>
                  <a:lnTo>
                    <a:pt x="990" y="548"/>
                  </a:lnTo>
                  <a:lnTo>
                    <a:pt x="990" y="550"/>
                  </a:lnTo>
                  <a:lnTo>
                    <a:pt x="992" y="550"/>
                  </a:lnTo>
                  <a:lnTo>
                    <a:pt x="994" y="550"/>
                  </a:lnTo>
                  <a:lnTo>
                    <a:pt x="994" y="553"/>
                  </a:lnTo>
                  <a:lnTo>
                    <a:pt x="996" y="553"/>
                  </a:lnTo>
                  <a:lnTo>
                    <a:pt x="999" y="553"/>
                  </a:lnTo>
                  <a:lnTo>
                    <a:pt x="999" y="555"/>
                  </a:lnTo>
                  <a:lnTo>
                    <a:pt x="1001" y="555"/>
                  </a:lnTo>
                  <a:lnTo>
                    <a:pt x="1001" y="557"/>
                  </a:lnTo>
                  <a:lnTo>
                    <a:pt x="1003" y="557"/>
                  </a:lnTo>
                  <a:lnTo>
                    <a:pt x="1006" y="557"/>
                  </a:lnTo>
                  <a:lnTo>
                    <a:pt x="1008" y="557"/>
                  </a:lnTo>
                  <a:lnTo>
                    <a:pt x="1008" y="560"/>
                  </a:lnTo>
                  <a:lnTo>
                    <a:pt x="1010" y="560"/>
                  </a:lnTo>
                  <a:lnTo>
                    <a:pt x="1012" y="562"/>
                  </a:lnTo>
                  <a:lnTo>
                    <a:pt x="1017" y="562"/>
                  </a:lnTo>
                  <a:lnTo>
                    <a:pt x="1022" y="562"/>
                  </a:lnTo>
                  <a:lnTo>
                    <a:pt x="1024" y="562"/>
                  </a:lnTo>
                  <a:lnTo>
                    <a:pt x="1026" y="562"/>
                  </a:lnTo>
                  <a:lnTo>
                    <a:pt x="1028" y="562"/>
                  </a:lnTo>
                  <a:lnTo>
                    <a:pt x="1031" y="562"/>
                  </a:lnTo>
                  <a:lnTo>
                    <a:pt x="1033" y="562"/>
                  </a:lnTo>
                  <a:lnTo>
                    <a:pt x="1033" y="564"/>
                  </a:lnTo>
                  <a:lnTo>
                    <a:pt x="1035" y="564"/>
                  </a:lnTo>
                  <a:lnTo>
                    <a:pt x="1035" y="566"/>
                  </a:lnTo>
                  <a:lnTo>
                    <a:pt x="1038" y="566"/>
                  </a:lnTo>
                  <a:lnTo>
                    <a:pt x="1040" y="569"/>
                  </a:lnTo>
                  <a:lnTo>
                    <a:pt x="1044" y="571"/>
                  </a:lnTo>
                  <a:lnTo>
                    <a:pt x="1047" y="573"/>
                  </a:lnTo>
                  <a:lnTo>
                    <a:pt x="1051" y="578"/>
                  </a:lnTo>
                  <a:lnTo>
                    <a:pt x="1056" y="582"/>
                  </a:lnTo>
                  <a:lnTo>
                    <a:pt x="1056" y="587"/>
                  </a:lnTo>
                  <a:lnTo>
                    <a:pt x="1056" y="589"/>
                  </a:lnTo>
                  <a:lnTo>
                    <a:pt x="1053" y="592"/>
                  </a:lnTo>
                  <a:lnTo>
                    <a:pt x="1051" y="598"/>
                  </a:lnTo>
                  <a:lnTo>
                    <a:pt x="1051" y="601"/>
                  </a:lnTo>
                  <a:lnTo>
                    <a:pt x="1049" y="605"/>
                  </a:lnTo>
                  <a:lnTo>
                    <a:pt x="1049" y="608"/>
                  </a:lnTo>
                  <a:lnTo>
                    <a:pt x="1047" y="612"/>
                  </a:lnTo>
                  <a:lnTo>
                    <a:pt x="1047" y="614"/>
                  </a:lnTo>
                  <a:lnTo>
                    <a:pt x="1047" y="617"/>
                  </a:lnTo>
                  <a:lnTo>
                    <a:pt x="1047" y="619"/>
                  </a:lnTo>
                  <a:lnTo>
                    <a:pt x="1047" y="621"/>
                  </a:lnTo>
                  <a:lnTo>
                    <a:pt x="1047" y="626"/>
                  </a:lnTo>
                  <a:lnTo>
                    <a:pt x="1044" y="628"/>
                  </a:lnTo>
                  <a:lnTo>
                    <a:pt x="1042" y="642"/>
                  </a:lnTo>
                  <a:lnTo>
                    <a:pt x="1040" y="651"/>
                  </a:lnTo>
                  <a:lnTo>
                    <a:pt x="1047" y="658"/>
                  </a:lnTo>
                  <a:lnTo>
                    <a:pt x="1040" y="665"/>
                  </a:lnTo>
                  <a:lnTo>
                    <a:pt x="1038" y="672"/>
                  </a:lnTo>
                  <a:lnTo>
                    <a:pt x="1026" y="674"/>
                  </a:lnTo>
                  <a:lnTo>
                    <a:pt x="1022" y="678"/>
                  </a:lnTo>
                  <a:lnTo>
                    <a:pt x="1015" y="681"/>
                  </a:lnTo>
                  <a:lnTo>
                    <a:pt x="1015" y="683"/>
                  </a:lnTo>
                  <a:lnTo>
                    <a:pt x="1012" y="683"/>
                  </a:lnTo>
                  <a:lnTo>
                    <a:pt x="1010" y="683"/>
                  </a:lnTo>
                  <a:lnTo>
                    <a:pt x="1006" y="685"/>
                  </a:lnTo>
                  <a:lnTo>
                    <a:pt x="1003" y="685"/>
                  </a:lnTo>
                  <a:lnTo>
                    <a:pt x="1001" y="685"/>
                  </a:lnTo>
                  <a:lnTo>
                    <a:pt x="999" y="688"/>
                  </a:lnTo>
                  <a:lnTo>
                    <a:pt x="996" y="688"/>
                  </a:lnTo>
                  <a:lnTo>
                    <a:pt x="994" y="690"/>
                  </a:lnTo>
                  <a:lnTo>
                    <a:pt x="992" y="694"/>
                  </a:lnTo>
                  <a:lnTo>
                    <a:pt x="990" y="699"/>
                  </a:lnTo>
                  <a:lnTo>
                    <a:pt x="987" y="701"/>
                  </a:lnTo>
                  <a:lnTo>
                    <a:pt x="985" y="706"/>
                  </a:lnTo>
                  <a:lnTo>
                    <a:pt x="983" y="710"/>
                  </a:lnTo>
                  <a:lnTo>
                    <a:pt x="980" y="713"/>
                  </a:lnTo>
                  <a:lnTo>
                    <a:pt x="976" y="719"/>
                  </a:lnTo>
                  <a:lnTo>
                    <a:pt x="974" y="722"/>
                  </a:lnTo>
                  <a:lnTo>
                    <a:pt x="971" y="722"/>
                  </a:lnTo>
                  <a:lnTo>
                    <a:pt x="969" y="722"/>
                  </a:lnTo>
                  <a:lnTo>
                    <a:pt x="969" y="724"/>
                  </a:lnTo>
                  <a:lnTo>
                    <a:pt x="969" y="729"/>
                  </a:lnTo>
                  <a:lnTo>
                    <a:pt x="967" y="731"/>
                  </a:lnTo>
                  <a:lnTo>
                    <a:pt x="967" y="738"/>
                  </a:lnTo>
                  <a:lnTo>
                    <a:pt x="967" y="740"/>
                  </a:lnTo>
                  <a:lnTo>
                    <a:pt x="967" y="742"/>
                  </a:lnTo>
                  <a:lnTo>
                    <a:pt x="969" y="745"/>
                  </a:lnTo>
                  <a:lnTo>
                    <a:pt x="969" y="747"/>
                  </a:lnTo>
                  <a:lnTo>
                    <a:pt x="969" y="751"/>
                  </a:lnTo>
                  <a:lnTo>
                    <a:pt x="969" y="754"/>
                  </a:lnTo>
                  <a:lnTo>
                    <a:pt x="969" y="756"/>
                  </a:lnTo>
                  <a:lnTo>
                    <a:pt x="967" y="756"/>
                  </a:lnTo>
                  <a:lnTo>
                    <a:pt x="967" y="758"/>
                  </a:lnTo>
                  <a:lnTo>
                    <a:pt x="967" y="761"/>
                  </a:lnTo>
                  <a:lnTo>
                    <a:pt x="969" y="763"/>
                  </a:lnTo>
                  <a:lnTo>
                    <a:pt x="969" y="767"/>
                  </a:lnTo>
                  <a:lnTo>
                    <a:pt x="969" y="772"/>
                  </a:lnTo>
                  <a:lnTo>
                    <a:pt x="967" y="779"/>
                  </a:lnTo>
                  <a:lnTo>
                    <a:pt x="964" y="783"/>
                  </a:lnTo>
                  <a:lnTo>
                    <a:pt x="962" y="788"/>
                  </a:lnTo>
                  <a:lnTo>
                    <a:pt x="958" y="793"/>
                  </a:lnTo>
                  <a:lnTo>
                    <a:pt x="953" y="797"/>
                  </a:lnTo>
                  <a:lnTo>
                    <a:pt x="951" y="799"/>
                  </a:lnTo>
                  <a:lnTo>
                    <a:pt x="953" y="804"/>
                  </a:lnTo>
                  <a:lnTo>
                    <a:pt x="960" y="809"/>
                  </a:lnTo>
                  <a:lnTo>
                    <a:pt x="962" y="811"/>
                  </a:lnTo>
                  <a:lnTo>
                    <a:pt x="962" y="813"/>
                  </a:lnTo>
                  <a:lnTo>
                    <a:pt x="964" y="815"/>
                  </a:lnTo>
                  <a:lnTo>
                    <a:pt x="962" y="822"/>
                  </a:lnTo>
                  <a:lnTo>
                    <a:pt x="960" y="829"/>
                  </a:lnTo>
                  <a:lnTo>
                    <a:pt x="958" y="829"/>
                  </a:lnTo>
                  <a:lnTo>
                    <a:pt x="958" y="827"/>
                  </a:lnTo>
                  <a:lnTo>
                    <a:pt x="958" y="825"/>
                  </a:lnTo>
                  <a:lnTo>
                    <a:pt x="955" y="822"/>
                  </a:lnTo>
                  <a:lnTo>
                    <a:pt x="955" y="820"/>
                  </a:lnTo>
                  <a:lnTo>
                    <a:pt x="951" y="813"/>
                  </a:lnTo>
                  <a:lnTo>
                    <a:pt x="946" y="809"/>
                  </a:lnTo>
                  <a:lnTo>
                    <a:pt x="944" y="806"/>
                  </a:lnTo>
                  <a:lnTo>
                    <a:pt x="944" y="804"/>
                  </a:lnTo>
                  <a:lnTo>
                    <a:pt x="935" y="804"/>
                  </a:lnTo>
                  <a:lnTo>
                    <a:pt x="926" y="804"/>
                  </a:lnTo>
                  <a:lnTo>
                    <a:pt x="921" y="804"/>
                  </a:lnTo>
                  <a:lnTo>
                    <a:pt x="919" y="806"/>
                  </a:lnTo>
                  <a:lnTo>
                    <a:pt x="916" y="806"/>
                  </a:lnTo>
                  <a:lnTo>
                    <a:pt x="914" y="811"/>
                  </a:lnTo>
                  <a:lnTo>
                    <a:pt x="914" y="815"/>
                  </a:lnTo>
                  <a:lnTo>
                    <a:pt x="912" y="818"/>
                  </a:lnTo>
                  <a:lnTo>
                    <a:pt x="912" y="820"/>
                  </a:lnTo>
                  <a:lnTo>
                    <a:pt x="910" y="822"/>
                  </a:lnTo>
                  <a:lnTo>
                    <a:pt x="910" y="825"/>
                  </a:lnTo>
                  <a:lnTo>
                    <a:pt x="910" y="827"/>
                  </a:lnTo>
                  <a:lnTo>
                    <a:pt x="910" y="829"/>
                  </a:lnTo>
                  <a:lnTo>
                    <a:pt x="910" y="831"/>
                  </a:lnTo>
                  <a:lnTo>
                    <a:pt x="907" y="836"/>
                  </a:lnTo>
                  <a:lnTo>
                    <a:pt x="905" y="841"/>
                  </a:lnTo>
                  <a:lnTo>
                    <a:pt x="903" y="845"/>
                  </a:lnTo>
                  <a:lnTo>
                    <a:pt x="903" y="850"/>
                  </a:lnTo>
                  <a:lnTo>
                    <a:pt x="900" y="854"/>
                  </a:lnTo>
                  <a:lnTo>
                    <a:pt x="898" y="859"/>
                  </a:lnTo>
                  <a:lnTo>
                    <a:pt x="898" y="861"/>
                  </a:lnTo>
                  <a:lnTo>
                    <a:pt x="896" y="863"/>
                  </a:lnTo>
                  <a:lnTo>
                    <a:pt x="894" y="868"/>
                  </a:lnTo>
                  <a:lnTo>
                    <a:pt x="891" y="870"/>
                  </a:lnTo>
                  <a:lnTo>
                    <a:pt x="889" y="875"/>
                  </a:lnTo>
                  <a:lnTo>
                    <a:pt x="887" y="877"/>
                  </a:lnTo>
                  <a:lnTo>
                    <a:pt x="887" y="879"/>
                  </a:lnTo>
                  <a:lnTo>
                    <a:pt x="884" y="879"/>
                  </a:lnTo>
                  <a:lnTo>
                    <a:pt x="882" y="882"/>
                  </a:lnTo>
                  <a:lnTo>
                    <a:pt x="882" y="884"/>
                  </a:lnTo>
                  <a:lnTo>
                    <a:pt x="880" y="886"/>
                  </a:lnTo>
                  <a:lnTo>
                    <a:pt x="880" y="889"/>
                  </a:lnTo>
                  <a:lnTo>
                    <a:pt x="878" y="891"/>
                  </a:lnTo>
                  <a:lnTo>
                    <a:pt x="873" y="893"/>
                  </a:lnTo>
                  <a:lnTo>
                    <a:pt x="873" y="895"/>
                  </a:lnTo>
                  <a:lnTo>
                    <a:pt x="873" y="898"/>
                  </a:lnTo>
                  <a:lnTo>
                    <a:pt x="873" y="902"/>
                  </a:lnTo>
                  <a:lnTo>
                    <a:pt x="873" y="905"/>
                  </a:lnTo>
                  <a:lnTo>
                    <a:pt x="875" y="905"/>
                  </a:lnTo>
                  <a:lnTo>
                    <a:pt x="873" y="905"/>
                  </a:lnTo>
                  <a:lnTo>
                    <a:pt x="873" y="907"/>
                  </a:lnTo>
                  <a:lnTo>
                    <a:pt x="871" y="909"/>
                  </a:lnTo>
                  <a:lnTo>
                    <a:pt x="871" y="911"/>
                  </a:lnTo>
                  <a:lnTo>
                    <a:pt x="868" y="914"/>
                  </a:lnTo>
                  <a:lnTo>
                    <a:pt x="868" y="916"/>
                  </a:lnTo>
                  <a:lnTo>
                    <a:pt x="866" y="918"/>
                  </a:lnTo>
                  <a:lnTo>
                    <a:pt x="864" y="921"/>
                  </a:lnTo>
                  <a:lnTo>
                    <a:pt x="862" y="923"/>
                  </a:lnTo>
                  <a:lnTo>
                    <a:pt x="862" y="927"/>
                  </a:lnTo>
                  <a:lnTo>
                    <a:pt x="859" y="930"/>
                  </a:lnTo>
                  <a:lnTo>
                    <a:pt x="859" y="932"/>
                  </a:lnTo>
                  <a:lnTo>
                    <a:pt x="859" y="934"/>
                  </a:lnTo>
                  <a:lnTo>
                    <a:pt x="857" y="937"/>
                  </a:lnTo>
                  <a:lnTo>
                    <a:pt x="855" y="939"/>
                  </a:lnTo>
                  <a:lnTo>
                    <a:pt x="850" y="941"/>
                  </a:lnTo>
                  <a:lnTo>
                    <a:pt x="850" y="943"/>
                  </a:lnTo>
                  <a:lnTo>
                    <a:pt x="848" y="946"/>
                  </a:lnTo>
                  <a:lnTo>
                    <a:pt x="846" y="948"/>
                  </a:lnTo>
                  <a:lnTo>
                    <a:pt x="843" y="950"/>
                  </a:lnTo>
                  <a:lnTo>
                    <a:pt x="843" y="953"/>
                  </a:lnTo>
                  <a:lnTo>
                    <a:pt x="841" y="953"/>
                  </a:lnTo>
                  <a:lnTo>
                    <a:pt x="841" y="955"/>
                  </a:lnTo>
                  <a:lnTo>
                    <a:pt x="839" y="955"/>
                  </a:lnTo>
                  <a:lnTo>
                    <a:pt x="836" y="955"/>
                  </a:lnTo>
                  <a:lnTo>
                    <a:pt x="836" y="957"/>
                  </a:lnTo>
                  <a:lnTo>
                    <a:pt x="834" y="957"/>
                  </a:lnTo>
                  <a:lnTo>
                    <a:pt x="832" y="957"/>
                  </a:lnTo>
                  <a:lnTo>
                    <a:pt x="832" y="959"/>
                  </a:lnTo>
                  <a:lnTo>
                    <a:pt x="830" y="959"/>
                  </a:lnTo>
                  <a:lnTo>
                    <a:pt x="827" y="959"/>
                  </a:lnTo>
                  <a:lnTo>
                    <a:pt x="830" y="959"/>
                  </a:lnTo>
                  <a:lnTo>
                    <a:pt x="825" y="964"/>
                  </a:lnTo>
                  <a:lnTo>
                    <a:pt x="825" y="955"/>
                  </a:lnTo>
                  <a:lnTo>
                    <a:pt x="823" y="953"/>
                  </a:lnTo>
                  <a:lnTo>
                    <a:pt x="818" y="948"/>
                  </a:lnTo>
                  <a:lnTo>
                    <a:pt x="816" y="943"/>
                  </a:lnTo>
                  <a:lnTo>
                    <a:pt x="809" y="941"/>
                  </a:lnTo>
                  <a:lnTo>
                    <a:pt x="807" y="937"/>
                  </a:lnTo>
                  <a:lnTo>
                    <a:pt x="804" y="934"/>
                  </a:lnTo>
                  <a:lnTo>
                    <a:pt x="804" y="932"/>
                  </a:lnTo>
                  <a:lnTo>
                    <a:pt x="804" y="927"/>
                  </a:lnTo>
                  <a:lnTo>
                    <a:pt x="804" y="923"/>
                  </a:lnTo>
                  <a:lnTo>
                    <a:pt x="802" y="923"/>
                  </a:lnTo>
                  <a:lnTo>
                    <a:pt x="800" y="921"/>
                  </a:lnTo>
                  <a:lnTo>
                    <a:pt x="798" y="921"/>
                  </a:lnTo>
                  <a:lnTo>
                    <a:pt x="793" y="923"/>
                  </a:lnTo>
                  <a:lnTo>
                    <a:pt x="791" y="921"/>
                  </a:lnTo>
                  <a:lnTo>
                    <a:pt x="788" y="918"/>
                  </a:lnTo>
                  <a:lnTo>
                    <a:pt x="786" y="916"/>
                  </a:lnTo>
                  <a:lnTo>
                    <a:pt x="784" y="916"/>
                  </a:lnTo>
                  <a:lnTo>
                    <a:pt x="782" y="916"/>
                  </a:lnTo>
                  <a:lnTo>
                    <a:pt x="777" y="914"/>
                  </a:lnTo>
                  <a:lnTo>
                    <a:pt x="772" y="909"/>
                  </a:lnTo>
                  <a:lnTo>
                    <a:pt x="772" y="905"/>
                  </a:lnTo>
                  <a:lnTo>
                    <a:pt x="770" y="900"/>
                  </a:lnTo>
                  <a:lnTo>
                    <a:pt x="770" y="895"/>
                  </a:lnTo>
                  <a:lnTo>
                    <a:pt x="768" y="889"/>
                  </a:lnTo>
                  <a:lnTo>
                    <a:pt x="766" y="884"/>
                  </a:lnTo>
                  <a:lnTo>
                    <a:pt x="763" y="882"/>
                  </a:lnTo>
                  <a:lnTo>
                    <a:pt x="756" y="879"/>
                  </a:lnTo>
                  <a:lnTo>
                    <a:pt x="752" y="877"/>
                  </a:lnTo>
                  <a:lnTo>
                    <a:pt x="750" y="875"/>
                  </a:lnTo>
                  <a:lnTo>
                    <a:pt x="747" y="870"/>
                  </a:lnTo>
                  <a:lnTo>
                    <a:pt x="747" y="866"/>
                  </a:lnTo>
                  <a:lnTo>
                    <a:pt x="745" y="861"/>
                  </a:lnTo>
                  <a:lnTo>
                    <a:pt x="743" y="859"/>
                  </a:lnTo>
                  <a:lnTo>
                    <a:pt x="740" y="859"/>
                  </a:lnTo>
                  <a:lnTo>
                    <a:pt x="738" y="859"/>
                  </a:lnTo>
                  <a:lnTo>
                    <a:pt x="736" y="857"/>
                  </a:lnTo>
                  <a:lnTo>
                    <a:pt x="734" y="852"/>
                  </a:lnTo>
                  <a:lnTo>
                    <a:pt x="731" y="852"/>
                  </a:lnTo>
                  <a:lnTo>
                    <a:pt x="729" y="852"/>
                  </a:lnTo>
                  <a:lnTo>
                    <a:pt x="724" y="852"/>
                  </a:lnTo>
                  <a:lnTo>
                    <a:pt x="722" y="850"/>
                  </a:lnTo>
                  <a:lnTo>
                    <a:pt x="718" y="845"/>
                  </a:lnTo>
                  <a:lnTo>
                    <a:pt x="713" y="841"/>
                  </a:lnTo>
                  <a:lnTo>
                    <a:pt x="711" y="836"/>
                  </a:lnTo>
                  <a:lnTo>
                    <a:pt x="708" y="834"/>
                  </a:lnTo>
                  <a:lnTo>
                    <a:pt x="704" y="831"/>
                  </a:lnTo>
                  <a:lnTo>
                    <a:pt x="702" y="829"/>
                  </a:lnTo>
                  <a:lnTo>
                    <a:pt x="697" y="829"/>
                  </a:lnTo>
                  <a:lnTo>
                    <a:pt x="695" y="829"/>
                  </a:lnTo>
                  <a:lnTo>
                    <a:pt x="690" y="829"/>
                  </a:lnTo>
                  <a:lnTo>
                    <a:pt x="688" y="829"/>
                  </a:lnTo>
                  <a:lnTo>
                    <a:pt x="683" y="831"/>
                  </a:lnTo>
                  <a:lnTo>
                    <a:pt x="681" y="831"/>
                  </a:lnTo>
                  <a:lnTo>
                    <a:pt x="676" y="831"/>
                  </a:lnTo>
                  <a:lnTo>
                    <a:pt x="674" y="831"/>
                  </a:lnTo>
                  <a:lnTo>
                    <a:pt x="670" y="831"/>
                  </a:lnTo>
                  <a:lnTo>
                    <a:pt x="665" y="829"/>
                  </a:lnTo>
                  <a:lnTo>
                    <a:pt x="658" y="829"/>
                  </a:lnTo>
                  <a:lnTo>
                    <a:pt x="654" y="825"/>
                  </a:lnTo>
                  <a:lnTo>
                    <a:pt x="647" y="822"/>
                  </a:lnTo>
                  <a:lnTo>
                    <a:pt x="640" y="818"/>
                  </a:lnTo>
                  <a:lnTo>
                    <a:pt x="633" y="813"/>
                  </a:lnTo>
                  <a:lnTo>
                    <a:pt x="631" y="813"/>
                  </a:lnTo>
                  <a:lnTo>
                    <a:pt x="628" y="813"/>
                  </a:lnTo>
                  <a:lnTo>
                    <a:pt x="626" y="815"/>
                  </a:lnTo>
                  <a:lnTo>
                    <a:pt x="626" y="818"/>
                  </a:lnTo>
                  <a:lnTo>
                    <a:pt x="622" y="825"/>
                  </a:lnTo>
                  <a:lnTo>
                    <a:pt x="622" y="827"/>
                  </a:lnTo>
                  <a:lnTo>
                    <a:pt x="617" y="831"/>
                  </a:lnTo>
                  <a:lnTo>
                    <a:pt x="603" y="845"/>
                  </a:lnTo>
                  <a:lnTo>
                    <a:pt x="601" y="847"/>
                  </a:lnTo>
                  <a:lnTo>
                    <a:pt x="599" y="850"/>
                  </a:lnTo>
                  <a:lnTo>
                    <a:pt x="599" y="854"/>
                  </a:lnTo>
                  <a:lnTo>
                    <a:pt x="597" y="857"/>
                  </a:lnTo>
                  <a:lnTo>
                    <a:pt x="592" y="859"/>
                  </a:lnTo>
                  <a:lnTo>
                    <a:pt x="587" y="863"/>
                  </a:lnTo>
                  <a:lnTo>
                    <a:pt x="585" y="866"/>
                  </a:lnTo>
                  <a:lnTo>
                    <a:pt x="583" y="873"/>
                  </a:lnTo>
                  <a:lnTo>
                    <a:pt x="583" y="875"/>
                  </a:lnTo>
                  <a:lnTo>
                    <a:pt x="583" y="879"/>
                  </a:lnTo>
                  <a:lnTo>
                    <a:pt x="581" y="891"/>
                  </a:lnTo>
                  <a:lnTo>
                    <a:pt x="581" y="902"/>
                  </a:lnTo>
                  <a:lnTo>
                    <a:pt x="578" y="909"/>
                  </a:lnTo>
                  <a:lnTo>
                    <a:pt x="578" y="916"/>
                  </a:lnTo>
                  <a:lnTo>
                    <a:pt x="569" y="914"/>
                  </a:lnTo>
                  <a:lnTo>
                    <a:pt x="562" y="909"/>
                  </a:lnTo>
                  <a:lnTo>
                    <a:pt x="558" y="905"/>
                  </a:lnTo>
                  <a:lnTo>
                    <a:pt x="555" y="902"/>
                  </a:lnTo>
                  <a:lnTo>
                    <a:pt x="553" y="898"/>
                  </a:lnTo>
                  <a:lnTo>
                    <a:pt x="551" y="898"/>
                  </a:lnTo>
                  <a:lnTo>
                    <a:pt x="544" y="895"/>
                  </a:lnTo>
                  <a:lnTo>
                    <a:pt x="539" y="893"/>
                  </a:lnTo>
                  <a:lnTo>
                    <a:pt x="537" y="889"/>
                  </a:lnTo>
                  <a:lnTo>
                    <a:pt x="539" y="884"/>
                  </a:lnTo>
                  <a:lnTo>
                    <a:pt x="544" y="875"/>
                  </a:lnTo>
                  <a:lnTo>
                    <a:pt x="544" y="873"/>
                  </a:lnTo>
                  <a:lnTo>
                    <a:pt x="542" y="866"/>
                  </a:lnTo>
                  <a:lnTo>
                    <a:pt x="535" y="854"/>
                  </a:lnTo>
                  <a:lnTo>
                    <a:pt x="526" y="843"/>
                  </a:lnTo>
                  <a:lnTo>
                    <a:pt x="521" y="843"/>
                  </a:lnTo>
                  <a:lnTo>
                    <a:pt x="514" y="843"/>
                  </a:lnTo>
                  <a:lnTo>
                    <a:pt x="507" y="843"/>
                  </a:lnTo>
                  <a:lnTo>
                    <a:pt x="496" y="843"/>
                  </a:lnTo>
                  <a:lnTo>
                    <a:pt x="489" y="841"/>
                  </a:lnTo>
                  <a:lnTo>
                    <a:pt x="487" y="841"/>
                  </a:lnTo>
                  <a:lnTo>
                    <a:pt x="482" y="841"/>
                  </a:lnTo>
                  <a:lnTo>
                    <a:pt x="473" y="843"/>
                  </a:lnTo>
                  <a:lnTo>
                    <a:pt x="462" y="845"/>
                  </a:lnTo>
                  <a:lnTo>
                    <a:pt x="450" y="845"/>
                  </a:lnTo>
                  <a:lnTo>
                    <a:pt x="441" y="847"/>
                  </a:lnTo>
                  <a:lnTo>
                    <a:pt x="441" y="850"/>
                  </a:lnTo>
                  <a:lnTo>
                    <a:pt x="439" y="852"/>
                  </a:lnTo>
                  <a:lnTo>
                    <a:pt x="439" y="854"/>
                  </a:lnTo>
                  <a:lnTo>
                    <a:pt x="434" y="857"/>
                  </a:lnTo>
                  <a:lnTo>
                    <a:pt x="427" y="861"/>
                  </a:lnTo>
                  <a:lnTo>
                    <a:pt x="425" y="863"/>
                  </a:lnTo>
                  <a:lnTo>
                    <a:pt x="423" y="861"/>
                  </a:lnTo>
                  <a:lnTo>
                    <a:pt x="423" y="854"/>
                  </a:lnTo>
                  <a:lnTo>
                    <a:pt x="421" y="852"/>
                  </a:lnTo>
                  <a:lnTo>
                    <a:pt x="421" y="850"/>
                  </a:lnTo>
                  <a:lnTo>
                    <a:pt x="418" y="850"/>
                  </a:lnTo>
                  <a:lnTo>
                    <a:pt x="414" y="847"/>
                  </a:lnTo>
                  <a:lnTo>
                    <a:pt x="411" y="847"/>
                  </a:lnTo>
                  <a:lnTo>
                    <a:pt x="405" y="845"/>
                  </a:lnTo>
                  <a:lnTo>
                    <a:pt x="395" y="843"/>
                  </a:lnTo>
                  <a:lnTo>
                    <a:pt x="391" y="838"/>
                  </a:lnTo>
                  <a:lnTo>
                    <a:pt x="386" y="836"/>
                  </a:lnTo>
                  <a:lnTo>
                    <a:pt x="384" y="831"/>
                  </a:lnTo>
                  <a:lnTo>
                    <a:pt x="382" y="825"/>
                  </a:lnTo>
                  <a:lnTo>
                    <a:pt x="377" y="813"/>
                  </a:lnTo>
                  <a:lnTo>
                    <a:pt x="373" y="804"/>
                  </a:lnTo>
                  <a:lnTo>
                    <a:pt x="370" y="797"/>
                  </a:lnTo>
                  <a:lnTo>
                    <a:pt x="368" y="793"/>
                  </a:lnTo>
                  <a:lnTo>
                    <a:pt x="366" y="788"/>
                  </a:lnTo>
                  <a:lnTo>
                    <a:pt x="361" y="783"/>
                  </a:lnTo>
                  <a:lnTo>
                    <a:pt x="359" y="781"/>
                  </a:lnTo>
                  <a:lnTo>
                    <a:pt x="359" y="777"/>
                  </a:lnTo>
                  <a:lnTo>
                    <a:pt x="359" y="772"/>
                  </a:lnTo>
                  <a:lnTo>
                    <a:pt x="363" y="767"/>
                  </a:lnTo>
                  <a:lnTo>
                    <a:pt x="370" y="761"/>
                  </a:lnTo>
                  <a:lnTo>
                    <a:pt x="377" y="751"/>
                  </a:lnTo>
                  <a:lnTo>
                    <a:pt x="384" y="740"/>
                  </a:lnTo>
                  <a:lnTo>
                    <a:pt x="386" y="733"/>
                  </a:lnTo>
                  <a:lnTo>
                    <a:pt x="386" y="726"/>
                  </a:lnTo>
                  <a:lnTo>
                    <a:pt x="389" y="722"/>
                  </a:lnTo>
                  <a:lnTo>
                    <a:pt x="386" y="717"/>
                  </a:lnTo>
                  <a:lnTo>
                    <a:pt x="386" y="715"/>
                  </a:lnTo>
                  <a:lnTo>
                    <a:pt x="382" y="710"/>
                  </a:lnTo>
                  <a:lnTo>
                    <a:pt x="379" y="708"/>
                  </a:lnTo>
                  <a:lnTo>
                    <a:pt x="379" y="703"/>
                  </a:lnTo>
                  <a:lnTo>
                    <a:pt x="377" y="701"/>
                  </a:lnTo>
                  <a:lnTo>
                    <a:pt x="377" y="697"/>
                  </a:lnTo>
                  <a:lnTo>
                    <a:pt x="377" y="692"/>
                  </a:lnTo>
                  <a:lnTo>
                    <a:pt x="375" y="688"/>
                  </a:lnTo>
                  <a:lnTo>
                    <a:pt x="375" y="685"/>
                  </a:lnTo>
                  <a:lnTo>
                    <a:pt x="370" y="683"/>
                  </a:lnTo>
                  <a:lnTo>
                    <a:pt x="368" y="681"/>
                  </a:lnTo>
                  <a:lnTo>
                    <a:pt x="366" y="676"/>
                  </a:lnTo>
                  <a:lnTo>
                    <a:pt x="363" y="667"/>
                  </a:lnTo>
                  <a:lnTo>
                    <a:pt x="361" y="665"/>
                  </a:lnTo>
                  <a:lnTo>
                    <a:pt x="359" y="660"/>
                  </a:lnTo>
                  <a:lnTo>
                    <a:pt x="350" y="658"/>
                  </a:lnTo>
                  <a:lnTo>
                    <a:pt x="343" y="653"/>
                  </a:lnTo>
                  <a:lnTo>
                    <a:pt x="336" y="651"/>
                  </a:lnTo>
                  <a:lnTo>
                    <a:pt x="334" y="649"/>
                  </a:lnTo>
                  <a:lnTo>
                    <a:pt x="329" y="649"/>
                  </a:lnTo>
                  <a:lnTo>
                    <a:pt x="325" y="649"/>
                  </a:lnTo>
                  <a:lnTo>
                    <a:pt x="318" y="651"/>
                  </a:lnTo>
                  <a:lnTo>
                    <a:pt x="309" y="651"/>
                  </a:lnTo>
                  <a:lnTo>
                    <a:pt x="302" y="651"/>
                  </a:lnTo>
                  <a:lnTo>
                    <a:pt x="295" y="651"/>
                  </a:lnTo>
                  <a:lnTo>
                    <a:pt x="290" y="651"/>
                  </a:lnTo>
                  <a:lnTo>
                    <a:pt x="290" y="646"/>
                  </a:lnTo>
                  <a:lnTo>
                    <a:pt x="288" y="642"/>
                  </a:lnTo>
                  <a:lnTo>
                    <a:pt x="286" y="637"/>
                  </a:lnTo>
                  <a:lnTo>
                    <a:pt x="279" y="630"/>
                  </a:lnTo>
                  <a:lnTo>
                    <a:pt x="274" y="621"/>
                  </a:lnTo>
                  <a:lnTo>
                    <a:pt x="274" y="619"/>
                  </a:lnTo>
                  <a:lnTo>
                    <a:pt x="279" y="612"/>
                  </a:lnTo>
                  <a:lnTo>
                    <a:pt x="283" y="605"/>
                  </a:lnTo>
                  <a:lnTo>
                    <a:pt x="286" y="601"/>
                  </a:lnTo>
                  <a:lnTo>
                    <a:pt x="288" y="598"/>
                  </a:lnTo>
                  <a:lnTo>
                    <a:pt x="288" y="594"/>
                  </a:lnTo>
                  <a:lnTo>
                    <a:pt x="286" y="589"/>
                  </a:lnTo>
                  <a:lnTo>
                    <a:pt x="281" y="582"/>
                  </a:lnTo>
                  <a:lnTo>
                    <a:pt x="281" y="580"/>
                  </a:lnTo>
                  <a:lnTo>
                    <a:pt x="274" y="580"/>
                  </a:lnTo>
                  <a:lnTo>
                    <a:pt x="263" y="578"/>
                  </a:lnTo>
                  <a:lnTo>
                    <a:pt x="251" y="576"/>
                  </a:lnTo>
                  <a:lnTo>
                    <a:pt x="242" y="571"/>
                  </a:lnTo>
                  <a:lnTo>
                    <a:pt x="240" y="571"/>
                  </a:lnTo>
                  <a:lnTo>
                    <a:pt x="233" y="569"/>
                  </a:lnTo>
                  <a:lnTo>
                    <a:pt x="226" y="566"/>
                  </a:lnTo>
                  <a:lnTo>
                    <a:pt x="219" y="564"/>
                  </a:lnTo>
                  <a:lnTo>
                    <a:pt x="217" y="564"/>
                  </a:lnTo>
                  <a:lnTo>
                    <a:pt x="215" y="566"/>
                  </a:lnTo>
                  <a:lnTo>
                    <a:pt x="210" y="573"/>
                  </a:lnTo>
                  <a:lnTo>
                    <a:pt x="208" y="578"/>
                  </a:lnTo>
                  <a:lnTo>
                    <a:pt x="203" y="582"/>
                  </a:lnTo>
                  <a:lnTo>
                    <a:pt x="201" y="585"/>
                  </a:lnTo>
                  <a:lnTo>
                    <a:pt x="197" y="587"/>
                  </a:lnTo>
                  <a:lnTo>
                    <a:pt x="194" y="589"/>
                  </a:lnTo>
                  <a:lnTo>
                    <a:pt x="194" y="592"/>
                  </a:lnTo>
                  <a:lnTo>
                    <a:pt x="192" y="596"/>
                  </a:lnTo>
                  <a:lnTo>
                    <a:pt x="190" y="598"/>
                  </a:lnTo>
                  <a:lnTo>
                    <a:pt x="188" y="601"/>
                  </a:lnTo>
                  <a:lnTo>
                    <a:pt x="185" y="605"/>
                  </a:lnTo>
                  <a:lnTo>
                    <a:pt x="183" y="610"/>
                  </a:lnTo>
                  <a:lnTo>
                    <a:pt x="181" y="614"/>
                  </a:lnTo>
                  <a:lnTo>
                    <a:pt x="176" y="619"/>
                  </a:lnTo>
                  <a:lnTo>
                    <a:pt x="174" y="621"/>
                  </a:lnTo>
                  <a:lnTo>
                    <a:pt x="169" y="624"/>
                  </a:lnTo>
                  <a:lnTo>
                    <a:pt x="167" y="624"/>
                  </a:lnTo>
                  <a:lnTo>
                    <a:pt x="165" y="621"/>
                  </a:lnTo>
                  <a:lnTo>
                    <a:pt x="160" y="619"/>
                  </a:lnTo>
                  <a:lnTo>
                    <a:pt x="153" y="612"/>
                  </a:lnTo>
                  <a:lnTo>
                    <a:pt x="146" y="603"/>
                  </a:lnTo>
                  <a:lnTo>
                    <a:pt x="140" y="596"/>
                  </a:lnTo>
                  <a:lnTo>
                    <a:pt x="133" y="587"/>
                  </a:lnTo>
                  <a:lnTo>
                    <a:pt x="126" y="578"/>
                  </a:lnTo>
                  <a:lnTo>
                    <a:pt x="119" y="569"/>
                  </a:lnTo>
                  <a:lnTo>
                    <a:pt x="117" y="562"/>
                  </a:lnTo>
                  <a:lnTo>
                    <a:pt x="114" y="560"/>
                  </a:lnTo>
                  <a:lnTo>
                    <a:pt x="110" y="555"/>
                  </a:lnTo>
                  <a:lnTo>
                    <a:pt x="103" y="553"/>
                  </a:lnTo>
                  <a:lnTo>
                    <a:pt x="98" y="550"/>
                  </a:lnTo>
                  <a:lnTo>
                    <a:pt x="96" y="548"/>
                  </a:lnTo>
                  <a:lnTo>
                    <a:pt x="92" y="546"/>
                  </a:lnTo>
                  <a:lnTo>
                    <a:pt x="87" y="546"/>
                  </a:lnTo>
                  <a:lnTo>
                    <a:pt x="87" y="544"/>
                  </a:lnTo>
                  <a:lnTo>
                    <a:pt x="82" y="539"/>
                  </a:lnTo>
                  <a:lnTo>
                    <a:pt x="78" y="537"/>
                  </a:lnTo>
                  <a:lnTo>
                    <a:pt x="76" y="534"/>
                  </a:lnTo>
                  <a:lnTo>
                    <a:pt x="73" y="532"/>
                  </a:lnTo>
                  <a:lnTo>
                    <a:pt x="69" y="530"/>
                  </a:lnTo>
                  <a:lnTo>
                    <a:pt x="62" y="530"/>
                  </a:lnTo>
                  <a:lnTo>
                    <a:pt x="57" y="528"/>
                  </a:lnTo>
                  <a:lnTo>
                    <a:pt x="53" y="528"/>
                  </a:lnTo>
                  <a:lnTo>
                    <a:pt x="48" y="525"/>
                  </a:lnTo>
                  <a:lnTo>
                    <a:pt x="44" y="525"/>
                  </a:lnTo>
                  <a:lnTo>
                    <a:pt x="37" y="525"/>
                  </a:lnTo>
                  <a:lnTo>
                    <a:pt x="32" y="528"/>
                  </a:lnTo>
                  <a:lnTo>
                    <a:pt x="28" y="530"/>
                  </a:lnTo>
                  <a:lnTo>
                    <a:pt x="25" y="530"/>
                  </a:lnTo>
                  <a:lnTo>
                    <a:pt x="21" y="530"/>
                  </a:lnTo>
                  <a:lnTo>
                    <a:pt x="18" y="528"/>
                  </a:lnTo>
                  <a:lnTo>
                    <a:pt x="18" y="525"/>
                  </a:lnTo>
                  <a:lnTo>
                    <a:pt x="23" y="523"/>
                  </a:lnTo>
                  <a:lnTo>
                    <a:pt x="28" y="518"/>
                  </a:lnTo>
                  <a:lnTo>
                    <a:pt x="30" y="514"/>
                  </a:lnTo>
                  <a:lnTo>
                    <a:pt x="34" y="509"/>
                  </a:lnTo>
                  <a:lnTo>
                    <a:pt x="34" y="507"/>
                  </a:lnTo>
                  <a:lnTo>
                    <a:pt x="37" y="502"/>
                  </a:lnTo>
                  <a:lnTo>
                    <a:pt x="39" y="500"/>
                  </a:lnTo>
                  <a:lnTo>
                    <a:pt x="41" y="496"/>
                  </a:lnTo>
                  <a:lnTo>
                    <a:pt x="44" y="493"/>
                  </a:lnTo>
                  <a:lnTo>
                    <a:pt x="44" y="491"/>
                  </a:lnTo>
                  <a:lnTo>
                    <a:pt x="46" y="489"/>
                  </a:lnTo>
                  <a:lnTo>
                    <a:pt x="46" y="484"/>
                  </a:lnTo>
                  <a:lnTo>
                    <a:pt x="46" y="482"/>
                  </a:lnTo>
                  <a:lnTo>
                    <a:pt x="48" y="480"/>
                  </a:lnTo>
                  <a:lnTo>
                    <a:pt x="48" y="477"/>
                  </a:lnTo>
                  <a:lnTo>
                    <a:pt x="50" y="473"/>
                  </a:lnTo>
                  <a:lnTo>
                    <a:pt x="53" y="470"/>
                  </a:lnTo>
                  <a:lnTo>
                    <a:pt x="60" y="468"/>
                  </a:lnTo>
                  <a:lnTo>
                    <a:pt x="62" y="468"/>
                  </a:lnTo>
                  <a:lnTo>
                    <a:pt x="64" y="466"/>
                  </a:lnTo>
                  <a:lnTo>
                    <a:pt x="66" y="464"/>
                  </a:lnTo>
                  <a:lnTo>
                    <a:pt x="66" y="461"/>
                  </a:lnTo>
                  <a:lnTo>
                    <a:pt x="66" y="459"/>
                  </a:lnTo>
                  <a:lnTo>
                    <a:pt x="64" y="459"/>
                  </a:lnTo>
                  <a:lnTo>
                    <a:pt x="62" y="459"/>
                  </a:lnTo>
                  <a:lnTo>
                    <a:pt x="60" y="459"/>
                  </a:lnTo>
                  <a:lnTo>
                    <a:pt x="55" y="459"/>
                  </a:lnTo>
                  <a:lnTo>
                    <a:pt x="53" y="461"/>
                  </a:lnTo>
                  <a:lnTo>
                    <a:pt x="46" y="466"/>
                  </a:lnTo>
                  <a:lnTo>
                    <a:pt x="41" y="468"/>
                  </a:lnTo>
                  <a:lnTo>
                    <a:pt x="39" y="468"/>
                  </a:lnTo>
                  <a:lnTo>
                    <a:pt x="37" y="468"/>
                  </a:lnTo>
                  <a:lnTo>
                    <a:pt x="32" y="468"/>
                  </a:lnTo>
                  <a:lnTo>
                    <a:pt x="28" y="466"/>
                  </a:lnTo>
                  <a:lnTo>
                    <a:pt x="21" y="466"/>
                  </a:lnTo>
                  <a:lnTo>
                    <a:pt x="18" y="468"/>
                  </a:lnTo>
                  <a:lnTo>
                    <a:pt x="14" y="468"/>
                  </a:lnTo>
                  <a:lnTo>
                    <a:pt x="9" y="470"/>
                  </a:lnTo>
                  <a:lnTo>
                    <a:pt x="7" y="473"/>
                  </a:lnTo>
                  <a:lnTo>
                    <a:pt x="2" y="473"/>
                  </a:lnTo>
                  <a:lnTo>
                    <a:pt x="0" y="473"/>
                  </a:lnTo>
                  <a:lnTo>
                    <a:pt x="0" y="468"/>
                  </a:lnTo>
                  <a:lnTo>
                    <a:pt x="0" y="464"/>
                  </a:lnTo>
                  <a:lnTo>
                    <a:pt x="2" y="457"/>
                  </a:lnTo>
                  <a:lnTo>
                    <a:pt x="5" y="450"/>
                  </a:lnTo>
                  <a:lnTo>
                    <a:pt x="5" y="443"/>
                  </a:lnTo>
                  <a:lnTo>
                    <a:pt x="7" y="434"/>
                  </a:lnTo>
                  <a:lnTo>
                    <a:pt x="9" y="425"/>
                  </a:lnTo>
                  <a:lnTo>
                    <a:pt x="9" y="420"/>
                  </a:lnTo>
                  <a:lnTo>
                    <a:pt x="9" y="418"/>
                  </a:lnTo>
                  <a:lnTo>
                    <a:pt x="12" y="413"/>
                  </a:lnTo>
                  <a:lnTo>
                    <a:pt x="16" y="409"/>
                  </a:lnTo>
                  <a:lnTo>
                    <a:pt x="23" y="397"/>
                  </a:lnTo>
                  <a:lnTo>
                    <a:pt x="28" y="395"/>
                  </a:lnTo>
                  <a:lnTo>
                    <a:pt x="32" y="390"/>
                  </a:lnTo>
                  <a:lnTo>
                    <a:pt x="37" y="388"/>
                  </a:lnTo>
                  <a:lnTo>
                    <a:pt x="39" y="386"/>
                  </a:lnTo>
                  <a:lnTo>
                    <a:pt x="44" y="381"/>
                  </a:lnTo>
                  <a:lnTo>
                    <a:pt x="50" y="370"/>
                  </a:lnTo>
                  <a:lnTo>
                    <a:pt x="57" y="363"/>
                  </a:lnTo>
                  <a:lnTo>
                    <a:pt x="57" y="358"/>
                  </a:lnTo>
                  <a:lnTo>
                    <a:pt x="60" y="356"/>
                  </a:lnTo>
                  <a:lnTo>
                    <a:pt x="60" y="352"/>
                  </a:lnTo>
                  <a:lnTo>
                    <a:pt x="60" y="347"/>
                  </a:lnTo>
                  <a:lnTo>
                    <a:pt x="60" y="345"/>
                  </a:lnTo>
                  <a:lnTo>
                    <a:pt x="60" y="342"/>
                  </a:lnTo>
                  <a:lnTo>
                    <a:pt x="62" y="338"/>
                  </a:lnTo>
                  <a:lnTo>
                    <a:pt x="66" y="331"/>
                  </a:lnTo>
                  <a:lnTo>
                    <a:pt x="71" y="324"/>
                  </a:lnTo>
                  <a:lnTo>
                    <a:pt x="73" y="320"/>
                  </a:lnTo>
                  <a:lnTo>
                    <a:pt x="76" y="315"/>
                  </a:lnTo>
                  <a:lnTo>
                    <a:pt x="78" y="306"/>
                  </a:lnTo>
                  <a:lnTo>
                    <a:pt x="78" y="297"/>
                  </a:lnTo>
                  <a:lnTo>
                    <a:pt x="80" y="292"/>
                  </a:lnTo>
                  <a:lnTo>
                    <a:pt x="80" y="290"/>
                  </a:lnTo>
                  <a:lnTo>
                    <a:pt x="82" y="288"/>
                  </a:lnTo>
                  <a:lnTo>
                    <a:pt x="94" y="278"/>
                  </a:lnTo>
                  <a:lnTo>
                    <a:pt x="94" y="276"/>
                  </a:lnTo>
                  <a:lnTo>
                    <a:pt x="94" y="274"/>
                  </a:lnTo>
                  <a:lnTo>
                    <a:pt x="96" y="272"/>
                  </a:lnTo>
                  <a:lnTo>
                    <a:pt x="98" y="269"/>
                  </a:lnTo>
                  <a:lnTo>
                    <a:pt x="101" y="265"/>
                  </a:lnTo>
                  <a:lnTo>
                    <a:pt x="103" y="262"/>
                  </a:lnTo>
                  <a:lnTo>
                    <a:pt x="108" y="260"/>
                  </a:lnTo>
                  <a:lnTo>
                    <a:pt x="110" y="258"/>
                  </a:lnTo>
                  <a:lnTo>
                    <a:pt x="112" y="256"/>
                  </a:lnTo>
                  <a:lnTo>
                    <a:pt x="112" y="253"/>
                  </a:lnTo>
                  <a:lnTo>
                    <a:pt x="112" y="251"/>
                  </a:lnTo>
                  <a:lnTo>
                    <a:pt x="112" y="249"/>
                  </a:lnTo>
                  <a:lnTo>
                    <a:pt x="110" y="246"/>
                  </a:lnTo>
                  <a:lnTo>
                    <a:pt x="108" y="244"/>
                  </a:lnTo>
                  <a:lnTo>
                    <a:pt x="105" y="240"/>
                  </a:lnTo>
                  <a:lnTo>
                    <a:pt x="103" y="233"/>
                  </a:lnTo>
                  <a:lnTo>
                    <a:pt x="101" y="228"/>
                  </a:lnTo>
                  <a:lnTo>
                    <a:pt x="98" y="224"/>
                  </a:lnTo>
                  <a:lnTo>
                    <a:pt x="96" y="221"/>
                  </a:lnTo>
                  <a:lnTo>
                    <a:pt x="94" y="219"/>
                  </a:lnTo>
                  <a:lnTo>
                    <a:pt x="94" y="217"/>
                  </a:lnTo>
                  <a:lnTo>
                    <a:pt x="94" y="214"/>
                  </a:lnTo>
                  <a:lnTo>
                    <a:pt x="96" y="212"/>
                  </a:lnTo>
                  <a:lnTo>
                    <a:pt x="96" y="210"/>
                  </a:lnTo>
                  <a:lnTo>
                    <a:pt x="96" y="208"/>
                  </a:lnTo>
                  <a:lnTo>
                    <a:pt x="94" y="205"/>
                  </a:lnTo>
                  <a:lnTo>
                    <a:pt x="89" y="201"/>
                  </a:lnTo>
                  <a:lnTo>
                    <a:pt x="80" y="194"/>
                  </a:lnTo>
                  <a:lnTo>
                    <a:pt x="76" y="189"/>
                  </a:lnTo>
                  <a:lnTo>
                    <a:pt x="71" y="185"/>
                  </a:lnTo>
                  <a:lnTo>
                    <a:pt x="69" y="183"/>
                  </a:lnTo>
                  <a:lnTo>
                    <a:pt x="66" y="176"/>
                  </a:lnTo>
                  <a:lnTo>
                    <a:pt x="64" y="169"/>
                  </a:lnTo>
                  <a:lnTo>
                    <a:pt x="62" y="167"/>
                  </a:lnTo>
                  <a:lnTo>
                    <a:pt x="60" y="162"/>
                  </a:lnTo>
                  <a:lnTo>
                    <a:pt x="57" y="160"/>
                  </a:lnTo>
                  <a:lnTo>
                    <a:pt x="60" y="151"/>
                  </a:lnTo>
                  <a:lnTo>
                    <a:pt x="64" y="146"/>
                  </a:lnTo>
                  <a:lnTo>
                    <a:pt x="66" y="141"/>
                  </a:lnTo>
                  <a:lnTo>
                    <a:pt x="71" y="139"/>
                  </a:lnTo>
                  <a:lnTo>
                    <a:pt x="76" y="137"/>
                  </a:lnTo>
                  <a:lnTo>
                    <a:pt x="82" y="137"/>
                  </a:lnTo>
                  <a:lnTo>
                    <a:pt x="94" y="139"/>
                  </a:lnTo>
                  <a:lnTo>
                    <a:pt x="105" y="141"/>
                  </a:lnTo>
                  <a:lnTo>
                    <a:pt x="121" y="146"/>
                  </a:lnTo>
                  <a:lnTo>
                    <a:pt x="133" y="146"/>
                  </a:lnTo>
                  <a:lnTo>
                    <a:pt x="142" y="148"/>
                  </a:lnTo>
                  <a:lnTo>
                    <a:pt x="149" y="153"/>
                  </a:lnTo>
                  <a:lnTo>
                    <a:pt x="156" y="155"/>
                  </a:lnTo>
                  <a:lnTo>
                    <a:pt x="158" y="157"/>
                  </a:lnTo>
                  <a:lnTo>
                    <a:pt x="162" y="162"/>
                  </a:lnTo>
                  <a:lnTo>
                    <a:pt x="169" y="162"/>
                  </a:lnTo>
                  <a:lnTo>
                    <a:pt x="172" y="164"/>
                  </a:lnTo>
                  <a:lnTo>
                    <a:pt x="176" y="164"/>
                  </a:lnTo>
                  <a:lnTo>
                    <a:pt x="178" y="164"/>
                  </a:lnTo>
                  <a:lnTo>
                    <a:pt x="183" y="164"/>
                  </a:lnTo>
                  <a:lnTo>
                    <a:pt x="185" y="160"/>
                  </a:lnTo>
                  <a:lnTo>
                    <a:pt x="188" y="155"/>
                  </a:lnTo>
                  <a:lnTo>
                    <a:pt x="188" y="151"/>
                  </a:lnTo>
                  <a:lnTo>
                    <a:pt x="190" y="141"/>
                  </a:lnTo>
                  <a:lnTo>
                    <a:pt x="192" y="137"/>
                  </a:lnTo>
                  <a:lnTo>
                    <a:pt x="197" y="132"/>
                  </a:lnTo>
                  <a:lnTo>
                    <a:pt x="201" y="130"/>
                  </a:lnTo>
                  <a:lnTo>
                    <a:pt x="203" y="130"/>
                  </a:lnTo>
                  <a:lnTo>
                    <a:pt x="208" y="130"/>
                  </a:lnTo>
                  <a:lnTo>
                    <a:pt x="213" y="132"/>
                  </a:lnTo>
                  <a:lnTo>
                    <a:pt x="217" y="135"/>
                  </a:lnTo>
                  <a:lnTo>
                    <a:pt x="222" y="137"/>
                  </a:lnTo>
                  <a:lnTo>
                    <a:pt x="231" y="146"/>
                  </a:lnTo>
                  <a:lnTo>
                    <a:pt x="235" y="148"/>
                  </a:lnTo>
                  <a:lnTo>
                    <a:pt x="242" y="151"/>
                  </a:lnTo>
                  <a:lnTo>
                    <a:pt x="249" y="151"/>
                  </a:lnTo>
                  <a:lnTo>
                    <a:pt x="261" y="153"/>
                  </a:lnTo>
                  <a:lnTo>
                    <a:pt x="270" y="153"/>
                  </a:lnTo>
                  <a:lnTo>
                    <a:pt x="281" y="153"/>
                  </a:lnTo>
                  <a:lnTo>
                    <a:pt x="290" y="157"/>
                  </a:lnTo>
                  <a:lnTo>
                    <a:pt x="302" y="162"/>
                  </a:lnTo>
                  <a:lnTo>
                    <a:pt x="311" y="164"/>
                  </a:lnTo>
                  <a:lnTo>
                    <a:pt x="318" y="167"/>
                  </a:lnTo>
                  <a:lnTo>
                    <a:pt x="327" y="167"/>
                  </a:lnTo>
                  <a:lnTo>
                    <a:pt x="336" y="164"/>
                  </a:lnTo>
                  <a:lnTo>
                    <a:pt x="343" y="164"/>
                  </a:lnTo>
                  <a:lnTo>
                    <a:pt x="347" y="167"/>
                  </a:lnTo>
                  <a:lnTo>
                    <a:pt x="361" y="169"/>
                  </a:lnTo>
                  <a:lnTo>
                    <a:pt x="370" y="171"/>
                  </a:lnTo>
                  <a:lnTo>
                    <a:pt x="379" y="173"/>
                  </a:lnTo>
                  <a:lnTo>
                    <a:pt x="384" y="173"/>
                  </a:lnTo>
                  <a:lnTo>
                    <a:pt x="386" y="173"/>
                  </a:lnTo>
                  <a:lnTo>
                    <a:pt x="391" y="171"/>
                  </a:lnTo>
                  <a:lnTo>
                    <a:pt x="400" y="164"/>
                  </a:lnTo>
                  <a:lnTo>
                    <a:pt x="402" y="157"/>
                  </a:lnTo>
                  <a:lnTo>
                    <a:pt x="405" y="155"/>
                  </a:lnTo>
                  <a:lnTo>
                    <a:pt x="407" y="151"/>
                  </a:lnTo>
                  <a:lnTo>
                    <a:pt x="411" y="148"/>
                  </a:lnTo>
                  <a:lnTo>
                    <a:pt x="418" y="141"/>
                  </a:lnTo>
                  <a:lnTo>
                    <a:pt x="430" y="135"/>
                  </a:lnTo>
                  <a:lnTo>
                    <a:pt x="439" y="130"/>
                  </a:lnTo>
                  <a:lnTo>
                    <a:pt x="446" y="128"/>
                  </a:lnTo>
                  <a:lnTo>
                    <a:pt x="450" y="128"/>
                  </a:lnTo>
                  <a:lnTo>
                    <a:pt x="453" y="128"/>
                  </a:lnTo>
                  <a:lnTo>
                    <a:pt x="466" y="130"/>
                  </a:lnTo>
                  <a:lnTo>
                    <a:pt x="485" y="132"/>
                  </a:lnTo>
                  <a:lnTo>
                    <a:pt x="489" y="135"/>
                  </a:lnTo>
                  <a:lnTo>
                    <a:pt x="494" y="132"/>
                  </a:lnTo>
                  <a:lnTo>
                    <a:pt x="498" y="132"/>
                  </a:lnTo>
                  <a:lnTo>
                    <a:pt x="512" y="128"/>
                  </a:lnTo>
                  <a:lnTo>
                    <a:pt x="521" y="125"/>
                  </a:lnTo>
                  <a:lnTo>
                    <a:pt x="528" y="125"/>
                  </a:lnTo>
                  <a:lnTo>
                    <a:pt x="535" y="128"/>
                  </a:lnTo>
                  <a:lnTo>
                    <a:pt x="539" y="128"/>
                  </a:lnTo>
                  <a:lnTo>
                    <a:pt x="551" y="132"/>
                  </a:lnTo>
                  <a:lnTo>
                    <a:pt x="562" y="135"/>
                  </a:lnTo>
                  <a:lnTo>
                    <a:pt x="576" y="135"/>
                  </a:lnTo>
                  <a:lnTo>
                    <a:pt x="581" y="132"/>
                  </a:lnTo>
                  <a:lnTo>
                    <a:pt x="587" y="132"/>
                  </a:lnTo>
                  <a:lnTo>
                    <a:pt x="592" y="130"/>
                  </a:lnTo>
                  <a:lnTo>
                    <a:pt x="606" y="121"/>
                  </a:lnTo>
                  <a:lnTo>
                    <a:pt x="622" y="107"/>
                  </a:lnTo>
                  <a:lnTo>
                    <a:pt x="631" y="100"/>
                  </a:lnTo>
                  <a:lnTo>
                    <a:pt x="635" y="96"/>
                  </a:lnTo>
                  <a:lnTo>
                    <a:pt x="638" y="91"/>
                  </a:lnTo>
                  <a:lnTo>
                    <a:pt x="640" y="87"/>
                  </a:lnTo>
                  <a:lnTo>
                    <a:pt x="640" y="82"/>
                  </a:lnTo>
                  <a:lnTo>
                    <a:pt x="644" y="75"/>
                  </a:lnTo>
                  <a:lnTo>
                    <a:pt x="647" y="71"/>
                  </a:lnTo>
                  <a:lnTo>
                    <a:pt x="651" y="68"/>
                  </a:lnTo>
                  <a:lnTo>
                    <a:pt x="654" y="66"/>
                  </a:lnTo>
                  <a:lnTo>
                    <a:pt x="658" y="66"/>
                  </a:lnTo>
                  <a:lnTo>
                    <a:pt x="663" y="66"/>
                  </a:lnTo>
                  <a:lnTo>
                    <a:pt x="667" y="68"/>
                  </a:lnTo>
                  <a:lnTo>
                    <a:pt x="676" y="75"/>
                  </a:lnTo>
                  <a:lnTo>
                    <a:pt x="683" y="80"/>
                  </a:lnTo>
                  <a:lnTo>
                    <a:pt x="688" y="82"/>
                  </a:lnTo>
                  <a:lnTo>
                    <a:pt x="692" y="82"/>
                  </a:lnTo>
                  <a:lnTo>
                    <a:pt x="695" y="80"/>
                  </a:lnTo>
                  <a:lnTo>
                    <a:pt x="699" y="77"/>
                  </a:lnTo>
                  <a:lnTo>
                    <a:pt x="699" y="75"/>
                  </a:lnTo>
                  <a:lnTo>
                    <a:pt x="702" y="71"/>
                  </a:lnTo>
                  <a:lnTo>
                    <a:pt x="706" y="66"/>
                  </a:lnTo>
                  <a:lnTo>
                    <a:pt x="711" y="52"/>
                  </a:lnTo>
                  <a:lnTo>
                    <a:pt x="715" y="48"/>
                  </a:lnTo>
                  <a:lnTo>
                    <a:pt x="718" y="45"/>
                  </a:lnTo>
                  <a:lnTo>
                    <a:pt x="724" y="41"/>
                  </a:lnTo>
                  <a:lnTo>
                    <a:pt x="736" y="36"/>
                  </a:lnTo>
                  <a:lnTo>
                    <a:pt x="745" y="36"/>
                  </a:lnTo>
                  <a:lnTo>
                    <a:pt x="754" y="36"/>
                  </a:lnTo>
                  <a:lnTo>
                    <a:pt x="768" y="39"/>
                  </a:lnTo>
                  <a:lnTo>
                    <a:pt x="782" y="39"/>
                  </a:lnTo>
                  <a:lnTo>
                    <a:pt x="786" y="39"/>
                  </a:lnTo>
                  <a:lnTo>
                    <a:pt x="791" y="36"/>
                  </a:lnTo>
                  <a:lnTo>
                    <a:pt x="793" y="34"/>
                  </a:lnTo>
                  <a:lnTo>
                    <a:pt x="798" y="32"/>
                  </a:lnTo>
                  <a:lnTo>
                    <a:pt x="804" y="23"/>
                  </a:lnTo>
                  <a:lnTo>
                    <a:pt x="811" y="9"/>
                  </a:lnTo>
                  <a:lnTo>
                    <a:pt x="816" y="4"/>
                  </a:lnTo>
                  <a:lnTo>
                    <a:pt x="820" y="2"/>
                  </a:lnTo>
                  <a:lnTo>
                    <a:pt x="825" y="0"/>
                  </a:lnTo>
                  <a:lnTo>
                    <a:pt x="832" y="0"/>
                  </a:lnTo>
                  <a:lnTo>
                    <a:pt x="836" y="2"/>
                  </a:lnTo>
                  <a:lnTo>
                    <a:pt x="843" y="4"/>
                  </a:lnTo>
                  <a:lnTo>
                    <a:pt x="864" y="11"/>
                  </a:lnTo>
                  <a:lnTo>
                    <a:pt x="882" y="18"/>
                  </a:lnTo>
                  <a:lnTo>
                    <a:pt x="894" y="25"/>
                  </a:lnTo>
                  <a:lnTo>
                    <a:pt x="900" y="29"/>
                  </a:lnTo>
                  <a:lnTo>
                    <a:pt x="907" y="32"/>
                  </a:lnTo>
                  <a:lnTo>
                    <a:pt x="919" y="36"/>
                  </a:lnTo>
                  <a:close/>
                  <a:moveTo>
                    <a:pt x="914" y="802"/>
                  </a:moveTo>
                  <a:lnTo>
                    <a:pt x="926" y="802"/>
                  </a:lnTo>
                  <a:lnTo>
                    <a:pt x="928" y="799"/>
                  </a:lnTo>
                  <a:lnTo>
                    <a:pt x="932" y="797"/>
                  </a:lnTo>
                  <a:lnTo>
                    <a:pt x="935" y="797"/>
                  </a:lnTo>
                  <a:lnTo>
                    <a:pt x="937" y="795"/>
                  </a:lnTo>
                  <a:lnTo>
                    <a:pt x="939" y="793"/>
                  </a:lnTo>
                  <a:lnTo>
                    <a:pt x="944" y="790"/>
                  </a:lnTo>
                  <a:lnTo>
                    <a:pt x="946" y="786"/>
                  </a:lnTo>
                  <a:lnTo>
                    <a:pt x="948" y="783"/>
                  </a:lnTo>
                  <a:lnTo>
                    <a:pt x="948" y="781"/>
                  </a:lnTo>
                  <a:lnTo>
                    <a:pt x="951" y="779"/>
                  </a:lnTo>
                  <a:lnTo>
                    <a:pt x="953" y="774"/>
                  </a:lnTo>
                  <a:lnTo>
                    <a:pt x="953" y="770"/>
                  </a:lnTo>
                  <a:lnTo>
                    <a:pt x="955" y="765"/>
                  </a:lnTo>
                  <a:lnTo>
                    <a:pt x="955" y="761"/>
                  </a:lnTo>
                  <a:lnTo>
                    <a:pt x="955" y="758"/>
                  </a:lnTo>
                  <a:lnTo>
                    <a:pt x="953" y="756"/>
                  </a:lnTo>
                  <a:lnTo>
                    <a:pt x="951" y="756"/>
                  </a:lnTo>
                  <a:lnTo>
                    <a:pt x="955" y="754"/>
                  </a:lnTo>
                  <a:lnTo>
                    <a:pt x="960" y="751"/>
                  </a:lnTo>
                  <a:lnTo>
                    <a:pt x="960" y="749"/>
                  </a:lnTo>
                  <a:lnTo>
                    <a:pt x="960" y="747"/>
                  </a:lnTo>
                  <a:lnTo>
                    <a:pt x="958" y="745"/>
                  </a:lnTo>
                  <a:lnTo>
                    <a:pt x="960" y="745"/>
                  </a:lnTo>
                  <a:lnTo>
                    <a:pt x="958" y="745"/>
                  </a:lnTo>
                  <a:lnTo>
                    <a:pt x="958" y="742"/>
                  </a:lnTo>
                  <a:lnTo>
                    <a:pt x="955" y="742"/>
                  </a:lnTo>
                  <a:lnTo>
                    <a:pt x="955" y="740"/>
                  </a:lnTo>
                  <a:lnTo>
                    <a:pt x="955" y="738"/>
                  </a:lnTo>
                  <a:lnTo>
                    <a:pt x="958" y="738"/>
                  </a:lnTo>
                  <a:lnTo>
                    <a:pt x="951" y="738"/>
                  </a:lnTo>
                  <a:lnTo>
                    <a:pt x="946" y="735"/>
                  </a:lnTo>
                  <a:lnTo>
                    <a:pt x="944" y="735"/>
                  </a:lnTo>
                  <a:lnTo>
                    <a:pt x="942" y="735"/>
                  </a:lnTo>
                  <a:lnTo>
                    <a:pt x="942" y="733"/>
                  </a:lnTo>
                  <a:lnTo>
                    <a:pt x="937" y="733"/>
                  </a:lnTo>
                  <a:lnTo>
                    <a:pt x="935" y="731"/>
                  </a:lnTo>
                  <a:lnTo>
                    <a:pt x="932" y="729"/>
                  </a:lnTo>
                  <a:lnTo>
                    <a:pt x="928" y="724"/>
                  </a:lnTo>
                  <a:lnTo>
                    <a:pt x="921" y="715"/>
                  </a:lnTo>
                  <a:lnTo>
                    <a:pt x="916" y="710"/>
                  </a:lnTo>
                  <a:lnTo>
                    <a:pt x="912" y="708"/>
                  </a:lnTo>
                  <a:lnTo>
                    <a:pt x="907" y="703"/>
                  </a:lnTo>
                  <a:lnTo>
                    <a:pt x="903" y="703"/>
                  </a:lnTo>
                  <a:lnTo>
                    <a:pt x="896" y="703"/>
                  </a:lnTo>
                  <a:lnTo>
                    <a:pt x="894" y="703"/>
                  </a:lnTo>
                  <a:lnTo>
                    <a:pt x="891" y="706"/>
                  </a:lnTo>
                  <a:lnTo>
                    <a:pt x="887" y="710"/>
                  </a:lnTo>
                  <a:lnTo>
                    <a:pt x="884" y="713"/>
                  </a:lnTo>
                  <a:lnTo>
                    <a:pt x="882" y="715"/>
                  </a:lnTo>
                  <a:lnTo>
                    <a:pt x="882" y="717"/>
                  </a:lnTo>
                  <a:lnTo>
                    <a:pt x="880" y="719"/>
                  </a:lnTo>
                  <a:lnTo>
                    <a:pt x="878" y="724"/>
                  </a:lnTo>
                  <a:lnTo>
                    <a:pt x="875" y="729"/>
                  </a:lnTo>
                  <a:lnTo>
                    <a:pt x="875" y="731"/>
                  </a:lnTo>
                  <a:lnTo>
                    <a:pt x="873" y="735"/>
                  </a:lnTo>
                  <a:lnTo>
                    <a:pt x="871" y="738"/>
                  </a:lnTo>
                  <a:lnTo>
                    <a:pt x="871" y="742"/>
                  </a:lnTo>
                  <a:lnTo>
                    <a:pt x="868" y="745"/>
                  </a:lnTo>
                  <a:lnTo>
                    <a:pt x="868" y="747"/>
                  </a:lnTo>
                  <a:lnTo>
                    <a:pt x="868" y="749"/>
                  </a:lnTo>
                  <a:lnTo>
                    <a:pt x="871" y="751"/>
                  </a:lnTo>
                  <a:lnTo>
                    <a:pt x="871" y="754"/>
                  </a:lnTo>
                  <a:lnTo>
                    <a:pt x="871" y="756"/>
                  </a:lnTo>
                  <a:lnTo>
                    <a:pt x="868" y="761"/>
                  </a:lnTo>
                  <a:lnTo>
                    <a:pt x="868" y="763"/>
                  </a:lnTo>
                  <a:lnTo>
                    <a:pt x="868" y="767"/>
                  </a:lnTo>
                  <a:lnTo>
                    <a:pt x="871" y="770"/>
                  </a:lnTo>
                  <a:lnTo>
                    <a:pt x="871" y="774"/>
                  </a:lnTo>
                  <a:lnTo>
                    <a:pt x="873" y="779"/>
                  </a:lnTo>
                  <a:lnTo>
                    <a:pt x="875" y="781"/>
                  </a:lnTo>
                  <a:lnTo>
                    <a:pt x="878" y="783"/>
                  </a:lnTo>
                  <a:lnTo>
                    <a:pt x="878" y="786"/>
                  </a:lnTo>
                  <a:lnTo>
                    <a:pt x="884" y="788"/>
                  </a:lnTo>
                  <a:lnTo>
                    <a:pt x="894" y="790"/>
                  </a:lnTo>
                  <a:lnTo>
                    <a:pt x="896" y="790"/>
                  </a:lnTo>
                  <a:lnTo>
                    <a:pt x="900" y="795"/>
                  </a:lnTo>
                  <a:lnTo>
                    <a:pt x="905" y="797"/>
                  </a:lnTo>
                  <a:lnTo>
                    <a:pt x="907" y="799"/>
                  </a:lnTo>
                  <a:lnTo>
                    <a:pt x="914" y="802"/>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38" name="A105">
              <a:extLst>
                <a:ext uri="{FF2B5EF4-FFF2-40B4-BE49-F238E27FC236}">
                  <a16:creationId xmlns:a16="http://schemas.microsoft.com/office/drawing/2014/main" id="{E5F54062-633E-113D-6057-527A3EC91EC0}"/>
                </a:ext>
              </a:extLst>
            </xdr:cNvPr>
            <xdr:cNvSpPr>
              <a:spLocks/>
            </xdr:cNvSpPr>
          </xdr:nvSpPr>
          <xdr:spPr bwMode="auto">
            <a:xfrm>
              <a:off x="4524216" y="8179422"/>
              <a:ext cx="417050" cy="309728"/>
            </a:xfrm>
            <a:custGeom>
              <a:avLst/>
              <a:gdLst/>
              <a:ahLst/>
              <a:cxnLst>
                <a:cxn ang="0">
                  <a:pos x="46" y="316"/>
                </a:cxn>
                <a:cxn ang="0">
                  <a:pos x="34" y="329"/>
                </a:cxn>
                <a:cxn ang="0">
                  <a:pos x="21" y="309"/>
                </a:cxn>
                <a:cxn ang="0">
                  <a:pos x="14" y="284"/>
                </a:cxn>
                <a:cxn ang="0">
                  <a:pos x="12" y="254"/>
                </a:cxn>
                <a:cxn ang="0">
                  <a:pos x="0" y="224"/>
                </a:cxn>
                <a:cxn ang="0">
                  <a:pos x="18" y="213"/>
                </a:cxn>
                <a:cxn ang="0">
                  <a:pos x="41" y="204"/>
                </a:cxn>
                <a:cxn ang="0">
                  <a:pos x="62" y="185"/>
                </a:cxn>
                <a:cxn ang="0">
                  <a:pos x="39" y="160"/>
                </a:cxn>
                <a:cxn ang="0">
                  <a:pos x="18" y="163"/>
                </a:cxn>
                <a:cxn ang="0">
                  <a:pos x="0" y="151"/>
                </a:cxn>
                <a:cxn ang="0">
                  <a:pos x="21" y="124"/>
                </a:cxn>
                <a:cxn ang="0">
                  <a:pos x="46" y="108"/>
                </a:cxn>
                <a:cxn ang="0">
                  <a:pos x="62" y="110"/>
                </a:cxn>
                <a:cxn ang="0">
                  <a:pos x="82" y="126"/>
                </a:cxn>
                <a:cxn ang="0">
                  <a:pos x="101" y="121"/>
                </a:cxn>
                <a:cxn ang="0">
                  <a:pos x="124" y="101"/>
                </a:cxn>
                <a:cxn ang="0">
                  <a:pos x="133" y="83"/>
                </a:cxn>
                <a:cxn ang="0">
                  <a:pos x="149" y="64"/>
                </a:cxn>
                <a:cxn ang="0">
                  <a:pos x="135" y="51"/>
                </a:cxn>
                <a:cxn ang="0">
                  <a:pos x="119" y="32"/>
                </a:cxn>
                <a:cxn ang="0">
                  <a:pos x="124" y="21"/>
                </a:cxn>
                <a:cxn ang="0">
                  <a:pos x="137" y="21"/>
                </a:cxn>
                <a:cxn ang="0">
                  <a:pos x="156" y="7"/>
                </a:cxn>
                <a:cxn ang="0">
                  <a:pos x="172" y="16"/>
                </a:cxn>
                <a:cxn ang="0">
                  <a:pos x="185" y="9"/>
                </a:cxn>
                <a:cxn ang="0">
                  <a:pos x="215" y="3"/>
                </a:cxn>
                <a:cxn ang="0">
                  <a:pos x="247" y="3"/>
                </a:cxn>
                <a:cxn ang="0">
                  <a:pos x="265" y="12"/>
                </a:cxn>
                <a:cxn ang="0">
                  <a:pos x="297" y="28"/>
                </a:cxn>
                <a:cxn ang="0">
                  <a:pos x="315" y="12"/>
                </a:cxn>
                <a:cxn ang="0">
                  <a:pos x="336" y="30"/>
                </a:cxn>
                <a:cxn ang="0">
                  <a:pos x="357" y="53"/>
                </a:cxn>
                <a:cxn ang="0">
                  <a:pos x="377" y="71"/>
                </a:cxn>
                <a:cxn ang="0">
                  <a:pos x="405" y="83"/>
                </a:cxn>
                <a:cxn ang="0">
                  <a:pos x="398" y="112"/>
                </a:cxn>
                <a:cxn ang="0">
                  <a:pos x="418" y="124"/>
                </a:cxn>
                <a:cxn ang="0">
                  <a:pos x="443" y="133"/>
                </a:cxn>
                <a:cxn ang="0">
                  <a:pos x="441" y="156"/>
                </a:cxn>
                <a:cxn ang="0">
                  <a:pos x="432" y="174"/>
                </a:cxn>
                <a:cxn ang="0">
                  <a:pos x="430" y="190"/>
                </a:cxn>
                <a:cxn ang="0">
                  <a:pos x="441" y="211"/>
                </a:cxn>
                <a:cxn ang="0">
                  <a:pos x="432" y="233"/>
                </a:cxn>
                <a:cxn ang="0">
                  <a:pos x="407" y="224"/>
                </a:cxn>
                <a:cxn ang="0">
                  <a:pos x="395" y="238"/>
                </a:cxn>
                <a:cxn ang="0">
                  <a:pos x="375" y="256"/>
                </a:cxn>
                <a:cxn ang="0">
                  <a:pos x="352" y="272"/>
                </a:cxn>
                <a:cxn ang="0">
                  <a:pos x="329" y="277"/>
                </a:cxn>
                <a:cxn ang="0">
                  <a:pos x="313" y="256"/>
                </a:cxn>
                <a:cxn ang="0">
                  <a:pos x="297" y="252"/>
                </a:cxn>
                <a:cxn ang="0">
                  <a:pos x="265" y="256"/>
                </a:cxn>
                <a:cxn ang="0">
                  <a:pos x="238" y="261"/>
                </a:cxn>
                <a:cxn ang="0">
                  <a:pos x="224" y="272"/>
                </a:cxn>
                <a:cxn ang="0">
                  <a:pos x="208" y="281"/>
                </a:cxn>
                <a:cxn ang="0">
                  <a:pos x="199" y="293"/>
                </a:cxn>
                <a:cxn ang="0">
                  <a:pos x="199" y="313"/>
                </a:cxn>
                <a:cxn ang="0">
                  <a:pos x="174" y="316"/>
                </a:cxn>
                <a:cxn ang="0">
                  <a:pos x="149" y="313"/>
                </a:cxn>
                <a:cxn ang="0">
                  <a:pos x="119" y="320"/>
                </a:cxn>
                <a:cxn ang="0">
                  <a:pos x="101" y="313"/>
                </a:cxn>
                <a:cxn ang="0">
                  <a:pos x="78" y="311"/>
                </a:cxn>
              </a:cxnLst>
              <a:rect l="0" t="0" r="r" b="b"/>
              <a:pathLst>
                <a:path w="443" h="329">
                  <a:moveTo>
                    <a:pt x="78" y="311"/>
                  </a:moveTo>
                  <a:lnTo>
                    <a:pt x="76" y="311"/>
                  </a:lnTo>
                  <a:lnTo>
                    <a:pt x="73" y="313"/>
                  </a:lnTo>
                  <a:lnTo>
                    <a:pt x="71" y="313"/>
                  </a:lnTo>
                  <a:lnTo>
                    <a:pt x="66" y="313"/>
                  </a:lnTo>
                  <a:lnTo>
                    <a:pt x="60" y="313"/>
                  </a:lnTo>
                  <a:lnTo>
                    <a:pt x="53" y="313"/>
                  </a:lnTo>
                  <a:lnTo>
                    <a:pt x="46" y="316"/>
                  </a:lnTo>
                  <a:lnTo>
                    <a:pt x="44" y="316"/>
                  </a:lnTo>
                  <a:lnTo>
                    <a:pt x="41" y="318"/>
                  </a:lnTo>
                  <a:lnTo>
                    <a:pt x="39" y="318"/>
                  </a:lnTo>
                  <a:lnTo>
                    <a:pt x="39" y="320"/>
                  </a:lnTo>
                  <a:lnTo>
                    <a:pt x="39" y="322"/>
                  </a:lnTo>
                  <a:lnTo>
                    <a:pt x="39" y="327"/>
                  </a:lnTo>
                  <a:lnTo>
                    <a:pt x="39" y="329"/>
                  </a:lnTo>
                  <a:lnTo>
                    <a:pt x="34" y="329"/>
                  </a:lnTo>
                  <a:lnTo>
                    <a:pt x="32" y="329"/>
                  </a:lnTo>
                  <a:lnTo>
                    <a:pt x="28" y="329"/>
                  </a:lnTo>
                  <a:lnTo>
                    <a:pt x="25" y="327"/>
                  </a:lnTo>
                  <a:lnTo>
                    <a:pt x="23" y="327"/>
                  </a:lnTo>
                  <a:lnTo>
                    <a:pt x="23" y="325"/>
                  </a:lnTo>
                  <a:lnTo>
                    <a:pt x="23" y="320"/>
                  </a:lnTo>
                  <a:lnTo>
                    <a:pt x="21" y="316"/>
                  </a:lnTo>
                  <a:lnTo>
                    <a:pt x="21" y="309"/>
                  </a:lnTo>
                  <a:lnTo>
                    <a:pt x="18" y="300"/>
                  </a:lnTo>
                  <a:lnTo>
                    <a:pt x="18" y="297"/>
                  </a:lnTo>
                  <a:lnTo>
                    <a:pt x="16" y="295"/>
                  </a:lnTo>
                  <a:lnTo>
                    <a:pt x="12" y="293"/>
                  </a:lnTo>
                  <a:lnTo>
                    <a:pt x="12" y="291"/>
                  </a:lnTo>
                  <a:lnTo>
                    <a:pt x="12" y="288"/>
                  </a:lnTo>
                  <a:lnTo>
                    <a:pt x="12" y="288"/>
                  </a:lnTo>
                  <a:lnTo>
                    <a:pt x="14" y="284"/>
                  </a:lnTo>
                  <a:lnTo>
                    <a:pt x="14" y="281"/>
                  </a:lnTo>
                  <a:lnTo>
                    <a:pt x="14" y="279"/>
                  </a:lnTo>
                  <a:lnTo>
                    <a:pt x="14" y="277"/>
                  </a:lnTo>
                  <a:lnTo>
                    <a:pt x="14" y="275"/>
                  </a:lnTo>
                  <a:lnTo>
                    <a:pt x="12" y="270"/>
                  </a:lnTo>
                  <a:lnTo>
                    <a:pt x="12" y="265"/>
                  </a:lnTo>
                  <a:lnTo>
                    <a:pt x="12" y="261"/>
                  </a:lnTo>
                  <a:lnTo>
                    <a:pt x="12" y="254"/>
                  </a:lnTo>
                  <a:lnTo>
                    <a:pt x="9" y="252"/>
                  </a:lnTo>
                  <a:lnTo>
                    <a:pt x="7" y="247"/>
                  </a:lnTo>
                  <a:lnTo>
                    <a:pt x="5" y="245"/>
                  </a:lnTo>
                  <a:lnTo>
                    <a:pt x="5" y="243"/>
                  </a:lnTo>
                  <a:lnTo>
                    <a:pt x="5" y="240"/>
                  </a:lnTo>
                  <a:lnTo>
                    <a:pt x="2" y="233"/>
                  </a:lnTo>
                  <a:lnTo>
                    <a:pt x="2" y="229"/>
                  </a:lnTo>
                  <a:lnTo>
                    <a:pt x="0" y="224"/>
                  </a:lnTo>
                  <a:lnTo>
                    <a:pt x="2" y="222"/>
                  </a:lnTo>
                  <a:lnTo>
                    <a:pt x="5" y="222"/>
                  </a:lnTo>
                  <a:lnTo>
                    <a:pt x="7" y="220"/>
                  </a:lnTo>
                  <a:lnTo>
                    <a:pt x="9" y="217"/>
                  </a:lnTo>
                  <a:lnTo>
                    <a:pt x="12" y="217"/>
                  </a:lnTo>
                  <a:lnTo>
                    <a:pt x="14" y="215"/>
                  </a:lnTo>
                  <a:lnTo>
                    <a:pt x="16" y="213"/>
                  </a:lnTo>
                  <a:lnTo>
                    <a:pt x="18" y="213"/>
                  </a:lnTo>
                  <a:lnTo>
                    <a:pt x="21" y="211"/>
                  </a:lnTo>
                  <a:lnTo>
                    <a:pt x="23" y="211"/>
                  </a:lnTo>
                  <a:lnTo>
                    <a:pt x="25" y="208"/>
                  </a:lnTo>
                  <a:lnTo>
                    <a:pt x="28" y="206"/>
                  </a:lnTo>
                  <a:lnTo>
                    <a:pt x="30" y="206"/>
                  </a:lnTo>
                  <a:lnTo>
                    <a:pt x="30" y="204"/>
                  </a:lnTo>
                  <a:lnTo>
                    <a:pt x="39" y="206"/>
                  </a:lnTo>
                  <a:lnTo>
                    <a:pt x="41" y="204"/>
                  </a:lnTo>
                  <a:lnTo>
                    <a:pt x="44" y="204"/>
                  </a:lnTo>
                  <a:lnTo>
                    <a:pt x="48" y="199"/>
                  </a:lnTo>
                  <a:lnTo>
                    <a:pt x="50" y="199"/>
                  </a:lnTo>
                  <a:lnTo>
                    <a:pt x="55" y="197"/>
                  </a:lnTo>
                  <a:lnTo>
                    <a:pt x="57" y="197"/>
                  </a:lnTo>
                  <a:lnTo>
                    <a:pt x="60" y="195"/>
                  </a:lnTo>
                  <a:lnTo>
                    <a:pt x="60" y="188"/>
                  </a:lnTo>
                  <a:lnTo>
                    <a:pt x="62" y="185"/>
                  </a:lnTo>
                  <a:lnTo>
                    <a:pt x="60" y="183"/>
                  </a:lnTo>
                  <a:lnTo>
                    <a:pt x="53" y="181"/>
                  </a:lnTo>
                  <a:lnTo>
                    <a:pt x="50" y="181"/>
                  </a:lnTo>
                  <a:lnTo>
                    <a:pt x="48" y="176"/>
                  </a:lnTo>
                  <a:lnTo>
                    <a:pt x="46" y="174"/>
                  </a:lnTo>
                  <a:lnTo>
                    <a:pt x="41" y="169"/>
                  </a:lnTo>
                  <a:lnTo>
                    <a:pt x="39" y="163"/>
                  </a:lnTo>
                  <a:lnTo>
                    <a:pt x="39" y="160"/>
                  </a:lnTo>
                  <a:lnTo>
                    <a:pt x="37" y="158"/>
                  </a:lnTo>
                  <a:lnTo>
                    <a:pt x="34" y="158"/>
                  </a:lnTo>
                  <a:lnTo>
                    <a:pt x="30" y="165"/>
                  </a:lnTo>
                  <a:lnTo>
                    <a:pt x="28" y="167"/>
                  </a:lnTo>
                  <a:lnTo>
                    <a:pt x="23" y="167"/>
                  </a:lnTo>
                  <a:lnTo>
                    <a:pt x="23" y="165"/>
                  </a:lnTo>
                  <a:lnTo>
                    <a:pt x="21" y="165"/>
                  </a:lnTo>
                  <a:lnTo>
                    <a:pt x="18" y="163"/>
                  </a:lnTo>
                  <a:lnTo>
                    <a:pt x="16" y="163"/>
                  </a:lnTo>
                  <a:lnTo>
                    <a:pt x="14" y="163"/>
                  </a:lnTo>
                  <a:lnTo>
                    <a:pt x="12" y="163"/>
                  </a:lnTo>
                  <a:lnTo>
                    <a:pt x="7" y="163"/>
                  </a:lnTo>
                  <a:lnTo>
                    <a:pt x="7" y="160"/>
                  </a:lnTo>
                  <a:lnTo>
                    <a:pt x="5" y="158"/>
                  </a:lnTo>
                  <a:lnTo>
                    <a:pt x="2" y="153"/>
                  </a:lnTo>
                  <a:lnTo>
                    <a:pt x="0" y="151"/>
                  </a:lnTo>
                  <a:lnTo>
                    <a:pt x="2" y="151"/>
                  </a:lnTo>
                  <a:lnTo>
                    <a:pt x="5" y="147"/>
                  </a:lnTo>
                  <a:lnTo>
                    <a:pt x="9" y="142"/>
                  </a:lnTo>
                  <a:lnTo>
                    <a:pt x="12" y="137"/>
                  </a:lnTo>
                  <a:lnTo>
                    <a:pt x="14" y="135"/>
                  </a:lnTo>
                  <a:lnTo>
                    <a:pt x="16" y="131"/>
                  </a:lnTo>
                  <a:lnTo>
                    <a:pt x="18" y="126"/>
                  </a:lnTo>
                  <a:lnTo>
                    <a:pt x="21" y="124"/>
                  </a:lnTo>
                  <a:lnTo>
                    <a:pt x="25" y="119"/>
                  </a:lnTo>
                  <a:lnTo>
                    <a:pt x="30" y="115"/>
                  </a:lnTo>
                  <a:lnTo>
                    <a:pt x="32" y="112"/>
                  </a:lnTo>
                  <a:lnTo>
                    <a:pt x="34" y="112"/>
                  </a:lnTo>
                  <a:lnTo>
                    <a:pt x="37" y="112"/>
                  </a:lnTo>
                  <a:lnTo>
                    <a:pt x="41" y="112"/>
                  </a:lnTo>
                  <a:lnTo>
                    <a:pt x="44" y="110"/>
                  </a:lnTo>
                  <a:lnTo>
                    <a:pt x="46" y="108"/>
                  </a:lnTo>
                  <a:lnTo>
                    <a:pt x="48" y="105"/>
                  </a:lnTo>
                  <a:lnTo>
                    <a:pt x="48" y="105"/>
                  </a:lnTo>
                  <a:lnTo>
                    <a:pt x="50" y="105"/>
                  </a:lnTo>
                  <a:lnTo>
                    <a:pt x="50" y="105"/>
                  </a:lnTo>
                  <a:lnTo>
                    <a:pt x="53" y="105"/>
                  </a:lnTo>
                  <a:lnTo>
                    <a:pt x="57" y="105"/>
                  </a:lnTo>
                  <a:lnTo>
                    <a:pt x="60" y="108"/>
                  </a:lnTo>
                  <a:lnTo>
                    <a:pt x="62" y="110"/>
                  </a:lnTo>
                  <a:lnTo>
                    <a:pt x="64" y="110"/>
                  </a:lnTo>
                  <a:lnTo>
                    <a:pt x="69" y="112"/>
                  </a:lnTo>
                  <a:lnTo>
                    <a:pt x="71" y="112"/>
                  </a:lnTo>
                  <a:lnTo>
                    <a:pt x="76" y="117"/>
                  </a:lnTo>
                  <a:lnTo>
                    <a:pt x="78" y="119"/>
                  </a:lnTo>
                  <a:lnTo>
                    <a:pt x="80" y="121"/>
                  </a:lnTo>
                  <a:lnTo>
                    <a:pt x="80" y="124"/>
                  </a:lnTo>
                  <a:lnTo>
                    <a:pt x="82" y="126"/>
                  </a:lnTo>
                  <a:lnTo>
                    <a:pt x="85" y="128"/>
                  </a:lnTo>
                  <a:lnTo>
                    <a:pt x="87" y="131"/>
                  </a:lnTo>
                  <a:lnTo>
                    <a:pt x="89" y="131"/>
                  </a:lnTo>
                  <a:lnTo>
                    <a:pt x="92" y="131"/>
                  </a:lnTo>
                  <a:lnTo>
                    <a:pt x="92" y="128"/>
                  </a:lnTo>
                  <a:lnTo>
                    <a:pt x="94" y="124"/>
                  </a:lnTo>
                  <a:lnTo>
                    <a:pt x="96" y="124"/>
                  </a:lnTo>
                  <a:lnTo>
                    <a:pt x="101" y="121"/>
                  </a:lnTo>
                  <a:lnTo>
                    <a:pt x="105" y="119"/>
                  </a:lnTo>
                  <a:lnTo>
                    <a:pt x="110" y="117"/>
                  </a:lnTo>
                  <a:lnTo>
                    <a:pt x="114" y="115"/>
                  </a:lnTo>
                  <a:lnTo>
                    <a:pt x="117" y="115"/>
                  </a:lnTo>
                  <a:lnTo>
                    <a:pt x="119" y="110"/>
                  </a:lnTo>
                  <a:lnTo>
                    <a:pt x="121" y="108"/>
                  </a:lnTo>
                  <a:lnTo>
                    <a:pt x="121" y="103"/>
                  </a:lnTo>
                  <a:lnTo>
                    <a:pt x="124" y="101"/>
                  </a:lnTo>
                  <a:lnTo>
                    <a:pt x="124" y="99"/>
                  </a:lnTo>
                  <a:lnTo>
                    <a:pt x="124" y="96"/>
                  </a:lnTo>
                  <a:lnTo>
                    <a:pt x="124" y="94"/>
                  </a:lnTo>
                  <a:lnTo>
                    <a:pt x="126" y="94"/>
                  </a:lnTo>
                  <a:lnTo>
                    <a:pt x="128" y="92"/>
                  </a:lnTo>
                  <a:lnTo>
                    <a:pt x="130" y="87"/>
                  </a:lnTo>
                  <a:lnTo>
                    <a:pt x="130" y="85"/>
                  </a:lnTo>
                  <a:lnTo>
                    <a:pt x="133" y="83"/>
                  </a:lnTo>
                  <a:lnTo>
                    <a:pt x="135" y="80"/>
                  </a:lnTo>
                  <a:lnTo>
                    <a:pt x="137" y="78"/>
                  </a:lnTo>
                  <a:lnTo>
                    <a:pt x="140" y="76"/>
                  </a:lnTo>
                  <a:lnTo>
                    <a:pt x="144" y="73"/>
                  </a:lnTo>
                  <a:lnTo>
                    <a:pt x="146" y="73"/>
                  </a:lnTo>
                  <a:lnTo>
                    <a:pt x="149" y="71"/>
                  </a:lnTo>
                  <a:lnTo>
                    <a:pt x="149" y="69"/>
                  </a:lnTo>
                  <a:lnTo>
                    <a:pt x="149" y="64"/>
                  </a:lnTo>
                  <a:lnTo>
                    <a:pt x="149" y="60"/>
                  </a:lnTo>
                  <a:lnTo>
                    <a:pt x="146" y="60"/>
                  </a:lnTo>
                  <a:lnTo>
                    <a:pt x="144" y="57"/>
                  </a:lnTo>
                  <a:lnTo>
                    <a:pt x="144" y="57"/>
                  </a:lnTo>
                  <a:lnTo>
                    <a:pt x="142" y="55"/>
                  </a:lnTo>
                  <a:lnTo>
                    <a:pt x="140" y="53"/>
                  </a:lnTo>
                  <a:lnTo>
                    <a:pt x="137" y="51"/>
                  </a:lnTo>
                  <a:lnTo>
                    <a:pt x="135" y="51"/>
                  </a:lnTo>
                  <a:lnTo>
                    <a:pt x="135" y="48"/>
                  </a:lnTo>
                  <a:lnTo>
                    <a:pt x="133" y="46"/>
                  </a:lnTo>
                  <a:lnTo>
                    <a:pt x="133" y="44"/>
                  </a:lnTo>
                  <a:lnTo>
                    <a:pt x="130" y="41"/>
                  </a:lnTo>
                  <a:lnTo>
                    <a:pt x="128" y="39"/>
                  </a:lnTo>
                  <a:lnTo>
                    <a:pt x="126" y="37"/>
                  </a:lnTo>
                  <a:lnTo>
                    <a:pt x="121" y="35"/>
                  </a:lnTo>
                  <a:lnTo>
                    <a:pt x="119" y="32"/>
                  </a:lnTo>
                  <a:lnTo>
                    <a:pt x="117" y="28"/>
                  </a:lnTo>
                  <a:lnTo>
                    <a:pt x="114" y="25"/>
                  </a:lnTo>
                  <a:lnTo>
                    <a:pt x="114" y="23"/>
                  </a:lnTo>
                  <a:lnTo>
                    <a:pt x="114" y="21"/>
                  </a:lnTo>
                  <a:lnTo>
                    <a:pt x="117" y="19"/>
                  </a:lnTo>
                  <a:lnTo>
                    <a:pt x="119" y="19"/>
                  </a:lnTo>
                  <a:lnTo>
                    <a:pt x="121" y="19"/>
                  </a:lnTo>
                  <a:lnTo>
                    <a:pt x="124" y="21"/>
                  </a:lnTo>
                  <a:lnTo>
                    <a:pt x="126" y="19"/>
                  </a:lnTo>
                  <a:lnTo>
                    <a:pt x="128" y="19"/>
                  </a:lnTo>
                  <a:lnTo>
                    <a:pt x="128" y="16"/>
                  </a:lnTo>
                  <a:lnTo>
                    <a:pt x="130" y="16"/>
                  </a:lnTo>
                  <a:lnTo>
                    <a:pt x="130" y="16"/>
                  </a:lnTo>
                  <a:lnTo>
                    <a:pt x="133" y="19"/>
                  </a:lnTo>
                  <a:lnTo>
                    <a:pt x="135" y="21"/>
                  </a:lnTo>
                  <a:lnTo>
                    <a:pt x="137" y="21"/>
                  </a:lnTo>
                  <a:lnTo>
                    <a:pt x="144" y="19"/>
                  </a:lnTo>
                  <a:lnTo>
                    <a:pt x="146" y="19"/>
                  </a:lnTo>
                  <a:lnTo>
                    <a:pt x="149" y="16"/>
                  </a:lnTo>
                  <a:lnTo>
                    <a:pt x="151" y="14"/>
                  </a:lnTo>
                  <a:lnTo>
                    <a:pt x="151" y="12"/>
                  </a:lnTo>
                  <a:lnTo>
                    <a:pt x="151" y="9"/>
                  </a:lnTo>
                  <a:lnTo>
                    <a:pt x="153" y="7"/>
                  </a:lnTo>
                  <a:lnTo>
                    <a:pt x="156" y="7"/>
                  </a:lnTo>
                  <a:lnTo>
                    <a:pt x="158" y="9"/>
                  </a:lnTo>
                  <a:lnTo>
                    <a:pt x="160" y="14"/>
                  </a:lnTo>
                  <a:lnTo>
                    <a:pt x="162" y="16"/>
                  </a:lnTo>
                  <a:lnTo>
                    <a:pt x="165" y="19"/>
                  </a:lnTo>
                  <a:lnTo>
                    <a:pt x="167" y="19"/>
                  </a:lnTo>
                  <a:lnTo>
                    <a:pt x="169" y="19"/>
                  </a:lnTo>
                  <a:lnTo>
                    <a:pt x="169" y="19"/>
                  </a:lnTo>
                  <a:lnTo>
                    <a:pt x="172" y="16"/>
                  </a:lnTo>
                  <a:lnTo>
                    <a:pt x="174" y="12"/>
                  </a:lnTo>
                  <a:lnTo>
                    <a:pt x="174" y="9"/>
                  </a:lnTo>
                  <a:lnTo>
                    <a:pt x="176" y="9"/>
                  </a:lnTo>
                  <a:lnTo>
                    <a:pt x="178" y="9"/>
                  </a:lnTo>
                  <a:lnTo>
                    <a:pt x="178" y="9"/>
                  </a:lnTo>
                  <a:lnTo>
                    <a:pt x="181" y="9"/>
                  </a:lnTo>
                  <a:lnTo>
                    <a:pt x="183" y="12"/>
                  </a:lnTo>
                  <a:lnTo>
                    <a:pt x="185" y="9"/>
                  </a:lnTo>
                  <a:lnTo>
                    <a:pt x="187" y="9"/>
                  </a:lnTo>
                  <a:lnTo>
                    <a:pt x="192" y="5"/>
                  </a:lnTo>
                  <a:lnTo>
                    <a:pt x="194" y="3"/>
                  </a:lnTo>
                  <a:lnTo>
                    <a:pt x="197" y="3"/>
                  </a:lnTo>
                  <a:lnTo>
                    <a:pt x="199" y="3"/>
                  </a:lnTo>
                  <a:lnTo>
                    <a:pt x="206" y="3"/>
                  </a:lnTo>
                  <a:lnTo>
                    <a:pt x="210" y="3"/>
                  </a:lnTo>
                  <a:lnTo>
                    <a:pt x="215" y="3"/>
                  </a:lnTo>
                  <a:lnTo>
                    <a:pt x="217" y="3"/>
                  </a:lnTo>
                  <a:lnTo>
                    <a:pt x="219" y="3"/>
                  </a:lnTo>
                  <a:lnTo>
                    <a:pt x="222" y="3"/>
                  </a:lnTo>
                  <a:lnTo>
                    <a:pt x="226" y="3"/>
                  </a:lnTo>
                  <a:lnTo>
                    <a:pt x="231" y="3"/>
                  </a:lnTo>
                  <a:lnTo>
                    <a:pt x="235" y="0"/>
                  </a:lnTo>
                  <a:lnTo>
                    <a:pt x="242" y="0"/>
                  </a:lnTo>
                  <a:lnTo>
                    <a:pt x="247" y="3"/>
                  </a:lnTo>
                  <a:lnTo>
                    <a:pt x="249" y="3"/>
                  </a:lnTo>
                  <a:lnTo>
                    <a:pt x="251" y="5"/>
                  </a:lnTo>
                  <a:lnTo>
                    <a:pt x="254" y="7"/>
                  </a:lnTo>
                  <a:lnTo>
                    <a:pt x="254" y="7"/>
                  </a:lnTo>
                  <a:lnTo>
                    <a:pt x="258" y="9"/>
                  </a:lnTo>
                  <a:lnTo>
                    <a:pt x="261" y="9"/>
                  </a:lnTo>
                  <a:lnTo>
                    <a:pt x="263" y="9"/>
                  </a:lnTo>
                  <a:lnTo>
                    <a:pt x="265" y="12"/>
                  </a:lnTo>
                  <a:lnTo>
                    <a:pt x="270" y="12"/>
                  </a:lnTo>
                  <a:lnTo>
                    <a:pt x="272" y="14"/>
                  </a:lnTo>
                  <a:lnTo>
                    <a:pt x="277" y="16"/>
                  </a:lnTo>
                  <a:lnTo>
                    <a:pt x="281" y="21"/>
                  </a:lnTo>
                  <a:lnTo>
                    <a:pt x="286" y="25"/>
                  </a:lnTo>
                  <a:lnTo>
                    <a:pt x="290" y="25"/>
                  </a:lnTo>
                  <a:lnTo>
                    <a:pt x="293" y="28"/>
                  </a:lnTo>
                  <a:lnTo>
                    <a:pt x="297" y="28"/>
                  </a:lnTo>
                  <a:lnTo>
                    <a:pt x="299" y="28"/>
                  </a:lnTo>
                  <a:lnTo>
                    <a:pt x="302" y="25"/>
                  </a:lnTo>
                  <a:lnTo>
                    <a:pt x="304" y="25"/>
                  </a:lnTo>
                  <a:lnTo>
                    <a:pt x="306" y="21"/>
                  </a:lnTo>
                  <a:lnTo>
                    <a:pt x="309" y="16"/>
                  </a:lnTo>
                  <a:lnTo>
                    <a:pt x="311" y="14"/>
                  </a:lnTo>
                  <a:lnTo>
                    <a:pt x="311" y="12"/>
                  </a:lnTo>
                  <a:lnTo>
                    <a:pt x="315" y="12"/>
                  </a:lnTo>
                  <a:lnTo>
                    <a:pt x="318" y="14"/>
                  </a:lnTo>
                  <a:lnTo>
                    <a:pt x="320" y="14"/>
                  </a:lnTo>
                  <a:lnTo>
                    <a:pt x="322" y="16"/>
                  </a:lnTo>
                  <a:lnTo>
                    <a:pt x="325" y="19"/>
                  </a:lnTo>
                  <a:lnTo>
                    <a:pt x="327" y="21"/>
                  </a:lnTo>
                  <a:lnTo>
                    <a:pt x="329" y="25"/>
                  </a:lnTo>
                  <a:lnTo>
                    <a:pt x="334" y="28"/>
                  </a:lnTo>
                  <a:lnTo>
                    <a:pt x="336" y="30"/>
                  </a:lnTo>
                  <a:lnTo>
                    <a:pt x="341" y="35"/>
                  </a:lnTo>
                  <a:lnTo>
                    <a:pt x="345" y="35"/>
                  </a:lnTo>
                  <a:lnTo>
                    <a:pt x="345" y="37"/>
                  </a:lnTo>
                  <a:lnTo>
                    <a:pt x="345" y="39"/>
                  </a:lnTo>
                  <a:lnTo>
                    <a:pt x="345" y="41"/>
                  </a:lnTo>
                  <a:lnTo>
                    <a:pt x="347" y="44"/>
                  </a:lnTo>
                  <a:lnTo>
                    <a:pt x="352" y="48"/>
                  </a:lnTo>
                  <a:lnTo>
                    <a:pt x="357" y="53"/>
                  </a:lnTo>
                  <a:lnTo>
                    <a:pt x="361" y="55"/>
                  </a:lnTo>
                  <a:lnTo>
                    <a:pt x="363" y="60"/>
                  </a:lnTo>
                  <a:lnTo>
                    <a:pt x="366" y="60"/>
                  </a:lnTo>
                  <a:lnTo>
                    <a:pt x="368" y="62"/>
                  </a:lnTo>
                  <a:lnTo>
                    <a:pt x="370" y="64"/>
                  </a:lnTo>
                  <a:lnTo>
                    <a:pt x="373" y="64"/>
                  </a:lnTo>
                  <a:lnTo>
                    <a:pt x="375" y="69"/>
                  </a:lnTo>
                  <a:lnTo>
                    <a:pt x="377" y="71"/>
                  </a:lnTo>
                  <a:lnTo>
                    <a:pt x="382" y="78"/>
                  </a:lnTo>
                  <a:lnTo>
                    <a:pt x="384" y="80"/>
                  </a:lnTo>
                  <a:lnTo>
                    <a:pt x="389" y="83"/>
                  </a:lnTo>
                  <a:lnTo>
                    <a:pt x="391" y="83"/>
                  </a:lnTo>
                  <a:lnTo>
                    <a:pt x="395" y="83"/>
                  </a:lnTo>
                  <a:lnTo>
                    <a:pt x="398" y="83"/>
                  </a:lnTo>
                  <a:lnTo>
                    <a:pt x="400" y="83"/>
                  </a:lnTo>
                  <a:lnTo>
                    <a:pt x="405" y="83"/>
                  </a:lnTo>
                  <a:lnTo>
                    <a:pt x="407" y="80"/>
                  </a:lnTo>
                  <a:lnTo>
                    <a:pt x="405" y="83"/>
                  </a:lnTo>
                  <a:lnTo>
                    <a:pt x="405" y="87"/>
                  </a:lnTo>
                  <a:lnTo>
                    <a:pt x="407" y="87"/>
                  </a:lnTo>
                  <a:lnTo>
                    <a:pt x="407" y="89"/>
                  </a:lnTo>
                  <a:lnTo>
                    <a:pt x="402" y="99"/>
                  </a:lnTo>
                  <a:lnTo>
                    <a:pt x="400" y="108"/>
                  </a:lnTo>
                  <a:lnTo>
                    <a:pt x="398" y="112"/>
                  </a:lnTo>
                  <a:lnTo>
                    <a:pt x="398" y="115"/>
                  </a:lnTo>
                  <a:lnTo>
                    <a:pt x="398" y="117"/>
                  </a:lnTo>
                  <a:lnTo>
                    <a:pt x="400" y="117"/>
                  </a:lnTo>
                  <a:lnTo>
                    <a:pt x="405" y="117"/>
                  </a:lnTo>
                  <a:lnTo>
                    <a:pt x="409" y="119"/>
                  </a:lnTo>
                  <a:lnTo>
                    <a:pt x="414" y="121"/>
                  </a:lnTo>
                  <a:lnTo>
                    <a:pt x="416" y="121"/>
                  </a:lnTo>
                  <a:lnTo>
                    <a:pt x="418" y="124"/>
                  </a:lnTo>
                  <a:lnTo>
                    <a:pt x="418" y="128"/>
                  </a:lnTo>
                  <a:lnTo>
                    <a:pt x="423" y="128"/>
                  </a:lnTo>
                  <a:lnTo>
                    <a:pt x="425" y="131"/>
                  </a:lnTo>
                  <a:lnTo>
                    <a:pt x="432" y="131"/>
                  </a:lnTo>
                  <a:lnTo>
                    <a:pt x="434" y="131"/>
                  </a:lnTo>
                  <a:lnTo>
                    <a:pt x="439" y="133"/>
                  </a:lnTo>
                  <a:lnTo>
                    <a:pt x="441" y="133"/>
                  </a:lnTo>
                  <a:lnTo>
                    <a:pt x="443" y="133"/>
                  </a:lnTo>
                  <a:lnTo>
                    <a:pt x="443" y="135"/>
                  </a:lnTo>
                  <a:lnTo>
                    <a:pt x="443" y="140"/>
                  </a:lnTo>
                  <a:lnTo>
                    <a:pt x="443" y="147"/>
                  </a:lnTo>
                  <a:lnTo>
                    <a:pt x="443" y="149"/>
                  </a:lnTo>
                  <a:lnTo>
                    <a:pt x="441" y="151"/>
                  </a:lnTo>
                  <a:lnTo>
                    <a:pt x="441" y="153"/>
                  </a:lnTo>
                  <a:lnTo>
                    <a:pt x="441" y="156"/>
                  </a:lnTo>
                  <a:lnTo>
                    <a:pt x="441" y="156"/>
                  </a:lnTo>
                  <a:lnTo>
                    <a:pt x="439" y="158"/>
                  </a:lnTo>
                  <a:lnTo>
                    <a:pt x="434" y="160"/>
                  </a:lnTo>
                  <a:lnTo>
                    <a:pt x="434" y="160"/>
                  </a:lnTo>
                  <a:lnTo>
                    <a:pt x="432" y="165"/>
                  </a:lnTo>
                  <a:lnTo>
                    <a:pt x="432" y="167"/>
                  </a:lnTo>
                  <a:lnTo>
                    <a:pt x="432" y="169"/>
                  </a:lnTo>
                  <a:lnTo>
                    <a:pt x="432" y="172"/>
                  </a:lnTo>
                  <a:lnTo>
                    <a:pt x="432" y="174"/>
                  </a:lnTo>
                  <a:lnTo>
                    <a:pt x="432" y="176"/>
                  </a:lnTo>
                  <a:lnTo>
                    <a:pt x="430" y="179"/>
                  </a:lnTo>
                  <a:lnTo>
                    <a:pt x="430" y="181"/>
                  </a:lnTo>
                  <a:lnTo>
                    <a:pt x="430" y="183"/>
                  </a:lnTo>
                  <a:lnTo>
                    <a:pt x="430" y="185"/>
                  </a:lnTo>
                  <a:lnTo>
                    <a:pt x="430" y="188"/>
                  </a:lnTo>
                  <a:lnTo>
                    <a:pt x="430" y="190"/>
                  </a:lnTo>
                  <a:lnTo>
                    <a:pt x="430" y="190"/>
                  </a:lnTo>
                  <a:lnTo>
                    <a:pt x="432" y="192"/>
                  </a:lnTo>
                  <a:lnTo>
                    <a:pt x="434" y="192"/>
                  </a:lnTo>
                  <a:lnTo>
                    <a:pt x="437" y="195"/>
                  </a:lnTo>
                  <a:lnTo>
                    <a:pt x="439" y="197"/>
                  </a:lnTo>
                  <a:lnTo>
                    <a:pt x="439" y="199"/>
                  </a:lnTo>
                  <a:lnTo>
                    <a:pt x="441" y="201"/>
                  </a:lnTo>
                  <a:lnTo>
                    <a:pt x="441" y="206"/>
                  </a:lnTo>
                  <a:lnTo>
                    <a:pt x="441" y="211"/>
                  </a:lnTo>
                  <a:lnTo>
                    <a:pt x="441" y="213"/>
                  </a:lnTo>
                  <a:lnTo>
                    <a:pt x="443" y="217"/>
                  </a:lnTo>
                  <a:lnTo>
                    <a:pt x="443" y="222"/>
                  </a:lnTo>
                  <a:lnTo>
                    <a:pt x="443" y="224"/>
                  </a:lnTo>
                  <a:lnTo>
                    <a:pt x="443" y="229"/>
                  </a:lnTo>
                  <a:lnTo>
                    <a:pt x="441" y="229"/>
                  </a:lnTo>
                  <a:lnTo>
                    <a:pt x="434" y="231"/>
                  </a:lnTo>
                  <a:lnTo>
                    <a:pt x="432" y="233"/>
                  </a:lnTo>
                  <a:lnTo>
                    <a:pt x="430" y="231"/>
                  </a:lnTo>
                  <a:lnTo>
                    <a:pt x="427" y="233"/>
                  </a:lnTo>
                  <a:lnTo>
                    <a:pt x="425" y="233"/>
                  </a:lnTo>
                  <a:lnTo>
                    <a:pt x="421" y="233"/>
                  </a:lnTo>
                  <a:lnTo>
                    <a:pt x="418" y="233"/>
                  </a:lnTo>
                  <a:lnTo>
                    <a:pt x="416" y="231"/>
                  </a:lnTo>
                  <a:lnTo>
                    <a:pt x="411" y="229"/>
                  </a:lnTo>
                  <a:lnTo>
                    <a:pt x="407" y="224"/>
                  </a:lnTo>
                  <a:lnTo>
                    <a:pt x="405" y="224"/>
                  </a:lnTo>
                  <a:lnTo>
                    <a:pt x="402" y="224"/>
                  </a:lnTo>
                  <a:lnTo>
                    <a:pt x="400" y="224"/>
                  </a:lnTo>
                  <a:lnTo>
                    <a:pt x="398" y="227"/>
                  </a:lnTo>
                  <a:lnTo>
                    <a:pt x="398" y="227"/>
                  </a:lnTo>
                  <a:lnTo>
                    <a:pt x="398" y="231"/>
                  </a:lnTo>
                  <a:lnTo>
                    <a:pt x="398" y="233"/>
                  </a:lnTo>
                  <a:lnTo>
                    <a:pt x="395" y="238"/>
                  </a:lnTo>
                  <a:lnTo>
                    <a:pt x="395" y="240"/>
                  </a:lnTo>
                  <a:lnTo>
                    <a:pt x="393" y="245"/>
                  </a:lnTo>
                  <a:lnTo>
                    <a:pt x="389" y="245"/>
                  </a:lnTo>
                  <a:lnTo>
                    <a:pt x="384" y="245"/>
                  </a:lnTo>
                  <a:lnTo>
                    <a:pt x="382" y="247"/>
                  </a:lnTo>
                  <a:lnTo>
                    <a:pt x="379" y="252"/>
                  </a:lnTo>
                  <a:lnTo>
                    <a:pt x="379" y="254"/>
                  </a:lnTo>
                  <a:lnTo>
                    <a:pt x="375" y="256"/>
                  </a:lnTo>
                  <a:lnTo>
                    <a:pt x="373" y="259"/>
                  </a:lnTo>
                  <a:lnTo>
                    <a:pt x="370" y="261"/>
                  </a:lnTo>
                  <a:lnTo>
                    <a:pt x="368" y="263"/>
                  </a:lnTo>
                  <a:lnTo>
                    <a:pt x="366" y="268"/>
                  </a:lnTo>
                  <a:lnTo>
                    <a:pt x="361" y="268"/>
                  </a:lnTo>
                  <a:lnTo>
                    <a:pt x="357" y="270"/>
                  </a:lnTo>
                  <a:lnTo>
                    <a:pt x="354" y="270"/>
                  </a:lnTo>
                  <a:lnTo>
                    <a:pt x="352" y="272"/>
                  </a:lnTo>
                  <a:lnTo>
                    <a:pt x="350" y="277"/>
                  </a:lnTo>
                  <a:lnTo>
                    <a:pt x="347" y="277"/>
                  </a:lnTo>
                  <a:lnTo>
                    <a:pt x="345" y="277"/>
                  </a:lnTo>
                  <a:lnTo>
                    <a:pt x="341" y="277"/>
                  </a:lnTo>
                  <a:lnTo>
                    <a:pt x="336" y="277"/>
                  </a:lnTo>
                  <a:lnTo>
                    <a:pt x="331" y="277"/>
                  </a:lnTo>
                  <a:lnTo>
                    <a:pt x="331" y="277"/>
                  </a:lnTo>
                  <a:lnTo>
                    <a:pt x="329" y="277"/>
                  </a:lnTo>
                  <a:lnTo>
                    <a:pt x="327" y="275"/>
                  </a:lnTo>
                  <a:lnTo>
                    <a:pt x="327" y="272"/>
                  </a:lnTo>
                  <a:lnTo>
                    <a:pt x="327" y="270"/>
                  </a:lnTo>
                  <a:lnTo>
                    <a:pt x="325" y="268"/>
                  </a:lnTo>
                  <a:lnTo>
                    <a:pt x="322" y="265"/>
                  </a:lnTo>
                  <a:lnTo>
                    <a:pt x="320" y="263"/>
                  </a:lnTo>
                  <a:lnTo>
                    <a:pt x="318" y="261"/>
                  </a:lnTo>
                  <a:lnTo>
                    <a:pt x="313" y="256"/>
                  </a:lnTo>
                  <a:lnTo>
                    <a:pt x="313" y="254"/>
                  </a:lnTo>
                  <a:lnTo>
                    <a:pt x="311" y="252"/>
                  </a:lnTo>
                  <a:lnTo>
                    <a:pt x="309" y="249"/>
                  </a:lnTo>
                  <a:lnTo>
                    <a:pt x="309" y="249"/>
                  </a:lnTo>
                  <a:lnTo>
                    <a:pt x="306" y="249"/>
                  </a:lnTo>
                  <a:lnTo>
                    <a:pt x="304" y="249"/>
                  </a:lnTo>
                  <a:lnTo>
                    <a:pt x="299" y="252"/>
                  </a:lnTo>
                  <a:lnTo>
                    <a:pt x="297" y="252"/>
                  </a:lnTo>
                  <a:lnTo>
                    <a:pt x="290" y="252"/>
                  </a:lnTo>
                  <a:lnTo>
                    <a:pt x="288" y="252"/>
                  </a:lnTo>
                  <a:lnTo>
                    <a:pt x="286" y="252"/>
                  </a:lnTo>
                  <a:lnTo>
                    <a:pt x="281" y="252"/>
                  </a:lnTo>
                  <a:lnTo>
                    <a:pt x="277" y="249"/>
                  </a:lnTo>
                  <a:lnTo>
                    <a:pt x="274" y="252"/>
                  </a:lnTo>
                  <a:lnTo>
                    <a:pt x="272" y="254"/>
                  </a:lnTo>
                  <a:lnTo>
                    <a:pt x="265" y="256"/>
                  </a:lnTo>
                  <a:lnTo>
                    <a:pt x="261" y="261"/>
                  </a:lnTo>
                  <a:lnTo>
                    <a:pt x="256" y="263"/>
                  </a:lnTo>
                  <a:lnTo>
                    <a:pt x="256" y="263"/>
                  </a:lnTo>
                  <a:lnTo>
                    <a:pt x="254" y="263"/>
                  </a:lnTo>
                  <a:lnTo>
                    <a:pt x="247" y="259"/>
                  </a:lnTo>
                  <a:lnTo>
                    <a:pt x="245" y="259"/>
                  </a:lnTo>
                  <a:lnTo>
                    <a:pt x="242" y="259"/>
                  </a:lnTo>
                  <a:lnTo>
                    <a:pt x="238" y="261"/>
                  </a:lnTo>
                  <a:lnTo>
                    <a:pt x="235" y="261"/>
                  </a:lnTo>
                  <a:lnTo>
                    <a:pt x="233" y="261"/>
                  </a:lnTo>
                  <a:lnTo>
                    <a:pt x="226" y="261"/>
                  </a:lnTo>
                  <a:lnTo>
                    <a:pt x="226" y="263"/>
                  </a:lnTo>
                  <a:lnTo>
                    <a:pt x="224" y="263"/>
                  </a:lnTo>
                  <a:lnTo>
                    <a:pt x="224" y="265"/>
                  </a:lnTo>
                  <a:lnTo>
                    <a:pt x="224" y="270"/>
                  </a:lnTo>
                  <a:lnTo>
                    <a:pt x="224" y="272"/>
                  </a:lnTo>
                  <a:lnTo>
                    <a:pt x="222" y="275"/>
                  </a:lnTo>
                  <a:lnTo>
                    <a:pt x="222" y="275"/>
                  </a:lnTo>
                  <a:lnTo>
                    <a:pt x="219" y="275"/>
                  </a:lnTo>
                  <a:lnTo>
                    <a:pt x="215" y="275"/>
                  </a:lnTo>
                  <a:lnTo>
                    <a:pt x="213" y="275"/>
                  </a:lnTo>
                  <a:lnTo>
                    <a:pt x="210" y="277"/>
                  </a:lnTo>
                  <a:lnTo>
                    <a:pt x="210" y="279"/>
                  </a:lnTo>
                  <a:lnTo>
                    <a:pt x="208" y="281"/>
                  </a:lnTo>
                  <a:lnTo>
                    <a:pt x="206" y="284"/>
                  </a:lnTo>
                  <a:lnTo>
                    <a:pt x="201" y="284"/>
                  </a:lnTo>
                  <a:lnTo>
                    <a:pt x="199" y="284"/>
                  </a:lnTo>
                  <a:lnTo>
                    <a:pt x="201" y="286"/>
                  </a:lnTo>
                  <a:lnTo>
                    <a:pt x="201" y="288"/>
                  </a:lnTo>
                  <a:lnTo>
                    <a:pt x="201" y="288"/>
                  </a:lnTo>
                  <a:lnTo>
                    <a:pt x="199" y="291"/>
                  </a:lnTo>
                  <a:lnTo>
                    <a:pt x="199" y="293"/>
                  </a:lnTo>
                  <a:lnTo>
                    <a:pt x="197" y="293"/>
                  </a:lnTo>
                  <a:lnTo>
                    <a:pt x="199" y="295"/>
                  </a:lnTo>
                  <a:lnTo>
                    <a:pt x="199" y="300"/>
                  </a:lnTo>
                  <a:lnTo>
                    <a:pt x="201" y="302"/>
                  </a:lnTo>
                  <a:lnTo>
                    <a:pt x="201" y="304"/>
                  </a:lnTo>
                  <a:lnTo>
                    <a:pt x="201" y="309"/>
                  </a:lnTo>
                  <a:lnTo>
                    <a:pt x="201" y="311"/>
                  </a:lnTo>
                  <a:lnTo>
                    <a:pt x="199" y="313"/>
                  </a:lnTo>
                  <a:lnTo>
                    <a:pt x="197" y="316"/>
                  </a:lnTo>
                  <a:lnTo>
                    <a:pt x="194" y="318"/>
                  </a:lnTo>
                  <a:lnTo>
                    <a:pt x="190" y="318"/>
                  </a:lnTo>
                  <a:lnTo>
                    <a:pt x="187" y="318"/>
                  </a:lnTo>
                  <a:lnTo>
                    <a:pt x="183" y="318"/>
                  </a:lnTo>
                  <a:lnTo>
                    <a:pt x="178" y="316"/>
                  </a:lnTo>
                  <a:lnTo>
                    <a:pt x="176" y="316"/>
                  </a:lnTo>
                  <a:lnTo>
                    <a:pt x="174" y="316"/>
                  </a:lnTo>
                  <a:lnTo>
                    <a:pt x="172" y="316"/>
                  </a:lnTo>
                  <a:lnTo>
                    <a:pt x="169" y="318"/>
                  </a:lnTo>
                  <a:lnTo>
                    <a:pt x="160" y="320"/>
                  </a:lnTo>
                  <a:lnTo>
                    <a:pt x="158" y="320"/>
                  </a:lnTo>
                  <a:lnTo>
                    <a:pt x="156" y="320"/>
                  </a:lnTo>
                  <a:lnTo>
                    <a:pt x="153" y="320"/>
                  </a:lnTo>
                  <a:lnTo>
                    <a:pt x="151" y="318"/>
                  </a:lnTo>
                  <a:lnTo>
                    <a:pt x="149" y="313"/>
                  </a:lnTo>
                  <a:lnTo>
                    <a:pt x="144" y="311"/>
                  </a:lnTo>
                  <a:lnTo>
                    <a:pt x="144" y="311"/>
                  </a:lnTo>
                  <a:lnTo>
                    <a:pt x="142" y="309"/>
                  </a:lnTo>
                  <a:lnTo>
                    <a:pt x="137" y="309"/>
                  </a:lnTo>
                  <a:lnTo>
                    <a:pt x="133" y="311"/>
                  </a:lnTo>
                  <a:lnTo>
                    <a:pt x="130" y="311"/>
                  </a:lnTo>
                  <a:lnTo>
                    <a:pt x="126" y="316"/>
                  </a:lnTo>
                  <a:lnTo>
                    <a:pt x="119" y="320"/>
                  </a:lnTo>
                  <a:lnTo>
                    <a:pt x="117" y="320"/>
                  </a:lnTo>
                  <a:lnTo>
                    <a:pt x="114" y="320"/>
                  </a:lnTo>
                  <a:lnTo>
                    <a:pt x="114" y="320"/>
                  </a:lnTo>
                  <a:lnTo>
                    <a:pt x="112" y="318"/>
                  </a:lnTo>
                  <a:lnTo>
                    <a:pt x="108" y="313"/>
                  </a:lnTo>
                  <a:lnTo>
                    <a:pt x="108" y="313"/>
                  </a:lnTo>
                  <a:lnTo>
                    <a:pt x="105" y="313"/>
                  </a:lnTo>
                  <a:lnTo>
                    <a:pt x="101" y="313"/>
                  </a:lnTo>
                  <a:lnTo>
                    <a:pt x="94" y="316"/>
                  </a:lnTo>
                  <a:lnTo>
                    <a:pt x="92" y="316"/>
                  </a:lnTo>
                  <a:lnTo>
                    <a:pt x="89" y="316"/>
                  </a:lnTo>
                  <a:lnTo>
                    <a:pt x="87" y="313"/>
                  </a:lnTo>
                  <a:lnTo>
                    <a:pt x="85" y="311"/>
                  </a:lnTo>
                  <a:lnTo>
                    <a:pt x="82" y="311"/>
                  </a:lnTo>
                  <a:lnTo>
                    <a:pt x="80" y="311"/>
                  </a:lnTo>
                  <a:lnTo>
                    <a:pt x="78" y="311"/>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39" name="A106">
              <a:extLst>
                <a:ext uri="{FF2B5EF4-FFF2-40B4-BE49-F238E27FC236}">
                  <a16:creationId xmlns:a16="http://schemas.microsoft.com/office/drawing/2014/main" id="{CCCAA191-7368-47C0-A9F5-371F30E34688}"/>
                </a:ext>
              </a:extLst>
            </xdr:cNvPr>
            <xdr:cNvSpPr>
              <a:spLocks/>
            </xdr:cNvSpPr>
          </xdr:nvSpPr>
          <xdr:spPr bwMode="auto">
            <a:xfrm>
              <a:off x="4694614" y="7865929"/>
              <a:ext cx="382218" cy="346443"/>
            </a:xfrm>
            <a:custGeom>
              <a:avLst/>
              <a:gdLst/>
              <a:ahLst/>
              <a:cxnLst>
                <a:cxn ang="0">
                  <a:pos x="251" y="228"/>
                </a:cxn>
                <a:cxn ang="0">
                  <a:pos x="240" y="242"/>
                </a:cxn>
                <a:cxn ang="0">
                  <a:pos x="240" y="256"/>
                </a:cxn>
                <a:cxn ang="0">
                  <a:pos x="240" y="281"/>
                </a:cxn>
                <a:cxn ang="0">
                  <a:pos x="237" y="304"/>
                </a:cxn>
                <a:cxn ang="0">
                  <a:pos x="214" y="320"/>
                </a:cxn>
                <a:cxn ang="0">
                  <a:pos x="201" y="345"/>
                </a:cxn>
                <a:cxn ang="0">
                  <a:pos x="180" y="354"/>
                </a:cxn>
                <a:cxn ang="0">
                  <a:pos x="160" y="368"/>
                </a:cxn>
                <a:cxn ang="0">
                  <a:pos x="141" y="349"/>
                </a:cxn>
                <a:cxn ang="0">
                  <a:pos x="128" y="349"/>
                </a:cxn>
                <a:cxn ang="0">
                  <a:pos x="112" y="361"/>
                </a:cxn>
                <a:cxn ang="0">
                  <a:pos x="89" y="345"/>
                </a:cxn>
                <a:cxn ang="0">
                  <a:pos x="73" y="340"/>
                </a:cxn>
                <a:cxn ang="0">
                  <a:pos x="50" y="336"/>
                </a:cxn>
                <a:cxn ang="0">
                  <a:pos x="29" y="336"/>
                </a:cxn>
                <a:cxn ang="0">
                  <a:pos x="6" y="322"/>
                </a:cxn>
                <a:cxn ang="0">
                  <a:pos x="0" y="290"/>
                </a:cxn>
                <a:cxn ang="0">
                  <a:pos x="18" y="272"/>
                </a:cxn>
                <a:cxn ang="0">
                  <a:pos x="29" y="249"/>
                </a:cxn>
                <a:cxn ang="0">
                  <a:pos x="20" y="228"/>
                </a:cxn>
                <a:cxn ang="0">
                  <a:pos x="52" y="201"/>
                </a:cxn>
                <a:cxn ang="0">
                  <a:pos x="54" y="166"/>
                </a:cxn>
                <a:cxn ang="0">
                  <a:pos x="34" y="137"/>
                </a:cxn>
                <a:cxn ang="0">
                  <a:pos x="29" y="121"/>
                </a:cxn>
                <a:cxn ang="0">
                  <a:pos x="50" y="112"/>
                </a:cxn>
                <a:cxn ang="0">
                  <a:pos x="61" y="100"/>
                </a:cxn>
                <a:cxn ang="0">
                  <a:pos x="77" y="77"/>
                </a:cxn>
                <a:cxn ang="0">
                  <a:pos x="86" y="64"/>
                </a:cxn>
                <a:cxn ang="0">
                  <a:pos x="116" y="55"/>
                </a:cxn>
                <a:cxn ang="0">
                  <a:pos x="144" y="34"/>
                </a:cxn>
                <a:cxn ang="0">
                  <a:pos x="173" y="27"/>
                </a:cxn>
                <a:cxn ang="0">
                  <a:pos x="192" y="34"/>
                </a:cxn>
                <a:cxn ang="0">
                  <a:pos x="214" y="18"/>
                </a:cxn>
                <a:cxn ang="0">
                  <a:pos x="228" y="29"/>
                </a:cxn>
                <a:cxn ang="0">
                  <a:pos x="240" y="18"/>
                </a:cxn>
                <a:cxn ang="0">
                  <a:pos x="253" y="9"/>
                </a:cxn>
                <a:cxn ang="0">
                  <a:pos x="281" y="7"/>
                </a:cxn>
                <a:cxn ang="0">
                  <a:pos x="297" y="0"/>
                </a:cxn>
                <a:cxn ang="0">
                  <a:pos x="317" y="9"/>
                </a:cxn>
                <a:cxn ang="0">
                  <a:pos x="331" y="11"/>
                </a:cxn>
                <a:cxn ang="0">
                  <a:pos x="338" y="48"/>
                </a:cxn>
                <a:cxn ang="0">
                  <a:pos x="320" y="71"/>
                </a:cxn>
                <a:cxn ang="0">
                  <a:pos x="331" y="82"/>
                </a:cxn>
                <a:cxn ang="0">
                  <a:pos x="349" y="91"/>
                </a:cxn>
                <a:cxn ang="0">
                  <a:pos x="368" y="93"/>
                </a:cxn>
                <a:cxn ang="0">
                  <a:pos x="377" y="103"/>
                </a:cxn>
                <a:cxn ang="0">
                  <a:pos x="386" y="123"/>
                </a:cxn>
                <a:cxn ang="0">
                  <a:pos x="402" y="132"/>
                </a:cxn>
                <a:cxn ang="0">
                  <a:pos x="406" y="150"/>
                </a:cxn>
                <a:cxn ang="0">
                  <a:pos x="393" y="178"/>
                </a:cxn>
                <a:cxn ang="0">
                  <a:pos x="368" y="180"/>
                </a:cxn>
                <a:cxn ang="0">
                  <a:pos x="356" y="189"/>
                </a:cxn>
                <a:cxn ang="0">
                  <a:pos x="356" y="203"/>
                </a:cxn>
                <a:cxn ang="0">
                  <a:pos x="349" y="194"/>
                </a:cxn>
                <a:cxn ang="0">
                  <a:pos x="336" y="192"/>
                </a:cxn>
                <a:cxn ang="0">
                  <a:pos x="313" y="196"/>
                </a:cxn>
                <a:cxn ang="0">
                  <a:pos x="294" y="196"/>
                </a:cxn>
                <a:cxn ang="0">
                  <a:pos x="276" y="203"/>
                </a:cxn>
              </a:cxnLst>
              <a:rect l="0" t="0" r="r" b="b"/>
              <a:pathLst>
                <a:path w="406" h="368">
                  <a:moveTo>
                    <a:pt x="262" y="208"/>
                  </a:moveTo>
                  <a:lnTo>
                    <a:pt x="260" y="210"/>
                  </a:lnTo>
                  <a:lnTo>
                    <a:pt x="258" y="214"/>
                  </a:lnTo>
                  <a:lnTo>
                    <a:pt x="256" y="219"/>
                  </a:lnTo>
                  <a:lnTo>
                    <a:pt x="253" y="224"/>
                  </a:lnTo>
                  <a:lnTo>
                    <a:pt x="251" y="228"/>
                  </a:lnTo>
                  <a:lnTo>
                    <a:pt x="249" y="230"/>
                  </a:lnTo>
                  <a:lnTo>
                    <a:pt x="246" y="233"/>
                  </a:lnTo>
                  <a:lnTo>
                    <a:pt x="242" y="235"/>
                  </a:lnTo>
                  <a:lnTo>
                    <a:pt x="242" y="237"/>
                  </a:lnTo>
                  <a:lnTo>
                    <a:pt x="240" y="240"/>
                  </a:lnTo>
                  <a:lnTo>
                    <a:pt x="240" y="242"/>
                  </a:lnTo>
                  <a:lnTo>
                    <a:pt x="240" y="246"/>
                  </a:lnTo>
                  <a:lnTo>
                    <a:pt x="240" y="249"/>
                  </a:lnTo>
                  <a:lnTo>
                    <a:pt x="240" y="251"/>
                  </a:lnTo>
                  <a:lnTo>
                    <a:pt x="240" y="253"/>
                  </a:lnTo>
                  <a:lnTo>
                    <a:pt x="240" y="256"/>
                  </a:lnTo>
                  <a:lnTo>
                    <a:pt x="240" y="256"/>
                  </a:lnTo>
                  <a:lnTo>
                    <a:pt x="240" y="260"/>
                  </a:lnTo>
                  <a:lnTo>
                    <a:pt x="240" y="265"/>
                  </a:lnTo>
                  <a:lnTo>
                    <a:pt x="240" y="269"/>
                  </a:lnTo>
                  <a:lnTo>
                    <a:pt x="240" y="274"/>
                  </a:lnTo>
                  <a:lnTo>
                    <a:pt x="240" y="276"/>
                  </a:lnTo>
                  <a:lnTo>
                    <a:pt x="240" y="281"/>
                  </a:lnTo>
                  <a:lnTo>
                    <a:pt x="242" y="283"/>
                  </a:lnTo>
                  <a:lnTo>
                    <a:pt x="242" y="285"/>
                  </a:lnTo>
                  <a:lnTo>
                    <a:pt x="240" y="290"/>
                  </a:lnTo>
                  <a:lnTo>
                    <a:pt x="240" y="297"/>
                  </a:lnTo>
                  <a:lnTo>
                    <a:pt x="237" y="301"/>
                  </a:lnTo>
                  <a:lnTo>
                    <a:pt x="237" y="304"/>
                  </a:lnTo>
                  <a:lnTo>
                    <a:pt x="235" y="306"/>
                  </a:lnTo>
                  <a:lnTo>
                    <a:pt x="233" y="308"/>
                  </a:lnTo>
                  <a:lnTo>
                    <a:pt x="228" y="313"/>
                  </a:lnTo>
                  <a:lnTo>
                    <a:pt x="224" y="315"/>
                  </a:lnTo>
                  <a:lnTo>
                    <a:pt x="219" y="317"/>
                  </a:lnTo>
                  <a:lnTo>
                    <a:pt x="214" y="320"/>
                  </a:lnTo>
                  <a:lnTo>
                    <a:pt x="210" y="322"/>
                  </a:lnTo>
                  <a:lnTo>
                    <a:pt x="208" y="326"/>
                  </a:lnTo>
                  <a:lnTo>
                    <a:pt x="205" y="336"/>
                  </a:lnTo>
                  <a:lnTo>
                    <a:pt x="203" y="340"/>
                  </a:lnTo>
                  <a:lnTo>
                    <a:pt x="203" y="342"/>
                  </a:lnTo>
                  <a:lnTo>
                    <a:pt x="201" y="345"/>
                  </a:lnTo>
                  <a:lnTo>
                    <a:pt x="198" y="345"/>
                  </a:lnTo>
                  <a:lnTo>
                    <a:pt x="196" y="347"/>
                  </a:lnTo>
                  <a:lnTo>
                    <a:pt x="194" y="349"/>
                  </a:lnTo>
                  <a:lnTo>
                    <a:pt x="192" y="349"/>
                  </a:lnTo>
                  <a:lnTo>
                    <a:pt x="187" y="352"/>
                  </a:lnTo>
                  <a:lnTo>
                    <a:pt x="180" y="354"/>
                  </a:lnTo>
                  <a:lnTo>
                    <a:pt x="176" y="356"/>
                  </a:lnTo>
                  <a:lnTo>
                    <a:pt x="171" y="358"/>
                  </a:lnTo>
                  <a:lnTo>
                    <a:pt x="169" y="361"/>
                  </a:lnTo>
                  <a:lnTo>
                    <a:pt x="166" y="363"/>
                  </a:lnTo>
                  <a:lnTo>
                    <a:pt x="164" y="368"/>
                  </a:lnTo>
                  <a:lnTo>
                    <a:pt x="160" y="368"/>
                  </a:lnTo>
                  <a:lnTo>
                    <a:pt x="155" y="363"/>
                  </a:lnTo>
                  <a:lnTo>
                    <a:pt x="153" y="361"/>
                  </a:lnTo>
                  <a:lnTo>
                    <a:pt x="148" y="358"/>
                  </a:lnTo>
                  <a:lnTo>
                    <a:pt x="146" y="354"/>
                  </a:lnTo>
                  <a:lnTo>
                    <a:pt x="144" y="352"/>
                  </a:lnTo>
                  <a:lnTo>
                    <a:pt x="141" y="349"/>
                  </a:lnTo>
                  <a:lnTo>
                    <a:pt x="139" y="347"/>
                  </a:lnTo>
                  <a:lnTo>
                    <a:pt x="137" y="347"/>
                  </a:lnTo>
                  <a:lnTo>
                    <a:pt x="134" y="345"/>
                  </a:lnTo>
                  <a:lnTo>
                    <a:pt x="130" y="345"/>
                  </a:lnTo>
                  <a:lnTo>
                    <a:pt x="130" y="347"/>
                  </a:lnTo>
                  <a:lnTo>
                    <a:pt x="128" y="349"/>
                  </a:lnTo>
                  <a:lnTo>
                    <a:pt x="125" y="354"/>
                  </a:lnTo>
                  <a:lnTo>
                    <a:pt x="123" y="358"/>
                  </a:lnTo>
                  <a:lnTo>
                    <a:pt x="121" y="358"/>
                  </a:lnTo>
                  <a:lnTo>
                    <a:pt x="118" y="361"/>
                  </a:lnTo>
                  <a:lnTo>
                    <a:pt x="116" y="361"/>
                  </a:lnTo>
                  <a:lnTo>
                    <a:pt x="112" y="361"/>
                  </a:lnTo>
                  <a:lnTo>
                    <a:pt x="109" y="358"/>
                  </a:lnTo>
                  <a:lnTo>
                    <a:pt x="105" y="358"/>
                  </a:lnTo>
                  <a:lnTo>
                    <a:pt x="100" y="354"/>
                  </a:lnTo>
                  <a:lnTo>
                    <a:pt x="96" y="349"/>
                  </a:lnTo>
                  <a:lnTo>
                    <a:pt x="91" y="347"/>
                  </a:lnTo>
                  <a:lnTo>
                    <a:pt x="89" y="345"/>
                  </a:lnTo>
                  <a:lnTo>
                    <a:pt x="84" y="345"/>
                  </a:lnTo>
                  <a:lnTo>
                    <a:pt x="82" y="342"/>
                  </a:lnTo>
                  <a:lnTo>
                    <a:pt x="80" y="342"/>
                  </a:lnTo>
                  <a:lnTo>
                    <a:pt x="77" y="342"/>
                  </a:lnTo>
                  <a:lnTo>
                    <a:pt x="73" y="340"/>
                  </a:lnTo>
                  <a:lnTo>
                    <a:pt x="73" y="340"/>
                  </a:lnTo>
                  <a:lnTo>
                    <a:pt x="70" y="338"/>
                  </a:lnTo>
                  <a:lnTo>
                    <a:pt x="68" y="336"/>
                  </a:lnTo>
                  <a:lnTo>
                    <a:pt x="66" y="336"/>
                  </a:lnTo>
                  <a:lnTo>
                    <a:pt x="61" y="333"/>
                  </a:lnTo>
                  <a:lnTo>
                    <a:pt x="54" y="333"/>
                  </a:lnTo>
                  <a:lnTo>
                    <a:pt x="50" y="336"/>
                  </a:lnTo>
                  <a:lnTo>
                    <a:pt x="45" y="336"/>
                  </a:lnTo>
                  <a:lnTo>
                    <a:pt x="41" y="336"/>
                  </a:lnTo>
                  <a:lnTo>
                    <a:pt x="38" y="336"/>
                  </a:lnTo>
                  <a:lnTo>
                    <a:pt x="36" y="336"/>
                  </a:lnTo>
                  <a:lnTo>
                    <a:pt x="34" y="336"/>
                  </a:lnTo>
                  <a:lnTo>
                    <a:pt x="29" y="336"/>
                  </a:lnTo>
                  <a:lnTo>
                    <a:pt x="25" y="336"/>
                  </a:lnTo>
                  <a:lnTo>
                    <a:pt x="18" y="336"/>
                  </a:lnTo>
                  <a:lnTo>
                    <a:pt x="16" y="336"/>
                  </a:lnTo>
                  <a:lnTo>
                    <a:pt x="13" y="331"/>
                  </a:lnTo>
                  <a:lnTo>
                    <a:pt x="11" y="326"/>
                  </a:lnTo>
                  <a:lnTo>
                    <a:pt x="6" y="322"/>
                  </a:lnTo>
                  <a:lnTo>
                    <a:pt x="4" y="317"/>
                  </a:lnTo>
                  <a:lnTo>
                    <a:pt x="2" y="310"/>
                  </a:lnTo>
                  <a:lnTo>
                    <a:pt x="0" y="306"/>
                  </a:lnTo>
                  <a:lnTo>
                    <a:pt x="0" y="301"/>
                  </a:lnTo>
                  <a:lnTo>
                    <a:pt x="0" y="297"/>
                  </a:lnTo>
                  <a:lnTo>
                    <a:pt x="0" y="290"/>
                  </a:lnTo>
                  <a:lnTo>
                    <a:pt x="0" y="288"/>
                  </a:lnTo>
                  <a:lnTo>
                    <a:pt x="2" y="283"/>
                  </a:lnTo>
                  <a:lnTo>
                    <a:pt x="4" y="278"/>
                  </a:lnTo>
                  <a:lnTo>
                    <a:pt x="9" y="276"/>
                  </a:lnTo>
                  <a:lnTo>
                    <a:pt x="13" y="274"/>
                  </a:lnTo>
                  <a:lnTo>
                    <a:pt x="18" y="272"/>
                  </a:lnTo>
                  <a:lnTo>
                    <a:pt x="22" y="269"/>
                  </a:lnTo>
                  <a:lnTo>
                    <a:pt x="29" y="267"/>
                  </a:lnTo>
                  <a:lnTo>
                    <a:pt x="29" y="265"/>
                  </a:lnTo>
                  <a:lnTo>
                    <a:pt x="32" y="262"/>
                  </a:lnTo>
                  <a:lnTo>
                    <a:pt x="32" y="258"/>
                  </a:lnTo>
                  <a:lnTo>
                    <a:pt x="29" y="249"/>
                  </a:lnTo>
                  <a:lnTo>
                    <a:pt x="29" y="244"/>
                  </a:lnTo>
                  <a:lnTo>
                    <a:pt x="25" y="240"/>
                  </a:lnTo>
                  <a:lnTo>
                    <a:pt x="22" y="235"/>
                  </a:lnTo>
                  <a:lnTo>
                    <a:pt x="20" y="233"/>
                  </a:lnTo>
                  <a:lnTo>
                    <a:pt x="20" y="230"/>
                  </a:lnTo>
                  <a:lnTo>
                    <a:pt x="20" y="228"/>
                  </a:lnTo>
                  <a:lnTo>
                    <a:pt x="22" y="226"/>
                  </a:lnTo>
                  <a:lnTo>
                    <a:pt x="27" y="219"/>
                  </a:lnTo>
                  <a:lnTo>
                    <a:pt x="36" y="212"/>
                  </a:lnTo>
                  <a:lnTo>
                    <a:pt x="45" y="205"/>
                  </a:lnTo>
                  <a:lnTo>
                    <a:pt x="50" y="201"/>
                  </a:lnTo>
                  <a:lnTo>
                    <a:pt x="52" y="201"/>
                  </a:lnTo>
                  <a:lnTo>
                    <a:pt x="54" y="192"/>
                  </a:lnTo>
                  <a:lnTo>
                    <a:pt x="57" y="185"/>
                  </a:lnTo>
                  <a:lnTo>
                    <a:pt x="57" y="180"/>
                  </a:lnTo>
                  <a:lnTo>
                    <a:pt x="57" y="173"/>
                  </a:lnTo>
                  <a:lnTo>
                    <a:pt x="57" y="171"/>
                  </a:lnTo>
                  <a:lnTo>
                    <a:pt x="54" y="166"/>
                  </a:lnTo>
                  <a:lnTo>
                    <a:pt x="54" y="164"/>
                  </a:lnTo>
                  <a:lnTo>
                    <a:pt x="52" y="164"/>
                  </a:lnTo>
                  <a:lnTo>
                    <a:pt x="52" y="162"/>
                  </a:lnTo>
                  <a:lnTo>
                    <a:pt x="48" y="157"/>
                  </a:lnTo>
                  <a:lnTo>
                    <a:pt x="41" y="148"/>
                  </a:lnTo>
                  <a:lnTo>
                    <a:pt x="34" y="137"/>
                  </a:lnTo>
                  <a:lnTo>
                    <a:pt x="27" y="130"/>
                  </a:lnTo>
                  <a:lnTo>
                    <a:pt x="25" y="128"/>
                  </a:lnTo>
                  <a:lnTo>
                    <a:pt x="25" y="125"/>
                  </a:lnTo>
                  <a:lnTo>
                    <a:pt x="25" y="123"/>
                  </a:lnTo>
                  <a:lnTo>
                    <a:pt x="27" y="123"/>
                  </a:lnTo>
                  <a:lnTo>
                    <a:pt x="29" y="121"/>
                  </a:lnTo>
                  <a:lnTo>
                    <a:pt x="36" y="119"/>
                  </a:lnTo>
                  <a:lnTo>
                    <a:pt x="38" y="116"/>
                  </a:lnTo>
                  <a:lnTo>
                    <a:pt x="41" y="114"/>
                  </a:lnTo>
                  <a:lnTo>
                    <a:pt x="43" y="114"/>
                  </a:lnTo>
                  <a:lnTo>
                    <a:pt x="45" y="112"/>
                  </a:lnTo>
                  <a:lnTo>
                    <a:pt x="50" y="112"/>
                  </a:lnTo>
                  <a:lnTo>
                    <a:pt x="54" y="112"/>
                  </a:lnTo>
                  <a:lnTo>
                    <a:pt x="57" y="112"/>
                  </a:lnTo>
                  <a:lnTo>
                    <a:pt x="59" y="109"/>
                  </a:lnTo>
                  <a:lnTo>
                    <a:pt x="59" y="109"/>
                  </a:lnTo>
                  <a:lnTo>
                    <a:pt x="61" y="105"/>
                  </a:lnTo>
                  <a:lnTo>
                    <a:pt x="61" y="100"/>
                  </a:lnTo>
                  <a:lnTo>
                    <a:pt x="61" y="96"/>
                  </a:lnTo>
                  <a:lnTo>
                    <a:pt x="64" y="91"/>
                  </a:lnTo>
                  <a:lnTo>
                    <a:pt x="66" y="87"/>
                  </a:lnTo>
                  <a:lnTo>
                    <a:pt x="68" y="84"/>
                  </a:lnTo>
                  <a:lnTo>
                    <a:pt x="73" y="80"/>
                  </a:lnTo>
                  <a:lnTo>
                    <a:pt x="77" y="77"/>
                  </a:lnTo>
                  <a:lnTo>
                    <a:pt x="82" y="75"/>
                  </a:lnTo>
                  <a:lnTo>
                    <a:pt x="82" y="73"/>
                  </a:lnTo>
                  <a:lnTo>
                    <a:pt x="84" y="71"/>
                  </a:lnTo>
                  <a:lnTo>
                    <a:pt x="84" y="66"/>
                  </a:lnTo>
                  <a:lnTo>
                    <a:pt x="86" y="64"/>
                  </a:lnTo>
                  <a:lnTo>
                    <a:pt x="86" y="64"/>
                  </a:lnTo>
                  <a:lnTo>
                    <a:pt x="89" y="61"/>
                  </a:lnTo>
                  <a:lnTo>
                    <a:pt x="93" y="59"/>
                  </a:lnTo>
                  <a:lnTo>
                    <a:pt x="102" y="59"/>
                  </a:lnTo>
                  <a:lnTo>
                    <a:pt x="112" y="57"/>
                  </a:lnTo>
                  <a:lnTo>
                    <a:pt x="114" y="55"/>
                  </a:lnTo>
                  <a:lnTo>
                    <a:pt x="116" y="55"/>
                  </a:lnTo>
                  <a:lnTo>
                    <a:pt x="121" y="50"/>
                  </a:lnTo>
                  <a:lnTo>
                    <a:pt x="128" y="41"/>
                  </a:lnTo>
                  <a:lnTo>
                    <a:pt x="132" y="36"/>
                  </a:lnTo>
                  <a:lnTo>
                    <a:pt x="134" y="34"/>
                  </a:lnTo>
                  <a:lnTo>
                    <a:pt x="139" y="34"/>
                  </a:lnTo>
                  <a:lnTo>
                    <a:pt x="144" y="34"/>
                  </a:lnTo>
                  <a:lnTo>
                    <a:pt x="153" y="34"/>
                  </a:lnTo>
                  <a:lnTo>
                    <a:pt x="157" y="32"/>
                  </a:lnTo>
                  <a:lnTo>
                    <a:pt x="164" y="29"/>
                  </a:lnTo>
                  <a:lnTo>
                    <a:pt x="166" y="27"/>
                  </a:lnTo>
                  <a:lnTo>
                    <a:pt x="171" y="27"/>
                  </a:lnTo>
                  <a:lnTo>
                    <a:pt x="173" y="27"/>
                  </a:lnTo>
                  <a:lnTo>
                    <a:pt x="178" y="27"/>
                  </a:lnTo>
                  <a:lnTo>
                    <a:pt x="180" y="29"/>
                  </a:lnTo>
                  <a:lnTo>
                    <a:pt x="182" y="32"/>
                  </a:lnTo>
                  <a:lnTo>
                    <a:pt x="185" y="34"/>
                  </a:lnTo>
                  <a:lnTo>
                    <a:pt x="189" y="36"/>
                  </a:lnTo>
                  <a:lnTo>
                    <a:pt x="192" y="34"/>
                  </a:lnTo>
                  <a:lnTo>
                    <a:pt x="201" y="25"/>
                  </a:lnTo>
                  <a:lnTo>
                    <a:pt x="203" y="23"/>
                  </a:lnTo>
                  <a:lnTo>
                    <a:pt x="208" y="20"/>
                  </a:lnTo>
                  <a:lnTo>
                    <a:pt x="208" y="18"/>
                  </a:lnTo>
                  <a:lnTo>
                    <a:pt x="212" y="18"/>
                  </a:lnTo>
                  <a:lnTo>
                    <a:pt x="214" y="18"/>
                  </a:lnTo>
                  <a:lnTo>
                    <a:pt x="217" y="20"/>
                  </a:lnTo>
                  <a:lnTo>
                    <a:pt x="219" y="23"/>
                  </a:lnTo>
                  <a:lnTo>
                    <a:pt x="221" y="25"/>
                  </a:lnTo>
                  <a:lnTo>
                    <a:pt x="224" y="27"/>
                  </a:lnTo>
                  <a:lnTo>
                    <a:pt x="226" y="29"/>
                  </a:lnTo>
                  <a:lnTo>
                    <a:pt x="228" y="29"/>
                  </a:lnTo>
                  <a:lnTo>
                    <a:pt x="230" y="29"/>
                  </a:lnTo>
                  <a:lnTo>
                    <a:pt x="230" y="29"/>
                  </a:lnTo>
                  <a:lnTo>
                    <a:pt x="233" y="27"/>
                  </a:lnTo>
                  <a:lnTo>
                    <a:pt x="235" y="25"/>
                  </a:lnTo>
                  <a:lnTo>
                    <a:pt x="237" y="23"/>
                  </a:lnTo>
                  <a:lnTo>
                    <a:pt x="240" y="18"/>
                  </a:lnTo>
                  <a:lnTo>
                    <a:pt x="242" y="13"/>
                  </a:lnTo>
                  <a:lnTo>
                    <a:pt x="244" y="11"/>
                  </a:lnTo>
                  <a:lnTo>
                    <a:pt x="246" y="9"/>
                  </a:lnTo>
                  <a:lnTo>
                    <a:pt x="249" y="9"/>
                  </a:lnTo>
                  <a:lnTo>
                    <a:pt x="251" y="9"/>
                  </a:lnTo>
                  <a:lnTo>
                    <a:pt x="253" y="9"/>
                  </a:lnTo>
                  <a:lnTo>
                    <a:pt x="258" y="9"/>
                  </a:lnTo>
                  <a:lnTo>
                    <a:pt x="265" y="9"/>
                  </a:lnTo>
                  <a:lnTo>
                    <a:pt x="269" y="9"/>
                  </a:lnTo>
                  <a:lnTo>
                    <a:pt x="274" y="9"/>
                  </a:lnTo>
                  <a:lnTo>
                    <a:pt x="276" y="9"/>
                  </a:lnTo>
                  <a:lnTo>
                    <a:pt x="281" y="7"/>
                  </a:lnTo>
                  <a:lnTo>
                    <a:pt x="283" y="4"/>
                  </a:lnTo>
                  <a:lnTo>
                    <a:pt x="285" y="4"/>
                  </a:lnTo>
                  <a:lnTo>
                    <a:pt x="290" y="2"/>
                  </a:lnTo>
                  <a:lnTo>
                    <a:pt x="292" y="0"/>
                  </a:lnTo>
                  <a:lnTo>
                    <a:pt x="294" y="0"/>
                  </a:lnTo>
                  <a:lnTo>
                    <a:pt x="297" y="0"/>
                  </a:lnTo>
                  <a:lnTo>
                    <a:pt x="299" y="2"/>
                  </a:lnTo>
                  <a:lnTo>
                    <a:pt x="304" y="4"/>
                  </a:lnTo>
                  <a:lnTo>
                    <a:pt x="308" y="9"/>
                  </a:lnTo>
                  <a:lnTo>
                    <a:pt x="310" y="11"/>
                  </a:lnTo>
                  <a:lnTo>
                    <a:pt x="313" y="9"/>
                  </a:lnTo>
                  <a:lnTo>
                    <a:pt x="317" y="9"/>
                  </a:lnTo>
                  <a:lnTo>
                    <a:pt x="322" y="7"/>
                  </a:lnTo>
                  <a:lnTo>
                    <a:pt x="324" y="4"/>
                  </a:lnTo>
                  <a:lnTo>
                    <a:pt x="329" y="0"/>
                  </a:lnTo>
                  <a:lnTo>
                    <a:pt x="329" y="4"/>
                  </a:lnTo>
                  <a:lnTo>
                    <a:pt x="329" y="7"/>
                  </a:lnTo>
                  <a:lnTo>
                    <a:pt x="331" y="11"/>
                  </a:lnTo>
                  <a:lnTo>
                    <a:pt x="333" y="18"/>
                  </a:lnTo>
                  <a:lnTo>
                    <a:pt x="336" y="27"/>
                  </a:lnTo>
                  <a:lnTo>
                    <a:pt x="338" y="36"/>
                  </a:lnTo>
                  <a:lnTo>
                    <a:pt x="338" y="43"/>
                  </a:lnTo>
                  <a:lnTo>
                    <a:pt x="340" y="43"/>
                  </a:lnTo>
                  <a:lnTo>
                    <a:pt x="338" y="48"/>
                  </a:lnTo>
                  <a:lnTo>
                    <a:pt x="338" y="50"/>
                  </a:lnTo>
                  <a:lnTo>
                    <a:pt x="336" y="52"/>
                  </a:lnTo>
                  <a:lnTo>
                    <a:pt x="326" y="61"/>
                  </a:lnTo>
                  <a:lnTo>
                    <a:pt x="322" y="64"/>
                  </a:lnTo>
                  <a:lnTo>
                    <a:pt x="322" y="68"/>
                  </a:lnTo>
                  <a:lnTo>
                    <a:pt x="320" y="71"/>
                  </a:lnTo>
                  <a:lnTo>
                    <a:pt x="322" y="75"/>
                  </a:lnTo>
                  <a:lnTo>
                    <a:pt x="322" y="77"/>
                  </a:lnTo>
                  <a:lnTo>
                    <a:pt x="324" y="77"/>
                  </a:lnTo>
                  <a:lnTo>
                    <a:pt x="324" y="80"/>
                  </a:lnTo>
                  <a:lnTo>
                    <a:pt x="329" y="82"/>
                  </a:lnTo>
                  <a:lnTo>
                    <a:pt x="331" y="82"/>
                  </a:lnTo>
                  <a:lnTo>
                    <a:pt x="338" y="84"/>
                  </a:lnTo>
                  <a:lnTo>
                    <a:pt x="342" y="84"/>
                  </a:lnTo>
                  <a:lnTo>
                    <a:pt x="345" y="87"/>
                  </a:lnTo>
                  <a:lnTo>
                    <a:pt x="347" y="89"/>
                  </a:lnTo>
                  <a:lnTo>
                    <a:pt x="349" y="91"/>
                  </a:lnTo>
                  <a:lnTo>
                    <a:pt x="349" y="91"/>
                  </a:lnTo>
                  <a:lnTo>
                    <a:pt x="356" y="91"/>
                  </a:lnTo>
                  <a:lnTo>
                    <a:pt x="361" y="91"/>
                  </a:lnTo>
                  <a:lnTo>
                    <a:pt x="363" y="91"/>
                  </a:lnTo>
                  <a:lnTo>
                    <a:pt x="363" y="91"/>
                  </a:lnTo>
                  <a:lnTo>
                    <a:pt x="365" y="93"/>
                  </a:lnTo>
                  <a:lnTo>
                    <a:pt x="368" y="93"/>
                  </a:lnTo>
                  <a:lnTo>
                    <a:pt x="370" y="96"/>
                  </a:lnTo>
                  <a:lnTo>
                    <a:pt x="372" y="98"/>
                  </a:lnTo>
                  <a:lnTo>
                    <a:pt x="372" y="98"/>
                  </a:lnTo>
                  <a:lnTo>
                    <a:pt x="372" y="100"/>
                  </a:lnTo>
                  <a:lnTo>
                    <a:pt x="374" y="100"/>
                  </a:lnTo>
                  <a:lnTo>
                    <a:pt x="377" y="103"/>
                  </a:lnTo>
                  <a:lnTo>
                    <a:pt x="377" y="105"/>
                  </a:lnTo>
                  <a:lnTo>
                    <a:pt x="377" y="109"/>
                  </a:lnTo>
                  <a:lnTo>
                    <a:pt x="379" y="114"/>
                  </a:lnTo>
                  <a:lnTo>
                    <a:pt x="381" y="119"/>
                  </a:lnTo>
                  <a:lnTo>
                    <a:pt x="384" y="121"/>
                  </a:lnTo>
                  <a:lnTo>
                    <a:pt x="386" y="123"/>
                  </a:lnTo>
                  <a:lnTo>
                    <a:pt x="390" y="123"/>
                  </a:lnTo>
                  <a:lnTo>
                    <a:pt x="393" y="125"/>
                  </a:lnTo>
                  <a:lnTo>
                    <a:pt x="395" y="128"/>
                  </a:lnTo>
                  <a:lnTo>
                    <a:pt x="397" y="130"/>
                  </a:lnTo>
                  <a:lnTo>
                    <a:pt x="397" y="130"/>
                  </a:lnTo>
                  <a:lnTo>
                    <a:pt x="402" y="132"/>
                  </a:lnTo>
                  <a:lnTo>
                    <a:pt x="404" y="132"/>
                  </a:lnTo>
                  <a:lnTo>
                    <a:pt x="404" y="135"/>
                  </a:lnTo>
                  <a:lnTo>
                    <a:pt x="406" y="137"/>
                  </a:lnTo>
                  <a:lnTo>
                    <a:pt x="406" y="144"/>
                  </a:lnTo>
                  <a:lnTo>
                    <a:pt x="406" y="148"/>
                  </a:lnTo>
                  <a:lnTo>
                    <a:pt x="406" y="150"/>
                  </a:lnTo>
                  <a:lnTo>
                    <a:pt x="406" y="153"/>
                  </a:lnTo>
                  <a:lnTo>
                    <a:pt x="404" y="157"/>
                  </a:lnTo>
                  <a:lnTo>
                    <a:pt x="402" y="162"/>
                  </a:lnTo>
                  <a:lnTo>
                    <a:pt x="397" y="169"/>
                  </a:lnTo>
                  <a:lnTo>
                    <a:pt x="393" y="176"/>
                  </a:lnTo>
                  <a:lnTo>
                    <a:pt x="393" y="178"/>
                  </a:lnTo>
                  <a:lnTo>
                    <a:pt x="390" y="180"/>
                  </a:lnTo>
                  <a:lnTo>
                    <a:pt x="388" y="180"/>
                  </a:lnTo>
                  <a:lnTo>
                    <a:pt x="381" y="180"/>
                  </a:lnTo>
                  <a:lnTo>
                    <a:pt x="377" y="180"/>
                  </a:lnTo>
                  <a:lnTo>
                    <a:pt x="372" y="180"/>
                  </a:lnTo>
                  <a:lnTo>
                    <a:pt x="368" y="180"/>
                  </a:lnTo>
                  <a:lnTo>
                    <a:pt x="363" y="180"/>
                  </a:lnTo>
                  <a:lnTo>
                    <a:pt x="361" y="182"/>
                  </a:lnTo>
                  <a:lnTo>
                    <a:pt x="358" y="182"/>
                  </a:lnTo>
                  <a:lnTo>
                    <a:pt x="356" y="185"/>
                  </a:lnTo>
                  <a:lnTo>
                    <a:pt x="356" y="187"/>
                  </a:lnTo>
                  <a:lnTo>
                    <a:pt x="356" y="189"/>
                  </a:lnTo>
                  <a:lnTo>
                    <a:pt x="358" y="192"/>
                  </a:lnTo>
                  <a:lnTo>
                    <a:pt x="361" y="196"/>
                  </a:lnTo>
                  <a:lnTo>
                    <a:pt x="361" y="198"/>
                  </a:lnTo>
                  <a:lnTo>
                    <a:pt x="358" y="201"/>
                  </a:lnTo>
                  <a:lnTo>
                    <a:pt x="358" y="203"/>
                  </a:lnTo>
                  <a:lnTo>
                    <a:pt x="356" y="203"/>
                  </a:lnTo>
                  <a:lnTo>
                    <a:pt x="354" y="203"/>
                  </a:lnTo>
                  <a:lnTo>
                    <a:pt x="352" y="203"/>
                  </a:lnTo>
                  <a:lnTo>
                    <a:pt x="352" y="201"/>
                  </a:lnTo>
                  <a:lnTo>
                    <a:pt x="349" y="201"/>
                  </a:lnTo>
                  <a:lnTo>
                    <a:pt x="349" y="196"/>
                  </a:lnTo>
                  <a:lnTo>
                    <a:pt x="349" y="194"/>
                  </a:lnTo>
                  <a:lnTo>
                    <a:pt x="347" y="192"/>
                  </a:lnTo>
                  <a:lnTo>
                    <a:pt x="345" y="189"/>
                  </a:lnTo>
                  <a:lnTo>
                    <a:pt x="345" y="189"/>
                  </a:lnTo>
                  <a:lnTo>
                    <a:pt x="340" y="192"/>
                  </a:lnTo>
                  <a:lnTo>
                    <a:pt x="338" y="192"/>
                  </a:lnTo>
                  <a:lnTo>
                    <a:pt x="336" y="192"/>
                  </a:lnTo>
                  <a:lnTo>
                    <a:pt x="331" y="192"/>
                  </a:lnTo>
                  <a:lnTo>
                    <a:pt x="329" y="189"/>
                  </a:lnTo>
                  <a:lnTo>
                    <a:pt x="326" y="189"/>
                  </a:lnTo>
                  <a:lnTo>
                    <a:pt x="322" y="192"/>
                  </a:lnTo>
                  <a:lnTo>
                    <a:pt x="317" y="196"/>
                  </a:lnTo>
                  <a:lnTo>
                    <a:pt x="313" y="196"/>
                  </a:lnTo>
                  <a:lnTo>
                    <a:pt x="310" y="198"/>
                  </a:lnTo>
                  <a:lnTo>
                    <a:pt x="308" y="198"/>
                  </a:lnTo>
                  <a:lnTo>
                    <a:pt x="304" y="196"/>
                  </a:lnTo>
                  <a:lnTo>
                    <a:pt x="299" y="196"/>
                  </a:lnTo>
                  <a:lnTo>
                    <a:pt x="297" y="194"/>
                  </a:lnTo>
                  <a:lnTo>
                    <a:pt x="294" y="196"/>
                  </a:lnTo>
                  <a:lnTo>
                    <a:pt x="292" y="196"/>
                  </a:lnTo>
                  <a:lnTo>
                    <a:pt x="288" y="198"/>
                  </a:lnTo>
                  <a:lnTo>
                    <a:pt x="285" y="201"/>
                  </a:lnTo>
                  <a:lnTo>
                    <a:pt x="283" y="201"/>
                  </a:lnTo>
                  <a:lnTo>
                    <a:pt x="281" y="203"/>
                  </a:lnTo>
                  <a:lnTo>
                    <a:pt x="276" y="203"/>
                  </a:lnTo>
                  <a:lnTo>
                    <a:pt x="274" y="203"/>
                  </a:lnTo>
                  <a:lnTo>
                    <a:pt x="272" y="203"/>
                  </a:lnTo>
                  <a:lnTo>
                    <a:pt x="267" y="203"/>
                  </a:lnTo>
                  <a:lnTo>
                    <a:pt x="265" y="205"/>
                  </a:lnTo>
                  <a:lnTo>
                    <a:pt x="262" y="208"/>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40" name="A107">
              <a:extLst>
                <a:ext uri="{FF2B5EF4-FFF2-40B4-BE49-F238E27FC236}">
                  <a16:creationId xmlns:a16="http://schemas.microsoft.com/office/drawing/2014/main" id="{6749773A-E131-0880-D4AC-65B197913C0D}"/>
                </a:ext>
              </a:extLst>
            </xdr:cNvPr>
            <xdr:cNvSpPr>
              <a:spLocks/>
            </xdr:cNvSpPr>
          </xdr:nvSpPr>
          <xdr:spPr bwMode="auto">
            <a:xfrm>
              <a:off x="4661664" y="7417813"/>
              <a:ext cx="944247" cy="667468"/>
            </a:xfrm>
            <a:custGeom>
              <a:avLst/>
              <a:gdLst/>
              <a:ahLst/>
              <a:cxnLst>
                <a:cxn ang="0">
                  <a:pos x="869" y="53"/>
                </a:cxn>
                <a:cxn ang="0">
                  <a:pos x="860" y="99"/>
                </a:cxn>
                <a:cxn ang="0">
                  <a:pos x="846" y="151"/>
                </a:cxn>
                <a:cxn ang="0">
                  <a:pos x="830" y="199"/>
                </a:cxn>
                <a:cxn ang="0">
                  <a:pos x="805" y="265"/>
                </a:cxn>
                <a:cxn ang="0">
                  <a:pos x="761" y="311"/>
                </a:cxn>
                <a:cxn ang="0">
                  <a:pos x="830" y="300"/>
                </a:cxn>
                <a:cxn ang="0">
                  <a:pos x="871" y="307"/>
                </a:cxn>
                <a:cxn ang="0">
                  <a:pos x="928" y="297"/>
                </a:cxn>
                <a:cxn ang="0">
                  <a:pos x="967" y="320"/>
                </a:cxn>
                <a:cxn ang="0">
                  <a:pos x="1001" y="334"/>
                </a:cxn>
                <a:cxn ang="0">
                  <a:pos x="976" y="403"/>
                </a:cxn>
                <a:cxn ang="0">
                  <a:pos x="978" y="460"/>
                </a:cxn>
                <a:cxn ang="0">
                  <a:pos x="928" y="515"/>
                </a:cxn>
                <a:cxn ang="0">
                  <a:pos x="862" y="581"/>
                </a:cxn>
                <a:cxn ang="0">
                  <a:pos x="860" y="622"/>
                </a:cxn>
                <a:cxn ang="0">
                  <a:pos x="821" y="615"/>
                </a:cxn>
                <a:cxn ang="0">
                  <a:pos x="777" y="633"/>
                </a:cxn>
                <a:cxn ang="0">
                  <a:pos x="725" y="640"/>
                </a:cxn>
                <a:cxn ang="0">
                  <a:pos x="693" y="642"/>
                </a:cxn>
                <a:cxn ang="0">
                  <a:pos x="633" y="647"/>
                </a:cxn>
                <a:cxn ang="0">
                  <a:pos x="624" y="617"/>
                </a:cxn>
                <a:cxn ang="0">
                  <a:pos x="606" y="606"/>
                </a:cxn>
                <a:cxn ang="0">
                  <a:pos x="583" y="617"/>
                </a:cxn>
                <a:cxn ang="0">
                  <a:pos x="565" y="649"/>
                </a:cxn>
                <a:cxn ang="0">
                  <a:pos x="517" y="706"/>
                </a:cxn>
                <a:cxn ang="0">
                  <a:pos x="503" y="663"/>
                </a:cxn>
                <a:cxn ang="0">
                  <a:pos x="473" y="688"/>
                </a:cxn>
                <a:cxn ang="0">
                  <a:pos x="437" y="677"/>
                </a:cxn>
                <a:cxn ang="0">
                  <a:pos x="441" y="620"/>
                </a:cxn>
                <a:cxn ang="0">
                  <a:pos x="412" y="579"/>
                </a:cxn>
                <a:cxn ang="0">
                  <a:pos x="366" y="558"/>
                </a:cxn>
                <a:cxn ang="0">
                  <a:pos x="373" y="512"/>
                </a:cxn>
                <a:cxn ang="0">
                  <a:pos x="332" y="476"/>
                </a:cxn>
                <a:cxn ang="0">
                  <a:pos x="281" y="485"/>
                </a:cxn>
                <a:cxn ang="0">
                  <a:pos x="247" y="494"/>
                </a:cxn>
                <a:cxn ang="0">
                  <a:pos x="192" y="508"/>
                </a:cxn>
                <a:cxn ang="0">
                  <a:pos x="119" y="542"/>
                </a:cxn>
                <a:cxn ang="0">
                  <a:pos x="85" y="588"/>
                </a:cxn>
                <a:cxn ang="0">
                  <a:pos x="60" y="558"/>
                </a:cxn>
                <a:cxn ang="0">
                  <a:pos x="10" y="521"/>
                </a:cxn>
                <a:cxn ang="0">
                  <a:pos x="7" y="457"/>
                </a:cxn>
                <a:cxn ang="0">
                  <a:pos x="16" y="393"/>
                </a:cxn>
                <a:cxn ang="0">
                  <a:pos x="0" y="355"/>
                </a:cxn>
                <a:cxn ang="0">
                  <a:pos x="35" y="336"/>
                </a:cxn>
                <a:cxn ang="0">
                  <a:pos x="48" y="297"/>
                </a:cxn>
                <a:cxn ang="0">
                  <a:pos x="60" y="243"/>
                </a:cxn>
                <a:cxn ang="0">
                  <a:pos x="67" y="211"/>
                </a:cxn>
                <a:cxn ang="0">
                  <a:pos x="101" y="190"/>
                </a:cxn>
                <a:cxn ang="0">
                  <a:pos x="142" y="211"/>
                </a:cxn>
                <a:cxn ang="0">
                  <a:pos x="188" y="169"/>
                </a:cxn>
                <a:cxn ang="0">
                  <a:pos x="229" y="149"/>
                </a:cxn>
                <a:cxn ang="0">
                  <a:pos x="270" y="140"/>
                </a:cxn>
                <a:cxn ang="0">
                  <a:pos x="309" y="119"/>
                </a:cxn>
                <a:cxn ang="0">
                  <a:pos x="341" y="142"/>
                </a:cxn>
                <a:cxn ang="0">
                  <a:pos x="389" y="131"/>
                </a:cxn>
                <a:cxn ang="0">
                  <a:pos x="428" y="144"/>
                </a:cxn>
                <a:cxn ang="0">
                  <a:pos x="498" y="110"/>
                </a:cxn>
                <a:cxn ang="0">
                  <a:pos x="583" y="51"/>
                </a:cxn>
                <a:cxn ang="0">
                  <a:pos x="622" y="21"/>
                </a:cxn>
                <a:cxn ang="0">
                  <a:pos x="670" y="30"/>
                </a:cxn>
                <a:cxn ang="0">
                  <a:pos x="773" y="23"/>
                </a:cxn>
                <a:cxn ang="0">
                  <a:pos x="855" y="12"/>
                </a:cxn>
              </a:cxnLst>
              <a:rect l="0" t="0" r="r" b="b"/>
              <a:pathLst>
                <a:path w="1003" h="709">
                  <a:moveTo>
                    <a:pt x="882" y="12"/>
                  </a:moveTo>
                  <a:lnTo>
                    <a:pt x="887" y="21"/>
                  </a:lnTo>
                  <a:lnTo>
                    <a:pt x="891" y="35"/>
                  </a:lnTo>
                  <a:lnTo>
                    <a:pt x="891" y="37"/>
                  </a:lnTo>
                  <a:lnTo>
                    <a:pt x="889" y="39"/>
                  </a:lnTo>
                  <a:lnTo>
                    <a:pt x="887" y="42"/>
                  </a:lnTo>
                  <a:lnTo>
                    <a:pt x="885" y="42"/>
                  </a:lnTo>
                  <a:lnTo>
                    <a:pt x="885" y="46"/>
                  </a:lnTo>
                  <a:lnTo>
                    <a:pt x="885" y="48"/>
                  </a:lnTo>
                  <a:lnTo>
                    <a:pt x="882" y="48"/>
                  </a:lnTo>
                  <a:lnTo>
                    <a:pt x="880" y="48"/>
                  </a:lnTo>
                  <a:lnTo>
                    <a:pt x="876" y="48"/>
                  </a:lnTo>
                  <a:lnTo>
                    <a:pt x="871" y="48"/>
                  </a:lnTo>
                  <a:lnTo>
                    <a:pt x="869" y="51"/>
                  </a:lnTo>
                  <a:lnTo>
                    <a:pt x="869" y="53"/>
                  </a:lnTo>
                  <a:lnTo>
                    <a:pt x="866" y="62"/>
                  </a:lnTo>
                  <a:lnTo>
                    <a:pt x="866" y="64"/>
                  </a:lnTo>
                  <a:lnTo>
                    <a:pt x="864" y="67"/>
                  </a:lnTo>
                  <a:lnTo>
                    <a:pt x="860" y="71"/>
                  </a:lnTo>
                  <a:lnTo>
                    <a:pt x="860" y="74"/>
                  </a:lnTo>
                  <a:lnTo>
                    <a:pt x="862" y="76"/>
                  </a:lnTo>
                  <a:lnTo>
                    <a:pt x="862" y="78"/>
                  </a:lnTo>
                  <a:lnTo>
                    <a:pt x="860" y="80"/>
                  </a:lnTo>
                  <a:lnTo>
                    <a:pt x="860" y="83"/>
                  </a:lnTo>
                  <a:lnTo>
                    <a:pt x="860" y="85"/>
                  </a:lnTo>
                  <a:lnTo>
                    <a:pt x="860" y="87"/>
                  </a:lnTo>
                  <a:lnTo>
                    <a:pt x="860" y="90"/>
                  </a:lnTo>
                  <a:lnTo>
                    <a:pt x="860" y="92"/>
                  </a:lnTo>
                  <a:lnTo>
                    <a:pt x="860" y="94"/>
                  </a:lnTo>
                  <a:lnTo>
                    <a:pt x="860" y="99"/>
                  </a:lnTo>
                  <a:lnTo>
                    <a:pt x="860" y="101"/>
                  </a:lnTo>
                  <a:lnTo>
                    <a:pt x="860" y="103"/>
                  </a:lnTo>
                  <a:lnTo>
                    <a:pt x="857" y="108"/>
                  </a:lnTo>
                  <a:lnTo>
                    <a:pt x="857" y="110"/>
                  </a:lnTo>
                  <a:lnTo>
                    <a:pt x="857" y="112"/>
                  </a:lnTo>
                  <a:lnTo>
                    <a:pt x="860" y="115"/>
                  </a:lnTo>
                  <a:lnTo>
                    <a:pt x="860" y="117"/>
                  </a:lnTo>
                  <a:lnTo>
                    <a:pt x="862" y="121"/>
                  </a:lnTo>
                  <a:lnTo>
                    <a:pt x="862" y="124"/>
                  </a:lnTo>
                  <a:lnTo>
                    <a:pt x="862" y="128"/>
                  </a:lnTo>
                  <a:lnTo>
                    <a:pt x="862" y="133"/>
                  </a:lnTo>
                  <a:lnTo>
                    <a:pt x="862" y="137"/>
                  </a:lnTo>
                  <a:lnTo>
                    <a:pt x="860" y="140"/>
                  </a:lnTo>
                  <a:lnTo>
                    <a:pt x="860" y="144"/>
                  </a:lnTo>
                  <a:lnTo>
                    <a:pt x="846" y="151"/>
                  </a:lnTo>
                  <a:lnTo>
                    <a:pt x="844" y="153"/>
                  </a:lnTo>
                  <a:lnTo>
                    <a:pt x="844" y="156"/>
                  </a:lnTo>
                  <a:lnTo>
                    <a:pt x="841" y="160"/>
                  </a:lnTo>
                  <a:lnTo>
                    <a:pt x="839" y="163"/>
                  </a:lnTo>
                  <a:lnTo>
                    <a:pt x="834" y="167"/>
                  </a:lnTo>
                  <a:lnTo>
                    <a:pt x="832" y="169"/>
                  </a:lnTo>
                  <a:lnTo>
                    <a:pt x="832" y="172"/>
                  </a:lnTo>
                  <a:lnTo>
                    <a:pt x="832" y="176"/>
                  </a:lnTo>
                  <a:lnTo>
                    <a:pt x="832" y="181"/>
                  </a:lnTo>
                  <a:lnTo>
                    <a:pt x="832" y="183"/>
                  </a:lnTo>
                  <a:lnTo>
                    <a:pt x="832" y="185"/>
                  </a:lnTo>
                  <a:lnTo>
                    <a:pt x="832" y="188"/>
                  </a:lnTo>
                  <a:lnTo>
                    <a:pt x="830" y="192"/>
                  </a:lnTo>
                  <a:lnTo>
                    <a:pt x="828" y="195"/>
                  </a:lnTo>
                  <a:lnTo>
                    <a:pt x="830" y="199"/>
                  </a:lnTo>
                  <a:lnTo>
                    <a:pt x="830" y="201"/>
                  </a:lnTo>
                  <a:lnTo>
                    <a:pt x="828" y="215"/>
                  </a:lnTo>
                  <a:lnTo>
                    <a:pt x="828" y="220"/>
                  </a:lnTo>
                  <a:lnTo>
                    <a:pt x="828" y="224"/>
                  </a:lnTo>
                  <a:lnTo>
                    <a:pt x="828" y="227"/>
                  </a:lnTo>
                  <a:lnTo>
                    <a:pt x="825" y="229"/>
                  </a:lnTo>
                  <a:lnTo>
                    <a:pt x="818" y="238"/>
                  </a:lnTo>
                  <a:lnTo>
                    <a:pt x="818" y="240"/>
                  </a:lnTo>
                  <a:lnTo>
                    <a:pt x="816" y="247"/>
                  </a:lnTo>
                  <a:lnTo>
                    <a:pt x="814" y="254"/>
                  </a:lnTo>
                  <a:lnTo>
                    <a:pt x="812" y="256"/>
                  </a:lnTo>
                  <a:lnTo>
                    <a:pt x="809" y="261"/>
                  </a:lnTo>
                  <a:lnTo>
                    <a:pt x="807" y="261"/>
                  </a:lnTo>
                  <a:lnTo>
                    <a:pt x="805" y="263"/>
                  </a:lnTo>
                  <a:lnTo>
                    <a:pt x="805" y="265"/>
                  </a:lnTo>
                  <a:lnTo>
                    <a:pt x="805" y="268"/>
                  </a:lnTo>
                  <a:lnTo>
                    <a:pt x="802" y="270"/>
                  </a:lnTo>
                  <a:lnTo>
                    <a:pt x="798" y="275"/>
                  </a:lnTo>
                  <a:lnTo>
                    <a:pt x="789" y="277"/>
                  </a:lnTo>
                  <a:lnTo>
                    <a:pt x="780" y="279"/>
                  </a:lnTo>
                  <a:lnTo>
                    <a:pt x="777" y="279"/>
                  </a:lnTo>
                  <a:lnTo>
                    <a:pt x="775" y="281"/>
                  </a:lnTo>
                  <a:lnTo>
                    <a:pt x="773" y="286"/>
                  </a:lnTo>
                  <a:lnTo>
                    <a:pt x="768" y="288"/>
                  </a:lnTo>
                  <a:lnTo>
                    <a:pt x="764" y="295"/>
                  </a:lnTo>
                  <a:lnTo>
                    <a:pt x="761" y="300"/>
                  </a:lnTo>
                  <a:lnTo>
                    <a:pt x="759" y="302"/>
                  </a:lnTo>
                  <a:lnTo>
                    <a:pt x="759" y="307"/>
                  </a:lnTo>
                  <a:lnTo>
                    <a:pt x="759" y="309"/>
                  </a:lnTo>
                  <a:lnTo>
                    <a:pt x="761" y="311"/>
                  </a:lnTo>
                  <a:lnTo>
                    <a:pt x="764" y="313"/>
                  </a:lnTo>
                  <a:lnTo>
                    <a:pt x="768" y="313"/>
                  </a:lnTo>
                  <a:lnTo>
                    <a:pt x="773" y="313"/>
                  </a:lnTo>
                  <a:lnTo>
                    <a:pt x="777" y="311"/>
                  </a:lnTo>
                  <a:lnTo>
                    <a:pt x="780" y="311"/>
                  </a:lnTo>
                  <a:lnTo>
                    <a:pt x="782" y="311"/>
                  </a:lnTo>
                  <a:lnTo>
                    <a:pt x="786" y="313"/>
                  </a:lnTo>
                  <a:lnTo>
                    <a:pt x="789" y="313"/>
                  </a:lnTo>
                  <a:lnTo>
                    <a:pt x="791" y="311"/>
                  </a:lnTo>
                  <a:lnTo>
                    <a:pt x="796" y="311"/>
                  </a:lnTo>
                  <a:lnTo>
                    <a:pt x="800" y="309"/>
                  </a:lnTo>
                  <a:lnTo>
                    <a:pt x="807" y="309"/>
                  </a:lnTo>
                  <a:lnTo>
                    <a:pt x="816" y="304"/>
                  </a:lnTo>
                  <a:lnTo>
                    <a:pt x="828" y="300"/>
                  </a:lnTo>
                  <a:lnTo>
                    <a:pt x="830" y="300"/>
                  </a:lnTo>
                  <a:lnTo>
                    <a:pt x="832" y="300"/>
                  </a:lnTo>
                  <a:lnTo>
                    <a:pt x="834" y="300"/>
                  </a:lnTo>
                  <a:lnTo>
                    <a:pt x="837" y="302"/>
                  </a:lnTo>
                  <a:lnTo>
                    <a:pt x="839" y="304"/>
                  </a:lnTo>
                  <a:lnTo>
                    <a:pt x="841" y="304"/>
                  </a:lnTo>
                  <a:lnTo>
                    <a:pt x="844" y="304"/>
                  </a:lnTo>
                  <a:lnTo>
                    <a:pt x="846" y="307"/>
                  </a:lnTo>
                  <a:lnTo>
                    <a:pt x="848" y="309"/>
                  </a:lnTo>
                  <a:lnTo>
                    <a:pt x="850" y="309"/>
                  </a:lnTo>
                  <a:lnTo>
                    <a:pt x="853" y="309"/>
                  </a:lnTo>
                  <a:lnTo>
                    <a:pt x="855" y="309"/>
                  </a:lnTo>
                  <a:lnTo>
                    <a:pt x="860" y="307"/>
                  </a:lnTo>
                  <a:lnTo>
                    <a:pt x="862" y="307"/>
                  </a:lnTo>
                  <a:lnTo>
                    <a:pt x="866" y="307"/>
                  </a:lnTo>
                  <a:lnTo>
                    <a:pt x="871" y="307"/>
                  </a:lnTo>
                  <a:lnTo>
                    <a:pt x="873" y="304"/>
                  </a:lnTo>
                  <a:lnTo>
                    <a:pt x="880" y="304"/>
                  </a:lnTo>
                  <a:lnTo>
                    <a:pt x="885" y="302"/>
                  </a:lnTo>
                  <a:lnTo>
                    <a:pt x="891" y="297"/>
                  </a:lnTo>
                  <a:lnTo>
                    <a:pt x="896" y="293"/>
                  </a:lnTo>
                  <a:lnTo>
                    <a:pt x="898" y="291"/>
                  </a:lnTo>
                  <a:lnTo>
                    <a:pt x="903" y="291"/>
                  </a:lnTo>
                  <a:lnTo>
                    <a:pt x="905" y="291"/>
                  </a:lnTo>
                  <a:lnTo>
                    <a:pt x="907" y="291"/>
                  </a:lnTo>
                  <a:lnTo>
                    <a:pt x="914" y="293"/>
                  </a:lnTo>
                  <a:lnTo>
                    <a:pt x="919" y="293"/>
                  </a:lnTo>
                  <a:lnTo>
                    <a:pt x="923" y="293"/>
                  </a:lnTo>
                  <a:lnTo>
                    <a:pt x="928" y="293"/>
                  </a:lnTo>
                  <a:lnTo>
                    <a:pt x="928" y="295"/>
                  </a:lnTo>
                  <a:lnTo>
                    <a:pt x="928" y="297"/>
                  </a:lnTo>
                  <a:lnTo>
                    <a:pt x="930" y="300"/>
                  </a:lnTo>
                  <a:lnTo>
                    <a:pt x="930" y="302"/>
                  </a:lnTo>
                  <a:lnTo>
                    <a:pt x="933" y="304"/>
                  </a:lnTo>
                  <a:lnTo>
                    <a:pt x="935" y="307"/>
                  </a:lnTo>
                  <a:lnTo>
                    <a:pt x="937" y="311"/>
                  </a:lnTo>
                  <a:lnTo>
                    <a:pt x="937" y="313"/>
                  </a:lnTo>
                  <a:lnTo>
                    <a:pt x="939" y="313"/>
                  </a:lnTo>
                  <a:lnTo>
                    <a:pt x="944" y="316"/>
                  </a:lnTo>
                  <a:lnTo>
                    <a:pt x="949" y="313"/>
                  </a:lnTo>
                  <a:lnTo>
                    <a:pt x="953" y="313"/>
                  </a:lnTo>
                  <a:lnTo>
                    <a:pt x="955" y="313"/>
                  </a:lnTo>
                  <a:lnTo>
                    <a:pt x="958" y="313"/>
                  </a:lnTo>
                  <a:lnTo>
                    <a:pt x="962" y="318"/>
                  </a:lnTo>
                  <a:lnTo>
                    <a:pt x="965" y="320"/>
                  </a:lnTo>
                  <a:lnTo>
                    <a:pt x="967" y="320"/>
                  </a:lnTo>
                  <a:lnTo>
                    <a:pt x="971" y="320"/>
                  </a:lnTo>
                  <a:lnTo>
                    <a:pt x="974" y="320"/>
                  </a:lnTo>
                  <a:lnTo>
                    <a:pt x="976" y="320"/>
                  </a:lnTo>
                  <a:lnTo>
                    <a:pt x="978" y="320"/>
                  </a:lnTo>
                  <a:lnTo>
                    <a:pt x="981" y="320"/>
                  </a:lnTo>
                  <a:lnTo>
                    <a:pt x="983" y="325"/>
                  </a:lnTo>
                  <a:lnTo>
                    <a:pt x="983" y="327"/>
                  </a:lnTo>
                  <a:lnTo>
                    <a:pt x="985" y="327"/>
                  </a:lnTo>
                  <a:lnTo>
                    <a:pt x="987" y="327"/>
                  </a:lnTo>
                  <a:lnTo>
                    <a:pt x="990" y="327"/>
                  </a:lnTo>
                  <a:lnTo>
                    <a:pt x="992" y="332"/>
                  </a:lnTo>
                  <a:lnTo>
                    <a:pt x="994" y="334"/>
                  </a:lnTo>
                  <a:lnTo>
                    <a:pt x="997" y="334"/>
                  </a:lnTo>
                  <a:lnTo>
                    <a:pt x="999" y="332"/>
                  </a:lnTo>
                  <a:lnTo>
                    <a:pt x="1001" y="334"/>
                  </a:lnTo>
                  <a:lnTo>
                    <a:pt x="1003" y="336"/>
                  </a:lnTo>
                  <a:lnTo>
                    <a:pt x="1003" y="339"/>
                  </a:lnTo>
                  <a:lnTo>
                    <a:pt x="999" y="345"/>
                  </a:lnTo>
                  <a:lnTo>
                    <a:pt x="997" y="352"/>
                  </a:lnTo>
                  <a:lnTo>
                    <a:pt x="994" y="357"/>
                  </a:lnTo>
                  <a:lnTo>
                    <a:pt x="992" y="361"/>
                  </a:lnTo>
                  <a:lnTo>
                    <a:pt x="990" y="364"/>
                  </a:lnTo>
                  <a:lnTo>
                    <a:pt x="985" y="368"/>
                  </a:lnTo>
                  <a:lnTo>
                    <a:pt x="978" y="375"/>
                  </a:lnTo>
                  <a:lnTo>
                    <a:pt x="976" y="377"/>
                  </a:lnTo>
                  <a:lnTo>
                    <a:pt x="974" y="387"/>
                  </a:lnTo>
                  <a:lnTo>
                    <a:pt x="974" y="391"/>
                  </a:lnTo>
                  <a:lnTo>
                    <a:pt x="974" y="396"/>
                  </a:lnTo>
                  <a:lnTo>
                    <a:pt x="974" y="400"/>
                  </a:lnTo>
                  <a:lnTo>
                    <a:pt x="976" y="403"/>
                  </a:lnTo>
                  <a:lnTo>
                    <a:pt x="976" y="405"/>
                  </a:lnTo>
                  <a:lnTo>
                    <a:pt x="978" y="407"/>
                  </a:lnTo>
                  <a:lnTo>
                    <a:pt x="976" y="412"/>
                  </a:lnTo>
                  <a:lnTo>
                    <a:pt x="974" y="416"/>
                  </a:lnTo>
                  <a:lnTo>
                    <a:pt x="971" y="419"/>
                  </a:lnTo>
                  <a:lnTo>
                    <a:pt x="971" y="423"/>
                  </a:lnTo>
                  <a:lnTo>
                    <a:pt x="971" y="428"/>
                  </a:lnTo>
                  <a:lnTo>
                    <a:pt x="974" y="432"/>
                  </a:lnTo>
                  <a:lnTo>
                    <a:pt x="976" y="437"/>
                  </a:lnTo>
                  <a:lnTo>
                    <a:pt x="976" y="441"/>
                  </a:lnTo>
                  <a:lnTo>
                    <a:pt x="974" y="446"/>
                  </a:lnTo>
                  <a:lnTo>
                    <a:pt x="974" y="451"/>
                  </a:lnTo>
                  <a:lnTo>
                    <a:pt x="978" y="455"/>
                  </a:lnTo>
                  <a:lnTo>
                    <a:pt x="981" y="457"/>
                  </a:lnTo>
                  <a:lnTo>
                    <a:pt x="978" y="460"/>
                  </a:lnTo>
                  <a:lnTo>
                    <a:pt x="969" y="467"/>
                  </a:lnTo>
                  <a:lnTo>
                    <a:pt x="965" y="469"/>
                  </a:lnTo>
                  <a:lnTo>
                    <a:pt x="965" y="471"/>
                  </a:lnTo>
                  <a:lnTo>
                    <a:pt x="962" y="473"/>
                  </a:lnTo>
                  <a:lnTo>
                    <a:pt x="962" y="476"/>
                  </a:lnTo>
                  <a:lnTo>
                    <a:pt x="965" y="480"/>
                  </a:lnTo>
                  <a:lnTo>
                    <a:pt x="965" y="485"/>
                  </a:lnTo>
                  <a:lnTo>
                    <a:pt x="962" y="487"/>
                  </a:lnTo>
                  <a:lnTo>
                    <a:pt x="962" y="492"/>
                  </a:lnTo>
                  <a:lnTo>
                    <a:pt x="965" y="494"/>
                  </a:lnTo>
                  <a:lnTo>
                    <a:pt x="958" y="499"/>
                  </a:lnTo>
                  <a:lnTo>
                    <a:pt x="946" y="505"/>
                  </a:lnTo>
                  <a:lnTo>
                    <a:pt x="935" y="510"/>
                  </a:lnTo>
                  <a:lnTo>
                    <a:pt x="933" y="512"/>
                  </a:lnTo>
                  <a:lnTo>
                    <a:pt x="928" y="515"/>
                  </a:lnTo>
                  <a:lnTo>
                    <a:pt x="928" y="519"/>
                  </a:lnTo>
                  <a:lnTo>
                    <a:pt x="923" y="526"/>
                  </a:lnTo>
                  <a:lnTo>
                    <a:pt x="921" y="528"/>
                  </a:lnTo>
                  <a:lnTo>
                    <a:pt x="917" y="531"/>
                  </a:lnTo>
                  <a:lnTo>
                    <a:pt x="912" y="533"/>
                  </a:lnTo>
                  <a:lnTo>
                    <a:pt x="905" y="537"/>
                  </a:lnTo>
                  <a:lnTo>
                    <a:pt x="894" y="542"/>
                  </a:lnTo>
                  <a:lnTo>
                    <a:pt x="880" y="549"/>
                  </a:lnTo>
                  <a:lnTo>
                    <a:pt x="878" y="551"/>
                  </a:lnTo>
                  <a:lnTo>
                    <a:pt x="876" y="556"/>
                  </a:lnTo>
                  <a:lnTo>
                    <a:pt x="873" y="563"/>
                  </a:lnTo>
                  <a:lnTo>
                    <a:pt x="871" y="572"/>
                  </a:lnTo>
                  <a:lnTo>
                    <a:pt x="869" y="574"/>
                  </a:lnTo>
                  <a:lnTo>
                    <a:pt x="866" y="576"/>
                  </a:lnTo>
                  <a:lnTo>
                    <a:pt x="862" y="581"/>
                  </a:lnTo>
                  <a:lnTo>
                    <a:pt x="862" y="583"/>
                  </a:lnTo>
                  <a:lnTo>
                    <a:pt x="860" y="585"/>
                  </a:lnTo>
                  <a:lnTo>
                    <a:pt x="860" y="588"/>
                  </a:lnTo>
                  <a:lnTo>
                    <a:pt x="860" y="590"/>
                  </a:lnTo>
                  <a:lnTo>
                    <a:pt x="857" y="595"/>
                  </a:lnTo>
                  <a:lnTo>
                    <a:pt x="853" y="599"/>
                  </a:lnTo>
                  <a:lnTo>
                    <a:pt x="853" y="601"/>
                  </a:lnTo>
                  <a:lnTo>
                    <a:pt x="853" y="606"/>
                  </a:lnTo>
                  <a:lnTo>
                    <a:pt x="853" y="608"/>
                  </a:lnTo>
                  <a:lnTo>
                    <a:pt x="855" y="608"/>
                  </a:lnTo>
                  <a:lnTo>
                    <a:pt x="860" y="611"/>
                  </a:lnTo>
                  <a:lnTo>
                    <a:pt x="862" y="613"/>
                  </a:lnTo>
                  <a:lnTo>
                    <a:pt x="862" y="617"/>
                  </a:lnTo>
                  <a:lnTo>
                    <a:pt x="862" y="620"/>
                  </a:lnTo>
                  <a:lnTo>
                    <a:pt x="860" y="622"/>
                  </a:lnTo>
                  <a:lnTo>
                    <a:pt x="857" y="624"/>
                  </a:lnTo>
                  <a:lnTo>
                    <a:pt x="855" y="624"/>
                  </a:lnTo>
                  <a:lnTo>
                    <a:pt x="850" y="624"/>
                  </a:lnTo>
                  <a:lnTo>
                    <a:pt x="848" y="624"/>
                  </a:lnTo>
                  <a:lnTo>
                    <a:pt x="848" y="622"/>
                  </a:lnTo>
                  <a:lnTo>
                    <a:pt x="848" y="617"/>
                  </a:lnTo>
                  <a:lnTo>
                    <a:pt x="846" y="613"/>
                  </a:lnTo>
                  <a:lnTo>
                    <a:pt x="844" y="608"/>
                  </a:lnTo>
                  <a:lnTo>
                    <a:pt x="841" y="606"/>
                  </a:lnTo>
                  <a:lnTo>
                    <a:pt x="839" y="604"/>
                  </a:lnTo>
                  <a:lnTo>
                    <a:pt x="837" y="606"/>
                  </a:lnTo>
                  <a:lnTo>
                    <a:pt x="828" y="615"/>
                  </a:lnTo>
                  <a:lnTo>
                    <a:pt x="825" y="615"/>
                  </a:lnTo>
                  <a:lnTo>
                    <a:pt x="823" y="617"/>
                  </a:lnTo>
                  <a:lnTo>
                    <a:pt x="821" y="615"/>
                  </a:lnTo>
                  <a:lnTo>
                    <a:pt x="816" y="613"/>
                  </a:lnTo>
                  <a:lnTo>
                    <a:pt x="814" y="613"/>
                  </a:lnTo>
                  <a:lnTo>
                    <a:pt x="812" y="613"/>
                  </a:lnTo>
                  <a:lnTo>
                    <a:pt x="809" y="615"/>
                  </a:lnTo>
                  <a:lnTo>
                    <a:pt x="807" y="617"/>
                  </a:lnTo>
                  <a:lnTo>
                    <a:pt x="805" y="626"/>
                  </a:lnTo>
                  <a:lnTo>
                    <a:pt x="802" y="626"/>
                  </a:lnTo>
                  <a:lnTo>
                    <a:pt x="800" y="629"/>
                  </a:lnTo>
                  <a:lnTo>
                    <a:pt x="796" y="629"/>
                  </a:lnTo>
                  <a:lnTo>
                    <a:pt x="793" y="631"/>
                  </a:lnTo>
                  <a:lnTo>
                    <a:pt x="789" y="631"/>
                  </a:lnTo>
                  <a:lnTo>
                    <a:pt x="786" y="631"/>
                  </a:lnTo>
                  <a:lnTo>
                    <a:pt x="784" y="631"/>
                  </a:lnTo>
                  <a:lnTo>
                    <a:pt x="780" y="631"/>
                  </a:lnTo>
                  <a:lnTo>
                    <a:pt x="777" y="633"/>
                  </a:lnTo>
                  <a:lnTo>
                    <a:pt x="773" y="636"/>
                  </a:lnTo>
                  <a:lnTo>
                    <a:pt x="770" y="638"/>
                  </a:lnTo>
                  <a:lnTo>
                    <a:pt x="768" y="640"/>
                  </a:lnTo>
                  <a:lnTo>
                    <a:pt x="768" y="642"/>
                  </a:lnTo>
                  <a:lnTo>
                    <a:pt x="766" y="647"/>
                  </a:lnTo>
                  <a:lnTo>
                    <a:pt x="761" y="649"/>
                  </a:lnTo>
                  <a:lnTo>
                    <a:pt x="757" y="649"/>
                  </a:lnTo>
                  <a:lnTo>
                    <a:pt x="752" y="647"/>
                  </a:lnTo>
                  <a:lnTo>
                    <a:pt x="750" y="645"/>
                  </a:lnTo>
                  <a:lnTo>
                    <a:pt x="748" y="642"/>
                  </a:lnTo>
                  <a:lnTo>
                    <a:pt x="736" y="638"/>
                  </a:lnTo>
                  <a:lnTo>
                    <a:pt x="732" y="638"/>
                  </a:lnTo>
                  <a:lnTo>
                    <a:pt x="729" y="638"/>
                  </a:lnTo>
                  <a:lnTo>
                    <a:pt x="727" y="640"/>
                  </a:lnTo>
                  <a:lnTo>
                    <a:pt x="725" y="640"/>
                  </a:lnTo>
                  <a:lnTo>
                    <a:pt x="725" y="642"/>
                  </a:lnTo>
                  <a:lnTo>
                    <a:pt x="720" y="642"/>
                  </a:lnTo>
                  <a:lnTo>
                    <a:pt x="718" y="642"/>
                  </a:lnTo>
                  <a:lnTo>
                    <a:pt x="716" y="645"/>
                  </a:lnTo>
                  <a:lnTo>
                    <a:pt x="716" y="649"/>
                  </a:lnTo>
                  <a:lnTo>
                    <a:pt x="716" y="652"/>
                  </a:lnTo>
                  <a:lnTo>
                    <a:pt x="713" y="654"/>
                  </a:lnTo>
                  <a:lnTo>
                    <a:pt x="711" y="654"/>
                  </a:lnTo>
                  <a:lnTo>
                    <a:pt x="709" y="652"/>
                  </a:lnTo>
                  <a:lnTo>
                    <a:pt x="706" y="649"/>
                  </a:lnTo>
                  <a:lnTo>
                    <a:pt x="706" y="647"/>
                  </a:lnTo>
                  <a:lnTo>
                    <a:pt x="704" y="645"/>
                  </a:lnTo>
                  <a:lnTo>
                    <a:pt x="700" y="645"/>
                  </a:lnTo>
                  <a:lnTo>
                    <a:pt x="695" y="645"/>
                  </a:lnTo>
                  <a:lnTo>
                    <a:pt x="693" y="642"/>
                  </a:lnTo>
                  <a:lnTo>
                    <a:pt x="688" y="645"/>
                  </a:lnTo>
                  <a:lnTo>
                    <a:pt x="686" y="645"/>
                  </a:lnTo>
                  <a:lnTo>
                    <a:pt x="681" y="649"/>
                  </a:lnTo>
                  <a:lnTo>
                    <a:pt x="677" y="654"/>
                  </a:lnTo>
                  <a:lnTo>
                    <a:pt x="674" y="658"/>
                  </a:lnTo>
                  <a:lnTo>
                    <a:pt x="672" y="661"/>
                  </a:lnTo>
                  <a:lnTo>
                    <a:pt x="670" y="661"/>
                  </a:lnTo>
                  <a:lnTo>
                    <a:pt x="665" y="661"/>
                  </a:lnTo>
                  <a:lnTo>
                    <a:pt x="656" y="661"/>
                  </a:lnTo>
                  <a:lnTo>
                    <a:pt x="652" y="658"/>
                  </a:lnTo>
                  <a:lnTo>
                    <a:pt x="647" y="656"/>
                  </a:lnTo>
                  <a:lnTo>
                    <a:pt x="640" y="654"/>
                  </a:lnTo>
                  <a:lnTo>
                    <a:pt x="638" y="652"/>
                  </a:lnTo>
                  <a:lnTo>
                    <a:pt x="636" y="649"/>
                  </a:lnTo>
                  <a:lnTo>
                    <a:pt x="633" y="647"/>
                  </a:lnTo>
                  <a:lnTo>
                    <a:pt x="631" y="647"/>
                  </a:lnTo>
                  <a:lnTo>
                    <a:pt x="629" y="645"/>
                  </a:lnTo>
                  <a:lnTo>
                    <a:pt x="626" y="640"/>
                  </a:lnTo>
                  <a:lnTo>
                    <a:pt x="624" y="640"/>
                  </a:lnTo>
                  <a:lnTo>
                    <a:pt x="624" y="638"/>
                  </a:lnTo>
                  <a:lnTo>
                    <a:pt x="622" y="638"/>
                  </a:lnTo>
                  <a:lnTo>
                    <a:pt x="620" y="636"/>
                  </a:lnTo>
                  <a:lnTo>
                    <a:pt x="617" y="636"/>
                  </a:lnTo>
                  <a:lnTo>
                    <a:pt x="617" y="633"/>
                  </a:lnTo>
                  <a:lnTo>
                    <a:pt x="617" y="631"/>
                  </a:lnTo>
                  <a:lnTo>
                    <a:pt x="620" y="629"/>
                  </a:lnTo>
                  <a:lnTo>
                    <a:pt x="622" y="626"/>
                  </a:lnTo>
                  <a:lnTo>
                    <a:pt x="624" y="624"/>
                  </a:lnTo>
                  <a:lnTo>
                    <a:pt x="624" y="622"/>
                  </a:lnTo>
                  <a:lnTo>
                    <a:pt x="624" y="617"/>
                  </a:lnTo>
                  <a:lnTo>
                    <a:pt x="624" y="613"/>
                  </a:lnTo>
                  <a:lnTo>
                    <a:pt x="624" y="611"/>
                  </a:lnTo>
                  <a:lnTo>
                    <a:pt x="626" y="606"/>
                  </a:lnTo>
                  <a:lnTo>
                    <a:pt x="626" y="601"/>
                  </a:lnTo>
                  <a:lnTo>
                    <a:pt x="624" y="599"/>
                  </a:lnTo>
                  <a:lnTo>
                    <a:pt x="622" y="599"/>
                  </a:lnTo>
                  <a:lnTo>
                    <a:pt x="622" y="597"/>
                  </a:lnTo>
                  <a:lnTo>
                    <a:pt x="620" y="597"/>
                  </a:lnTo>
                  <a:lnTo>
                    <a:pt x="615" y="599"/>
                  </a:lnTo>
                  <a:lnTo>
                    <a:pt x="606" y="601"/>
                  </a:lnTo>
                  <a:lnTo>
                    <a:pt x="604" y="601"/>
                  </a:lnTo>
                  <a:lnTo>
                    <a:pt x="604" y="604"/>
                  </a:lnTo>
                  <a:lnTo>
                    <a:pt x="606" y="604"/>
                  </a:lnTo>
                  <a:lnTo>
                    <a:pt x="608" y="604"/>
                  </a:lnTo>
                  <a:lnTo>
                    <a:pt x="606" y="606"/>
                  </a:lnTo>
                  <a:lnTo>
                    <a:pt x="606" y="608"/>
                  </a:lnTo>
                  <a:lnTo>
                    <a:pt x="604" y="608"/>
                  </a:lnTo>
                  <a:lnTo>
                    <a:pt x="604" y="611"/>
                  </a:lnTo>
                  <a:lnTo>
                    <a:pt x="604" y="613"/>
                  </a:lnTo>
                  <a:lnTo>
                    <a:pt x="601" y="617"/>
                  </a:lnTo>
                  <a:lnTo>
                    <a:pt x="601" y="620"/>
                  </a:lnTo>
                  <a:lnTo>
                    <a:pt x="601" y="622"/>
                  </a:lnTo>
                  <a:lnTo>
                    <a:pt x="599" y="622"/>
                  </a:lnTo>
                  <a:lnTo>
                    <a:pt x="597" y="622"/>
                  </a:lnTo>
                  <a:lnTo>
                    <a:pt x="594" y="617"/>
                  </a:lnTo>
                  <a:lnTo>
                    <a:pt x="592" y="613"/>
                  </a:lnTo>
                  <a:lnTo>
                    <a:pt x="590" y="613"/>
                  </a:lnTo>
                  <a:lnTo>
                    <a:pt x="588" y="613"/>
                  </a:lnTo>
                  <a:lnTo>
                    <a:pt x="583" y="615"/>
                  </a:lnTo>
                  <a:lnTo>
                    <a:pt x="583" y="617"/>
                  </a:lnTo>
                  <a:lnTo>
                    <a:pt x="583" y="622"/>
                  </a:lnTo>
                  <a:lnTo>
                    <a:pt x="581" y="624"/>
                  </a:lnTo>
                  <a:lnTo>
                    <a:pt x="581" y="626"/>
                  </a:lnTo>
                  <a:lnTo>
                    <a:pt x="578" y="626"/>
                  </a:lnTo>
                  <a:lnTo>
                    <a:pt x="576" y="629"/>
                  </a:lnTo>
                  <a:lnTo>
                    <a:pt x="572" y="629"/>
                  </a:lnTo>
                  <a:lnTo>
                    <a:pt x="569" y="629"/>
                  </a:lnTo>
                  <a:lnTo>
                    <a:pt x="567" y="629"/>
                  </a:lnTo>
                  <a:lnTo>
                    <a:pt x="562" y="631"/>
                  </a:lnTo>
                  <a:lnTo>
                    <a:pt x="558" y="640"/>
                  </a:lnTo>
                  <a:lnTo>
                    <a:pt x="556" y="642"/>
                  </a:lnTo>
                  <a:lnTo>
                    <a:pt x="556" y="645"/>
                  </a:lnTo>
                  <a:lnTo>
                    <a:pt x="558" y="647"/>
                  </a:lnTo>
                  <a:lnTo>
                    <a:pt x="562" y="649"/>
                  </a:lnTo>
                  <a:lnTo>
                    <a:pt x="565" y="649"/>
                  </a:lnTo>
                  <a:lnTo>
                    <a:pt x="567" y="652"/>
                  </a:lnTo>
                  <a:lnTo>
                    <a:pt x="565" y="654"/>
                  </a:lnTo>
                  <a:lnTo>
                    <a:pt x="562" y="656"/>
                  </a:lnTo>
                  <a:lnTo>
                    <a:pt x="560" y="658"/>
                  </a:lnTo>
                  <a:lnTo>
                    <a:pt x="558" y="663"/>
                  </a:lnTo>
                  <a:lnTo>
                    <a:pt x="556" y="668"/>
                  </a:lnTo>
                  <a:lnTo>
                    <a:pt x="551" y="674"/>
                  </a:lnTo>
                  <a:lnTo>
                    <a:pt x="546" y="684"/>
                  </a:lnTo>
                  <a:lnTo>
                    <a:pt x="540" y="690"/>
                  </a:lnTo>
                  <a:lnTo>
                    <a:pt x="533" y="700"/>
                  </a:lnTo>
                  <a:lnTo>
                    <a:pt x="526" y="704"/>
                  </a:lnTo>
                  <a:lnTo>
                    <a:pt x="524" y="706"/>
                  </a:lnTo>
                  <a:lnTo>
                    <a:pt x="519" y="709"/>
                  </a:lnTo>
                  <a:lnTo>
                    <a:pt x="517" y="709"/>
                  </a:lnTo>
                  <a:lnTo>
                    <a:pt x="517" y="706"/>
                  </a:lnTo>
                  <a:lnTo>
                    <a:pt x="514" y="704"/>
                  </a:lnTo>
                  <a:lnTo>
                    <a:pt x="512" y="702"/>
                  </a:lnTo>
                  <a:lnTo>
                    <a:pt x="510" y="697"/>
                  </a:lnTo>
                  <a:lnTo>
                    <a:pt x="508" y="697"/>
                  </a:lnTo>
                  <a:lnTo>
                    <a:pt x="505" y="693"/>
                  </a:lnTo>
                  <a:lnTo>
                    <a:pt x="505" y="690"/>
                  </a:lnTo>
                  <a:lnTo>
                    <a:pt x="505" y="688"/>
                  </a:lnTo>
                  <a:lnTo>
                    <a:pt x="505" y="686"/>
                  </a:lnTo>
                  <a:lnTo>
                    <a:pt x="508" y="684"/>
                  </a:lnTo>
                  <a:lnTo>
                    <a:pt x="508" y="679"/>
                  </a:lnTo>
                  <a:lnTo>
                    <a:pt x="505" y="674"/>
                  </a:lnTo>
                  <a:lnTo>
                    <a:pt x="505" y="670"/>
                  </a:lnTo>
                  <a:lnTo>
                    <a:pt x="505" y="665"/>
                  </a:lnTo>
                  <a:lnTo>
                    <a:pt x="505" y="663"/>
                  </a:lnTo>
                  <a:lnTo>
                    <a:pt x="503" y="663"/>
                  </a:lnTo>
                  <a:lnTo>
                    <a:pt x="498" y="663"/>
                  </a:lnTo>
                  <a:lnTo>
                    <a:pt x="498" y="665"/>
                  </a:lnTo>
                  <a:lnTo>
                    <a:pt x="498" y="668"/>
                  </a:lnTo>
                  <a:lnTo>
                    <a:pt x="496" y="670"/>
                  </a:lnTo>
                  <a:lnTo>
                    <a:pt x="494" y="672"/>
                  </a:lnTo>
                  <a:lnTo>
                    <a:pt x="492" y="674"/>
                  </a:lnTo>
                  <a:lnTo>
                    <a:pt x="487" y="674"/>
                  </a:lnTo>
                  <a:lnTo>
                    <a:pt x="480" y="674"/>
                  </a:lnTo>
                  <a:lnTo>
                    <a:pt x="480" y="677"/>
                  </a:lnTo>
                  <a:lnTo>
                    <a:pt x="480" y="679"/>
                  </a:lnTo>
                  <a:lnTo>
                    <a:pt x="480" y="684"/>
                  </a:lnTo>
                  <a:lnTo>
                    <a:pt x="480" y="686"/>
                  </a:lnTo>
                  <a:lnTo>
                    <a:pt x="478" y="686"/>
                  </a:lnTo>
                  <a:lnTo>
                    <a:pt x="476" y="688"/>
                  </a:lnTo>
                  <a:lnTo>
                    <a:pt x="473" y="688"/>
                  </a:lnTo>
                  <a:lnTo>
                    <a:pt x="466" y="690"/>
                  </a:lnTo>
                  <a:lnTo>
                    <a:pt x="462" y="690"/>
                  </a:lnTo>
                  <a:lnTo>
                    <a:pt x="457" y="690"/>
                  </a:lnTo>
                  <a:lnTo>
                    <a:pt x="455" y="693"/>
                  </a:lnTo>
                  <a:lnTo>
                    <a:pt x="453" y="693"/>
                  </a:lnTo>
                  <a:lnTo>
                    <a:pt x="451" y="695"/>
                  </a:lnTo>
                  <a:lnTo>
                    <a:pt x="448" y="697"/>
                  </a:lnTo>
                  <a:lnTo>
                    <a:pt x="446" y="697"/>
                  </a:lnTo>
                  <a:lnTo>
                    <a:pt x="444" y="697"/>
                  </a:lnTo>
                  <a:lnTo>
                    <a:pt x="444" y="695"/>
                  </a:lnTo>
                  <a:lnTo>
                    <a:pt x="441" y="693"/>
                  </a:lnTo>
                  <a:lnTo>
                    <a:pt x="439" y="688"/>
                  </a:lnTo>
                  <a:lnTo>
                    <a:pt x="437" y="684"/>
                  </a:lnTo>
                  <a:lnTo>
                    <a:pt x="437" y="679"/>
                  </a:lnTo>
                  <a:lnTo>
                    <a:pt x="437" y="677"/>
                  </a:lnTo>
                  <a:lnTo>
                    <a:pt x="437" y="672"/>
                  </a:lnTo>
                  <a:lnTo>
                    <a:pt x="435" y="670"/>
                  </a:lnTo>
                  <a:lnTo>
                    <a:pt x="430" y="668"/>
                  </a:lnTo>
                  <a:lnTo>
                    <a:pt x="428" y="665"/>
                  </a:lnTo>
                  <a:lnTo>
                    <a:pt x="425" y="661"/>
                  </a:lnTo>
                  <a:lnTo>
                    <a:pt x="425" y="656"/>
                  </a:lnTo>
                  <a:lnTo>
                    <a:pt x="428" y="654"/>
                  </a:lnTo>
                  <a:lnTo>
                    <a:pt x="428" y="652"/>
                  </a:lnTo>
                  <a:lnTo>
                    <a:pt x="432" y="645"/>
                  </a:lnTo>
                  <a:lnTo>
                    <a:pt x="437" y="638"/>
                  </a:lnTo>
                  <a:lnTo>
                    <a:pt x="439" y="633"/>
                  </a:lnTo>
                  <a:lnTo>
                    <a:pt x="441" y="629"/>
                  </a:lnTo>
                  <a:lnTo>
                    <a:pt x="441" y="626"/>
                  </a:lnTo>
                  <a:lnTo>
                    <a:pt x="441" y="624"/>
                  </a:lnTo>
                  <a:lnTo>
                    <a:pt x="441" y="620"/>
                  </a:lnTo>
                  <a:lnTo>
                    <a:pt x="441" y="613"/>
                  </a:lnTo>
                  <a:lnTo>
                    <a:pt x="439" y="611"/>
                  </a:lnTo>
                  <a:lnTo>
                    <a:pt x="439" y="608"/>
                  </a:lnTo>
                  <a:lnTo>
                    <a:pt x="437" y="608"/>
                  </a:lnTo>
                  <a:lnTo>
                    <a:pt x="432" y="606"/>
                  </a:lnTo>
                  <a:lnTo>
                    <a:pt x="430" y="604"/>
                  </a:lnTo>
                  <a:lnTo>
                    <a:pt x="428" y="601"/>
                  </a:lnTo>
                  <a:lnTo>
                    <a:pt x="425" y="599"/>
                  </a:lnTo>
                  <a:lnTo>
                    <a:pt x="421" y="599"/>
                  </a:lnTo>
                  <a:lnTo>
                    <a:pt x="419" y="597"/>
                  </a:lnTo>
                  <a:lnTo>
                    <a:pt x="416" y="595"/>
                  </a:lnTo>
                  <a:lnTo>
                    <a:pt x="414" y="590"/>
                  </a:lnTo>
                  <a:lnTo>
                    <a:pt x="412" y="585"/>
                  </a:lnTo>
                  <a:lnTo>
                    <a:pt x="412" y="581"/>
                  </a:lnTo>
                  <a:lnTo>
                    <a:pt x="412" y="579"/>
                  </a:lnTo>
                  <a:lnTo>
                    <a:pt x="409" y="576"/>
                  </a:lnTo>
                  <a:lnTo>
                    <a:pt x="407" y="576"/>
                  </a:lnTo>
                  <a:lnTo>
                    <a:pt x="407" y="574"/>
                  </a:lnTo>
                  <a:lnTo>
                    <a:pt x="405" y="572"/>
                  </a:lnTo>
                  <a:lnTo>
                    <a:pt x="403" y="569"/>
                  </a:lnTo>
                  <a:lnTo>
                    <a:pt x="400" y="569"/>
                  </a:lnTo>
                  <a:lnTo>
                    <a:pt x="398" y="567"/>
                  </a:lnTo>
                  <a:lnTo>
                    <a:pt x="396" y="567"/>
                  </a:lnTo>
                  <a:lnTo>
                    <a:pt x="391" y="567"/>
                  </a:lnTo>
                  <a:lnTo>
                    <a:pt x="384" y="567"/>
                  </a:lnTo>
                  <a:lnTo>
                    <a:pt x="382" y="565"/>
                  </a:lnTo>
                  <a:lnTo>
                    <a:pt x="380" y="563"/>
                  </a:lnTo>
                  <a:lnTo>
                    <a:pt x="377" y="560"/>
                  </a:lnTo>
                  <a:lnTo>
                    <a:pt x="373" y="560"/>
                  </a:lnTo>
                  <a:lnTo>
                    <a:pt x="366" y="558"/>
                  </a:lnTo>
                  <a:lnTo>
                    <a:pt x="364" y="558"/>
                  </a:lnTo>
                  <a:lnTo>
                    <a:pt x="359" y="556"/>
                  </a:lnTo>
                  <a:lnTo>
                    <a:pt x="359" y="553"/>
                  </a:lnTo>
                  <a:lnTo>
                    <a:pt x="357" y="553"/>
                  </a:lnTo>
                  <a:lnTo>
                    <a:pt x="357" y="551"/>
                  </a:lnTo>
                  <a:lnTo>
                    <a:pt x="355" y="547"/>
                  </a:lnTo>
                  <a:lnTo>
                    <a:pt x="357" y="544"/>
                  </a:lnTo>
                  <a:lnTo>
                    <a:pt x="357" y="540"/>
                  </a:lnTo>
                  <a:lnTo>
                    <a:pt x="361" y="537"/>
                  </a:lnTo>
                  <a:lnTo>
                    <a:pt x="371" y="528"/>
                  </a:lnTo>
                  <a:lnTo>
                    <a:pt x="373" y="526"/>
                  </a:lnTo>
                  <a:lnTo>
                    <a:pt x="373" y="524"/>
                  </a:lnTo>
                  <a:lnTo>
                    <a:pt x="375" y="519"/>
                  </a:lnTo>
                  <a:lnTo>
                    <a:pt x="373" y="519"/>
                  </a:lnTo>
                  <a:lnTo>
                    <a:pt x="373" y="512"/>
                  </a:lnTo>
                  <a:lnTo>
                    <a:pt x="371" y="503"/>
                  </a:lnTo>
                  <a:lnTo>
                    <a:pt x="368" y="494"/>
                  </a:lnTo>
                  <a:lnTo>
                    <a:pt x="366" y="487"/>
                  </a:lnTo>
                  <a:lnTo>
                    <a:pt x="364" y="483"/>
                  </a:lnTo>
                  <a:lnTo>
                    <a:pt x="364" y="480"/>
                  </a:lnTo>
                  <a:lnTo>
                    <a:pt x="364" y="476"/>
                  </a:lnTo>
                  <a:lnTo>
                    <a:pt x="359" y="480"/>
                  </a:lnTo>
                  <a:lnTo>
                    <a:pt x="357" y="483"/>
                  </a:lnTo>
                  <a:lnTo>
                    <a:pt x="352" y="485"/>
                  </a:lnTo>
                  <a:lnTo>
                    <a:pt x="348" y="485"/>
                  </a:lnTo>
                  <a:lnTo>
                    <a:pt x="345" y="487"/>
                  </a:lnTo>
                  <a:lnTo>
                    <a:pt x="343" y="485"/>
                  </a:lnTo>
                  <a:lnTo>
                    <a:pt x="339" y="480"/>
                  </a:lnTo>
                  <a:lnTo>
                    <a:pt x="334" y="478"/>
                  </a:lnTo>
                  <a:lnTo>
                    <a:pt x="332" y="476"/>
                  </a:lnTo>
                  <a:lnTo>
                    <a:pt x="329" y="476"/>
                  </a:lnTo>
                  <a:lnTo>
                    <a:pt x="327" y="476"/>
                  </a:lnTo>
                  <a:lnTo>
                    <a:pt x="325" y="478"/>
                  </a:lnTo>
                  <a:lnTo>
                    <a:pt x="320" y="480"/>
                  </a:lnTo>
                  <a:lnTo>
                    <a:pt x="318" y="480"/>
                  </a:lnTo>
                  <a:lnTo>
                    <a:pt x="316" y="483"/>
                  </a:lnTo>
                  <a:lnTo>
                    <a:pt x="311" y="485"/>
                  </a:lnTo>
                  <a:lnTo>
                    <a:pt x="309" y="485"/>
                  </a:lnTo>
                  <a:lnTo>
                    <a:pt x="304" y="485"/>
                  </a:lnTo>
                  <a:lnTo>
                    <a:pt x="300" y="485"/>
                  </a:lnTo>
                  <a:lnTo>
                    <a:pt x="293" y="485"/>
                  </a:lnTo>
                  <a:lnTo>
                    <a:pt x="288" y="485"/>
                  </a:lnTo>
                  <a:lnTo>
                    <a:pt x="286" y="485"/>
                  </a:lnTo>
                  <a:lnTo>
                    <a:pt x="284" y="485"/>
                  </a:lnTo>
                  <a:lnTo>
                    <a:pt x="281" y="485"/>
                  </a:lnTo>
                  <a:lnTo>
                    <a:pt x="279" y="487"/>
                  </a:lnTo>
                  <a:lnTo>
                    <a:pt x="277" y="489"/>
                  </a:lnTo>
                  <a:lnTo>
                    <a:pt x="275" y="494"/>
                  </a:lnTo>
                  <a:lnTo>
                    <a:pt x="272" y="499"/>
                  </a:lnTo>
                  <a:lnTo>
                    <a:pt x="270" y="501"/>
                  </a:lnTo>
                  <a:lnTo>
                    <a:pt x="268" y="503"/>
                  </a:lnTo>
                  <a:lnTo>
                    <a:pt x="265" y="505"/>
                  </a:lnTo>
                  <a:lnTo>
                    <a:pt x="263" y="505"/>
                  </a:lnTo>
                  <a:lnTo>
                    <a:pt x="261" y="505"/>
                  </a:lnTo>
                  <a:lnTo>
                    <a:pt x="259" y="503"/>
                  </a:lnTo>
                  <a:lnTo>
                    <a:pt x="256" y="501"/>
                  </a:lnTo>
                  <a:lnTo>
                    <a:pt x="254" y="499"/>
                  </a:lnTo>
                  <a:lnTo>
                    <a:pt x="252" y="496"/>
                  </a:lnTo>
                  <a:lnTo>
                    <a:pt x="249" y="494"/>
                  </a:lnTo>
                  <a:lnTo>
                    <a:pt x="247" y="494"/>
                  </a:lnTo>
                  <a:lnTo>
                    <a:pt x="243" y="494"/>
                  </a:lnTo>
                  <a:lnTo>
                    <a:pt x="243" y="496"/>
                  </a:lnTo>
                  <a:lnTo>
                    <a:pt x="238" y="499"/>
                  </a:lnTo>
                  <a:lnTo>
                    <a:pt x="236" y="501"/>
                  </a:lnTo>
                  <a:lnTo>
                    <a:pt x="227" y="510"/>
                  </a:lnTo>
                  <a:lnTo>
                    <a:pt x="224" y="512"/>
                  </a:lnTo>
                  <a:lnTo>
                    <a:pt x="220" y="510"/>
                  </a:lnTo>
                  <a:lnTo>
                    <a:pt x="217" y="508"/>
                  </a:lnTo>
                  <a:lnTo>
                    <a:pt x="215" y="505"/>
                  </a:lnTo>
                  <a:lnTo>
                    <a:pt x="213" y="503"/>
                  </a:lnTo>
                  <a:lnTo>
                    <a:pt x="208" y="503"/>
                  </a:lnTo>
                  <a:lnTo>
                    <a:pt x="206" y="503"/>
                  </a:lnTo>
                  <a:lnTo>
                    <a:pt x="201" y="503"/>
                  </a:lnTo>
                  <a:lnTo>
                    <a:pt x="199" y="505"/>
                  </a:lnTo>
                  <a:lnTo>
                    <a:pt x="192" y="508"/>
                  </a:lnTo>
                  <a:lnTo>
                    <a:pt x="188" y="510"/>
                  </a:lnTo>
                  <a:lnTo>
                    <a:pt x="179" y="510"/>
                  </a:lnTo>
                  <a:lnTo>
                    <a:pt x="174" y="510"/>
                  </a:lnTo>
                  <a:lnTo>
                    <a:pt x="169" y="510"/>
                  </a:lnTo>
                  <a:lnTo>
                    <a:pt x="167" y="512"/>
                  </a:lnTo>
                  <a:lnTo>
                    <a:pt x="163" y="517"/>
                  </a:lnTo>
                  <a:lnTo>
                    <a:pt x="156" y="526"/>
                  </a:lnTo>
                  <a:lnTo>
                    <a:pt x="151" y="531"/>
                  </a:lnTo>
                  <a:lnTo>
                    <a:pt x="149" y="531"/>
                  </a:lnTo>
                  <a:lnTo>
                    <a:pt x="147" y="533"/>
                  </a:lnTo>
                  <a:lnTo>
                    <a:pt x="137" y="535"/>
                  </a:lnTo>
                  <a:lnTo>
                    <a:pt x="128" y="535"/>
                  </a:lnTo>
                  <a:lnTo>
                    <a:pt x="124" y="537"/>
                  </a:lnTo>
                  <a:lnTo>
                    <a:pt x="121" y="540"/>
                  </a:lnTo>
                  <a:lnTo>
                    <a:pt x="119" y="542"/>
                  </a:lnTo>
                  <a:lnTo>
                    <a:pt x="119" y="547"/>
                  </a:lnTo>
                  <a:lnTo>
                    <a:pt x="117" y="549"/>
                  </a:lnTo>
                  <a:lnTo>
                    <a:pt x="117" y="551"/>
                  </a:lnTo>
                  <a:lnTo>
                    <a:pt x="112" y="553"/>
                  </a:lnTo>
                  <a:lnTo>
                    <a:pt x="108" y="556"/>
                  </a:lnTo>
                  <a:lnTo>
                    <a:pt x="103" y="560"/>
                  </a:lnTo>
                  <a:lnTo>
                    <a:pt x="101" y="563"/>
                  </a:lnTo>
                  <a:lnTo>
                    <a:pt x="99" y="567"/>
                  </a:lnTo>
                  <a:lnTo>
                    <a:pt x="96" y="572"/>
                  </a:lnTo>
                  <a:lnTo>
                    <a:pt x="96" y="576"/>
                  </a:lnTo>
                  <a:lnTo>
                    <a:pt x="96" y="581"/>
                  </a:lnTo>
                  <a:lnTo>
                    <a:pt x="94" y="585"/>
                  </a:lnTo>
                  <a:lnTo>
                    <a:pt x="92" y="588"/>
                  </a:lnTo>
                  <a:lnTo>
                    <a:pt x="89" y="588"/>
                  </a:lnTo>
                  <a:lnTo>
                    <a:pt x="85" y="588"/>
                  </a:lnTo>
                  <a:lnTo>
                    <a:pt x="80" y="588"/>
                  </a:lnTo>
                  <a:lnTo>
                    <a:pt x="80" y="585"/>
                  </a:lnTo>
                  <a:lnTo>
                    <a:pt x="78" y="583"/>
                  </a:lnTo>
                  <a:lnTo>
                    <a:pt x="78" y="581"/>
                  </a:lnTo>
                  <a:lnTo>
                    <a:pt x="78" y="579"/>
                  </a:lnTo>
                  <a:lnTo>
                    <a:pt x="76" y="576"/>
                  </a:lnTo>
                  <a:lnTo>
                    <a:pt x="76" y="574"/>
                  </a:lnTo>
                  <a:lnTo>
                    <a:pt x="73" y="572"/>
                  </a:lnTo>
                  <a:lnTo>
                    <a:pt x="71" y="569"/>
                  </a:lnTo>
                  <a:lnTo>
                    <a:pt x="71" y="567"/>
                  </a:lnTo>
                  <a:lnTo>
                    <a:pt x="69" y="565"/>
                  </a:lnTo>
                  <a:lnTo>
                    <a:pt x="67" y="560"/>
                  </a:lnTo>
                  <a:lnTo>
                    <a:pt x="67" y="558"/>
                  </a:lnTo>
                  <a:lnTo>
                    <a:pt x="64" y="556"/>
                  </a:lnTo>
                  <a:lnTo>
                    <a:pt x="60" y="558"/>
                  </a:lnTo>
                  <a:lnTo>
                    <a:pt x="55" y="560"/>
                  </a:lnTo>
                  <a:lnTo>
                    <a:pt x="53" y="563"/>
                  </a:lnTo>
                  <a:lnTo>
                    <a:pt x="51" y="565"/>
                  </a:lnTo>
                  <a:lnTo>
                    <a:pt x="44" y="565"/>
                  </a:lnTo>
                  <a:lnTo>
                    <a:pt x="32" y="565"/>
                  </a:lnTo>
                  <a:lnTo>
                    <a:pt x="30" y="565"/>
                  </a:lnTo>
                  <a:lnTo>
                    <a:pt x="28" y="565"/>
                  </a:lnTo>
                  <a:lnTo>
                    <a:pt x="26" y="565"/>
                  </a:lnTo>
                  <a:lnTo>
                    <a:pt x="23" y="563"/>
                  </a:lnTo>
                  <a:lnTo>
                    <a:pt x="21" y="558"/>
                  </a:lnTo>
                  <a:lnTo>
                    <a:pt x="19" y="556"/>
                  </a:lnTo>
                  <a:lnTo>
                    <a:pt x="16" y="549"/>
                  </a:lnTo>
                  <a:lnTo>
                    <a:pt x="14" y="540"/>
                  </a:lnTo>
                  <a:lnTo>
                    <a:pt x="10" y="526"/>
                  </a:lnTo>
                  <a:lnTo>
                    <a:pt x="10" y="521"/>
                  </a:lnTo>
                  <a:lnTo>
                    <a:pt x="10" y="517"/>
                  </a:lnTo>
                  <a:lnTo>
                    <a:pt x="10" y="515"/>
                  </a:lnTo>
                  <a:lnTo>
                    <a:pt x="10" y="510"/>
                  </a:lnTo>
                  <a:lnTo>
                    <a:pt x="12" y="505"/>
                  </a:lnTo>
                  <a:lnTo>
                    <a:pt x="14" y="503"/>
                  </a:lnTo>
                  <a:lnTo>
                    <a:pt x="14" y="499"/>
                  </a:lnTo>
                  <a:lnTo>
                    <a:pt x="12" y="496"/>
                  </a:lnTo>
                  <a:lnTo>
                    <a:pt x="12" y="492"/>
                  </a:lnTo>
                  <a:lnTo>
                    <a:pt x="12" y="487"/>
                  </a:lnTo>
                  <a:lnTo>
                    <a:pt x="10" y="478"/>
                  </a:lnTo>
                  <a:lnTo>
                    <a:pt x="10" y="467"/>
                  </a:lnTo>
                  <a:lnTo>
                    <a:pt x="10" y="464"/>
                  </a:lnTo>
                  <a:lnTo>
                    <a:pt x="10" y="462"/>
                  </a:lnTo>
                  <a:lnTo>
                    <a:pt x="10" y="460"/>
                  </a:lnTo>
                  <a:lnTo>
                    <a:pt x="7" y="457"/>
                  </a:lnTo>
                  <a:lnTo>
                    <a:pt x="7" y="453"/>
                  </a:lnTo>
                  <a:lnTo>
                    <a:pt x="10" y="453"/>
                  </a:lnTo>
                  <a:lnTo>
                    <a:pt x="10" y="451"/>
                  </a:lnTo>
                  <a:lnTo>
                    <a:pt x="10" y="444"/>
                  </a:lnTo>
                  <a:lnTo>
                    <a:pt x="7" y="435"/>
                  </a:lnTo>
                  <a:lnTo>
                    <a:pt x="7" y="430"/>
                  </a:lnTo>
                  <a:lnTo>
                    <a:pt x="10" y="425"/>
                  </a:lnTo>
                  <a:lnTo>
                    <a:pt x="10" y="423"/>
                  </a:lnTo>
                  <a:lnTo>
                    <a:pt x="12" y="419"/>
                  </a:lnTo>
                  <a:lnTo>
                    <a:pt x="16" y="414"/>
                  </a:lnTo>
                  <a:lnTo>
                    <a:pt x="16" y="409"/>
                  </a:lnTo>
                  <a:lnTo>
                    <a:pt x="19" y="407"/>
                  </a:lnTo>
                  <a:lnTo>
                    <a:pt x="19" y="400"/>
                  </a:lnTo>
                  <a:lnTo>
                    <a:pt x="19" y="398"/>
                  </a:lnTo>
                  <a:lnTo>
                    <a:pt x="16" y="393"/>
                  </a:lnTo>
                  <a:lnTo>
                    <a:pt x="16" y="391"/>
                  </a:lnTo>
                  <a:lnTo>
                    <a:pt x="12" y="387"/>
                  </a:lnTo>
                  <a:lnTo>
                    <a:pt x="10" y="384"/>
                  </a:lnTo>
                  <a:lnTo>
                    <a:pt x="10" y="382"/>
                  </a:lnTo>
                  <a:lnTo>
                    <a:pt x="7" y="380"/>
                  </a:lnTo>
                  <a:lnTo>
                    <a:pt x="7" y="377"/>
                  </a:lnTo>
                  <a:lnTo>
                    <a:pt x="7" y="375"/>
                  </a:lnTo>
                  <a:lnTo>
                    <a:pt x="5" y="373"/>
                  </a:lnTo>
                  <a:lnTo>
                    <a:pt x="3" y="373"/>
                  </a:lnTo>
                  <a:lnTo>
                    <a:pt x="0" y="371"/>
                  </a:lnTo>
                  <a:lnTo>
                    <a:pt x="0" y="368"/>
                  </a:lnTo>
                  <a:lnTo>
                    <a:pt x="0" y="364"/>
                  </a:lnTo>
                  <a:lnTo>
                    <a:pt x="0" y="359"/>
                  </a:lnTo>
                  <a:lnTo>
                    <a:pt x="0" y="357"/>
                  </a:lnTo>
                  <a:lnTo>
                    <a:pt x="0" y="355"/>
                  </a:lnTo>
                  <a:lnTo>
                    <a:pt x="3" y="355"/>
                  </a:lnTo>
                  <a:lnTo>
                    <a:pt x="5" y="352"/>
                  </a:lnTo>
                  <a:lnTo>
                    <a:pt x="10" y="352"/>
                  </a:lnTo>
                  <a:lnTo>
                    <a:pt x="12" y="352"/>
                  </a:lnTo>
                  <a:lnTo>
                    <a:pt x="14" y="350"/>
                  </a:lnTo>
                  <a:lnTo>
                    <a:pt x="16" y="348"/>
                  </a:lnTo>
                  <a:lnTo>
                    <a:pt x="16" y="345"/>
                  </a:lnTo>
                  <a:lnTo>
                    <a:pt x="16" y="339"/>
                  </a:lnTo>
                  <a:lnTo>
                    <a:pt x="16" y="334"/>
                  </a:lnTo>
                  <a:lnTo>
                    <a:pt x="19" y="334"/>
                  </a:lnTo>
                  <a:lnTo>
                    <a:pt x="23" y="334"/>
                  </a:lnTo>
                  <a:lnTo>
                    <a:pt x="26" y="334"/>
                  </a:lnTo>
                  <a:lnTo>
                    <a:pt x="30" y="336"/>
                  </a:lnTo>
                  <a:lnTo>
                    <a:pt x="32" y="336"/>
                  </a:lnTo>
                  <a:lnTo>
                    <a:pt x="35" y="336"/>
                  </a:lnTo>
                  <a:lnTo>
                    <a:pt x="39" y="336"/>
                  </a:lnTo>
                  <a:lnTo>
                    <a:pt x="41" y="336"/>
                  </a:lnTo>
                  <a:lnTo>
                    <a:pt x="41" y="334"/>
                  </a:lnTo>
                  <a:lnTo>
                    <a:pt x="44" y="334"/>
                  </a:lnTo>
                  <a:lnTo>
                    <a:pt x="44" y="332"/>
                  </a:lnTo>
                  <a:lnTo>
                    <a:pt x="44" y="329"/>
                  </a:lnTo>
                  <a:lnTo>
                    <a:pt x="46" y="325"/>
                  </a:lnTo>
                  <a:lnTo>
                    <a:pt x="46" y="320"/>
                  </a:lnTo>
                  <a:lnTo>
                    <a:pt x="46" y="318"/>
                  </a:lnTo>
                  <a:lnTo>
                    <a:pt x="46" y="316"/>
                  </a:lnTo>
                  <a:lnTo>
                    <a:pt x="46" y="313"/>
                  </a:lnTo>
                  <a:lnTo>
                    <a:pt x="48" y="309"/>
                  </a:lnTo>
                  <a:lnTo>
                    <a:pt x="48" y="304"/>
                  </a:lnTo>
                  <a:lnTo>
                    <a:pt x="48" y="300"/>
                  </a:lnTo>
                  <a:lnTo>
                    <a:pt x="48" y="297"/>
                  </a:lnTo>
                  <a:lnTo>
                    <a:pt x="46" y="295"/>
                  </a:lnTo>
                  <a:lnTo>
                    <a:pt x="46" y="291"/>
                  </a:lnTo>
                  <a:lnTo>
                    <a:pt x="48" y="288"/>
                  </a:lnTo>
                  <a:lnTo>
                    <a:pt x="48" y="284"/>
                  </a:lnTo>
                  <a:lnTo>
                    <a:pt x="48" y="281"/>
                  </a:lnTo>
                  <a:lnTo>
                    <a:pt x="48" y="277"/>
                  </a:lnTo>
                  <a:lnTo>
                    <a:pt x="51" y="275"/>
                  </a:lnTo>
                  <a:lnTo>
                    <a:pt x="51" y="270"/>
                  </a:lnTo>
                  <a:lnTo>
                    <a:pt x="53" y="265"/>
                  </a:lnTo>
                  <a:lnTo>
                    <a:pt x="55" y="261"/>
                  </a:lnTo>
                  <a:lnTo>
                    <a:pt x="55" y="256"/>
                  </a:lnTo>
                  <a:lnTo>
                    <a:pt x="57" y="254"/>
                  </a:lnTo>
                  <a:lnTo>
                    <a:pt x="57" y="249"/>
                  </a:lnTo>
                  <a:lnTo>
                    <a:pt x="60" y="245"/>
                  </a:lnTo>
                  <a:lnTo>
                    <a:pt x="60" y="243"/>
                  </a:lnTo>
                  <a:lnTo>
                    <a:pt x="60" y="240"/>
                  </a:lnTo>
                  <a:lnTo>
                    <a:pt x="60" y="233"/>
                  </a:lnTo>
                  <a:lnTo>
                    <a:pt x="60" y="231"/>
                  </a:lnTo>
                  <a:lnTo>
                    <a:pt x="57" y="229"/>
                  </a:lnTo>
                  <a:lnTo>
                    <a:pt x="55" y="229"/>
                  </a:lnTo>
                  <a:lnTo>
                    <a:pt x="53" y="229"/>
                  </a:lnTo>
                  <a:lnTo>
                    <a:pt x="48" y="229"/>
                  </a:lnTo>
                  <a:lnTo>
                    <a:pt x="48" y="227"/>
                  </a:lnTo>
                  <a:lnTo>
                    <a:pt x="51" y="224"/>
                  </a:lnTo>
                  <a:lnTo>
                    <a:pt x="53" y="222"/>
                  </a:lnTo>
                  <a:lnTo>
                    <a:pt x="57" y="220"/>
                  </a:lnTo>
                  <a:lnTo>
                    <a:pt x="60" y="217"/>
                  </a:lnTo>
                  <a:lnTo>
                    <a:pt x="62" y="215"/>
                  </a:lnTo>
                  <a:lnTo>
                    <a:pt x="64" y="213"/>
                  </a:lnTo>
                  <a:lnTo>
                    <a:pt x="67" y="211"/>
                  </a:lnTo>
                  <a:lnTo>
                    <a:pt x="71" y="208"/>
                  </a:lnTo>
                  <a:lnTo>
                    <a:pt x="73" y="206"/>
                  </a:lnTo>
                  <a:lnTo>
                    <a:pt x="73" y="204"/>
                  </a:lnTo>
                  <a:lnTo>
                    <a:pt x="76" y="201"/>
                  </a:lnTo>
                  <a:lnTo>
                    <a:pt x="78" y="199"/>
                  </a:lnTo>
                  <a:lnTo>
                    <a:pt x="80" y="197"/>
                  </a:lnTo>
                  <a:lnTo>
                    <a:pt x="83" y="197"/>
                  </a:lnTo>
                  <a:lnTo>
                    <a:pt x="83" y="192"/>
                  </a:lnTo>
                  <a:lnTo>
                    <a:pt x="85" y="188"/>
                  </a:lnTo>
                  <a:lnTo>
                    <a:pt x="87" y="185"/>
                  </a:lnTo>
                  <a:lnTo>
                    <a:pt x="89" y="185"/>
                  </a:lnTo>
                  <a:lnTo>
                    <a:pt x="94" y="185"/>
                  </a:lnTo>
                  <a:lnTo>
                    <a:pt x="99" y="185"/>
                  </a:lnTo>
                  <a:lnTo>
                    <a:pt x="101" y="188"/>
                  </a:lnTo>
                  <a:lnTo>
                    <a:pt x="101" y="190"/>
                  </a:lnTo>
                  <a:lnTo>
                    <a:pt x="103" y="190"/>
                  </a:lnTo>
                  <a:lnTo>
                    <a:pt x="105" y="192"/>
                  </a:lnTo>
                  <a:lnTo>
                    <a:pt x="105" y="195"/>
                  </a:lnTo>
                  <a:lnTo>
                    <a:pt x="105" y="206"/>
                  </a:lnTo>
                  <a:lnTo>
                    <a:pt x="105" y="211"/>
                  </a:lnTo>
                  <a:lnTo>
                    <a:pt x="105" y="215"/>
                  </a:lnTo>
                  <a:lnTo>
                    <a:pt x="108" y="217"/>
                  </a:lnTo>
                  <a:lnTo>
                    <a:pt x="110" y="217"/>
                  </a:lnTo>
                  <a:lnTo>
                    <a:pt x="112" y="217"/>
                  </a:lnTo>
                  <a:lnTo>
                    <a:pt x="117" y="217"/>
                  </a:lnTo>
                  <a:lnTo>
                    <a:pt x="121" y="215"/>
                  </a:lnTo>
                  <a:lnTo>
                    <a:pt x="128" y="213"/>
                  </a:lnTo>
                  <a:lnTo>
                    <a:pt x="133" y="213"/>
                  </a:lnTo>
                  <a:lnTo>
                    <a:pt x="135" y="211"/>
                  </a:lnTo>
                  <a:lnTo>
                    <a:pt x="142" y="211"/>
                  </a:lnTo>
                  <a:lnTo>
                    <a:pt x="144" y="211"/>
                  </a:lnTo>
                  <a:lnTo>
                    <a:pt x="149" y="208"/>
                  </a:lnTo>
                  <a:lnTo>
                    <a:pt x="153" y="206"/>
                  </a:lnTo>
                  <a:lnTo>
                    <a:pt x="160" y="204"/>
                  </a:lnTo>
                  <a:lnTo>
                    <a:pt x="165" y="199"/>
                  </a:lnTo>
                  <a:lnTo>
                    <a:pt x="165" y="197"/>
                  </a:lnTo>
                  <a:lnTo>
                    <a:pt x="165" y="195"/>
                  </a:lnTo>
                  <a:lnTo>
                    <a:pt x="165" y="190"/>
                  </a:lnTo>
                  <a:lnTo>
                    <a:pt x="165" y="181"/>
                  </a:lnTo>
                  <a:lnTo>
                    <a:pt x="174" y="179"/>
                  </a:lnTo>
                  <a:lnTo>
                    <a:pt x="176" y="176"/>
                  </a:lnTo>
                  <a:lnTo>
                    <a:pt x="179" y="172"/>
                  </a:lnTo>
                  <a:lnTo>
                    <a:pt x="181" y="169"/>
                  </a:lnTo>
                  <a:lnTo>
                    <a:pt x="185" y="169"/>
                  </a:lnTo>
                  <a:lnTo>
                    <a:pt x="188" y="169"/>
                  </a:lnTo>
                  <a:lnTo>
                    <a:pt x="192" y="169"/>
                  </a:lnTo>
                  <a:lnTo>
                    <a:pt x="195" y="167"/>
                  </a:lnTo>
                  <a:lnTo>
                    <a:pt x="197" y="167"/>
                  </a:lnTo>
                  <a:lnTo>
                    <a:pt x="199" y="163"/>
                  </a:lnTo>
                  <a:lnTo>
                    <a:pt x="199" y="158"/>
                  </a:lnTo>
                  <a:lnTo>
                    <a:pt x="201" y="156"/>
                  </a:lnTo>
                  <a:lnTo>
                    <a:pt x="204" y="153"/>
                  </a:lnTo>
                  <a:lnTo>
                    <a:pt x="208" y="153"/>
                  </a:lnTo>
                  <a:lnTo>
                    <a:pt x="211" y="153"/>
                  </a:lnTo>
                  <a:lnTo>
                    <a:pt x="213" y="151"/>
                  </a:lnTo>
                  <a:lnTo>
                    <a:pt x="213" y="149"/>
                  </a:lnTo>
                  <a:lnTo>
                    <a:pt x="215" y="147"/>
                  </a:lnTo>
                  <a:lnTo>
                    <a:pt x="217" y="147"/>
                  </a:lnTo>
                  <a:lnTo>
                    <a:pt x="224" y="149"/>
                  </a:lnTo>
                  <a:lnTo>
                    <a:pt x="229" y="149"/>
                  </a:lnTo>
                  <a:lnTo>
                    <a:pt x="231" y="149"/>
                  </a:lnTo>
                  <a:lnTo>
                    <a:pt x="233" y="147"/>
                  </a:lnTo>
                  <a:lnTo>
                    <a:pt x="238" y="144"/>
                  </a:lnTo>
                  <a:lnTo>
                    <a:pt x="240" y="144"/>
                  </a:lnTo>
                  <a:lnTo>
                    <a:pt x="243" y="144"/>
                  </a:lnTo>
                  <a:lnTo>
                    <a:pt x="245" y="144"/>
                  </a:lnTo>
                  <a:lnTo>
                    <a:pt x="247" y="147"/>
                  </a:lnTo>
                  <a:lnTo>
                    <a:pt x="252" y="147"/>
                  </a:lnTo>
                  <a:lnTo>
                    <a:pt x="254" y="149"/>
                  </a:lnTo>
                  <a:lnTo>
                    <a:pt x="256" y="149"/>
                  </a:lnTo>
                  <a:lnTo>
                    <a:pt x="256" y="147"/>
                  </a:lnTo>
                  <a:lnTo>
                    <a:pt x="261" y="147"/>
                  </a:lnTo>
                  <a:lnTo>
                    <a:pt x="265" y="144"/>
                  </a:lnTo>
                  <a:lnTo>
                    <a:pt x="268" y="142"/>
                  </a:lnTo>
                  <a:lnTo>
                    <a:pt x="270" y="140"/>
                  </a:lnTo>
                  <a:lnTo>
                    <a:pt x="272" y="140"/>
                  </a:lnTo>
                  <a:lnTo>
                    <a:pt x="275" y="142"/>
                  </a:lnTo>
                  <a:lnTo>
                    <a:pt x="277" y="142"/>
                  </a:lnTo>
                  <a:lnTo>
                    <a:pt x="279" y="142"/>
                  </a:lnTo>
                  <a:lnTo>
                    <a:pt x="284" y="142"/>
                  </a:lnTo>
                  <a:lnTo>
                    <a:pt x="286" y="142"/>
                  </a:lnTo>
                  <a:lnTo>
                    <a:pt x="288" y="140"/>
                  </a:lnTo>
                  <a:lnTo>
                    <a:pt x="291" y="135"/>
                  </a:lnTo>
                  <a:lnTo>
                    <a:pt x="295" y="133"/>
                  </a:lnTo>
                  <a:lnTo>
                    <a:pt x="297" y="131"/>
                  </a:lnTo>
                  <a:lnTo>
                    <a:pt x="300" y="128"/>
                  </a:lnTo>
                  <a:lnTo>
                    <a:pt x="302" y="126"/>
                  </a:lnTo>
                  <a:lnTo>
                    <a:pt x="302" y="121"/>
                  </a:lnTo>
                  <a:lnTo>
                    <a:pt x="304" y="119"/>
                  </a:lnTo>
                  <a:lnTo>
                    <a:pt x="309" y="119"/>
                  </a:lnTo>
                  <a:lnTo>
                    <a:pt x="309" y="121"/>
                  </a:lnTo>
                  <a:lnTo>
                    <a:pt x="311" y="121"/>
                  </a:lnTo>
                  <a:lnTo>
                    <a:pt x="311" y="126"/>
                  </a:lnTo>
                  <a:lnTo>
                    <a:pt x="313" y="128"/>
                  </a:lnTo>
                  <a:lnTo>
                    <a:pt x="316" y="128"/>
                  </a:lnTo>
                  <a:lnTo>
                    <a:pt x="318" y="131"/>
                  </a:lnTo>
                  <a:lnTo>
                    <a:pt x="318" y="133"/>
                  </a:lnTo>
                  <a:lnTo>
                    <a:pt x="320" y="135"/>
                  </a:lnTo>
                  <a:lnTo>
                    <a:pt x="325" y="137"/>
                  </a:lnTo>
                  <a:lnTo>
                    <a:pt x="327" y="137"/>
                  </a:lnTo>
                  <a:lnTo>
                    <a:pt x="329" y="137"/>
                  </a:lnTo>
                  <a:lnTo>
                    <a:pt x="332" y="140"/>
                  </a:lnTo>
                  <a:lnTo>
                    <a:pt x="334" y="140"/>
                  </a:lnTo>
                  <a:lnTo>
                    <a:pt x="339" y="142"/>
                  </a:lnTo>
                  <a:lnTo>
                    <a:pt x="341" y="142"/>
                  </a:lnTo>
                  <a:lnTo>
                    <a:pt x="343" y="142"/>
                  </a:lnTo>
                  <a:lnTo>
                    <a:pt x="348" y="142"/>
                  </a:lnTo>
                  <a:lnTo>
                    <a:pt x="350" y="140"/>
                  </a:lnTo>
                  <a:lnTo>
                    <a:pt x="357" y="137"/>
                  </a:lnTo>
                  <a:lnTo>
                    <a:pt x="361" y="133"/>
                  </a:lnTo>
                  <a:lnTo>
                    <a:pt x="366" y="133"/>
                  </a:lnTo>
                  <a:lnTo>
                    <a:pt x="371" y="133"/>
                  </a:lnTo>
                  <a:lnTo>
                    <a:pt x="373" y="133"/>
                  </a:lnTo>
                  <a:lnTo>
                    <a:pt x="375" y="131"/>
                  </a:lnTo>
                  <a:lnTo>
                    <a:pt x="377" y="131"/>
                  </a:lnTo>
                  <a:lnTo>
                    <a:pt x="380" y="131"/>
                  </a:lnTo>
                  <a:lnTo>
                    <a:pt x="382" y="131"/>
                  </a:lnTo>
                  <a:lnTo>
                    <a:pt x="384" y="133"/>
                  </a:lnTo>
                  <a:lnTo>
                    <a:pt x="387" y="133"/>
                  </a:lnTo>
                  <a:lnTo>
                    <a:pt x="389" y="131"/>
                  </a:lnTo>
                  <a:lnTo>
                    <a:pt x="391" y="131"/>
                  </a:lnTo>
                  <a:lnTo>
                    <a:pt x="393" y="133"/>
                  </a:lnTo>
                  <a:lnTo>
                    <a:pt x="396" y="137"/>
                  </a:lnTo>
                  <a:lnTo>
                    <a:pt x="398" y="140"/>
                  </a:lnTo>
                  <a:lnTo>
                    <a:pt x="400" y="142"/>
                  </a:lnTo>
                  <a:lnTo>
                    <a:pt x="403" y="144"/>
                  </a:lnTo>
                  <a:lnTo>
                    <a:pt x="407" y="144"/>
                  </a:lnTo>
                  <a:lnTo>
                    <a:pt x="409" y="144"/>
                  </a:lnTo>
                  <a:lnTo>
                    <a:pt x="412" y="144"/>
                  </a:lnTo>
                  <a:lnTo>
                    <a:pt x="414" y="144"/>
                  </a:lnTo>
                  <a:lnTo>
                    <a:pt x="416" y="144"/>
                  </a:lnTo>
                  <a:lnTo>
                    <a:pt x="419" y="144"/>
                  </a:lnTo>
                  <a:lnTo>
                    <a:pt x="421" y="144"/>
                  </a:lnTo>
                  <a:lnTo>
                    <a:pt x="423" y="144"/>
                  </a:lnTo>
                  <a:lnTo>
                    <a:pt x="428" y="144"/>
                  </a:lnTo>
                  <a:lnTo>
                    <a:pt x="430" y="142"/>
                  </a:lnTo>
                  <a:lnTo>
                    <a:pt x="441" y="124"/>
                  </a:lnTo>
                  <a:lnTo>
                    <a:pt x="441" y="110"/>
                  </a:lnTo>
                  <a:lnTo>
                    <a:pt x="444" y="106"/>
                  </a:lnTo>
                  <a:lnTo>
                    <a:pt x="446" y="99"/>
                  </a:lnTo>
                  <a:lnTo>
                    <a:pt x="448" y="96"/>
                  </a:lnTo>
                  <a:lnTo>
                    <a:pt x="455" y="94"/>
                  </a:lnTo>
                  <a:lnTo>
                    <a:pt x="466" y="101"/>
                  </a:lnTo>
                  <a:lnTo>
                    <a:pt x="473" y="108"/>
                  </a:lnTo>
                  <a:lnTo>
                    <a:pt x="478" y="110"/>
                  </a:lnTo>
                  <a:lnTo>
                    <a:pt x="480" y="117"/>
                  </a:lnTo>
                  <a:lnTo>
                    <a:pt x="485" y="119"/>
                  </a:lnTo>
                  <a:lnTo>
                    <a:pt x="489" y="119"/>
                  </a:lnTo>
                  <a:lnTo>
                    <a:pt x="494" y="117"/>
                  </a:lnTo>
                  <a:lnTo>
                    <a:pt x="498" y="110"/>
                  </a:lnTo>
                  <a:lnTo>
                    <a:pt x="510" y="101"/>
                  </a:lnTo>
                  <a:lnTo>
                    <a:pt x="537" y="92"/>
                  </a:lnTo>
                  <a:lnTo>
                    <a:pt x="537" y="90"/>
                  </a:lnTo>
                  <a:lnTo>
                    <a:pt x="540" y="80"/>
                  </a:lnTo>
                  <a:lnTo>
                    <a:pt x="544" y="78"/>
                  </a:lnTo>
                  <a:lnTo>
                    <a:pt x="551" y="78"/>
                  </a:lnTo>
                  <a:lnTo>
                    <a:pt x="558" y="80"/>
                  </a:lnTo>
                  <a:lnTo>
                    <a:pt x="562" y="80"/>
                  </a:lnTo>
                  <a:lnTo>
                    <a:pt x="565" y="80"/>
                  </a:lnTo>
                  <a:lnTo>
                    <a:pt x="569" y="69"/>
                  </a:lnTo>
                  <a:lnTo>
                    <a:pt x="569" y="67"/>
                  </a:lnTo>
                  <a:lnTo>
                    <a:pt x="574" y="62"/>
                  </a:lnTo>
                  <a:lnTo>
                    <a:pt x="576" y="60"/>
                  </a:lnTo>
                  <a:lnTo>
                    <a:pt x="578" y="55"/>
                  </a:lnTo>
                  <a:lnTo>
                    <a:pt x="583" y="51"/>
                  </a:lnTo>
                  <a:lnTo>
                    <a:pt x="585" y="46"/>
                  </a:lnTo>
                  <a:lnTo>
                    <a:pt x="588" y="44"/>
                  </a:lnTo>
                  <a:lnTo>
                    <a:pt x="592" y="39"/>
                  </a:lnTo>
                  <a:lnTo>
                    <a:pt x="594" y="39"/>
                  </a:lnTo>
                  <a:lnTo>
                    <a:pt x="599" y="39"/>
                  </a:lnTo>
                  <a:lnTo>
                    <a:pt x="601" y="37"/>
                  </a:lnTo>
                  <a:lnTo>
                    <a:pt x="604" y="37"/>
                  </a:lnTo>
                  <a:lnTo>
                    <a:pt x="606" y="32"/>
                  </a:lnTo>
                  <a:lnTo>
                    <a:pt x="608" y="30"/>
                  </a:lnTo>
                  <a:lnTo>
                    <a:pt x="610" y="28"/>
                  </a:lnTo>
                  <a:lnTo>
                    <a:pt x="615" y="26"/>
                  </a:lnTo>
                  <a:lnTo>
                    <a:pt x="617" y="23"/>
                  </a:lnTo>
                  <a:lnTo>
                    <a:pt x="620" y="23"/>
                  </a:lnTo>
                  <a:lnTo>
                    <a:pt x="620" y="21"/>
                  </a:lnTo>
                  <a:lnTo>
                    <a:pt x="622" y="21"/>
                  </a:lnTo>
                  <a:lnTo>
                    <a:pt x="626" y="26"/>
                  </a:lnTo>
                  <a:lnTo>
                    <a:pt x="629" y="26"/>
                  </a:lnTo>
                  <a:lnTo>
                    <a:pt x="633" y="26"/>
                  </a:lnTo>
                  <a:lnTo>
                    <a:pt x="638" y="23"/>
                  </a:lnTo>
                  <a:lnTo>
                    <a:pt x="640" y="21"/>
                  </a:lnTo>
                  <a:lnTo>
                    <a:pt x="642" y="23"/>
                  </a:lnTo>
                  <a:lnTo>
                    <a:pt x="645" y="26"/>
                  </a:lnTo>
                  <a:lnTo>
                    <a:pt x="649" y="30"/>
                  </a:lnTo>
                  <a:lnTo>
                    <a:pt x="652" y="32"/>
                  </a:lnTo>
                  <a:lnTo>
                    <a:pt x="656" y="32"/>
                  </a:lnTo>
                  <a:lnTo>
                    <a:pt x="663" y="35"/>
                  </a:lnTo>
                  <a:lnTo>
                    <a:pt x="665" y="35"/>
                  </a:lnTo>
                  <a:lnTo>
                    <a:pt x="668" y="35"/>
                  </a:lnTo>
                  <a:lnTo>
                    <a:pt x="670" y="32"/>
                  </a:lnTo>
                  <a:lnTo>
                    <a:pt x="670" y="30"/>
                  </a:lnTo>
                  <a:lnTo>
                    <a:pt x="672" y="28"/>
                  </a:lnTo>
                  <a:lnTo>
                    <a:pt x="674" y="10"/>
                  </a:lnTo>
                  <a:lnTo>
                    <a:pt x="690" y="10"/>
                  </a:lnTo>
                  <a:lnTo>
                    <a:pt x="695" y="12"/>
                  </a:lnTo>
                  <a:lnTo>
                    <a:pt x="700" y="12"/>
                  </a:lnTo>
                  <a:lnTo>
                    <a:pt x="709" y="19"/>
                  </a:lnTo>
                  <a:lnTo>
                    <a:pt x="720" y="23"/>
                  </a:lnTo>
                  <a:lnTo>
                    <a:pt x="727" y="28"/>
                  </a:lnTo>
                  <a:lnTo>
                    <a:pt x="732" y="30"/>
                  </a:lnTo>
                  <a:lnTo>
                    <a:pt x="738" y="30"/>
                  </a:lnTo>
                  <a:lnTo>
                    <a:pt x="743" y="30"/>
                  </a:lnTo>
                  <a:lnTo>
                    <a:pt x="750" y="30"/>
                  </a:lnTo>
                  <a:lnTo>
                    <a:pt x="757" y="28"/>
                  </a:lnTo>
                  <a:lnTo>
                    <a:pt x="766" y="26"/>
                  </a:lnTo>
                  <a:lnTo>
                    <a:pt x="773" y="23"/>
                  </a:lnTo>
                  <a:lnTo>
                    <a:pt x="777" y="23"/>
                  </a:lnTo>
                  <a:lnTo>
                    <a:pt x="782" y="26"/>
                  </a:lnTo>
                  <a:lnTo>
                    <a:pt x="791" y="28"/>
                  </a:lnTo>
                  <a:lnTo>
                    <a:pt x="796" y="28"/>
                  </a:lnTo>
                  <a:lnTo>
                    <a:pt x="798" y="28"/>
                  </a:lnTo>
                  <a:lnTo>
                    <a:pt x="802" y="23"/>
                  </a:lnTo>
                  <a:lnTo>
                    <a:pt x="807" y="23"/>
                  </a:lnTo>
                  <a:lnTo>
                    <a:pt x="809" y="23"/>
                  </a:lnTo>
                  <a:lnTo>
                    <a:pt x="814" y="26"/>
                  </a:lnTo>
                  <a:lnTo>
                    <a:pt x="821" y="26"/>
                  </a:lnTo>
                  <a:lnTo>
                    <a:pt x="825" y="23"/>
                  </a:lnTo>
                  <a:lnTo>
                    <a:pt x="839" y="16"/>
                  </a:lnTo>
                  <a:lnTo>
                    <a:pt x="848" y="12"/>
                  </a:lnTo>
                  <a:lnTo>
                    <a:pt x="853" y="10"/>
                  </a:lnTo>
                  <a:lnTo>
                    <a:pt x="855" y="12"/>
                  </a:lnTo>
                  <a:lnTo>
                    <a:pt x="860" y="14"/>
                  </a:lnTo>
                  <a:lnTo>
                    <a:pt x="864" y="14"/>
                  </a:lnTo>
                  <a:lnTo>
                    <a:pt x="869" y="14"/>
                  </a:lnTo>
                  <a:lnTo>
                    <a:pt x="871" y="10"/>
                  </a:lnTo>
                  <a:lnTo>
                    <a:pt x="876" y="5"/>
                  </a:lnTo>
                  <a:lnTo>
                    <a:pt x="878" y="0"/>
                  </a:lnTo>
                  <a:lnTo>
                    <a:pt x="880" y="7"/>
                  </a:lnTo>
                  <a:lnTo>
                    <a:pt x="882" y="12"/>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41" name="A108">
              <a:extLst>
                <a:ext uri="{FF2B5EF4-FFF2-40B4-BE49-F238E27FC236}">
                  <a16:creationId xmlns:a16="http://schemas.microsoft.com/office/drawing/2014/main" id="{6651C804-6C2A-B81F-639C-23D8B5A538F6}"/>
                </a:ext>
              </a:extLst>
            </xdr:cNvPr>
            <xdr:cNvSpPr>
              <a:spLocks/>
            </xdr:cNvSpPr>
          </xdr:nvSpPr>
          <xdr:spPr bwMode="auto">
            <a:xfrm>
              <a:off x="4216371" y="7785908"/>
              <a:ext cx="531904" cy="535669"/>
            </a:xfrm>
            <a:custGeom>
              <a:avLst/>
              <a:gdLst/>
              <a:ahLst/>
              <a:cxnLst>
                <a:cxn ang="0">
                  <a:pos x="355" y="37"/>
                </a:cxn>
                <a:cxn ang="0">
                  <a:pos x="387" y="34"/>
                </a:cxn>
                <a:cxn ang="0">
                  <a:pos x="425" y="48"/>
                </a:cxn>
                <a:cxn ang="0">
                  <a:pos x="451" y="78"/>
                </a:cxn>
                <a:cxn ang="0">
                  <a:pos x="480" y="66"/>
                </a:cxn>
                <a:cxn ang="0">
                  <a:pos x="487" y="108"/>
                </a:cxn>
                <a:cxn ang="0">
                  <a:pos x="489" y="158"/>
                </a:cxn>
                <a:cxn ang="0">
                  <a:pos x="524" y="174"/>
                </a:cxn>
                <a:cxn ang="0">
                  <a:pos x="544" y="178"/>
                </a:cxn>
                <a:cxn ang="0">
                  <a:pos x="551" y="199"/>
                </a:cxn>
                <a:cxn ang="0">
                  <a:pos x="535" y="215"/>
                </a:cxn>
                <a:cxn ang="0">
                  <a:pos x="565" y="258"/>
                </a:cxn>
                <a:cxn ang="0">
                  <a:pos x="530" y="311"/>
                </a:cxn>
                <a:cxn ang="0">
                  <a:pos x="540" y="347"/>
                </a:cxn>
                <a:cxn ang="0">
                  <a:pos x="508" y="373"/>
                </a:cxn>
                <a:cxn ang="0">
                  <a:pos x="521" y="416"/>
                </a:cxn>
                <a:cxn ang="0">
                  <a:pos x="503" y="427"/>
                </a:cxn>
                <a:cxn ang="0">
                  <a:pos x="485" y="427"/>
                </a:cxn>
                <a:cxn ang="0">
                  <a:pos x="464" y="439"/>
                </a:cxn>
                <a:cxn ang="0">
                  <a:pos x="446" y="437"/>
                </a:cxn>
                <a:cxn ang="0">
                  <a:pos x="455" y="457"/>
                </a:cxn>
                <a:cxn ang="0">
                  <a:pos x="471" y="475"/>
                </a:cxn>
                <a:cxn ang="0">
                  <a:pos x="464" y="496"/>
                </a:cxn>
                <a:cxn ang="0">
                  <a:pos x="451" y="517"/>
                </a:cxn>
                <a:cxn ang="0">
                  <a:pos x="428" y="539"/>
                </a:cxn>
                <a:cxn ang="0">
                  <a:pos x="407" y="542"/>
                </a:cxn>
                <a:cxn ang="0">
                  <a:pos x="384" y="523"/>
                </a:cxn>
                <a:cxn ang="0">
                  <a:pos x="359" y="530"/>
                </a:cxn>
                <a:cxn ang="0">
                  <a:pos x="332" y="565"/>
                </a:cxn>
                <a:cxn ang="0">
                  <a:pos x="309" y="560"/>
                </a:cxn>
                <a:cxn ang="0">
                  <a:pos x="281" y="551"/>
                </a:cxn>
                <a:cxn ang="0">
                  <a:pos x="254" y="498"/>
                </a:cxn>
                <a:cxn ang="0">
                  <a:pos x="204" y="498"/>
                </a:cxn>
                <a:cxn ang="0">
                  <a:pos x="176" y="480"/>
                </a:cxn>
                <a:cxn ang="0">
                  <a:pos x="140" y="473"/>
                </a:cxn>
                <a:cxn ang="0">
                  <a:pos x="117" y="448"/>
                </a:cxn>
                <a:cxn ang="0">
                  <a:pos x="92" y="441"/>
                </a:cxn>
                <a:cxn ang="0">
                  <a:pos x="62" y="418"/>
                </a:cxn>
                <a:cxn ang="0">
                  <a:pos x="44" y="375"/>
                </a:cxn>
                <a:cxn ang="0">
                  <a:pos x="42" y="322"/>
                </a:cxn>
                <a:cxn ang="0">
                  <a:pos x="37" y="277"/>
                </a:cxn>
                <a:cxn ang="0">
                  <a:pos x="32" y="247"/>
                </a:cxn>
                <a:cxn ang="0">
                  <a:pos x="23" y="201"/>
                </a:cxn>
                <a:cxn ang="0">
                  <a:pos x="12" y="167"/>
                </a:cxn>
                <a:cxn ang="0">
                  <a:pos x="10" y="130"/>
                </a:cxn>
                <a:cxn ang="0">
                  <a:pos x="5" y="98"/>
                </a:cxn>
                <a:cxn ang="0">
                  <a:pos x="28" y="105"/>
                </a:cxn>
                <a:cxn ang="0">
                  <a:pos x="55" y="94"/>
                </a:cxn>
                <a:cxn ang="0">
                  <a:pos x="74" y="92"/>
                </a:cxn>
                <a:cxn ang="0">
                  <a:pos x="96" y="96"/>
                </a:cxn>
                <a:cxn ang="0">
                  <a:pos x="110" y="71"/>
                </a:cxn>
                <a:cxn ang="0">
                  <a:pos x="135" y="80"/>
                </a:cxn>
                <a:cxn ang="0">
                  <a:pos x="156" y="50"/>
                </a:cxn>
                <a:cxn ang="0">
                  <a:pos x="181" y="50"/>
                </a:cxn>
                <a:cxn ang="0">
                  <a:pos x="206" y="34"/>
                </a:cxn>
                <a:cxn ang="0">
                  <a:pos x="249" y="32"/>
                </a:cxn>
                <a:cxn ang="0">
                  <a:pos x="272" y="39"/>
                </a:cxn>
                <a:cxn ang="0">
                  <a:pos x="288" y="53"/>
                </a:cxn>
                <a:cxn ang="0">
                  <a:pos x="293" y="23"/>
                </a:cxn>
                <a:cxn ang="0">
                  <a:pos x="316" y="7"/>
                </a:cxn>
              </a:cxnLst>
              <a:rect l="0" t="0" r="r" b="b"/>
              <a:pathLst>
                <a:path w="565" h="569">
                  <a:moveTo>
                    <a:pt x="327" y="25"/>
                  </a:moveTo>
                  <a:lnTo>
                    <a:pt x="329" y="28"/>
                  </a:lnTo>
                  <a:lnTo>
                    <a:pt x="336" y="28"/>
                  </a:lnTo>
                  <a:lnTo>
                    <a:pt x="339" y="28"/>
                  </a:lnTo>
                  <a:lnTo>
                    <a:pt x="343" y="30"/>
                  </a:lnTo>
                  <a:lnTo>
                    <a:pt x="348" y="30"/>
                  </a:lnTo>
                  <a:lnTo>
                    <a:pt x="350" y="32"/>
                  </a:lnTo>
                  <a:lnTo>
                    <a:pt x="352" y="34"/>
                  </a:lnTo>
                  <a:lnTo>
                    <a:pt x="355" y="37"/>
                  </a:lnTo>
                  <a:lnTo>
                    <a:pt x="357" y="37"/>
                  </a:lnTo>
                  <a:lnTo>
                    <a:pt x="364" y="39"/>
                  </a:lnTo>
                  <a:lnTo>
                    <a:pt x="366" y="39"/>
                  </a:lnTo>
                  <a:lnTo>
                    <a:pt x="366" y="46"/>
                  </a:lnTo>
                  <a:lnTo>
                    <a:pt x="366" y="48"/>
                  </a:lnTo>
                  <a:lnTo>
                    <a:pt x="371" y="50"/>
                  </a:lnTo>
                  <a:lnTo>
                    <a:pt x="373" y="46"/>
                  </a:lnTo>
                  <a:lnTo>
                    <a:pt x="380" y="41"/>
                  </a:lnTo>
                  <a:lnTo>
                    <a:pt x="387" y="34"/>
                  </a:lnTo>
                  <a:lnTo>
                    <a:pt x="391" y="32"/>
                  </a:lnTo>
                  <a:lnTo>
                    <a:pt x="396" y="30"/>
                  </a:lnTo>
                  <a:lnTo>
                    <a:pt x="403" y="28"/>
                  </a:lnTo>
                  <a:lnTo>
                    <a:pt x="405" y="28"/>
                  </a:lnTo>
                  <a:lnTo>
                    <a:pt x="407" y="28"/>
                  </a:lnTo>
                  <a:lnTo>
                    <a:pt x="412" y="28"/>
                  </a:lnTo>
                  <a:lnTo>
                    <a:pt x="414" y="30"/>
                  </a:lnTo>
                  <a:lnTo>
                    <a:pt x="419" y="34"/>
                  </a:lnTo>
                  <a:lnTo>
                    <a:pt x="425" y="48"/>
                  </a:lnTo>
                  <a:lnTo>
                    <a:pt x="430" y="62"/>
                  </a:lnTo>
                  <a:lnTo>
                    <a:pt x="430" y="64"/>
                  </a:lnTo>
                  <a:lnTo>
                    <a:pt x="435" y="69"/>
                  </a:lnTo>
                  <a:lnTo>
                    <a:pt x="437" y="71"/>
                  </a:lnTo>
                  <a:lnTo>
                    <a:pt x="444" y="71"/>
                  </a:lnTo>
                  <a:lnTo>
                    <a:pt x="444" y="73"/>
                  </a:lnTo>
                  <a:lnTo>
                    <a:pt x="446" y="78"/>
                  </a:lnTo>
                  <a:lnTo>
                    <a:pt x="448" y="78"/>
                  </a:lnTo>
                  <a:lnTo>
                    <a:pt x="451" y="78"/>
                  </a:lnTo>
                  <a:lnTo>
                    <a:pt x="455" y="78"/>
                  </a:lnTo>
                  <a:lnTo>
                    <a:pt x="457" y="78"/>
                  </a:lnTo>
                  <a:lnTo>
                    <a:pt x="464" y="76"/>
                  </a:lnTo>
                  <a:lnTo>
                    <a:pt x="467" y="71"/>
                  </a:lnTo>
                  <a:lnTo>
                    <a:pt x="471" y="69"/>
                  </a:lnTo>
                  <a:lnTo>
                    <a:pt x="473" y="66"/>
                  </a:lnTo>
                  <a:lnTo>
                    <a:pt x="476" y="64"/>
                  </a:lnTo>
                  <a:lnTo>
                    <a:pt x="480" y="62"/>
                  </a:lnTo>
                  <a:lnTo>
                    <a:pt x="480" y="66"/>
                  </a:lnTo>
                  <a:lnTo>
                    <a:pt x="483" y="69"/>
                  </a:lnTo>
                  <a:lnTo>
                    <a:pt x="483" y="71"/>
                  </a:lnTo>
                  <a:lnTo>
                    <a:pt x="483" y="73"/>
                  </a:lnTo>
                  <a:lnTo>
                    <a:pt x="483" y="76"/>
                  </a:lnTo>
                  <a:lnTo>
                    <a:pt x="483" y="87"/>
                  </a:lnTo>
                  <a:lnTo>
                    <a:pt x="485" y="96"/>
                  </a:lnTo>
                  <a:lnTo>
                    <a:pt x="485" y="101"/>
                  </a:lnTo>
                  <a:lnTo>
                    <a:pt x="485" y="105"/>
                  </a:lnTo>
                  <a:lnTo>
                    <a:pt x="487" y="108"/>
                  </a:lnTo>
                  <a:lnTo>
                    <a:pt x="487" y="112"/>
                  </a:lnTo>
                  <a:lnTo>
                    <a:pt x="485" y="114"/>
                  </a:lnTo>
                  <a:lnTo>
                    <a:pt x="483" y="119"/>
                  </a:lnTo>
                  <a:lnTo>
                    <a:pt x="483" y="124"/>
                  </a:lnTo>
                  <a:lnTo>
                    <a:pt x="483" y="126"/>
                  </a:lnTo>
                  <a:lnTo>
                    <a:pt x="483" y="130"/>
                  </a:lnTo>
                  <a:lnTo>
                    <a:pt x="483" y="135"/>
                  </a:lnTo>
                  <a:lnTo>
                    <a:pt x="487" y="149"/>
                  </a:lnTo>
                  <a:lnTo>
                    <a:pt x="489" y="158"/>
                  </a:lnTo>
                  <a:lnTo>
                    <a:pt x="492" y="165"/>
                  </a:lnTo>
                  <a:lnTo>
                    <a:pt x="494" y="167"/>
                  </a:lnTo>
                  <a:lnTo>
                    <a:pt x="496" y="172"/>
                  </a:lnTo>
                  <a:lnTo>
                    <a:pt x="499" y="174"/>
                  </a:lnTo>
                  <a:lnTo>
                    <a:pt x="501" y="174"/>
                  </a:lnTo>
                  <a:lnTo>
                    <a:pt x="503" y="174"/>
                  </a:lnTo>
                  <a:lnTo>
                    <a:pt x="505" y="174"/>
                  </a:lnTo>
                  <a:lnTo>
                    <a:pt x="517" y="174"/>
                  </a:lnTo>
                  <a:lnTo>
                    <a:pt x="524" y="174"/>
                  </a:lnTo>
                  <a:lnTo>
                    <a:pt x="526" y="172"/>
                  </a:lnTo>
                  <a:lnTo>
                    <a:pt x="528" y="169"/>
                  </a:lnTo>
                  <a:lnTo>
                    <a:pt x="533" y="167"/>
                  </a:lnTo>
                  <a:lnTo>
                    <a:pt x="537" y="165"/>
                  </a:lnTo>
                  <a:lnTo>
                    <a:pt x="540" y="167"/>
                  </a:lnTo>
                  <a:lnTo>
                    <a:pt x="540" y="169"/>
                  </a:lnTo>
                  <a:lnTo>
                    <a:pt x="542" y="174"/>
                  </a:lnTo>
                  <a:lnTo>
                    <a:pt x="544" y="176"/>
                  </a:lnTo>
                  <a:lnTo>
                    <a:pt x="544" y="178"/>
                  </a:lnTo>
                  <a:lnTo>
                    <a:pt x="546" y="181"/>
                  </a:lnTo>
                  <a:lnTo>
                    <a:pt x="549" y="183"/>
                  </a:lnTo>
                  <a:lnTo>
                    <a:pt x="549" y="185"/>
                  </a:lnTo>
                  <a:lnTo>
                    <a:pt x="551" y="188"/>
                  </a:lnTo>
                  <a:lnTo>
                    <a:pt x="551" y="190"/>
                  </a:lnTo>
                  <a:lnTo>
                    <a:pt x="551" y="192"/>
                  </a:lnTo>
                  <a:lnTo>
                    <a:pt x="553" y="194"/>
                  </a:lnTo>
                  <a:lnTo>
                    <a:pt x="553" y="197"/>
                  </a:lnTo>
                  <a:lnTo>
                    <a:pt x="551" y="199"/>
                  </a:lnTo>
                  <a:lnTo>
                    <a:pt x="549" y="199"/>
                  </a:lnTo>
                  <a:lnTo>
                    <a:pt x="546" y="201"/>
                  </a:lnTo>
                  <a:lnTo>
                    <a:pt x="544" y="204"/>
                  </a:lnTo>
                  <a:lnTo>
                    <a:pt x="537" y="206"/>
                  </a:lnTo>
                  <a:lnTo>
                    <a:pt x="535" y="208"/>
                  </a:lnTo>
                  <a:lnTo>
                    <a:pt x="533" y="208"/>
                  </a:lnTo>
                  <a:lnTo>
                    <a:pt x="533" y="210"/>
                  </a:lnTo>
                  <a:lnTo>
                    <a:pt x="533" y="213"/>
                  </a:lnTo>
                  <a:lnTo>
                    <a:pt x="535" y="215"/>
                  </a:lnTo>
                  <a:lnTo>
                    <a:pt x="542" y="222"/>
                  </a:lnTo>
                  <a:lnTo>
                    <a:pt x="549" y="233"/>
                  </a:lnTo>
                  <a:lnTo>
                    <a:pt x="556" y="242"/>
                  </a:lnTo>
                  <a:lnTo>
                    <a:pt x="560" y="247"/>
                  </a:lnTo>
                  <a:lnTo>
                    <a:pt x="560" y="249"/>
                  </a:lnTo>
                  <a:lnTo>
                    <a:pt x="562" y="249"/>
                  </a:lnTo>
                  <a:lnTo>
                    <a:pt x="562" y="251"/>
                  </a:lnTo>
                  <a:lnTo>
                    <a:pt x="565" y="256"/>
                  </a:lnTo>
                  <a:lnTo>
                    <a:pt x="565" y="258"/>
                  </a:lnTo>
                  <a:lnTo>
                    <a:pt x="565" y="265"/>
                  </a:lnTo>
                  <a:lnTo>
                    <a:pt x="565" y="270"/>
                  </a:lnTo>
                  <a:lnTo>
                    <a:pt x="562" y="277"/>
                  </a:lnTo>
                  <a:lnTo>
                    <a:pt x="560" y="286"/>
                  </a:lnTo>
                  <a:lnTo>
                    <a:pt x="558" y="286"/>
                  </a:lnTo>
                  <a:lnTo>
                    <a:pt x="553" y="290"/>
                  </a:lnTo>
                  <a:lnTo>
                    <a:pt x="544" y="297"/>
                  </a:lnTo>
                  <a:lnTo>
                    <a:pt x="535" y="304"/>
                  </a:lnTo>
                  <a:lnTo>
                    <a:pt x="530" y="311"/>
                  </a:lnTo>
                  <a:lnTo>
                    <a:pt x="528" y="313"/>
                  </a:lnTo>
                  <a:lnTo>
                    <a:pt x="528" y="315"/>
                  </a:lnTo>
                  <a:lnTo>
                    <a:pt x="528" y="318"/>
                  </a:lnTo>
                  <a:lnTo>
                    <a:pt x="530" y="320"/>
                  </a:lnTo>
                  <a:lnTo>
                    <a:pt x="533" y="325"/>
                  </a:lnTo>
                  <a:lnTo>
                    <a:pt x="537" y="329"/>
                  </a:lnTo>
                  <a:lnTo>
                    <a:pt x="537" y="334"/>
                  </a:lnTo>
                  <a:lnTo>
                    <a:pt x="540" y="343"/>
                  </a:lnTo>
                  <a:lnTo>
                    <a:pt x="540" y="347"/>
                  </a:lnTo>
                  <a:lnTo>
                    <a:pt x="537" y="350"/>
                  </a:lnTo>
                  <a:lnTo>
                    <a:pt x="537" y="352"/>
                  </a:lnTo>
                  <a:lnTo>
                    <a:pt x="530" y="354"/>
                  </a:lnTo>
                  <a:lnTo>
                    <a:pt x="526" y="357"/>
                  </a:lnTo>
                  <a:lnTo>
                    <a:pt x="521" y="359"/>
                  </a:lnTo>
                  <a:lnTo>
                    <a:pt x="517" y="361"/>
                  </a:lnTo>
                  <a:lnTo>
                    <a:pt x="512" y="363"/>
                  </a:lnTo>
                  <a:lnTo>
                    <a:pt x="510" y="368"/>
                  </a:lnTo>
                  <a:lnTo>
                    <a:pt x="508" y="373"/>
                  </a:lnTo>
                  <a:lnTo>
                    <a:pt x="508" y="375"/>
                  </a:lnTo>
                  <a:lnTo>
                    <a:pt x="508" y="382"/>
                  </a:lnTo>
                  <a:lnTo>
                    <a:pt x="508" y="386"/>
                  </a:lnTo>
                  <a:lnTo>
                    <a:pt x="508" y="391"/>
                  </a:lnTo>
                  <a:lnTo>
                    <a:pt x="510" y="395"/>
                  </a:lnTo>
                  <a:lnTo>
                    <a:pt x="512" y="402"/>
                  </a:lnTo>
                  <a:lnTo>
                    <a:pt x="514" y="407"/>
                  </a:lnTo>
                  <a:lnTo>
                    <a:pt x="519" y="411"/>
                  </a:lnTo>
                  <a:lnTo>
                    <a:pt x="521" y="416"/>
                  </a:lnTo>
                  <a:lnTo>
                    <a:pt x="524" y="421"/>
                  </a:lnTo>
                  <a:lnTo>
                    <a:pt x="521" y="421"/>
                  </a:lnTo>
                  <a:lnTo>
                    <a:pt x="519" y="423"/>
                  </a:lnTo>
                  <a:lnTo>
                    <a:pt x="514" y="427"/>
                  </a:lnTo>
                  <a:lnTo>
                    <a:pt x="512" y="427"/>
                  </a:lnTo>
                  <a:lnTo>
                    <a:pt x="510" y="430"/>
                  </a:lnTo>
                  <a:lnTo>
                    <a:pt x="508" y="427"/>
                  </a:lnTo>
                  <a:lnTo>
                    <a:pt x="505" y="427"/>
                  </a:lnTo>
                  <a:lnTo>
                    <a:pt x="503" y="427"/>
                  </a:lnTo>
                  <a:lnTo>
                    <a:pt x="501" y="427"/>
                  </a:lnTo>
                  <a:lnTo>
                    <a:pt x="501" y="430"/>
                  </a:lnTo>
                  <a:lnTo>
                    <a:pt x="499" y="434"/>
                  </a:lnTo>
                  <a:lnTo>
                    <a:pt x="496" y="437"/>
                  </a:lnTo>
                  <a:lnTo>
                    <a:pt x="494" y="437"/>
                  </a:lnTo>
                  <a:lnTo>
                    <a:pt x="492" y="437"/>
                  </a:lnTo>
                  <a:lnTo>
                    <a:pt x="489" y="434"/>
                  </a:lnTo>
                  <a:lnTo>
                    <a:pt x="487" y="432"/>
                  </a:lnTo>
                  <a:lnTo>
                    <a:pt x="485" y="427"/>
                  </a:lnTo>
                  <a:lnTo>
                    <a:pt x="483" y="425"/>
                  </a:lnTo>
                  <a:lnTo>
                    <a:pt x="480" y="425"/>
                  </a:lnTo>
                  <a:lnTo>
                    <a:pt x="478" y="427"/>
                  </a:lnTo>
                  <a:lnTo>
                    <a:pt x="478" y="430"/>
                  </a:lnTo>
                  <a:lnTo>
                    <a:pt x="478" y="432"/>
                  </a:lnTo>
                  <a:lnTo>
                    <a:pt x="476" y="434"/>
                  </a:lnTo>
                  <a:lnTo>
                    <a:pt x="473" y="437"/>
                  </a:lnTo>
                  <a:lnTo>
                    <a:pt x="471" y="437"/>
                  </a:lnTo>
                  <a:lnTo>
                    <a:pt x="464" y="439"/>
                  </a:lnTo>
                  <a:lnTo>
                    <a:pt x="462" y="439"/>
                  </a:lnTo>
                  <a:lnTo>
                    <a:pt x="460" y="437"/>
                  </a:lnTo>
                  <a:lnTo>
                    <a:pt x="457" y="434"/>
                  </a:lnTo>
                  <a:lnTo>
                    <a:pt x="455" y="434"/>
                  </a:lnTo>
                  <a:lnTo>
                    <a:pt x="455" y="437"/>
                  </a:lnTo>
                  <a:lnTo>
                    <a:pt x="453" y="437"/>
                  </a:lnTo>
                  <a:lnTo>
                    <a:pt x="451" y="439"/>
                  </a:lnTo>
                  <a:lnTo>
                    <a:pt x="448" y="437"/>
                  </a:lnTo>
                  <a:lnTo>
                    <a:pt x="446" y="437"/>
                  </a:lnTo>
                  <a:lnTo>
                    <a:pt x="444" y="437"/>
                  </a:lnTo>
                  <a:lnTo>
                    <a:pt x="441" y="439"/>
                  </a:lnTo>
                  <a:lnTo>
                    <a:pt x="441" y="441"/>
                  </a:lnTo>
                  <a:lnTo>
                    <a:pt x="441" y="443"/>
                  </a:lnTo>
                  <a:lnTo>
                    <a:pt x="444" y="446"/>
                  </a:lnTo>
                  <a:lnTo>
                    <a:pt x="446" y="450"/>
                  </a:lnTo>
                  <a:lnTo>
                    <a:pt x="448" y="453"/>
                  </a:lnTo>
                  <a:lnTo>
                    <a:pt x="453" y="455"/>
                  </a:lnTo>
                  <a:lnTo>
                    <a:pt x="455" y="457"/>
                  </a:lnTo>
                  <a:lnTo>
                    <a:pt x="457" y="459"/>
                  </a:lnTo>
                  <a:lnTo>
                    <a:pt x="460" y="462"/>
                  </a:lnTo>
                  <a:lnTo>
                    <a:pt x="460" y="464"/>
                  </a:lnTo>
                  <a:lnTo>
                    <a:pt x="462" y="466"/>
                  </a:lnTo>
                  <a:lnTo>
                    <a:pt x="462" y="469"/>
                  </a:lnTo>
                  <a:lnTo>
                    <a:pt x="464" y="469"/>
                  </a:lnTo>
                  <a:lnTo>
                    <a:pt x="467" y="471"/>
                  </a:lnTo>
                  <a:lnTo>
                    <a:pt x="469" y="473"/>
                  </a:lnTo>
                  <a:lnTo>
                    <a:pt x="471" y="475"/>
                  </a:lnTo>
                  <a:lnTo>
                    <a:pt x="473" y="478"/>
                  </a:lnTo>
                  <a:lnTo>
                    <a:pt x="476" y="478"/>
                  </a:lnTo>
                  <a:lnTo>
                    <a:pt x="476" y="482"/>
                  </a:lnTo>
                  <a:lnTo>
                    <a:pt x="476" y="487"/>
                  </a:lnTo>
                  <a:lnTo>
                    <a:pt x="476" y="489"/>
                  </a:lnTo>
                  <a:lnTo>
                    <a:pt x="473" y="491"/>
                  </a:lnTo>
                  <a:lnTo>
                    <a:pt x="471" y="491"/>
                  </a:lnTo>
                  <a:lnTo>
                    <a:pt x="467" y="494"/>
                  </a:lnTo>
                  <a:lnTo>
                    <a:pt x="464" y="496"/>
                  </a:lnTo>
                  <a:lnTo>
                    <a:pt x="462" y="498"/>
                  </a:lnTo>
                  <a:lnTo>
                    <a:pt x="460" y="501"/>
                  </a:lnTo>
                  <a:lnTo>
                    <a:pt x="457" y="503"/>
                  </a:lnTo>
                  <a:lnTo>
                    <a:pt x="457" y="505"/>
                  </a:lnTo>
                  <a:lnTo>
                    <a:pt x="455" y="510"/>
                  </a:lnTo>
                  <a:lnTo>
                    <a:pt x="453" y="512"/>
                  </a:lnTo>
                  <a:lnTo>
                    <a:pt x="451" y="512"/>
                  </a:lnTo>
                  <a:lnTo>
                    <a:pt x="451" y="514"/>
                  </a:lnTo>
                  <a:lnTo>
                    <a:pt x="451" y="517"/>
                  </a:lnTo>
                  <a:lnTo>
                    <a:pt x="451" y="519"/>
                  </a:lnTo>
                  <a:lnTo>
                    <a:pt x="448" y="521"/>
                  </a:lnTo>
                  <a:lnTo>
                    <a:pt x="448" y="526"/>
                  </a:lnTo>
                  <a:lnTo>
                    <a:pt x="446" y="528"/>
                  </a:lnTo>
                  <a:lnTo>
                    <a:pt x="444" y="533"/>
                  </a:lnTo>
                  <a:lnTo>
                    <a:pt x="441" y="533"/>
                  </a:lnTo>
                  <a:lnTo>
                    <a:pt x="437" y="535"/>
                  </a:lnTo>
                  <a:lnTo>
                    <a:pt x="432" y="537"/>
                  </a:lnTo>
                  <a:lnTo>
                    <a:pt x="428" y="539"/>
                  </a:lnTo>
                  <a:lnTo>
                    <a:pt x="423" y="542"/>
                  </a:lnTo>
                  <a:lnTo>
                    <a:pt x="421" y="542"/>
                  </a:lnTo>
                  <a:lnTo>
                    <a:pt x="419" y="546"/>
                  </a:lnTo>
                  <a:lnTo>
                    <a:pt x="419" y="549"/>
                  </a:lnTo>
                  <a:lnTo>
                    <a:pt x="416" y="549"/>
                  </a:lnTo>
                  <a:lnTo>
                    <a:pt x="414" y="549"/>
                  </a:lnTo>
                  <a:lnTo>
                    <a:pt x="412" y="546"/>
                  </a:lnTo>
                  <a:lnTo>
                    <a:pt x="409" y="544"/>
                  </a:lnTo>
                  <a:lnTo>
                    <a:pt x="407" y="542"/>
                  </a:lnTo>
                  <a:lnTo>
                    <a:pt x="407" y="539"/>
                  </a:lnTo>
                  <a:lnTo>
                    <a:pt x="405" y="537"/>
                  </a:lnTo>
                  <a:lnTo>
                    <a:pt x="403" y="535"/>
                  </a:lnTo>
                  <a:lnTo>
                    <a:pt x="398" y="530"/>
                  </a:lnTo>
                  <a:lnTo>
                    <a:pt x="396" y="530"/>
                  </a:lnTo>
                  <a:lnTo>
                    <a:pt x="391" y="528"/>
                  </a:lnTo>
                  <a:lnTo>
                    <a:pt x="389" y="528"/>
                  </a:lnTo>
                  <a:lnTo>
                    <a:pt x="387" y="526"/>
                  </a:lnTo>
                  <a:lnTo>
                    <a:pt x="384" y="523"/>
                  </a:lnTo>
                  <a:lnTo>
                    <a:pt x="380" y="523"/>
                  </a:lnTo>
                  <a:lnTo>
                    <a:pt x="377" y="523"/>
                  </a:lnTo>
                  <a:lnTo>
                    <a:pt x="375" y="523"/>
                  </a:lnTo>
                  <a:lnTo>
                    <a:pt x="373" y="526"/>
                  </a:lnTo>
                  <a:lnTo>
                    <a:pt x="371" y="528"/>
                  </a:lnTo>
                  <a:lnTo>
                    <a:pt x="368" y="530"/>
                  </a:lnTo>
                  <a:lnTo>
                    <a:pt x="364" y="530"/>
                  </a:lnTo>
                  <a:lnTo>
                    <a:pt x="361" y="530"/>
                  </a:lnTo>
                  <a:lnTo>
                    <a:pt x="359" y="530"/>
                  </a:lnTo>
                  <a:lnTo>
                    <a:pt x="357" y="533"/>
                  </a:lnTo>
                  <a:lnTo>
                    <a:pt x="352" y="537"/>
                  </a:lnTo>
                  <a:lnTo>
                    <a:pt x="348" y="542"/>
                  </a:lnTo>
                  <a:lnTo>
                    <a:pt x="345" y="544"/>
                  </a:lnTo>
                  <a:lnTo>
                    <a:pt x="343" y="549"/>
                  </a:lnTo>
                  <a:lnTo>
                    <a:pt x="341" y="553"/>
                  </a:lnTo>
                  <a:lnTo>
                    <a:pt x="339" y="555"/>
                  </a:lnTo>
                  <a:lnTo>
                    <a:pt x="336" y="560"/>
                  </a:lnTo>
                  <a:lnTo>
                    <a:pt x="332" y="565"/>
                  </a:lnTo>
                  <a:lnTo>
                    <a:pt x="329" y="569"/>
                  </a:lnTo>
                  <a:lnTo>
                    <a:pt x="327" y="569"/>
                  </a:lnTo>
                  <a:lnTo>
                    <a:pt x="325" y="569"/>
                  </a:lnTo>
                  <a:lnTo>
                    <a:pt x="323" y="569"/>
                  </a:lnTo>
                  <a:lnTo>
                    <a:pt x="320" y="569"/>
                  </a:lnTo>
                  <a:lnTo>
                    <a:pt x="318" y="567"/>
                  </a:lnTo>
                  <a:lnTo>
                    <a:pt x="313" y="562"/>
                  </a:lnTo>
                  <a:lnTo>
                    <a:pt x="311" y="562"/>
                  </a:lnTo>
                  <a:lnTo>
                    <a:pt x="309" y="560"/>
                  </a:lnTo>
                  <a:lnTo>
                    <a:pt x="304" y="560"/>
                  </a:lnTo>
                  <a:lnTo>
                    <a:pt x="300" y="560"/>
                  </a:lnTo>
                  <a:lnTo>
                    <a:pt x="295" y="560"/>
                  </a:lnTo>
                  <a:lnTo>
                    <a:pt x="291" y="558"/>
                  </a:lnTo>
                  <a:lnTo>
                    <a:pt x="288" y="558"/>
                  </a:lnTo>
                  <a:lnTo>
                    <a:pt x="286" y="555"/>
                  </a:lnTo>
                  <a:lnTo>
                    <a:pt x="284" y="555"/>
                  </a:lnTo>
                  <a:lnTo>
                    <a:pt x="281" y="553"/>
                  </a:lnTo>
                  <a:lnTo>
                    <a:pt x="281" y="551"/>
                  </a:lnTo>
                  <a:lnTo>
                    <a:pt x="279" y="549"/>
                  </a:lnTo>
                  <a:lnTo>
                    <a:pt x="279" y="544"/>
                  </a:lnTo>
                  <a:lnTo>
                    <a:pt x="277" y="537"/>
                  </a:lnTo>
                  <a:lnTo>
                    <a:pt x="277" y="530"/>
                  </a:lnTo>
                  <a:lnTo>
                    <a:pt x="272" y="523"/>
                  </a:lnTo>
                  <a:lnTo>
                    <a:pt x="270" y="517"/>
                  </a:lnTo>
                  <a:lnTo>
                    <a:pt x="265" y="512"/>
                  </a:lnTo>
                  <a:lnTo>
                    <a:pt x="256" y="501"/>
                  </a:lnTo>
                  <a:lnTo>
                    <a:pt x="254" y="498"/>
                  </a:lnTo>
                  <a:lnTo>
                    <a:pt x="252" y="496"/>
                  </a:lnTo>
                  <a:lnTo>
                    <a:pt x="245" y="494"/>
                  </a:lnTo>
                  <a:lnTo>
                    <a:pt x="238" y="491"/>
                  </a:lnTo>
                  <a:lnTo>
                    <a:pt x="231" y="489"/>
                  </a:lnTo>
                  <a:lnTo>
                    <a:pt x="227" y="489"/>
                  </a:lnTo>
                  <a:lnTo>
                    <a:pt x="224" y="489"/>
                  </a:lnTo>
                  <a:lnTo>
                    <a:pt x="220" y="491"/>
                  </a:lnTo>
                  <a:lnTo>
                    <a:pt x="213" y="494"/>
                  </a:lnTo>
                  <a:lnTo>
                    <a:pt x="204" y="498"/>
                  </a:lnTo>
                  <a:lnTo>
                    <a:pt x="199" y="501"/>
                  </a:lnTo>
                  <a:lnTo>
                    <a:pt x="197" y="503"/>
                  </a:lnTo>
                  <a:lnTo>
                    <a:pt x="192" y="503"/>
                  </a:lnTo>
                  <a:lnTo>
                    <a:pt x="192" y="498"/>
                  </a:lnTo>
                  <a:lnTo>
                    <a:pt x="190" y="491"/>
                  </a:lnTo>
                  <a:lnTo>
                    <a:pt x="185" y="485"/>
                  </a:lnTo>
                  <a:lnTo>
                    <a:pt x="183" y="482"/>
                  </a:lnTo>
                  <a:lnTo>
                    <a:pt x="181" y="482"/>
                  </a:lnTo>
                  <a:lnTo>
                    <a:pt x="176" y="480"/>
                  </a:lnTo>
                  <a:lnTo>
                    <a:pt x="172" y="478"/>
                  </a:lnTo>
                  <a:lnTo>
                    <a:pt x="167" y="473"/>
                  </a:lnTo>
                  <a:lnTo>
                    <a:pt x="160" y="471"/>
                  </a:lnTo>
                  <a:lnTo>
                    <a:pt x="158" y="473"/>
                  </a:lnTo>
                  <a:lnTo>
                    <a:pt x="153" y="475"/>
                  </a:lnTo>
                  <a:lnTo>
                    <a:pt x="149" y="478"/>
                  </a:lnTo>
                  <a:lnTo>
                    <a:pt x="147" y="478"/>
                  </a:lnTo>
                  <a:lnTo>
                    <a:pt x="144" y="478"/>
                  </a:lnTo>
                  <a:lnTo>
                    <a:pt x="140" y="473"/>
                  </a:lnTo>
                  <a:lnTo>
                    <a:pt x="137" y="471"/>
                  </a:lnTo>
                  <a:lnTo>
                    <a:pt x="135" y="471"/>
                  </a:lnTo>
                  <a:lnTo>
                    <a:pt x="133" y="469"/>
                  </a:lnTo>
                  <a:lnTo>
                    <a:pt x="131" y="466"/>
                  </a:lnTo>
                  <a:lnTo>
                    <a:pt x="131" y="464"/>
                  </a:lnTo>
                  <a:lnTo>
                    <a:pt x="128" y="462"/>
                  </a:lnTo>
                  <a:lnTo>
                    <a:pt x="126" y="459"/>
                  </a:lnTo>
                  <a:lnTo>
                    <a:pt x="121" y="455"/>
                  </a:lnTo>
                  <a:lnTo>
                    <a:pt x="117" y="448"/>
                  </a:lnTo>
                  <a:lnTo>
                    <a:pt x="115" y="443"/>
                  </a:lnTo>
                  <a:lnTo>
                    <a:pt x="112" y="443"/>
                  </a:lnTo>
                  <a:lnTo>
                    <a:pt x="110" y="443"/>
                  </a:lnTo>
                  <a:lnTo>
                    <a:pt x="105" y="446"/>
                  </a:lnTo>
                  <a:lnTo>
                    <a:pt x="103" y="448"/>
                  </a:lnTo>
                  <a:lnTo>
                    <a:pt x="101" y="448"/>
                  </a:lnTo>
                  <a:lnTo>
                    <a:pt x="99" y="446"/>
                  </a:lnTo>
                  <a:lnTo>
                    <a:pt x="96" y="443"/>
                  </a:lnTo>
                  <a:lnTo>
                    <a:pt x="92" y="441"/>
                  </a:lnTo>
                  <a:lnTo>
                    <a:pt x="87" y="439"/>
                  </a:lnTo>
                  <a:lnTo>
                    <a:pt x="83" y="437"/>
                  </a:lnTo>
                  <a:lnTo>
                    <a:pt x="76" y="437"/>
                  </a:lnTo>
                  <a:lnTo>
                    <a:pt x="69" y="437"/>
                  </a:lnTo>
                  <a:lnTo>
                    <a:pt x="64" y="437"/>
                  </a:lnTo>
                  <a:lnTo>
                    <a:pt x="64" y="430"/>
                  </a:lnTo>
                  <a:lnTo>
                    <a:pt x="64" y="423"/>
                  </a:lnTo>
                  <a:lnTo>
                    <a:pt x="64" y="421"/>
                  </a:lnTo>
                  <a:lnTo>
                    <a:pt x="62" y="418"/>
                  </a:lnTo>
                  <a:lnTo>
                    <a:pt x="62" y="411"/>
                  </a:lnTo>
                  <a:lnTo>
                    <a:pt x="58" y="405"/>
                  </a:lnTo>
                  <a:lnTo>
                    <a:pt x="55" y="398"/>
                  </a:lnTo>
                  <a:lnTo>
                    <a:pt x="48" y="391"/>
                  </a:lnTo>
                  <a:lnTo>
                    <a:pt x="46" y="389"/>
                  </a:lnTo>
                  <a:lnTo>
                    <a:pt x="46" y="386"/>
                  </a:lnTo>
                  <a:lnTo>
                    <a:pt x="46" y="384"/>
                  </a:lnTo>
                  <a:lnTo>
                    <a:pt x="44" y="379"/>
                  </a:lnTo>
                  <a:lnTo>
                    <a:pt x="44" y="375"/>
                  </a:lnTo>
                  <a:lnTo>
                    <a:pt x="42" y="370"/>
                  </a:lnTo>
                  <a:lnTo>
                    <a:pt x="39" y="361"/>
                  </a:lnTo>
                  <a:lnTo>
                    <a:pt x="39" y="357"/>
                  </a:lnTo>
                  <a:lnTo>
                    <a:pt x="39" y="350"/>
                  </a:lnTo>
                  <a:lnTo>
                    <a:pt x="39" y="343"/>
                  </a:lnTo>
                  <a:lnTo>
                    <a:pt x="39" y="338"/>
                  </a:lnTo>
                  <a:lnTo>
                    <a:pt x="42" y="331"/>
                  </a:lnTo>
                  <a:lnTo>
                    <a:pt x="42" y="325"/>
                  </a:lnTo>
                  <a:lnTo>
                    <a:pt x="42" y="322"/>
                  </a:lnTo>
                  <a:lnTo>
                    <a:pt x="39" y="320"/>
                  </a:lnTo>
                  <a:lnTo>
                    <a:pt x="39" y="315"/>
                  </a:lnTo>
                  <a:lnTo>
                    <a:pt x="37" y="311"/>
                  </a:lnTo>
                  <a:lnTo>
                    <a:pt x="37" y="306"/>
                  </a:lnTo>
                  <a:lnTo>
                    <a:pt x="37" y="302"/>
                  </a:lnTo>
                  <a:lnTo>
                    <a:pt x="35" y="293"/>
                  </a:lnTo>
                  <a:lnTo>
                    <a:pt x="37" y="283"/>
                  </a:lnTo>
                  <a:lnTo>
                    <a:pt x="37" y="279"/>
                  </a:lnTo>
                  <a:lnTo>
                    <a:pt x="37" y="277"/>
                  </a:lnTo>
                  <a:lnTo>
                    <a:pt x="37" y="274"/>
                  </a:lnTo>
                  <a:lnTo>
                    <a:pt x="37" y="272"/>
                  </a:lnTo>
                  <a:lnTo>
                    <a:pt x="35" y="270"/>
                  </a:lnTo>
                  <a:lnTo>
                    <a:pt x="35" y="267"/>
                  </a:lnTo>
                  <a:lnTo>
                    <a:pt x="35" y="265"/>
                  </a:lnTo>
                  <a:lnTo>
                    <a:pt x="32" y="263"/>
                  </a:lnTo>
                  <a:lnTo>
                    <a:pt x="32" y="258"/>
                  </a:lnTo>
                  <a:lnTo>
                    <a:pt x="32" y="254"/>
                  </a:lnTo>
                  <a:lnTo>
                    <a:pt x="32" y="247"/>
                  </a:lnTo>
                  <a:lnTo>
                    <a:pt x="30" y="240"/>
                  </a:lnTo>
                  <a:lnTo>
                    <a:pt x="30" y="233"/>
                  </a:lnTo>
                  <a:lnTo>
                    <a:pt x="30" y="226"/>
                  </a:lnTo>
                  <a:lnTo>
                    <a:pt x="28" y="222"/>
                  </a:lnTo>
                  <a:lnTo>
                    <a:pt x="28" y="217"/>
                  </a:lnTo>
                  <a:lnTo>
                    <a:pt x="26" y="215"/>
                  </a:lnTo>
                  <a:lnTo>
                    <a:pt x="26" y="213"/>
                  </a:lnTo>
                  <a:lnTo>
                    <a:pt x="23" y="208"/>
                  </a:lnTo>
                  <a:lnTo>
                    <a:pt x="23" y="201"/>
                  </a:lnTo>
                  <a:lnTo>
                    <a:pt x="21" y="199"/>
                  </a:lnTo>
                  <a:lnTo>
                    <a:pt x="21" y="194"/>
                  </a:lnTo>
                  <a:lnTo>
                    <a:pt x="19" y="190"/>
                  </a:lnTo>
                  <a:lnTo>
                    <a:pt x="19" y="185"/>
                  </a:lnTo>
                  <a:lnTo>
                    <a:pt x="16" y="181"/>
                  </a:lnTo>
                  <a:lnTo>
                    <a:pt x="14" y="176"/>
                  </a:lnTo>
                  <a:lnTo>
                    <a:pt x="12" y="174"/>
                  </a:lnTo>
                  <a:lnTo>
                    <a:pt x="12" y="169"/>
                  </a:lnTo>
                  <a:lnTo>
                    <a:pt x="12" y="167"/>
                  </a:lnTo>
                  <a:lnTo>
                    <a:pt x="10" y="162"/>
                  </a:lnTo>
                  <a:lnTo>
                    <a:pt x="10" y="160"/>
                  </a:lnTo>
                  <a:lnTo>
                    <a:pt x="10" y="156"/>
                  </a:lnTo>
                  <a:lnTo>
                    <a:pt x="10" y="149"/>
                  </a:lnTo>
                  <a:lnTo>
                    <a:pt x="10" y="144"/>
                  </a:lnTo>
                  <a:lnTo>
                    <a:pt x="10" y="140"/>
                  </a:lnTo>
                  <a:lnTo>
                    <a:pt x="10" y="135"/>
                  </a:lnTo>
                  <a:lnTo>
                    <a:pt x="10" y="133"/>
                  </a:lnTo>
                  <a:lnTo>
                    <a:pt x="10" y="130"/>
                  </a:lnTo>
                  <a:lnTo>
                    <a:pt x="10" y="126"/>
                  </a:lnTo>
                  <a:lnTo>
                    <a:pt x="10" y="124"/>
                  </a:lnTo>
                  <a:lnTo>
                    <a:pt x="10" y="121"/>
                  </a:lnTo>
                  <a:lnTo>
                    <a:pt x="7" y="117"/>
                  </a:lnTo>
                  <a:lnTo>
                    <a:pt x="7" y="112"/>
                  </a:lnTo>
                  <a:lnTo>
                    <a:pt x="5" y="108"/>
                  </a:lnTo>
                  <a:lnTo>
                    <a:pt x="3" y="103"/>
                  </a:lnTo>
                  <a:lnTo>
                    <a:pt x="0" y="98"/>
                  </a:lnTo>
                  <a:lnTo>
                    <a:pt x="5" y="98"/>
                  </a:lnTo>
                  <a:lnTo>
                    <a:pt x="7" y="98"/>
                  </a:lnTo>
                  <a:lnTo>
                    <a:pt x="10" y="103"/>
                  </a:lnTo>
                  <a:lnTo>
                    <a:pt x="12" y="105"/>
                  </a:lnTo>
                  <a:lnTo>
                    <a:pt x="14" y="108"/>
                  </a:lnTo>
                  <a:lnTo>
                    <a:pt x="16" y="108"/>
                  </a:lnTo>
                  <a:lnTo>
                    <a:pt x="21" y="110"/>
                  </a:lnTo>
                  <a:lnTo>
                    <a:pt x="23" y="108"/>
                  </a:lnTo>
                  <a:lnTo>
                    <a:pt x="26" y="108"/>
                  </a:lnTo>
                  <a:lnTo>
                    <a:pt x="28" y="105"/>
                  </a:lnTo>
                  <a:lnTo>
                    <a:pt x="32" y="103"/>
                  </a:lnTo>
                  <a:lnTo>
                    <a:pt x="37" y="103"/>
                  </a:lnTo>
                  <a:lnTo>
                    <a:pt x="39" y="101"/>
                  </a:lnTo>
                  <a:lnTo>
                    <a:pt x="42" y="98"/>
                  </a:lnTo>
                  <a:lnTo>
                    <a:pt x="46" y="98"/>
                  </a:lnTo>
                  <a:lnTo>
                    <a:pt x="48" y="98"/>
                  </a:lnTo>
                  <a:lnTo>
                    <a:pt x="51" y="98"/>
                  </a:lnTo>
                  <a:lnTo>
                    <a:pt x="53" y="96"/>
                  </a:lnTo>
                  <a:lnTo>
                    <a:pt x="55" y="94"/>
                  </a:lnTo>
                  <a:lnTo>
                    <a:pt x="58" y="94"/>
                  </a:lnTo>
                  <a:lnTo>
                    <a:pt x="60" y="94"/>
                  </a:lnTo>
                  <a:lnTo>
                    <a:pt x="62" y="92"/>
                  </a:lnTo>
                  <a:lnTo>
                    <a:pt x="64" y="92"/>
                  </a:lnTo>
                  <a:lnTo>
                    <a:pt x="67" y="94"/>
                  </a:lnTo>
                  <a:lnTo>
                    <a:pt x="69" y="94"/>
                  </a:lnTo>
                  <a:lnTo>
                    <a:pt x="71" y="94"/>
                  </a:lnTo>
                  <a:lnTo>
                    <a:pt x="74" y="94"/>
                  </a:lnTo>
                  <a:lnTo>
                    <a:pt x="74" y="92"/>
                  </a:lnTo>
                  <a:lnTo>
                    <a:pt x="76" y="94"/>
                  </a:lnTo>
                  <a:lnTo>
                    <a:pt x="78" y="96"/>
                  </a:lnTo>
                  <a:lnTo>
                    <a:pt x="80" y="96"/>
                  </a:lnTo>
                  <a:lnTo>
                    <a:pt x="83" y="94"/>
                  </a:lnTo>
                  <a:lnTo>
                    <a:pt x="85" y="94"/>
                  </a:lnTo>
                  <a:lnTo>
                    <a:pt x="87" y="94"/>
                  </a:lnTo>
                  <a:lnTo>
                    <a:pt x="92" y="94"/>
                  </a:lnTo>
                  <a:lnTo>
                    <a:pt x="94" y="94"/>
                  </a:lnTo>
                  <a:lnTo>
                    <a:pt x="96" y="96"/>
                  </a:lnTo>
                  <a:lnTo>
                    <a:pt x="99" y="92"/>
                  </a:lnTo>
                  <a:lnTo>
                    <a:pt x="99" y="89"/>
                  </a:lnTo>
                  <a:lnTo>
                    <a:pt x="101" y="85"/>
                  </a:lnTo>
                  <a:lnTo>
                    <a:pt x="101" y="82"/>
                  </a:lnTo>
                  <a:lnTo>
                    <a:pt x="99" y="80"/>
                  </a:lnTo>
                  <a:lnTo>
                    <a:pt x="99" y="78"/>
                  </a:lnTo>
                  <a:lnTo>
                    <a:pt x="101" y="73"/>
                  </a:lnTo>
                  <a:lnTo>
                    <a:pt x="105" y="73"/>
                  </a:lnTo>
                  <a:lnTo>
                    <a:pt x="110" y="71"/>
                  </a:lnTo>
                  <a:lnTo>
                    <a:pt x="112" y="71"/>
                  </a:lnTo>
                  <a:lnTo>
                    <a:pt x="119" y="80"/>
                  </a:lnTo>
                  <a:lnTo>
                    <a:pt x="121" y="82"/>
                  </a:lnTo>
                  <a:lnTo>
                    <a:pt x="124" y="82"/>
                  </a:lnTo>
                  <a:lnTo>
                    <a:pt x="126" y="82"/>
                  </a:lnTo>
                  <a:lnTo>
                    <a:pt x="128" y="82"/>
                  </a:lnTo>
                  <a:lnTo>
                    <a:pt x="131" y="80"/>
                  </a:lnTo>
                  <a:lnTo>
                    <a:pt x="133" y="80"/>
                  </a:lnTo>
                  <a:lnTo>
                    <a:pt x="135" y="80"/>
                  </a:lnTo>
                  <a:lnTo>
                    <a:pt x="137" y="80"/>
                  </a:lnTo>
                  <a:lnTo>
                    <a:pt x="137" y="78"/>
                  </a:lnTo>
                  <a:lnTo>
                    <a:pt x="140" y="78"/>
                  </a:lnTo>
                  <a:lnTo>
                    <a:pt x="142" y="78"/>
                  </a:lnTo>
                  <a:lnTo>
                    <a:pt x="144" y="78"/>
                  </a:lnTo>
                  <a:lnTo>
                    <a:pt x="147" y="71"/>
                  </a:lnTo>
                  <a:lnTo>
                    <a:pt x="149" y="64"/>
                  </a:lnTo>
                  <a:lnTo>
                    <a:pt x="153" y="55"/>
                  </a:lnTo>
                  <a:lnTo>
                    <a:pt x="156" y="50"/>
                  </a:lnTo>
                  <a:lnTo>
                    <a:pt x="156" y="48"/>
                  </a:lnTo>
                  <a:lnTo>
                    <a:pt x="158" y="48"/>
                  </a:lnTo>
                  <a:lnTo>
                    <a:pt x="160" y="46"/>
                  </a:lnTo>
                  <a:lnTo>
                    <a:pt x="167" y="46"/>
                  </a:lnTo>
                  <a:lnTo>
                    <a:pt x="169" y="46"/>
                  </a:lnTo>
                  <a:lnTo>
                    <a:pt x="174" y="46"/>
                  </a:lnTo>
                  <a:lnTo>
                    <a:pt x="176" y="46"/>
                  </a:lnTo>
                  <a:lnTo>
                    <a:pt x="179" y="48"/>
                  </a:lnTo>
                  <a:lnTo>
                    <a:pt x="181" y="50"/>
                  </a:lnTo>
                  <a:lnTo>
                    <a:pt x="183" y="53"/>
                  </a:lnTo>
                  <a:lnTo>
                    <a:pt x="185" y="53"/>
                  </a:lnTo>
                  <a:lnTo>
                    <a:pt x="188" y="50"/>
                  </a:lnTo>
                  <a:lnTo>
                    <a:pt x="188" y="48"/>
                  </a:lnTo>
                  <a:lnTo>
                    <a:pt x="190" y="44"/>
                  </a:lnTo>
                  <a:lnTo>
                    <a:pt x="192" y="41"/>
                  </a:lnTo>
                  <a:lnTo>
                    <a:pt x="195" y="39"/>
                  </a:lnTo>
                  <a:lnTo>
                    <a:pt x="197" y="37"/>
                  </a:lnTo>
                  <a:lnTo>
                    <a:pt x="206" y="34"/>
                  </a:lnTo>
                  <a:lnTo>
                    <a:pt x="217" y="30"/>
                  </a:lnTo>
                  <a:lnTo>
                    <a:pt x="222" y="30"/>
                  </a:lnTo>
                  <a:lnTo>
                    <a:pt x="224" y="30"/>
                  </a:lnTo>
                  <a:lnTo>
                    <a:pt x="227" y="30"/>
                  </a:lnTo>
                  <a:lnTo>
                    <a:pt x="233" y="32"/>
                  </a:lnTo>
                  <a:lnTo>
                    <a:pt x="238" y="34"/>
                  </a:lnTo>
                  <a:lnTo>
                    <a:pt x="240" y="34"/>
                  </a:lnTo>
                  <a:lnTo>
                    <a:pt x="243" y="32"/>
                  </a:lnTo>
                  <a:lnTo>
                    <a:pt x="249" y="32"/>
                  </a:lnTo>
                  <a:lnTo>
                    <a:pt x="254" y="30"/>
                  </a:lnTo>
                  <a:lnTo>
                    <a:pt x="256" y="28"/>
                  </a:lnTo>
                  <a:lnTo>
                    <a:pt x="259" y="28"/>
                  </a:lnTo>
                  <a:lnTo>
                    <a:pt x="261" y="30"/>
                  </a:lnTo>
                  <a:lnTo>
                    <a:pt x="263" y="32"/>
                  </a:lnTo>
                  <a:lnTo>
                    <a:pt x="265" y="37"/>
                  </a:lnTo>
                  <a:lnTo>
                    <a:pt x="268" y="39"/>
                  </a:lnTo>
                  <a:lnTo>
                    <a:pt x="270" y="39"/>
                  </a:lnTo>
                  <a:lnTo>
                    <a:pt x="272" y="39"/>
                  </a:lnTo>
                  <a:lnTo>
                    <a:pt x="275" y="39"/>
                  </a:lnTo>
                  <a:lnTo>
                    <a:pt x="277" y="41"/>
                  </a:lnTo>
                  <a:lnTo>
                    <a:pt x="277" y="44"/>
                  </a:lnTo>
                  <a:lnTo>
                    <a:pt x="277" y="48"/>
                  </a:lnTo>
                  <a:lnTo>
                    <a:pt x="277" y="50"/>
                  </a:lnTo>
                  <a:lnTo>
                    <a:pt x="279" y="53"/>
                  </a:lnTo>
                  <a:lnTo>
                    <a:pt x="284" y="53"/>
                  </a:lnTo>
                  <a:lnTo>
                    <a:pt x="286" y="53"/>
                  </a:lnTo>
                  <a:lnTo>
                    <a:pt x="288" y="53"/>
                  </a:lnTo>
                  <a:lnTo>
                    <a:pt x="291" y="53"/>
                  </a:lnTo>
                  <a:lnTo>
                    <a:pt x="293" y="50"/>
                  </a:lnTo>
                  <a:lnTo>
                    <a:pt x="295" y="50"/>
                  </a:lnTo>
                  <a:lnTo>
                    <a:pt x="297" y="48"/>
                  </a:lnTo>
                  <a:lnTo>
                    <a:pt x="297" y="44"/>
                  </a:lnTo>
                  <a:lnTo>
                    <a:pt x="297" y="41"/>
                  </a:lnTo>
                  <a:lnTo>
                    <a:pt x="295" y="37"/>
                  </a:lnTo>
                  <a:lnTo>
                    <a:pt x="295" y="30"/>
                  </a:lnTo>
                  <a:lnTo>
                    <a:pt x="293" y="23"/>
                  </a:lnTo>
                  <a:lnTo>
                    <a:pt x="291" y="18"/>
                  </a:lnTo>
                  <a:lnTo>
                    <a:pt x="291" y="16"/>
                  </a:lnTo>
                  <a:lnTo>
                    <a:pt x="291" y="14"/>
                  </a:lnTo>
                  <a:lnTo>
                    <a:pt x="293" y="9"/>
                  </a:lnTo>
                  <a:lnTo>
                    <a:pt x="297" y="5"/>
                  </a:lnTo>
                  <a:lnTo>
                    <a:pt x="300" y="0"/>
                  </a:lnTo>
                  <a:lnTo>
                    <a:pt x="307" y="2"/>
                  </a:lnTo>
                  <a:lnTo>
                    <a:pt x="309" y="5"/>
                  </a:lnTo>
                  <a:lnTo>
                    <a:pt x="316" y="7"/>
                  </a:lnTo>
                  <a:lnTo>
                    <a:pt x="323" y="7"/>
                  </a:lnTo>
                  <a:lnTo>
                    <a:pt x="325" y="9"/>
                  </a:lnTo>
                  <a:lnTo>
                    <a:pt x="325" y="12"/>
                  </a:lnTo>
                  <a:lnTo>
                    <a:pt x="325" y="14"/>
                  </a:lnTo>
                  <a:lnTo>
                    <a:pt x="323" y="18"/>
                  </a:lnTo>
                  <a:lnTo>
                    <a:pt x="323" y="23"/>
                  </a:lnTo>
                  <a:lnTo>
                    <a:pt x="325" y="25"/>
                  </a:lnTo>
                  <a:lnTo>
                    <a:pt x="327" y="25"/>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42" name="A110">
              <a:extLst>
                <a:ext uri="{FF2B5EF4-FFF2-40B4-BE49-F238E27FC236}">
                  <a16:creationId xmlns:a16="http://schemas.microsoft.com/office/drawing/2014/main" id="{9DC2A0A9-5D73-494B-EDF7-4E92557ABAE2}"/>
                </a:ext>
              </a:extLst>
            </xdr:cNvPr>
            <xdr:cNvSpPr>
              <a:spLocks/>
            </xdr:cNvSpPr>
          </xdr:nvSpPr>
          <xdr:spPr bwMode="auto">
            <a:xfrm>
              <a:off x="4773693" y="8668020"/>
              <a:ext cx="520606" cy="660878"/>
            </a:xfrm>
            <a:custGeom>
              <a:avLst/>
              <a:gdLst/>
              <a:ahLst/>
              <a:cxnLst>
                <a:cxn ang="0">
                  <a:pos x="261" y="16"/>
                </a:cxn>
                <a:cxn ang="0">
                  <a:pos x="300" y="32"/>
                </a:cxn>
                <a:cxn ang="0">
                  <a:pos x="316" y="64"/>
                </a:cxn>
                <a:cxn ang="0">
                  <a:pos x="354" y="43"/>
                </a:cxn>
                <a:cxn ang="0">
                  <a:pos x="370" y="39"/>
                </a:cxn>
                <a:cxn ang="0">
                  <a:pos x="398" y="48"/>
                </a:cxn>
                <a:cxn ang="0">
                  <a:pos x="443" y="43"/>
                </a:cxn>
                <a:cxn ang="0">
                  <a:pos x="487" y="39"/>
                </a:cxn>
                <a:cxn ang="0">
                  <a:pos x="517" y="53"/>
                </a:cxn>
                <a:cxn ang="0">
                  <a:pos x="544" y="73"/>
                </a:cxn>
                <a:cxn ang="0">
                  <a:pos x="551" y="94"/>
                </a:cxn>
                <a:cxn ang="0">
                  <a:pos x="526" y="103"/>
                </a:cxn>
                <a:cxn ang="0">
                  <a:pos x="503" y="98"/>
                </a:cxn>
                <a:cxn ang="0">
                  <a:pos x="471" y="103"/>
                </a:cxn>
                <a:cxn ang="0">
                  <a:pos x="439" y="135"/>
                </a:cxn>
                <a:cxn ang="0">
                  <a:pos x="437" y="171"/>
                </a:cxn>
                <a:cxn ang="0">
                  <a:pos x="478" y="197"/>
                </a:cxn>
                <a:cxn ang="0">
                  <a:pos x="510" y="226"/>
                </a:cxn>
                <a:cxn ang="0">
                  <a:pos x="491" y="256"/>
                </a:cxn>
                <a:cxn ang="0">
                  <a:pos x="450" y="272"/>
                </a:cxn>
                <a:cxn ang="0">
                  <a:pos x="432" y="334"/>
                </a:cxn>
                <a:cxn ang="0">
                  <a:pos x="395" y="377"/>
                </a:cxn>
                <a:cxn ang="0">
                  <a:pos x="332" y="407"/>
                </a:cxn>
                <a:cxn ang="0">
                  <a:pos x="350" y="441"/>
                </a:cxn>
                <a:cxn ang="0">
                  <a:pos x="386" y="457"/>
                </a:cxn>
                <a:cxn ang="0">
                  <a:pos x="423" y="473"/>
                </a:cxn>
                <a:cxn ang="0">
                  <a:pos x="434" y="539"/>
                </a:cxn>
                <a:cxn ang="0">
                  <a:pos x="423" y="555"/>
                </a:cxn>
                <a:cxn ang="0">
                  <a:pos x="437" y="576"/>
                </a:cxn>
                <a:cxn ang="0">
                  <a:pos x="430" y="606"/>
                </a:cxn>
                <a:cxn ang="0">
                  <a:pos x="416" y="679"/>
                </a:cxn>
                <a:cxn ang="0">
                  <a:pos x="402" y="692"/>
                </a:cxn>
                <a:cxn ang="0">
                  <a:pos x="373" y="695"/>
                </a:cxn>
                <a:cxn ang="0">
                  <a:pos x="295" y="702"/>
                </a:cxn>
                <a:cxn ang="0">
                  <a:pos x="277" y="663"/>
                </a:cxn>
                <a:cxn ang="0">
                  <a:pos x="258" y="658"/>
                </a:cxn>
                <a:cxn ang="0">
                  <a:pos x="238" y="654"/>
                </a:cxn>
                <a:cxn ang="0">
                  <a:pos x="231" y="631"/>
                </a:cxn>
                <a:cxn ang="0">
                  <a:pos x="215" y="640"/>
                </a:cxn>
                <a:cxn ang="0">
                  <a:pos x="204" y="633"/>
                </a:cxn>
                <a:cxn ang="0">
                  <a:pos x="217" y="612"/>
                </a:cxn>
                <a:cxn ang="0">
                  <a:pos x="176" y="606"/>
                </a:cxn>
                <a:cxn ang="0">
                  <a:pos x="165" y="576"/>
                </a:cxn>
                <a:cxn ang="0">
                  <a:pos x="135" y="539"/>
                </a:cxn>
                <a:cxn ang="0">
                  <a:pos x="144" y="496"/>
                </a:cxn>
                <a:cxn ang="0">
                  <a:pos x="181" y="434"/>
                </a:cxn>
                <a:cxn ang="0">
                  <a:pos x="149" y="398"/>
                </a:cxn>
                <a:cxn ang="0">
                  <a:pos x="101" y="391"/>
                </a:cxn>
                <a:cxn ang="0">
                  <a:pos x="37" y="350"/>
                </a:cxn>
                <a:cxn ang="0">
                  <a:pos x="5" y="283"/>
                </a:cxn>
                <a:cxn ang="0">
                  <a:pos x="53" y="190"/>
                </a:cxn>
                <a:cxn ang="0">
                  <a:pos x="39" y="158"/>
                </a:cxn>
                <a:cxn ang="0">
                  <a:pos x="50" y="114"/>
                </a:cxn>
                <a:cxn ang="0">
                  <a:pos x="92" y="16"/>
                </a:cxn>
                <a:cxn ang="0">
                  <a:pos x="124" y="18"/>
                </a:cxn>
                <a:cxn ang="0">
                  <a:pos x="121" y="37"/>
                </a:cxn>
                <a:cxn ang="0">
                  <a:pos x="149" y="37"/>
                </a:cxn>
                <a:cxn ang="0">
                  <a:pos x="183" y="16"/>
                </a:cxn>
                <a:cxn ang="0">
                  <a:pos x="231" y="2"/>
                </a:cxn>
              </a:cxnLst>
              <a:rect l="0" t="0" r="r" b="b"/>
              <a:pathLst>
                <a:path w="553" h="702">
                  <a:moveTo>
                    <a:pt x="247" y="7"/>
                  </a:moveTo>
                  <a:lnTo>
                    <a:pt x="249" y="9"/>
                  </a:lnTo>
                  <a:lnTo>
                    <a:pt x="252" y="11"/>
                  </a:lnTo>
                  <a:lnTo>
                    <a:pt x="252" y="14"/>
                  </a:lnTo>
                  <a:lnTo>
                    <a:pt x="254" y="18"/>
                  </a:lnTo>
                  <a:lnTo>
                    <a:pt x="256" y="21"/>
                  </a:lnTo>
                  <a:lnTo>
                    <a:pt x="258" y="21"/>
                  </a:lnTo>
                  <a:lnTo>
                    <a:pt x="258" y="18"/>
                  </a:lnTo>
                  <a:lnTo>
                    <a:pt x="261" y="18"/>
                  </a:lnTo>
                  <a:lnTo>
                    <a:pt x="261" y="14"/>
                  </a:lnTo>
                  <a:lnTo>
                    <a:pt x="261" y="16"/>
                  </a:lnTo>
                  <a:lnTo>
                    <a:pt x="265" y="16"/>
                  </a:lnTo>
                  <a:lnTo>
                    <a:pt x="268" y="18"/>
                  </a:lnTo>
                  <a:lnTo>
                    <a:pt x="270" y="18"/>
                  </a:lnTo>
                  <a:lnTo>
                    <a:pt x="274" y="18"/>
                  </a:lnTo>
                  <a:lnTo>
                    <a:pt x="279" y="21"/>
                  </a:lnTo>
                  <a:lnTo>
                    <a:pt x="284" y="18"/>
                  </a:lnTo>
                  <a:lnTo>
                    <a:pt x="286" y="21"/>
                  </a:lnTo>
                  <a:lnTo>
                    <a:pt x="288" y="23"/>
                  </a:lnTo>
                  <a:lnTo>
                    <a:pt x="293" y="27"/>
                  </a:lnTo>
                  <a:lnTo>
                    <a:pt x="295" y="30"/>
                  </a:lnTo>
                  <a:lnTo>
                    <a:pt x="300" y="32"/>
                  </a:lnTo>
                  <a:lnTo>
                    <a:pt x="302" y="32"/>
                  </a:lnTo>
                  <a:lnTo>
                    <a:pt x="302" y="39"/>
                  </a:lnTo>
                  <a:lnTo>
                    <a:pt x="302" y="43"/>
                  </a:lnTo>
                  <a:lnTo>
                    <a:pt x="302" y="50"/>
                  </a:lnTo>
                  <a:lnTo>
                    <a:pt x="302" y="55"/>
                  </a:lnTo>
                  <a:lnTo>
                    <a:pt x="302" y="57"/>
                  </a:lnTo>
                  <a:lnTo>
                    <a:pt x="302" y="59"/>
                  </a:lnTo>
                  <a:lnTo>
                    <a:pt x="304" y="62"/>
                  </a:lnTo>
                  <a:lnTo>
                    <a:pt x="306" y="62"/>
                  </a:lnTo>
                  <a:lnTo>
                    <a:pt x="311" y="64"/>
                  </a:lnTo>
                  <a:lnTo>
                    <a:pt x="316" y="64"/>
                  </a:lnTo>
                  <a:lnTo>
                    <a:pt x="322" y="64"/>
                  </a:lnTo>
                  <a:lnTo>
                    <a:pt x="325" y="66"/>
                  </a:lnTo>
                  <a:lnTo>
                    <a:pt x="329" y="62"/>
                  </a:lnTo>
                  <a:lnTo>
                    <a:pt x="336" y="59"/>
                  </a:lnTo>
                  <a:lnTo>
                    <a:pt x="345" y="57"/>
                  </a:lnTo>
                  <a:lnTo>
                    <a:pt x="350" y="55"/>
                  </a:lnTo>
                  <a:lnTo>
                    <a:pt x="354" y="55"/>
                  </a:lnTo>
                  <a:lnTo>
                    <a:pt x="357" y="53"/>
                  </a:lnTo>
                  <a:lnTo>
                    <a:pt x="357" y="50"/>
                  </a:lnTo>
                  <a:lnTo>
                    <a:pt x="357" y="46"/>
                  </a:lnTo>
                  <a:lnTo>
                    <a:pt x="354" y="43"/>
                  </a:lnTo>
                  <a:lnTo>
                    <a:pt x="354" y="39"/>
                  </a:lnTo>
                  <a:lnTo>
                    <a:pt x="352" y="34"/>
                  </a:lnTo>
                  <a:lnTo>
                    <a:pt x="352" y="30"/>
                  </a:lnTo>
                  <a:lnTo>
                    <a:pt x="354" y="27"/>
                  </a:lnTo>
                  <a:lnTo>
                    <a:pt x="357" y="27"/>
                  </a:lnTo>
                  <a:lnTo>
                    <a:pt x="359" y="30"/>
                  </a:lnTo>
                  <a:lnTo>
                    <a:pt x="359" y="34"/>
                  </a:lnTo>
                  <a:lnTo>
                    <a:pt x="361" y="34"/>
                  </a:lnTo>
                  <a:lnTo>
                    <a:pt x="363" y="37"/>
                  </a:lnTo>
                  <a:lnTo>
                    <a:pt x="366" y="39"/>
                  </a:lnTo>
                  <a:lnTo>
                    <a:pt x="370" y="39"/>
                  </a:lnTo>
                  <a:lnTo>
                    <a:pt x="373" y="39"/>
                  </a:lnTo>
                  <a:lnTo>
                    <a:pt x="377" y="41"/>
                  </a:lnTo>
                  <a:lnTo>
                    <a:pt x="377" y="43"/>
                  </a:lnTo>
                  <a:lnTo>
                    <a:pt x="382" y="43"/>
                  </a:lnTo>
                  <a:lnTo>
                    <a:pt x="384" y="43"/>
                  </a:lnTo>
                  <a:lnTo>
                    <a:pt x="386" y="43"/>
                  </a:lnTo>
                  <a:lnTo>
                    <a:pt x="389" y="43"/>
                  </a:lnTo>
                  <a:lnTo>
                    <a:pt x="391" y="46"/>
                  </a:lnTo>
                  <a:lnTo>
                    <a:pt x="393" y="48"/>
                  </a:lnTo>
                  <a:lnTo>
                    <a:pt x="395" y="48"/>
                  </a:lnTo>
                  <a:lnTo>
                    <a:pt x="398" y="48"/>
                  </a:lnTo>
                  <a:lnTo>
                    <a:pt x="402" y="48"/>
                  </a:lnTo>
                  <a:lnTo>
                    <a:pt x="407" y="50"/>
                  </a:lnTo>
                  <a:lnTo>
                    <a:pt x="409" y="50"/>
                  </a:lnTo>
                  <a:lnTo>
                    <a:pt x="414" y="55"/>
                  </a:lnTo>
                  <a:lnTo>
                    <a:pt x="416" y="57"/>
                  </a:lnTo>
                  <a:lnTo>
                    <a:pt x="418" y="57"/>
                  </a:lnTo>
                  <a:lnTo>
                    <a:pt x="423" y="55"/>
                  </a:lnTo>
                  <a:lnTo>
                    <a:pt x="430" y="53"/>
                  </a:lnTo>
                  <a:lnTo>
                    <a:pt x="434" y="50"/>
                  </a:lnTo>
                  <a:lnTo>
                    <a:pt x="439" y="48"/>
                  </a:lnTo>
                  <a:lnTo>
                    <a:pt x="443" y="43"/>
                  </a:lnTo>
                  <a:lnTo>
                    <a:pt x="450" y="41"/>
                  </a:lnTo>
                  <a:lnTo>
                    <a:pt x="459" y="37"/>
                  </a:lnTo>
                  <a:lnTo>
                    <a:pt x="466" y="34"/>
                  </a:lnTo>
                  <a:lnTo>
                    <a:pt x="469" y="37"/>
                  </a:lnTo>
                  <a:lnTo>
                    <a:pt x="471" y="37"/>
                  </a:lnTo>
                  <a:lnTo>
                    <a:pt x="475" y="37"/>
                  </a:lnTo>
                  <a:lnTo>
                    <a:pt x="478" y="34"/>
                  </a:lnTo>
                  <a:lnTo>
                    <a:pt x="480" y="34"/>
                  </a:lnTo>
                  <a:lnTo>
                    <a:pt x="482" y="34"/>
                  </a:lnTo>
                  <a:lnTo>
                    <a:pt x="485" y="34"/>
                  </a:lnTo>
                  <a:lnTo>
                    <a:pt x="487" y="39"/>
                  </a:lnTo>
                  <a:lnTo>
                    <a:pt x="489" y="43"/>
                  </a:lnTo>
                  <a:lnTo>
                    <a:pt x="491" y="43"/>
                  </a:lnTo>
                  <a:lnTo>
                    <a:pt x="494" y="46"/>
                  </a:lnTo>
                  <a:lnTo>
                    <a:pt x="496" y="46"/>
                  </a:lnTo>
                  <a:lnTo>
                    <a:pt x="503" y="43"/>
                  </a:lnTo>
                  <a:lnTo>
                    <a:pt x="507" y="43"/>
                  </a:lnTo>
                  <a:lnTo>
                    <a:pt x="510" y="43"/>
                  </a:lnTo>
                  <a:lnTo>
                    <a:pt x="512" y="46"/>
                  </a:lnTo>
                  <a:lnTo>
                    <a:pt x="514" y="48"/>
                  </a:lnTo>
                  <a:lnTo>
                    <a:pt x="514" y="50"/>
                  </a:lnTo>
                  <a:lnTo>
                    <a:pt x="517" y="53"/>
                  </a:lnTo>
                  <a:lnTo>
                    <a:pt x="517" y="55"/>
                  </a:lnTo>
                  <a:lnTo>
                    <a:pt x="519" y="57"/>
                  </a:lnTo>
                  <a:lnTo>
                    <a:pt x="523" y="57"/>
                  </a:lnTo>
                  <a:lnTo>
                    <a:pt x="528" y="59"/>
                  </a:lnTo>
                  <a:lnTo>
                    <a:pt x="533" y="62"/>
                  </a:lnTo>
                  <a:lnTo>
                    <a:pt x="537" y="62"/>
                  </a:lnTo>
                  <a:lnTo>
                    <a:pt x="537" y="64"/>
                  </a:lnTo>
                  <a:lnTo>
                    <a:pt x="539" y="64"/>
                  </a:lnTo>
                  <a:lnTo>
                    <a:pt x="544" y="64"/>
                  </a:lnTo>
                  <a:lnTo>
                    <a:pt x="544" y="66"/>
                  </a:lnTo>
                  <a:lnTo>
                    <a:pt x="544" y="73"/>
                  </a:lnTo>
                  <a:lnTo>
                    <a:pt x="546" y="75"/>
                  </a:lnTo>
                  <a:lnTo>
                    <a:pt x="549" y="78"/>
                  </a:lnTo>
                  <a:lnTo>
                    <a:pt x="551" y="78"/>
                  </a:lnTo>
                  <a:lnTo>
                    <a:pt x="553" y="80"/>
                  </a:lnTo>
                  <a:lnTo>
                    <a:pt x="551" y="82"/>
                  </a:lnTo>
                  <a:lnTo>
                    <a:pt x="549" y="82"/>
                  </a:lnTo>
                  <a:lnTo>
                    <a:pt x="551" y="85"/>
                  </a:lnTo>
                  <a:lnTo>
                    <a:pt x="551" y="87"/>
                  </a:lnTo>
                  <a:lnTo>
                    <a:pt x="551" y="89"/>
                  </a:lnTo>
                  <a:lnTo>
                    <a:pt x="551" y="91"/>
                  </a:lnTo>
                  <a:lnTo>
                    <a:pt x="551" y="94"/>
                  </a:lnTo>
                  <a:lnTo>
                    <a:pt x="549" y="96"/>
                  </a:lnTo>
                  <a:lnTo>
                    <a:pt x="549" y="98"/>
                  </a:lnTo>
                  <a:lnTo>
                    <a:pt x="546" y="101"/>
                  </a:lnTo>
                  <a:lnTo>
                    <a:pt x="544" y="101"/>
                  </a:lnTo>
                  <a:lnTo>
                    <a:pt x="542" y="101"/>
                  </a:lnTo>
                  <a:lnTo>
                    <a:pt x="539" y="101"/>
                  </a:lnTo>
                  <a:lnTo>
                    <a:pt x="537" y="101"/>
                  </a:lnTo>
                  <a:lnTo>
                    <a:pt x="535" y="103"/>
                  </a:lnTo>
                  <a:lnTo>
                    <a:pt x="533" y="103"/>
                  </a:lnTo>
                  <a:lnTo>
                    <a:pt x="530" y="105"/>
                  </a:lnTo>
                  <a:lnTo>
                    <a:pt x="526" y="103"/>
                  </a:lnTo>
                  <a:lnTo>
                    <a:pt x="523" y="101"/>
                  </a:lnTo>
                  <a:lnTo>
                    <a:pt x="521" y="98"/>
                  </a:lnTo>
                  <a:lnTo>
                    <a:pt x="521" y="96"/>
                  </a:lnTo>
                  <a:lnTo>
                    <a:pt x="514" y="94"/>
                  </a:lnTo>
                  <a:lnTo>
                    <a:pt x="512" y="94"/>
                  </a:lnTo>
                  <a:lnTo>
                    <a:pt x="510" y="94"/>
                  </a:lnTo>
                  <a:lnTo>
                    <a:pt x="510" y="96"/>
                  </a:lnTo>
                  <a:lnTo>
                    <a:pt x="510" y="98"/>
                  </a:lnTo>
                  <a:lnTo>
                    <a:pt x="510" y="101"/>
                  </a:lnTo>
                  <a:lnTo>
                    <a:pt x="505" y="98"/>
                  </a:lnTo>
                  <a:lnTo>
                    <a:pt x="503" y="98"/>
                  </a:lnTo>
                  <a:lnTo>
                    <a:pt x="501" y="101"/>
                  </a:lnTo>
                  <a:lnTo>
                    <a:pt x="498" y="101"/>
                  </a:lnTo>
                  <a:lnTo>
                    <a:pt x="496" y="103"/>
                  </a:lnTo>
                  <a:lnTo>
                    <a:pt x="494" y="101"/>
                  </a:lnTo>
                  <a:lnTo>
                    <a:pt x="489" y="101"/>
                  </a:lnTo>
                  <a:lnTo>
                    <a:pt x="487" y="98"/>
                  </a:lnTo>
                  <a:lnTo>
                    <a:pt x="482" y="98"/>
                  </a:lnTo>
                  <a:lnTo>
                    <a:pt x="480" y="101"/>
                  </a:lnTo>
                  <a:lnTo>
                    <a:pt x="478" y="101"/>
                  </a:lnTo>
                  <a:lnTo>
                    <a:pt x="475" y="103"/>
                  </a:lnTo>
                  <a:lnTo>
                    <a:pt x="471" y="103"/>
                  </a:lnTo>
                  <a:lnTo>
                    <a:pt x="469" y="103"/>
                  </a:lnTo>
                  <a:lnTo>
                    <a:pt x="464" y="103"/>
                  </a:lnTo>
                  <a:lnTo>
                    <a:pt x="462" y="107"/>
                  </a:lnTo>
                  <a:lnTo>
                    <a:pt x="462" y="112"/>
                  </a:lnTo>
                  <a:lnTo>
                    <a:pt x="455" y="117"/>
                  </a:lnTo>
                  <a:lnTo>
                    <a:pt x="453" y="119"/>
                  </a:lnTo>
                  <a:lnTo>
                    <a:pt x="450" y="123"/>
                  </a:lnTo>
                  <a:lnTo>
                    <a:pt x="446" y="126"/>
                  </a:lnTo>
                  <a:lnTo>
                    <a:pt x="441" y="126"/>
                  </a:lnTo>
                  <a:lnTo>
                    <a:pt x="441" y="128"/>
                  </a:lnTo>
                  <a:lnTo>
                    <a:pt x="439" y="135"/>
                  </a:lnTo>
                  <a:lnTo>
                    <a:pt x="439" y="137"/>
                  </a:lnTo>
                  <a:lnTo>
                    <a:pt x="437" y="137"/>
                  </a:lnTo>
                  <a:lnTo>
                    <a:pt x="434" y="139"/>
                  </a:lnTo>
                  <a:lnTo>
                    <a:pt x="432" y="144"/>
                  </a:lnTo>
                  <a:lnTo>
                    <a:pt x="432" y="146"/>
                  </a:lnTo>
                  <a:lnTo>
                    <a:pt x="432" y="151"/>
                  </a:lnTo>
                  <a:lnTo>
                    <a:pt x="430" y="153"/>
                  </a:lnTo>
                  <a:lnTo>
                    <a:pt x="430" y="155"/>
                  </a:lnTo>
                  <a:lnTo>
                    <a:pt x="427" y="162"/>
                  </a:lnTo>
                  <a:lnTo>
                    <a:pt x="430" y="169"/>
                  </a:lnTo>
                  <a:lnTo>
                    <a:pt x="437" y="171"/>
                  </a:lnTo>
                  <a:lnTo>
                    <a:pt x="441" y="174"/>
                  </a:lnTo>
                  <a:lnTo>
                    <a:pt x="446" y="176"/>
                  </a:lnTo>
                  <a:lnTo>
                    <a:pt x="450" y="181"/>
                  </a:lnTo>
                  <a:lnTo>
                    <a:pt x="453" y="183"/>
                  </a:lnTo>
                  <a:lnTo>
                    <a:pt x="457" y="183"/>
                  </a:lnTo>
                  <a:lnTo>
                    <a:pt x="462" y="185"/>
                  </a:lnTo>
                  <a:lnTo>
                    <a:pt x="464" y="187"/>
                  </a:lnTo>
                  <a:lnTo>
                    <a:pt x="469" y="187"/>
                  </a:lnTo>
                  <a:lnTo>
                    <a:pt x="471" y="190"/>
                  </a:lnTo>
                  <a:lnTo>
                    <a:pt x="475" y="192"/>
                  </a:lnTo>
                  <a:lnTo>
                    <a:pt x="478" y="197"/>
                  </a:lnTo>
                  <a:lnTo>
                    <a:pt x="478" y="201"/>
                  </a:lnTo>
                  <a:lnTo>
                    <a:pt x="480" y="208"/>
                  </a:lnTo>
                  <a:lnTo>
                    <a:pt x="480" y="215"/>
                  </a:lnTo>
                  <a:lnTo>
                    <a:pt x="482" y="217"/>
                  </a:lnTo>
                  <a:lnTo>
                    <a:pt x="487" y="217"/>
                  </a:lnTo>
                  <a:lnTo>
                    <a:pt x="489" y="217"/>
                  </a:lnTo>
                  <a:lnTo>
                    <a:pt x="498" y="219"/>
                  </a:lnTo>
                  <a:lnTo>
                    <a:pt x="510" y="222"/>
                  </a:lnTo>
                  <a:lnTo>
                    <a:pt x="512" y="222"/>
                  </a:lnTo>
                  <a:lnTo>
                    <a:pt x="512" y="224"/>
                  </a:lnTo>
                  <a:lnTo>
                    <a:pt x="510" y="226"/>
                  </a:lnTo>
                  <a:lnTo>
                    <a:pt x="507" y="231"/>
                  </a:lnTo>
                  <a:lnTo>
                    <a:pt x="507" y="233"/>
                  </a:lnTo>
                  <a:lnTo>
                    <a:pt x="505" y="238"/>
                  </a:lnTo>
                  <a:lnTo>
                    <a:pt x="503" y="240"/>
                  </a:lnTo>
                  <a:lnTo>
                    <a:pt x="501" y="242"/>
                  </a:lnTo>
                  <a:lnTo>
                    <a:pt x="498" y="245"/>
                  </a:lnTo>
                  <a:lnTo>
                    <a:pt x="498" y="247"/>
                  </a:lnTo>
                  <a:lnTo>
                    <a:pt x="496" y="249"/>
                  </a:lnTo>
                  <a:lnTo>
                    <a:pt x="494" y="251"/>
                  </a:lnTo>
                  <a:lnTo>
                    <a:pt x="494" y="254"/>
                  </a:lnTo>
                  <a:lnTo>
                    <a:pt x="491" y="256"/>
                  </a:lnTo>
                  <a:lnTo>
                    <a:pt x="489" y="256"/>
                  </a:lnTo>
                  <a:lnTo>
                    <a:pt x="485" y="258"/>
                  </a:lnTo>
                  <a:lnTo>
                    <a:pt x="480" y="258"/>
                  </a:lnTo>
                  <a:lnTo>
                    <a:pt x="478" y="258"/>
                  </a:lnTo>
                  <a:lnTo>
                    <a:pt x="475" y="261"/>
                  </a:lnTo>
                  <a:lnTo>
                    <a:pt x="473" y="261"/>
                  </a:lnTo>
                  <a:lnTo>
                    <a:pt x="473" y="263"/>
                  </a:lnTo>
                  <a:lnTo>
                    <a:pt x="471" y="267"/>
                  </a:lnTo>
                  <a:lnTo>
                    <a:pt x="469" y="267"/>
                  </a:lnTo>
                  <a:lnTo>
                    <a:pt x="466" y="270"/>
                  </a:lnTo>
                  <a:lnTo>
                    <a:pt x="450" y="272"/>
                  </a:lnTo>
                  <a:lnTo>
                    <a:pt x="446" y="272"/>
                  </a:lnTo>
                  <a:lnTo>
                    <a:pt x="441" y="279"/>
                  </a:lnTo>
                  <a:lnTo>
                    <a:pt x="441" y="295"/>
                  </a:lnTo>
                  <a:lnTo>
                    <a:pt x="446" y="306"/>
                  </a:lnTo>
                  <a:lnTo>
                    <a:pt x="448" y="311"/>
                  </a:lnTo>
                  <a:lnTo>
                    <a:pt x="448" y="313"/>
                  </a:lnTo>
                  <a:lnTo>
                    <a:pt x="446" y="315"/>
                  </a:lnTo>
                  <a:lnTo>
                    <a:pt x="441" y="318"/>
                  </a:lnTo>
                  <a:lnTo>
                    <a:pt x="439" y="322"/>
                  </a:lnTo>
                  <a:lnTo>
                    <a:pt x="437" y="324"/>
                  </a:lnTo>
                  <a:lnTo>
                    <a:pt x="432" y="334"/>
                  </a:lnTo>
                  <a:lnTo>
                    <a:pt x="427" y="338"/>
                  </a:lnTo>
                  <a:lnTo>
                    <a:pt x="421" y="345"/>
                  </a:lnTo>
                  <a:lnTo>
                    <a:pt x="416" y="347"/>
                  </a:lnTo>
                  <a:lnTo>
                    <a:pt x="409" y="352"/>
                  </a:lnTo>
                  <a:lnTo>
                    <a:pt x="407" y="356"/>
                  </a:lnTo>
                  <a:lnTo>
                    <a:pt x="407" y="361"/>
                  </a:lnTo>
                  <a:lnTo>
                    <a:pt x="407" y="363"/>
                  </a:lnTo>
                  <a:lnTo>
                    <a:pt x="405" y="368"/>
                  </a:lnTo>
                  <a:lnTo>
                    <a:pt x="402" y="372"/>
                  </a:lnTo>
                  <a:lnTo>
                    <a:pt x="400" y="375"/>
                  </a:lnTo>
                  <a:lnTo>
                    <a:pt x="395" y="377"/>
                  </a:lnTo>
                  <a:lnTo>
                    <a:pt x="389" y="382"/>
                  </a:lnTo>
                  <a:lnTo>
                    <a:pt x="386" y="382"/>
                  </a:lnTo>
                  <a:lnTo>
                    <a:pt x="384" y="384"/>
                  </a:lnTo>
                  <a:lnTo>
                    <a:pt x="373" y="384"/>
                  </a:lnTo>
                  <a:lnTo>
                    <a:pt x="368" y="386"/>
                  </a:lnTo>
                  <a:lnTo>
                    <a:pt x="361" y="386"/>
                  </a:lnTo>
                  <a:lnTo>
                    <a:pt x="354" y="388"/>
                  </a:lnTo>
                  <a:lnTo>
                    <a:pt x="350" y="391"/>
                  </a:lnTo>
                  <a:lnTo>
                    <a:pt x="345" y="393"/>
                  </a:lnTo>
                  <a:lnTo>
                    <a:pt x="336" y="398"/>
                  </a:lnTo>
                  <a:lnTo>
                    <a:pt x="332" y="407"/>
                  </a:lnTo>
                  <a:lnTo>
                    <a:pt x="327" y="414"/>
                  </a:lnTo>
                  <a:lnTo>
                    <a:pt x="327" y="420"/>
                  </a:lnTo>
                  <a:lnTo>
                    <a:pt x="327" y="423"/>
                  </a:lnTo>
                  <a:lnTo>
                    <a:pt x="329" y="427"/>
                  </a:lnTo>
                  <a:lnTo>
                    <a:pt x="332" y="430"/>
                  </a:lnTo>
                  <a:lnTo>
                    <a:pt x="334" y="430"/>
                  </a:lnTo>
                  <a:lnTo>
                    <a:pt x="338" y="430"/>
                  </a:lnTo>
                  <a:lnTo>
                    <a:pt x="343" y="432"/>
                  </a:lnTo>
                  <a:lnTo>
                    <a:pt x="345" y="434"/>
                  </a:lnTo>
                  <a:lnTo>
                    <a:pt x="347" y="436"/>
                  </a:lnTo>
                  <a:lnTo>
                    <a:pt x="350" y="441"/>
                  </a:lnTo>
                  <a:lnTo>
                    <a:pt x="352" y="448"/>
                  </a:lnTo>
                  <a:lnTo>
                    <a:pt x="354" y="455"/>
                  </a:lnTo>
                  <a:lnTo>
                    <a:pt x="359" y="459"/>
                  </a:lnTo>
                  <a:lnTo>
                    <a:pt x="363" y="462"/>
                  </a:lnTo>
                  <a:lnTo>
                    <a:pt x="366" y="464"/>
                  </a:lnTo>
                  <a:lnTo>
                    <a:pt x="370" y="466"/>
                  </a:lnTo>
                  <a:lnTo>
                    <a:pt x="375" y="466"/>
                  </a:lnTo>
                  <a:lnTo>
                    <a:pt x="379" y="464"/>
                  </a:lnTo>
                  <a:lnTo>
                    <a:pt x="382" y="462"/>
                  </a:lnTo>
                  <a:lnTo>
                    <a:pt x="384" y="459"/>
                  </a:lnTo>
                  <a:lnTo>
                    <a:pt x="386" y="457"/>
                  </a:lnTo>
                  <a:lnTo>
                    <a:pt x="389" y="457"/>
                  </a:lnTo>
                  <a:lnTo>
                    <a:pt x="389" y="462"/>
                  </a:lnTo>
                  <a:lnTo>
                    <a:pt x="391" y="464"/>
                  </a:lnTo>
                  <a:lnTo>
                    <a:pt x="400" y="471"/>
                  </a:lnTo>
                  <a:lnTo>
                    <a:pt x="402" y="471"/>
                  </a:lnTo>
                  <a:lnTo>
                    <a:pt x="405" y="471"/>
                  </a:lnTo>
                  <a:lnTo>
                    <a:pt x="409" y="471"/>
                  </a:lnTo>
                  <a:lnTo>
                    <a:pt x="414" y="471"/>
                  </a:lnTo>
                  <a:lnTo>
                    <a:pt x="418" y="471"/>
                  </a:lnTo>
                  <a:lnTo>
                    <a:pt x="421" y="471"/>
                  </a:lnTo>
                  <a:lnTo>
                    <a:pt x="423" y="473"/>
                  </a:lnTo>
                  <a:lnTo>
                    <a:pt x="425" y="478"/>
                  </a:lnTo>
                  <a:lnTo>
                    <a:pt x="425" y="496"/>
                  </a:lnTo>
                  <a:lnTo>
                    <a:pt x="434" y="496"/>
                  </a:lnTo>
                  <a:lnTo>
                    <a:pt x="437" y="498"/>
                  </a:lnTo>
                  <a:lnTo>
                    <a:pt x="437" y="500"/>
                  </a:lnTo>
                  <a:lnTo>
                    <a:pt x="439" y="503"/>
                  </a:lnTo>
                  <a:lnTo>
                    <a:pt x="439" y="523"/>
                  </a:lnTo>
                  <a:lnTo>
                    <a:pt x="439" y="528"/>
                  </a:lnTo>
                  <a:lnTo>
                    <a:pt x="437" y="532"/>
                  </a:lnTo>
                  <a:lnTo>
                    <a:pt x="434" y="535"/>
                  </a:lnTo>
                  <a:lnTo>
                    <a:pt x="434" y="539"/>
                  </a:lnTo>
                  <a:lnTo>
                    <a:pt x="434" y="542"/>
                  </a:lnTo>
                  <a:lnTo>
                    <a:pt x="437" y="544"/>
                  </a:lnTo>
                  <a:lnTo>
                    <a:pt x="437" y="546"/>
                  </a:lnTo>
                  <a:lnTo>
                    <a:pt x="437" y="548"/>
                  </a:lnTo>
                  <a:lnTo>
                    <a:pt x="434" y="551"/>
                  </a:lnTo>
                  <a:lnTo>
                    <a:pt x="432" y="551"/>
                  </a:lnTo>
                  <a:lnTo>
                    <a:pt x="427" y="548"/>
                  </a:lnTo>
                  <a:lnTo>
                    <a:pt x="425" y="548"/>
                  </a:lnTo>
                  <a:lnTo>
                    <a:pt x="423" y="551"/>
                  </a:lnTo>
                  <a:lnTo>
                    <a:pt x="423" y="553"/>
                  </a:lnTo>
                  <a:lnTo>
                    <a:pt x="423" y="555"/>
                  </a:lnTo>
                  <a:lnTo>
                    <a:pt x="425" y="555"/>
                  </a:lnTo>
                  <a:lnTo>
                    <a:pt x="427" y="558"/>
                  </a:lnTo>
                  <a:lnTo>
                    <a:pt x="427" y="560"/>
                  </a:lnTo>
                  <a:lnTo>
                    <a:pt x="427" y="562"/>
                  </a:lnTo>
                  <a:lnTo>
                    <a:pt x="427" y="564"/>
                  </a:lnTo>
                  <a:lnTo>
                    <a:pt x="425" y="567"/>
                  </a:lnTo>
                  <a:lnTo>
                    <a:pt x="425" y="569"/>
                  </a:lnTo>
                  <a:lnTo>
                    <a:pt x="427" y="571"/>
                  </a:lnTo>
                  <a:lnTo>
                    <a:pt x="430" y="571"/>
                  </a:lnTo>
                  <a:lnTo>
                    <a:pt x="434" y="574"/>
                  </a:lnTo>
                  <a:lnTo>
                    <a:pt x="437" y="576"/>
                  </a:lnTo>
                  <a:lnTo>
                    <a:pt x="437" y="578"/>
                  </a:lnTo>
                  <a:lnTo>
                    <a:pt x="434" y="580"/>
                  </a:lnTo>
                  <a:lnTo>
                    <a:pt x="434" y="585"/>
                  </a:lnTo>
                  <a:lnTo>
                    <a:pt x="434" y="587"/>
                  </a:lnTo>
                  <a:lnTo>
                    <a:pt x="437" y="592"/>
                  </a:lnTo>
                  <a:lnTo>
                    <a:pt x="437" y="594"/>
                  </a:lnTo>
                  <a:lnTo>
                    <a:pt x="434" y="596"/>
                  </a:lnTo>
                  <a:lnTo>
                    <a:pt x="432" y="601"/>
                  </a:lnTo>
                  <a:lnTo>
                    <a:pt x="430" y="601"/>
                  </a:lnTo>
                  <a:lnTo>
                    <a:pt x="430" y="603"/>
                  </a:lnTo>
                  <a:lnTo>
                    <a:pt x="430" y="606"/>
                  </a:lnTo>
                  <a:lnTo>
                    <a:pt x="432" y="608"/>
                  </a:lnTo>
                  <a:lnTo>
                    <a:pt x="432" y="610"/>
                  </a:lnTo>
                  <a:lnTo>
                    <a:pt x="432" y="612"/>
                  </a:lnTo>
                  <a:lnTo>
                    <a:pt x="430" y="615"/>
                  </a:lnTo>
                  <a:lnTo>
                    <a:pt x="423" y="617"/>
                  </a:lnTo>
                  <a:lnTo>
                    <a:pt x="421" y="617"/>
                  </a:lnTo>
                  <a:lnTo>
                    <a:pt x="418" y="617"/>
                  </a:lnTo>
                  <a:lnTo>
                    <a:pt x="416" y="622"/>
                  </a:lnTo>
                  <a:lnTo>
                    <a:pt x="416" y="651"/>
                  </a:lnTo>
                  <a:lnTo>
                    <a:pt x="416" y="670"/>
                  </a:lnTo>
                  <a:lnTo>
                    <a:pt x="416" y="679"/>
                  </a:lnTo>
                  <a:lnTo>
                    <a:pt x="416" y="683"/>
                  </a:lnTo>
                  <a:lnTo>
                    <a:pt x="418" y="688"/>
                  </a:lnTo>
                  <a:lnTo>
                    <a:pt x="421" y="692"/>
                  </a:lnTo>
                  <a:lnTo>
                    <a:pt x="423" y="697"/>
                  </a:lnTo>
                  <a:lnTo>
                    <a:pt x="423" y="702"/>
                  </a:lnTo>
                  <a:lnTo>
                    <a:pt x="418" y="699"/>
                  </a:lnTo>
                  <a:lnTo>
                    <a:pt x="414" y="697"/>
                  </a:lnTo>
                  <a:lnTo>
                    <a:pt x="411" y="695"/>
                  </a:lnTo>
                  <a:lnTo>
                    <a:pt x="407" y="695"/>
                  </a:lnTo>
                  <a:lnTo>
                    <a:pt x="405" y="692"/>
                  </a:lnTo>
                  <a:lnTo>
                    <a:pt x="402" y="692"/>
                  </a:lnTo>
                  <a:lnTo>
                    <a:pt x="400" y="692"/>
                  </a:lnTo>
                  <a:lnTo>
                    <a:pt x="398" y="692"/>
                  </a:lnTo>
                  <a:lnTo>
                    <a:pt x="395" y="692"/>
                  </a:lnTo>
                  <a:lnTo>
                    <a:pt x="391" y="692"/>
                  </a:lnTo>
                  <a:lnTo>
                    <a:pt x="389" y="690"/>
                  </a:lnTo>
                  <a:lnTo>
                    <a:pt x="386" y="690"/>
                  </a:lnTo>
                  <a:lnTo>
                    <a:pt x="384" y="688"/>
                  </a:lnTo>
                  <a:lnTo>
                    <a:pt x="382" y="690"/>
                  </a:lnTo>
                  <a:lnTo>
                    <a:pt x="379" y="690"/>
                  </a:lnTo>
                  <a:lnTo>
                    <a:pt x="377" y="692"/>
                  </a:lnTo>
                  <a:lnTo>
                    <a:pt x="373" y="695"/>
                  </a:lnTo>
                  <a:lnTo>
                    <a:pt x="366" y="697"/>
                  </a:lnTo>
                  <a:lnTo>
                    <a:pt x="354" y="697"/>
                  </a:lnTo>
                  <a:lnTo>
                    <a:pt x="347" y="699"/>
                  </a:lnTo>
                  <a:lnTo>
                    <a:pt x="341" y="699"/>
                  </a:lnTo>
                  <a:lnTo>
                    <a:pt x="332" y="702"/>
                  </a:lnTo>
                  <a:lnTo>
                    <a:pt x="322" y="702"/>
                  </a:lnTo>
                  <a:lnTo>
                    <a:pt x="316" y="702"/>
                  </a:lnTo>
                  <a:lnTo>
                    <a:pt x="313" y="699"/>
                  </a:lnTo>
                  <a:lnTo>
                    <a:pt x="304" y="702"/>
                  </a:lnTo>
                  <a:lnTo>
                    <a:pt x="300" y="702"/>
                  </a:lnTo>
                  <a:lnTo>
                    <a:pt x="295" y="702"/>
                  </a:lnTo>
                  <a:lnTo>
                    <a:pt x="279" y="695"/>
                  </a:lnTo>
                  <a:lnTo>
                    <a:pt x="274" y="674"/>
                  </a:lnTo>
                  <a:lnTo>
                    <a:pt x="272" y="674"/>
                  </a:lnTo>
                  <a:lnTo>
                    <a:pt x="270" y="674"/>
                  </a:lnTo>
                  <a:lnTo>
                    <a:pt x="268" y="672"/>
                  </a:lnTo>
                  <a:lnTo>
                    <a:pt x="268" y="670"/>
                  </a:lnTo>
                  <a:lnTo>
                    <a:pt x="268" y="667"/>
                  </a:lnTo>
                  <a:lnTo>
                    <a:pt x="270" y="665"/>
                  </a:lnTo>
                  <a:lnTo>
                    <a:pt x="272" y="663"/>
                  </a:lnTo>
                  <a:lnTo>
                    <a:pt x="274" y="663"/>
                  </a:lnTo>
                  <a:lnTo>
                    <a:pt x="277" y="663"/>
                  </a:lnTo>
                  <a:lnTo>
                    <a:pt x="279" y="663"/>
                  </a:lnTo>
                  <a:lnTo>
                    <a:pt x="279" y="660"/>
                  </a:lnTo>
                  <a:lnTo>
                    <a:pt x="281" y="658"/>
                  </a:lnTo>
                  <a:lnTo>
                    <a:pt x="279" y="658"/>
                  </a:lnTo>
                  <a:lnTo>
                    <a:pt x="277" y="656"/>
                  </a:lnTo>
                  <a:lnTo>
                    <a:pt x="272" y="654"/>
                  </a:lnTo>
                  <a:lnTo>
                    <a:pt x="270" y="654"/>
                  </a:lnTo>
                  <a:lnTo>
                    <a:pt x="265" y="651"/>
                  </a:lnTo>
                  <a:lnTo>
                    <a:pt x="263" y="654"/>
                  </a:lnTo>
                  <a:lnTo>
                    <a:pt x="261" y="654"/>
                  </a:lnTo>
                  <a:lnTo>
                    <a:pt x="258" y="658"/>
                  </a:lnTo>
                  <a:lnTo>
                    <a:pt x="256" y="660"/>
                  </a:lnTo>
                  <a:lnTo>
                    <a:pt x="254" y="660"/>
                  </a:lnTo>
                  <a:lnTo>
                    <a:pt x="254" y="658"/>
                  </a:lnTo>
                  <a:lnTo>
                    <a:pt x="252" y="656"/>
                  </a:lnTo>
                  <a:lnTo>
                    <a:pt x="249" y="658"/>
                  </a:lnTo>
                  <a:lnTo>
                    <a:pt x="247" y="658"/>
                  </a:lnTo>
                  <a:lnTo>
                    <a:pt x="245" y="656"/>
                  </a:lnTo>
                  <a:lnTo>
                    <a:pt x="245" y="654"/>
                  </a:lnTo>
                  <a:lnTo>
                    <a:pt x="242" y="658"/>
                  </a:lnTo>
                  <a:lnTo>
                    <a:pt x="238" y="656"/>
                  </a:lnTo>
                  <a:lnTo>
                    <a:pt x="238" y="654"/>
                  </a:lnTo>
                  <a:lnTo>
                    <a:pt x="238" y="651"/>
                  </a:lnTo>
                  <a:lnTo>
                    <a:pt x="240" y="649"/>
                  </a:lnTo>
                  <a:lnTo>
                    <a:pt x="242" y="649"/>
                  </a:lnTo>
                  <a:lnTo>
                    <a:pt x="242" y="647"/>
                  </a:lnTo>
                  <a:lnTo>
                    <a:pt x="242" y="644"/>
                  </a:lnTo>
                  <a:lnTo>
                    <a:pt x="240" y="640"/>
                  </a:lnTo>
                  <a:lnTo>
                    <a:pt x="236" y="640"/>
                  </a:lnTo>
                  <a:lnTo>
                    <a:pt x="233" y="638"/>
                  </a:lnTo>
                  <a:lnTo>
                    <a:pt x="231" y="635"/>
                  </a:lnTo>
                  <a:lnTo>
                    <a:pt x="231" y="633"/>
                  </a:lnTo>
                  <a:lnTo>
                    <a:pt x="231" y="631"/>
                  </a:lnTo>
                  <a:lnTo>
                    <a:pt x="229" y="631"/>
                  </a:lnTo>
                  <a:lnTo>
                    <a:pt x="226" y="631"/>
                  </a:lnTo>
                  <a:lnTo>
                    <a:pt x="226" y="633"/>
                  </a:lnTo>
                  <a:lnTo>
                    <a:pt x="224" y="633"/>
                  </a:lnTo>
                  <a:lnTo>
                    <a:pt x="222" y="633"/>
                  </a:lnTo>
                  <a:lnTo>
                    <a:pt x="220" y="633"/>
                  </a:lnTo>
                  <a:lnTo>
                    <a:pt x="220" y="635"/>
                  </a:lnTo>
                  <a:lnTo>
                    <a:pt x="220" y="638"/>
                  </a:lnTo>
                  <a:lnTo>
                    <a:pt x="220" y="640"/>
                  </a:lnTo>
                  <a:lnTo>
                    <a:pt x="217" y="640"/>
                  </a:lnTo>
                  <a:lnTo>
                    <a:pt x="215" y="640"/>
                  </a:lnTo>
                  <a:lnTo>
                    <a:pt x="215" y="638"/>
                  </a:lnTo>
                  <a:lnTo>
                    <a:pt x="215" y="635"/>
                  </a:lnTo>
                  <a:lnTo>
                    <a:pt x="213" y="633"/>
                  </a:lnTo>
                  <a:lnTo>
                    <a:pt x="210" y="633"/>
                  </a:lnTo>
                  <a:lnTo>
                    <a:pt x="210" y="635"/>
                  </a:lnTo>
                  <a:lnTo>
                    <a:pt x="210" y="638"/>
                  </a:lnTo>
                  <a:lnTo>
                    <a:pt x="208" y="640"/>
                  </a:lnTo>
                  <a:lnTo>
                    <a:pt x="206" y="640"/>
                  </a:lnTo>
                  <a:lnTo>
                    <a:pt x="206" y="638"/>
                  </a:lnTo>
                  <a:lnTo>
                    <a:pt x="204" y="635"/>
                  </a:lnTo>
                  <a:lnTo>
                    <a:pt x="204" y="633"/>
                  </a:lnTo>
                  <a:lnTo>
                    <a:pt x="206" y="631"/>
                  </a:lnTo>
                  <a:lnTo>
                    <a:pt x="206" y="628"/>
                  </a:lnTo>
                  <a:lnTo>
                    <a:pt x="208" y="626"/>
                  </a:lnTo>
                  <a:lnTo>
                    <a:pt x="210" y="624"/>
                  </a:lnTo>
                  <a:lnTo>
                    <a:pt x="210" y="622"/>
                  </a:lnTo>
                  <a:lnTo>
                    <a:pt x="213" y="619"/>
                  </a:lnTo>
                  <a:lnTo>
                    <a:pt x="215" y="619"/>
                  </a:lnTo>
                  <a:lnTo>
                    <a:pt x="217" y="617"/>
                  </a:lnTo>
                  <a:lnTo>
                    <a:pt x="220" y="617"/>
                  </a:lnTo>
                  <a:lnTo>
                    <a:pt x="220" y="615"/>
                  </a:lnTo>
                  <a:lnTo>
                    <a:pt x="217" y="612"/>
                  </a:lnTo>
                  <a:lnTo>
                    <a:pt x="213" y="612"/>
                  </a:lnTo>
                  <a:lnTo>
                    <a:pt x="210" y="612"/>
                  </a:lnTo>
                  <a:lnTo>
                    <a:pt x="210" y="608"/>
                  </a:lnTo>
                  <a:lnTo>
                    <a:pt x="208" y="608"/>
                  </a:lnTo>
                  <a:lnTo>
                    <a:pt x="206" y="606"/>
                  </a:lnTo>
                  <a:lnTo>
                    <a:pt x="201" y="606"/>
                  </a:lnTo>
                  <a:lnTo>
                    <a:pt x="197" y="606"/>
                  </a:lnTo>
                  <a:lnTo>
                    <a:pt x="190" y="603"/>
                  </a:lnTo>
                  <a:lnTo>
                    <a:pt x="185" y="603"/>
                  </a:lnTo>
                  <a:lnTo>
                    <a:pt x="181" y="603"/>
                  </a:lnTo>
                  <a:lnTo>
                    <a:pt x="176" y="606"/>
                  </a:lnTo>
                  <a:lnTo>
                    <a:pt x="172" y="606"/>
                  </a:lnTo>
                  <a:lnTo>
                    <a:pt x="165" y="606"/>
                  </a:lnTo>
                  <a:lnTo>
                    <a:pt x="167" y="603"/>
                  </a:lnTo>
                  <a:lnTo>
                    <a:pt x="167" y="601"/>
                  </a:lnTo>
                  <a:lnTo>
                    <a:pt x="165" y="592"/>
                  </a:lnTo>
                  <a:lnTo>
                    <a:pt x="165" y="587"/>
                  </a:lnTo>
                  <a:lnTo>
                    <a:pt x="162" y="585"/>
                  </a:lnTo>
                  <a:lnTo>
                    <a:pt x="160" y="583"/>
                  </a:lnTo>
                  <a:lnTo>
                    <a:pt x="160" y="580"/>
                  </a:lnTo>
                  <a:lnTo>
                    <a:pt x="162" y="578"/>
                  </a:lnTo>
                  <a:lnTo>
                    <a:pt x="165" y="576"/>
                  </a:lnTo>
                  <a:lnTo>
                    <a:pt x="162" y="571"/>
                  </a:lnTo>
                  <a:lnTo>
                    <a:pt x="162" y="567"/>
                  </a:lnTo>
                  <a:lnTo>
                    <a:pt x="162" y="560"/>
                  </a:lnTo>
                  <a:lnTo>
                    <a:pt x="160" y="558"/>
                  </a:lnTo>
                  <a:lnTo>
                    <a:pt x="158" y="555"/>
                  </a:lnTo>
                  <a:lnTo>
                    <a:pt x="158" y="551"/>
                  </a:lnTo>
                  <a:lnTo>
                    <a:pt x="153" y="551"/>
                  </a:lnTo>
                  <a:lnTo>
                    <a:pt x="149" y="551"/>
                  </a:lnTo>
                  <a:lnTo>
                    <a:pt x="146" y="551"/>
                  </a:lnTo>
                  <a:lnTo>
                    <a:pt x="140" y="544"/>
                  </a:lnTo>
                  <a:lnTo>
                    <a:pt x="135" y="539"/>
                  </a:lnTo>
                  <a:lnTo>
                    <a:pt x="135" y="532"/>
                  </a:lnTo>
                  <a:lnTo>
                    <a:pt x="133" y="530"/>
                  </a:lnTo>
                  <a:lnTo>
                    <a:pt x="137" y="516"/>
                  </a:lnTo>
                  <a:lnTo>
                    <a:pt x="137" y="514"/>
                  </a:lnTo>
                  <a:lnTo>
                    <a:pt x="137" y="510"/>
                  </a:lnTo>
                  <a:lnTo>
                    <a:pt x="135" y="510"/>
                  </a:lnTo>
                  <a:lnTo>
                    <a:pt x="137" y="505"/>
                  </a:lnTo>
                  <a:lnTo>
                    <a:pt x="140" y="500"/>
                  </a:lnTo>
                  <a:lnTo>
                    <a:pt x="140" y="498"/>
                  </a:lnTo>
                  <a:lnTo>
                    <a:pt x="137" y="494"/>
                  </a:lnTo>
                  <a:lnTo>
                    <a:pt x="144" y="496"/>
                  </a:lnTo>
                  <a:lnTo>
                    <a:pt x="156" y="500"/>
                  </a:lnTo>
                  <a:lnTo>
                    <a:pt x="169" y="503"/>
                  </a:lnTo>
                  <a:lnTo>
                    <a:pt x="176" y="503"/>
                  </a:lnTo>
                  <a:lnTo>
                    <a:pt x="183" y="500"/>
                  </a:lnTo>
                  <a:lnTo>
                    <a:pt x="176" y="484"/>
                  </a:lnTo>
                  <a:lnTo>
                    <a:pt x="176" y="482"/>
                  </a:lnTo>
                  <a:lnTo>
                    <a:pt x="174" y="480"/>
                  </a:lnTo>
                  <a:lnTo>
                    <a:pt x="178" y="466"/>
                  </a:lnTo>
                  <a:lnTo>
                    <a:pt x="185" y="448"/>
                  </a:lnTo>
                  <a:lnTo>
                    <a:pt x="185" y="443"/>
                  </a:lnTo>
                  <a:lnTo>
                    <a:pt x="181" y="434"/>
                  </a:lnTo>
                  <a:lnTo>
                    <a:pt x="174" y="423"/>
                  </a:lnTo>
                  <a:lnTo>
                    <a:pt x="169" y="418"/>
                  </a:lnTo>
                  <a:lnTo>
                    <a:pt x="167" y="416"/>
                  </a:lnTo>
                  <a:lnTo>
                    <a:pt x="167" y="414"/>
                  </a:lnTo>
                  <a:lnTo>
                    <a:pt x="165" y="409"/>
                  </a:lnTo>
                  <a:lnTo>
                    <a:pt x="162" y="409"/>
                  </a:lnTo>
                  <a:lnTo>
                    <a:pt x="160" y="409"/>
                  </a:lnTo>
                  <a:lnTo>
                    <a:pt x="158" y="409"/>
                  </a:lnTo>
                  <a:lnTo>
                    <a:pt x="156" y="407"/>
                  </a:lnTo>
                  <a:lnTo>
                    <a:pt x="151" y="402"/>
                  </a:lnTo>
                  <a:lnTo>
                    <a:pt x="149" y="398"/>
                  </a:lnTo>
                  <a:lnTo>
                    <a:pt x="144" y="398"/>
                  </a:lnTo>
                  <a:lnTo>
                    <a:pt x="142" y="398"/>
                  </a:lnTo>
                  <a:lnTo>
                    <a:pt x="140" y="398"/>
                  </a:lnTo>
                  <a:lnTo>
                    <a:pt x="135" y="398"/>
                  </a:lnTo>
                  <a:lnTo>
                    <a:pt x="133" y="395"/>
                  </a:lnTo>
                  <a:lnTo>
                    <a:pt x="128" y="391"/>
                  </a:lnTo>
                  <a:lnTo>
                    <a:pt x="121" y="384"/>
                  </a:lnTo>
                  <a:lnTo>
                    <a:pt x="117" y="382"/>
                  </a:lnTo>
                  <a:lnTo>
                    <a:pt x="112" y="379"/>
                  </a:lnTo>
                  <a:lnTo>
                    <a:pt x="108" y="384"/>
                  </a:lnTo>
                  <a:lnTo>
                    <a:pt x="101" y="391"/>
                  </a:lnTo>
                  <a:lnTo>
                    <a:pt x="92" y="393"/>
                  </a:lnTo>
                  <a:lnTo>
                    <a:pt x="82" y="400"/>
                  </a:lnTo>
                  <a:lnTo>
                    <a:pt x="73" y="404"/>
                  </a:lnTo>
                  <a:lnTo>
                    <a:pt x="71" y="407"/>
                  </a:lnTo>
                  <a:lnTo>
                    <a:pt x="69" y="407"/>
                  </a:lnTo>
                  <a:lnTo>
                    <a:pt x="64" y="400"/>
                  </a:lnTo>
                  <a:lnTo>
                    <a:pt x="60" y="391"/>
                  </a:lnTo>
                  <a:lnTo>
                    <a:pt x="53" y="382"/>
                  </a:lnTo>
                  <a:lnTo>
                    <a:pt x="48" y="370"/>
                  </a:lnTo>
                  <a:lnTo>
                    <a:pt x="44" y="361"/>
                  </a:lnTo>
                  <a:lnTo>
                    <a:pt x="37" y="350"/>
                  </a:lnTo>
                  <a:lnTo>
                    <a:pt x="32" y="345"/>
                  </a:lnTo>
                  <a:lnTo>
                    <a:pt x="25" y="343"/>
                  </a:lnTo>
                  <a:lnTo>
                    <a:pt x="18" y="343"/>
                  </a:lnTo>
                  <a:lnTo>
                    <a:pt x="12" y="334"/>
                  </a:lnTo>
                  <a:lnTo>
                    <a:pt x="7" y="320"/>
                  </a:lnTo>
                  <a:lnTo>
                    <a:pt x="2" y="304"/>
                  </a:lnTo>
                  <a:lnTo>
                    <a:pt x="0" y="302"/>
                  </a:lnTo>
                  <a:lnTo>
                    <a:pt x="0" y="297"/>
                  </a:lnTo>
                  <a:lnTo>
                    <a:pt x="0" y="295"/>
                  </a:lnTo>
                  <a:lnTo>
                    <a:pt x="2" y="292"/>
                  </a:lnTo>
                  <a:lnTo>
                    <a:pt x="5" y="283"/>
                  </a:lnTo>
                  <a:lnTo>
                    <a:pt x="7" y="281"/>
                  </a:lnTo>
                  <a:lnTo>
                    <a:pt x="14" y="270"/>
                  </a:lnTo>
                  <a:lnTo>
                    <a:pt x="23" y="256"/>
                  </a:lnTo>
                  <a:lnTo>
                    <a:pt x="32" y="240"/>
                  </a:lnTo>
                  <a:lnTo>
                    <a:pt x="46" y="219"/>
                  </a:lnTo>
                  <a:lnTo>
                    <a:pt x="50" y="217"/>
                  </a:lnTo>
                  <a:lnTo>
                    <a:pt x="53" y="213"/>
                  </a:lnTo>
                  <a:lnTo>
                    <a:pt x="57" y="210"/>
                  </a:lnTo>
                  <a:lnTo>
                    <a:pt x="60" y="208"/>
                  </a:lnTo>
                  <a:lnTo>
                    <a:pt x="55" y="194"/>
                  </a:lnTo>
                  <a:lnTo>
                    <a:pt x="53" y="190"/>
                  </a:lnTo>
                  <a:lnTo>
                    <a:pt x="50" y="187"/>
                  </a:lnTo>
                  <a:lnTo>
                    <a:pt x="46" y="185"/>
                  </a:lnTo>
                  <a:lnTo>
                    <a:pt x="46" y="181"/>
                  </a:lnTo>
                  <a:lnTo>
                    <a:pt x="44" y="176"/>
                  </a:lnTo>
                  <a:lnTo>
                    <a:pt x="41" y="169"/>
                  </a:lnTo>
                  <a:lnTo>
                    <a:pt x="41" y="167"/>
                  </a:lnTo>
                  <a:lnTo>
                    <a:pt x="32" y="162"/>
                  </a:lnTo>
                  <a:lnTo>
                    <a:pt x="30" y="160"/>
                  </a:lnTo>
                  <a:lnTo>
                    <a:pt x="32" y="158"/>
                  </a:lnTo>
                  <a:lnTo>
                    <a:pt x="34" y="158"/>
                  </a:lnTo>
                  <a:lnTo>
                    <a:pt x="39" y="158"/>
                  </a:lnTo>
                  <a:lnTo>
                    <a:pt x="41" y="155"/>
                  </a:lnTo>
                  <a:lnTo>
                    <a:pt x="46" y="153"/>
                  </a:lnTo>
                  <a:lnTo>
                    <a:pt x="48" y="151"/>
                  </a:lnTo>
                  <a:lnTo>
                    <a:pt x="53" y="142"/>
                  </a:lnTo>
                  <a:lnTo>
                    <a:pt x="50" y="137"/>
                  </a:lnTo>
                  <a:lnTo>
                    <a:pt x="46" y="133"/>
                  </a:lnTo>
                  <a:lnTo>
                    <a:pt x="44" y="130"/>
                  </a:lnTo>
                  <a:lnTo>
                    <a:pt x="44" y="126"/>
                  </a:lnTo>
                  <a:lnTo>
                    <a:pt x="46" y="123"/>
                  </a:lnTo>
                  <a:lnTo>
                    <a:pt x="48" y="119"/>
                  </a:lnTo>
                  <a:lnTo>
                    <a:pt x="50" y="114"/>
                  </a:lnTo>
                  <a:lnTo>
                    <a:pt x="53" y="107"/>
                  </a:lnTo>
                  <a:lnTo>
                    <a:pt x="57" y="101"/>
                  </a:lnTo>
                  <a:lnTo>
                    <a:pt x="64" y="80"/>
                  </a:lnTo>
                  <a:lnTo>
                    <a:pt x="64" y="73"/>
                  </a:lnTo>
                  <a:lnTo>
                    <a:pt x="69" y="57"/>
                  </a:lnTo>
                  <a:lnTo>
                    <a:pt x="66" y="37"/>
                  </a:lnTo>
                  <a:lnTo>
                    <a:pt x="69" y="30"/>
                  </a:lnTo>
                  <a:lnTo>
                    <a:pt x="76" y="23"/>
                  </a:lnTo>
                  <a:lnTo>
                    <a:pt x="80" y="18"/>
                  </a:lnTo>
                  <a:lnTo>
                    <a:pt x="85" y="16"/>
                  </a:lnTo>
                  <a:lnTo>
                    <a:pt x="92" y="16"/>
                  </a:lnTo>
                  <a:lnTo>
                    <a:pt x="94" y="14"/>
                  </a:lnTo>
                  <a:lnTo>
                    <a:pt x="98" y="11"/>
                  </a:lnTo>
                  <a:lnTo>
                    <a:pt x="101" y="9"/>
                  </a:lnTo>
                  <a:lnTo>
                    <a:pt x="103" y="7"/>
                  </a:lnTo>
                  <a:lnTo>
                    <a:pt x="110" y="7"/>
                  </a:lnTo>
                  <a:lnTo>
                    <a:pt x="112" y="9"/>
                  </a:lnTo>
                  <a:lnTo>
                    <a:pt x="114" y="9"/>
                  </a:lnTo>
                  <a:lnTo>
                    <a:pt x="117" y="11"/>
                  </a:lnTo>
                  <a:lnTo>
                    <a:pt x="119" y="16"/>
                  </a:lnTo>
                  <a:lnTo>
                    <a:pt x="121" y="18"/>
                  </a:lnTo>
                  <a:lnTo>
                    <a:pt x="124" y="18"/>
                  </a:lnTo>
                  <a:lnTo>
                    <a:pt x="128" y="18"/>
                  </a:lnTo>
                  <a:lnTo>
                    <a:pt x="130" y="18"/>
                  </a:lnTo>
                  <a:lnTo>
                    <a:pt x="133" y="18"/>
                  </a:lnTo>
                  <a:lnTo>
                    <a:pt x="135" y="21"/>
                  </a:lnTo>
                  <a:lnTo>
                    <a:pt x="135" y="25"/>
                  </a:lnTo>
                  <a:lnTo>
                    <a:pt x="135" y="27"/>
                  </a:lnTo>
                  <a:lnTo>
                    <a:pt x="133" y="30"/>
                  </a:lnTo>
                  <a:lnTo>
                    <a:pt x="130" y="32"/>
                  </a:lnTo>
                  <a:lnTo>
                    <a:pt x="126" y="32"/>
                  </a:lnTo>
                  <a:lnTo>
                    <a:pt x="124" y="34"/>
                  </a:lnTo>
                  <a:lnTo>
                    <a:pt x="121" y="37"/>
                  </a:lnTo>
                  <a:lnTo>
                    <a:pt x="124" y="39"/>
                  </a:lnTo>
                  <a:lnTo>
                    <a:pt x="124" y="41"/>
                  </a:lnTo>
                  <a:lnTo>
                    <a:pt x="126" y="41"/>
                  </a:lnTo>
                  <a:lnTo>
                    <a:pt x="128" y="41"/>
                  </a:lnTo>
                  <a:lnTo>
                    <a:pt x="133" y="39"/>
                  </a:lnTo>
                  <a:lnTo>
                    <a:pt x="137" y="39"/>
                  </a:lnTo>
                  <a:lnTo>
                    <a:pt x="140" y="39"/>
                  </a:lnTo>
                  <a:lnTo>
                    <a:pt x="142" y="39"/>
                  </a:lnTo>
                  <a:lnTo>
                    <a:pt x="144" y="39"/>
                  </a:lnTo>
                  <a:lnTo>
                    <a:pt x="146" y="39"/>
                  </a:lnTo>
                  <a:lnTo>
                    <a:pt x="149" y="37"/>
                  </a:lnTo>
                  <a:lnTo>
                    <a:pt x="151" y="34"/>
                  </a:lnTo>
                  <a:lnTo>
                    <a:pt x="156" y="32"/>
                  </a:lnTo>
                  <a:lnTo>
                    <a:pt x="160" y="30"/>
                  </a:lnTo>
                  <a:lnTo>
                    <a:pt x="165" y="30"/>
                  </a:lnTo>
                  <a:lnTo>
                    <a:pt x="167" y="27"/>
                  </a:lnTo>
                  <a:lnTo>
                    <a:pt x="172" y="23"/>
                  </a:lnTo>
                  <a:lnTo>
                    <a:pt x="172" y="21"/>
                  </a:lnTo>
                  <a:lnTo>
                    <a:pt x="174" y="18"/>
                  </a:lnTo>
                  <a:lnTo>
                    <a:pt x="178" y="18"/>
                  </a:lnTo>
                  <a:lnTo>
                    <a:pt x="181" y="16"/>
                  </a:lnTo>
                  <a:lnTo>
                    <a:pt x="183" y="16"/>
                  </a:lnTo>
                  <a:lnTo>
                    <a:pt x="185" y="11"/>
                  </a:lnTo>
                  <a:lnTo>
                    <a:pt x="185" y="9"/>
                  </a:lnTo>
                  <a:lnTo>
                    <a:pt x="188" y="7"/>
                  </a:lnTo>
                  <a:lnTo>
                    <a:pt x="192" y="7"/>
                  </a:lnTo>
                  <a:lnTo>
                    <a:pt x="197" y="7"/>
                  </a:lnTo>
                  <a:lnTo>
                    <a:pt x="199" y="5"/>
                  </a:lnTo>
                  <a:lnTo>
                    <a:pt x="204" y="5"/>
                  </a:lnTo>
                  <a:lnTo>
                    <a:pt x="210" y="2"/>
                  </a:lnTo>
                  <a:lnTo>
                    <a:pt x="217" y="2"/>
                  </a:lnTo>
                  <a:lnTo>
                    <a:pt x="224" y="2"/>
                  </a:lnTo>
                  <a:lnTo>
                    <a:pt x="231" y="2"/>
                  </a:lnTo>
                  <a:lnTo>
                    <a:pt x="233" y="2"/>
                  </a:lnTo>
                  <a:lnTo>
                    <a:pt x="238" y="0"/>
                  </a:lnTo>
                  <a:lnTo>
                    <a:pt x="240" y="2"/>
                  </a:lnTo>
                  <a:lnTo>
                    <a:pt x="242" y="5"/>
                  </a:lnTo>
                  <a:lnTo>
                    <a:pt x="245" y="5"/>
                  </a:lnTo>
                  <a:lnTo>
                    <a:pt x="247" y="7"/>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43" name="A111">
              <a:extLst>
                <a:ext uri="{FF2B5EF4-FFF2-40B4-BE49-F238E27FC236}">
                  <a16:creationId xmlns:a16="http://schemas.microsoft.com/office/drawing/2014/main" id="{F5515CCC-71D5-DC9A-AC78-1033468B3063}"/>
                </a:ext>
              </a:extLst>
            </xdr:cNvPr>
            <xdr:cNvSpPr>
              <a:spLocks/>
            </xdr:cNvSpPr>
          </xdr:nvSpPr>
          <xdr:spPr bwMode="auto">
            <a:xfrm>
              <a:off x="4812291" y="8330050"/>
              <a:ext cx="577092" cy="400104"/>
            </a:xfrm>
            <a:custGeom>
              <a:avLst/>
              <a:gdLst/>
              <a:ahLst/>
              <a:cxnLst>
                <a:cxn ang="0">
                  <a:pos x="485" y="21"/>
                </a:cxn>
                <a:cxn ang="0">
                  <a:pos x="503" y="28"/>
                </a:cxn>
                <a:cxn ang="0">
                  <a:pos x="521" y="39"/>
                </a:cxn>
                <a:cxn ang="0">
                  <a:pos x="528" y="71"/>
                </a:cxn>
                <a:cxn ang="0">
                  <a:pos x="562" y="83"/>
                </a:cxn>
                <a:cxn ang="0">
                  <a:pos x="558" y="96"/>
                </a:cxn>
                <a:cxn ang="0">
                  <a:pos x="553" y="112"/>
                </a:cxn>
                <a:cxn ang="0">
                  <a:pos x="565" y="126"/>
                </a:cxn>
                <a:cxn ang="0">
                  <a:pos x="578" y="149"/>
                </a:cxn>
                <a:cxn ang="0">
                  <a:pos x="601" y="162"/>
                </a:cxn>
                <a:cxn ang="0">
                  <a:pos x="608" y="183"/>
                </a:cxn>
                <a:cxn ang="0">
                  <a:pos x="608" y="197"/>
                </a:cxn>
                <a:cxn ang="0">
                  <a:pos x="599" y="197"/>
                </a:cxn>
                <a:cxn ang="0">
                  <a:pos x="590" y="226"/>
                </a:cxn>
                <a:cxn ang="0">
                  <a:pos x="574" y="233"/>
                </a:cxn>
                <a:cxn ang="0">
                  <a:pos x="551" y="226"/>
                </a:cxn>
                <a:cxn ang="0">
                  <a:pos x="528" y="231"/>
                </a:cxn>
                <a:cxn ang="0">
                  <a:pos x="501" y="242"/>
                </a:cxn>
                <a:cxn ang="0">
                  <a:pos x="485" y="261"/>
                </a:cxn>
                <a:cxn ang="0">
                  <a:pos x="464" y="290"/>
                </a:cxn>
                <a:cxn ang="0">
                  <a:pos x="444" y="313"/>
                </a:cxn>
                <a:cxn ang="0">
                  <a:pos x="439" y="352"/>
                </a:cxn>
                <a:cxn ang="0">
                  <a:pos x="409" y="400"/>
                </a:cxn>
                <a:cxn ang="0">
                  <a:pos x="373" y="414"/>
                </a:cxn>
                <a:cxn ang="0">
                  <a:pos x="348" y="402"/>
                </a:cxn>
                <a:cxn ang="0">
                  <a:pos x="325" y="398"/>
                </a:cxn>
                <a:cxn ang="0">
                  <a:pos x="311" y="393"/>
                </a:cxn>
                <a:cxn ang="0">
                  <a:pos x="304" y="416"/>
                </a:cxn>
                <a:cxn ang="0">
                  <a:pos x="263" y="421"/>
                </a:cxn>
                <a:cxn ang="0">
                  <a:pos x="259" y="391"/>
                </a:cxn>
                <a:cxn ang="0">
                  <a:pos x="229" y="377"/>
                </a:cxn>
                <a:cxn ang="0">
                  <a:pos x="215" y="380"/>
                </a:cxn>
                <a:cxn ang="0">
                  <a:pos x="199" y="361"/>
                </a:cxn>
                <a:cxn ang="0">
                  <a:pos x="158" y="364"/>
                </a:cxn>
                <a:cxn ang="0">
                  <a:pos x="137" y="377"/>
                </a:cxn>
                <a:cxn ang="0">
                  <a:pos x="110" y="393"/>
                </a:cxn>
                <a:cxn ang="0">
                  <a:pos x="87" y="400"/>
                </a:cxn>
                <a:cxn ang="0">
                  <a:pos x="92" y="389"/>
                </a:cxn>
                <a:cxn ang="0">
                  <a:pos x="80" y="377"/>
                </a:cxn>
                <a:cxn ang="0">
                  <a:pos x="57" y="370"/>
                </a:cxn>
                <a:cxn ang="0">
                  <a:pos x="19" y="396"/>
                </a:cxn>
                <a:cxn ang="0">
                  <a:pos x="12" y="350"/>
                </a:cxn>
                <a:cxn ang="0">
                  <a:pos x="35" y="300"/>
                </a:cxn>
                <a:cxn ang="0">
                  <a:pos x="73" y="252"/>
                </a:cxn>
                <a:cxn ang="0">
                  <a:pos x="99" y="245"/>
                </a:cxn>
                <a:cxn ang="0">
                  <a:pos x="112" y="217"/>
                </a:cxn>
                <a:cxn ang="0">
                  <a:pos x="101" y="194"/>
                </a:cxn>
                <a:cxn ang="0">
                  <a:pos x="126" y="176"/>
                </a:cxn>
                <a:cxn ang="0">
                  <a:pos x="160" y="190"/>
                </a:cxn>
                <a:cxn ang="0">
                  <a:pos x="195" y="176"/>
                </a:cxn>
                <a:cxn ang="0">
                  <a:pos x="238" y="156"/>
                </a:cxn>
                <a:cxn ang="0">
                  <a:pos x="270" y="156"/>
                </a:cxn>
                <a:cxn ang="0">
                  <a:pos x="318" y="158"/>
                </a:cxn>
                <a:cxn ang="0">
                  <a:pos x="325" y="128"/>
                </a:cxn>
                <a:cxn ang="0">
                  <a:pos x="320" y="105"/>
                </a:cxn>
                <a:cxn ang="0">
                  <a:pos x="329" y="92"/>
                </a:cxn>
                <a:cxn ang="0">
                  <a:pos x="345" y="80"/>
                </a:cxn>
                <a:cxn ang="0">
                  <a:pos x="359" y="57"/>
                </a:cxn>
                <a:cxn ang="0">
                  <a:pos x="380" y="44"/>
                </a:cxn>
                <a:cxn ang="0">
                  <a:pos x="407" y="44"/>
                </a:cxn>
                <a:cxn ang="0">
                  <a:pos x="416" y="37"/>
                </a:cxn>
                <a:cxn ang="0">
                  <a:pos x="428" y="3"/>
                </a:cxn>
              </a:cxnLst>
              <a:rect l="0" t="0" r="r" b="b"/>
              <a:pathLst>
                <a:path w="613" h="425">
                  <a:moveTo>
                    <a:pt x="450" y="5"/>
                  </a:moveTo>
                  <a:lnTo>
                    <a:pt x="460" y="5"/>
                  </a:lnTo>
                  <a:lnTo>
                    <a:pt x="466" y="5"/>
                  </a:lnTo>
                  <a:lnTo>
                    <a:pt x="473" y="5"/>
                  </a:lnTo>
                  <a:lnTo>
                    <a:pt x="478" y="5"/>
                  </a:lnTo>
                  <a:lnTo>
                    <a:pt x="480" y="12"/>
                  </a:lnTo>
                  <a:lnTo>
                    <a:pt x="482" y="16"/>
                  </a:lnTo>
                  <a:lnTo>
                    <a:pt x="485" y="21"/>
                  </a:lnTo>
                  <a:lnTo>
                    <a:pt x="489" y="25"/>
                  </a:lnTo>
                  <a:lnTo>
                    <a:pt x="489" y="28"/>
                  </a:lnTo>
                  <a:lnTo>
                    <a:pt x="492" y="30"/>
                  </a:lnTo>
                  <a:lnTo>
                    <a:pt x="494" y="32"/>
                  </a:lnTo>
                  <a:lnTo>
                    <a:pt x="496" y="30"/>
                  </a:lnTo>
                  <a:lnTo>
                    <a:pt x="498" y="28"/>
                  </a:lnTo>
                  <a:lnTo>
                    <a:pt x="501" y="28"/>
                  </a:lnTo>
                  <a:lnTo>
                    <a:pt x="503" y="28"/>
                  </a:lnTo>
                  <a:lnTo>
                    <a:pt x="505" y="28"/>
                  </a:lnTo>
                  <a:lnTo>
                    <a:pt x="508" y="28"/>
                  </a:lnTo>
                  <a:lnTo>
                    <a:pt x="510" y="28"/>
                  </a:lnTo>
                  <a:lnTo>
                    <a:pt x="512" y="28"/>
                  </a:lnTo>
                  <a:lnTo>
                    <a:pt x="514" y="30"/>
                  </a:lnTo>
                  <a:lnTo>
                    <a:pt x="517" y="35"/>
                  </a:lnTo>
                  <a:lnTo>
                    <a:pt x="519" y="37"/>
                  </a:lnTo>
                  <a:lnTo>
                    <a:pt x="521" y="39"/>
                  </a:lnTo>
                  <a:lnTo>
                    <a:pt x="524" y="44"/>
                  </a:lnTo>
                  <a:lnTo>
                    <a:pt x="524" y="46"/>
                  </a:lnTo>
                  <a:lnTo>
                    <a:pt x="524" y="51"/>
                  </a:lnTo>
                  <a:lnTo>
                    <a:pt x="524" y="57"/>
                  </a:lnTo>
                  <a:lnTo>
                    <a:pt x="526" y="62"/>
                  </a:lnTo>
                  <a:lnTo>
                    <a:pt x="526" y="67"/>
                  </a:lnTo>
                  <a:lnTo>
                    <a:pt x="526" y="69"/>
                  </a:lnTo>
                  <a:lnTo>
                    <a:pt x="528" y="71"/>
                  </a:lnTo>
                  <a:lnTo>
                    <a:pt x="530" y="73"/>
                  </a:lnTo>
                  <a:lnTo>
                    <a:pt x="535" y="76"/>
                  </a:lnTo>
                  <a:lnTo>
                    <a:pt x="540" y="78"/>
                  </a:lnTo>
                  <a:lnTo>
                    <a:pt x="544" y="80"/>
                  </a:lnTo>
                  <a:lnTo>
                    <a:pt x="549" y="83"/>
                  </a:lnTo>
                  <a:lnTo>
                    <a:pt x="553" y="83"/>
                  </a:lnTo>
                  <a:lnTo>
                    <a:pt x="560" y="83"/>
                  </a:lnTo>
                  <a:lnTo>
                    <a:pt x="562" y="83"/>
                  </a:lnTo>
                  <a:lnTo>
                    <a:pt x="565" y="85"/>
                  </a:lnTo>
                  <a:lnTo>
                    <a:pt x="567" y="87"/>
                  </a:lnTo>
                  <a:lnTo>
                    <a:pt x="565" y="89"/>
                  </a:lnTo>
                  <a:lnTo>
                    <a:pt x="565" y="92"/>
                  </a:lnTo>
                  <a:lnTo>
                    <a:pt x="562" y="94"/>
                  </a:lnTo>
                  <a:lnTo>
                    <a:pt x="560" y="94"/>
                  </a:lnTo>
                  <a:lnTo>
                    <a:pt x="560" y="96"/>
                  </a:lnTo>
                  <a:lnTo>
                    <a:pt x="558" y="96"/>
                  </a:lnTo>
                  <a:lnTo>
                    <a:pt x="558" y="99"/>
                  </a:lnTo>
                  <a:lnTo>
                    <a:pt x="558" y="101"/>
                  </a:lnTo>
                  <a:lnTo>
                    <a:pt x="558" y="103"/>
                  </a:lnTo>
                  <a:lnTo>
                    <a:pt x="556" y="105"/>
                  </a:lnTo>
                  <a:lnTo>
                    <a:pt x="553" y="105"/>
                  </a:lnTo>
                  <a:lnTo>
                    <a:pt x="553" y="108"/>
                  </a:lnTo>
                  <a:lnTo>
                    <a:pt x="553" y="110"/>
                  </a:lnTo>
                  <a:lnTo>
                    <a:pt x="553" y="112"/>
                  </a:lnTo>
                  <a:lnTo>
                    <a:pt x="553" y="115"/>
                  </a:lnTo>
                  <a:lnTo>
                    <a:pt x="553" y="117"/>
                  </a:lnTo>
                  <a:lnTo>
                    <a:pt x="553" y="121"/>
                  </a:lnTo>
                  <a:lnTo>
                    <a:pt x="553" y="124"/>
                  </a:lnTo>
                  <a:lnTo>
                    <a:pt x="556" y="124"/>
                  </a:lnTo>
                  <a:lnTo>
                    <a:pt x="558" y="126"/>
                  </a:lnTo>
                  <a:lnTo>
                    <a:pt x="562" y="126"/>
                  </a:lnTo>
                  <a:lnTo>
                    <a:pt x="565" y="126"/>
                  </a:lnTo>
                  <a:lnTo>
                    <a:pt x="567" y="126"/>
                  </a:lnTo>
                  <a:lnTo>
                    <a:pt x="569" y="131"/>
                  </a:lnTo>
                  <a:lnTo>
                    <a:pt x="572" y="133"/>
                  </a:lnTo>
                  <a:lnTo>
                    <a:pt x="574" y="135"/>
                  </a:lnTo>
                  <a:lnTo>
                    <a:pt x="576" y="135"/>
                  </a:lnTo>
                  <a:lnTo>
                    <a:pt x="576" y="137"/>
                  </a:lnTo>
                  <a:lnTo>
                    <a:pt x="576" y="144"/>
                  </a:lnTo>
                  <a:lnTo>
                    <a:pt x="578" y="149"/>
                  </a:lnTo>
                  <a:lnTo>
                    <a:pt x="578" y="151"/>
                  </a:lnTo>
                  <a:lnTo>
                    <a:pt x="581" y="153"/>
                  </a:lnTo>
                  <a:lnTo>
                    <a:pt x="590" y="156"/>
                  </a:lnTo>
                  <a:lnTo>
                    <a:pt x="594" y="156"/>
                  </a:lnTo>
                  <a:lnTo>
                    <a:pt x="594" y="158"/>
                  </a:lnTo>
                  <a:lnTo>
                    <a:pt x="597" y="162"/>
                  </a:lnTo>
                  <a:lnTo>
                    <a:pt x="597" y="165"/>
                  </a:lnTo>
                  <a:lnTo>
                    <a:pt x="601" y="162"/>
                  </a:lnTo>
                  <a:lnTo>
                    <a:pt x="601" y="167"/>
                  </a:lnTo>
                  <a:lnTo>
                    <a:pt x="604" y="169"/>
                  </a:lnTo>
                  <a:lnTo>
                    <a:pt x="604" y="172"/>
                  </a:lnTo>
                  <a:lnTo>
                    <a:pt x="606" y="174"/>
                  </a:lnTo>
                  <a:lnTo>
                    <a:pt x="606" y="176"/>
                  </a:lnTo>
                  <a:lnTo>
                    <a:pt x="606" y="178"/>
                  </a:lnTo>
                  <a:lnTo>
                    <a:pt x="608" y="181"/>
                  </a:lnTo>
                  <a:lnTo>
                    <a:pt x="608" y="183"/>
                  </a:lnTo>
                  <a:lnTo>
                    <a:pt x="608" y="185"/>
                  </a:lnTo>
                  <a:lnTo>
                    <a:pt x="610" y="185"/>
                  </a:lnTo>
                  <a:lnTo>
                    <a:pt x="610" y="188"/>
                  </a:lnTo>
                  <a:lnTo>
                    <a:pt x="613" y="190"/>
                  </a:lnTo>
                  <a:lnTo>
                    <a:pt x="613" y="192"/>
                  </a:lnTo>
                  <a:lnTo>
                    <a:pt x="613" y="194"/>
                  </a:lnTo>
                  <a:lnTo>
                    <a:pt x="610" y="197"/>
                  </a:lnTo>
                  <a:lnTo>
                    <a:pt x="608" y="197"/>
                  </a:lnTo>
                  <a:lnTo>
                    <a:pt x="606" y="197"/>
                  </a:lnTo>
                  <a:lnTo>
                    <a:pt x="604" y="194"/>
                  </a:lnTo>
                  <a:lnTo>
                    <a:pt x="601" y="190"/>
                  </a:lnTo>
                  <a:lnTo>
                    <a:pt x="599" y="190"/>
                  </a:lnTo>
                  <a:lnTo>
                    <a:pt x="597" y="190"/>
                  </a:lnTo>
                  <a:lnTo>
                    <a:pt x="597" y="192"/>
                  </a:lnTo>
                  <a:lnTo>
                    <a:pt x="597" y="194"/>
                  </a:lnTo>
                  <a:lnTo>
                    <a:pt x="599" y="197"/>
                  </a:lnTo>
                  <a:lnTo>
                    <a:pt x="599" y="199"/>
                  </a:lnTo>
                  <a:lnTo>
                    <a:pt x="597" y="201"/>
                  </a:lnTo>
                  <a:lnTo>
                    <a:pt x="597" y="204"/>
                  </a:lnTo>
                  <a:lnTo>
                    <a:pt x="594" y="206"/>
                  </a:lnTo>
                  <a:lnTo>
                    <a:pt x="592" y="210"/>
                  </a:lnTo>
                  <a:lnTo>
                    <a:pt x="592" y="220"/>
                  </a:lnTo>
                  <a:lnTo>
                    <a:pt x="592" y="224"/>
                  </a:lnTo>
                  <a:lnTo>
                    <a:pt x="590" y="226"/>
                  </a:lnTo>
                  <a:lnTo>
                    <a:pt x="588" y="226"/>
                  </a:lnTo>
                  <a:lnTo>
                    <a:pt x="585" y="226"/>
                  </a:lnTo>
                  <a:lnTo>
                    <a:pt x="581" y="226"/>
                  </a:lnTo>
                  <a:lnTo>
                    <a:pt x="578" y="226"/>
                  </a:lnTo>
                  <a:lnTo>
                    <a:pt x="578" y="229"/>
                  </a:lnTo>
                  <a:lnTo>
                    <a:pt x="578" y="231"/>
                  </a:lnTo>
                  <a:lnTo>
                    <a:pt x="576" y="233"/>
                  </a:lnTo>
                  <a:lnTo>
                    <a:pt x="574" y="233"/>
                  </a:lnTo>
                  <a:lnTo>
                    <a:pt x="569" y="231"/>
                  </a:lnTo>
                  <a:lnTo>
                    <a:pt x="567" y="229"/>
                  </a:lnTo>
                  <a:lnTo>
                    <a:pt x="565" y="226"/>
                  </a:lnTo>
                  <a:lnTo>
                    <a:pt x="562" y="226"/>
                  </a:lnTo>
                  <a:lnTo>
                    <a:pt x="560" y="229"/>
                  </a:lnTo>
                  <a:lnTo>
                    <a:pt x="558" y="229"/>
                  </a:lnTo>
                  <a:lnTo>
                    <a:pt x="553" y="226"/>
                  </a:lnTo>
                  <a:lnTo>
                    <a:pt x="551" y="226"/>
                  </a:lnTo>
                  <a:lnTo>
                    <a:pt x="551" y="229"/>
                  </a:lnTo>
                  <a:lnTo>
                    <a:pt x="551" y="231"/>
                  </a:lnTo>
                  <a:lnTo>
                    <a:pt x="546" y="233"/>
                  </a:lnTo>
                  <a:lnTo>
                    <a:pt x="542" y="233"/>
                  </a:lnTo>
                  <a:lnTo>
                    <a:pt x="537" y="233"/>
                  </a:lnTo>
                  <a:lnTo>
                    <a:pt x="533" y="233"/>
                  </a:lnTo>
                  <a:lnTo>
                    <a:pt x="530" y="233"/>
                  </a:lnTo>
                  <a:lnTo>
                    <a:pt x="528" y="231"/>
                  </a:lnTo>
                  <a:lnTo>
                    <a:pt x="526" y="233"/>
                  </a:lnTo>
                  <a:lnTo>
                    <a:pt x="521" y="233"/>
                  </a:lnTo>
                  <a:lnTo>
                    <a:pt x="519" y="231"/>
                  </a:lnTo>
                  <a:lnTo>
                    <a:pt x="517" y="231"/>
                  </a:lnTo>
                  <a:lnTo>
                    <a:pt x="512" y="233"/>
                  </a:lnTo>
                  <a:lnTo>
                    <a:pt x="508" y="238"/>
                  </a:lnTo>
                  <a:lnTo>
                    <a:pt x="505" y="240"/>
                  </a:lnTo>
                  <a:lnTo>
                    <a:pt x="501" y="242"/>
                  </a:lnTo>
                  <a:lnTo>
                    <a:pt x="498" y="247"/>
                  </a:lnTo>
                  <a:lnTo>
                    <a:pt x="496" y="249"/>
                  </a:lnTo>
                  <a:lnTo>
                    <a:pt x="494" y="252"/>
                  </a:lnTo>
                  <a:lnTo>
                    <a:pt x="492" y="254"/>
                  </a:lnTo>
                  <a:lnTo>
                    <a:pt x="492" y="256"/>
                  </a:lnTo>
                  <a:lnTo>
                    <a:pt x="489" y="258"/>
                  </a:lnTo>
                  <a:lnTo>
                    <a:pt x="487" y="261"/>
                  </a:lnTo>
                  <a:lnTo>
                    <a:pt x="485" y="261"/>
                  </a:lnTo>
                  <a:lnTo>
                    <a:pt x="482" y="263"/>
                  </a:lnTo>
                  <a:lnTo>
                    <a:pt x="478" y="265"/>
                  </a:lnTo>
                  <a:lnTo>
                    <a:pt x="473" y="270"/>
                  </a:lnTo>
                  <a:lnTo>
                    <a:pt x="469" y="274"/>
                  </a:lnTo>
                  <a:lnTo>
                    <a:pt x="464" y="281"/>
                  </a:lnTo>
                  <a:lnTo>
                    <a:pt x="464" y="286"/>
                  </a:lnTo>
                  <a:lnTo>
                    <a:pt x="464" y="288"/>
                  </a:lnTo>
                  <a:lnTo>
                    <a:pt x="464" y="290"/>
                  </a:lnTo>
                  <a:lnTo>
                    <a:pt x="464" y="293"/>
                  </a:lnTo>
                  <a:lnTo>
                    <a:pt x="462" y="295"/>
                  </a:lnTo>
                  <a:lnTo>
                    <a:pt x="457" y="300"/>
                  </a:lnTo>
                  <a:lnTo>
                    <a:pt x="455" y="300"/>
                  </a:lnTo>
                  <a:lnTo>
                    <a:pt x="450" y="304"/>
                  </a:lnTo>
                  <a:lnTo>
                    <a:pt x="448" y="306"/>
                  </a:lnTo>
                  <a:lnTo>
                    <a:pt x="446" y="311"/>
                  </a:lnTo>
                  <a:lnTo>
                    <a:pt x="444" y="313"/>
                  </a:lnTo>
                  <a:lnTo>
                    <a:pt x="441" y="318"/>
                  </a:lnTo>
                  <a:lnTo>
                    <a:pt x="439" y="322"/>
                  </a:lnTo>
                  <a:lnTo>
                    <a:pt x="439" y="327"/>
                  </a:lnTo>
                  <a:lnTo>
                    <a:pt x="439" y="332"/>
                  </a:lnTo>
                  <a:lnTo>
                    <a:pt x="439" y="341"/>
                  </a:lnTo>
                  <a:lnTo>
                    <a:pt x="439" y="343"/>
                  </a:lnTo>
                  <a:lnTo>
                    <a:pt x="439" y="348"/>
                  </a:lnTo>
                  <a:lnTo>
                    <a:pt x="439" y="352"/>
                  </a:lnTo>
                  <a:lnTo>
                    <a:pt x="437" y="359"/>
                  </a:lnTo>
                  <a:lnTo>
                    <a:pt x="432" y="366"/>
                  </a:lnTo>
                  <a:lnTo>
                    <a:pt x="430" y="375"/>
                  </a:lnTo>
                  <a:lnTo>
                    <a:pt x="428" y="382"/>
                  </a:lnTo>
                  <a:lnTo>
                    <a:pt x="425" y="389"/>
                  </a:lnTo>
                  <a:lnTo>
                    <a:pt x="425" y="393"/>
                  </a:lnTo>
                  <a:lnTo>
                    <a:pt x="418" y="396"/>
                  </a:lnTo>
                  <a:lnTo>
                    <a:pt x="409" y="400"/>
                  </a:lnTo>
                  <a:lnTo>
                    <a:pt x="402" y="402"/>
                  </a:lnTo>
                  <a:lnTo>
                    <a:pt x="398" y="407"/>
                  </a:lnTo>
                  <a:lnTo>
                    <a:pt x="393" y="409"/>
                  </a:lnTo>
                  <a:lnTo>
                    <a:pt x="389" y="412"/>
                  </a:lnTo>
                  <a:lnTo>
                    <a:pt x="382" y="414"/>
                  </a:lnTo>
                  <a:lnTo>
                    <a:pt x="377" y="416"/>
                  </a:lnTo>
                  <a:lnTo>
                    <a:pt x="375" y="416"/>
                  </a:lnTo>
                  <a:lnTo>
                    <a:pt x="373" y="414"/>
                  </a:lnTo>
                  <a:lnTo>
                    <a:pt x="368" y="409"/>
                  </a:lnTo>
                  <a:lnTo>
                    <a:pt x="366" y="409"/>
                  </a:lnTo>
                  <a:lnTo>
                    <a:pt x="361" y="407"/>
                  </a:lnTo>
                  <a:lnTo>
                    <a:pt x="357" y="407"/>
                  </a:lnTo>
                  <a:lnTo>
                    <a:pt x="354" y="407"/>
                  </a:lnTo>
                  <a:lnTo>
                    <a:pt x="352" y="407"/>
                  </a:lnTo>
                  <a:lnTo>
                    <a:pt x="350" y="405"/>
                  </a:lnTo>
                  <a:lnTo>
                    <a:pt x="348" y="402"/>
                  </a:lnTo>
                  <a:lnTo>
                    <a:pt x="345" y="402"/>
                  </a:lnTo>
                  <a:lnTo>
                    <a:pt x="343" y="402"/>
                  </a:lnTo>
                  <a:lnTo>
                    <a:pt x="341" y="402"/>
                  </a:lnTo>
                  <a:lnTo>
                    <a:pt x="336" y="402"/>
                  </a:lnTo>
                  <a:lnTo>
                    <a:pt x="336" y="400"/>
                  </a:lnTo>
                  <a:lnTo>
                    <a:pt x="332" y="398"/>
                  </a:lnTo>
                  <a:lnTo>
                    <a:pt x="329" y="398"/>
                  </a:lnTo>
                  <a:lnTo>
                    <a:pt x="325" y="398"/>
                  </a:lnTo>
                  <a:lnTo>
                    <a:pt x="322" y="396"/>
                  </a:lnTo>
                  <a:lnTo>
                    <a:pt x="320" y="393"/>
                  </a:lnTo>
                  <a:lnTo>
                    <a:pt x="318" y="393"/>
                  </a:lnTo>
                  <a:lnTo>
                    <a:pt x="318" y="389"/>
                  </a:lnTo>
                  <a:lnTo>
                    <a:pt x="316" y="386"/>
                  </a:lnTo>
                  <a:lnTo>
                    <a:pt x="313" y="386"/>
                  </a:lnTo>
                  <a:lnTo>
                    <a:pt x="311" y="389"/>
                  </a:lnTo>
                  <a:lnTo>
                    <a:pt x="311" y="393"/>
                  </a:lnTo>
                  <a:lnTo>
                    <a:pt x="313" y="398"/>
                  </a:lnTo>
                  <a:lnTo>
                    <a:pt x="313" y="402"/>
                  </a:lnTo>
                  <a:lnTo>
                    <a:pt x="316" y="405"/>
                  </a:lnTo>
                  <a:lnTo>
                    <a:pt x="316" y="409"/>
                  </a:lnTo>
                  <a:lnTo>
                    <a:pt x="316" y="412"/>
                  </a:lnTo>
                  <a:lnTo>
                    <a:pt x="313" y="414"/>
                  </a:lnTo>
                  <a:lnTo>
                    <a:pt x="309" y="414"/>
                  </a:lnTo>
                  <a:lnTo>
                    <a:pt x="304" y="416"/>
                  </a:lnTo>
                  <a:lnTo>
                    <a:pt x="295" y="418"/>
                  </a:lnTo>
                  <a:lnTo>
                    <a:pt x="288" y="421"/>
                  </a:lnTo>
                  <a:lnTo>
                    <a:pt x="284" y="425"/>
                  </a:lnTo>
                  <a:lnTo>
                    <a:pt x="281" y="423"/>
                  </a:lnTo>
                  <a:lnTo>
                    <a:pt x="275" y="423"/>
                  </a:lnTo>
                  <a:lnTo>
                    <a:pt x="270" y="423"/>
                  </a:lnTo>
                  <a:lnTo>
                    <a:pt x="265" y="421"/>
                  </a:lnTo>
                  <a:lnTo>
                    <a:pt x="263" y="421"/>
                  </a:lnTo>
                  <a:lnTo>
                    <a:pt x="261" y="418"/>
                  </a:lnTo>
                  <a:lnTo>
                    <a:pt x="261" y="416"/>
                  </a:lnTo>
                  <a:lnTo>
                    <a:pt x="261" y="414"/>
                  </a:lnTo>
                  <a:lnTo>
                    <a:pt x="261" y="409"/>
                  </a:lnTo>
                  <a:lnTo>
                    <a:pt x="261" y="402"/>
                  </a:lnTo>
                  <a:lnTo>
                    <a:pt x="261" y="398"/>
                  </a:lnTo>
                  <a:lnTo>
                    <a:pt x="261" y="391"/>
                  </a:lnTo>
                  <a:lnTo>
                    <a:pt x="259" y="391"/>
                  </a:lnTo>
                  <a:lnTo>
                    <a:pt x="254" y="389"/>
                  </a:lnTo>
                  <a:lnTo>
                    <a:pt x="252" y="386"/>
                  </a:lnTo>
                  <a:lnTo>
                    <a:pt x="247" y="382"/>
                  </a:lnTo>
                  <a:lnTo>
                    <a:pt x="245" y="380"/>
                  </a:lnTo>
                  <a:lnTo>
                    <a:pt x="243" y="377"/>
                  </a:lnTo>
                  <a:lnTo>
                    <a:pt x="238" y="380"/>
                  </a:lnTo>
                  <a:lnTo>
                    <a:pt x="233" y="377"/>
                  </a:lnTo>
                  <a:lnTo>
                    <a:pt x="229" y="377"/>
                  </a:lnTo>
                  <a:lnTo>
                    <a:pt x="227" y="377"/>
                  </a:lnTo>
                  <a:lnTo>
                    <a:pt x="224" y="375"/>
                  </a:lnTo>
                  <a:lnTo>
                    <a:pt x="220" y="375"/>
                  </a:lnTo>
                  <a:lnTo>
                    <a:pt x="220" y="373"/>
                  </a:lnTo>
                  <a:lnTo>
                    <a:pt x="220" y="377"/>
                  </a:lnTo>
                  <a:lnTo>
                    <a:pt x="217" y="377"/>
                  </a:lnTo>
                  <a:lnTo>
                    <a:pt x="217" y="380"/>
                  </a:lnTo>
                  <a:lnTo>
                    <a:pt x="215" y="380"/>
                  </a:lnTo>
                  <a:lnTo>
                    <a:pt x="213" y="377"/>
                  </a:lnTo>
                  <a:lnTo>
                    <a:pt x="211" y="373"/>
                  </a:lnTo>
                  <a:lnTo>
                    <a:pt x="211" y="370"/>
                  </a:lnTo>
                  <a:lnTo>
                    <a:pt x="208" y="368"/>
                  </a:lnTo>
                  <a:lnTo>
                    <a:pt x="206" y="366"/>
                  </a:lnTo>
                  <a:lnTo>
                    <a:pt x="204" y="364"/>
                  </a:lnTo>
                  <a:lnTo>
                    <a:pt x="201" y="364"/>
                  </a:lnTo>
                  <a:lnTo>
                    <a:pt x="199" y="361"/>
                  </a:lnTo>
                  <a:lnTo>
                    <a:pt x="197" y="359"/>
                  </a:lnTo>
                  <a:lnTo>
                    <a:pt x="192" y="361"/>
                  </a:lnTo>
                  <a:lnTo>
                    <a:pt x="190" y="361"/>
                  </a:lnTo>
                  <a:lnTo>
                    <a:pt x="183" y="361"/>
                  </a:lnTo>
                  <a:lnTo>
                    <a:pt x="176" y="361"/>
                  </a:lnTo>
                  <a:lnTo>
                    <a:pt x="169" y="361"/>
                  </a:lnTo>
                  <a:lnTo>
                    <a:pt x="163" y="364"/>
                  </a:lnTo>
                  <a:lnTo>
                    <a:pt x="158" y="364"/>
                  </a:lnTo>
                  <a:lnTo>
                    <a:pt x="156" y="366"/>
                  </a:lnTo>
                  <a:lnTo>
                    <a:pt x="151" y="366"/>
                  </a:lnTo>
                  <a:lnTo>
                    <a:pt x="147" y="366"/>
                  </a:lnTo>
                  <a:lnTo>
                    <a:pt x="144" y="368"/>
                  </a:lnTo>
                  <a:lnTo>
                    <a:pt x="144" y="370"/>
                  </a:lnTo>
                  <a:lnTo>
                    <a:pt x="142" y="375"/>
                  </a:lnTo>
                  <a:lnTo>
                    <a:pt x="140" y="375"/>
                  </a:lnTo>
                  <a:lnTo>
                    <a:pt x="137" y="377"/>
                  </a:lnTo>
                  <a:lnTo>
                    <a:pt x="133" y="377"/>
                  </a:lnTo>
                  <a:lnTo>
                    <a:pt x="131" y="380"/>
                  </a:lnTo>
                  <a:lnTo>
                    <a:pt x="131" y="382"/>
                  </a:lnTo>
                  <a:lnTo>
                    <a:pt x="126" y="386"/>
                  </a:lnTo>
                  <a:lnTo>
                    <a:pt x="124" y="389"/>
                  </a:lnTo>
                  <a:lnTo>
                    <a:pt x="119" y="389"/>
                  </a:lnTo>
                  <a:lnTo>
                    <a:pt x="115" y="391"/>
                  </a:lnTo>
                  <a:lnTo>
                    <a:pt x="110" y="393"/>
                  </a:lnTo>
                  <a:lnTo>
                    <a:pt x="108" y="396"/>
                  </a:lnTo>
                  <a:lnTo>
                    <a:pt x="105" y="398"/>
                  </a:lnTo>
                  <a:lnTo>
                    <a:pt x="103" y="398"/>
                  </a:lnTo>
                  <a:lnTo>
                    <a:pt x="101" y="398"/>
                  </a:lnTo>
                  <a:lnTo>
                    <a:pt x="99" y="398"/>
                  </a:lnTo>
                  <a:lnTo>
                    <a:pt x="96" y="398"/>
                  </a:lnTo>
                  <a:lnTo>
                    <a:pt x="92" y="398"/>
                  </a:lnTo>
                  <a:lnTo>
                    <a:pt x="87" y="400"/>
                  </a:lnTo>
                  <a:lnTo>
                    <a:pt x="85" y="400"/>
                  </a:lnTo>
                  <a:lnTo>
                    <a:pt x="83" y="400"/>
                  </a:lnTo>
                  <a:lnTo>
                    <a:pt x="83" y="398"/>
                  </a:lnTo>
                  <a:lnTo>
                    <a:pt x="80" y="396"/>
                  </a:lnTo>
                  <a:lnTo>
                    <a:pt x="83" y="393"/>
                  </a:lnTo>
                  <a:lnTo>
                    <a:pt x="85" y="391"/>
                  </a:lnTo>
                  <a:lnTo>
                    <a:pt x="89" y="391"/>
                  </a:lnTo>
                  <a:lnTo>
                    <a:pt x="92" y="389"/>
                  </a:lnTo>
                  <a:lnTo>
                    <a:pt x="94" y="386"/>
                  </a:lnTo>
                  <a:lnTo>
                    <a:pt x="94" y="384"/>
                  </a:lnTo>
                  <a:lnTo>
                    <a:pt x="94" y="380"/>
                  </a:lnTo>
                  <a:lnTo>
                    <a:pt x="92" y="377"/>
                  </a:lnTo>
                  <a:lnTo>
                    <a:pt x="89" y="377"/>
                  </a:lnTo>
                  <a:lnTo>
                    <a:pt x="87" y="377"/>
                  </a:lnTo>
                  <a:lnTo>
                    <a:pt x="83" y="377"/>
                  </a:lnTo>
                  <a:lnTo>
                    <a:pt x="80" y="377"/>
                  </a:lnTo>
                  <a:lnTo>
                    <a:pt x="78" y="375"/>
                  </a:lnTo>
                  <a:lnTo>
                    <a:pt x="76" y="370"/>
                  </a:lnTo>
                  <a:lnTo>
                    <a:pt x="73" y="368"/>
                  </a:lnTo>
                  <a:lnTo>
                    <a:pt x="71" y="368"/>
                  </a:lnTo>
                  <a:lnTo>
                    <a:pt x="69" y="366"/>
                  </a:lnTo>
                  <a:lnTo>
                    <a:pt x="62" y="366"/>
                  </a:lnTo>
                  <a:lnTo>
                    <a:pt x="60" y="368"/>
                  </a:lnTo>
                  <a:lnTo>
                    <a:pt x="57" y="370"/>
                  </a:lnTo>
                  <a:lnTo>
                    <a:pt x="53" y="373"/>
                  </a:lnTo>
                  <a:lnTo>
                    <a:pt x="51" y="375"/>
                  </a:lnTo>
                  <a:lnTo>
                    <a:pt x="44" y="375"/>
                  </a:lnTo>
                  <a:lnTo>
                    <a:pt x="39" y="377"/>
                  </a:lnTo>
                  <a:lnTo>
                    <a:pt x="35" y="382"/>
                  </a:lnTo>
                  <a:lnTo>
                    <a:pt x="28" y="389"/>
                  </a:lnTo>
                  <a:lnTo>
                    <a:pt x="25" y="396"/>
                  </a:lnTo>
                  <a:lnTo>
                    <a:pt x="19" y="396"/>
                  </a:lnTo>
                  <a:lnTo>
                    <a:pt x="9" y="393"/>
                  </a:lnTo>
                  <a:lnTo>
                    <a:pt x="0" y="389"/>
                  </a:lnTo>
                  <a:lnTo>
                    <a:pt x="3" y="386"/>
                  </a:lnTo>
                  <a:lnTo>
                    <a:pt x="5" y="380"/>
                  </a:lnTo>
                  <a:lnTo>
                    <a:pt x="7" y="370"/>
                  </a:lnTo>
                  <a:lnTo>
                    <a:pt x="7" y="361"/>
                  </a:lnTo>
                  <a:lnTo>
                    <a:pt x="9" y="354"/>
                  </a:lnTo>
                  <a:lnTo>
                    <a:pt x="12" y="350"/>
                  </a:lnTo>
                  <a:lnTo>
                    <a:pt x="14" y="345"/>
                  </a:lnTo>
                  <a:lnTo>
                    <a:pt x="16" y="343"/>
                  </a:lnTo>
                  <a:lnTo>
                    <a:pt x="19" y="336"/>
                  </a:lnTo>
                  <a:lnTo>
                    <a:pt x="21" y="327"/>
                  </a:lnTo>
                  <a:lnTo>
                    <a:pt x="23" y="320"/>
                  </a:lnTo>
                  <a:lnTo>
                    <a:pt x="28" y="313"/>
                  </a:lnTo>
                  <a:lnTo>
                    <a:pt x="32" y="304"/>
                  </a:lnTo>
                  <a:lnTo>
                    <a:pt x="35" y="300"/>
                  </a:lnTo>
                  <a:lnTo>
                    <a:pt x="35" y="293"/>
                  </a:lnTo>
                  <a:lnTo>
                    <a:pt x="37" y="288"/>
                  </a:lnTo>
                  <a:lnTo>
                    <a:pt x="37" y="281"/>
                  </a:lnTo>
                  <a:lnTo>
                    <a:pt x="39" y="277"/>
                  </a:lnTo>
                  <a:lnTo>
                    <a:pt x="41" y="270"/>
                  </a:lnTo>
                  <a:lnTo>
                    <a:pt x="51" y="265"/>
                  </a:lnTo>
                  <a:lnTo>
                    <a:pt x="69" y="254"/>
                  </a:lnTo>
                  <a:lnTo>
                    <a:pt x="73" y="252"/>
                  </a:lnTo>
                  <a:lnTo>
                    <a:pt x="76" y="252"/>
                  </a:lnTo>
                  <a:lnTo>
                    <a:pt x="78" y="254"/>
                  </a:lnTo>
                  <a:lnTo>
                    <a:pt x="83" y="254"/>
                  </a:lnTo>
                  <a:lnTo>
                    <a:pt x="83" y="252"/>
                  </a:lnTo>
                  <a:lnTo>
                    <a:pt x="87" y="249"/>
                  </a:lnTo>
                  <a:lnTo>
                    <a:pt x="92" y="247"/>
                  </a:lnTo>
                  <a:lnTo>
                    <a:pt x="96" y="245"/>
                  </a:lnTo>
                  <a:lnTo>
                    <a:pt x="99" y="245"/>
                  </a:lnTo>
                  <a:lnTo>
                    <a:pt x="101" y="240"/>
                  </a:lnTo>
                  <a:lnTo>
                    <a:pt x="101" y="238"/>
                  </a:lnTo>
                  <a:lnTo>
                    <a:pt x="103" y="231"/>
                  </a:lnTo>
                  <a:lnTo>
                    <a:pt x="103" y="229"/>
                  </a:lnTo>
                  <a:lnTo>
                    <a:pt x="105" y="226"/>
                  </a:lnTo>
                  <a:lnTo>
                    <a:pt x="108" y="224"/>
                  </a:lnTo>
                  <a:lnTo>
                    <a:pt x="110" y="220"/>
                  </a:lnTo>
                  <a:lnTo>
                    <a:pt x="112" y="217"/>
                  </a:lnTo>
                  <a:lnTo>
                    <a:pt x="112" y="215"/>
                  </a:lnTo>
                  <a:lnTo>
                    <a:pt x="110" y="210"/>
                  </a:lnTo>
                  <a:lnTo>
                    <a:pt x="108" y="206"/>
                  </a:lnTo>
                  <a:lnTo>
                    <a:pt x="103" y="204"/>
                  </a:lnTo>
                  <a:lnTo>
                    <a:pt x="101" y="201"/>
                  </a:lnTo>
                  <a:lnTo>
                    <a:pt x="101" y="199"/>
                  </a:lnTo>
                  <a:lnTo>
                    <a:pt x="101" y="197"/>
                  </a:lnTo>
                  <a:lnTo>
                    <a:pt x="101" y="194"/>
                  </a:lnTo>
                  <a:lnTo>
                    <a:pt x="101" y="192"/>
                  </a:lnTo>
                  <a:lnTo>
                    <a:pt x="101" y="188"/>
                  </a:lnTo>
                  <a:lnTo>
                    <a:pt x="101" y="185"/>
                  </a:lnTo>
                  <a:lnTo>
                    <a:pt x="103" y="185"/>
                  </a:lnTo>
                  <a:lnTo>
                    <a:pt x="108" y="183"/>
                  </a:lnTo>
                  <a:lnTo>
                    <a:pt x="121" y="176"/>
                  </a:lnTo>
                  <a:lnTo>
                    <a:pt x="124" y="176"/>
                  </a:lnTo>
                  <a:lnTo>
                    <a:pt x="126" y="176"/>
                  </a:lnTo>
                  <a:lnTo>
                    <a:pt x="128" y="176"/>
                  </a:lnTo>
                  <a:lnTo>
                    <a:pt x="131" y="181"/>
                  </a:lnTo>
                  <a:lnTo>
                    <a:pt x="135" y="183"/>
                  </a:lnTo>
                  <a:lnTo>
                    <a:pt x="140" y="183"/>
                  </a:lnTo>
                  <a:lnTo>
                    <a:pt x="144" y="185"/>
                  </a:lnTo>
                  <a:lnTo>
                    <a:pt x="151" y="188"/>
                  </a:lnTo>
                  <a:lnTo>
                    <a:pt x="156" y="188"/>
                  </a:lnTo>
                  <a:lnTo>
                    <a:pt x="160" y="190"/>
                  </a:lnTo>
                  <a:lnTo>
                    <a:pt x="165" y="190"/>
                  </a:lnTo>
                  <a:lnTo>
                    <a:pt x="169" y="188"/>
                  </a:lnTo>
                  <a:lnTo>
                    <a:pt x="176" y="185"/>
                  </a:lnTo>
                  <a:lnTo>
                    <a:pt x="179" y="185"/>
                  </a:lnTo>
                  <a:lnTo>
                    <a:pt x="183" y="183"/>
                  </a:lnTo>
                  <a:lnTo>
                    <a:pt x="188" y="181"/>
                  </a:lnTo>
                  <a:lnTo>
                    <a:pt x="190" y="176"/>
                  </a:lnTo>
                  <a:lnTo>
                    <a:pt x="195" y="176"/>
                  </a:lnTo>
                  <a:lnTo>
                    <a:pt x="204" y="176"/>
                  </a:lnTo>
                  <a:lnTo>
                    <a:pt x="208" y="178"/>
                  </a:lnTo>
                  <a:lnTo>
                    <a:pt x="215" y="174"/>
                  </a:lnTo>
                  <a:lnTo>
                    <a:pt x="222" y="167"/>
                  </a:lnTo>
                  <a:lnTo>
                    <a:pt x="227" y="165"/>
                  </a:lnTo>
                  <a:lnTo>
                    <a:pt x="233" y="162"/>
                  </a:lnTo>
                  <a:lnTo>
                    <a:pt x="236" y="158"/>
                  </a:lnTo>
                  <a:lnTo>
                    <a:pt x="238" y="156"/>
                  </a:lnTo>
                  <a:lnTo>
                    <a:pt x="240" y="153"/>
                  </a:lnTo>
                  <a:lnTo>
                    <a:pt x="240" y="151"/>
                  </a:lnTo>
                  <a:lnTo>
                    <a:pt x="243" y="149"/>
                  </a:lnTo>
                  <a:lnTo>
                    <a:pt x="245" y="147"/>
                  </a:lnTo>
                  <a:lnTo>
                    <a:pt x="245" y="144"/>
                  </a:lnTo>
                  <a:lnTo>
                    <a:pt x="263" y="151"/>
                  </a:lnTo>
                  <a:lnTo>
                    <a:pt x="268" y="151"/>
                  </a:lnTo>
                  <a:lnTo>
                    <a:pt x="270" y="156"/>
                  </a:lnTo>
                  <a:lnTo>
                    <a:pt x="272" y="158"/>
                  </a:lnTo>
                  <a:lnTo>
                    <a:pt x="281" y="160"/>
                  </a:lnTo>
                  <a:lnTo>
                    <a:pt x="288" y="162"/>
                  </a:lnTo>
                  <a:lnTo>
                    <a:pt x="293" y="167"/>
                  </a:lnTo>
                  <a:lnTo>
                    <a:pt x="295" y="167"/>
                  </a:lnTo>
                  <a:lnTo>
                    <a:pt x="297" y="172"/>
                  </a:lnTo>
                  <a:lnTo>
                    <a:pt x="306" y="165"/>
                  </a:lnTo>
                  <a:lnTo>
                    <a:pt x="318" y="158"/>
                  </a:lnTo>
                  <a:lnTo>
                    <a:pt x="316" y="158"/>
                  </a:lnTo>
                  <a:lnTo>
                    <a:pt x="313" y="153"/>
                  </a:lnTo>
                  <a:lnTo>
                    <a:pt x="311" y="151"/>
                  </a:lnTo>
                  <a:lnTo>
                    <a:pt x="311" y="147"/>
                  </a:lnTo>
                  <a:lnTo>
                    <a:pt x="311" y="142"/>
                  </a:lnTo>
                  <a:lnTo>
                    <a:pt x="318" y="137"/>
                  </a:lnTo>
                  <a:lnTo>
                    <a:pt x="327" y="135"/>
                  </a:lnTo>
                  <a:lnTo>
                    <a:pt x="325" y="128"/>
                  </a:lnTo>
                  <a:lnTo>
                    <a:pt x="322" y="124"/>
                  </a:lnTo>
                  <a:lnTo>
                    <a:pt x="320" y="119"/>
                  </a:lnTo>
                  <a:lnTo>
                    <a:pt x="320" y="117"/>
                  </a:lnTo>
                  <a:lnTo>
                    <a:pt x="320" y="115"/>
                  </a:lnTo>
                  <a:lnTo>
                    <a:pt x="320" y="112"/>
                  </a:lnTo>
                  <a:lnTo>
                    <a:pt x="320" y="110"/>
                  </a:lnTo>
                  <a:lnTo>
                    <a:pt x="320" y="108"/>
                  </a:lnTo>
                  <a:lnTo>
                    <a:pt x="320" y="105"/>
                  </a:lnTo>
                  <a:lnTo>
                    <a:pt x="318" y="105"/>
                  </a:lnTo>
                  <a:lnTo>
                    <a:pt x="318" y="101"/>
                  </a:lnTo>
                  <a:lnTo>
                    <a:pt x="318" y="94"/>
                  </a:lnTo>
                  <a:lnTo>
                    <a:pt x="320" y="94"/>
                  </a:lnTo>
                  <a:lnTo>
                    <a:pt x="322" y="94"/>
                  </a:lnTo>
                  <a:lnTo>
                    <a:pt x="325" y="94"/>
                  </a:lnTo>
                  <a:lnTo>
                    <a:pt x="327" y="94"/>
                  </a:lnTo>
                  <a:lnTo>
                    <a:pt x="329" y="92"/>
                  </a:lnTo>
                  <a:lnTo>
                    <a:pt x="332" y="89"/>
                  </a:lnTo>
                  <a:lnTo>
                    <a:pt x="334" y="87"/>
                  </a:lnTo>
                  <a:lnTo>
                    <a:pt x="334" y="85"/>
                  </a:lnTo>
                  <a:lnTo>
                    <a:pt x="334" y="83"/>
                  </a:lnTo>
                  <a:lnTo>
                    <a:pt x="336" y="83"/>
                  </a:lnTo>
                  <a:lnTo>
                    <a:pt x="341" y="80"/>
                  </a:lnTo>
                  <a:lnTo>
                    <a:pt x="343" y="80"/>
                  </a:lnTo>
                  <a:lnTo>
                    <a:pt x="345" y="80"/>
                  </a:lnTo>
                  <a:lnTo>
                    <a:pt x="348" y="80"/>
                  </a:lnTo>
                  <a:lnTo>
                    <a:pt x="348" y="78"/>
                  </a:lnTo>
                  <a:lnTo>
                    <a:pt x="350" y="73"/>
                  </a:lnTo>
                  <a:lnTo>
                    <a:pt x="352" y="69"/>
                  </a:lnTo>
                  <a:lnTo>
                    <a:pt x="352" y="64"/>
                  </a:lnTo>
                  <a:lnTo>
                    <a:pt x="354" y="60"/>
                  </a:lnTo>
                  <a:lnTo>
                    <a:pt x="357" y="57"/>
                  </a:lnTo>
                  <a:lnTo>
                    <a:pt x="359" y="57"/>
                  </a:lnTo>
                  <a:lnTo>
                    <a:pt x="364" y="55"/>
                  </a:lnTo>
                  <a:lnTo>
                    <a:pt x="368" y="51"/>
                  </a:lnTo>
                  <a:lnTo>
                    <a:pt x="368" y="48"/>
                  </a:lnTo>
                  <a:lnTo>
                    <a:pt x="370" y="46"/>
                  </a:lnTo>
                  <a:lnTo>
                    <a:pt x="373" y="44"/>
                  </a:lnTo>
                  <a:lnTo>
                    <a:pt x="375" y="44"/>
                  </a:lnTo>
                  <a:lnTo>
                    <a:pt x="377" y="44"/>
                  </a:lnTo>
                  <a:lnTo>
                    <a:pt x="380" y="44"/>
                  </a:lnTo>
                  <a:lnTo>
                    <a:pt x="384" y="46"/>
                  </a:lnTo>
                  <a:lnTo>
                    <a:pt x="386" y="46"/>
                  </a:lnTo>
                  <a:lnTo>
                    <a:pt x="389" y="46"/>
                  </a:lnTo>
                  <a:lnTo>
                    <a:pt x="393" y="44"/>
                  </a:lnTo>
                  <a:lnTo>
                    <a:pt x="400" y="41"/>
                  </a:lnTo>
                  <a:lnTo>
                    <a:pt x="402" y="41"/>
                  </a:lnTo>
                  <a:lnTo>
                    <a:pt x="405" y="41"/>
                  </a:lnTo>
                  <a:lnTo>
                    <a:pt x="407" y="44"/>
                  </a:lnTo>
                  <a:lnTo>
                    <a:pt x="409" y="46"/>
                  </a:lnTo>
                  <a:lnTo>
                    <a:pt x="412" y="46"/>
                  </a:lnTo>
                  <a:lnTo>
                    <a:pt x="414" y="46"/>
                  </a:lnTo>
                  <a:lnTo>
                    <a:pt x="414" y="44"/>
                  </a:lnTo>
                  <a:lnTo>
                    <a:pt x="416" y="44"/>
                  </a:lnTo>
                  <a:lnTo>
                    <a:pt x="416" y="41"/>
                  </a:lnTo>
                  <a:lnTo>
                    <a:pt x="416" y="39"/>
                  </a:lnTo>
                  <a:lnTo>
                    <a:pt x="416" y="37"/>
                  </a:lnTo>
                  <a:lnTo>
                    <a:pt x="414" y="28"/>
                  </a:lnTo>
                  <a:lnTo>
                    <a:pt x="414" y="21"/>
                  </a:lnTo>
                  <a:lnTo>
                    <a:pt x="414" y="19"/>
                  </a:lnTo>
                  <a:lnTo>
                    <a:pt x="414" y="16"/>
                  </a:lnTo>
                  <a:lnTo>
                    <a:pt x="414" y="14"/>
                  </a:lnTo>
                  <a:lnTo>
                    <a:pt x="416" y="12"/>
                  </a:lnTo>
                  <a:lnTo>
                    <a:pt x="423" y="5"/>
                  </a:lnTo>
                  <a:lnTo>
                    <a:pt x="428" y="3"/>
                  </a:lnTo>
                  <a:lnTo>
                    <a:pt x="430" y="0"/>
                  </a:lnTo>
                  <a:lnTo>
                    <a:pt x="432" y="0"/>
                  </a:lnTo>
                  <a:lnTo>
                    <a:pt x="437" y="0"/>
                  </a:lnTo>
                  <a:lnTo>
                    <a:pt x="441" y="3"/>
                  </a:lnTo>
                  <a:lnTo>
                    <a:pt x="450" y="5"/>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44" name="A112">
              <a:extLst>
                <a:ext uri="{FF2B5EF4-FFF2-40B4-BE49-F238E27FC236}">
                  <a16:creationId xmlns:a16="http://schemas.microsoft.com/office/drawing/2014/main" id="{C30A3168-8EC8-1DF3-07C9-CBB550C0BBF3}"/>
                </a:ext>
              </a:extLst>
            </xdr:cNvPr>
            <xdr:cNvSpPr>
              <a:spLocks/>
            </xdr:cNvSpPr>
          </xdr:nvSpPr>
          <xdr:spPr bwMode="auto">
            <a:xfrm>
              <a:off x="4507270" y="8390301"/>
              <a:ext cx="546025" cy="322908"/>
            </a:xfrm>
            <a:custGeom>
              <a:avLst/>
              <a:gdLst/>
              <a:ahLst/>
              <a:cxnLst>
                <a:cxn ang="0">
                  <a:pos x="448" y="14"/>
                </a:cxn>
                <a:cxn ang="0">
                  <a:pos x="432" y="37"/>
                </a:cxn>
                <a:cxn ang="0">
                  <a:pos x="439" y="53"/>
                </a:cxn>
                <a:cxn ang="0">
                  <a:pos x="457" y="44"/>
                </a:cxn>
                <a:cxn ang="0">
                  <a:pos x="471" y="53"/>
                </a:cxn>
                <a:cxn ang="0">
                  <a:pos x="503" y="44"/>
                </a:cxn>
                <a:cxn ang="0">
                  <a:pos x="523" y="28"/>
                </a:cxn>
                <a:cxn ang="0">
                  <a:pos x="544" y="23"/>
                </a:cxn>
                <a:cxn ang="0">
                  <a:pos x="553" y="32"/>
                </a:cxn>
                <a:cxn ang="0">
                  <a:pos x="564" y="60"/>
                </a:cxn>
                <a:cxn ang="0">
                  <a:pos x="571" y="80"/>
                </a:cxn>
                <a:cxn ang="0">
                  <a:pos x="557" y="98"/>
                </a:cxn>
                <a:cxn ang="0">
                  <a:pos x="512" y="117"/>
                </a:cxn>
                <a:cxn ang="0">
                  <a:pos x="475" y="124"/>
                </a:cxn>
                <a:cxn ang="0">
                  <a:pos x="445" y="112"/>
                </a:cxn>
                <a:cxn ang="0">
                  <a:pos x="425" y="135"/>
                </a:cxn>
                <a:cxn ang="0">
                  <a:pos x="432" y="160"/>
                </a:cxn>
                <a:cxn ang="0">
                  <a:pos x="416" y="183"/>
                </a:cxn>
                <a:cxn ang="0">
                  <a:pos x="375" y="201"/>
                </a:cxn>
                <a:cxn ang="0">
                  <a:pos x="352" y="249"/>
                </a:cxn>
                <a:cxn ang="0">
                  <a:pos x="331" y="297"/>
                </a:cxn>
                <a:cxn ang="0">
                  <a:pos x="304" y="329"/>
                </a:cxn>
                <a:cxn ang="0">
                  <a:pos x="265" y="338"/>
                </a:cxn>
                <a:cxn ang="0">
                  <a:pos x="233" y="327"/>
                </a:cxn>
                <a:cxn ang="0">
                  <a:pos x="217" y="290"/>
                </a:cxn>
                <a:cxn ang="0">
                  <a:pos x="215" y="249"/>
                </a:cxn>
                <a:cxn ang="0">
                  <a:pos x="194" y="236"/>
                </a:cxn>
                <a:cxn ang="0">
                  <a:pos x="180" y="258"/>
                </a:cxn>
                <a:cxn ang="0">
                  <a:pos x="148" y="258"/>
                </a:cxn>
                <a:cxn ang="0">
                  <a:pos x="135" y="279"/>
                </a:cxn>
                <a:cxn ang="0">
                  <a:pos x="105" y="288"/>
                </a:cxn>
                <a:cxn ang="0">
                  <a:pos x="89" y="256"/>
                </a:cxn>
                <a:cxn ang="0">
                  <a:pos x="59" y="238"/>
                </a:cxn>
                <a:cxn ang="0">
                  <a:pos x="23" y="206"/>
                </a:cxn>
                <a:cxn ang="0">
                  <a:pos x="7" y="174"/>
                </a:cxn>
                <a:cxn ang="0">
                  <a:pos x="2" y="142"/>
                </a:cxn>
                <a:cxn ang="0">
                  <a:pos x="25" y="101"/>
                </a:cxn>
                <a:cxn ang="0">
                  <a:pos x="41" y="101"/>
                </a:cxn>
                <a:cxn ang="0">
                  <a:pos x="57" y="98"/>
                </a:cxn>
                <a:cxn ang="0">
                  <a:pos x="84" y="89"/>
                </a:cxn>
                <a:cxn ang="0">
                  <a:pos x="105" y="89"/>
                </a:cxn>
                <a:cxn ang="0">
                  <a:pos x="130" y="94"/>
                </a:cxn>
                <a:cxn ang="0">
                  <a:pos x="155" y="85"/>
                </a:cxn>
                <a:cxn ang="0">
                  <a:pos x="176" y="96"/>
                </a:cxn>
                <a:cxn ang="0">
                  <a:pos x="205" y="94"/>
                </a:cxn>
                <a:cxn ang="0">
                  <a:pos x="219" y="78"/>
                </a:cxn>
                <a:cxn ang="0">
                  <a:pos x="219" y="62"/>
                </a:cxn>
                <a:cxn ang="0">
                  <a:pos x="233" y="51"/>
                </a:cxn>
                <a:cxn ang="0">
                  <a:pos x="244" y="39"/>
                </a:cxn>
                <a:cxn ang="0">
                  <a:pos x="272" y="39"/>
                </a:cxn>
                <a:cxn ang="0">
                  <a:pos x="299" y="28"/>
                </a:cxn>
                <a:cxn ang="0">
                  <a:pos x="327" y="25"/>
                </a:cxn>
                <a:cxn ang="0">
                  <a:pos x="343" y="44"/>
                </a:cxn>
                <a:cxn ang="0">
                  <a:pos x="359" y="53"/>
                </a:cxn>
                <a:cxn ang="0">
                  <a:pos x="384" y="44"/>
                </a:cxn>
                <a:cxn ang="0">
                  <a:pos x="402" y="21"/>
                </a:cxn>
                <a:cxn ang="0">
                  <a:pos x="416" y="3"/>
                </a:cxn>
              </a:cxnLst>
              <a:rect l="0" t="0" r="r" b="b"/>
              <a:pathLst>
                <a:path w="580" h="343">
                  <a:moveTo>
                    <a:pt x="436" y="9"/>
                  </a:moveTo>
                  <a:lnTo>
                    <a:pt x="439" y="9"/>
                  </a:lnTo>
                  <a:lnTo>
                    <a:pt x="443" y="9"/>
                  </a:lnTo>
                  <a:lnTo>
                    <a:pt x="445" y="9"/>
                  </a:lnTo>
                  <a:lnTo>
                    <a:pt x="448" y="7"/>
                  </a:lnTo>
                  <a:lnTo>
                    <a:pt x="450" y="9"/>
                  </a:lnTo>
                  <a:lnTo>
                    <a:pt x="450" y="12"/>
                  </a:lnTo>
                  <a:lnTo>
                    <a:pt x="448" y="14"/>
                  </a:lnTo>
                  <a:lnTo>
                    <a:pt x="445" y="14"/>
                  </a:lnTo>
                  <a:lnTo>
                    <a:pt x="443" y="19"/>
                  </a:lnTo>
                  <a:lnTo>
                    <a:pt x="441" y="21"/>
                  </a:lnTo>
                  <a:lnTo>
                    <a:pt x="439" y="25"/>
                  </a:lnTo>
                  <a:lnTo>
                    <a:pt x="439" y="28"/>
                  </a:lnTo>
                  <a:lnTo>
                    <a:pt x="436" y="30"/>
                  </a:lnTo>
                  <a:lnTo>
                    <a:pt x="432" y="32"/>
                  </a:lnTo>
                  <a:lnTo>
                    <a:pt x="432" y="37"/>
                  </a:lnTo>
                  <a:lnTo>
                    <a:pt x="432" y="39"/>
                  </a:lnTo>
                  <a:lnTo>
                    <a:pt x="432" y="44"/>
                  </a:lnTo>
                  <a:lnTo>
                    <a:pt x="432" y="48"/>
                  </a:lnTo>
                  <a:lnTo>
                    <a:pt x="432" y="51"/>
                  </a:lnTo>
                  <a:lnTo>
                    <a:pt x="434" y="53"/>
                  </a:lnTo>
                  <a:lnTo>
                    <a:pt x="436" y="53"/>
                  </a:lnTo>
                  <a:lnTo>
                    <a:pt x="436" y="53"/>
                  </a:lnTo>
                  <a:lnTo>
                    <a:pt x="439" y="53"/>
                  </a:lnTo>
                  <a:lnTo>
                    <a:pt x="443" y="51"/>
                  </a:lnTo>
                  <a:lnTo>
                    <a:pt x="445" y="48"/>
                  </a:lnTo>
                  <a:lnTo>
                    <a:pt x="450" y="48"/>
                  </a:lnTo>
                  <a:lnTo>
                    <a:pt x="452" y="48"/>
                  </a:lnTo>
                  <a:lnTo>
                    <a:pt x="452" y="46"/>
                  </a:lnTo>
                  <a:lnTo>
                    <a:pt x="455" y="44"/>
                  </a:lnTo>
                  <a:lnTo>
                    <a:pt x="457" y="44"/>
                  </a:lnTo>
                  <a:lnTo>
                    <a:pt x="457" y="44"/>
                  </a:lnTo>
                  <a:lnTo>
                    <a:pt x="461" y="44"/>
                  </a:lnTo>
                  <a:lnTo>
                    <a:pt x="464" y="44"/>
                  </a:lnTo>
                  <a:lnTo>
                    <a:pt x="464" y="46"/>
                  </a:lnTo>
                  <a:lnTo>
                    <a:pt x="466" y="48"/>
                  </a:lnTo>
                  <a:lnTo>
                    <a:pt x="466" y="53"/>
                  </a:lnTo>
                  <a:lnTo>
                    <a:pt x="468" y="53"/>
                  </a:lnTo>
                  <a:lnTo>
                    <a:pt x="468" y="55"/>
                  </a:lnTo>
                  <a:lnTo>
                    <a:pt x="471" y="53"/>
                  </a:lnTo>
                  <a:lnTo>
                    <a:pt x="473" y="53"/>
                  </a:lnTo>
                  <a:lnTo>
                    <a:pt x="477" y="48"/>
                  </a:lnTo>
                  <a:lnTo>
                    <a:pt x="482" y="48"/>
                  </a:lnTo>
                  <a:lnTo>
                    <a:pt x="487" y="46"/>
                  </a:lnTo>
                  <a:lnTo>
                    <a:pt x="491" y="46"/>
                  </a:lnTo>
                  <a:lnTo>
                    <a:pt x="496" y="46"/>
                  </a:lnTo>
                  <a:lnTo>
                    <a:pt x="498" y="44"/>
                  </a:lnTo>
                  <a:lnTo>
                    <a:pt x="503" y="44"/>
                  </a:lnTo>
                  <a:lnTo>
                    <a:pt x="505" y="41"/>
                  </a:lnTo>
                  <a:lnTo>
                    <a:pt x="507" y="39"/>
                  </a:lnTo>
                  <a:lnTo>
                    <a:pt x="509" y="37"/>
                  </a:lnTo>
                  <a:lnTo>
                    <a:pt x="514" y="37"/>
                  </a:lnTo>
                  <a:lnTo>
                    <a:pt x="519" y="35"/>
                  </a:lnTo>
                  <a:lnTo>
                    <a:pt x="521" y="35"/>
                  </a:lnTo>
                  <a:lnTo>
                    <a:pt x="523" y="30"/>
                  </a:lnTo>
                  <a:lnTo>
                    <a:pt x="523" y="28"/>
                  </a:lnTo>
                  <a:lnTo>
                    <a:pt x="523" y="25"/>
                  </a:lnTo>
                  <a:lnTo>
                    <a:pt x="525" y="23"/>
                  </a:lnTo>
                  <a:lnTo>
                    <a:pt x="528" y="23"/>
                  </a:lnTo>
                  <a:lnTo>
                    <a:pt x="530" y="23"/>
                  </a:lnTo>
                  <a:lnTo>
                    <a:pt x="532" y="25"/>
                  </a:lnTo>
                  <a:lnTo>
                    <a:pt x="535" y="25"/>
                  </a:lnTo>
                  <a:lnTo>
                    <a:pt x="539" y="25"/>
                  </a:lnTo>
                  <a:lnTo>
                    <a:pt x="544" y="23"/>
                  </a:lnTo>
                  <a:lnTo>
                    <a:pt x="548" y="21"/>
                  </a:lnTo>
                  <a:lnTo>
                    <a:pt x="553" y="19"/>
                  </a:lnTo>
                  <a:lnTo>
                    <a:pt x="555" y="21"/>
                  </a:lnTo>
                  <a:lnTo>
                    <a:pt x="557" y="21"/>
                  </a:lnTo>
                  <a:lnTo>
                    <a:pt x="557" y="23"/>
                  </a:lnTo>
                  <a:lnTo>
                    <a:pt x="557" y="25"/>
                  </a:lnTo>
                  <a:lnTo>
                    <a:pt x="555" y="28"/>
                  </a:lnTo>
                  <a:lnTo>
                    <a:pt x="553" y="32"/>
                  </a:lnTo>
                  <a:lnTo>
                    <a:pt x="553" y="39"/>
                  </a:lnTo>
                  <a:lnTo>
                    <a:pt x="551" y="44"/>
                  </a:lnTo>
                  <a:lnTo>
                    <a:pt x="553" y="48"/>
                  </a:lnTo>
                  <a:lnTo>
                    <a:pt x="553" y="51"/>
                  </a:lnTo>
                  <a:lnTo>
                    <a:pt x="555" y="55"/>
                  </a:lnTo>
                  <a:lnTo>
                    <a:pt x="557" y="57"/>
                  </a:lnTo>
                  <a:lnTo>
                    <a:pt x="560" y="60"/>
                  </a:lnTo>
                  <a:lnTo>
                    <a:pt x="564" y="60"/>
                  </a:lnTo>
                  <a:lnTo>
                    <a:pt x="571" y="57"/>
                  </a:lnTo>
                  <a:lnTo>
                    <a:pt x="580" y="55"/>
                  </a:lnTo>
                  <a:lnTo>
                    <a:pt x="578" y="60"/>
                  </a:lnTo>
                  <a:lnTo>
                    <a:pt x="576" y="64"/>
                  </a:lnTo>
                  <a:lnTo>
                    <a:pt x="576" y="69"/>
                  </a:lnTo>
                  <a:lnTo>
                    <a:pt x="573" y="73"/>
                  </a:lnTo>
                  <a:lnTo>
                    <a:pt x="571" y="76"/>
                  </a:lnTo>
                  <a:lnTo>
                    <a:pt x="571" y="80"/>
                  </a:lnTo>
                  <a:lnTo>
                    <a:pt x="569" y="80"/>
                  </a:lnTo>
                  <a:lnTo>
                    <a:pt x="569" y="83"/>
                  </a:lnTo>
                  <a:lnTo>
                    <a:pt x="567" y="85"/>
                  </a:lnTo>
                  <a:lnTo>
                    <a:pt x="564" y="87"/>
                  </a:lnTo>
                  <a:lnTo>
                    <a:pt x="564" y="89"/>
                  </a:lnTo>
                  <a:lnTo>
                    <a:pt x="562" y="92"/>
                  </a:lnTo>
                  <a:lnTo>
                    <a:pt x="560" y="94"/>
                  </a:lnTo>
                  <a:lnTo>
                    <a:pt x="557" y="98"/>
                  </a:lnTo>
                  <a:lnTo>
                    <a:pt x="551" y="101"/>
                  </a:lnTo>
                  <a:lnTo>
                    <a:pt x="546" y="103"/>
                  </a:lnTo>
                  <a:lnTo>
                    <a:pt x="539" y="110"/>
                  </a:lnTo>
                  <a:lnTo>
                    <a:pt x="532" y="114"/>
                  </a:lnTo>
                  <a:lnTo>
                    <a:pt x="528" y="112"/>
                  </a:lnTo>
                  <a:lnTo>
                    <a:pt x="519" y="112"/>
                  </a:lnTo>
                  <a:lnTo>
                    <a:pt x="514" y="112"/>
                  </a:lnTo>
                  <a:lnTo>
                    <a:pt x="512" y="117"/>
                  </a:lnTo>
                  <a:lnTo>
                    <a:pt x="507" y="119"/>
                  </a:lnTo>
                  <a:lnTo>
                    <a:pt x="503" y="121"/>
                  </a:lnTo>
                  <a:lnTo>
                    <a:pt x="500" y="121"/>
                  </a:lnTo>
                  <a:lnTo>
                    <a:pt x="493" y="124"/>
                  </a:lnTo>
                  <a:lnTo>
                    <a:pt x="489" y="126"/>
                  </a:lnTo>
                  <a:lnTo>
                    <a:pt x="484" y="126"/>
                  </a:lnTo>
                  <a:lnTo>
                    <a:pt x="480" y="124"/>
                  </a:lnTo>
                  <a:lnTo>
                    <a:pt x="475" y="124"/>
                  </a:lnTo>
                  <a:lnTo>
                    <a:pt x="468" y="121"/>
                  </a:lnTo>
                  <a:lnTo>
                    <a:pt x="464" y="119"/>
                  </a:lnTo>
                  <a:lnTo>
                    <a:pt x="459" y="119"/>
                  </a:lnTo>
                  <a:lnTo>
                    <a:pt x="455" y="117"/>
                  </a:lnTo>
                  <a:lnTo>
                    <a:pt x="452" y="112"/>
                  </a:lnTo>
                  <a:lnTo>
                    <a:pt x="450" y="112"/>
                  </a:lnTo>
                  <a:lnTo>
                    <a:pt x="448" y="112"/>
                  </a:lnTo>
                  <a:lnTo>
                    <a:pt x="445" y="112"/>
                  </a:lnTo>
                  <a:lnTo>
                    <a:pt x="432" y="119"/>
                  </a:lnTo>
                  <a:lnTo>
                    <a:pt x="427" y="121"/>
                  </a:lnTo>
                  <a:lnTo>
                    <a:pt x="425" y="121"/>
                  </a:lnTo>
                  <a:lnTo>
                    <a:pt x="425" y="124"/>
                  </a:lnTo>
                  <a:lnTo>
                    <a:pt x="425" y="128"/>
                  </a:lnTo>
                  <a:lnTo>
                    <a:pt x="425" y="130"/>
                  </a:lnTo>
                  <a:lnTo>
                    <a:pt x="425" y="133"/>
                  </a:lnTo>
                  <a:lnTo>
                    <a:pt x="425" y="135"/>
                  </a:lnTo>
                  <a:lnTo>
                    <a:pt x="425" y="137"/>
                  </a:lnTo>
                  <a:lnTo>
                    <a:pt x="427" y="140"/>
                  </a:lnTo>
                  <a:lnTo>
                    <a:pt x="432" y="142"/>
                  </a:lnTo>
                  <a:lnTo>
                    <a:pt x="434" y="146"/>
                  </a:lnTo>
                  <a:lnTo>
                    <a:pt x="436" y="151"/>
                  </a:lnTo>
                  <a:lnTo>
                    <a:pt x="436" y="153"/>
                  </a:lnTo>
                  <a:lnTo>
                    <a:pt x="434" y="156"/>
                  </a:lnTo>
                  <a:lnTo>
                    <a:pt x="432" y="160"/>
                  </a:lnTo>
                  <a:lnTo>
                    <a:pt x="429" y="162"/>
                  </a:lnTo>
                  <a:lnTo>
                    <a:pt x="427" y="165"/>
                  </a:lnTo>
                  <a:lnTo>
                    <a:pt x="427" y="167"/>
                  </a:lnTo>
                  <a:lnTo>
                    <a:pt x="425" y="174"/>
                  </a:lnTo>
                  <a:lnTo>
                    <a:pt x="425" y="176"/>
                  </a:lnTo>
                  <a:lnTo>
                    <a:pt x="423" y="181"/>
                  </a:lnTo>
                  <a:lnTo>
                    <a:pt x="420" y="181"/>
                  </a:lnTo>
                  <a:lnTo>
                    <a:pt x="416" y="183"/>
                  </a:lnTo>
                  <a:lnTo>
                    <a:pt x="411" y="185"/>
                  </a:lnTo>
                  <a:lnTo>
                    <a:pt x="407" y="188"/>
                  </a:lnTo>
                  <a:lnTo>
                    <a:pt x="407" y="190"/>
                  </a:lnTo>
                  <a:lnTo>
                    <a:pt x="402" y="190"/>
                  </a:lnTo>
                  <a:lnTo>
                    <a:pt x="400" y="188"/>
                  </a:lnTo>
                  <a:lnTo>
                    <a:pt x="397" y="188"/>
                  </a:lnTo>
                  <a:lnTo>
                    <a:pt x="393" y="190"/>
                  </a:lnTo>
                  <a:lnTo>
                    <a:pt x="375" y="201"/>
                  </a:lnTo>
                  <a:lnTo>
                    <a:pt x="365" y="206"/>
                  </a:lnTo>
                  <a:lnTo>
                    <a:pt x="363" y="213"/>
                  </a:lnTo>
                  <a:lnTo>
                    <a:pt x="361" y="217"/>
                  </a:lnTo>
                  <a:lnTo>
                    <a:pt x="361" y="224"/>
                  </a:lnTo>
                  <a:lnTo>
                    <a:pt x="359" y="229"/>
                  </a:lnTo>
                  <a:lnTo>
                    <a:pt x="359" y="236"/>
                  </a:lnTo>
                  <a:lnTo>
                    <a:pt x="356" y="240"/>
                  </a:lnTo>
                  <a:lnTo>
                    <a:pt x="352" y="249"/>
                  </a:lnTo>
                  <a:lnTo>
                    <a:pt x="347" y="256"/>
                  </a:lnTo>
                  <a:lnTo>
                    <a:pt x="345" y="263"/>
                  </a:lnTo>
                  <a:lnTo>
                    <a:pt x="343" y="272"/>
                  </a:lnTo>
                  <a:lnTo>
                    <a:pt x="340" y="279"/>
                  </a:lnTo>
                  <a:lnTo>
                    <a:pt x="338" y="281"/>
                  </a:lnTo>
                  <a:lnTo>
                    <a:pt x="336" y="286"/>
                  </a:lnTo>
                  <a:lnTo>
                    <a:pt x="333" y="290"/>
                  </a:lnTo>
                  <a:lnTo>
                    <a:pt x="331" y="297"/>
                  </a:lnTo>
                  <a:lnTo>
                    <a:pt x="331" y="306"/>
                  </a:lnTo>
                  <a:lnTo>
                    <a:pt x="329" y="316"/>
                  </a:lnTo>
                  <a:lnTo>
                    <a:pt x="327" y="322"/>
                  </a:lnTo>
                  <a:lnTo>
                    <a:pt x="324" y="325"/>
                  </a:lnTo>
                  <a:lnTo>
                    <a:pt x="320" y="325"/>
                  </a:lnTo>
                  <a:lnTo>
                    <a:pt x="315" y="327"/>
                  </a:lnTo>
                  <a:lnTo>
                    <a:pt x="311" y="327"/>
                  </a:lnTo>
                  <a:lnTo>
                    <a:pt x="304" y="329"/>
                  </a:lnTo>
                  <a:lnTo>
                    <a:pt x="299" y="329"/>
                  </a:lnTo>
                  <a:lnTo>
                    <a:pt x="295" y="332"/>
                  </a:lnTo>
                  <a:lnTo>
                    <a:pt x="288" y="332"/>
                  </a:lnTo>
                  <a:lnTo>
                    <a:pt x="283" y="334"/>
                  </a:lnTo>
                  <a:lnTo>
                    <a:pt x="276" y="334"/>
                  </a:lnTo>
                  <a:lnTo>
                    <a:pt x="274" y="336"/>
                  </a:lnTo>
                  <a:lnTo>
                    <a:pt x="267" y="338"/>
                  </a:lnTo>
                  <a:lnTo>
                    <a:pt x="265" y="338"/>
                  </a:lnTo>
                  <a:lnTo>
                    <a:pt x="260" y="341"/>
                  </a:lnTo>
                  <a:lnTo>
                    <a:pt x="253" y="343"/>
                  </a:lnTo>
                  <a:lnTo>
                    <a:pt x="249" y="343"/>
                  </a:lnTo>
                  <a:lnTo>
                    <a:pt x="247" y="343"/>
                  </a:lnTo>
                  <a:lnTo>
                    <a:pt x="242" y="338"/>
                  </a:lnTo>
                  <a:lnTo>
                    <a:pt x="237" y="334"/>
                  </a:lnTo>
                  <a:lnTo>
                    <a:pt x="235" y="329"/>
                  </a:lnTo>
                  <a:lnTo>
                    <a:pt x="233" y="327"/>
                  </a:lnTo>
                  <a:lnTo>
                    <a:pt x="228" y="325"/>
                  </a:lnTo>
                  <a:lnTo>
                    <a:pt x="226" y="322"/>
                  </a:lnTo>
                  <a:lnTo>
                    <a:pt x="224" y="320"/>
                  </a:lnTo>
                  <a:lnTo>
                    <a:pt x="221" y="318"/>
                  </a:lnTo>
                  <a:lnTo>
                    <a:pt x="219" y="311"/>
                  </a:lnTo>
                  <a:lnTo>
                    <a:pt x="219" y="304"/>
                  </a:lnTo>
                  <a:lnTo>
                    <a:pt x="217" y="293"/>
                  </a:lnTo>
                  <a:lnTo>
                    <a:pt x="217" y="290"/>
                  </a:lnTo>
                  <a:lnTo>
                    <a:pt x="215" y="286"/>
                  </a:lnTo>
                  <a:lnTo>
                    <a:pt x="210" y="279"/>
                  </a:lnTo>
                  <a:lnTo>
                    <a:pt x="208" y="274"/>
                  </a:lnTo>
                  <a:lnTo>
                    <a:pt x="210" y="272"/>
                  </a:lnTo>
                  <a:lnTo>
                    <a:pt x="212" y="268"/>
                  </a:lnTo>
                  <a:lnTo>
                    <a:pt x="212" y="263"/>
                  </a:lnTo>
                  <a:lnTo>
                    <a:pt x="215" y="256"/>
                  </a:lnTo>
                  <a:lnTo>
                    <a:pt x="215" y="249"/>
                  </a:lnTo>
                  <a:lnTo>
                    <a:pt x="215" y="238"/>
                  </a:lnTo>
                  <a:lnTo>
                    <a:pt x="212" y="233"/>
                  </a:lnTo>
                  <a:lnTo>
                    <a:pt x="210" y="231"/>
                  </a:lnTo>
                  <a:lnTo>
                    <a:pt x="208" y="229"/>
                  </a:lnTo>
                  <a:lnTo>
                    <a:pt x="205" y="226"/>
                  </a:lnTo>
                  <a:lnTo>
                    <a:pt x="201" y="229"/>
                  </a:lnTo>
                  <a:lnTo>
                    <a:pt x="196" y="233"/>
                  </a:lnTo>
                  <a:lnTo>
                    <a:pt x="194" y="236"/>
                  </a:lnTo>
                  <a:lnTo>
                    <a:pt x="185" y="240"/>
                  </a:lnTo>
                  <a:lnTo>
                    <a:pt x="185" y="240"/>
                  </a:lnTo>
                  <a:lnTo>
                    <a:pt x="183" y="242"/>
                  </a:lnTo>
                  <a:lnTo>
                    <a:pt x="183" y="245"/>
                  </a:lnTo>
                  <a:lnTo>
                    <a:pt x="183" y="245"/>
                  </a:lnTo>
                  <a:lnTo>
                    <a:pt x="183" y="249"/>
                  </a:lnTo>
                  <a:lnTo>
                    <a:pt x="180" y="254"/>
                  </a:lnTo>
                  <a:lnTo>
                    <a:pt x="180" y="258"/>
                  </a:lnTo>
                  <a:lnTo>
                    <a:pt x="178" y="261"/>
                  </a:lnTo>
                  <a:lnTo>
                    <a:pt x="176" y="261"/>
                  </a:lnTo>
                  <a:lnTo>
                    <a:pt x="171" y="261"/>
                  </a:lnTo>
                  <a:lnTo>
                    <a:pt x="169" y="261"/>
                  </a:lnTo>
                  <a:lnTo>
                    <a:pt x="162" y="258"/>
                  </a:lnTo>
                  <a:lnTo>
                    <a:pt x="158" y="258"/>
                  </a:lnTo>
                  <a:lnTo>
                    <a:pt x="153" y="261"/>
                  </a:lnTo>
                  <a:lnTo>
                    <a:pt x="148" y="258"/>
                  </a:lnTo>
                  <a:lnTo>
                    <a:pt x="146" y="258"/>
                  </a:lnTo>
                  <a:lnTo>
                    <a:pt x="144" y="261"/>
                  </a:lnTo>
                  <a:lnTo>
                    <a:pt x="142" y="261"/>
                  </a:lnTo>
                  <a:lnTo>
                    <a:pt x="139" y="263"/>
                  </a:lnTo>
                  <a:lnTo>
                    <a:pt x="137" y="265"/>
                  </a:lnTo>
                  <a:lnTo>
                    <a:pt x="137" y="270"/>
                  </a:lnTo>
                  <a:lnTo>
                    <a:pt x="135" y="274"/>
                  </a:lnTo>
                  <a:lnTo>
                    <a:pt x="135" y="279"/>
                  </a:lnTo>
                  <a:lnTo>
                    <a:pt x="135" y="284"/>
                  </a:lnTo>
                  <a:lnTo>
                    <a:pt x="135" y="286"/>
                  </a:lnTo>
                  <a:lnTo>
                    <a:pt x="132" y="288"/>
                  </a:lnTo>
                  <a:lnTo>
                    <a:pt x="130" y="288"/>
                  </a:lnTo>
                  <a:lnTo>
                    <a:pt x="126" y="288"/>
                  </a:lnTo>
                  <a:lnTo>
                    <a:pt x="116" y="290"/>
                  </a:lnTo>
                  <a:lnTo>
                    <a:pt x="107" y="288"/>
                  </a:lnTo>
                  <a:lnTo>
                    <a:pt x="105" y="288"/>
                  </a:lnTo>
                  <a:lnTo>
                    <a:pt x="105" y="286"/>
                  </a:lnTo>
                  <a:lnTo>
                    <a:pt x="103" y="284"/>
                  </a:lnTo>
                  <a:lnTo>
                    <a:pt x="103" y="281"/>
                  </a:lnTo>
                  <a:lnTo>
                    <a:pt x="103" y="279"/>
                  </a:lnTo>
                  <a:lnTo>
                    <a:pt x="100" y="274"/>
                  </a:lnTo>
                  <a:lnTo>
                    <a:pt x="98" y="268"/>
                  </a:lnTo>
                  <a:lnTo>
                    <a:pt x="94" y="263"/>
                  </a:lnTo>
                  <a:lnTo>
                    <a:pt x="89" y="256"/>
                  </a:lnTo>
                  <a:lnTo>
                    <a:pt x="84" y="249"/>
                  </a:lnTo>
                  <a:lnTo>
                    <a:pt x="80" y="242"/>
                  </a:lnTo>
                  <a:lnTo>
                    <a:pt x="78" y="242"/>
                  </a:lnTo>
                  <a:lnTo>
                    <a:pt x="73" y="242"/>
                  </a:lnTo>
                  <a:lnTo>
                    <a:pt x="64" y="242"/>
                  </a:lnTo>
                  <a:lnTo>
                    <a:pt x="62" y="242"/>
                  </a:lnTo>
                  <a:lnTo>
                    <a:pt x="62" y="240"/>
                  </a:lnTo>
                  <a:lnTo>
                    <a:pt x="59" y="238"/>
                  </a:lnTo>
                  <a:lnTo>
                    <a:pt x="57" y="233"/>
                  </a:lnTo>
                  <a:lnTo>
                    <a:pt x="52" y="226"/>
                  </a:lnTo>
                  <a:lnTo>
                    <a:pt x="43" y="217"/>
                  </a:lnTo>
                  <a:lnTo>
                    <a:pt x="41" y="213"/>
                  </a:lnTo>
                  <a:lnTo>
                    <a:pt x="36" y="210"/>
                  </a:lnTo>
                  <a:lnTo>
                    <a:pt x="32" y="210"/>
                  </a:lnTo>
                  <a:lnTo>
                    <a:pt x="25" y="208"/>
                  </a:lnTo>
                  <a:lnTo>
                    <a:pt x="23" y="206"/>
                  </a:lnTo>
                  <a:lnTo>
                    <a:pt x="23" y="201"/>
                  </a:lnTo>
                  <a:lnTo>
                    <a:pt x="18" y="197"/>
                  </a:lnTo>
                  <a:lnTo>
                    <a:pt x="16" y="192"/>
                  </a:lnTo>
                  <a:lnTo>
                    <a:pt x="16" y="188"/>
                  </a:lnTo>
                  <a:lnTo>
                    <a:pt x="14" y="183"/>
                  </a:lnTo>
                  <a:lnTo>
                    <a:pt x="14" y="178"/>
                  </a:lnTo>
                  <a:lnTo>
                    <a:pt x="11" y="176"/>
                  </a:lnTo>
                  <a:lnTo>
                    <a:pt x="7" y="174"/>
                  </a:lnTo>
                  <a:lnTo>
                    <a:pt x="4" y="172"/>
                  </a:lnTo>
                  <a:lnTo>
                    <a:pt x="7" y="167"/>
                  </a:lnTo>
                  <a:lnTo>
                    <a:pt x="2" y="160"/>
                  </a:lnTo>
                  <a:lnTo>
                    <a:pt x="0" y="156"/>
                  </a:lnTo>
                  <a:lnTo>
                    <a:pt x="0" y="153"/>
                  </a:lnTo>
                  <a:lnTo>
                    <a:pt x="0" y="149"/>
                  </a:lnTo>
                  <a:lnTo>
                    <a:pt x="0" y="144"/>
                  </a:lnTo>
                  <a:lnTo>
                    <a:pt x="2" y="142"/>
                  </a:lnTo>
                  <a:lnTo>
                    <a:pt x="4" y="137"/>
                  </a:lnTo>
                  <a:lnTo>
                    <a:pt x="7" y="128"/>
                  </a:lnTo>
                  <a:lnTo>
                    <a:pt x="11" y="117"/>
                  </a:lnTo>
                  <a:lnTo>
                    <a:pt x="16" y="108"/>
                  </a:lnTo>
                  <a:lnTo>
                    <a:pt x="20" y="98"/>
                  </a:lnTo>
                  <a:lnTo>
                    <a:pt x="23" y="94"/>
                  </a:lnTo>
                  <a:lnTo>
                    <a:pt x="25" y="98"/>
                  </a:lnTo>
                  <a:lnTo>
                    <a:pt x="25" y="101"/>
                  </a:lnTo>
                  <a:lnTo>
                    <a:pt x="25" y="103"/>
                  </a:lnTo>
                  <a:lnTo>
                    <a:pt x="25" y="110"/>
                  </a:lnTo>
                  <a:lnTo>
                    <a:pt x="25" y="110"/>
                  </a:lnTo>
                  <a:lnTo>
                    <a:pt x="27" y="112"/>
                  </a:lnTo>
                  <a:lnTo>
                    <a:pt x="30" y="112"/>
                  </a:lnTo>
                  <a:lnTo>
                    <a:pt x="34" y="108"/>
                  </a:lnTo>
                  <a:lnTo>
                    <a:pt x="39" y="103"/>
                  </a:lnTo>
                  <a:lnTo>
                    <a:pt x="41" y="101"/>
                  </a:lnTo>
                  <a:lnTo>
                    <a:pt x="41" y="103"/>
                  </a:lnTo>
                  <a:lnTo>
                    <a:pt x="43" y="103"/>
                  </a:lnTo>
                  <a:lnTo>
                    <a:pt x="46" y="105"/>
                  </a:lnTo>
                  <a:lnTo>
                    <a:pt x="50" y="105"/>
                  </a:lnTo>
                  <a:lnTo>
                    <a:pt x="52" y="105"/>
                  </a:lnTo>
                  <a:lnTo>
                    <a:pt x="57" y="105"/>
                  </a:lnTo>
                  <a:lnTo>
                    <a:pt x="57" y="103"/>
                  </a:lnTo>
                  <a:lnTo>
                    <a:pt x="57" y="98"/>
                  </a:lnTo>
                  <a:lnTo>
                    <a:pt x="57" y="96"/>
                  </a:lnTo>
                  <a:lnTo>
                    <a:pt x="57" y="94"/>
                  </a:lnTo>
                  <a:lnTo>
                    <a:pt x="59" y="94"/>
                  </a:lnTo>
                  <a:lnTo>
                    <a:pt x="62" y="92"/>
                  </a:lnTo>
                  <a:lnTo>
                    <a:pt x="64" y="92"/>
                  </a:lnTo>
                  <a:lnTo>
                    <a:pt x="71" y="89"/>
                  </a:lnTo>
                  <a:lnTo>
                    <a:pt x="78" y="89"/>
                  </a:lnTo>
                  <a:lnTo>
                    <a:pt x="84" y="89"/>
                  </a:lnTo>
                  <a:lnTo>
                    <a:pt x="89" y="89"/>
                  </a:lnTo>
                  <a:lnTo>
                    <a:pt x="91" y="89"/>
                  </a:lnTo>
                  <a:lnTo>
                    <a:pt x="94" y="87"/>
                  </a:lnTo>
                  <a:lnTo>
                    <a:pt x="96" y="87"/>
                  </a:lnTo>
                  <a:lnTo>
                    <a:pt x="98" y="87"/>
                  </a:lnTo>
                  <a:lnTo>
                    <a:pt x="100" y="87"/>
                  </a:lnTo>
                  <a:lnTo>
                    <a:pt x="103" y="87"/>
                  </a:lnTo>
                  <a:lnTo>
                    <a:pt x="105" y="89"/>
                  </a:lnTo>
                  <a:lnTo>
                    <a:pt x="107" y="92"/>
                  </a:lnTo>
                  <a:lnTo>
                    <a:pt x="110" y="92"/>
                  </a:lnTo>
                  <a:lnTo>
                    <a:pt x="112" y="92"/>
                  </a:lnTo>
                  <a:lnTo>
                    <a:pt x="119" y="89"/>
                  </a:lnTo>
                  <a:lnTo>
                    <a:pt x="123" y="89"/>
                  </a:lnTo>
                  <a:lnTo>
                    <a:pt x="126" y="89"/>
                  </a:lnTo>
                  <a:lnTo>
                    <a:pt x="126" y="89"/>
                  </a:lnTo>
                  <a:lnTo>
                    <a:pt x="130" y="94"/>
                  </a:lnTo>
                  <a:lnTo>
                    <a:pt x="132" y="96"/>
                  </a:lnTo>
                  <a:lnTo>
                    <a:pt x="132" y="96"/>
                  </a:lnTo>
                  <a:lnTo>
                    <a:pt x="135" y="96"/>
                  </a:lnTo>
                  <a:lnTo>
                    <a:pt x="137" y="96"/>
                  </a:lnTo>
                  <a:lnTo>
                    <a:pt x="144" y="92"/>
                  </a:lnTo>
                  <a:lnTo>
                    <a:pt x="148" y="87"/>
                  </a:lnTo>
                  <a:lnTo>
                    <a:pt x="151" y="87"/>
                  </a:lnTo>
                  <a:lnTo>
                    <a:pt x="155" y="85"/>
                  </a:lnTo>
                  <a:lnTo>
                    <a:pt x="160" y="85"/>
                  </a:lnTo>
                  <a:lnTo>
                    <a:pt x="162" y="87"/>
                  </a:lnTo>
                  <a:lnTo>
                    <a:pt x="162" y="87"/>
                  </a:lnTo>
                  <a:lnTo>
                    <a:pt x="167" y="89"/>
                  </a:lnTo>
                  <a:lnTo>
                    <a:pt x="169" y="94"/>
                  </a:lnTo>
                  <a:lnTo>
                    <a:pt x="171" y="96"/>
                  </a:lnTo>
                  <a:lnTo>
                    <a:pt x="174" y="96"/>
                  </a:lnTo>
                  <a:lnTo>
                    <a:pt x="176" y="96"/>
                  </a:lnTo>
                  <a:lnTo>
                    <a:pt x="178" y="96"/>
                  </a:lnTo>
                  <a:lnTo>
                    <a:pt x="187" y="94"/>
                  </a:lnTo>
                  <a:lnTo>
                    <a:pt x="190" y="92"/>
                  </a:lnTo>
                  <a:lnTo>
                    <a:pt x="192" y="92"/>
                  </a:lnTo>
                  <a:lnTo>
                    <a:pt x="194" y="92"/>
                  </a:lnTo>
                  <a:lnTo>
                    <a:pt x="196" y="92"/>
                  </a:lnTo>
                  <a:lnTo>
                    <a:pt x="201" y="94"/>
                  </a:lnTo>
                  <a:lnTo>
                    <a:pt x="205" y="94"/>
                  </a:lnTo>
                  <a:lnTo>
                    <a:pt x="208" y="94"/>
                  </a:lnTo>
                  <a:lnTo>
                    <a:pt x="212" y="94"/>
                  </a:lnTo>
                  <a:lnTo>
                    <a:pt x="215" y="92"/>
                  </a:lnTo>
                  <a:lnTo>
                    <a:pt x="217" y="89"/>
                  </a:lnTo>
                  <a:lnTo>
                    <a:pt x="219" y="87"/>
                  </a:lnTo>
                  <a:lnTo>
                    <a:pt x="219" y="85"/>
                  </a:lnTo>
                  <a:lnTo>
                    <a:pt x="219" y="80"/>
                  </a:lnTo>
                  <a:lnTo>
                    <a:pt x="219" y="78"/>
                  </a:lnTo>
                  <a:lnTo>
                    <a:pt x="217" y="76"/>
                  </a:lnTo>
                  <a:lnTo>
                    <a:pt x="217" y="71"/>
                  </a:lnTo>
                  <a:lnTo>
                    <a:pt x="215" y="69"/>
                  </a:lnTo>
                  <a:lnTo>
                    <a:pt x="217" y="69"/>
                  </a:lnTo>
                  <a:lnTo>
                    <a:pt x="217" y="67"/>
                  </a:lnTo>
                  <a:lnTo>
                    <a:pt x="219" y="64"/>
                  </a:lnTo>
                  <a:lnTo>
                    <a:pt x="219" y="64"/>
                  </a:lnTo>
                  <a:lnTo>
                    <a:pt x="219" y="62"/>
                  </a:lnTo>
                  <a:lnTo>
                    <a:pt x="217" y="60"/>
                  </a:lnTo>
                  <a:lnTo>
                    <a:pt x="219" y="60"/>
                  </a:lnTo>
                  <a:lnTo>
                    <a:pt x="224" y="60"/>
                  </a:lnTo>
                  <a:lnTo>
                    <a:pt x="226" y="57"/>
                  </a:lnTo>
                  <a:lnTo>
                    <a:pt x="228" y="55"/>
                  </a:lnTo>
                  <a:lnTo>
                    <a:pt x="228" y="53"/>
                  </a:lnTo>
                  <a:lnTo>
                    <a:pt x="231" y="51"/>
                  </a:lnTo>
                  <a:lnTo>
                    <a:pt x="233" y="51"/>
                  </a:lnTo>
                  <a:lnTo>
                    <a:pt x="237" y="51"/>
                  </a:lnTo>
                  <a:lnTo>
                    <a:pt x="240" y="51"/>
                  </a:lnTo>
                  <a:lnTo>
                    <a:pt x="240" y="51"/>
                  </a:lnTo>
                  <a:lnTo>
                    <a:pt x="242" y="48"/>
                  </a:lnTo>
                  <a:lnTo>
                    <a:pt x="242" y="46"/>
                  </a:lnTo>
                  <a:lnTo>
                    <a:pt x="242" y="41"/>
                  </a:lnTo>
                  <a:lnTo>
                    <a:pt x="242" y="39"/>
                  </a:lnTo>
                  <a:lnTo>
                    <a:pt x="244" y="39"/>
                  </a:lnTo>
                  <a:lnTo>
                    <a:pt x="244" y="37"/>
                  </a:lnTo>
                  <a:lnTo>
                    <a:pt x="251" y="37"/>
                  </a:lnTo>
                  <a:lnTo>
                    <a:pt x="253" y="37"/>
                  </a:lnTo>
                  <a:lnTo>
                    <a:pt x="256" y="37"/>
                  </a:lnTo>
                  <a:lnTo>
                    <a:pt x="260" y="35"/>
                  </a:lnTo>
                  <a:lnTo>
                    <a:pt x="263" y="35"/>
                  </a:lnTo>
                  <a:lnTo>
                    <a:pt x="265" y="35"/>
                  </a:lnTo>
                  <a:lnTo>
                    <a:pt x="272" y="39"/>
                  </a:lnTo>
                  <a:lnTo>
                    <a:pt x="274" y="39"/>
                  </a:lnTo>
                  <a:lnTo>
                    <a:pt x="274" y="39"/>
                  </a:lnTo>
                  <a:lnTo>
                    <a:pt x="279" y="37"/>
                  </a:lnTo>
                  <a:lnTo>
                    <a:pt x="283" y="32"/>
                  </a:lnTo>
                  <a:lnTo>
                    <a:pt x="290" y="30"/>
                  </a:lnTo>
                  <a:lnTo>
                    <a:pt x="292" y="28"/>
                  </a:lnTo>
                  <a:lnTo>
                    <a:pt x="295" y="25"/>
                  </a:lnTo>
                  <a:lnTo>
                    <a:pt x="299" y="28"/>
                  </a:lnTo>
                  <a:lnTo>
                    <a:pt x="304" y="28"/>
                  </a:lnTo>
                  <a:lnTo>
                    <a:pt x="306" y="28"/>
                  </a:lnTo>
                  <a:lnTo>
                    <a:pt x="308" y="28"/>
                  </a:lnTo>
                  <a:lnTo>
                    <a:pt x="315" y="28"/>
                  </a:lnTo>
                  <a:lnTo>
                    <a:pt x="317" y="28"/>
                  </a:lnTo>
                  <a:lnTo>
                    <a:pt x="322" y="25"/>
                  </a:lnTo>
                  <a:lnTo>
                    <a:pt x="324" y="25"/>
                  </a:lnTo>
                  <a:lnTo>
                    <a:pt x="327" y="25"/>
                  </a:lnTo>
                  <a:lnTo>
                    <a:pt x="327" y="25"/>
                  </a:lnTo>
                  <a:lnTo>
                    <a:pt x="329" y="28"/>
                  </a:lnTo>
                  <a:lnTo>
                    <a:pt x="331" y="30"/>
                  </a:lnTo>
                  <a:lnTo>
                    <a:pt x="331" y="32"/>
                  </a:lnTo>
                  <a:lnTo>
                    <a:pt x="336" y="37"/>
                  </a:lnTo>
                  <a:lnTo>
                    <a:pt x="338" y="39"/>
                  </a:lnTo>
                  <a:lnTo>
                    <a:pt x="340" y="41"/>
                  </a:lnTo>
                  <a:lnTo>
                    <a:pt x="343" y="44"/>
                  </a:lnTo>
                  <a:lnTo>
                    <a:pt x="345" y="46"/>
                  </a:lnTo>
                  <a:lnTo>
                    <a:pt x="345" y="48"/>
                  </a:lnTo>
                  <a:lnTo>
                    <a:pt x="345" y="51"/>
                  </a:lnTo>
                  <a:lnTo>
                    <a:pt x="347" y="53"/>
                  </a:lnTo>
                  <a:lnTo>
                    <a:pt x="349" y="53"/>
                  </a:lnTo>
                  <a:lnTo>
                    <a:pt x="349" y="53"/>
                  </a:lnTo>
                  <a:lnTo>
                    <a:pt x="354" y="53"/>
                  </a:lnTo>
                  <a:lnTo>
                    <a:pt x="359" y="53"/>
                  </a:lnTo>
                  <a:lnTo>
                    <a:pt x="363" y="53"/>
                  </a:lnTo>
                  <a:lnTo>
                    <a:pt x="365" y="53"/>
                  </a:lnTo>
                  <a:lnTo>
                    <a:pt x="368" y="53"/>
                  </a:lnTo>
                  <a:lnTo>
                    <a:pt x="370" y="48"/>
                  </a:lnTo>
                  <a:lnTo>
                    <a:pt x="372" y="46"/>
                  </a:lnTo>
                  <a:lnTo>
                    <a:pt x="375" y="46"/>
                  </a:lnTo>
                  <a:lnTo>
                    <a:pt x="379" y="44"/>
                  </a:lnTo>
                  <a:lnTo>
                    <a:pt x="384" y="44"/>
                  </a:lnTo>
                  <a:lnTo>
                    <a:pt x="386" y="39"/>
                  </a:lnTo>
                  <a:lnTo>
                    <a:pt x="388" y="37"/>
                  </a:lnTo>
                  <a:lnTo>
                    <a:pt x="391" y="35"/>
                  </a:lnTo>
                  <a:lnTo>
                    <a:pt x="393" y="32"/>
                  </a:lnTo>
                  <a:lnTo>
                    <a:pt x="397" y="30"/>
                  </a:lnTo>
                  <a:lnTo>
                    <a:pt x="397" y="28"/>
                  </a:lnTo>
                  <a:lnTo>
                    <a:pt x="400" y="23"/>
                  </a:lnTo>
                  <a:lnTo>
                    <a:pt x="402" y="21"/>
                  </a:lnTo>
                  <a:lnTo>
                    <a:pt x="407" y="21"/>
                  </a:lnTo>
                  <a:lnTo>
                    <a:pt x="411" y="21"/>
                  </a:lnTo>
                  <a:lnTo>
                    <a:pt x="413" y="16"/>
                  </a:lnTo>
                  <a:lnTo>
                    <a:pt x="413" y="14"/>
                  </a:lnTo>
                  <a:lnTo>
                    <a:pt x="416" y="9"/>
                  </a:lnTo>
                  <a:lnTo>
                    <a:pt x="416" y="7"/>
                  </a:lnTo>
                  <a:lnTo>
                    <a:pt x="416" y="3"/>
                  </a:lnTo>
                  <a:lnTo>
                    <a:pt x="416" y="3"/>
                  </a:lnTo>
                  <a:lnTo>
                    <a:pt x="418" y="0"/>
                  </a:lnTo>
                  <a:lnTo>
                    <a:pt x="420" y="0"/>
                  </a:lnTo>
                  <a:lnTo>
                    <a:pt x="423" y="0"/>
                  </a:lnTo>
                  <a:lnTo>
                    <a:pt x="425" y="0"/>
                  </a:lnTo>
                  <a:lnTo>
                    <a:pt x="429" y="5"/>
                  </a:lnTo>
                  <a:lnTo>
                    <a:pt x="434" y="7"/>
                  </a:lnTo>
                  <a:lnTo>
                    <a:pt x="436" y="9"/>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45" name="A113">
              <a:extLst>
                <a:ext uri="{FF2B5EF4-FFF2-40B4-BE49-F238E27FC236}">
                  <a16:creationId xmlns:a16="http://schemas.microsoft.com/office/drawing/2014/main" id="{A195DF07-E37C-89E5-A8BA-F115B8B8516E}"/>
                </a:ext>
              </a:extLst>
            </xdr:cNvPr>
            <xdr:cNvSpPr>
              <a:spLocks/>
            </xdr:cNvSpPr>
          </xdr:nvSpPr>
          <xdr:spPr bwMode="auto">
            <a:xfrm>
              <a:off x="4595764" y="8793229"/>
              <a:ext cx="352092" cy="449058"/>
            </a:xfrm>
            <a:custGeom>
              <a:avLst/>
              <a:gdLst/>
              <a:ahLst/>
              <a:cxnLst>
                <a:cxn ang="0">
                  <a:pos x="290" y="258"/>
                </a:cxn>
                <a:cxn ang="0">
                  <a:pos x="322" y="262"/>
                </a:cxn>
                <a:cxn ang="0">
                  <a:pos x="340" y="269"/>
                </a:cxn>
                <a:cxn ang="0">
                  <a:pos x="354" y="276"/>
                </a:cxn>
                <a:cxn ang="0">
                  <a:pos x="374" y="310"/>
                </a:cxn>
                <a:cxn ang="0">
                  <a:pos x="372" y="367"/>
                </a:cxn>
                <a:cxn ang="0">
                  <a:pos x="329" y="365"/>
                </a:cxn>
                <a:cxn ang="0">
                  <a:pos x="326" y="381"/>
                </a:cxn>
                <a:cxn ang="0">
                  <a:pos x="335" y="418"/>
                </a:cxn>
                <a:cxn ang="0">
                  <a:pos x="351" y="427"/>
                </a:cxn>
                <a:cxn ang="0">
                  <a:pos x="349" y="450"/>
                </a:cxn>
                <a:cxn ang="0">
                  <a:pos x="354" y="473"/>
                </a:cxn>
                <a:cxn ang="0">
                  <a:pos x="326" y="473"/>
                </a:cxn>
                <a:cxn ang="0">
                  <a:pos x="317" y="466"/>
                </a:cxn>
                <a:cxn ang="0">
                  <a:pos x="315" y="450"/>
                </a:cxn>
                <a:cxn ang="0">
                  <a:pos x="292" y="422"/>
                </a:cxn>
                <a:cxn ang="0">
                  <a:pos x="278" y="425"/>
                </a:cxn>
                <a:cxn ang="0">
                  <a:pos x="267" y="413"/>
                </a:cxn>
                <a:cxn ang="0">
                  <a:pos x="265" y="388"/>
                </a:cxn>
                <a:cxn ang="0">
                  <a:pos x="207" y="313"/>
                </a:cxn>
                <a:cxn ang="0">
                  <a:pos x="187" y="308"/>
                </a:cxn>
                <a:cxn ang="0">
                  <a:pos x="157" y="317"/>
                </a:cxn>
                <a:cxn ang="0">
                  <a:pos x="121" y="315"/>
                </a:cxn>
                <a:cxn ang="0">
                  <a:pos x="109" y="267"/>
                </a:cxn>
                <a:cxn ang="0">
                  <a:pos x="77" y="226"/>
                </a:cxn>
                <a:cxn ang="0">
                  <a:pos x="68" y="198"/>
                </a:cxn>
                <a:cxn ang="0">
                  <a:pos x="41" y="180"/>
                </a:cxn>
                <a:cxn ang="0">
                  <a:pos x="22" y="171"/>
                </a:cxn>
                <a:cxn ang="0">
                  <a:pos x="25" y="137"/>
                </a:cxn>
                <a:cxn ang="0">
                  <a:pos x="36" y="134"/>
                </a:cxn>
                <a:cxn ang="0">
                  <a:pos x="54" y="121"/>
                </a:cxn>
                <a:cxn ang="0">
                  <a:pos x="52" y="107"/>
                </a:cxn>
                <a:cxn ang="0">
                  <a:pos x="32" y="100"/>
                </a:cxn>
                <a:cxn ang="0">
                  <a:pos x="22" y="84"/>
                </a:cxn>
                <a:cxn ang="0">
                  <a:pos x="27" y="70"/>
                </a:cxn>
                <a:cxn ang="0">
                  <a:pos x="20" y="59"/>
                </a:cxn>
                <a:cxn ang="0">
                  <a:pos x="4" y="57"/>
                </a:cxn>
                <a:cxn ang="0">
                  <a:pos x="6" y="36"/>
                </a:cxn>
                <a:cxn ang="0">
                  <a:pos x="18" y="18"/>
                </a:cxn>
                <a:cxn ang="0">
                  <a:pos x="38" y="16"/>
                </a:cxn>
                <a:cxn ang="0">
                  <a:pos x="57" y="18"/>
                </a:cxn>
                <a:cxn ang="0">
                  <a:pos x="59" y="4"/>
                </a:cxn>
                <a:cxn ang="0">
                  <a:pos x="70" y="4"/>
                </a:cxn>
                <a:cxn ang="0">
                  <a:pos x="91" y="0"/>
                </a:cxn>
                <a:cxn ang="0">
                  <a:pos x="109" y="9"/>
                </a:cxn>
                <a:cxn ang="0">
                  <a:pos x="121" y="32"/>
                </a:cxn>
                <a:cxn ang="0">
                  <a:pos x="123" y="48"/>
                </a:cxn>
                <a:cxn ang="0">
                  <a:pos x="139" y="70"/>
                </a:cxn>
                <a:cxn ang="0">
                  <a:pos x="157" y="80"/>
                </a:cxn>
                <a:cxn ang="0">
                  <a:pos x="162" y="102"/>
                </a:cxn>
                <a:cxn ang="0">
                  <a:pos x="178" y="121"/>
                </a:cxn>
                <a:cxn ang="0">
                  <a:pos x="191" y="159"/>
                </a:cxn>
                <a:cxn ang="0">
                  <a:pos x="201" y="201"/>
                </a:cxn>
                <a:cxn ang="0">
                  <a:pos x="237" y="237"/>
                </a:cxn>
              </a:cxnLst>
              <a:rect l="0" t="0" r="r" b="b"/>
              <a:pathLst>
                <a:path w="374" h="477">
                  <a:moveTo>
                    <a:pt x="258" y="274"/>
                  </a:moveTo>
                  <a:lnTo>
                    <a:pt x="260" y="274"/>
                  </a:lnTo>
                  <a:lnTo>
                    <a:pt x="262" y="271"/>
                  </a:lnTo>
                  <a:lnTo>
                    <a:pt x="271" y="267"/>
                  </a:lnTo>
                  <a:lnTo>
                    <a:pt x="281" y="260"/>
                  </a:lnTo>
                  <a:lnTo>
                    <a:pt x="290" y="258"/>
                  </a:lnTo>
                  <a:lnTo>
                    <a:pt x="297" y="251"/>
                  </a:lnTo>
                  <a:lnTo>
                    <a:pt x="301" y="246"/>
                  </a:lnTo>
                  <a:lnTo>
                    <a:pt x="306" y="249"/>
                  </a:lnTo>
                  <a:lnTo>
                    <a:pt x="310" y="251"/>
                  </a:lnTo>
                  <a:lnTo>
                    <a:pt x="317" y="258"/>
                  </a:lnTo>
                  <a:lnTo>
                    <a:pt x="322" y="262"/>
                  </a:lnTo>
                  <a:lnTo>
                    <a:pt x="324" y="265"/>
                  </a:lnTo>
                  <a:lnTo>
                    <a:pt x="329" y="265"/>
                  </a:lnTo>
                  <a:lnTo>
                    <a:pt x="331" y="265"/>
                  </a:lnTo>
                  <a:lnTo>
                    <a:pt x="333" y="265"/>
                  </a:lnTo>
                  <a:lnTo>
                    <a:pt x="338" y="265"/>
                  </a:lnTo>
                  <a:lnTo>
                    <a:pt x="340" y="269"/>
                  </a:lnTo>
                  <a:lnTo>
                    <a:pt x="340" y="269"/>
                  </a:lnTo>
                  <a:lnTo>
                    <a:pt x="345" y="274"/>
                  </a:lnTo>
                  <a:lnTo>
                    <a:pt x="347" y="276"/>
                  </a:lnTo>
                  <a:lnTo>
                    <a:pt x="349" y="276"/>
                  </a:lnTo>
                  <a:lnTo>
                    <a:pt x="351" y="276"/>
                  </a:lnTo>
                  <a:lnTo>
                    <a:pt x="354" y="276"/>
                  </a:lnTo>
                  <a:lnTo>
                    <a:pt x="356" y="281"/>
                  </a:lnTo>
                  <a:lnTo>
                    <a:pt x="356" y="283"/>
                  </a:lnTo>
                  <a:lnTo>
                    <a:pt x="358" y="285"/>
                  </a:lnTo>
                  <a:lnTo>
                    <a:pt x="363" y="290"/>
                  </a:lnTo>
                  <a:lnTo>
                    <a:pt x="370" y="301"/>
                  </a:lnTo>
                  <a:lnTo>
                    <a:pt x="374" y="310"/>
                  </a:lnTo>
                  <a:lnTo>
                    <a:pt x="374" y="315"/>
                  </a:lnTo>
                  <a:lnTo>
                    <a:pt x="367" y="333"/>
                  </a:lnTo>
                  <a:lnTo>
                    <a:pt x="363" y="347"/>
                  </a:lnTo>
                  <a:lnTo>
                    <a:pt x="365" y="349"/>
                  </a:lnTo>
                  <a:lnTo>
                    <a:pt x="365" y="351"/>
                  </a:lnTo>
                  <a:lnTo>
                    <a:pt x="372" y="367"/>
                  </a:lnTo>
                  <a:lnTo>
                    <a:pt x="365" y="370"/>
                  </a:lnTo>
                  <a:lnTo>
                    <a:pt x="358" y="370"/>
                  </a:lnTo>
                  <a:lnTo>
                    <a:pt x="345" y="367"/>
                  </a:lnTo>
                  <a:lnTo>
                    <a:pt x="333" y="363"/>
                  </a:lnTo>
                  <a:lnTo>
                    <a:pt x="326" y="361"/>
                  </a:lnTo>
                  <a:lnTo>
                    <a:pt x="329" y="365"/>
                  </a:lnTo>
                  <a:lnTo>
                    <a:pt x="329" y="367"/>
                  </a:lnTo>
                  <a:lnTo>
                    <a:pt x="326" y="372"/>
                  </a:lnTo>
                  <a:lnTo>
                    <a:pt x="326" y="372"/>
                  </a:lnTo>
                  <a:lnTo>
                    <a:pt x="324" y="377"/>
                  </a:lnTo>
                  <a:lnTo>
                    <a:pt x="326" y="377"/>
                  </a:lnTo>
                  <a:lnTo>
                    <a:pt x="326" y="381"/>
                  </a:lnTo>
                  <a:lnTo>
                    <a:pt x="326" y="383"/>
                  </a:lnTo>
                  <a:lnTo>
                    <a:pt x="322" y="397"/>
                  </a:lnTo>
                  <a:lnTo>
                    <a:pt x="324" y="399"/>
                  </a:lnTo>
                  <a:lnTo>
                    <a:pt x="324" y="406"/>
                  </a:lnTo>
                  <a:lnTo>
                    <a:pt x="329" y="411"/>
                  </a:lnTo>
                  <a:lnTo>
                    <a:pt x="335" y="418"/>
                  </a:lnTo>
                  <a:lnTo>
                    <a:pt x="338" y="418"/>
                  </a:lnTo>
                  <a:lnTo>
                    <a:pt x="342" y="418"/>
                  </a:lnTo>
                  <a:lnTo>
                    <a:pt x="347" y="418"/>
                  </a:lnTo>
                  <a:lnTo>
                    <a:pt x="347" y="422"/>
                  </a:lnTo>
                  <a:lnTo>
                    <a:pt x="349" y="425"/>
                  </a:lnTo>
                  <a:lnTo>
                    <a:pt x="351" y="427"/>
                  </a:lnTo>
                  <a:lnTo>
                    <a:pt x="351" y="434"/>
                  </a:lnTo>
                  <a:lnTo>
                    <a:pt x="351" y="438"/>
                  </a:lnTo>
                  <a:lnTo>
                    <a:pt x="354" y="443"/>
                  </a:lnTo>
                  <a:lnTo>
                    <a:pt x="351" y="445"/>
                  </a:lnTo>
                  <a:lnTo>
                    <a:pt x="349" y="447"/>
                  </a:lnTo>
                  <a:lnTo>
                    <a:pt x="349" y="450"/>
                  </a:lnTo>
                  <a:lnTo>
                    <a:pt x="351" y="452"/>
                  </a:lnTo>
                  <a:lnTo>
                    <a:pt x="354" y="454"/>
                  </a:lnTo>
                  <a:lnTo>
                    <a:pt x="354" y="459"/>
                  </a:lnTo>
                  <a:lnTo>
                    <a:pt x="356" y="468"/>
                  </a:lnTo>
                  <a:lnTo>
                    <a:pt x="356" y="470"/>
                  </a:lnTo>
                  <a:lnTo>
                    <a:pt x="354" y="473"/>
                  </a:lnTo>
                  <a:lnTo>
                    <a:pt x="351" y="475"/>
                  </a:lnTo>
                  <a:lnTo>
                    <a:pt x="347" y="477"/>
                  </a:lnTo>
                  <a:lnTo>
                    <a:pt x="345" y="477"/>
                  </a:lnTo>
                  <a:lnTo>
                    <a:pt x="340" y="475"/>
                  </a:lnTo>
                  <a:lnTo>
                    <a:pt x="335" y="475"/>
                  </a:lnTo>
                  <a:lnTo>
                    <a:pt x="326" y="473"/>
                  </a:lnTo>
                  <a:lnTo>
                    <a:pt x="319" y="473"/>
                  </a:lnTo>
                  <a:lnTo>
                    <a:pt x="315" y="473"/>
                  </a:lnTo>
                  <a:lnTo>
                    <a:pt x="315" y="470"/>
                  </a:lnTo>
                  <a:lnTo>
                    <a:pt x="313" y="468"/>
                  </a:lnTo>
                  <a:lnTo>
                    <a:pt x="315" y="466"/>
                  </a:lnTo>
                  <a:lnTo>
                    <a:pt x="317" y="466"/>
                  </a:lnTo>
                  <a:lnTo>
                    <a:pt x="319" y="463"/>
                  </a:lnTo>
                  <a:lnTo>
                    <a:pt x="322" y="463"/>
                  </a:lnTo>
                  <a:lnTo>
                    <a:pt x="322" y="459"/>
                  </a:lnTo>
                  <a:lnTo>
                    <a:pt x="319" y="454"/>
                  </a:lnTo>
                  <a:lnTo>
                    <a:pt x="317" y="452"/>
                  </a:lnTo>
                  <a:lnTo>
                    <a:pt x="315" y="450"/>
                  </a:lnTo>
                  <a:lnTo>
                    <a:pt x="313" y="450"/>
                  </a:lnTo>
                  <a:lnTo>
                    <a:pt x="308" y="447"/>
                  </a:lnTo>
                  <a:lnTo>
                    <a:pt x="303" y="441"/>
                  </a:lnTo>
                  <a:lnTo>
                    <a:pt x="299" y="434"/>
                  </a:lnTo>
                  <a:lnTo>
                    <a:pt x="294" y="425"/>
                  </a:lnTo>
                  <a:lnTo>
                    <a:pt x="292" y="422"/>
                  </a:lnTo>
                  <a:lnTo>
                    <a:pt x="292" y="422"/>
                  </a:lnTo>
                  <a:lnTo>
                    <a:pt x="290" y="422"/>
                  </a:lnTo>
                  <a:lnTo>
                    <a:pt x="287" y="425"/>
                  </a:lnTo>
                  <a:lnTo>
                    <a:pt x="285" y="425"/>
                  </a:lnTo>
                  <a:lnTo>
                    <a:pt x="278" y="425"/>
                  </a:lnTo>
                  <a:lnTo>
                    <a:pt x="278" y="425"/>
                  </a:lnTo>
                  <a:lnTo>
                    <a:pt x="271" y="425"/>
                  </a:lnTo>
                  <a:lnTo>
                    <a:pt x="271" y="425"/>
                  </a:lnTo>
                  <a:lnTo>
                    <a:pt x="269" y="422"/>
                  </a:lnTo>
                  <a:lnTo>
                    <a:pt x="269" y="420"/>
                  </a:lnTo>
                  <a:lnTo>
                    <a:pt x="267" y="415"/>
                  </a:lnTo>
                  <a:lnTo>
                    <a:pt x="267" y="413"/>
                  </a:lnTo>
                  <a:lnTo>
                    <a:pt x="265" y="411"/>
                  </a:lnTo>
                  <a:lnTo>
                    <a:pt x="265" y="406"/>
                  </a:lnTo>
                  <a:lnTo>
                    <a:pt x="267" y="402"/>
                  </a:lnTo>
                  <a:lnTo>
                    <a:pt x="271" y="397"/>
                  </a:lnTo>
                  <a:lnTo>
                    <a:pt x="269" y="393"/>
                  </a:lnTo>
                  <a:lnTo>
                    <a:pt x="265" y="388"/>
                  </a:lnTo>
                  <a:lnTo>
                    <a:pt x="258" y="379"/>
                  </a:lnTo>
                  <a:lnTo>
                    <a:pt x="244" y="365"/>
                  </a:lnTo>
                  <a:lnTo>
                    <a:pt x="226" y="345"/>
                  </a:lnTo>
                  <a:lnTo>
                    <a:pt x="221" y="338"/>
                  </a:lnTo>
                  <a:lnTo>
                    <a:pt x="214" y="324"/>
                  </a:lnTo>
                  <a:lnTo>
                    <a:pt x="207" y="313"/>
                  </a:lnTo>
                  <a:lnTo>
                    <a:pt x="203" y="306"/>
                  </a:lnTo>
                  <a:lnTo>
                    <a:pt x="201" y="306"/>
                  </a:lnTo>
                  <a:lnTo>
                    <a:pt x="198" y="306"/>
                  </a:lnTo>
                  <a:lnTo>
                    <a:pt x="194" y="306"/>
                  </a:lnTo>
                  <a:lnTo>
                    <a:pt x="191" y="308"/>
                  </a:lnTo>
                  <a:lnTo>
                    <a:pt x="187" y="308"/>
                  </a:lnTo>
                  <a:lnTo>
                    <a:pt x="182" y="310"/>
                  </a:lnTo>
                  <a:lnTo>
                    <a:pt x="178" y="315"/>
                  </a:lnTo>
                  <a:lnTo>
                    <a:pt x="171" y="315"/>
                  </a:lnTo>
                  <a:lnTo>
                    <a:pt x="166" y="317"/>
                  </a:lnTo>
                  <a:lnTo>
                    <a:pt x="162" y="317"/>
                  </a:lnTo>
                  <a:lnTo>
                    <a:pt x="157" y="317"/>
                  </a:lnTo>
                  <a:lnTo>
                    <a:pt x="148" y="319"/>
                  </a:lnTo>
                  <a:lnTo>
                    <a:pt x="139" y="319"/>
                  </a:lnTo>
                  <a:lnTo>
                    <a:pt x="134" y="319"/>
                  </a:lnTo>
                  <a:lnTo>
                    <a:pt x="127" y="319"/>
                  </a:lnTo>
                  <a:lnTo>
                    <a:pt x="125" y="317"/>
                  </a:lnTo>
                  <a:lnTo>
                    <a:pt x="121" y="315"/>
                  </a:lnTo>
                  <a:lnTo>
                    <a:pt x="121" y="310"/>
                  </a:lnTo>
                  <a:lnTo>
                    <a:pt x="116" y="303"/>
                  </a:lnTo>
                  <a:lnTo>
                    <a:pt x="114" y="297"/>
                  </a:lnTo>
                  <a:lnTo>
                    <a:pt x="111" y="287"/>
                  </a:lnTo>
                  <a:lnTo>
                    <a:pt x="109" y="274"/>
                  </a:lnTo>
                  <a:lnTo>
                    <a:pt x="109" y="267"/>
                  </a:lnTo>
                  <a:lnTo>
                    <a:pt x="107" y="262"/>
                  </a:lnTo>
                  <a:lnTo>
                    <a:pt x="107" y="258"/>
                  </a:lnTo>
                  <a:lnTo>
                    <a:pt x="102" y="253"/>
                  </a:lnTo>
                  <a:lnTo>
                    <a:pt x="98" y="249"/>
                  </a:lnTo>
                  <a:lnTo>
                    <a:pt x="89" y="239"/>
                  </a:lnTo>
                  <a:lnTo>
                    <a:pt x="77" y="226"/>
                  </a:lnTo>
                  <a:lnTo>
                    <a:pt x="75" y="223"/>
                  </a:lnTo>
                  <a:lnTo>
                    <a:pt x="75" y="221"/>
                  </a:lnTo>
                  <a:lnTo>
                    <a:pt x="75" y="217"/>
                  </a:lnTo>
                  <a:lnTo>
                    <a:pt x="73" y="212"/>
                  </a:lnTo>
                  <a:lnTo>
                    <a:pt x="70" y="205"/>
                  </a:lnTo>
                  <a:lnTo>
                    <a:pt x="68" y="198"/>
                  </a:lnTo>
                  <a:lnTo>
                    <a:pt x="61" y="189"/>
                  </a:lnTo>
                  <a:lnTo>
                    <a:pt x="59" y="185"/>
                  </a:lnTo>
                  <a:lnTo>
                    <a:pt x="54" y="182"/>
                  </a:lnTo>
                  <a:lnTo>
                    <a:pt x="52" y="182"/>
                  </a:lnTo>
                  <a:lnTo>
                    <a:pt x="48" y="180"/>
                  </a:lnTo>
                  <a:lnTo>
                    <a:pt x="41" y="180"/>
                  </a:lnTo>
                  <a:lnTo>
                    <a:pt x="36" y="180"/>
                  </a:lnTo>
                  <a:lnTo>
                    <a:pt x="32" y="180"/>
                  </a:lnTo>
                  <a:lnTo>
                    <a:pt x="29" y="178"/>
                  </a:lnTo>
                  <a:lnTo>
                    <a:pt x="27" y="178"/>
                  </a:lnTo>
                  <a:lnTo>
                    <a:pt x="25" y="175"/>
                  </a:lnTo>
                  <a:lnTo>
                    <a:pt x="22" y="171"/>
                  </a:lnTo>
                  <a:lnTo>
                    <a:pt x="22" y="166"/>
                  </a:lnTo>
                  <a:lnTo>
                    <a:pt x="20" y="162"/>
                  </a:lnTo>
                  <a:lnTo>
                    <a:pt x="20" y="157"/>
                  </a:lnTo>
                  <a:lnTo>
                    <a:pt x="18" y="153"/>
                  </a:lnTo>
                  <a:lnTo>
                    <a:pt x="16" y="148"/>
                  </a:lnTo>
                  <a:lnTo>
                    <a:pt x="25" y="137"/>
                  </a:lnTo>
                  <a:lnTo>
                    <a:pt x="25" y="137"/>
                  </a:lnTo>
                  <a:lnTo>
                    <a:pt x="27" y="134"/>
                  </a:lnTo>
                  <a:lnTo>
                    <a:pt x="29" y="134"/>
                  </a:lnTo>
                  <a:lnTo>
                    <a:pt x="34" y="137"/>
                  </a:lnTo>
                  <a:lnTo>
                    <a:pt x="34" y="137"/>
                  </a:lnTo>
                  <a:lnTo>
                    <a:pt x="36" y="134"/>
                  </a:lnTo>
                  <a:lnTo>
                    <a:pt x="36" y="132"/>
                  </a:lnTo>
                  <a:lnTo>
                    <a:pt x="38" y="130"/>
                  </a:lnTo>
                  <a:lnTo>
                    <a:pt x="41" y="128"/>
                  </a:lnTo>
                  <a:lnTo>
                    <a:pt x="50" y="125"/>
                  </a:lnTo>
                  <a:lnTo>
                    <a:pt x="52" y="123"/>
                  </a:lnTo>
                  <a:lnTo>
                    <a:pt x="54" y="121"/>
                  </a:lnTo>
                  <a:lnTo>
                    <a:pt x="57" y="114"/>
                  </a:lnTo>
                  <a:lnTo>
                    <a:pt x="57" y="112"/>
                  </a:lnTo>
                  <a:lnTo>
                    <a:pt x="57" y="109"/>
                  </a:lnTo>
                  <a:lnTo>
                    <a:pt x="54" y="107"/>
                  </a:lnTo>
                  <a:lnTo>
                    <a:pt x="54" y="107"/>
                  </a:lnTo>
                  <a:lnTo>
                    <a:pt x="52" y="107"/>
                  </a:lnTo>
                  <a:lnTo>
                    <a:pt x="48" y="107"/>
                  </a:lnTo>
                  <a:lnTo>
                    <a:pt x="45" y="107"/>
                  </a:lnTo>
                  <a:lnTo>
                    <a:pt x="41" y="107"/>
                  </a:lnTo>
                  <a:lnTo>
                    <a:pt x="38" y="107"/>
                  </a:lnTo>
                  <a:lnTo>
                    <a:pt x="34" y="102"/>
                  </a:lnTo>
                  <a:lnTo>
                    <a:pt x="32" y="100"/>
                  </a:lnTo>
                  <a:lnTo>
                    <a:pt x="32" y="98"/>
                  </a:lnTo>
                  <a:lnTo>
                    <a:pt x="29" y="93"/>
                  </a:lnTo>
                  <a:lnTo>
                    <a:pt x="29" y="91"/>
                  </a:lnTo>
                  <a:lnTo>
                    <a:pt x="29" y="89"/>
                  </a:lnTo>
                  <a:lnTo>
                    <a:pt x="25" y="86"/>
                  </a:lnTo>
                  <a:lnTo>
                    <a:pt x="22" y="84"/>
                  </a:lnTo>
                  <a:lnTo>
                    <a:pt x="25" y="82"/>
                  </a:lnTo>
                  <a:lnTo>
                    <a:pt x="25" y="80"/>
                  </a:lnTo>
                  <a:lnTo>
                    <a:pt x="27" y="77"/>
                  </a:lnTo>
                  <a:lnTo>
                    <a:pt x="27" y="75"/>
                  </a:lnTo>
                  <a:lnTo>
                    <a:pt x="27" y="73"/>
                  </a:lnTo>
                  <a:lnTo>
                    <a:pt x="27" y="70"/>
                  </a:lnTo>
                  <a:lnTo>
                    <a:pt x="29" y="70"/>
                  </a:lnTo>
                  <a:lnTo>
                    <a:pt x="29" y="68"/>
                  </a:lnTo>
                  <a:lnTo>
                    <a:pt x="29" y="66"/>
                  </a:lnTo>
                  <a:lnTo>
                    <a:pt x="29" y="64"/>
                  </a:lnTo>
                  <a:lnTo>
                    <a:pt x="25" y="61"/>
                  </a:lnTo>
                  <a:lnTo>
                    <a:pt x="20" y="59"/>
                  </a:lnTo>
                  <a:lnTo>
                    <a:pt x="18" y="59"/>
                  </a:lnTo>
                  <a:lnTo>
                    <a:pt x="16" y="57"/>
                  </a:lnTo>
                  <a:lnTo>
                    <a:pt x="13" y="57"/>
                  </a:lnTo>
                  <a:lnTo>
                    <a:pt x="9" y="57"/>
                  </a:lnTo>
                  <a:lnTo>
                    <a:pt x="6" y="57"/>
                  </a:lnTo>
                  <a:lnTo>
                    <a:pt x="4" y="57"/>
                  </a:lnTo>
                  <a:lnTo>
                    <a:pt x="2" y="57"/>
                  </a:lnTo>
                  <a:lnTo>
                    <a:pt x="0" y="54"/>
                  </a:lnTo>
                  <a:lnTo>
                    <a:pt x="0" y="52"/>
                  </a:lnTo>
                  <a:lnTo>
                    <a:pt x="2" y="48"/>
                  </a:lnTo>
                  <a:lnTo>
                    <a:pt x="4" y="41"/>
                  </a:lnTo>
                  <a:lnTo>
                    <a:pt x="6" y="36"/>
                  </a:lnTo>
                  <a:lnTo>
                    <a:pt x="9" y="29"/>
                  </a:lnTo>
                  <a:lnTo>
                    <a:pt x="11" y="22"/>
                  </a:lnTo>
                  <a:lnTo>
                    <a:pt x="13" y="18"/>
                  </a:lnTo>
                  <a:lnTo>
                    <a:pt x="13" y="18"/>
                  </a:lnTo>
                  <a:lnTo>
                    <a:pt x="18" y="18"/>
                  </a:lnTo>
                  <a:lnTo>
                    <a:pt x="18" y="18"/>
                  </a:lnTo>
                  <a:lnTo>
                    <a:pt x="20" y="18"/>
                  </a:lnTo>
                  <a:lnTo>
                    <a:pt x="22" y="18"/>
                  </a:lnTo>
                  <a:lnTo>
                    <a:pt x="25" y="18"/>
                  </a:lnTo>
                  <a:lnTo>
                    <a:pt x="32" y="18"/>
                  </a:lnTo>
                  <a:lnTo>
                    <a:pt x="36" y="18"/>
                  </a:lnTo>
                  <a:lnTo>
                    <a:pt x="38" y="16"/>
                  </a:lnTo>
                  <a:lnTo>
                    <a:pt x="41" y="16"/>
                  </a:lnTo>
                  <a:lnTo>
                    <a:pt x="43" y="16"/>
                  </a:lnTo>
                  <a:lnTo>
                    <a:pt x="45" y="16"/>
                  </a:lnTo>
                  <a:lnTo>
                    <a:pt x="50" y="16"/>
                  </a:lnTo>
                  <a:lnTo>
                    <a:pt x="52" y="18"/>
                  </a:lnTo>
                  <a:lnTo>
                    <a:pt x="57" y="18"/>
                  </a:lnTo>
                  <a:lnTo>
                    <a:pt x="57" y="16"/>
                  </a:lnTo>
                  <a:lnTo>
                    <a:pt x="59" y="13"/>
                  </a:lnTo>
                  <a:lnTo>
                    <a:pt x="59" y="13"/>
                  </a:lnTo>
                  <a:lnTo>
                    <a:pt x="59" y="9"/>
                  </a:lnTo>
                  <a:lnTo>
                    <a:pt x="59" y="6"/>
                  </a:lnTo>
                  <a:lnTo>
                    <a:pt x="59" y="4"/>
                  </a:lnTo>
                  <a:lnTo>
                    <a:pt x="61" y="4"/>
                  </a:lnTo>
                  <a:lnTo>
                    <a:pt x="64" y="4"/>
                  </a:lnTo>
                  <a:lnTo>
                    <a:pt x="64" y="6"/>
                  </a:lnTo>
                  <a:lnTo>
                    <a:pt x="66" y="6"/>
                  </a:lnTo>
                  <a:lnTo>
                    <a:pt x="70" y="6"/>
                  </a:lnTo>
                  <a:lnTo>
                    <a:pt x="70" y="4"/>
                  </a:lnTo>
                  <a:lnTo>
                    <a:pt x="73" y="2"/>
                  </a:lnTo>
                  <a:lnTo>
                    <a:pt x="75" y="2"/>
                  </a:lnTo>
                  <a:lnTo>
                    <a:pt x="80" y="2"/>
                  </a:lnTo>
                  <a:lnTo>
                    <a:pt x="84" y="4"/>
                  </a:lnTo>
                  <a:lnTo>
                    <a:pt x="89" y="2"/>
                  </a:lnTo>
                  <a:lnTo>
                    <a:pt x="91" y="0"/>
                  </a:lnTo>
                  <a:lnTo>
                    <a:pt x="93" y="0"/>
                  </a:lnTo>
                  <a:lnTo>
                    <a:pt x="96" y="0"/>
                  </a:lnTo>
                  <a:lnTo>
                    <a:pt x="100" y="0"/>
                  </a:lnTo>
                  <a:lnTo>
                    <a:pt x="105" y="2"/>
                  </a:lnTo>
                  <a:lnTo>
                    <a:pt x="107" y="6"/>
                  </a:lnTo>
                  <a:lnTo>
                    <a:pt x="109" y="9"/>
                  </a:lnTo>
                  <a:lnTo>
                    <a:pt x="109" y="13"/>
                  </a:lnTo>
                  <a:lnTo>
                    <a:pt x="109" y="13"/>
                  </a:lnTo>
                  <a:lnTo>
                    <a:pt x="109" y="18"/>
                  </a:lnTo>
                  <a:lnTo>
                    <a:pt x="111" y="20"/>
                  </a:lnTo>
                  <a:lnTo>
                    <a:pt x="118" y="27"/>
                  </a:lnTo>
                  <a:lnTo>
                    <a:pt x="121" y="32"/>
                  </a:lnTo>
                  <a:lnTo>
                    <a:pt x="123" y="34"/>
                  </a:lnTo>
                  <a:lnTo>
                    <a:pt x="123" y="36"/>
                  </a:lnTo>
                  <a:lnTo>
                    <a:pt x="123" y="38"/>
                  </a:lnTo>
                  <a:lnTo>
                    <a:pt x="123" y="43"/>
                  </a:lnTo>
                  <a:lnTo>
                    <a:pt x="123" y="45"/>
                  </a:lnTo>
                  <a:lnTo>
                    <a:pt x="123" y="48"/>
                  </a:lnTo>
                  <a:lnTo>
                    <a:pt x="125" y="50"/>
                  </a:lnTo>
                  <a:lnTo>
                    <a:pt x="127" y="54"/>
                  </a:lnTo>
                  <a:lnTo>
                    <a:pt x="132" y="64"/>
                  </a:lnTo>
                  <a:lnTo>
                    <a:pt x="137" y="68"/>
                  </a:lnTo>
                  <a:lnTo>
                    <a:pt x="139" y="70"/>
                  </a:lnTo>
                  <a:lnTo>
                    <a:pt x="139" y="70"/>
                  </a:lnTo>
                  <a:lnTo>
                    <a:pt x="141" y="70"/>
                  </a:lnTo>
                  <a:lnTo>
                    <a:pt x="148" y="64"/>
                  </a:lnTo>
                  <a:lnTo>
                    <a:pt x="153" y="68"/>
                  </a:lnTo>
                  <a:lnTo>
                    <a:pt x="155" y="75"/>
                  </a:lnTo>
                  <a:lnTo>
                    <a:pt x="157" y="77"/>
                  </a:lnTo>
                  <a:lnTo>
                    <a:pt x="157" y="80"/>
                  </a:lnTo>
                  <a:lnTo>
                    <a:pt x="155" y="82"/>
                  </a:lnTo>
                  <a:lnTo>
                    <a:pt x="155" y="84"/>
                  </a:lnTo>
                  <a:lnTo>
                    <a:pt x="155" y="84"/>
                  </a:lnTo>
                  <a:lnTo>
                    <a:pt x="157" y="91"/>
                  </a:lnTo>
                  <a:lnTo>
                    <a:pt x="159" y="98"/>
                  </a:lnTo>
                  <a:lnTo>
                    <a:pt x="162" y="102"/>
                  </a:lnTo>
                  <a:lnTo>
                    <a:pt x="162" y="107"/>
                  </a:lnTo>
                  <a:lnTo>
                    <a:pt x="162" y="112"/>
                  </a:lnTo>
                  <a:lnTo>
                    <a:pt x="164" y="114"/>
                  </a:lnTo>
                  <a:lnTo>
                    <a:pt x="166" y="116"/>
                  </a:lnTo>
                  <a:lnTo>
                    <a:pt x="169" y="118"/>
                  </a:lnTo>
                  <a:lnTo>
                    <a:pt x="178" y="121"/>
                  </a:lnTo>
                  <a:lnTo>
                    <a:pt x="180" y="121"/>
                  </a:lnTo>
                  <a:lnTo>
                    <a:pt x="185" y="125"/>
                  </a:lnTo>
                  <a:lnTo>
                    <a:pt x="187" y="130"/>
                  </a:lnTo>
                  <a:lnTo>
                    <a:pt x="191" y="141"/>
                  </a:lnTo>
                  <a:lnTo>
                    <a:pt x="194" y="150"/>
                  </a:lnTo>
                  <a:lnTo>
                    <a:pt x="191" y="159"/>
                  </a:lnTo>
                  <a:lnTo>
                    <a:pt x="189" y="162"/>
                  </a:lnTo>
                  <a:lnTo>
                    <a:pt x="189" y="164"/>
                  </a:lnTo>
                  <a:lnTo>
                    <a:pt x="189" y="169"/>
                  </a:lnTo>
                  <a:lnTo>
                    <a:pt x="191" y="171"/>
                  </a:lnTo>
                  <a:lnTo>
                    <a:pt x="196" y="187"/>
                  </a:lnTo>
                  <a:lnTo>
                    <a:pt x="201" y="201"/>
                  </a:lnTo>
                  <a:lnTo>
                    <a:pt x="207" y="210"/>
                  </a:lnTo>
                  <a:lnTo>
                    <a:pt x="214" y="210"/>
                  </a:lnTo>
                  <a:lnTo>
                    <a:pt x="221" y="212"/>
                  </a:lnTo>
                  <a:lnTo>
                    <a:pt x="226" y="217"/>
                  </a:lnTo>
                  <a:lnTo>
                    <a:pt x="233" y="228"/>
                  </a:lnTo>
                  <a:lnTo>
                    <a:pt x="237" y="237"/>
                  </a:lnTo>
                  <a:lnTo>
                    <a:pt x="242" y="249"/>
                  </a:lnTo>
                  <a:lnTo>
                    <a:pt x="249" y="258"/>
                  </a:lnTo>
                  <a:lnTo>
                    <a:pt x="253" y="267"/>
                  </a:lnTo>
                  <a:lnTo>
                    <a:pt x="258" y="274"/>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46" name="A114">
              <a:extLst>
                <a:ext uri="{FF2B5EF4-FFF2-40B4-BE49-F238E27FC236}">
                  <a16:creationId xmlns:a16="http://schemas.microsoft.com/office/drawing/2014/main" id="{E2FB6134-EF77-947F-9F2D-AC8FDCF3E582}"/>
                </a:ext>
              </a:extLst>
            </xdr:cNvPr>
            <xdr:cNvSpPr>
              <a:spLocks/>
            </xdr:cNvSpPr>
          </xdr:nvSpPr>
          <xdr:spPr bwMode="auto">
            <a:xfrm>
              <a:off x="4410304" y="8586116"/>
              <a:ext cx="428347" cy="348326"/>
            </a:xfrm>
            <a:custGeom>
              <a:avLst/>
              <a:gdLst/>
              <a:ahLst/>
              <a:cxnLst>
                <a:cxn ang="0">
                  <a:pos x="192" y="48"/>
                </a:cxn>
                <a:cxn ang="0">
                  <a:pos x="208" y="78"/>
                </a:cxn>
                <a:cxn ang="0">
                  <a:pos x="238" y="78"/>
                </a:cxn>
                <a:cxn ang="0">
                  <a:pos x="245" y="53"/>
                </a:cxn>
                <a:cxn ang="0">
                  <a:pos x="272" y="53"/>
                </a:cxn>
                <a:cxn ang="0">
                  <a:pos x="286" y="37"/>
                </a:cxn>
                <a:cxn ang="0">
                  <a:pos x="304" y="21"/>
                </a:cxn>
                <a:cxn ang="0">
                  <a:pos x="318" y="48"/>
                </a:cxn>
                <a:cxn ang="0">
                  <a:pos x="320" y="82"/>
                </a:cxn>
                <a:cxn ang="0">
                  <a:pos x="331" y="117"/>
                </a:cxn>
                <a:cxn ang="0">
                  <a:pos x="356" y="135"/>
                </a:cxn>
                <a:cxn ang="0">
                  <a:pos x="391" y="124"/>
                </a:cxn>
                <a:cxn ang="0">
                  <a:pos x="427" y="117"/>
                </a:cxn>
                <a:cxn ang="0">
                  <a:pos x="443" y="188"/>
                </a:cxn>
                <a:cxn ang="0">
                  <a:pos x="432" y="220"/>
                </a:cxn>
                <a:cxn ang="0">
                  <a:pos x="420" y="245"/>
                </a:cxn>
                <a:cxn ang="0">
                  <a:pos x="432" y="268"/>
                </a:cxn>
                <a:cxn ang="0">
                  <a:pos x="439" y="300"/>
                </a:cxn>
                <a:cxn ang="0">
                  <a:pos x="391" y="370"/>
                </a:cxn>
                <a:cxn ang="0">
                  <a:pos x="363" y="336"/>
                </a:cxn>
                <a:cxn ang="0">
                  <a:pos x="352" y="304"/>
                </a:cxn>
                <a:cxn ang="0">
                  <a:pos x="345" y="284"/>
                </a:cxn>
                <a:cxn ang="0">
                  <a:pos x="322" y="270"/>
                </a:cxn>
                <a:cxn ang="0">
                  <a:pos x="318" y="252"/>
                </a:cxn>
                <a:cxn ang="0">
                  <a:pos x="304" y="226"/>
                </a:cxn>
                <a:cxn ang="0">
                  <a:pos x="281" y="224"/>
                </a:cxn>
                <a:cxn ang="0">
                  <a:pos x="261" y="226"/>
                </a:cxn>
                <a:cxn ang="0">
                  <a:pos x="256" y="233"/>
                </a:cxn>
                <a:cxn ang="0">
                  <a:pos x="238" y="236"/>
                </a:cxn>
                <a:cxn ang="0">
                  <a:pos x="215" y="238"/>
                </a:cxn>
                <a:cxn ang="0">
                  <a:pos x="201" y="261"/>
                </a:cxn>
                <a:cxn ang="0">
                  <a:pos x="181" y="277"/>
                </a:cxn>
                <a:cxn ang="0">
                  <a:pos x="171" y="240"/>
                </a:cxn>
                <a:cxn ang="0">
                  <a:pos x="162" y="217"/>
                </a:cxn>
                <a:cxn ang="0">
                  <a:pos x="149" y="208"/>
                </a:cxn>
                <a:cxn ang="0">
                  <a:pos x="142" y="208"/>
                </a:cxn>
                <a:cxn ang="0">
                  <a:pos x="135" y="178"/>
                </a:cxn>
                <a:cxn ang="0">
                  <a:pos x="121" y="169"/>
                </a:cxn>
                <a:cxn ang="0">
                  <a:pos x="101" y="162"/>
                </a:cxn>
                <a:cxn ang="0">
                  <a:pos x="91" y="144"/>
                </a:cxn>
                <a:cxn ang="0">
                  <a:pos x="80" y="151"/>
                </a:cxn>
                <a:cxn ang="0">
                  <a:pos x="71" y="167"/>
                </a:cxn>
                <a:cxn ang="0">
                  <a:pos x="50" y="167"/>
                </a:cxn>
                <a:cxn ang="0">
                  <a:pos x="43" y="151"/>
                </a:cxn>
                <a:cxn ang="0">
                  <a:pos x="18" y="142"/>
                </a:cxn>
                <a:cxn ang="0">
                  <a:pos x="0" y="124"/>
                </a:cxn>
                <a:cxn ang="0">
                  <a:pos x="14" y="98"/>
                </a:cxn>
                <a:cxn ang="0">
                  <a:pos x="23" y="80"/>
                </a:cxn>
                <a:cxn ang="0">
                  <a:pos x="50" y="80"/>
                </a:cxn>
                <a:cxn ang="0">
                  <a:pos x="71" y="89"/>
                </a:cxn>
                <a:cxn ang="0">
                  <a:pos x="73" y="73"/>
                </a:cxn>
                <a:cxn ang="0">
                  <a:pos x="73" y="60"/>
                </a:cxn>
                <a:cxn ang="0">
                  <a:pos x="98" y="39"/>
                </a:cxn>
                <a:cxn ang="0">
                  <a:pos x="123" y="30"/>
                </a:cxn>
                <a:cxn ang="0">
                  <a:pos x="139" y="2"/>
                </a:cxn>
                <a:cxn ang="0">
                  <a:pos x="165" y="34"/>
                </a:cxn>
              </a:cxnLst>
              <a:rect l="0" t="0" r="r" b="b"/>
              <a:pathLst>
                <a:path w="455" h="370">
                  <a:moveTo>
                    <a:pt x="165" y="34"/>
                  </a:moveTo>
                  <a:lnTo>
                    <a:pt x="167" y="34"/>
                  </a:lnTo>
                  <a:lnTo>
                    <a:pt x="176" y="34"/>
                  </a:lnTo>
                  <a:lnTo>
                    <a:pt x="181" y="34"/>
                  </a:lnTo>
                  <a:lnTo>
                    <a:pt x="183" y="34"/>
                  </a:lnTo>
                  <a:lnTo>
                    <a:pt x="187" y="41"/>
                  </a:lnTo>
                  <a:lnTo>
                    <a:pt x="192" y="48"/>
                  </a:lnTo>
                  <a:lnTo>
                    <a:pt x="197" y="55"/>
                  </a:lnTo>
                  <a:lnTo>
                    <a:pt x="201" y="60"/>
                  </a:lnTo>
                  <a:lnTo>
                    <a:pt x="203" y="66"/>
                  </a:lnTo>
                  <a:lnTo>
                    <a:pt x="206" y="71"/>
                  </a:lnTo>
                  <a:lnTo>
                    <a:pt x="206" y="73"/>
                  </a:lnTo>
                  <a:lnTo>
                    <a:pt x="206" y="76"/>
                  </a:lnTo>
                  <a:lnTo>
                    <a:pt x="208" y="78"/>
                  </a:lnTo>
                  <a:lnTo>
                    <a:pt x="208" y="80"/>
                  </a:lnTo>
                  <a:lnTo>
                    <a:pt x="210" y="80"/>
                  </a:lnTo>
                  <a:lnTo>
                    <a:pt x="219" y="82"/>
                  </a:lnTo>
                  <a:lnTo>
                    <a:pt x="229" y="80"/>
                  </a:lnTo>
                  <a:lnTo>
                    <a:pt x="233" y="80"/>
                  </a:lnTo>
                  <a:lnTo>
                    <a:pt x="235" y="80"/>
                  </a:lnTo>
                  <a:lnTo>
                    <a:pt x="238" y="78"/>
                  </a:lnTo>
                  <a:lnTo>
                    <a:pt x="238" y="76"/>
                  </a:lnTo>
                  <a:lnTo>
                    <a:pt x="238" y="71"/>
                  </a:lnTo>
                  <a:lnTo>
                    <a:pt x="238" y="66"/>
                  </a:lnTo>
                  <a:lnTo>
                    <a:pt x="240" y="62"/>
                  </a:lnTo>
                  <a:lnTo>
                    <a:pt x="240" y="57"/>
                  </a:lnTo>
                  <a:lnTo>
                    <a:pt x="242" y="55"/>
                  </a:lnTo>
                  <a:lnTo>
                    <a:pt x="245" y="53"/>
                  </a:lnTo>
                  <a:lnTo>
                    <a:pt x="247" y="53"/>
                  </a:lnTo>
                  <a:lnTo>
                    <a:pt x="249" y="50"/>
                  </a:lnTo>
                  <a:lnTo>
                    <a:pt x="251" y="50"/>
                  </a:lnTo>
                  <a:lnTo>
                    <a:pt x="256" y="53"/>
                  </a:lnTo>
                  <a:lnTo>
                    <a:pt x="261" y="50"/>
                  </a:lnTo>
                  <a:lnTo>
                    <a:pt x="265" y="50"/>
                  </a:lnTo>
                  <a:lnTo>
                    <a:pt x="272" y="53"/>
                  </a:lnTo>
                  <a:lnTo>
                    <a:pt x="274" y="53"/>
                  </a:lnTo>
                  <a:lnTo>
                    <a:pt x="279" y="53"/>
                  </a:lnTo>
                  <a:lnTo>
                    <a:pt x="281" y="53"/>
                  </a:lnTo>
                  <a:lnTo>
                    <a:pt x="283" y="50"/>
                  </a:lnTo>
                  <a:lnTo>
                    <a:pt x="283" y="46"/>
                  </a:lnTo>
                  <a:lnTo>
                    <a:pt x="286" y="41"/>
                  </a:lnTo>
                  <a:lnTo>
                    <a:pt x="286" y="37"/>
                  </a:lnTo>
                  <a:lnTo>
                    <a:pt x="286" y="37"/>
                  </a:lnTo>
                  <a:lnTo>
                    <a:pt x="286" y="34"/>
                  </a:lnTo>
                  <a:lnTo>
                    <a:pt x="288" y="32"/>
                  </a:lnTo>
                  <a:lnTo>
                    <a:pt x="288" y="32"/>
                  </a:lnTo>
                  <a:lnTo>
                    <a:pt x="297" y="28"/>
                  </a:lnTo>
                  <a:lnTo>
                    <a:pt x="299" y="25"/>
                  </a:lnTo>
                  <a:lnTo>
                    <a:pt x="304" y="21"/>
                  </a:lnTo>
                  <a:lnTo>
                    <a:pt x="308" y="18"/>
                  </a:lnTo>
                  <a:lnTo>
                    <a:pt x="311" y="21"/>
                  </a:lnTo>
                  <a:lnTo>
                    <a:pt x="313" y="23"/>
                  </a:lnTo>
                  <a:lnTo>
                    <a:pt x="315" y="25"/>
                  </a:lnTo>
                  <a:lnTo>
                    <a:pt x="318" y="30"/>
                  </a:lnTo>
                  <a:lnTo>
                    <a:pt x="318" y="41"/>
                  </a:lnTo>
                  <a:lnTo>
                    <a:pt x="318" y="48"/>
                  </a:lnTo>
                  <a:lnTo>
                    <a:pt x="315" y="55"/>
                  </a:lnTo>
                  <a:lnTo>
                    <a:pt x="315" y="60"/>
                  </a:lnTo>
                  <a:lnTo>
                    <a:pt x="313" y="64"/>
                  </a:lnTo>
                  <a:lnTo>
                    <a:pt x="311" y="66"/>
                  </a:lnTo>
                  <a:lnTo>
                    <a:pt x="313" y="71"/>
                  </a:lnTo>
                  <a:lnTo>
                    <a:pt x="318" y="78"/>
                  </a:lnTo>
                  <a:lnTo>
                    <a:pt x="320" y="82"/>
                  </a:lnTo>
                  <a:lnTo>
                    <a:pt x="320" y="85"/>
                  </a:lnTo>
                  <a:lnTo>
                    <a:pt x="322" y="96"/>
                  </a:lnTo>
                  <a:lnTo>
                    <a:pt x="322" y="103"/>
                  </a:lnTo>
                  <a:lnTo>
                    <a:pt x="324" y="110"/>
                  </a:lnTo>
                  <a:lnTo>
                    <a:pt x="327" y="112"/>
                  </a:lnTo>
                  <a:lnTo>
                    <a:pt x="329" y="114"/>
                  </a:lnTo>
                  <a:lnTo>
                    <a:pt x="331" y="117"/>
                  </a:lnTo>
                  <a:lnTo>
                    <a:pt x="336" y="119"/>
                  </a:lnTo>
                  <a:lnTo>
                    <a:pt x="338" y="121"/>
                  </a:lnTo>
                  <a:lnTo>
                    <a:pt x="340" y="126"/>
                  </a:lnTo>
                  <a:lnTo>
                    <a:pt x="345" y="130"/>
                  </a:lnTo>
                  <a:lnTo>
                    <a:pt x="350" y="135"/>
                  </a:lnTo>
                  <a:lnTo>
                    <a:pt x="352" y="135"/>
                  </a:lnTo>
                  <a:lnTo>
                    <a:pt x="356" y="135"/>
                  </a:lnTo>
                  <a:lnTo>
                    <a:pt x="363" y="133"/>
                  </a:lnTo>
                  <a:lnTo>
                    <a:pt x="368" y="130"/>
                  </a:lnTo>
                  <a:lnTo>
                    <a:pt x="370" y="130"/>
                  </a:lnTo>
                  <a:lnTo>
                    <a:pt x="377" y="128"/>
                  </a:lnTo>
                  <a:lnTo>
                    <a:pt x="379" y="126"/>
                  </a:lnTo>
                  <a:lnTo>
                    <a:pt x="386" y="126"/>
                  </a:lnTo>
                  <a:lnTo>
                    <a:pt x="391" y="124"/>
                  </a:lnTo>
                  <a:lnTo>
                    <a:pt x="398" y="124"/>
                  </a:lnTo>
                  <a:lnTo>
                    <a:pt x="402" y="121"/>
                  </a:lnTo>
                  <a:lnTo>
                    <a:pt x="407" y="121"/>
                  </a:lnTo>
                  <a:lnTo>
                    <a:pt x="414" y="119"/>
                  </a:lnTo>
                  <a:lnTo>
                    <a:pt x="418" y="119"/>
                  </a:lnTo>
                  <a:lnTo>
                    <a:pt x="423" y="117"/>
                  </a:lnTo>
                  <a:lnTo>
                    <a:pt x="427" y="117"/>
                  </a:lnTo>
                  <a:lnTo>
                    <a:pt x="436" y="121"/>
                  </a:lnTo>
                  <a:lnTo>
                    <a:pt x="446" y="124"/>
                  </a:lnTo>
                  <a:lnTo>
                    <a:pt x="452" y="124"/>
                  </a:lnTo>
                  <a:lnTo>
                    <a:pt x="455" y="144"/>
                  </a:lnTo>
                  <a:lnTo>
                    <a:pt x="450" y="160"/>
                  </a:lnTo>
                  <a:lnTo>
                    <a:pt x="450" y="167"/>
                  </a:lnTo>
                  <a:lnTo>
                    <a:pt x="443" y="188"/>
                  </a:lnTo>
                  <a:lnTo>
                    <a:pt x="439" y="194"/>
                  </a:lnTo>
                  <a:lnTo>
                    <a:pt x="436" y="201"/>
                  </a:lnTo>
                  <a:lnTo>
                    <a:pt x="434" y="206"/>
                  </a:lnTo>
                  <a:lnTo>
                    <a:pt x="432" y="210"/>
                  </a:lnTo>
                  <a:lnTo>
                    <a:pt x="430" y="213"/>
                  </a:lnTo>
                  <a:lnTo>
                    <a:pt x="430" y="217"/>
                  </a:lnTo>
                  <a:lnTo>
                    <a:pt x="432" y="220"/>
                  </a:lnTo>
                  <a:lnTo>
                    <a:pt x="436" y="224"/>
                  </a:lnTo>
                  <a:lnTo>
                    <a:pt x="439" y="229"/>
                  </a:lnTo>
                  <a:lnTo>
                    <a:pt x="434" y="238"/>
                  </a:lnTo>
                  <a:lnTo>
                    <a:pt x="432" y="240"/>
                  </a:lnTo>
                  <a:lnTo>
                    <a:pt x="427" y="242"/>
                  </a:lnTo>
                  <a:lnTo>
                    <a:pt x="425" y="245"/>
                  </a:lnTo>
                  <a:lnTo>
                    <a:pt x="420" y="245"/>
                  </a:lnTo>
                  <a:lnTo>
                    <a:pt x="418" y="245"/>
                  </a:lnTo>
                  <a:lnTo>
                    <a:pt x="416" y="247"/>
                  </a:lnTo>
                  <a:lnTo>
                    <a:pt x="418" y="249"/>
                  </a:lnTo>
                  <a:lnTo>
                    <a:pt x="427" y="254"/>
                  </a:lnTo>
                  <a:lnTo>
                    <a:pt x="427" y="256"/>
                  </a:lnTo>
                  <a:lnTo>
                    <a:pt x="430" y="263"/>
                  </a:lnTo>
                  <a:lnTo>
                    <a:pt x="432" y="268"/>
                  </a:lnTo>
                  <a:lnTo>
                    <a:pt x="432" y="272"/>
                  </a:lnTo>
                  <a:lnTo>
                    <a:pt x="436" y="274"/>
                  </a:lnTo>
                  <a:lnTo>
                    <a:pt x="439" y="277"/>
                  </a:lnTo>
                  <a:lnTo>
                    <a:pt x="441" y="281"/>
                  </a:lnTo>
                  <a:lnTo>
                    <a:pt x="446" y="295"/>
                  </a:lnTo>
                  <a:lnTo>
                    <a:pt x="443" y="297"/>
                  </a:lnTo>
                  <a:lnTo>
                    <a:pt x="439" y="300"/>
                  </a:lnTo>
                  <a:lnTo>
                    <a:pt x="436" y="304"/>
                  </a:lnTo>
                  <a:lnTo>
                    <a:pt x="432" y="306"/>
                  </a:lnTo>
                  <a:lnTo>
                    <a:pt x="418" y="327"/>
                  </a:lnTo>
                  <a:lnTo>
                    <a:pt x="409" y="343"/>
                  </a:lnTo>
                  <a:lnTo>
                    <a:pt x="400" y="357"/>
                  </a:lnTo>
                  <a:lnTo>
                    <a:pt x="393" y="368"/>
                  </a:lnTo>
                  <a:lnTo>
                    <a:pt x="391" y="370"/>
                  </a:lnTo>
                  <a:lnTo>
                    <a:pt x="388" y="361"/>
                  </a:lnTo>
                  <a:lnTo>
                    <a:pt x="384" y="350"/>
                  </a:lnTo>
                  <a:lnTo>
                    <a:pt x="382" y="345"/>
                  </a:lnTo>
                  <a:lnTo>
                    <a:pt x="377" y="341"/>
                  </a:lnTo>
                  <a:lnTo>
                    <a:pt x="375" y="341"/>
                  </a:lnTo>
                  <a:lnTo>
                    <a:pt x="366" y="338"/>
                  </a:lnTo>
                  <a:lnTo>
                    <a:pt x="363" y="336"/>
                  </a:lnTo>
                  <a:lnTo>
                    <a:pt x="361" y="334"/>
                  </a:lnTo>
                  <a:lnTo>
                    <a:pt x="359" y="332"/>
                  </a:lnTo>
                  <a:lnTo>
                    <a:pt x="359" y="327"/>
                  </a:lnTo>
                  <a:lnTo>
                    <a:pt x="359" y="322"/>
                  </a:lnTo>
                  <a:lnTo>
                    <a:pt x="356" y="318"/>
                  </a:lnTo>
                  <a:lnTo>
                    <a:pt x="354" y="311"/>
                  </a:lnTo>
                  <a:lnTo>
                    <a:pt x="352" y="304"/>
                  </a:lnTo>
                  <a:lnTo>
                    <a:pt x="352" y="304"/>
                  </a:lnTo>
                  <a:lnTo>
                    <a:pt x="352" y="302"/>
                  </a:lnTo>
                  <a:lnTo>
                    <a:pt x="354" y="300"/>
                  </a:lnTo>
                  <a:lnTo>
                    <a:pt x="354" y="297"/>
                  </a:lnTo>
                  <a:lnTo>
                    <a:pt x="352" y="295"/>
                  </a:lnTo>
                  <a:lnTo>
                    <a:pt x="350" y="288"/>
                  </a:lnTo>
                  <a:lnTo>
                    <a:pt x="345" y="284"/>
                  </a:lnTo>
                  <a:lnTo>
                    <a:pt x="338" y="290"/>
                  </a:lnTo>
                  <a:lnTo>
                    <a:pt x="336" y="290"/>
                  </a:lnTo>
                  <a:lnTo>
                    <a:pt x="336" y="290"/>
                  </a:lnTo>
                  <a:lnTo>
                    <a:pt x="334" y="288"/>
                  </a:lnTo>
                  <a:lnTo>
                    <a:pt x="329" y="284"/>
                  </a:lnTo>
                  <a:lnTo>
                    <a:pt x="324" y="274"/>
                  </a:lnTo>
                  <a:lnTo>
                    <a:pt x="322" y="270"/>
                  </a:lnTo>
                  <a:lnTo>
                    <a:pt x="320" y="268"/>
                  </a:lnTo>
                  <a:lnTo>
                    <a:pt x="320" y="265"/>
                  </a:lnTo>
                  <a:lnTo>
                    <a:pt x="320" y="263"/>
                  </a:lnTo>
                  <a:lnTo>
                    <a:pt x="320" y="258"/>
                  </a:lnTo>
                  <a:lnTo>
                    <a:pt x="320" y="256"/>
                  </a:lnTo>
                  <a:lnTo>
                    <a:pt x="320" y="254"/>
                  </a:lnTo>
                  <a:lnTo>
                    <a:pt x="318" y="252"/>
                  </a:lnTo>
                  <a:lnTo>
                    <a:pt x="315" y="247"/>
                  </a:lnTo>
                  <a:lnTo>
                    <a:pt x="308" y="240"/>
                  </a:lnTo>
                  <a:lnTo>
                    <a:pt x="306" y="238"/>
                  </a:lnTo>
                  <a:lnTo>
                    <a:pt x="306" y="233"/>
                  </a:lnTo>
                  <a:lnTo>
                    <a:pt x="306" y="233"/>
                  </a:lnTo>
                  <a:lnTo>
                    <a:pt x="306" y="229"/>
                  </a:lnTo>
                  <a:lnTo>
                    <a:pt x="304" y="226"/>
                  </a:lnTo>
                  <a:lnTo>
                    <a:pt x="302" y="222"/>
                  </a:lnTo>
                  <a:lnTo>
                    <a:pt x="297" y="220"/>
                  </a:lnTo>
                  <a:lnTo>
                    <a:pt x="293" y="220"/>
                  </a:lnTo>
                  <a:lnTo>
                    <a:pt x="290" y="220"/>
                  </a:lnTo>
                  <a:lnTo>
                    <a:pt x="288" y="220"/>
                  </a:lnTo>
                  <a:lnTo>
                    <a:pt x="286" y="222"/>
                  </a:lnTo>
                  <a:lnTo>
                    <a:pt x="281" y="224"/>
                  </a:lnTo>
                  <a:lnTo>
                    <a:pt x="277" y="222"/>
                  </a:lnTo>
                  <a:lnTo>
                    <a:pt x="272" y="222"/>
                  </a:lnTo>
                  <a:lnTo>
                    <a:pt x="270" y="222"/>
                  </a:lnTo>
                  <a:lnTo>
                    <a:pt x="267" y="224"/>
                  </a:lnTo>
                  <a:lnTo>
                    <a:pt x="267" y="226"/>
                  </a:lnTo>
                  <a:lnTo>
                    <a:pt x="263" y="226"/>
                  </a:lnTo>
                  <a:lnTo>
                    <a:pt x="261" y="226"/>
                  </a:lnTo>
                  <a:lnTo>
                    <a:pt x="261" y="224"/>
                  </a:lnTo>
                  <a:lnTo>
                    <a:pt x="258" y="224"/>
                  </a:lnTo>
                  <a:lnTo>
                    <a:pt x="256" y="224"/>
                  </a:lnTo>
                  <a:lnTo>
                    <a:pt x="256" y="226"/>
                  </a:lnTo>
                  <a:lnTo>
                    <a:pt x="256" y="229"/>
                  </a:lnTo>
                  <a:lnTo>
                    <a:pt x="256" y="233"/>
                  </a:lnTo>
                  <a:lnTo>
                    <a:pt x="256" y="233"/>
                  </a:lnTo>
                  <a:lnTo>
                    <a:pt x="254" y="236"/>
                  </a:lnTo>
                  <a:lnTo>
                    <a:pt x="254" y="238"/>
                  </a:lnTo>
                  <a:lnTo>
                    <a:pt x="249" y="238"/>
                  </a:lnTo>
                  <a:lnTo>
                    <a:pt x="247" y="236"/>
                  </a:lnTo>
                  <a:lnTo>
                    <a:pt x="242" y="236"/>
                  </a:lnTo>
                  <a:lnTo>
                    <a:pt x="240" y="236"/>
                  </a:lnTo>
                  <a:lnTo>
                    <a:pt x="238" y="236"/>
                  </a:lnTo>
                  <a:lnTo>
                    <a:pt x="235" y="236"/>
                  </a:lnTo>
                  <a:lnTo>
                    <a:pt x="233" y="238"/>
                  </a:lnTo>
                  <a:lnTo>
                    <a:pt x="229" y="238"/>
                  </a:lnTo>
                  <a:lnTo>
                    <a:pt x="222" y="238"/>
                  </a:lnTo>
                  <a:lnTo>
                    <a:pt x="219" y="238"/>
                  </a:lnTo>
                  <a:lnTo>
                    <a:pt x="217" y="238"/>
                  </a:lnTo>
                  <a:lnTo>
                    <a:pt x="215" y="238"/>
                  </a:lnTo>
                  <a:lnTo>
                    <a:pt x="215" y="238"/>
                  </a:lnTo>
                  <a:lnTo>
                    <a:pt x="210" y="238"/>
                  </a:lnTo>
                  <a:lnTo>
                    <a:pt x="210" y="238"/>
                  </a:lnTo>
                  <a:lnTo>
                    <a:pt x="208" y="242"/>
                  </a:lnTo>
                  <a:lnTo>
                    <a:pt x="206" y="249"/>
                  </a:lnTo>
                  <a:lnTo>
                    <a:pt x="203" y="256"/>
                  </a:lnTo>
                  <a:lnTo>
                    <a:pt x="201" y="261"/>
                  </a:lnTo>
                  <a:lnTo>
                    <a:pt x="199" y="268"/>
                  </a:lnTo>
                  <a:lnTo>
                    <a:pt x="197" y="272"/>
                  </a:lnTo>
                  <a:lnTo>
                    <a:pt x="197" y="274"/>
                  </a:lnTo>
                  <a:lnTo>
                    <a:pt x="194" y="274"/>
                  </a:lnTo>
                  <a:lnTo>
                    <a:pt x="192" y="274"/>
                  </a:lnTo>
                  <a:lnTo>
                    <a:pt x="187" y="277"/>
                  </a:lnTo>
                  <a:lnTo>
                    <a:pt x="181" y="277"/>
                  </a:lnTo>
                  <a:lnTo>
                    <a:pt x="176" y="274"/>
                  </a:lnTo>
                  <a:lnTo>
                    <a:pt x="171" y="272"/>
                  </a:lnTo>
                  <a:lnTo>
                    <a:pt x="171" y="268"/>
                  </a:lnTo>
                  <a:lnTo>
                    <a:pt x="171" y="261"/>
                  </a:lnTo>
                  <a:lnTo>
                    <a:pt x="171" y="252"/>
                  </a:lnTo>
                  <a:lnTo>
                    <a:pt x="171" y="245"/>
                  </a:lnTo>
                  <a:lnTo>
                    <a:pt x="171" y="240"/>
                  </a:lnTo>
                  <a:lnTo>
                    <a:pt x="171" y="238"/>
                  </a:lnTo>
                  <a:lnTo>
                    <a:pt x="171" y="233"/>
                  </a:lnTo>
                  <a:lnTo>
                    <a:pt x="169" y="231"/>
                  </a:lnTo>
                  <a:lnTo>
                    <a:pt x="167" y="226"/>
                  </a:lnTo>
                  <a:lnTo>
                    <a:pt x="165" y="224"/>
                  </a:lnTo>
                  <a:lnTo>
                    <a:pt x="162" y="222"/>
                  </a:lnTo>
                  <a:lnTo>
                    <a:pt x="162" y="217"/>
                  </a:lnTo>
                  <a:lnTo>
                    <a:pt x="162" y="217"/>
                  </a:lnTo>
                  <a:lnTo>
                    <a:pt x="155" y="215"/>
                  </a:lnTo>
                  <a:lnTo>
                    <a:pt x="155" y="215"/>
                  </a:lnTo>
                  <a:lnTo>
                    <a:pt x="153" y="213"/>
                  </a:lnTo>
                  <a:lnTo>
                    <a:pt x="151" y="210"/>
                  </a:lnTo>
                  <a:lnTo>
                    <a:pt x="149" y="210"/>
                  </a:lnTo>
                  <a:lnTo>
                    <a:pt x="149" y="208"/>
                  </a:lnTo>
                  <a:lnTo>
                    <a:pt x="146" y="210"/>
                  </a:lnTo>
                  <a:lnTo>
                    <a:pt x="146" y="210"/>
                  </a:lnTo>
                  <a:lnTo>
                    <a:pt x="144" y="213"/>
                  </a:lnTo>
                  <a:lnTo>
                    <a:pt x="142" y="213"/>
                  </a:lnTo>
                  <a:lnTo>
                    <a:pt x="139" y="213"/>
                  </a:lnTo>
                  <a:lnTo>
                    <a:pt x="139" y="210"/>
                  </a:lnTo>
                  <a:lnTo>
                    <a:pt x="142" y="208"/>
                  </a:lnTo>
                  <a:lnTo>
                    <a:pt x="142" y="204"/>
                  </a:lnTo>
                  <a:lnTo>
                    <a:pt x="142" y="199"/>
                  </a:lnTo>
                  <a:lnTo>
                    <a:pt x="142" y="190"/>
                  </a:lnTo>
                  <a:lnTo>
                    <a:pt x="142" y="183"/>
                  </a:lnTo>
                  <a:lnTo>
                    <a:pt x="142" y="178"/>
                  </a:lnTo>
                  <a:lnTo>
                    <a:pt x="139" y="174"/>
                  </a:lnTo>
                  <a:lnTo>
                    <a:pt x="135" y="178"/>
                  </a:lnTo>
                  <a:lnTo>
                    <a:pt x="130" y="178"/>
                  </a:lnTo>
                  <a:lnTo>
                    <a:pt x="128" y="178"/>
                  </a:lnTo>
                  <a:lnTo>
                    <a:pt x="126" y="178"/>
                  </a:lnTo>
                  <a:lnTo>
                    <a:pt x="126" y="174"/>
                  </a:lnTo>
                  <a:lnTo>
                    <a:pt x="126" y="174"/>
                  </a:lnTo>
                  <a:lnTo>
                    <a:pt x="123" y="169"/>
                  </a:lnTo>
                  <a:lnTo>
                    <a:pt x="121" y="169"/>
                  </a:lnTo>
                  <a:lnTo>
                    <a:pt x="119" y="169"/>
                  </a:lnTo>
                  <a:lnTo>
                    <a:pt x="110" y="169"/>
                  </a:lnTo>
                  <a:lnTo>
                    <a:pt x="103" y="167"/>
                  </a:lnTo>
                  <a:lnTo>
                    <a:pt x="101" y="167"/>
                  </a:lnTo>
                  <a:lnTo>
                    <a:pt x="101" y="165"/>
                  </a:lnTo>
                  <a:lnTo>
                    <a:pt x="101" y="162"/>
                  </a:lnTo>
                  <a:lnTo>
                    <a:pt x="101" y="162"/>
                  </a:lnTo>
                  <a:lnTo>
                    <a:pt x="103" y="160"/>
                  </a:lnTo>
                  <a:lnTo>
                    <a:pt x="101" y="158"/>
                  </a:lnTo>
                  <a:lnTo>
                    <a:pt x="101" y="156"/>
                  </a:lnTo>
                  <a:lnTo>
                    <a:pt x="96" y="156"/>
                  </a:lnTo>
                  <a:lnTo>
                    <a:pt x="94" y="156"/>
                  </a:lnTo>
                  <a:lnTo>
                    <a:pt x="94" y="153"/>
                  </a:lnTo>
                  <a:lnTo>
                    <a:pt x="91" y="144"/>
                  </a:lnTo>
                  <a:lnTo>
                    <a:pt x="91" y="142"/>
                  </a:lnTo>
                  <a:lnTo>
                    <a:pt x="87" y="142"/>
                  </a:lnTo>
                  <a:lnTo>
                    <a:pt x="85" y="142"/>
                  </a:lnTo>
                  <a:lnTo>
                    <a:pt x="82" y="142"/>
                  </a:lnTo>
                  <a:lnTo>
                    <a:pt x="82" y="144"/>
                  </a:lnTo>
                  <a:lnTo>
                    <a:pt x="80" y="146"/>
                  </a:lnTo>
                  <a:lnTo>
                    <a:pt x="80" y="151"/>
                  </a:lnTo>
                  <a:lnTo>
                    <a:pt x="82" y="160"/>
                  </a:lnTo>
                  <a:lnTo>
                    <a:pt x="80" y="162"/>
                  </a:lnTo>
                  <a:lnTo>
                    <a:pt x="80" y="165"/>
                  </a:lnTo>
                  <a:lnTo>
                    <a:pt x="78" y="165"/>
                  </a:lnTo>
                  <a:lnTo>
                    <a:pt x="75" y="167"/>
                  </a:lnTo>
                  <a:lnTo>
                    <a:pt x="73" y="167"/>
                  </a:lnTo>
                  <a:lnTo>
                    <a:pt x="71" y="167"/>
                  </a:lnTo>
                  <a:lnTo>
                    <a:pt x="66" y="165"/>
                  </a:lnTo>
                  <a:lnTo>
                    <a:pt x="62" y="165"/>
                  </a:lnTo>
                  <a:lnTo>
                    <a:pt x="57" y="162"/>
                  </a:lnTo>
                  <a:lnTo>
                    <a:pt x="57" y="165"/>
                  </a:lnTo>
                  <a:lnTo>
                    <a:pt x="55" y="165"/>
                  </a:lnTo>
                  <a:lnTo>
                    <a:pt x="53" y="167"/>
                  </a:lnTo>
                  <a:lnTo>
                    <a:pt x="50" y="167"/>
                  </a:lnTo>
                  <a:lnTo>
                    <a:pt x="48" y="167"/>
                  </a:lnTo>
                  <a:lnTo>
                    <a:pt x="46" y="167"/>
                  </a:lnTo>
                  <a:lnTo>
                    <a:pt x="46" y="165"/>
                  </a:lnTo>
                  <a:lnTo>
                    <a:pt x="43" y="162"/>
                  </a:lnTo>
                  <a:lnTo>
                    <a:pt x="43" y="158"/>
                  </a:lnTo>
                  <a:lnTo>
                    <a:pt x="43" y="153"/>
                  </a:lnTo>
                  <a:lnTo>
                    <a:pt x="43" y="151"/>
                  </a:lnTo>
                  <a:lnTo>
                    <a:pt x="43" y="146"/>
                  </a:lnTo>
                  <a:lnTo>
                    <a:pt x="41" y="146"/>
                  </a:lnTo>
                  <a:lnTo>
                    <a:pt x="41" y="144"/>
                  </a:lnTo>
                  <a:lnTo>
                    <a:pt x="39" y="142"/>
                  </a:lnTo>
                  <a:lnTo>
                    <a:pt x="34" y="142"/>
                  </a:lnTo>
                  <a:lnTo>
                    <a:pt x="27" y="142"/>
                  </a:lnTo>
                  <a:lnTo>
                    <a:pt x="18" y="142"/>
                  </a:lnTo>
                  <a:lnTo>
                    <a:pt x="11" y="142"/>
                  </a:lnTo>
                  <a:lnTo>
                    <a:pt x="5" y="142"/>
                  </a:lnTo>
                  <a:lnTo>
                    <a:pt x="2" y="140"/>
                  </a:lnTo>
                  <a:lnTo>
                    <a:pt x="2" y="137"/>
                  </a:lnTo>
                  <a:lnTo>
                    <a:pt x="2" y="135"/>
                  </a:lnTo>
                  <a:lnTo>
                    <a:pt x="2" y="130"/>
                  </a:lnTo>
                  <a:lnTo>
                    <a:pt x="0" y="124"/>
                  </a:lnTo>
                  <a:lnTo>
                    <a:pt x="0" y="121"/>
                  </a:lnTo>
                  <a:lnTo>
                    <a:pt x="2" y="119"/>
                  </a:lnTo>
                  <a:lnTo>
                    <a:pt x="5" y="117"/>
                  </a:lnTo>
                  <a:lnTo>
                    <a:pt x="14" y="112"/>
                  </a:lnTo>
                  <a:lnTo>
                    <a:pt x="14" y="108"/>
                  </a:lnTo>
                  <a:lnTo>
                    <a:pt x="14" y="103"/>
                  </a:lnTo>
                  <a:lnTo>
                    <a:pt x="14" y="98"/>
                  </a:lnTo>
                  <a:lnTo>
                    <a:pt x="14" y="96"/>
                  </a:lnTo>
                  <a:lnTo>
                    <a:pt x="14" y="96"/>
                  </a:lnTo>
                  <a:lnTo>
                    <a:pt x="11" y="94"/>
                  </a:lnTo>
                  <a:lnTo>
                    <a:pt x="14" y="89"/>
                  </a:lnTo>
                  <a:lnTo>
                    <a:pt x="16" y="87"/>
                  </a:lnTo>
                  <a:lnTo>
                    <a:pt x="18" y="85"/>
                  </a:lnTo>
                  <a:lnTo>
                    <a:pt x="23" y="80"/>
                  </a:lnTo>
                  <a:lnTo>
                    <a:pt x="27" y="78"/>
                  </a:lnTo>
                  <a:lnTo>
                    <a:pt x="30" y="78"/>
                  </a:lnTo>
                  <a:lnTo>
                    <a:pt x="34" y="80"/>
                  </a:lnTo>
                  <a:lnTo>
                    <a:pt x="39" y="80"/>
                  </a:lnTo>
                  <a:lnTo>
                    <a:pt x="41" y="80"/>
                  </a:lnTo>
                  <a:lnTo>
                    <a:pt x="46" y="80"/>
                  </a:lnTo>
                  <a:lnTo>
                    <a:pt x="50" y="80"/>
                  </a:lnTo>
                  <a:lnTo>
                    <a:pt x="50" y="82"/>
                  </a:lnTo>
                  <a:lnTo>
                    <a:pt x="53" y="85"/>
                  </a:lnTo>
                  <a:lnTo>
                    <a:pt x="57" y="89"/>
                  </a:lnTo>
                  <a:lnTo>
                    <a:pt x="59" y="92"/>
                  </a:lnTo>
                  <a:lnTo>
                    <a:pt x="62" y="92"/>
                  </a:lnTo>
                  <a:lnTo>
                    <a:pt x="66" y="92"/>
                  </a:lnTo>
                  <a:lnTo>
                    <a:pt x="71" y="89"/>
                  </a:lnTo>
                  <a:lnTo>
                    <a:pt x="75" y="87"/>
                  </a:lnTo>
                  <a:lnTo>
                    <a:pt x="75" y="87"/>
                  </a:lnTo>
                  <a:lnTo>
                    <a:pt x="75" y="85"/>
                  </a:lnTo>
                  <a:lnTo>
                    <a:pt x="75" y="82"/>
                  </a:lnTo>
                  <a:lnTo>
                    <a:pt x="75" y="80"/>
                  </a:lnTo>
                  <a:lnTo>
                    <a:pt x="73" y="76"/>
                  </a:lnTo>
                  <a:lnTo>
                    <a:pt x="73" y="73"/>
                  </a:lnTo>
                  <a:lnTo>
                    <a:pt x="73" y="71"/>
                  </a:lnTo>
                  <a:lnTo>
                    <a:pt x="73" y="69"/>
                  </a:lnTo>
                  <a:lnTo>
                    <a:pt x="73" y="66"/>
                  </a:lnTo>
                  <a:lnTo>
                    <a:pt x="73" y="64"/>
                  </a:lnTo>
                  <a:lnTo>
                    <a:pt x="73" y="62"/>
                  </a:lnTo>
                  <a:lnTo>
                    <a:pt x="73" y="60"/>
                  </a:lnTo>
                  <a:lnTo>
                    <a:pt x="73" y="60"/>
                  </a:lnTo>
                  <a:lnTo>
                    <a:pt x="73" y="57"/>
                  </a:lnTo>
                  <a:lnTo>
                    <a:pt x="73" y="55"/>
                  </a:lnTo>
                  <a:lnTo>
                    <a:pt x="75" y="53"/>
                  </a:lnTo>
                  <a:lnTo>
                    <a:pt x="78" y="48"/>
                  </a:lnTo>
                  <a:lnTo>
                    <a:pt x="85" y="44"/>
                  </a:lnTo>
                  <a:lnTo>
                    <a:pt x="91" y="41"/>
                  </a:lnTo>
                  <a:lnTo>
                    <a:pt x="98" y="39"/>
                  </a:lnTo>
                  <a:lnTo>
                    <a:pt x="103" y="39"/>
                  </a:lnTo>
                  <a:lnTo>
                    <a:pt x="107" y="39"/>
                  </a:lnTo>
                  <a:lnTo>
                    <a:pt x="110" y="39"/>
                  </a:lnTo>
                  <a:lnTo>
                    <a:pt x="112" y="39"/>
                  </a:lnTo>
                  <a:lnTo>
                    <a:pt x="114" y="37"/>
                  </a:lnTo>
                  <a:lnTo>
                    <a:pt x="119" y="34"/>
                  </a:lnTo>
                  <a:lnTo>
                    <a:pt x="123" y="30"/>
                  </a:lnTo>
                  <a:lnTo>
                    <a:pt x="126" y="25"/>
                  </a:lnTo>
                  <a:lnTo>
                    <a:pt x="126" y="21"/>
                  </a:lnTo>
                  <a:lnTo>
                    <a:pt x="128" y="12"/>
                  </a:lnTo>
                  <a:lnTo>
                    <a:pt x="128" y="7"/>
                  </a:lnTo>
                  <a:lnTo>
                    <a:pt x="128" y="0"/>
                  </a:lnTo>
                  <a:lnTo>
                    <a:pt x="135" y="2"/>
                  </a:lnTo>
                  <a:lnTo>
                    <a:pt x="139" y="2"/>
                  </a:lnTo>
                  <a:lnTo>
                    <a:pt x="144" y="5"/>
                  </a:lnTo>
                  <a:lnTo>
                    <a:pt x="146" y="9"/>
                  </a:lnTo>
                  <a:lnTo>
                    <a:pt x="155" y="18"/>
                  </a:lnTo>
                  <a:lnTo>
                    <a:pt x="160" y="25"/>
                  </a:lnTo>
                  <a:lnTo>
                    <a:pt x="162" y="30"/>
                  </a:lnTo>
                  <a:lnTo>
                    <a:pt x="165" y="32"/>
                  </a:lnTo>
                  <a:lnTo>
                    <a:pt x="165" y="34"/>
                  </a:lnTo>
                  <a:close/>
                </a:path>
              </a:pathLst>
            </a:custGeom>
            <a:solidFill>
              <a:srgbClr val="538DD5"/>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47" name="A115">
              <a:extLst>
                <a:ext uri="{FF2B5EF4-FFF2-40B4-BE49-F238E27FC236}">
                  <a16:creationId xmlns:a16="http://schemas.microsoft.com/office/drawing/2014/main" id="{C062CF82-628C-3159-2DB9-D1B3162069CA}"/>
                </a:ext>
              </a:extLst>
            </xdr:cNvPr>
            <xdr:cNvSpPr>
              <a:spLocks noEditPoints="1"/>
            </xdr:cNvSpPr>
          </xdr:nvSpPr>
          <xdr:spPr bwMode="auto">
            <a:xfrm>
              <a:off x="4255911" y="8197310"/>
              <a:ext cx="326673" cy="477301"/>
            </a:xfrm>
            <a:custGeom>
              <a:avLst/>
              <a:gdLst/>
              <a:ahLst/>
              <a:cxnLst>
                <a:cxn ang="0">
                  <a:pos x="18" y="182"/>
                </a:cxn>
                <a:cxn ang="0">
                  <a:pos x="11" y="166"/>
                </a:cxn>
                <a:cxn ang="0">
                  <a:pos x="6" y="157"/>
                </a:cxn>
                <a:cxn ang="0">
                  <a:pos x="61" y="11"/>
                </a:cxn>
                <a:cxn ang="0">
                  <a:pos x="84" y="22"/>
                </a:cxn>
                <a:cxn ang="0">
                  <a:pos x="95" y="34"/>
                </a:cxn>
                <a:cxn ang="0">
                  <a:pos x="118" y="34"/>
                </a:cxn>
                <a:cxn ang="0">
                  <a:pos x="148" y="54"/>
                </a:cxn>
                <a:cxn ang="0">
                  <a:pos x="178" y="54"/>
                </a:cxn>
                <a:cxn ang="0">
                  <a:pos x="212" y="61"/>
                </a:cxn>
                <a:cxn ang="0">
                  <a:pos x="237" y="107"/>
                </a:cxn>
                <a:cxn ang="0">
                  <a:pos x="249" y="121"/>
                </a:cxn>
                <a:cxn ang="0">
                  <a:pos x="276" y="130"/>
                </a:cxn>
                <a:cxn ang="0">
                  <a:pos x="292" y="141"/>
                </a:cxn>
                <a:cxn ang="0">
                  <a:pos x="308" y="146"/>
                </a:cxn>
                <a:cxn ang="0">
                  <a:pos x="324" y="144"/>
                </a:cxn>
                <a:cxn ang="0">
                  <a:pos x="347" y="166"/>
                </a:cxn>
                <a:cxn ang="0">
                  <a:pos x="329" y="185"/>
                </a:cxn>
                <a:cxn ang="0">
                  <a:pos x="308" y="192"/>
                </a:cxn>
                <a:cxn ang="0">
                  <a:pos x="292" y="201"/>
                </a:cxn>
                <a:cxn ang="0">
                  <a:pos x="290" y="224"/>
                </a:cxn>
                <a:cxn ang="0">
                  <a:pos x="297" y="251"/>
                </a:cxn>
                <a:cxn ang="0">
                  <a:pos x="297" y="269"/>
                </a:cxn>
                <a:cxn ang="0">
                  <a:pos x="306" y="297"/>
                </a:cxn>
                <a:cxn ang="0">
                  <a:pos x="292" y="315"/>
                </a:cxn>
                <a:cxn ang="0">
                  <a:pos x="283" y="313"/>
                </a:cxn>
                <a:cxn ang="0">
                  <a:pos x="267" y="358"/>
                </a:cxn>
                <a:cxn ang="0">
                  <a:pos x="281" y="383"/>
                </a:cxn>
                <a:cxn ang="0">
                  <a:pos x="292" y="413"/>
                </a:cxn>
                <a:cxn ang="0">
                  <a:pos x="278" y="450"/>
                </a:cxn>
                <a:cxn ang="0">
                  <a:pos x="249" y="457"/>
                </a:cxn>
                <a:cxn ang="0">
                  <a:pos x="237" y="475"/>
                </a:cxn>
                <a:cxn ang="0">
                  <a:pos x="239" y="493"/>
                </a:cxn>
                <a:cxn ang="0">
                  <a:pos x="226" y="505"/>
                </a:cxn>
                <a:cxn ang="0">
                  <a:pos x="205" y="493"/>
                </a:cxn>
                <a:cxn ang="0">
                  <a:pos x="180" y="500"/>
                </a:cxn>
                <a:cxn ang="0">
                  <a:pos x="153" y="500"/>
                </a:cxn>
                <a:cxn ang="0">
                  <a:pos x="146" y="473"/>
                </a:cxn>
                <a:cxn ang="0">
                  <a:pos x="130" y="470"/>
                </a:cxn>
                <a:cxn ang="0">
                  <a:pos x="114" y="475"/>
                </a:cxn>
                <a:cxn ang="0">
                  <a:pos x="102" y="450"/>
                </a:cxn>
                <a:cxn ang="0">
                  <a:pos x="95" y="427"/>
                </a:cxn>
                <a:cxn ang="0">
                  <a:pos x="84" y="409"/>
                </a:cxn>
                <a:cxn ang="0">
                  <a:pos x="86" y="388"/>
                </a:cxn>
                <a:cxn ang="0">
                  <a:pos x="84" y="358"/>
                </a:cxn>
                <a:cxn ang="0">
                  <a:pos x="79" y="317"/>
                </a:cxn>
                <a:cxn ang="0">
                  <a:pos x="68" y="306"/>
                </a:cxn>
                <a:cxn ang="0">
                  <a:pos x="61" y="303"/>
                </a:cxn>
                <a:cxn ang="0">
                  <a:pos x="57" y="285"/>
                </a:cxn>
                <a:cxn ang="0">
                  <a:pos x="45" y="249"/>
                </a:cxn>
                <a:cxn ang="0">
                  <a:pos x="36" y="230"/>
                </a:cxn>
                <a:cxn ang="0">
                  <a:pos x="43" y="226"/>
                </a:cxn>
                <a:cxn ang="0">
                  <a:pos x="32" y="214"/>
                </a:cxn>
                <a:cxn ang="0">
                  <a:pos x="20" y="187"/>
                </a:cxn>
                <a:cxn ang="0">
                  <a:pos x="13" y="169"/>
                </a:cxn>
                <a:cxn ang="0">
                  <a:pos x="4" y="141"/>
                </a:cxn>
                <a:cxn ang="0">
                  <a:pos x="2" y="112"/>
                </a:cxn>
                <a:cxn ang="0">
                  <a:pos x="11" y="68"/>
                </a:cxn>
                <a:cxn ang="0">
                  <a:pos x="20" y="20"/>
                </a:cxn>
                <a:cxn ang="0">
                  <a:pos x="45" y="2"/>
                </a:cxn>
              </a:cxnLst>
              <a:rect l="0" t="0" r="r" b="b"/>
              <a:pathLst>
                <a:path w="347" h="507">
                  <a:moveTo>
                    <a:pt x="18" y="182"/>
                  </a:moveTo>
                  <a:lnTo>
                    <a:pt x="16" y="185"/>
                  </a:lnTo>
                  <a:lnTo>
                    <a:pt x="13" y="182"/>
                  </a:lnTo>
                  <a:lnTo>
                    <a:pt x="11" y="180"/>
                  </a:lnTo>
                  <a:lnTo>
                    <a:pt x="13" y="180"/>
                  </a:lnTo>
                  <a:lnTo>
                    <a:pt x="13" y="180"/>
                  </a:lnTo>
                  <a:lnTo>
                    <a:pt x="18" y="182"/>
                  </a:lnTo>
                  <a:close/>
                  <a:moveTo>
                    <a:pt x="4" y="176"/>
                  </a:moveTo>
                  <a:lnTo>
                    <a:pt x="4" y="178"/>
                  </a:lnTo>
                  <a:lnTo>
                    <a:pt x="2" y="176"/>
                  </a:lnTo>
                  <a:lnTo>
                    <a:pt x="2" y="173"/>
                  </a:lnTo>
                  <a:lnTo>
                    <a:pt x="4" y="176"/>
                  </a:lnTo>
                  <a:lnTo>
                    <a:pt x="4" y="176"/>
                  </a:lnTo>
                  <a:close/>
                  <a:moveTo>
                    <a:pt x="11" y="166"/>
                  </a:moveTo>
                  <a:lnTo>
                    <a:pt x="11" y="169"/>
                  </a:lnTo>
                  <a:lnTo>
                    <a:pt x="9" y="169"/>
                  </a:lnTo>
                  <a:lnTo>
                    <a:pt x="9" y="166"/>
                  </a:lnTo>
                  <a:lnTo>
                    <a:pt x="11" y="166"/>
                  </a:lnTo>
                  <a:close/>
                  <a:moveTo>
                    <a:pt x="9" y="157"/>
                  </a:moveTo>
                  <a:lnTo>
                    <a:pt x="9" y="157"/>
                  </a:lnTo>
                  <a:lnTo>
                    <a:pt x="6" y="157"/>
                  </a:lnTo>
                  <a:lnTo>
                    <a:pt x="6" y="155"/>
                  </a:lnTo>
                  <a:lnTo>
                    <a:pt x="6" y="153"/>
                  </a:lnTo>
                  <a:lnTo>
                    <a:pt x="9" y="155"/>
                  </a:lnTo>
                  <a:lnTo>
                    <a:pt x="9" y="157"/>
                  </a:lnTo>
                  <a:close/>
                  <a:moveTo>
                    <a:pt x="57" y="9"/>
                  </a:moveTo>
                  <a:lnTo>
                    <a:pt x="59" y="11"/>
                  </a:lnTo>
                  <a:lnTo>
                    <a:pt x="61" y="11"/>
                  </a:lnTo>
                  <a:lnTo>
                    <a:pt x="63" y="9"/>
                  </a:lnTo>
                  <a:lnTo>
                    <a:pt x="68" y="6"/>
                  </a:lnTo>
                  <a:lnTo>
                    <a:pt x="70" y="6"/>
                  </a:lnTo>
                  <a:lnTo>
                    <a:pt x="73" y="6"/>
                  </a:lnTo>
                  <a:lnTo>
                    <a:pt x="75" y="11"/>
                  </a:lnTo>
                  <a:lnTo>
                    <a:pt x="79" y="18"/>
                  </a:lnTo>
                  <a:lnTo>
                    <a:pt x="84" y="22"/>
                  </a:lnTo>
                  <a:lnTo>
                    <a:pt x="86" y="25"/>
                  </a:lnTo>
                  <a:lnTo>
                    <a:pt x="89" y="27"/>
                  </a:lnTo>
                  <a:lnTo>
                    <a:pt x="89" y="29"/>
                  </a:lnTo>
                  <a:lnTo>
                    <a:pt x="91" y="32"/>
                  </a:lnTo>
                  <a:lnTo>
                    <a:pt x="93" y="34"/>
                  </a:lnTo>
                  <a:lnTo>
                    <a:pt x="93" y="34"/>
                  </a:lnTo>
                  <a:lnTo>
                    <a:pt x="95" y="34"/>
                  </a:lnTo>
                  <a:lnTo>
                    <a:pt x="98" y="36"/>
                  </a:lnTo>
                  <a:lnTo>
                    <a:pt x="102" y="41"/>
                  </a:lnTo>
                  <a:lnTo>
                    <a:pt x="105" y="41"/>
                  </a:lnTo>
                  <a:lnTo>
                    <a:pt x="107" y="41"/>
                  </a:lnTo>
                  <a:lnTo>
                    <a:pt x="111" y="38"/>
                  </a:lnTo>
                  <a:lnTo>
                    <a:pt x="116" y="36"/>
                  </a:lnTo>
                  <a:lnTo>
                    <a:pt x="118" y="34"/>
                  </a:lnTo>
                  <a:lnTo>
                    <a:pt x="125" y="36"/>
                  </a:lnTo>
                  <a:lnTo>
                    <a:pt x="130" y="41"/>
                  </a:lnTo>
                  <a:lnTo>
                    <a:pt x="134" y="43"/>
                  </a:lnTo>
                  <a:lnTo>
                    <a:pt x="139" y="45"/>
                  </a:lnTo>
                  <a:lnTo>
                    <a:pt x="141" y="45"/>
                  </a:lnTo>
                  <a:lnTo>
                    <a:pt x="143" y="48"/>
                  </a:lnTo>
                  <a:lnTo>
                    <a:pt x="148" y="54"/>
                  </a:lnTo>
                  <a:lnTo>
                    <a:pt x="150" y="61"/>
                  </a:lnTo>
                  <a:lnTo>
                    <a:pt x="150" y="66"/>
                  </a:lnTo>
                  <a:lnTo>
                    <a:pt x="155" y="66"/>
                  </a:lnTo>
                  <a:lnTo>
                    <a:pt x="157" y="64"/>
                  </a:lnTo>
                  <a:lnTo>
                    <a:pt x="162" y="61"/>
                  </a:lnTo>
                  <a:lnTo>
                    <a:pt x="171" y="57"/>
                  </a:lnTo>
                  <a:lnTo>
                    <a:pt x="178" y="54"/>
                  </a:lnTo>
                  <a:lnTo>
                    <a:pt x="182" y="52"/>
                  </a:lnTo>
                  <a:lnTo>
                    <a:pt x="185" y="52"/>
                  </a:lnTo>
                  <a:lnTo>
                    <a:pt x="189" y="52"/>
                  </a:lnTo>
                  <a:lnTo>
                    <a:pt x="196" y="54"/>
                  </a:lnTo>
                  <a:lnTo>
                    <a:pt x="203" y="57"/>
                  </a:lnTo>
                  <a:lnTo>
                    <a:pt x="210" y="59"/>
                  </a:lnTo>
                  <a:lnTo>
                    <a:pt x="212" y="61"/>
                  </a:lnTo>
                  <a:lnTo>
                    <a:pt x="214" y="64"/>
                  </a:lnTo>
                  <a:lnTo>
                    <a:pt x="223" y="75"/>
                  </a:lnTo>
                  <a:lnTo>
                    <a:pt x="228" y="80"/>
                  </a:lnTo>
                  <a:lnTo>
                    <a:pt x="230" y="86"/>
                  </a:lnTo>
                  <a:lnTo>
                    <a:pt x="235" y="93"/>
                  </a:lnTo>
                  <a:lnTo>
                    <a:pt x="235" y="100"/>
                  </a:lnTo>
                  <a:lnTo>
                    <a:pt x="237" y="107"/>
                  </a:lnTo>
                  <a:lnTo>
                    <a:pt x="237" y="112"/>
                  </a:lnTo>
                  <a:lnTo>
                    <a:pt x="239" y="114"/>
                  </a:lnTo>
                  <a:lnTo>
                    <a:pt x="239" y="116"/>
                  </a:lnTo>
                  <a:lnTo>
                    <a:pt x="242" y="118"/>
                  </a:lnTo>
                  <a:lnTo>
                    <a:pt x="244" y="118"/>
                  </a:lnTo>
                  <a:lnTo>
                    <a:pt x="246" y="121"/>
                  </a:lnTo>
                  <a:lnTo>
                    <a:pt x="249" y="121"/>
                  </a:lnTo>
                  <a:lnTo>
                    <a:pt x="253" y="123"/>
                  </a:lnTo>
                  <a:lnTo>
                    <a:pt x="258" y="123"/>
                  </a:lnTo>
                  <a:lnTo>
                    <a:pt x="262" y="123"/>
                  </a:lnTo>
                  <a:lnTo>
                    <a:pt x="267" y="123"/>
                  </a:lnTo>
                  <a:lnTo>
                    <a:pt x="269" y="125"/>
                  </a:lnTo>
                  <a:lnTo>
                    <a:pt x="271" y="125"/>
                  </a:lnTo>
                  <a:lnTo>
                    <a:pt x="276" y="130"/>
                  </a:lnTo>
                  <a:lnTo>
                    <a:pt x="278" y="132"/>
                  </a:lnTo>
                  <a:lnTo>
                    <a:pt x="281" y="132"/>
                  </a:lnTo>
                  <a:lnTo>
                    <a:pt x="283" y="132"/>
                  </a:lnTo>
                  <a:lnTo>
                    <a:pt x="285" y="132"/>
                  </a:lnTo>
                  <a:lnTo>
                    <a:pt x="287" y="134"/>
                  </a:lnTo>
                  <a:lnTo>
                    <a:pt x="290" y="139"/>
                  </a:lnTo>
                  <a:lnTo>
                    <a:pt x="292" y="141"/>
                  </a:lnTo>
                  <a:lnTo>
                    <a:pt x="292" y="144"/>
                  </a:lnTo>
                  <a:lnTo>
                    <a:pt x="297" y="144"/>
                  </a:lnTo>
                  <a:lnTo>
                    <a:pt x="299" y="144"/>
                  </a:lnTo>
                  <a:lnTo>
                    <a:pt x="301" y="144"/>
                  </a:lnTo>
                  <a:lnTo>
                    <a:pt x="303" y="144"/>
                  </a:lnTo>
                  <a:lnTo>
                    <a:pt x="306" y="146"/>
                  </a:lnTo>
                  <a:lnTo>
                    <a:pt x="308" y="146"/>
                  </a:lnTo>
                  <a:lnTo>
                    <a:pt x="308" y="148"/>
                  </a:lnTo>
                  <a:lnTo>
                    <a:pt x="313" y="148"/>
                  </a:lnTo>
                  <a:lnTo>
                    <a:pt x="315" y="146"/>
                  </a:lnTo>
                  <a:lnTo>
                    <a:pt x="319" y="139"/>
                  </a:lnTo>
                  <a:lnTo>
                    <a:pt x="322" y="139"/>
                  </a:lnTo>
                  <a:lnTo>
                    <a:pt x="324" y="141"/>
                  </a:lnTo>
                  <a:lnTo>
                    <a:pt x="324" y="144"/>
                  </a:lnTo>
                  <a:lnTo>
                    <a:pt x="326" y="150"/>
                  </a:lnTo>
                  <a:lnTo>
                    <a:pt x="331" y="155"/>
                  </a:lnTo>
                  <a:lnTo>
                    <a:pt x="333" y="157"/>
                  </a:lnTo>
                  <a:lnTo>
                    <a:pt x="335" y="162"/>
                  </a:lnTo>
                  <a:lnTo>
                    <a:pt x="338" y="162"/>
                  </a:lnTo>
                  <a:lnTo>
                    <a:pt x="345" y="164"/>
                  </a:lnTo>
                  <a:lnTo>
                    <a:pt x="347" y="166"/>
                  </a:lnTo>
                  <a:lnTo>
                    <a:pt x="345" y="169"/>
                  </a:lnTo>
                  <a:lnTo>
                    <a:pt x="345" y="176"/>
                  </a:lnTo>
                  <a:lnTo>
                    <a:pt x="342" y="178"/>
                  </a:lnTo>
                  <a:lnTo>
                    <a:pt x="340" y="178"/>
                  </a:lnTo>
                  <a:lnTo>
                    <a:pt x="335" y="180"/>
                  </a:lnTo>
                  <a:lnTo>
                    <a:pt x="333" y="180"/>
                  </a:lnTo>
                  <a:lnTo>
                    <a:pt x="329" y="185"/>
                  </a:lnTo>
                  <a:lnTo>
                    <a:pt x="326" y="185"/>
                  </a:lnTo>
                  <a:lnTo>
                    <a:pt x="324" y="187"/>
                  </a:lnTo>
                  <a:lnTo>
                    <a:pt x="315" y="185"/>
                  </a:lnTo>
                  <a:lnTo>
                    <a:pt x="315" y="187"/>
                  </a:lnTo>
                  <a:lnTo>
                    <a:pt x="313" y="187"/>
                  </a:lnTo>
                  <a:lnTo>
                    <a:pt x="310" y="189"/>
                  </a:lnTo>
                  <a:lnTo>
                    <a:pt x="308" y="192"/>
                  </a:lnTo>
                  <a:lnTo>
                    <a:pt x="306" y="192"/>
                  </a:lnTo>
                  <a:lnTo>
                    <a:pt x="303" y="194"/>
                  </a:lnTo>
                  <a:lnTo>
                    <a:pt x="301" y="194"/>
                  </a:lnTo>
                  <a:lnTo>
                    <a:pt x="299" y="196"/>
                  </a:lnTo>
                  <a:lnTo>
                    <a:pt x="297" y="198"/>
                  </a:lnTo>
                  <a:lnTo>
                    <a:pt x="294" y="198"/>
                  </a:lnTo>
                  <a:lnTo>
                    <a:pt x="292" y="201"/>
                  </a:lnTo>
                  <a:lnTo>
                    <a:pt x="290" y="203"/>
                  </a:lnTo>
                  <a:lnTo>
                    <a:pt x="287" y="203"/>
                  </a:lnTo>
                  <a:lnTo>
                    <a:pt x="285" y="205"/>
                  </a:lnTo>
                  <a:lnTo>
                    <a:pt x="287" y="210"/>
                  </a:lnTo>
                  <a:lnTo>
                    <a:pt x="287" y="214"/>
                  </a:lnTo>
                  <a:lnTo>
                    <a:pt x="290" y="221"/>
                  </a:lnTo>
                  <a:lnTo>
                    <a:pt x="290" y="224"/>
                  </a:lnTo>
                  <a:lnTo>
                    <a:pt x="290" y="226"/>
                  </a:lnTo>
                  <a:lnTo>
                    <a:pt x="292" y="228"/>
                  </a:lnTo>
                  <a:lnTo>
                    <a:pt x="294" y="233"/>
                  </a:lnTo>
                  <a:lnTo>
                    <a:pt x="297" y="235"/>
                  </a:lnTo>
                  <a:lnTo>
                    <a:pt x="297" y="242"/>
                  </a:lnTo>
                  <a:lnTo>
                    <a:pt x="297" y="246"/>
                  </a:lnTo>
                  <a:lnTo>
                    <a:pt x="297" y="251"/>
                  </a:lnTo>
                  <a:lnTo>
                    <a:pt x="299" y="256"/>
                  </a:lnTo>
                  <a:lnTo>
                    <a:pt x="299" y="258"/>
                  </a:lnTo>
                  <a:lnTo>
                    <a:pt x="299" y="260"/>
                  </a:lnTo>
                  <a:lnTo>
                    <a:pt x="299" y="262"/>
                  </a:lnTo>
                  <a:lnTo>
                    <a:pt x="299" y="265"/>
                  </a:lnTo>
                  <a:lnTo>
                    <a:pt x="297" y="269"/>
                  </a:lnTo>
                  <a:lnTo>
                    <a:pt x="297" y="269"/>
                  </a:lnTo>
                  <a:lnTo>
                    <a:pt x="297" y="272"/>
                  </a:lnTo>
                  <a:lnTo>
                    <a:pt x="297" y="274"/>
                  </a:lnTo>
                  <a:lnTo>
                    <a:pt x="301" y="276"/>
                  </a:lnTo>
                  <a:lnTo>
                    <a:pt x="303" y="278"/>
                  </a:lnTo>
                  <a:lnTo>
                    <a:pt x="303" y="281"/>
                  </a:lnTo>
                  <a:lnTo>
                    <a:pt x="306" y="290"/>
                  </a:lnTo>
                  <a:lnTo>
                    <a:pt x="306" y="297"/>
                  </a:lnTo>
                  <a:lnTo>
                    <a:pt x="308" y="301"/>
                  </a:lnTo>
                  <a:lnTo>
                    <a:pt x="308" y="306"/>
                  </a:lnTo>
                  <a:lnTo>
                    <a:pt x="306" y="308"/>
                  </a:lnTo>
                  <a:lnTo>
                    <a:pt x="301" y="313"/>
                  </a:lnTo>
                  <a:lnTo>
                    <a:pt x="297" y="317"/>
                  </a:lnTo>
                  <a:lnTo>
                    <a:pt x="294" y="317"/>
                  </a:lnTo>
                  <a:lnTo>
                    <a:pt x="292" y="315"/>
                  </a:lnTo>
                  <a:lnTo>
                    <a:pt x="292" y="315"/>
                  </a:lnTo>
                  <a:lnTo>
                    <a:pt x="292" y="308"/>
                  </a:lnTo>
                  <a:lnTo>
                    <a:pt x="292" y="306"/>
                  </a:lnTo>
                  <a:lnTo>
                    <a:pt x="292" y="303"/>
                  </a:lnTo>
                  <a:lnTo>
                    <a:pt x="290" y="299"/>
                  </a:lnTo>
                  <a:lnTo>
                    <a:pt x="287" y="303"/>
                  </a:lnTo>
                  <a:lnTo>
                    <a:pt x="283" y="313"/>
                  </a:lnTo>
                  <a:lnTo>
                    <a:pt x="278" y="322"/>
                  </a:lnTo>
                  <a:lnTo>
                    <a:pt x="274" y="333"/>
                  </a:lnTo>
                  <a:lnTo>
                    <a:pt x="271" y="342"/>
                  </a:lnTo>
                  <a:lnTo>
                    <a:pt x="269" y="347"/>
                  </a:lnTo>
                  <a:lnTo>
                    <a:pt x="267" y="349"/>
                  </a:lnTo>
                  <a:lnTo>
                    <a:pt x="267" y="354"/>
                  </a:lnTo>
                  <a:lnTo>
                    <a:pt x="267" y="358"/>
                  </a:lnTo>
                  <a:lnTo>
                    <a:pt x="267" y="361"/>
                  </a:lnTo>
                  <a:lnTo>
                    <a:pt x="269" y="365"/>
                  </a:lnTo>
                  <a:lnTo>
                    <a:pt x="274" y="372"/>
                  </a:lnTo>
                  <a:lnTo>
                    <a:pt x="271" y="377"/>
                  </a:lnTo>
                  <a:lnTo>
                    <a:pt x="274" y="379"/>
                  </a:lnTo>
                  <a:lnTo>
                    <a:pt x="278" y="381"/>
                  </a:lnTo>
                  <a:lnTo>
                    <a:pt x="281" y="383"/>
                  </a:lnTo>
                  <a:lnTo>
                    <a:pt x="281" y="388"/>
                  </a:lnTo>
                  <a:lnTo>
                    <a:pt x="283" y="393"/>
                  </a:lnTo>
                  <a:lnTo>
                    <a:pt x="283" y="397"/>
                  </a:lnTo>
                  <a:lnTo>
                    <a:pt x="285" y="402"/>
                  </a:lnTo>
                  <a:lnTo>
                    <a:pt x="290" y="406"/>
                  </a:lnTo>
                  <a:lnTo>
                    <a:pt x="290" y="411"/>
                  </a:lnTo>
                  <a:lnTo>
                    <a:pt x="292" y="413"/>
                  </a:lnTo>
                  <a:lnTo>
                    <a:pt x="292" y="420"/>
                  </a:lnTo>
                  <a:lnTo>
                    <a:pt x="292" y="425"/>
                  </a:lnTo>
                  <a:lnTo>
                    <a:pt x="290" y="434"/>
                  </a:lnTo>
                  <a:lnTo>
                    <a:pt x="290" y="438"/>
                  </a:lnTo>
                  <a:lnTo>
                    <a:pt x="287" y="443"/>
                  </a:lnTo>
                  <a:lnTo>
                    <a:pt x="283" y="447"/>
                  </a:lnTo>
                  <a:lnTo>
                    <a:pt x="278" y="450"/>
                  </a:lnTo>
                  <a:lnTo>
                    <a:pt x="276" y="452"/>
                  </a:lnTo>
                  <a:lnTo>
                    <a:pt x="274" y="452"/>
                  </a:lnTo>
                  <a:lnTo>
                    <a:pt x="271" y="452"/>
                  </a:lnTo>
                  <a:lnTo>
                    <a:pt x="267" y="452"/>
                  </a:lnTo>
                  <a:lnTo>
                    <a:pt x="262" y="452"/>
                  </a:lnTo>
                  <a:lnTo>
                    <a:pt x="255" y="454"/>
                  </a:lnTo>
                  <a:lnTo>
                    <a:pt x="249" y="457"/>
                  </a:lnTo>
                  <a:lnTo>
                    <a:pt x="242" y="461"/>
                  </a:lnTo>
                  <a:lnTo>
                    <a:pt x="239" y="466"/>
                  </a:lnTo>
                  <a:lnTo>
                    <a:pt x="237" y="468"/>
                  </a:lnTo>
                  <a:lnTo>
                    <a:pt x="237" y="470"/>
                  </a:lnTo>
                  <a:lnTo>
                    <a:pt x="237" y="473"/>
                  </a:lnTo>
                  <a:lnTo>
                    <a:pt x="237" y="473"/>
                  </a:lnTo>
                  <a:lnTo>
                    <a:pt x="237" y="475"/>
                  </a:lnTo>
                  <a:lnTo>
                    <a:pt x="237" y="477"/>
                  </a:lnTo>
                  <a:lnTo>
                    <a:pt x="237" y="479"/>
                  </a:lnTo>
                  <a:lnTo>
                    <a:pt x="237" y="482"/>
                  </a:lnTo>
                  <a:lnTo>
                    <a:pt x="237" y="484"/>
                  </a:lnTo>
                  <a:lnTo>
                    <a:pt x="237" y="486"/>
                  </a:lnTo>
                  <a:lnTo>
                    <a:pt x="237" y="489"/>
                  </a:lnTo>
                  <a:lnTo>
                    <a:pt x="239" y="493"/>
                  </a:lnTo>
                  <a:lnTo>
                    <a:pt x="239" y="495"/>
                  </a:lnTo>
                  <a:lnTo>
                    <a:pt x="239" y="498"/>
                  </a:lnTo>
                  <a:lnTo>
                    <a:pt x="239" y="500"/>
                  </a:lnTo>
                  <a:lnTo>
                    <a:pt x="239" y="500"/>
                  </a:lnTo>
                  <a:lnTo>
                    <a:pt x="235" y="502"/>
                  </a:lnTo>
                  <a:lnTo>
                    <a:pt x="230" y="505"/>
                  </a:lnTo>
                  <a:lnTo>
                    <a:pt x="226" y="505"/>
                  </a:lnTo>
                  <a:lnTo>
                    <a:pt x="223" y="505"/>
                  </a:lnTo>
                  <a:lnTo>
                    <a:pt x="221" y="502"/>
                  </a:lnTo>
                  <a:lnTo>
                    <a:pt x="217" y="498"/>
                  </a:lnTo>
                  <a:lnTo>
                    <a:pt x="214" y="495"/>
                  </a:lnTo>
                  <a:lnTo>
                    <a:pt x="214" y="493"/>
                  </a:lnTo>
                  <a:lnTo>
                    <a:pt x="210" y="493"/>
                  </a:lnTo>
                  <a:lnTo>
                    <a:pt x="205" y="493"/>
                  </a:lnTo>
                  <a:lnTo>
                    <a:pt x="203" y="493"/>
                  </a:lnTo>
                  <a:lnTo>
                    <a:pt x="198" y="493"/>
                  </a:lnTo>
                  <a:lnTo>
                    <a:pt x="194" y="491"/>
                  </a:lnTo>
                  <a:lnTo>
                    <a:pt x="191" y="491"/>
                  </a:lnTo>
                  <a:lnTo>
                    <a:pt x="187" y="493"/>
                  </a:lnTo>
                  <a:lnTo>
                    <a:pt x="182" y="498"/>
                  </a:lnTo>
                  <a:lnTo>
                    <a:pt x="180" y="500"/>
                  </a:lnTo>
                  <a:lnTo>
                    <a:pt x="178" y="502"/>
                  </a:lnTo>
                  <a:lnTo>
                    <a:pt x="175" y="507"/>
                  </a:lnTo>
                  <a:lnTo>
                    <a:pt x="173" y="505"/>
                  </a:lnTo>
                  <a:lnTo>
                    <a:pt x="164" y="505"/>
                  </a:lnTo>
                  <a:lnTo>
                    <a:pt x="157" y="500"/>
                  </a:lnTo>
                  <a:lnTo>
                    <a:pt x="155" y="500"/>
                  </a:lnTo>
                  <a:lnTo>
                    <a:pt x="153" y="500"/>
                  </a:lnTo>
                  <a:lnTo>
                    <a:pt x="150" y="495"/>
                  </a:lnTo>
                  <a:lnTo>
                    <a:pt x="150" y="491"/>
                  </a:lnTo>
                  <a:lnTo>
                    <a:pt x="150" y="484"/>
                  </a:lnTo>
                  <a:lnTo>
                    <a:pt x="148" y="479"/>
                  </a:lnTo>
                  <a:lnTo>
                    <a:pt x="148" y="475"/>
                  </a:lnTo>
                  <a:lnTo>
                    <a:pt x="148" y="473"/>
                  </a:lnTo>
                  <a:lnTo>
                    <a:pt x="146" y="473"/>
                  </a:lnTo>
                  <a:lnTo>
                    <a:pt x="143" y="470"/>
                  </a:lnTo>
                  <a:lnTo>
                    <a:pt x="141" y="470"/>
                  </a:lnTo>
                  <a:lnTo>
                    <a:pt x="139" y="468"/>
                  </a:lnTo>
                  <a:lnTo>
                    <a:pt x="137" y="468"/>
                  </a:lnTo>
                  <a:lnTo>
                    <a:pt x="134" y="468"/>
                  </a:lnTo>
                  <a:lnTo>
                    <a:pt x="134" y="470"/>
                  </a:lnTo>
                  <a:lnTo>
                    <a:pt x="130" y="470"/>
                  </a:lnTo>
                  <a:lnTo>
                    <a:pt x="127" y="470"/>
                  </a:lnTo>
                  <a:lnTo>
                    <a:pt x="125" y="470"/>
                  </a:lnTo>
                  <a:lnTo>
                    <a:pt x="125" y="473"/>
                  </a:lnTo>
                  <a:lnTo>
                    <a:pt x="121" y="473"/>
                  </a:lnTo>
                  <a:lnTo>
                    <a:pt x="118" y="473"/>
                  </a:lnTo>
                  <a:lnTo>
                    <a:pt x="116" y="475"/>
                  </a:lnTo>
                  <a:lnTo>
                    <a:pt x="114" y="475"/>
                  </a:lnTo>
                  <a:lnTo>
                    <a:pt x="111" y="475"/>
                  </a:lnTo>
                  <a:lnTo>
                    <a:pt x="109" y="473"/>
                  </a:lnTo>
                  <a:lnTo>
                    <a:pt x="105" y="473"/>
                  </a:lnTo>
                  <a:lnTo>
                    <a:pt x="105" y="470"/>
                  </a:lnTo>
                  <a:lnTo>
                    <a:pt x="102" y="463"/>
                  </a:lnTo>
                  <a:lnTo>
                    <a:pt x="102" y="457"/>
                  </a:lnTo>
                  <a:lnTo>
                    <a:pt x="102" y="450"/>
                  </a:lnTo>
                  <a:lnTo>
                    <a:pt x="100" y="445"/>
                  </a:lnTo>
                  <a:lnTo>
                    <a:pt x="98" y="441"/>
                  </a:lnTo>
                  <a:lnTo>
                    <a:pt x="95" y="438"/>
                  </a:lnTo>
                  <a:lnTo>
                    <a:pt x="95" y="438"/>
                  </a:lnTo>
                  <a:lnTo>
                    <a:pt x="95" y="434"/>
                  </a:lnTo>
                  <a:lnTo>
                    <a:pt x="95" y="431"/>
                  </a:lnTo>
                  <a:lnTo>
                    <a:pt x="95" y="427"/>
                  </a:lnTo>
                  <a:lnTo>
                    <a:pt x="93" y="418"/>
                  </a:lnTo>
                  <a:lnTo>
                    <a:pt x="91" y="415"/>
                  </a:lnTo>
                  <a:lnTo>
                    <a:pt x="89" y="413"/>
                  </a:lnTo>
                  <a:lnTo>
                    <a:pt x="86" y="413"/>
                  </a:lnTo>
                  <a:lnTo>
                    <a:pt x="84" y="411"/>
                  </a:lnTo>
                  <a:lnTo>
                    <a:pt x="84" y="411"/>
                  </a:lnTo>
                  <a:lnTo>
                    <a:pt x="84" y="409"/>
                  </a:lnTo>
                  <a:lnTo>
                    <a:pt x="86" y="406"/>
                  </a:lnTo>
                  <a:lnTo>
                    <a:pt x="86" y="404"/>
                  </a:lnTo>
                  <a:lnTo>
                    <a:pt x="86" y="402"/>
                  </a:lnTo>
                  <a:lnTo>
                    <a:pt x="86" y="397"/>
                  </a:lnTo>
                  <a:lnTo>
                    <a:pt x="86" y="395"/>
                  </a:lnTo>
                  <a:lnTo>
                    <a:pt x="86" y="390"/>
                  </a:lnTo>
                  <a:lnTo>
                    <a:pt x="86" y="388"/>
                  </a:lnTo>
                  <a:lnTo>
                    <a:pt x="84" y="383"/>
                  </a:lnTo>
                  <a:lnTo>
                    <a:pt x="84" y="379"/>
                  </a:lnTo>
                  <a:lnTo>
                    <a:pt x="82" y="374"/>
                  </a:lnTo>
                  <a:lnTo>
                    <a:pt x="82" y="372"/>
                  </a:lnTo>
                  <a:lnTo>
                    <a:pt x="82" y="370"/>
                  </a:lnTo>
                  <a:lnTo>
                    <a:pt x="84" y="365"/>
                  </a:lnTo>
                  <a:lnTo>
                    <a:pt x="84" y="358"/>
                  </a:lnTo>
                  <a:lnTo>
                    <a:pt x="84" y="347"/>
                  </a:lnTo>
                  <a:lnTo>
                    <a:pt x="84" y="345"/>
                  </a:lnTo>
                  <a:lnTo>
                    <a:pt x="82" y="340"/>
                  </a:lnTo>
                  <a:lnTo>
                    <a:pt x="82" y="331"/>
                  </a:lnTo>
                  <a:lnTo>
                    <a:pt x="82" y="324"/>
                  </a:lnTo>
                  <a:lnTo>
                    <a:pt x="79" y="322"/>
                  </a:lnTo>
                  <a:lnTo>
                    <a:pt x="79" y="317"/>
                  </a:lnTo>
                  <a:lnTo>
                    <a:pt x="77" y="310"/>
                  </a:lnTo>
                  <a:lnTo>
                    <a:pt x="75" y="308"/>
                  </a:lnTo>
                  <a:lnTo>
                    <a:pt x="75" y="303"/>
                  </a:lnTo>
                  <a:lnTo>
                    <a:pt x="73" y="303"/>
                  </a:lnTo>
                  <a:lnTo>
                    <a:pt x="73" y="303"/>
                  </a:lnTo>
                  <a:lnTo>
                    <a:pt x="70" y="303"/>
                  </a:lnTo>
                  <a:lnTo>
                    <a:pt x="68" y="306"/>
                  </a:lnTo>
                  <a:lnTo>
                    <a:pt x="68" y="308"/>
                  </a:lnTo>
                  <a:lnTo>
                    <a:pt x="68" y="310"/>
                  </a:lnTo>
                  <a:lnTo>
                    <a:pt x="68" y="310"/>
                  </a:lnTo>
                  <a:lnTo>
                    <a:pt x="66" y="310"/>
                  </a:lnTo>
                  <a:lnTo>
                    <a:pt x="66" y="310"/>
                  </a:lnTo>
                  <a:lnTo>
                    <a:pt x="63" y="308"/>
                  </a:lnTo>
                  <a:lnTo>
                    <a:pt x="61" y="303"/>
                  </a:lnTo>
                  <a:lnTo>
                    <a:pt x="57" y="301"/>
                  </a:lnTo>
                  <a:lnTo>
                    <a:pt x="57" y="299"/>
                  </a:lnTo>
                  <a:lnTo>
                    <a:pt x="57" y="297"/>
                  </a:lnTo>
                  <a:lnTo>
                    <a:pt x="57" y="294"/>
                  </a:lnTo>
                  <a:lnTo>
                    <a:pt x="57" y="290"/>
                  </a:lnTo>
                  <a:lnTo>
                    <a:pt x="57" y="285"/>
                  </a:lnTo>
                  <a:lnTo>
                    <a:pt x="57" y="285"/>
                  </a:lnTo>
                  <a:lnTo>
                    <a:pt x="57" y="283"/>
                  </a:lnTo>
                  <a:lnTo>
                    <a:pt x="54" y="278"/>
                  </a:lnTo>
                  <a:lnTo>
                    <a:pt x="54" y="274"/>
                  </a:lnTo>
                  <a:lnTo>
                    <a:pt x="54" y="267"/>
                  </a:lnTo>
                  <a:lnTo>
                    <a:pt x="52" y="262"/>
                  </a:lnTo>
                  <a:lnTo>
                    <a:pt x="50" y="256"/>
                  </a:lnTo>
                  <a:lnTo>
                    <a:pt x="45" y="249"/>
                  </a:lnTo>
                  <a:lnTo>
                    <a:pt x="43" y="242"/>
                  </a:lnTo>
                  <a:lnTo>
                    <a:pt x="41" y="240"/>
                  </a:lnTo>
                  <a:lnTo>
                    <a:pt x="38" y="237"/>
                  </a:lnTo>
                  <a:lnTo>
                    <a:pt x="36" y="235"/>
                  </a:lnTo>
                  <a:lnTo>
                    <a:pt x="36" y="235"/>
                  </a:lnTo>
                  <a:lnTo>
                    <a:pt x="36" y="233"/>
                  </a:lnTo>
                  <a:lnTo>
                    <a:pt x="36" y="230"/>
                  </a:lnTo>
                  <a:lnTo>
                    <a:pt x="36" y="230"/>
                  </a:lnTo>
                  <a:lnTo>
                    <a:pt x="38" y="230"/>
                  </a:lnTo>
                  <a:lnTo>
                    <a:pt x="41" y="233"/>
                  </a:lnTo>
                  <a:lnTo>
                    <a:pt x="41" y="230"/>
                  </a:lnTo>
                  <a:lnTo>
                    <a:pt x="43" y="228"/>
                  </a:lnTo>
                  <a:lnTo>
                    <a:pt x="43" y="226"/>
                  </a:lnTo>
                  <a:lnTo>
                    <a:pt x="43" y="226"/>
                  </a:lnTo>
                  <a:lnTo>
                    <a:pt x="41" y="224"/>
                  </a:lnTo>
                  <a:lnTo>
                    <a:pt x="38" y="221"/>
                  </a:lnTo>
                  <a:lnTo>
                    <a:pt x="36" y="221"/>
                  </a:lnTo>
                  <a:lnTo>
                    <a:pt x="34" y="221"/>
                  </a:lnTo>
                  <a:lnTo>
                    <a:pt x="34" y="221"/>
                  </a:lnTo>
                  <a:lnTo>
                    <a:pt x="32" y="219"/>
                  </a:lnTo>
                  <a:lnTo>
                    <a:pt x="32" y="214"/>
                  </a:lnTo>
                  <a:lnTo>
                    <a:pt x="29" y="208"/>
                  </a:lnTo>
                  <a:lnTo>
                    <a:pt x="27" y="205"/>
                  </a:lnTo>
                  <a:lnTo>
                    <a:pt x="25" y="198"/>
                  </a:lnTo>
                  <a:lnTo>
                    <a:pt x="22" y="196"/>
                  </a:lnTo>
                  <a:lnTo>
                    <a:pt x="20" y="194"/>
                  </a:lnTo>
                  <a:lnTo>
                    <a:pt x="20" y="189"/>
                  </a:lnTo>
                  <a:lnTo>
                    <a:pt x="20" y="187"/>
                  </a:lnTo>
                  <a:lnTo>
                    <a:pt x="20" y="182"/>
                  </a:lnTo>
                  <a:lnTo>
                    <a:pt x="20" y="180"/>
                  </a:lnTo>
                  <a:lnTo>
                    <a:pt x="18" y="178"/>
                  </a:lnTo>
                  <a:lnTo>
                    <a:pt x="16" y="176"/>
                  </a:lnTo>
                  <a:lnTo>
                    <a:pt x="13" y="173"/>
                  </a:lnTo>
                  <a:lnTo>
                    <a:pt x="13" y="171"/>
                  </a:lnTo>
                  <a:lnTo>
                    <a:pt x="13" y="169"/>
                  </a:lnTo>
                  <a:lnTo>
                    <a:pt x="16" y="164"/>
                  </a:lnTo>
                  <a:lnTo>
                    <a:pt x="16" y="162"/>
                  </a:lnTo>
                  <a:lnTo>
                    <a:pt x="13" y="160"/>
                  </a:lnTo>
                  <a:lnTo>
                    <a:pt x="13" y="155"/>
                  </a:lnTo>
                  <a:lnTo>
                    <a:pt x="11" y="150"/>
                  </a:lnTo>
                  <a:lnTo>
                    <a:pt x="6" y="146"/>
                  </a:lnTo>
                  <a:lnTo>
                    <a:pt x="4" y="141"/>
                  </a:lnTo>
                  <a:lnTo>
                    <a:pt x="2" y="137"/>
                  </a:lnTo>
                  <a:lnTo>
                    <a:pt x="0" y="134"/>
                  </a:lnTo>
                  <a:lnTo>
                    <a:pt x="0" y="132"/>
                  </a:lnTo>
                  <a:lnTo>
                    <a:pt x="0" y="128"/>
                  </a:lnTo>
                  <a:lnTo>
                    <a:pt x="0" y="125"/>
                  </a:lnTo>
                  <a:lnTo>
                    <a:pt x="0" y="121"/>
                  </a:lnTo>
                  <a:lnTo>
                    <a:pt x="2" y="112"/>
                  </a:lnTo>
                  <a:lnTo>
                    <a:pt x="2" y="105"/>
                  </a:lnTo>
                  <a:lnTo>
                    <a:pt x="2" y="100"/>
                  </a:lnTo>
                  <a:lnTo>
                    <a:pt x="4" y="93"/>
                  </a:lnTo>
                  <a:lnTo>
                    <a:pt x="6" y="86"/>
                  </a:lnTo>
                  <a:lnTo>
                    <a:pt x="6" y="80"/>
                  </a:lnTo>
                  <a:lnTo>
                    <a:pt x="9" y="73"/>
                  </a:lnTo>
                  <a:lnTo>
                    <a:pt x="11" y="68"/>
                  </a:lnTo>
                  <a:lnTo>
                    <a:pt x="11" y="64"/>
                  </a:lnTo>
                  <a:lnTo>
                    <a:pt x="11" y="61"/>
                  </a:lnTo>
                  <a:lnTo>
                    <a:pt x="11" y="57"/>
                  </a:lnTo>
                  <a:lnTo>
                    <a:pt x="13" y="50"/>
                  </a:lnTo>
                  <a:lnTo>
                    <a:pt x="16" y="36"/>
                  </a:lnTo>
                  <a:lnTo>
                    <a:pt x="18" y="27"/>
                  </a:lnTo>
                  <a:lnTo>
                    <a:pt x="20" y="20"/>
                  </a:lnTo>
                  <a:lnTo>
                    <a:pt x="22" y="11"/>
                  </a:lnTo>
                  <a:lnTo>
                    <a:pt x="22" y="4"/>
                  </a:lnTo>
                  <a:lnTo>
                    <a:pt x="22" y="0"/>
                  </a:lnTo>
                  <a:lnTo>
                    <a:pt x="27" y="0"/>
                  </a:lnTo>
                  <a:lnTo>
                    <a:pt x="34" y="0"/>
                  </a:lnTo>
                  <a:lnTo>
                    <a:pt x="41" y="0"/>
                  </a:lnTo>
                  <a:lnTo>
                    <a:pt x="45" y="2"/>
                  </a:lnTo>
                  <a:lnTo>
                    <a:pt x="50" y="4"/>
                  </a:lnTo>
                  <a:lnTo>
                    <a:pt x="54" y="6"/>
                  </a:lnTo>
                  <a:lnTo>
                    <a:pt x="57" y="9"/>
                  </a:lnTo>
                  <a:close/>
                </a:path>
              </a:pathLst>
            </a:custGeom>
            <a:solidFill>
              <a:srgbClr val="538DD5"/>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48" name="A116">
              <a:extLst>
                <a:ext uri="{FF2B5EF4-FFF2-40B4-BE49-F238E27FC236}">
                  <a16:creationId xmlns:a16="http://schemas.microsoft.com/office/drawing/2014/main" id="{23835E8C-B61F-B015-34E5-DBF66B8FB7FC}"/>
                </a:ext>
              </a:extLst>
            </xdr:cNvPr>
            <xdr:cNvSpPr>
              <a:spLocks/>
            </xdr:cNvSpPr>
          </xdr:nvSpPr>
          <xdr:spPr bwMode="auto">
            <a:xfrm>
              <a:off x="4416894" y="8835593"/>
              <a:ext cx="232531" cy="96967"/>
            </a:xfrm>
            <a:custGeom>
              <a:avLst/>
              <a:gdLst/>
              <a:ahLst/>
              <a:cxnLst>
                <a:cxn ang="0">
                  <a:pos x="126" y="99"/>
                </a:cxn>
                <a:cxn ang="0">
                  <a:pos x="116" y="96"/>
                </a:cxn>
                <a:cxn ang="0">
                  <a:pos x="105" y="92"/>
                </a:cxn>
                <a:cxn ang="0">
                  <a:pos x="96" y="87"/>
                </a:cxn>
                <a:cxn ang="0">
                  <a:pos x="87" y="85"/>
                </a:cxn>
                <a:cxn ang="0">
                  <a:pos x="73" y="87"/>
                </a:cxn>
                <a:cxn ang="0">
                  <a:pos x="64" y="94"/>
                </a:cxn>
                <a:cxn ang="0">
                  <a:pos x="50" y="94"/>
                </a:cxn>
                <a:cxn ang="0">
                  <a:pos x="39" y="89"/>
                </a:cxn>
                <a:cxn ang="0">
                  <a:pos x="27" y="89"/>
                </a:cxn>
                <a:cxn ang="0">
                  <a:pos x="18" y="69"/>
                </a:cxn>
                <a:cxn ang="0">
                  <a:pos x="11" y="60"/>
                </a:cxn>
                <a:cxn ang="0">
                  <a:pos x="4" y="44"/>
                </a:cxn>
                <a:cxn ang="0">
                  <a:pos x="0" y="28"/>
                </a:cxn>
                <a:cxn ang="0">
                  <a:pos x="9" y="28"/>
                </a:cxn>
                <a:cxn ang="0">
                  <a:pos x="18" y="32"/>
                </a:cxn>
                <a:cxn ang="0">
                  <a:pos x="25" y="30"/>
                </a:cxn>
                <a:cxn ang="0">
                  <a:pos x="32" y="23"/>
                </a:cxn>
                <a:cxn ang="0">
                  <a:pos x="36" y="16"/>
                </a:cxn>
                <a:cxn ang="0">
                  <a:pos x="41" y="14"/>
                </a:cxn>
                <a:cxn ang="0">
                  <a:pos x="46" y="16"/>
                </a:cxn>
                <a:cxn ang="0">
                  <a:pos x="52" y="19"/>
                </a:cxn>
                <a:cxn ang="0">
                  <a:pos x="64" y="19"/>
                </a:cxn>
                <a:cxn ang="0">
                  <a:pos x="78" y="7"/>
                </a:cxn>
                <a:cxn ang="0">
                  <a:pos x="84" y="3"/>
                </a:cxn>
                <a:cxn ang="0">
                  <a:pos x="94" y="7"/>
                </a:cxn>
                <a:cxn ang="0">
                  <a:pos x="103" y="12"/>
                </a:cxn>
                <a:cxn ang="0">
                  <a:pos x="112" y="12"/>
                </a:cxn>
                <a:cxn ang="0">
                  <a:pos x="121" y="9"/>
                </a:cxn>
                <a:cxn ang="0">
                  <a:pos x="130" y="7"/>
                </a:cxn>
                <a:cxn ang="0">
                  <a:pos x="139" y="5"/>
                </a:cxn>
                <a:cxn ang="0">
                  <a:pos x="151" y="0"/>
                </a:cxn>
                <a:cxn ang="0">
                  <a:pos x="162" y="5"/>
                </a:cxn>
                <a:cxn ang="0">
                  <a:pos x="174" y="12"/>
                </a:cxn>
                <a:cxn ang="0">
                  <a:pos x="187" y="9"/>
                </a:cxn>
                <a:cxn ang="0">
                  <a:pos x="194" y="12"/>
                </a:cxn>
                <a:cxn ang="0">
                  <a:pos x="203" y="12"/>
                </a:cxn>
                <a:cxn ang="0">
                  <a:pos x="210" y="14"/>
                </a:cxn>
                <a:cxn ang="0">
                  <a:pos x="219" y="21"/>
                </a:cxn>
                <a:cxn ang="0">
                  <a:pos x="217" y="25"/>
                </a:cxn>
                <a:cxn ang="0">
                  <a:pos x="217" y="32"/>
                </a:cxn>
                <a:cxn ang="0">
                  <a:pos x="212" y="39"/>
                </a:cxn>
                <a:cxn ang="0">
                  <a:pos x="219" y="46"/>
                </a:cxn>
                <a:cxn ang="0">
                  <a:pos x="222" y="55"/>
                </a:cxn>
                <a:cxn ang="0">
                  <a:pos x="231" y="62"/>
                </a:cxn>
                <a:cxn ang="0">
                  <a:pos x="242" y="62"/>
                </a:cxn>
                <a:cxn ang="0">
                  <a:pos x="247" y="64"/>
                </a:cxn>
                <a:cxn ang="0">
                  <a:pos x="244" y="76"/>
                </a:cxn>
                <a:cxn ang="0">
                  <a:pos x="231" y="83"/>
                </a:cxn>
                <a:cxn ang="0">
                  <a:pos x="226" y="89"/>
                </a:cxn>
                <a:cxn ang="0">
                  <a:pos x="219" y="89"/>
                </a:cxn>
                <a:cxn ang="0">
                  <a:pos x="215" y="92"/>
                </a:cxn>
                <a:cxn ang="0">
                  <a:pos x="201" y="99"/>
                </a:cxn>
                <a:cxn ang="0">
                  <a:pos x="190" y="96"/>
                </a:cxn>
                <a:cxn ang="0">
                  <a:pos x="180" y="101"/>
                </a:cxn>
                <a:cxn ang="0">
                  <a:pos x="174" y="103"/>
                </a:cxn>
                <a:cxn ang="0">
                  <a:pos x="162" y="101"/>
                </a:cxn>
                <a:cxn ang="0">
                  <a:pos x="148" y="99"/>
                </a:cxn>
                <a:cxn ang="0">
                  <a:pos x="139" y="101"/>
                </a:cxn>
                <a:cxn ang="0">
                  <a:pos x="135" y="103"/>
                </a:cxn>
              </a:cxnLst>
              <a:rect l="0" t="0" r="r" b="b"/>
              <a:pathLst>
                <a:path w="247" h="103">
                  <a:moveTo>
                    <a:pt x="128" y="101"/>
                  </a:moveTo>
                  <a:lnTo>
                    <a:pt x="126" y="101"/>
                  </a:lnTo>
                  <a:lnTo>
                    <a:pt x="126" y="99"/>
                  </a:lnTo>
                  <a:lnTo>
                    <a:pt x="121" y="99"/>
                  </a:lnTo>
                  <a:lnTo>
                    <a:pt x="119" y="96"/>
                  </a:lnTo>
                  <a:lnTo>
                    <a:pt x="116" y="96"/>
                  </a:lnTo>
                  <a:lnTo>
                    <a:pt x="114" y="94"/>
                  </a:lnTo>
                  <a:lnTo>
                    <a:pt x="110" y="94"/>
                  </a:lnTo>
                  <a:lnTo>
                    <a:pt x="105" y="92"/>
                  </a:lnTo>
                  <a:lnTo>
                    <a:pt x="103" y="89"/>
                  </a:lnTo>
                  <a:lnTo>
                    <a:pt x="98" y="87"/>
                  </a:lnTo>
                  <a:lnTo>
                    <a:pt x="96" y="87"/>
                  </a:lnTo>
                  <a:lnTo>
                    <a:pt x="94" y="85"/>
                  </a:lnTo>
                  <a:lnTo>
                    <a:pt x="87" y="85"/>
                  </a:lnTo>
                  <a:lnTo>
                    <a:pt x="87" y="85"/>
                  </a:lnTo>
                  <a:lnTo>
                    <a:pt x="82" y="85"/>
                  </a:lnTo>
                  <a:lnTo>
                    <a:pt x="78" y="85"/>
                  </a:lnTo>
                  <a:lnTo>
                    <a:pt x="73" y="87"/>
                  </a:lnTo>
                  <a:lnTo>
                    <a:pt x="68" y="89"/>
                  </a:lnTo>
                  <a:lnTo>
                    <a:pt x="66" y="94"/>
                  </a:lnTo>
                  <a:lnTo>
                    <a:pt x="64" y="94"/>
                  </a:lnTo>
                  <a:lnTo>
                    <a:pt x="59" y="96"/>
                  </a:lnTo>
                  <a:lnTo>
                    <a:pt x="55" y="96"/>
                  </a:lnTo>
                  <a:lnTo>
                    <a:pt x="50" y="94"/>
                  </a:lnTo>
                  <a:lnTo>
                    <a:pt x="46" y="94"/>
                  </a:lnTo>
                  <a:lnTo>
                    <a:pt x="43" y="92"/>
                  </a:lnTo>
                  <a:lnTo>
                    <a:pt x="39" y="89"/>
                  </a:lnTo>
                  <a:lnTo>
                    <a:pt x="34" y="89"/>
                  </a:lnTo>
                  <a:lnTo>
                    <a:pt x="32" y="89"/>
                  </a:lnTo>
                  <a:lnTo>
                    <a:pt x="27" y="89"/>
                  </a:lnTo>
                  <a:lnTo>
                    <a:pt x="20" y="80"/>
                  </a:lnTo>
                  <a:lnTo>
                    <a:pt x="18" y="76"/>
                  </a:lnTo>
                  <a:lnTo>
                    <a:pt x="18" y="69"/>
                  </a:lnTo>
                  <a:lnTo>
                    <a:pt x="16" y="64"/>
                  </a:lnTo>
                  <a:lnTo>
                    <a:pt x="14" y="64"/>
                  </a:lnTo>
                  <a:lnTo>
                    <a:pt x="11" y="60"/>
                  </a:lnTo>
                  <a:lnTo>
                    <a:pt x="9" y="53"/>
                  </a:lnTo>
                  <a:lnTo>
                    <a:pt x="4" y="46"/>
                  </a:lnTo>
                  <a:lnTo>
                    <a:pt x="4" y="44"/>
                  </a:lnTo>
                  <a:lnTo>
                    <a:pt x="2" y="37"/>
                  </a:lnTo>
                  <a:lnTo>
                    <a:pt x="0" y="32"/>
                  </a:lnTo>
                  <a:lnTo>
                    <a:pt x="0" y="28"/>
                  </a:lnTo>
                  <a:lnTo>
                    <a:pt x="2" y="28"/>
                  </a:lnTo>
                  <a:lnTo>
                    <a:pt x="7" y="28"/>
                  </a:lnTo>
                  <a:lnTo>
                    <a:pt x="9" y="28"/>
                  </a:lnTo>
                  <a:lnTo>
                    <a:pt x="14" y="30"/>
                  </a:lnTo>
                  <a:lnTo>
                    <a:pt x="16" y="32"/>
                  </a:lnTo>
                  <a:lnTo>
                    <a:pt x="18" y="32"/>
                  </a:lnTo>
                  <a:lnTo>
                    <a:pt x="20" y="32"/>
                  </a:lnTo>
                  <a:lnTo>
                    <a:pt x="23" y="32"/>
                  </a:lnTo>
                  <a:lnTo>
                    <a:pt x="25" y="30"/>
                  </a:lnTo>
                  <a:lnTo>
                    <a:pt x="27" y="28"/>
                  </a:lnTo>
                  <a:lnTo>
                    <a:pt x="30" y="28"/>
                  </a:lnTo>
                  <a:lnTo>
                    <a:pt x="32" y="23"/>
                  </a:lnTo>
                  <a:lnTo>
                    <a:pt x="34" y="21"/>
                  </a:lnTo>
                  <a:lnTo>
                    <a:pt x="36" y="19"/>
                  </a:lnTo>
                  <a:lnTo>
                    <a:pt x="36" y="16"/>
                  </a:lnTo>
                  <a:lnTo>
                    <a:pt x="36" y="14"/>
                  </a:lnTo>
                  <a:lnTo>
                    <a:pt x="39" y="14"/>
                  </a:lnTo>
                  <a:lnTo>
                    <a:pt x="41" y="14"/>
                  </a:lnTo>
                  <a:lnTo>
                    <a:pt x="43" y="14"/>
                  </a:lnTo>
                  <a:lnTo>
                    <a:pt x="43" y="14"/>
                  </a:lnTo>
                  <a:lnTo>
                    <a:pt x="46" y="16"/>
                  </a:lnTo>
                  <a:lnTo>
                    <a:pt x="48" y="16"/>
                  </a:lnTo>
                  <a:lnTo>
                    <a:pt x="50" y="19"/>
                  </a:lnTo>
                  <a:lnTo>
                    <a:pt x="52" y="19"/>
                  </a:lnTo>
                  <a:lnTo>
                    <a:pt x="57" y="19"/>
                  </a:lnTo>
                  <a:lnTo>
                    <a:pt x="59" y="19"/>
                  </a:lnTo>
                  <a:lnTo>
                    <a:pt x="64" y="19"/>
                  </a:lnTo>
                  <a:lnTo>
                    <a:pt x="68" y="16"/>
                  </a:lnTo>
                  <a:lnTo>
                    <a:pt x="73" y="12"/>
                  </a:lnTo>
                  <a:lnTo>
                    <a:pt x="78" y="7"/>
                  </a:lnTo>
                  <a:lnTo>
                    <a:pt x="82" y="5"/>
                  </a:lnTo>
                  <a:lnTo>
                    <a:pt x="84" y="3"/>
                  </a:lnTo>
                  <a:lnTo>
                    <a:pt x="84" y="3"/>
                  </a:lnTo>
                  <a:lnTo>
                    <a:pt x="87" y="5"/>
                  </a:lnTo>
                  <a:lnTo>
                    <a:pt x="91" y="5"/>
                  </a:lnTo>
                  <a:lnTo>
                    <a:pt x="94" y="7"/>
                  </a:lnTo>
                  <a:lnTo>
                    <a:pt x="98" y="9"/>
                  </a:lnTo>
                  <a:lnTo>
                    <a:pt x="100" y="12"/>
                  </a:lnTo>
                  <a:lnTo>
                    <a:pt x="103" y="12"/>
                  </a:lnTo>
                  <a:lnTo>
                    <a:pt x="107" y="12"/>
                  </a:lnTo>
                  <a:lnTo>
                    <a:pt x="110" y="12"/>
                  </a:lnTo>
                  <a:lnTo>
                    <a:pt x="112" y="12"/>
                  </a:lnTo>
                  <a:lnTo>
                    <a:pt x="116" y="12"/>
                  </a:lnTo>
                  <a:lnTo>
                    <a:pt x="119" y="12"/>
                  </a:lnTo>
                  <a:lnTo>
                    <a:pt x="121" y="9"/>
                  </a:lnTo>
                  <a:lnTo>
                    <a:pt x="126" y="9"/>
                  </a:lnTo>
                  <a:lnTo>
                    <a:pt x="128" y="7"/>
                  </a:lnTo>
                  <a:lnTo>
                    <a:pt x="130" y="7"/>
                  </a:lnTo>
                  <a:lnTo>
                    <a:pt x="132" y="7"/>
                  </a:lnTo>
                  <a:lnTo>
                    <a:pt x="137" y="5"/>
                  </a:lnTo>
                  <a:lnTo>
                    <a:pt x="139" y="5"/>
                  </a:lnTo>
                  <a:lnTo>
                    <a:pt x="144" y="3"/>
                  </a:lnTo>
                  <a:lnTo>
                    <a:pt x="146" y="3"/>
                  </a:lnTo>
                  <a:lnTo>
                    <a:pt x="151" y="0"/>
                  </a:lnTo>
                  <a:lnTo>
                    <a:pt x="153" y="0"/>
                  </a:lnTo>
                  <a:lnTo>
                    <a:pt x="155" y="3"/>
                  </a:lnTo>
                  <a:lnTo>
                    <a:pt x="162" y="5"/>
                  </a:lnTo>
                  <a:lnTo>
                    <a:pt x="164" y="7"/>
                  </a:lnTo>
                  <a:lnTo>
                    <a:pt x="169" y="9"/>
                  </a:lnTo>
                  <a:lnTo>
                    <a:pt x="174" y="12"/>
                  </a:lnTo>
                  <a:lnTo>
                    <a:pt x="180" y="12"/>
                  </a:lnTo>
                  <a:lnTo>
                    <a:pt x="185" y="9"/>
                  </a:lnTo>
                  <a:lnTo>
                    <a:pt x="187" y="9"/>
                  </a:lnTo>
                  <a:lnTo>
                    <a:pt x="190" y="9"/>
                  </a:lnTo>
                  <a:lnTo>
                    <a:pt x="192" y="12"/>
                  </a:lnTo>
                  <a:lnTo>
                    <a:pt x="194" y="12"/>
                  </a:lnTo>
                  <a:lnTo>
                    <a:pt x="196" y="12"/>
                  </a:lnTo>
                  <a:lnTo>
                    <a:pt x="199" y="12"/>
                  </a:lnTo>
                  <a:lnTo>
                    <a:pt x="203" y="12"/>
                  </a:lnTo>
                  <a:lnTo>
                    <a:pt x="206" y="12"/>
                  </a:lnTo>
                  <a:lnTo>
                    <a:pt x="208" y="14"/>
                  </a:lnTo>
                  <a:lnTo>
                    <a:pt x="210" y="14"/>
                  </a:lnTo>
                  <a:lnTo>
                    <a:pt x="215" y="16"/>
                  </a:lnTo>
                  <a:lnTo>
                    <a:pt x="219" y="19"/>
                  </a:lnTo>
                  <a:lnTo>
                    <a:pt x="219" y="21"/>
                  </a:lnTo>
                  <a:lnTo>
                    <a:pt x="219" y="23"/>
                  </a:lnTo>
                  <a:lnTo>
                    <a:pt x="219" y="25"/>
                  </a:lnTo>
                  <a:lnTo>
                    <a:pt x="217" y="25"/>
                  </a:lnTo>
                  <a:lnTo>
                    <a:pt x="217" y="28"/>
                  </a:lnTo>
                  <a:lnTo>
                    <a:pt x="217" y="30"/>
                  </a:lnTo>
                  <a:lnTo>
                    <a:pt x="217" y="32"/>
                  </a:lnTo>
                  <a:lnTo>
                    <a:pt x="215" y="35"/>
                  </a:lnTo>
                  <a:lnTo>
                    <a:pt x="215" y="37"/>
                  </a:lnTo>
                  <a:lnTo>
                    <a:pt x="212" y="39"/>
                  </a:lnTo>
                  <a:lnTo>
                    <a:pt x="215" y="41"/>
                  </a:lnTo>
                  <a:lnTo>
                    <a:pt x="219" y="44"/>
                  </a:lnTo>
                  <a:lnTo>
                    <a:pt x="219" y="46"/>
                  </a:lnTo>
                  <a:lnTo>
                    <a:pt x="219" y="48"/>
                  </a:lnTo>
                  <a:lnTo>
                    <a:pt x="222" y="53"/>
                  </a:lnTo>
                  <a:lnTo>
                    <a:pt x="222" y="55"/>
                  </a:lnTo>
                  <a:lnTo>
                    <a:pt x="224" y="57"/>
                  </a:lnTo>
                  <a:lnTo>
                    <a:pt x="228" y="62"/>
                  </a:lnTo>
                  <a:lnTo>
                    <a:pt x="231" y="62"/>
                  </a:lnTo>
                  <a:lnTo>
                    <a:pt x="235" y="62"/>
                  </a:lnTo>
                  <a:lnTo>
                    <a:pt x="238" y="62"/>
                  </a:lnTo>
                  <a:lnTo>
                    <a:pt x="242" y="62"/>
                  </a:lnTo>
                  <a:lnTo>
                    <a:pt x="244" y="62"/>
                  </a:lnTo>
                  <a:lnTo>
                    <a:pt x="244" y="62"/>
                  </a:lnTo>
                  <a:lnTo>
                    <a:pt x="247" y="64"/>
                  </a:lnTo>
                  <a:lnTo>
                    <a:pt x="247" y="67"/>
                  </a:lnTo>
                  <a:lnTo>
                    <a:pt x="247" y="69"/>
                  </a:lnTo>
                  <a:lnTo>
                    <a:pt x="244" y="76"/>
                  </a:lnTo>
                  <a:lnTo>
                    <a:pt x="242" y="78"/>
                  </a:lnTo>
                  <a:lnTo>
                    <a:pt x="240" y="80"/>
                  </a:lnTo>
                  <a:lnTo>
                    <a:pt x="231" y="83"/>
                  </a:lnTo>
                  <a:lnTo>
                    <a:pt x="228" y="85"/>
                  </a:lnTo>
                  <a:lnTo>
                    <a:pt x="226" y="87"/>
                  </a:lnTo>
                  <a:lnTo>
                    <a:pt x="226" y="89"/>
                  </a:lnTo>
                  <a:lnTo>
                    <a:pt x="224" y="92"/>
                  </a:lnTo>
                  <a:lnTo>
                    <a:pt x="224" y="92"/>
                  </a:lnTo>
                  <a:lnTo>
                    <a:pt x="219" y="89"/>
                  </a:lnTo>
                  <a:lnTo>
                    <a:pt x="217" y="89"/>
                  </a:lnTo>
                  <a:lnTo>
                    <a:pt x="215" y="92"/>
                  </a:lnTo>
                  <a:lnTo>
                    <a:pt x="215" y="92"/>
                  </a:lnTo>
                  <a:lnTo>
                    <a:pt x="206" y="103"/>
                  </a:lnTo>
                  <a:lnTo>
                    <a:pt x="203" y="101"/>
                  </a:lnTo>
                  <a:lnTo>
                    <a:pt x="201" y="99"/>
                  </a:lnTo>
                  <a:lnTo>
                    <a:pt x="196" y="96"/>
                  </a:lnTo>
                  <a:lnTo>
                    <a:pt x="194" y="96"/>
                  </a:lnTo>
                  <a:lnTo>
                    <a:pt x="190" y="96"/>
                  </a:lnTo>
                  <a:lnTo>
                    <a:pt x="185" y="96"/>
                  </a:lnTo>
                  <a:lnTo>
                    <a:pt x="185" y="99"/>
                  </a:lnTo>
                  <a:lnTo>
                    <a:pt x="180" y="101"/>
                  </a:lnTo>
                  <a:lnTo>
                    <a:pt x="178" y="101"/>
                  </a:lnTo>
                  <a:lnTo>
                    <a:pt x="176" y="103"/>
                  </a:lnTo>
                  <a:lnTo>
                    <a:pt x="174" y="103"/>
                  </a:lnTo>
                  <a:lnTo>
                    <a:pt x="171" y="103"/>
                  </a:lnTo>
                  <a:lnTo>
                    <a:pt x="169" y="103"/>
                  </a:lnTo>
                  <a:lnTo>
                    <a:pt x="162" y="101"/>
                  </a:lnTo>
                  <a:lnTo>
                    <a:pt x="155" y="99"/>
                  </a:lnTo>
                  <a:lnTo>
                    <a:pt x="153" y="99"/>
                  </a:lnTo>
                  <a:lnTo>
                    <a:pt x="148" y="99"/>
                  </a:lnTo>
                  <a:lnTo>
                    <a:pt x="146" y="101"/>
                  </a:lnTo>
                  <a:lnTo>
                    <a:pt x="142" y="101"/>
                  </a:lnTo>
                  <a:lnTo>
                    <a:pt x="139" y="101"/>
                  </a:lnTo>
                  <a:lnTo>
                    <a:pt x="139" y="101"/>
                  </a:lnTo>
                  <a:lnTo>
                    <a:pt x="137" y="103"/>
                  </a:lnTo>
                  <a:lnTo>
                    <a:pt x="135" y="103"/>
                  </a:lnTo>
                  <a:lnTo>
                    <a:pt x="132" y="103"/>
                  </a:lnTo>
                  <a:lnTo>
                    <a:pt x="128" y="101"/>
                  </a:lnTo>
                  <a:close/>
                </a:path>
              </a:pathLst>
            </a:custGeom>
            <a:solidFill>
              <a:srgbClr val="366092"/>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49" name="A118">
              <a:extLst>
                <a:ext uri="{FF2B5EF4-FFF2-40B4-BE49-F238E27FC236}">
                  <a16:creationId xmlns:a16="http://schemas.microsoft.com/office/drawing/2014/main" id="{F6979BCD-FF12-F8FB-7E20-4E3732B653AC}"/>
                </a:ext>
              </a:extLst>
            </xdr:cNvPr>
            <xdr:cNvSpPr>
              <a:spLocks/>
            </xdr:cNvSpPr>
          </xdr:nvSpPr>
          <xdr:spPr bwMode="auto">
            <a:xfrm>
              <a:off x="4448902" y="8915614"/>
              <a:ext cx="359623" cy="406694"/>
            </a:xfrm>
            <a:custGeom>
              <a:avLst/>
              <a:gdLst/>
              <a:ahLst/>
              <a:cxnLst>
                <a:cxn ang="0">
                  <a:pos x="94" y="16"/>
                </a:cxn>
                <a:cxn ang="0">
                  <a:pos x="108" y="16"/>
                </a:cxn>
                <a:cxn ang="0">
                  <a:pos x="135" y="18"/>
                </a:cxn>
                <a:cxn ang="0">
                  <a:pos x="151" y="14"/>
                </a:cxn>
                <a:cxn ang="0">
                  <a:pos x="169" y="16"/>
                </a:cxn>
                <a:cxn ang="0">
                  <a:pos x="178" y="41"/>
                </a:cxn>
                <a:cxn ang="0">
                  <a:pos x="197" y="50"/>
                </a:cxn>
                <a:cxn ang="0">
                  <a:pos x="224" y="68"/>
                </a:cxn>
                <a:cxn ang="0">
                  <a:pos x="233" y="96"/>
                </a:cxn>
                <a:cxn ang="0">
                  <a:pos x="265" y="137"/>
                </a:cxn>
                <a:cxn ang="0">
                  <a:pos x="277" y="185"/>
                </a:cxn>
                <a:cxn ang="0">
                  <a:pos x="313" y="187"/>
                </a:cxn>
                <a:cxn ang="0">
                  <a:pos x="343" y="178"/>
                </a:cxn>
                <a:cxn ang="0">
                  <a:pos x="363" y="183"/>
                </a:cxn>
                <a:cxn ang="0">
                  <a:pos x="368" y="233"/>
                </a:cxn>
                <a:cxn ang="0">
                  <a:pos x="347" y="226"/>
                </a:cxn>
                <a:cxn ang="0">
                  <a:pos x="327" y="228"/>
                </a:cxn>
                <a:cxn ang="0">
                  <a:pos x="325" y="240"/>
                </a:cxn>
                <a:cxn ang="0">
                  <a:pos x="347" y="247"/>
                </a:cxn>
                <a:cxn ang="0">
                  <a:pos x="341" y="265"/>
                </a:cxn>
                <a:cxn ang="0">
                  <a:pos x="334" y="276"/>
                </a:cxn>
                <a:cxn ang="0">
                  <a:pos x="343" y="295"/>
                </a:cxn>
                <a:cxn ang="0">
                  <a:pos x="318" y="324"/>
                </a:cxn>
                <a:cxn ang="0">
                  <a:pos x="288" y="320"/>
                </a:cxn>
                <a:cxn ang="0">
                  <a:pos x="267" y="299"/>
                </a:cxn>
                <a:cxn ang="0">
                  <a:pos x="254" y="276"/>
                </a:cxn>
                <a:cxn ang="0">
                  <a:pos x="238" y="265"/>
                </a:cxn>
                <a:cxn ang="0">
                  <a:pos x="224" y="265"/>
                </a:cxn>
                <a:cxn ang="0">
                  <a:pos x="210" y="279"/>
                </a:cxn>
                <a:cxn ang="0">
                  <a:pos x="199" y="311"/>
                </a:cxn>
                <a:cxn ang="0">
                  <a:pos x="165" y="313"/>
                </a:cxn>
                <a:cxn ang="0">
                  <a:pos x="156" y="320"/>
                </a:cxn>
                <a:cxn ang="0">
                  <a:pos x="124" y="322"/>
                </a:cxn>
                <a:cxn ang="0">
                  <a:pos x="117" y="356"/>
                </a:cxn>
                <a:cxn ang="0">
                  <a:pos x="108" y="379"/>
                </a:cxn>
                <a:cxn ang="0">
                  <a:pos x="94" y="391"/>
                </a:cxn>
                <a:cxn ang="0">
                  <a:pos x="96" y="413"/>
                </a:cxn>
                <a:cxn ang="0">
                  <a:pos x="82" y="423"/>
                </a:cxn>
                <a:cxn ang="0">
                  <a:pos x="66" y="423"/>
                </a:cxn>
                <a:cxn ang="0">
                  <a:pos x="50" y="423"/>
                </a:cxn>
                <a:cxn ang="0">
                  <a:pos x="28" y="432"/>
                </a:cxn>
                <a:cxn ang="0">
                  <a:pos x="41" y="356"/>
                </a:cxn>
                <a:cxn ang="0">
                  <a:pos x="41" y="304"/>
                </a:cxn>
                <a:cxn ang="0">
                  <a:pos x="28" y="251"/>
                </a:cxn>
                <a:cxn ang="0">
                  <a:pos x="21" y="212"/>
                </a:cxn>
                <a:cxn ang="0">
                  <a:pos x="21" y="171"/>
                </a:cxn>
                <a:cxn ang="0">
                  <a:pos x="23" y="141"/>
                </a:cxn>
                <a:cxn ang="0">
                  <a:pos x="12" y="105"/>
                </a:cxn>
                <a:cxn ang="0">
                  <a:pos x="9" y="71"/>
                </a:cxn>
                <a:cxn ang="0">
                  <a:pos x="2" y="45"/>
                </a:cxn>
                <a:cxn ang="0">
                  <a:pos x="0" y="18"/>
                </a:cxn>
                <a:cxn ang="0">
                  <a:pos x="12" y="9"/>
                </a:cxn>
                <a:cxn ang="0">
                  <a:pos x="34" y="4"/>
                </a:cxn>
                <a:cxn ang="0">
                  <a:pos x="60" y="0"/>
                </a:cxn>
                <a:cxn ang="0">
                  <a:pos x="80" y="9"/>
                </a:cxn>
              </a:cxnLst>
              <a:rect l="0" t="0" r="r" b="b"/>
              <a:pathLst>
                <a:path w="382" h="432">
                  <a:moveTo>
                    <a:pt x="82" y="11"/>
                  </a:moveTo>
                  <a:lnTo>
                    <a:pt x="85" y="11"/>
                  </a:lnTo>
                  <a:lnTo>
                    <a:pt x="87" y="14"/>
                  </a:lnTo>
                  <a:lnTo>
                    <a:pt x="92" y="14"/>
                  </a:lnTo>
                  <a:lnTo>
                    <a:pt x="92" y="16"/>
                  </a:lnTo>
                  <a:lnTo>
                    <a:pt x="94" y="16"/>
                  </a:lnTo>
                  <a:lnTo>
                    <a:pt x="98" y="18"/>
                  </a:lnTo>
                  <a:lnTo>
                    <a:pt x="101" y="18"/>
                  </a:lnTo>
                  <a:lnTo>
                    <a:pt x="103" y="18"/>
                  </a:lnTo>
                  <a:lnTo>
                    <a:pt x="105" y="16"/>
                  </a:lnTo>
                  <a:lnTo>
                    <a:pt x="105" y="16"/>
                  </a:lnTo>
                  <a:lnTo>
                    <a:pt x="108" y="16"/>
                  </a:lnTo>
                  <a:lnTo>
                    <a:pt x="112" y="16"/>
                  </a:lnTo>
                  <a:lnTo>
                    <a:pt x="114" y="14"/>
                  </a:lnTo>
                  <a:lnTo>
                    <a:pt x="119" y="14"/>
                  </a:lnTo>
                  <a:lnTo>
                    <a:pt x="121" y="14"/>
                  </a:lnTo>
                  <a:lnTo>
                    <a:pt x="128" y="16"/>
                  </a:lnTo>
                  <a:lnTo>
                    <a:pt x="135" y="18"/>
                  </a:lnTo>
                  <a:lnTo>
                    <a:pt x="137" y="18"/>
                  </a:lnTo>
                  <a:lnTo>
                    <a:pt x="140" y="18"/>
                  </a:lnTo>
                  <a:lnTo>
                    <a:pt x="142" y="18"/>
                  </a:lnTo>
                  <a:lnTo>
                    <a:pt x="144" y="16"/>
                  </a:lnTo>
                  <a:lnTo>
                    <a:pt x="146" y="16"/>
                  </a:lnTo>
                  <a:lnTo>
                    <a:pt x="151" y="14"/>
                  </a:lnTo>
                  <a:lnTo>
                    <a:pt x="151" y="11"/>
                  </a:lnTo>
                  <a:lnTo>
                    <a:pt x="156" y="11"/>
                  </a:lnTo>
                  <a:lnTo>
                    <a:pt x="160" y="11"/>
                  </a:lnTo>
                  <a:lnTo>
                    <a:pt x="162" y="11"/>
                  </a:lnTo>
                  <a:lnTo>
                    <a:pt x="167" y="14"/>
                  </a:lnTo>
                  <a:lnTo>
                    <a:pt x="169" y="16"/>
                  </a:lnTo>
                  <a:lnTo>
                    <a:pt x="172" y="18"/>
                  </a:lnTo>
                  <a:lnTo>
                    <a:pt x="174" y="23"/>
                  </a:lnTo>
                  <a:lnTo>
                    <a:pt x="176" y="27"/>
                  </a:lnTo>
                  <a:lnTo>
                    <a:pt x="176" y="32"/>
                  </a:lnTo>
                  <a:lnTo>
                    <a:pt x="178" y="36"/>
                  </a:lnTo>
                  <a:lnTo>
                    <a:pt x="178" y="41"/>
                  </a:lnTo>
                  <a:lnTo>
                    <a:pt x="181" y="45"/>
                  </a:lnTo>
                  <a:lnTo>
                    <a:pt x="183" y="48"/>
                  </a:lnTo>
                  <a:lnTo>
                    <a:pt x="185" y="48"/>
                  </a:lnTo>
                  <a:lnTo>
                    <a:pt x="188" y="50"/>
                  </a:lnTo>
                  <a:lnTo>
                    <a:pt x="192" y="50"/>
                  </a:lnTo>
                  <a:lnTo>
                    <a:pt x="197" y="50"/>
                  </a:lnTo>
                  <a:lnTo>
                    <a:pt x="204" y="50"/>
                  </a:lnTo>
                  <a:lnTo>
                    <a:pt x="208" y="52"/>
                  </a:lnTo>
                  <a:lnTo>
                    <a:pt x="210" y="52"/>
                  </a:lnTo>
                  <a:lnTo>
                    <a:pt x="215" y="55"/>
                  </a:lnTo>
                  <a:lnTo>
                    <a:pt x="217" y="59"/>
                  </a:lnTo>
                  <a:lnTo>
                    <a:pt x="224" y="68"/>
                  </a:lnTo>
                  <a:lnTo>
                    <a:pt x="226" y="75"/>
                  </a:lnTo>
                  <a:lnTo>
                    <a:pt x="229" y="82"/>
                  </a:lnTo>
                  <a:lnTo>
                    <a:pt x="231" y="87"/>
                  </a:lnTo>
                  <a:lnTo>
                    <a:pt x="231" y="91"/>
                  </a:lnTo>
                  <a:lnTo>
                    <a:pt x="231" y="93"/>
                  </a:lnTo>
                  <a:lnTo>
                    <a:pt x="233" y="96"/>
                  </a:lnTo>
                  <a:lnTo>
                    <a:pt x="245" y="109"/>
                  </a:lnTo>
                  <a:lnTo>
                    <a:pt x="254" y="119"/>
                  </a:lnTo>
                  <a:lnTo>
                    <a:pt x="258" y="123"/>
                  </a:lnTo>
                  <a:lnTo>
                    <a:pt x="263" y="128"/>
                  </a:lnTo>
                  <a:lnTo>
                    <a:pt x="263" y="132"/>
                  </a:lnTo>
                  <a:lnTo>
                    <a:pt x="265" y="137"/>
                  </a:lnTo>
                  <a:lnTo>
                    <a:pt x="265" y="144"/>
                  </a:lnTo>
                  <a:lnTo>
                    <a:pt x="267" y="157"/>
                  </a:lnTo>
                  <a:lnTo>
                    <a:pt x="270" y="167"/>
                  </a:lnTo>
                  <a:lnTo>
                    <a:pt x="272" y="173"/>
                  </a:lnTo>
                  <a:lnTo>
                    <a:pt x="277" y="180"/>
                  </a:lnTo>
                  <a:lnTo>
                    <a:pt x="277" y="185"/>
                  </a:lnTo>
                  <a:lnTo>
                    <a:pt x="281" y="187"/>
                  </a:lnTo>
                  <a:lnTo>
                    <a:pt x="283" y="189"/>
                  </a:lnTo>
                  <a:lnTo>
                    <a:pt x="290" y="189"/>
                  </a:lnTo>
                  <a:lnTo>
                    <a:pt x="295" y="189"/>
                  </a:lnTo>
                  <a:lnTo>
                    <a:pt x="304" y="189"/>
                  </a:lnTo>
                  <a:lnTo>
                    <a:pt x="313" y="187"/>
                  </a:lnTo>
                  <a:lnTo>
                    <a:pt x="318" y="187"/>
                  </a:lnTo>
                  <a:lnTo>
                    <a:pt x="322" y="187"/>
                  </a:lnTo>
                  <a:lnTo>
                    <a:pt x="327" y="185"/>
                  </a:lnTo>
                  <a:lnTo>
                    <a:pt x="334" y="185"/>
                  </a:lnTo>
                  <a:lnTo>
                    <a:pt x="338" y="180"/>
                  </a:lnTo>
                  <a:lnTo>
                    <a:pt x="343" y="178"/>
                  </a:lnTo>
                  <a:lnTo>
                    <a:pt x="347" y="178"/>
                  </a:lnTo>
                  <a:lnTo>
                    <a:pt x="350" y="176"/>
                  </a:lnTo>
                  <a:lnTo>
                    <a:pt x="354" y="176"/>
                  </a:lnTo>
                  <a:lnTo>
                    <a:pt x="357" y="176"/>
                  </a:lnTo>
                  <a:lnTo>
                    <a:pt x="359" y="176"/>
                  </a:lnTo>
                  <a:lnTo>
                    <a:pt x="363" y="183"/>
                  </a:lnTo>
                  <a:lnTo>
                    <a:pt x="370" y="194"/>
                  </a:lnTo>
                  <a:lnTo>
                    <a:pt x="377" y="208"/>
                  </a:lnTo>
                  <a:lnTo>
                    <a:pt x="382" y="215"/>
                  </a:lnTo>
                  <a:lnTo>
                    <a:pt x="377" y="224"/>
                  </a:lnTo>
                  <a:lnTo>
                    <a:pt x="373" y="228"/>
                  </a:lnTo>
                  <a:lnTo>
                    <a:pt x="368" y="233"/>
                  </a:lnTo>
                  <a:lnTo>
                    <a:pt x="363" y="235"/>
                  </a:lnTo>
                  <a:lnTo>
                    <a:pt x="359" y="233"/>
                  </a:lnTo>
                  <a:lnTo>
                    <a:pt x="357" y="233"/>
                  </a:lnTo>
                  <a:lnTo>
                    <a:pt x="354" y="228"/>
                  </a:lnTo>
                  <a:lnTo>
                    <a:pt x="350" y="226"/>
                  </a:lnTo>
                  <a:lnTo>
                    <a:pt x="347" y="226"/>
                  </a:lnTo>
                  <a:lnTo>
                    <a:pt x="343" y="226"/>
                  </a:lnTo>
                  <a:lnTo>
                    <a:pt x="341" y="228"/>
                  </a:lnTo>
                  <a:lnTo>
                    <a:pt x="336" y="231"/>
                  </a:lnTo>
                  <a:lnTo>
                    <a:pt x="334" y="231"/>
                  </a:lnTo>
                  <a:lnTo>
                    <a:pt x="331" y="228"/>
                  </a:lnTo>
                  <a:lnTo>
                    <a:pt x="327" y="228"/>
                  </a:lnTo>
                  <a:lnTo>
                    <a:pt x="322" y="231"/>
                  </a:lnTo>
                  <a:lnTo>
                    <a:pt x="320" y="231"/>
                  </a:lnTo>
                  <a:lnTo>
                    <a:pt x="318" y="235"/>
                  </a:lnTo>
                  <a:lnTo>
                    <a:pt x="318" y="237"/>
                  </a:lnTo>
                  <a:lnTo>
                    <a:pt x="320" y="240"/>
                  </a:lnTo>
                  <a:lnTo>
                    <a:pt x="325" y="240"/>
                  </a:lnTo>
                  <a:lnTo>
                    <a:pt x="329" y="240"/>
                  </a:lnTo>
                  <a:lnTo>
                    <a:pt x="336" y="240"/>
                  </a:lnTo>
                  <a:lnTo>
                    <a:pt x="341" y="242"/>
                  </a:lnTo>
                  <a:lnTo>
                    <a:pt x="345" y="242"/>
                  </a:lnTo>
                  <a:lnTo>
                    <a:pt x="347" y="244"/>
                  </a:lnTo>
                  <a:lnTo>
                    <a:pt x="347" y="247"/>
                  </a:lnTo>
                  <a:lnTo>
                    <a:pt x="345" y="249"/>
                  </a:lnTo>
                  <a:lnTo>
                    <a:pt x="343" y="253"/>
                  </a:lnTo>
                  <a:lnTo>
                    <a:pt x="341" y="256"/>
                  </a:lnTo>
                  <a:lnTo>
                    <a:pt x="341" y="256"/>
                  </a:lnTo>
                  <a:lnTo>
                    <a:pt x="343" y="260"/>
                  </a:lnTo>
                  <a:lnTo>
                    <a:pt x="341" y="265"/>
                  </a:lnTo>
                  <a:lnTo>
                    <a:pt x="341" y="267"/>
                  </a:lnTo>
                  <a:lnTo>
                    <a:pt x="338" y="267"/>
                  </a:lnTo>
                  <a:lnTo>
                    <a:pt x="334" y="269"/>
                  </a:lnTo>
                  <a:lnTo>
                    <a:pt x="334" y="272"/>
                  </a:lnTo>
                  <a:lnTo>
                    <a:pt x="334" y="274"/>
                  </a:lnTo>
                  <a:lnTo>
                    <a:pt x="334" y="276"/>
                  </a:lnTo>
                  <a:lnTo>
                    <a:pt x="336" y="281"/>
                  </a:lnTo>
                  <a:lnTo>
                    <a:pt x="338" y="281"/>
                  </a:lnTo>
                  <a:lnTo>
                    <a:pt x="343" y="285"/>
                  </a:lnTo>
                  <a:lnTo>
                    <a:pt x="343" y="288"/>
                  </a:lnTo>
                  <a:lnTo>
                    <a:pt x="343" y="290"/>
                  </a:lnTo>
                  <a:lnTo>
                    <a:pt x="343" y="295"/>
                  </a:lnTo>
                  <a:lnTo>
                    <a:pt x="341" y="297"/>
                  </a:lnTo>
                  <a:lnTo>
                    <a:pt x="341" y="301"/>
                  </a:lnTo>
                  <a:lnTo>
                    <a:pt x="341" y="306"/>
                  </a:lnTo>
                  <a:lnTo>
                    <a:pt x="338" y="311"/>
                  </a:lnTo>
                  <a:lnTo>
                    <a:pt x="327" y="317"/>
                  </a:lnTo>
                  <a:lnTo>
                    <a:pt x="318" y="324"/>
                  </a:lnTo>
                  <a:lnTo>
                    <a:pt x="309" y="329"/>
                  </a:lnTo>
                  <a:lnTo>
                    <a:pt x="302" y="333"/>
                  </a:lnTo>
                  <a:lnTo>
                    <a:pt x="297" y="333"/>
                  </a:lnTo>
                  <a:lnTo>
                    <a:pt x="295" y="331"/>
                  </a:lnTo>
                  <a:lnTo>
                    <a:pt x="293" y="329"/>
                  </a:lnTo>
                  <a:lnTo>
                    <a:pt x="288" y="320"/>
                  </a:lnTo>
                  <a:lnTo>
                    <a:pt x="286" y="317"/>
                  </a:lnTo>
                  <a:lnTo>
                    <a:pt x="281" y="313"/>
                  </a:lnTo>
                  <a:lnTo>
                    <a:pt x="274" y="308"/>
                  </a:lnTo>
                  <a:lnTo>
                    <a:pt x="272" y="306"/>
                  </a:lnTo>
                  <a:lnTo>
                    <a:pt x="270" y="304"/>
                  </a:lnTo>
                  <a:lnTo>
                    <a:pt x="267" y="299"/>
                  </a:lnTo>
                  <a:lnTo>
                    <a:pt x="265" y="292"/>
                  </a:lnTo>
                  <a:lnTo>
                    <a:pt x="263" y="290"/>
                  </a:lnTo>
                  <a:lnTo>
                    <a:pt x="261" y="288"/>
                  </a:lnTo>
                  <a:lnTo>
                    <a:pt x="258" y="285"/>
                  </a:lnTo>
                  <a:lnTo>
                    <a:pt x="256" y="281"/>
                  </a:lnTo>
                  <a:lnTo>
                    <a:pt x="254" y="276"/>
                  </a:lnTo>
                  <a:lnTo>
                    <a:pt x="252" y="272"/>
                  </a:lnTo>
                  <a:lnTo>
                    <a:pt x="249" y="263"/>
                  </a:lnTo>
                  <a:lnTo>
                    <a:pt x="247" y="256"/>
                  </a:lnTo>
                  <a:lnTo>
                    <a:pt x="247" y="253"/>
                  </a:lnTo>
                  <a:lnTo>
                    <a:pt x="245" y="256"/>
                  </a:lnTo>
                  <a:lnTo>
                    <a:pt x="238" y="265"/>
                  </a:lnTo>
                  <a:lnTo>
                    <a:pt x="236" y="265"/>
                  </a:lnTo>
                  <a:lnTo>
                    <a:pt x="233" y="265"/>
                  </a:lnTo>
                  <a:lnTo>
                    <a:pt x="229" y="265"/>
                  </a:lnTo>
                  <a:lnTo>
                    <a:pt x="226" y="263"/>
                  </a:lnTo>
                  <a:lnTo>
                    <a:pt x="226" y="263"/>
                  </a:lnTo>
                  <a:lnTo>
                    <a:pt x="224" y="265"/>
                  </a:lnTo>
                  <a:lnTo>
                    <a:pt x="222" y="267"/>
                  </a:lnTo>
                  <a:lnTo>
                    <a:pt x="222" y="267"/>
                  </a:lnTo>
                  <a:lnTo>
                    <a:pt x="217" y="269"/>
                  </a:lnTo>
                  <a:lnTo>
                    <a:pt x="215" y="272"/>
                  </a:lnTo>
                  <a:lnTo>
                    <a:pt x="213" y="276"/>
                  </a:lnTo>
                  <a:lnTo>
                    <a:pt x="210" y="279"/>
                  </a:lnTo>
                  <a:lnTo>
                    <a:pt x="208" y="283"/>
                  </a:lnTo>
                  <a:lnTo>
                    <a:pt x="206" y="285"/>
                  </a:lnTo>
                  <a:lnTo>
                    <a:pt x="204" y="288"/>
                  </a:lnTo>
                  <a:lnTo>
                    <a:pt x="204" y="290"/>
                  </a:lnTo>
                  <a:lnTo>
                    <a:pt x="201" y="297"/>
                  </a:lnTo>
                  <a:lnTo>
                    <a:pt x="199" y="311"/>
                  </a:lnTo>
                  <a:lnTo>
                    <a:pt x="199" y="315"/>
                  </a:lnTo>
                  <a:lnTo>
                    <a:pt x="199" y="315"/>
                  </a:lnTo>
                  <a:lnTo>
                    <a:pt x="197" y="317"/>
                  </a:lnTo>
                  <a:lnTo>
                    <a:pt x="188" y="317"/>
                  </a:lnTo>
                  <a:lnTo>
                    <a:pt x="181" y="315"/>
                  </a:lnTo>
                  <a:lnTo>
                    <a:pt x="165" y="313"/>
                  </a:lnTo>
                  <a:lnTo>
                    <a:pt x="162" y="313"/>
                  </a:lnTo>
                  <a:lnTo>
                    <a:pt x="160" y="315"/>
                  </a:lnTo>
                  <a:lnTo>
                    <a:pt x="160" y="317"/>
                  </a:lnTo>
                  <a:lnTo>
                    <a:pt x="158" y="320"/>
                  </a:lnTo>
                  <a:lnTo>
                    <a:pt x="158" y="320"/>
                  </a:lnTo>
                  <a:lnTo>
                    <a:pt x="156" y="320"/>
                  </a:lnTo>
                  <a:lnTo>
                    <a:pt x="153" y="320"/>
                  </a:lnTo>
                  <a:lnTo>
                    <a:pt x="151" y="317"/>
                  </a:lnTo>
                  <a:lnTo>
                    <a:pt x="151" y="317"/>
                  </a:lnTo>
                  <a:lnTo>
                    <a:pt x="149" y="317"/>
                  </a:lnTo>
                  <a:lnTo>
                    <a:pt x="126" y="322"/>
                  </a:lnTo>
                  <a:lnTo>
                    <a:pt x="124" y="322"/>
                  </a:lnTo>
                  <a:lnTo>
                    <a:pt x="124" y="322"/>
                  </a:lnTo>
                  <a:lnTo>
                    <a:pt x="119" y="327"/>
                  </a:lnTo>
                  <a:lnTo>
                    <a:pt x="117" y="331"/>
                  </a:lnTo>
                  <a:lnTo>
                    <a:pt x="117" y="333"/>
                  </a:lnTo>
                  <a:lnTo>
                    <a:pt x="119" y="352"/>
                  </a:lnTo>
                  <a:lnTo>
                    <a:pt x="117" y="356"/>
                  </a:lnTo>
                  <a:lnTo>
                    <a:pt x="117" y="365"/>
                  </a:lnTo>
                  <a:lnTo>
                    <a:pt x="114" y="368"/>
                  </a:lnTo>
                  <a:lnTo>
                    <a:pt x="112" y="370"/>
                  </a:lnTo>
                  <a:lnTo>
                    <a:pt x="110" y="372"/>
                  </a:lnTo>
                  <a:lnTo>
                    <a:pt x="108" y="375"/>
                  </a:lnTo>
                  <a:lnTo>
                    <a:pt x="108" y="379"/>
                  </a:lnTo>
                  <a:lnTo>
                    <a:pt x="105" y="381"/>
                  </a:lnTo>
                  <a:lnTo>
                    <a:pt x="103" y="381"/>
                  </a:lnTo>
                  <a:lnTo>
                    <a:pt x="98" y="381"/>
                  </a:lnTo>
                  <a:lnTo>
                    <a:pt x="96" y="384"/>
                  </a:lnTo>
                  <a:lnTo>
                    <a:pt x="94" y="386"/>
                  </a:lnTo>
                  <a:lnTo>
                    <a:pt x="94" y="391"/>
                  </a:lnTo>
                  <a:lnTo>
                    <a:pt x="94" y="397"/>
                  </a:lnTo>
                  <a:lnTo>
                    <a:pt x="96" y="400"/>
                  </a:lnTo>
                  <a:lnTo>
                    <a:pt x="98" y="404"/>
                  </a:lnTo>
                  <a:lnTo>
                    <a:pt x="101" y="407"/>
                  </a:lnTo>
                  <a:lnTo>
                    <a:pt x="98" y="413"/>
                  </a:lnTo>
                  <a:lnTo>
                    <a:pt x="96" y="413"/>
                  </a:lnTo>
                  <a:lnTo>
                    <a:pt x="94" y="418"/>
                  </a:lnTo>
                  <a:lnTo>
                    <a:pt x="92" y="418"/>
                  </a:lnTo>
                  <a:lnTo>
                    <a:pt x="89" y="418"/>
                  </a:lnTo>
                  <a:lnTo>
                    <a:pt x="87" y="420"/>
                  </a:lnTo>
                  <a:lnTo>
                    <a:pt x="85" y="420"/>
                  </a:lnTo>
                  <a:lnTo>
                    <a:pt x="82" y="423"/>
                  </a:lnTo>
                  <a:lnTo>
                    <a:pt x="80" y="423"/>
                  </a:lnTo>
                  <a:lnTo>
                    <a:pt x="78" y="423"/>
                  </a:lnTo>
                  <a:lnTo>
                    <a:pt x="73" y="423"/>
                  </a:lnTo>
                  <a:lnTo>
                    <a:pt x="71" y="423"/>
                  </a:lnTo>
                  <a:lnTo>
                    <a:pt x="69" y="423"/>
                  </a:lnTo>
                  <a:lnTo>
                    <a:pt x="66" y="423"/>
                  </a:lnTo>
                  <a:lnTo>
                    <a:pt x="64" y="423"/>
                  </a:lnTo>
                  <a:lnTo>
                    <a:pt x="62" y="423"/>
                  </a:lnTo>
                  <a:lnTo>
                    <a:pt x="57" y="423"/>
                  </a:lnTo>
                  <a:lnTo>
                    <a:pt x="57" y="423"/>
                  </a:lnTo>
                  <a:lnTo>
                    <a:pt x="53" y="423"/>
                  </a:lnTo>
                  <a:lnTo>
                    <a:pt x="50" y="423"/>
                  </a:lnTo>
                  <a:lnTo>
                    <a:pt x="48" y="423"/>
                  </a:lnTo>
                  <a:lnTo>
                    <a:pt x="44" y="423"/>
                  </a:lnTo>
                  <a:lnTo>
                    <a:pt x="37" y="429"/>
                  </a:lnTo>
                  <a:lnTo>
                    <a:pt x="34" y="432"/>
                  </a:lnTo>
                  <a:lnTo>
                    <a:pt x="32" y="432"/>
                  </a:lnTo>
                  <a:lnTo>
                    <a:pt x="28" y="432"/>
                  </a:lnTo>
                  <a:lnTo>
                    <a:pt x="32" y="409"/>
                  </a:lnTo>
                  <a:lnTo>
                    <a:pt x="34" y="400"/>
                  </a:lnTo>
                  <a:lnTo>
                    <a:pt x="37" y="386"/>
                  </a:lnTo>
                  <a:lnTo>
                    <a:pt x="37" y="372"/>
                  </a:lnTo>
                  <a:lnTo>
                    <a:pt x="39" y="361"/>
                  </a:lnTo>
                  <a:lnTo>
                    <a:pt x="41" y="356"/>
                  </a:lnTo>
                  <a:lnTo>
                    <a:pt x="41" y="352"/>
                  </a:lnTo>
                  <a:lnTo>
                    <a:pt x="41" y="345"/>
                  </a:lnTo>
                  <a:lnTo>
                    <a:pt x="41" y="331"/>
                  </a:lnTo>
                  <a:lnTo>
                    <a:pt x="41" y="320"/>
                  </a:lnTo>
                  <a:lnTo>
                    <a:pt x="41" y="313"/>
                  </a:lnTo>
                  <a:lnTo>
                    <a:pt x="41" y="304"/>
                  </a:lnTo>
                  <a:lnTo>
                    <a:pt x="39" y="297"/>
                  </a:lnTo>
                  <a:lnTo>
                    <a:pt x="37" y="288"/>
                  </a:lnTo>
                  <a:lnTo>
                    <a:pt x="34" y="279"/>
                  </a:lnTo>
                  <a:lnTo>
                    <a:pt x="32" y="272"/>
                  </a:lnTo>
                  <a:lnTo>
                    <a:pt x="32" y="263"/>
                  </a:lnTo>
                  <a:lnTo>
                    <a:pt x="28" y="251"/>
                  </a:lnTo>
                  <a:lnTo>
                    <a:pt x="25" y="242"/>
                  </a:lnTo>
                  <a:lnTo>
                    <a:pt x="23" y="237"/>
                  </a:lnTo>
                  <a:lnTo>
                    <a:pt x="23" y="233"/>
                  </a:lnTo>
                  <a:lnTo>
                    <a:pt x="21" y="228"/>
                  </a:lnTo>
                  <a:lnTo>
                    <a:pt x="21" y="219"/>
                  </a:lnTo>
                  <a:lnTo>
                    <a:pt x="21" y="212"/>
                  </a:lnTo>
                  <a:lnTo>
                    <a:pt x="21" y="203"/>
                  </a:lnTo>
                  <a:lnTo>
                    <a:pt x="18" y="187"/>
                  </a:lnTo>
                  <a:lnTo>
                    <a:pt x="18" y="185"/>
                  </a:lnTo>
                  <a:lnTo>
                    <a:pt x="18" y="180"/>
                  </a:lnTo>
                  <a:lnTo>
                    <a:pt x="21" y="176"/>
                  </a:lnTo>
                  <a:lnTo>
                    <a:pt x="21" y="171"/>
                  </a:lnTo>
                  <a:lnTo>
                    <a:pt x="23" y="164"/>
                  </a:lnTo>
                  <a:lnTo>
                    <a:pt x="23" y="157"/>
                  </a:lnTo>
                  <a:lnTo>
                    <a:pt x="23" y="153"/>
                  </a:lnTo>
                  <a:lnTo>
                    <a:pt x="23" y="148"/>
                  </a:lnTo>
                  <a:lnTo>
                    <a:pt x="23" y="146"/>
                  </a:lnTo>
                  <a:lnTo>
                    <a:pt x="23" y="141"/>
                  </a:lnTo>
                  <a:lnTo>
                    <a:pt x="21" y="139"/>
                  </a:lnTo>
                  <a:lnTo>
                    <a:pt x="18" y="130"/>
                  </a:lnTo>
                  <a:lnTo>
                    <a:pt x="18" y="123"/>
                  </a:lnTo>
                  <a:lnTo>
                    <a:pt x="16" y="114"/>
                  </a:lnTo>
                  <a:lnTo>
                    <a:pt x="14" y="109"/>
                  </a:lnTo>
                  <a:lnTo>
                    <a:pt x="12" y="105"/>
                  </a:lnTo>
                  <a:lnTo>
                    <a:pt x="9" y="98"/>
                  </a:lnTo>
                  <a:lnTo>
                    <a:pt x="9" y="91"/>
                  </a:lnTo>
                  <a:lnTo>
                    <a:pt x="9" y="84"/>
                  </a:lnTo>
                  <a:lnTo>
                    <a:pt x="12" y="77"/>
                  </a:lnTo>
                  <a:lnTo>
                    <a:pt x="9" y="75"/>
                  </a:lnTo>
                  <a:lnTo>
                    <a:pt x="9" y="71"/>
                  </a:lnTo>
                  <a:lnTo>
                    <a:pt x="9" y="64"/>
                  </a:lnTo>
                  <a:lnTo>
                    <a:pt x="9" y="59"/>
                  </a:lnTo>
                  <a:lnTo>
                    <a:pt x="7" y="57"/>
                  </a:lnTo>
                  <a:lnTo>
                    <a:pt x="5" y="55"/>
                  </a:lnTo>
                  <a:lnTo>
                    <a:pt x="5" y="50"/>
                  </a:lnTo>
                  <a:lnTo>
                    <a:pt x="2" y="45"/>
                  </a:lnTo>
                  <a:lnTo>
                    <a:pt x="2" y="41"/>
                  </a:lnTo>
                  <a:lnTo>
                    <a:pt x="2" y="34"/>
                  </a:lnTo>
                  <a:lnTo>
                    <a:pt x="2" y="32"/>
                  </a:lnTo>
                  <a:lnTo>
                    <a:pt x="2" y="25"/>
                  </a:lnTo>
                  <a:lnTo>
                    <a:pt x="2" y="23"/>
                  </a:lnTo>
                  <a:lnTo>
                    <a:pt x="0" y="18"/>
                  </a:lnTo>
                  <a:lnTo>
                    <a:pt x="0" y="11"/>
                  </a:lnTo>
                  <a:lnTo>
                    <a:pt x="0" y="9"/>
                  </a:lnTo>
                  <a:lnTo>
                    <a:pt x="0" y="4"/>
                  </a:lnTo>
                  <a:lnTo>
                    <a:pt x="5" y="4"/>
                  </a:lnTo>
                  <a:lnTo>
                    <a:pt x="9" y="7"/>
                  </a:lnTo>
                  <a:lnTo>
                    <a:pt x="12" y="9"/>
                  </a:lnTo>
                  <a:lnTo>
                    <a:pt x="16" y="9"/>
                  </a:lnTo>
                  <a:lnTo>
                    <a:pt x="21" y="11"/>
                  </a:lnTo>
                  <a:lnTo>
                    <a:pt x="25" y="11"/>
                  </a:lnTo>
                  <a:lnTo>
                    <a:pt x="30" y="9"/>
                  </a:lnTo>
                  <a:lnTo>
                    <a:pt x="32" y="9"/>
                  </a:lnTo>
                  <a:lnTo>
                    <a:pt x="34" y="4"/>
                  </a:lnTo>
                  <a:lnTo>
                    <a:pt x="39" y="2"/>
                  </a:lnTo>
                  <a:lnTo>
                    <a:pt x="44" y="0"/>
                  </a:lnTo>
                  <a:lnTo>
                    <a:pt x="48" y="0"/>
                  </a:lnTo>
                  <a:lnTo>
                    <a:pt x="53" y="0"/>
                  </a:lnTo>
                  <a:lnTo>
                    <a:pt x="53" y="0"/>
                  </a:lnTo>
                  <a:lnTo>
                    <a:pt x="60" y="0"/>
                  </a:lnTo>
                  <a:lnTo>
                    <a:pt x="62" y="2"/>
                  </a:lnTo>
                  <a:lnTo>
                    <a:pt x="64" y="2"/>
                  </a:lnTo>
                  <a:lnTo>
                    <a:pt x="69" y="4"/>
                  </a:lnTo>
                  <a:lnTo>
                    <a:pt x="71" y="7"/>
                  </a:lnTo>
                  <a:lnTo>
                    <a:pt x="76" y="9"/>
                  </a:lnTo>
                  <a:lnTo>
                    <a:pt x="80" y="9"/>
                  </a:lnTo>
                  <a:lnTo>
                    <a:pt x="82" y="11"/>
                  </a:lnTo>
                  <a:close/>
                </a:path>
              </a:pathLst>
            </a:custGeom>
            <a:solidFill>
              <a:srgbClr val="538DD5"/>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50" name="A120">
              <a:extLst>
                <a:ext uri="{FF2B5EF4-FFF2-40B4-BE49-F238E27FC236}">
                  <a16:creationId xmlns:a16="http://schemas.microsoft.com/office/drawing/2014/main" id="{79D0794B-3BDA-16E2-19D2-6B44C4FF5CAB}"/>
                </a:ext>
              </a:extLst>
            </xdr:cNvPr>
            <xdr:cNvSpPr>
              <a:spLocks/>
            </xdr:cNvSpPr>
          </xdr:nvSpPr>
          <xdr:spPr bwMode="auto">
            <a:xfrm>
              <a:off x="4537396" y="9118019"/>
              <a:ext cx="894352" cy="472593"/>
            </a:xfrm>
            <a:custGeom>
              <a:avLst/>
              <a:gdLst/>
              <a:ahLst/>
              <a:cxnLst>
                <a:cxn ang="0">
                  <a:pos x="331" y="75"/>
                </a:cxn>
                <a:cxn ang="0">
                  <a:pos x="370" y="102"/>
                </a:cxn>
                <a:cxn ang="0">
                  <a:pos x="377" y="125"/>
                </a:cxn>
                <a:cxn ang="0">
                  <a:pos x="427" y="128"/>
                </a:cxn>
                <a:cxn ang="0">
                  <a:pos x="468" y="134"/>
                </a:cxn>
                <a:cxn ang="0">
                  <a:pos x="455" y="155"/>
                </a:cxn>
                <a:cxn ang="0">
                  <a:pos x="466" y="162"/>
                </a:cxn>
                <a:cxn ang="0">
                  <a:pos x="482" y="153"/>
                </a:cxn>
                <a:cxn ang="0">
                  <a:pos x="489" y="176"/>
                </a:cxn>
                <a:cxn ang="0">
                  <a:pos x="509" y="180"/>
                </a:cxn>
                <a:cxn ang="0">
                  <a:pos x="528" y="185"/>
                </a:cxn>
                <a:cxn ang="0">
                  <a:pos x="546" y="224"/>
                </a:cxn>
                <a:cxn ang="0">
                  <a:pos x="624" y="217"/>
                </a:cxn>
                <a:cxn ang="0">
                  <a:pos x="653" y="214"/>
                </a:cxn>
                <a:cxn ang="0">
                  <a:pos x="667" y="201"/>
                </a:cxn>
                <a:cxn ang="0">
                  <a:pos x="681" y="128"/>
                </a:cxn>
                <a:cxn ang="0">
                  <a:pos x="701" y="112"/>
                </a:cxn>
                <a:cxn ang="0">
                  <a:pos x="745" y="134"/>
                </a:cxn>
                <a:cxn ang="0">
                  <a:pos x="822" y="180"/>
                </a:cxn>
                <a:cxn ang="0">
                  <a:pos x="868" y="196"/>
                </a:cxn>
                <a:cxn ang="0">
                  <a:pos x="896" y="146"/>
                </a:cxn>
                <a:cxn ang="0">
                  <a:pos x="923" y="116"/>
                </a:cxn>
                <a:cxn ang="0">
                  <a:pos x="948" y="112"/>
                </a:cxn>
                <a:cxn ang="0">
                  <a:pos x="946" y="162"/>
                </a:cxn>
                <a:cxn ang="0">
                  <a:pos x="916" y="198"/>
                </a:cxn>
                <a:cxn ang="0">
                  <a:pos x="870" y="253"/>
                </a:cxn>
                <a:cxn ang="0">
                  <a:pos x="875" y="292"/>
                </a:cxn>
                <a:cxn ang="0">
                  <a:pos x="882" y="342"/>
                </a:cxn>
                <a:cxn ang="0">
                  <a:pos x="893" y="404"/>
                </a:cxn>
                <a:cxn ang="0">
                  <a:pos x="918" y="454"/>
                </a:cxn>
                <a:cxn ang="0">
                  <a:pos x="868" y="495"/>
                </a:cxn>
                <a:cxn ang="0">
                  <a:pos x="795" y="461"/>
                </a:cxn>
                <a:cxn ang="0">
                  <a:pos x="733" y="493"/>
                </a:cxn>
                <a:cxn ang="0">
                  <a:pos x="676" y="461"/>
                </a:cxn>
                <a:cxn ang="0">
                  <a:pos x="580" y="454"/>
                </a:cxn>
                <a:cxn ang="0">
                  <a:pos x="500" y="399"/>
                </a:cxn>
                <a:cxn ang="0">
                  <a:pos x="461" y="379"/>
                </a:cxn>
                <a:cxn ang="0">
                  <a:pos x="439" y="377"/>
                </a:cxn>
                <a:cxn ang="0">
                  <a:pos x="411" y="365"/>
                </a:cxn>
                <a:cxn ang="0">
                  <a:pos x="379" y="322"/>
                </a:cxn>
                <a:cxn ang="0">
                  <a:pos x="347" y="294"/>
                </a:cxn>
                <a:cxn ang="0">
                  <a:pos x="313" y="290"/>
                </a:cxn>
                <a:cxn ang="0">
                  <a:pos x="288" y="329"/>
                </a:cxn>
                <a:cxn ang="0">
                  <a:pos x="240" y="338"/>
                </a:cxn>
                <a:cxn ang="0">
                  <a:pos x="215" y="347"/>
                </a:cxn>
                <a:cxn ang="0">
                  <a:pos x="173" y="390"/>
                </a:cxn>
                <a:cxn ang="0">
                  <a:pos x="112" y="429"/>
                </a:cxn>
                <a:cxn ang="0">
                  <a:pos x="75" y="427"/>
                </a:cxn>
                <a:cxn ang="0">
                  <a:pos x="34" y="313"/>
                </a:cxn>
                <a:cxn ang="0">
                  <a:pos x="20" y="221"/>
                </a:cxn>
                <a:cxn ang="0">
                  <a:pos x="0" y="176"/>
                </a:cxn>
                <a:cxn ang="0">
                  <a:pos x="23" y="150"/>
                </a:cxn>
                <a:cxn ang="0">
                  <a:pos x="62" y="105"/>
                </a:cxn>
                <a:cxn ang="0">
                  <a:pos x="107" y="82"/>
                </a:cxn>
                <a:cxn ang="0">
                  <a:pos x="132" y="48"/>
                </a:cxn>
                <a:cxn ang="0">
                  <a:pos x="162" y="66"/>
                </a:cxn>
                <a:cxn ang="0">
                  <a:pos x="194" y="105"/>
                </a:cxn>
                <a:cxn ang="0">
                  <a:pos x="247" y="82"/>
                </a:cxn>
                <a:cxn ang="0">
                  <a:pos x="244" y="52"/>
                </a:cxn>
                <a:cxn ang="0">
                  <a:pos x="242" y="25"/>
                </a:cxn>
                <a:cxn ang="0">
                  <a:pos x="242" y="16"/>
                </a:cxn>
                <a:cxn ang="0">
                  <a:pos x="283" y="9"/>
                </a:cxn>
              </a:cxnLst>
              <a:rect l="0" t="0" r="r" b="b"/>
              <a:pathLst>
                <a:path w="950" h="502">
                  <a:moveTo>
                    <a:pt x="306" y="20"/>
                  </a:moveTo>
                  <a:lnTo>
                    <a:pt x="320" y="34"/>
                  </a:lnTo>
                  <a:lnTo>
                    <a:pt x="327" y="43"/>
                  </a:lnTo>
                  <a:lnTo>
                    <a:pt x="331" y="48"/>
                  </a:lnTo>
                  <a:lnTo>
                    <a:pt x="333" y="52"/>
                  </a:lnTo>
                  <a:lnTo>
                    <a:pt x="329" y="57"/>
                  </a:lnTo>
                  <a:lnTo>
                    <a:pt x="327" y="61"/>
                  </a:lnTo>
                  <a:lnTo>
                    <a:pt x="327" y="66"/>
                  </a:lnTo>
                  <a:lnTo>
                    <a:pt x="329" y="68"/>
                  </a:lnTo>
                  <a:lnTo>
                    <a:pt x="329" y="70"/>
                  </a:lnTo>
                  <a:lnTo>
                    <a:pt x="331" y="75"/>
                  </a:lnTo>
                  <a:lnTo>
                    <a:pt x="331" y="77"/>
                  </a:lnTo>
                  <a:lnTo>
                    <a:pt x="333" y="80"/>
                  </a:lnTo>
                  <a:lnTo>
                    <a:pt x="340" y="80"/>
                  </a:lnTo>
                  <a:lnTo>
                    <a:pt x="347" y="80"/>
                  </a:lnTo>
                  <a:lnTo>
                    <a:pt x="349" y="80"/>
                  </a:lnTo>
                  <a:lnTo>
                    <a:pt x="352" y="77"/>
                  </a:lnTo>
                  <a:lnTo>
                    <a:pt x="354" y="77"/>
                  </a:lnTo>
                  <a:lnTo>
                    <a:pt x="356" y="80"/>
                  </a:lnTo>
                  <a:lnTo>
                    <a:pt x="361" y="89"/>
                  </a:lnTo>
                  <a:lnTo>
                    <a:pt x="365" y="96"/>
                  </a:lnTo>
                  <a:lnTo>
                    <a:pt x="370" y="102"/>
                  </a:lnTo>
                  <a:lnTo>
                    <a:pt x="375" y="105"/>
                  </a:lnTo>
                  <a:lnTo>
                    <a:pt x="377" y="105"/>
                  </a:lnTo>
                  <a:lnTo>
                    <a:pt x="379" y="107"/>
                  </a:lnTo>
                  <a:lnTo>
                    <a:pt x="381" y="109"/>
                  </a:lnTo>
                  <a:lnTo>
                    <a:pt x="384" y="114"/>
                  </a:lnTo>
                  <a:lnTo>
                    <a:pt x="384" y="118"/>
                  </a:lnTo>
                  <a:lnTo>
                    <a:pt x="381" y="118"/>
                  </a:lnTo>
                  <a:lnTo>
                    <a:pt x="379" y="121"/>
                  </a:lnTo>
                  <a:lnTo>
                    <a:pt x="377" y="121"/>
                  </a:lnTo>
                  <a:lnTo>
                    <a:pt x="375" y="123"/>
                  </a:lnTo>
                  <a:lnTo>
                    <a:pt x="377" y="125"/>
                  </a:lnTo>
                  <a:lnTo>
                    <a:pt x="377" y="128"/>
                  </a:lnTo>
                  <a:lnTo>
                    <a:pt x="381" y="128"/>
                  </a:lnTo>
                  <a:lnTo>
                    <a:pt x="388" y="128"/>
                  </a:lnTo>
                  <a:lnTo>
                    <a:pt x="397" y="130"/>
                  </a:lnTo>
                  <a:lnTo>
                    <a:pt x="402" y="130"/>
                  </a:lnTo>
                  <a:lnTo>
                    <a:pt x="407" y="132"/>
                  </a:lnTo>
                  <a:lnTo>
                    <a:pt x="409" y="132"/>
                  </a:lnTo>
                  <a:lnTo>
                    <a:pt x="413" y="130"/>
                  </a:lnTo>
                  <a:lnTo>
                    <a:pt x="416" y="128"/>
                  </a:lnTo>
                  <a:lnTo>
                    <a:pt x="423" y="128"/>
                  </a:lnTo>
                  <a:lnTo>
                    <a:pt x="427" y="128"/>
                  </a:lnTo>
                  <a:lnTo>
                    <a:pt x="432" y="125"/>
                  </a:lnTo>
                  <a:lnTo>
                    <a:pt x="436" y="125"/>
                  </a:lnTo>
                  <a:lnTo>
                    <a:pt x="441" y="125"/>
                  </a:lnTo>
                  <a:lnTo>
                    <a:pt x="448" y="128"/>
                  </a:lnTo>
                  <a:lnTo>
                    <a:pt x="452" y="128"/>
                  </a:lnTo>
                  <a:lnTo>
                    <a:pt x="457" y="128"/>
                  </a:lnTo>
                  <a:lnTo>
                    <a:pt x="459" y="130"/>
                  </a:lnTo>
                  <a:lnTo>
                    <a:pt x="461" y="130"/>
                  </a:lnTo>
                  <a:lnTo>
                    <a:pt x="461" y="134"/>
                  </a:lnTo>
                  <a:lnTo>
                    <a:pt x="464" y="134"/>
                  </a:lnTo>
                  <a:lnTo>
                    <a:pt x="468" y="134"/>
                  </a:lnTo>
                  <a:lnTo>
                    <a:pt x="471" y="137"/>
                  </a:lnTo>
                  <a:lnTo>
                    <a:pt x="471" y="139"/>
                  </a:lnTo>
                  <a:lnTo>
                    <a:pt x="468" y="139"/>
                  </a:lnTo>
                  <a:lnTo>
                    <a:pt x="466" y="141"/>
                  </a:lnTo>
                  <a:lnTo>
                    <a:pt x="464" y="141"/>
                  </a:lnTo>
                  <a:lnTo>
                    <a:pt x="461" y="144"/>
                  </a:lnTo>
                  <a:lnTo>
                    <a:pt x="461" y="146"/>
                  </a:lnTo>
                  <a:lnTo>
                    <a:pt x="459" y="148"/>
                  </a:lnTo>
                  <a:lnTo>
                    <a:pt x="457" y="150"/>
                  </a:lnTo>
                  <a:lnTo>
                    <a:pt x="457" y="153"/>
                  </a:lnTo>
                  <a:lnTo>
                    <a:pt x="455" y="155"/>
                  </a:lnTo>
                  <a:lnTo>
                    <a:pt x="455" y="157"/>
                  </a:lnTo>
                  <a:lnTo>
                    <a:pt x="457" y="160"/>
                  </a:lnTo>
                  <a:lnTo>
                    <a:pt x="457" y="162"/>
                  </a:lnTo>
                  <a:lnTo>
                    <a:pt x="459" y="162"/>
                  </a:lnTo>
                  <a:lnTo>
                    <a:pt x="461" y="160"/>
                  </a:lnTo>
                  <a:lnTo>
                    <a:pt x="461" y="157"/>
                  </a:lnTo>
                  <a:lnTo>
                    <a:pt x="461" y="155"/>
                  </a:lnTo>
                  <a:lnTo>
                    <a:pt x="464" y="155"/>
                  </a:lnTo>
                  <a:lnTo>
                    <a:pt x="466" y="157"/>
                  </a:lnTo>
                  <a:lnTo>
                    <a:pt x="466" y="160"/>
                  </a:lnTo>
                  <a:lnTo>
                    <a:pt x="466" y="162"/>
                  </a:lnTo>
                  <a:lnTo>
                    <a:pt x="468" y="162"/>
                  </a:lnTo>
                  <a:lnTo>
                    <a:pt x="471" y="162"/>
                  </a:lnTo>
                  <a:lnTo>
                    <a:pt x="471" y="160"/>
                  </a:lnTo>
                  <a:lnTo>
                    <a:pt x="471" y="157"/>
                  </a:lnTo>
                  <a:lnTo>
                    <a:pt x="471" y="155"/>
                  </a:lnTo>
                  <a:lnTo>
                    <a:pt x="473" y="155"/>
                  </a:lnTo>
                  <a:lnTo>
                    <a:pt x="475" y="155"/>
                  </a:lnTo>
                  <a:lnTo>
                    <a:pt x="477" y="155"/>
                  </a:lnTo>
                  <a:lnTo>
                    <a:pt x="477" y="153"/>
                  </a:lnTo>
                  <a:lnTo>
                    <a:pt x="480" y="153"/>
                  </a:lnTo>
                  <a:lnTo>
                    <a:pt x="482" y="153"/>
                  </a:lnTo>
                  <a:lnTo>
                    <a:pt x="482" y="155"/>
                  </a:lnTo>
                  <a:lnTo>
                    <a:pt x="482" y="157"/>
                  </a:lnTo>
                  <a:lnTo>
                    <a:pt x="484" y="160"/>
                  </a:lnTo>
                  <a:lnTo>
                    <a:pt x="487" y="162"/>
                  </a:lnTo>
                  <a:lnTo>
                    <a:pt x="491" y="162"/>
                  </a:lnTo>
                  <a:lnTo>
                    <a:pt x="493" y="166"/>
                  </a:lnTo>
                  <a:lnTo>
                    <a:pt x="493" y="169"/>
                  </a:lnTo>
                  <a:lnTo>
                    <a:pt x="493" y="171"/>
                  </a:lnTo>
                  <a:lnTo>
                    <a:pt x="491" y="171"/>
                  </a:lnTo>
                  <a:lnTo>
                    <a:pt x="489" y="173"/>
                  </a:lnTo>
                  <a:lnTo>
                    <a:pt x="489" y="176"/>
                  </a:lnTo>
                  <a:lnTo>
                    <a:pt x="489" y="178"/>
                  </a:lnTo>
                  <a:lnTo>
                    <a:pt x="493" y="180"/>
                  </a:lnTo>
                  <a:lnTo>
                    <a:pt x="496" y="176"/>
                  </a:lnTo>
                  <a:lnTo>
                    <a:pt x="496" y="178"/>
                  </a:lnTo>
                  <a:lnTo>
                    <a:pt x="498" y="180"/>
                  </a:lnTo>
                  <a:lnTo>
                    <a:pt x="500" y="180"/>
                  </a:lnTo>
                  <a:lnTo>
                    <a:pt x="503" y="178"/>
                  </a:lnTo>
                  <a:lnTo>
                    <a:pt x="505" y="180"/>
                  </a:lnTo>
                  <a:lnTo>
                    <a:pt x="505" y="182"/>
                  </a:lnTo>
                  <a:lnTo>
                    <a:pt x="507" y="182"/>
                  </a:lnTo>
                  <a:lnTo>
                    <a:pt x="509" y="180"/>
                  </a:lnTo>
                  <a:lnTo>
                    <a:pt x="512" y="176"/>
                  </a:lnTo>
                  <a:lnTo>
                    <a:pt x="514" y="176"/>
                  </a:lnTo>
                  <a:lnTo>
                    <a:pt x="516" y="173"/>
                  </a:lnTo>
                  <a:lnTo>
                    <a:pt x="521" y="176"/>
                  </a:lnTo>
                  <a:lnTo>
                    <a:pt x="523" y="176"/>
                  </a:lnTo>
                  <a:lnTo>
                    <a:pt x="528" y="178"/>
                  </a:lnTo>
                  <a:lnTo>
                    <a:pt x="530" y="180"/>
                  </a:lnTo>
                  <a:lnTo>
                    <a:pt x="532" y="180"/>
                  </a:lnTo>
                  <a:lnTo>
                    <a:pt x="530" y="182"/>
                  </a:lnTo>
                  <a:lnTo>
                    <a:pt x="530" y="185"/>
                  </a:lnTo>
                  <a:lnTo>
                    <a:pt x="528" y="185"/>
                  </a:lnTo>
                  <a:lnTo>
                    <a:pt x="525" y="185"/>
                  </a:lnTo>
                  <a:lnTo>
                    <a:pt x="523" y="185"/>
                  </a:lnTo>
                  <a:lnTo>
                    <a:pt x="521" y="187"/>
                  </a:lnTo>
                  <a:lnTo>
                    <a:pt x="519" y="189"/>
                  </a:lnTo>
                  <a:lnTo>
                    <a:pt x="519" y="192"/>
                  </a:lnTo>
                  <a:lnTo>
                    <a:pt x="519" y="194"/>
                  </a:lnTo>
                  <a:lnTo>
                    <a:pt x="521" y="196"/>
                  </a:lnTo>
                  <a:lnTo>
                    <a:pt x="523" y="196"/>
                  </a:lnTo>
                  <a:lnTo>
                    <a:pt x="525" y="196"/>
                  </a:lnTo>
                  <a:lnTo>
                    <a:pt x="530" y="217"/>
                  </a:lnTo>
                  <a:lnTo>
                    <a:pt x="546" y="224"/>
                  </a:lnTo>
                  <a:lnTo>
                    <a:pt x="551" y="224"/>
                  </a:lnTo>
                  <a:lnTo>
                    <a:pt x="555" y="224"/>
                  </a:lnTo>
                  <a:lnTo>
                    <a:pt x="564" y="221"/>
                  </a:lnTo>
                  <a:lnTo>
                    <a:pt x="567" y="224"/>
                  </a:lnTo>
                  <a:lnTo>
                    <a:pt x="573" y="224"/>
                  </a:lnTo>
                  <a:lnTo>
                    <a:pt x="583" y="224"/>
                  </a:lnTo>
                  <a:lnTo>
                    <a:pt x="592" y="221"/>
                  </a:lnTo>
                  <a:lnTo>
                    <a:pt x="598" y="221"/>
                  </a:lnTo>
                  <a:lnTo>
                    <a:pt x="605" y="219"/>
                  </a:lnTo>
                  <a:lnTo>
                    <a:pt x="617" y="219"/>
                  </a:lnTo>
                  <a:lnTo>
                    <a:pt x="624" y="217"/>
                  </a:lnTo>
                  <a:lnTo>
                    <a:pt x="628" y="214"/>
                  </a:lnTo>
                  <a:lnTo>
                    <a:pt x="630" y="212"/>
                  </a:lnTo>
                  <a:lnTo>
                    <a:pt x="633" y="212"/>
                  </a:lnTo>
                  <a:lnTo>
                    <a:pt x="635" y="210"/>
                  </a:lnTo>
                  <a:lnTo>
                    <a:pt x="637" y="212"/>
                  </a:lnTo>
                  <a:lnTo>
                    <a:pt x="640" y="212"/>
                  </a:lnTo>
                  <a:lnTo>
                    <a:pt x="642" y="214"/>
                  </a:lnTo>
                  <a:lnTo>
                    <a:pt x="646" y="214"/>
                  </a:lnTo>
                  <a:lnTo>
                    <a:pt x="649" y="214"/>
                  </a:lnTo>
                  <a:lnTo>
                    <a:pt x="651" y="214"/>
                  </a:lnTo>
                  <a:lnTo>
                    <a:pt x="653" y="214"/>
                  </a:lnTo>
                  <a:lnTo>
                    <a:pt x="656" y="214"/>
                  </a:lnTo>
                  <a:lnTo>
                    <a:pt x="658" y="217"/>
                  </a:lnTo>
                  <a:lnTo>
                    <a:pt x="662" y="217"/>
                  </a:lnTo>
                  <a:lnTo>
                    <a:pt x="665" y="219"/>
                  </a:lnTo>
                  <a:lnTo>
                    <a:pt x="669" y="221"/>
                  </a:lnTo>
                  <a:lnTo>
                    <a:pt x="674" y="224"/>
                  </a:lnTo>
                  <a:lnTo>
                    <a:pt x="674" y="219"/>
                  </a:lnTo>
                  <a:lnTo>
                    <a:pt x="672" y="214"/>
                  </a:lnTo>
                  <a:lnTo>
                    <a:pt x="669" y="210"/>
                  </a:lnTo>
                  <a:lnTo>
                    <a:pt x="667" y="205"/>
                  </a:lnTo>
                  <a:lnTo>
                    <a:pt x="667" y="201"/>
                  </a:lnTo>
                  <a:lnTo>
                    <a:pt x="667" y="192"/>
                  </a:lnTo>
                  <a:lnTo>
                    <a:pt x="667" y="173"/>
                  </a:lnTo>
                  <a:lnTo>
                    <a:pt x="667" y="144"/>
                  </a:lnTo>
                  <a:lnTo>
                    <a:pt x="669" y="139"/>
                  </a:lnTo>
                  <a:lnTo>
                    <a:pt x="672" y="139"/>
                  </a:lnTo>
                  <a:lnTo>
                    <a:pt x="674" y="139"/>
                  </a:lnTo>
                  <a:lnTo>
                    <a:pt x="681" y="137"/>
                  </a:lnTo>
                  <a:lnTo>
                    <a:pt x="683" y="134"/>
                  </a:lnTo>
                  <a:lnTo>
                    <a:pt x="683" y="132"/>
                  </a:lnTo>
                  <a:lnTo>
                    <a:pt x="683" y="130"/>
                  </a:lnTo>
                  <a:lnTo>
                    <a:pt x="681" y="128"/>
                  </a:lnTo>
                  <a:lnTo>
                    <a:pt x="681" y="125"/>
                  </a:lnTo>
                  <a:lnTo>
                    <a:pt x="681" y="123"/>
                  </a:lnTo>
                  <a:lnTo>
                    <a:pt x="683" y="123"/>
                  </a:lnTo>
                  <a:lnTo>
                    <a:pt x="685" y="118"/>
                  </a:lnTo>
                  <a:lnTo>
                    <a:pt x="688" y="116"/>
                  </a:lnTo>
                  <a:lnTo>
                    <a:pt x="688" y="114"/>
                  </a:lnTo>
                  <a:lnTo>
                    <a:pt x="685" y="109"/>
                  </a:lnTo>
                  <a:lnTo>
                    <a:pt x="690" y="109"/>
                  </a:lnTo>
                  <a:lnTo>
                    <a:pt x="694" y="109"/>
                  </a:lnTo>
                  <a:lnTo>
                    <a:pt x="699" y="109"/>
                  </a:lnTo>
                  <a:lnTo>
                    <a:pt x="701" y="112"/>
                  </a:lnTo>
                  <a:lnTo>
                    <a:pt x="704" y="112"/>
                  </a:lnTo>
                  <a:lnTo>
                    <a:pt x="706" y="112"/>
                  </a:lnTo>
                  <a:lnTo>
                    <a:pt x="713" y="112"/>
                  </a:lnTo>
                  <a:lnTo>
                    <a:pt x="722" y="112"/>
                  </a:lnTo>
                  <a:lnTo>
                    <a:pt x="729" y="114"/>
                  </a:lnTo>
                  <a:lnTo>
                    <a:pt x="731" y="116"/>
                  </a:lnTo>
                  <a:lnTo>
                    <a:pt x="736" y="118"/>
                  </a:lnTo>
                  <a:lnTo>
                    <a:pt x="736" y="121"/>
                  </a:lnTo>
                  <a:lnTo>
                    <a:pt x="740" y="123"/>
                  </a:lnTo>
                  <a:lnTo>
                    <a:pt x="742" y="128"/>
                  </a:lnTo>
                  <a:lnTo>
                    <a:pt x="745" y="134"/>
                  </a:lnTo>
                  <a:lnTo>
                    <a:pt x="747" y="137"/>
                  </a:lnTo>
                  <a:lnTo>
                    <a:pt x="752" y="141"/>
                  </a:lnTo>
                  <a:lnTo>
                    <a:pt x="758" y="146"/>
                  </a:lnTo>
                  <a:lnTo>
                    <a:pt x="770" y="155"/>
                  </a:lnTo>
                  <a:lnTo>
                    <a:pt x="777" y="160"/>
                  </a:lnTo>
                  <a:lnTo>
                    <a:pt x="784" y="164"/>
                  </a:lnTo>
                  <a:lnTo>
                    <a:pt x="790" y="169"/>
                  </a:lnTo>
                  <a:lnTo>
                    <a:pt x="802" y="173"/>
                  </a:lnTo>
                  <a:lnTo>
                    <a:pt x="811" y="176"/>
                  </a:lnTo>
                  <a:lnTo>
                    <a:pt x="818" y="178"/>
                  </a:lnTo>
                  <a:lnTo>
                    <a:pt x="822" y="180"/>
                  </a:lnTo>
                  <a:lnTo>
                    <a:pt x="825" y="185"/>
                  </a:lnTo>
                  <a:lnTo>
                    <a:pt x="827" y="189"/>
                  </a:lnTo>
                  <a:lnTo>
                    <a:pt x="832" y="189"/>
                  </a:lnTo>
                  <a:lnTo>
                    <a:pt x="834" y="192"/>
                  </a:lnTo>
                  <a:lnTo>
                    <a:pt x="843" y="194"/>
                  </a:lnTo>
                  <a:lnTo>
                    <a:pt x="850" y="196"/>
                  </a:lnTo>
                  <a:lnTo>
                    <a:pt x="854" y="198"/>
                  </a:lnTo>
                  <a:lnTo>
                    <a:pt x="857" y="201"/>
                  </a:lnTo>
                  <a:lnTo>
                    <a:pt x="861" y="201"/>
                  </a:lnTo>
                  <a:lnTo>
                    <a:pt x="866" y="198"/>
                  </a:lnTo>
                  <a:lnTo>
                    <a:pt x="868" y="196"/>
                  </a:lnTo>
                  <a:lnTo>
                    <a:pt x="873" y="189"/>
                  </a:lnTo>
                  <a:lnTo>
                    <a:pt x="877" y="178"/>
                  </a:lnTo>
                  <a:lnTo>
                    <a:pt x="880" y="173"/>
                  </a:lnTo>
                  <a:lnTo>
                    <a:pt x="884" y="171"/>
                  </a:lnTo>
                  <a:lnTo>
                    <a:pt x="886" y="169"/>
                  </a:lnTo>
                  <a:lnTo>
                    <a:pt x="889" y="166"/>
                  </a:lnTo>
                  <a:lnTo>
                    <a:pt x="889" y="162"/>
                  </a:lnTo>
                  <a:lnTo>
                    <a:pt x="891" y="157"/>
                  </a:lnTo>
                  <a:lnTo>
                    <a:pt x="893" y="153"/>
                  </a:lnTo>
                  <a:lnTo>
                    <a:pt x="896" y="148"/>
                  </a:lnTo>
                  <a:lnTo>
                    <a:pt x="896" y="146"/>
                  </a:lnTo>
                  <a:lnTo>
                    <a:pt x="898" y="144"/>
                  </a:lnTo>
                  <a:lnTo>
                    <a:pt x="905" y="139"/>
                  </a:lnTo>
                  <a:lnTo>
                    <a:pt x="909" y="137"/>
                  </a:lnTo>
                  <a:lnTo>
                    <a:pt x="912" y="132"/>
                  </a:lnTo>
                  <a:lnTo>
                    <a:pt x="912" y="128"/>
                  </a:lnTo>
                  <a:lnTo>
                    <a:pt x="914" y="125"/>
                  </a:lnTo>
                  <a:lnTo>
                    <a:pt x="918" y="125"/>
                  </a:lnTo>
                  <a:lnTo>
                    <a:pt x="921" y="125"/>
                  </a:lnTo>
                  <a:lnTo>
                    <a:pt x="923" y="123"/>
                  </a:lnTo>
                  <a:lnTo>
                    <a:pt x="923" y="118"/>
                  </a:lnTo>
                  <a:lnTo>
                    <a:pt x="923" y="116"/>
                  </a:lnTo>
                  <a:lnTo>
                    <a:pt x="928" y="109"/>
                  </a:lnTo>
                  <a:lnTo>
                    <a:pt x="928" y="107"/>
                  </a:lnTo>
                  <a:lnTo>
                    <a:pt x="930" y="105"/>
                  </a:lnTo>
                  <a:lnTo>
                    <a:pt x="928" y="100"/>
                  </a:lnTo>
                  <a:lnTo>
                    <a:pt x="934" y="100"/>
                  </a:lnTo>
                  <a:lnTo>
                    <a:pt x="937" y="100"/>
                  </a:lnTo>
                  <a:lnTo>
                    <a:pt x="937" y="102"/>
                  </a:lnTo>
                  <a:lnTo>
                    <a:pt x="939" y="105"/>
                  </a:lnTo>
                  <a:lnTo>
                    <a:pt x="941" y="107"/>
                  </a:lnTo>
                  <a:lnTo>
                    <a:pt x="946" y="112"/>
                  </a:lnTo>
                  <a:lnTo>
                    <a:pt x="948" y="112"/>
                  </a:lnTo>
                  <a:lnTo>
                    <a:pt x="950" y="114"/>
                  </a:lnTo>
                  <a:lnTo>
                    <a:pt x="950" y="116"/>
                  </a:lnTo>
                  <a:lnTo>
                    <a:pt x="950" y="118"/>
                  </a:lnTo>
                  <a:lnTo>
                    <a:pt x="948" y="121"/>
                  </a:lnTo>
                  <a:lnTo>
                    <a:pt x="944" y="125"/>
                  </a:lnTo>
                  <a:lnTo>
                    <a:pt x="941" y="132"/>
                  </a:lnTo>
                  <a:lnTo>
                    <a:pt x="939" y="139"/>
                  </a:lnTo>
                  <a:lnTo>
                    <a:pt x="939" y="146"/>
                  </a:lnTo>
                  <a:lnTo>
                    <a:pt x="941" y="153"/>
                  </a:lnTo>
                  <a:lnTo>
                    <a:pt x="941" y="157"/>
                  </a:lnTo>
                  <a:lnTo>
                    <a:pt x="946" y="162"/>
                  </a:lnTo>
                  <a:lnTo>
                    <a:pt x="937" y="171"/>
                  </a:lnTo>
                  <a:lnTo>
                    <a:pt x="932" y="178"/>
                  </a:lnTo>
                  <a:lnTo>
                    <a:pt x="925" y="185"/>
                  </a:lnTo>
                  <a:lnTo>
                    <a:pt x="925" y="187"/>
                  </a:lnTo>
                  <a:lnTo>
                    <a:pt x="925" y="192"/>
                  </a:lnTo>
                  <a:lnTo>
                    <a:pt x="925" y="196"/>
                  </a:lnTo>
                  <a:lnTo>
                    <a:pt x="925" y="198"/>
                  </a:lnTo>
                  <a:lnTo>
                    <a:pt x="925" y="201"/>
                  </a:lnTo>
                  <a:lnTo>
                    <a:pt x="923" y="201"/>
                  </a:lnTo>
                  <a:lnTo>
                    <a:pt x="918" y="198"/>
                  </a:lnTo>
                  <a:lnTo>
                    <a:pt x="916" y="198"/>
                  </a:lnTo>
                  <a:lnTo>
                    <a:pt x="914" y="201"/>
                  </a:lnTo>
                  <a:lnTo>
                    <a:pt x="914" y="203"/>
                  </a:lnTo>
                  <a:lnTo>
                    <a:pt x="912" y="205"/>
                  </a:lnTo>
                  <a:lnTo>
                    <a:pt x="907" y="208"/>
                  </a:lnTo>
                  <a:lnTo>
                    <a:pt x="902" y="210"/>
                  </a:lnTo>
                  <a:lnTo>
                    <a:pt x="900" y="212"/>
                  </a:lnTo>
                  <a:lnTo>
                    <a:pt x="889" y="235"/>
                  </a:lnTo>
                  <a:lnTo>
                    <a:pt x="886" y="242"/>
                  </a:lnTo>
                  <a:lnTo>
                    <a:pt x="882" y="246"/>
                  </a:lnTo>
                  <a:lnTo>
                    <a:pt x="877" y="249"/>
                  </a:lnTo>
                  <a:lnTo>
                    <a:pt x="870" y="253"/>
                  </a:lnTo>
                  <a:lnTo>
                    <a:pt x="866" y="256"/>
                  </a:lnTo>
                  <a:lnTo>
                    <a:pt x="864" y="258"/>
                  </a:lnTo>
                  <a:lnTo>
                    <a:pt x="864" y="260"/>
                  </a:lnTo>
                  <a:lnTo>
                    <a:pt x="864" y="262"/>
                  </a:lnTo>
                  <a:lnTo>
                    <a:pt x="866" y="267"/>
                  </a:lnTo>
                  <a:lnTo>
                    <a:pt x="868" y="272"/>
                  </a:lnTo>
                  <a:lnTo>
                    <a:pt x="870" y="276"/>
                  </a:lnTo>
                  <a:lnTo>
                    <a:pt x="870" y="283"/>
                  </a:lnTo>
                  <a:lnTo>
                    <a:pt x="870" y="288"/>
                  </a:lnTo>
                  <a:lnTo>
                    <a:pt x="873" y="292"/>
                  </a:lnTo>
                  <a:lnTo>
                    <a:pt x="875" y="292"/>
                  </a:lnTo>
                  <a:lnTo>
                    <a:pt x="875" y="297"/>
                  </a:lnTo>
                  <a:lnTo>
                    <a:pt x="875" y="299"/>
                  </a:lnTo>
                  <a:lnTo>
                    <a:pt x="875" y="301"/>
                  </a:lnTo>
                  <a:lnTo>
                    <a:pt x="875" y="304"/>
                  </a:lnTo>
                  <a:lnTo>
                    <a:pt x="882" y="310"/>
                  </a:lnTo>
                  <a:lnTo>
                    <a:pt x="884" y="317"/>
                  </a:lnTo>
                  <a:lnTo>
                    <a:pt x="884" y="322"/>
                  </a:lnTo>
                  <a:lnTo>
                    <a:pt x="884" y="324"/>
                  </a:lnTo>
                  <a:lnTo>
                    <a:pt x="884" y="329"/>
                  </a:lnTo>
                  <a:lnTo>
                    <a:pt x="882" y="335"/>
                  </a:lnTo>
                  <a:lnTo>
                    <a:pt x="882" y="342"/>
                  </a:lnTo>
                  <a:lnTo>
                    <a:pt x="882" y="349"/>
                  </a:lnTo>
                  <a:lnTo>
                    <a:pt x="880" y="356"/>
                  </a:lnTo>
                  <a:lnTo>
                    <a:pt x="877" y="361"/>
                  </a:lnTo>
                  <a:lnTo>
                    <a:pt x="875" y="372"/>
                  </a:lnTo>
                  <a:lnTo>
                    <a:pt x="875" y="377"/>
                  </a:lnTo>
                  <a:lnTo>
                    <a:pt x="884" y="383"/>
                  </a:lnTo>
                  <a:lnTo>
                    <a:pt x="891" y="390"/>
                  </a:lnTo>
                  <a:lnTo>
                    <a:pt x="893" y="395"/>
                  </a:lnTo>
                  <a:lnTo>
                    <a:pt x="893" y="397"/>
                  </a:lnTo>
                  <a:lnTo>
                    <a:pt x="893" y="402"/>
                  </a:lnTo>
                  <a:lnTo>
                    <a:pt x="893" y="404"/>
                  </a:lnTo>
                  <a:lnTo>
                    <a:pt x="896" y="406"/>
                  </a:lnTo>
                  <a:lnTo>
                    <a:pt x="898" y="411"/>
                  </a:lnTo>
                  <a:lnTo>
                    <a:pt x="900" y="413"/>
                  </a:lnTo>
                  <a:lnTo>
                    <a:pt x="902" y="420"/>
                  </a:lnTo>
                  <a:lnTo>
                    <a:pt x="902" y="427"/>
                  </a:lnTo>
                  <a:lnTo>
                    <a:pt x="907" y="434"/>
                  </a:lnTo>
                  <a:lnTo>
                    <a:pt x="909" y="438"/>
                  </a:lnTo>
                  <a:lnTo>
                    <a:pt x="914" y="443"/>
                  </a:lnTo>
                  <a:lnTo>
                    <a:pt x="916" y="447"/>
                  </a:lnTo>
                  <a:lnTo>
                    <a:pt x="918" y="450"/>
                  </a:lnTo>
                  <a:lnTo>
                    <a:pt x="918" y="454"/>
                  </a:lnTo>
                  <a:lnTo>
                    <a:pt x="916" y="463"/>
                  </a:lnTo>
                  <a:lnTo>
                    <a:pt x="916" y="468"/>
                  </a:lnTo>
                  <a:lnTo>
                    <a:pt x="916" y="473"/>
                  </a:lnTo>
                  <a:lnTo>
                    <a:pt x="916" y="477"/>
                  </a:lnTo>
                  <a:lnTo>
                    <a:pt x="916" y="479"/>
                  </a:lnTo>
                  <a:lnTo>
                    <a:pt x="916" y="482"/>
                  </a:lnTo>
                  <a:lnTo>
                    <a:pt x="909" y="482"/>
                  </a:lnTo>
                  <a:lnTo>
                    <a:pt x="902" y="482"/>
                  </a:lnTo>
                  <a:lnTo>
                    <a:pt x="886" y="489"/>
                  </a:lnTo>
                  <a:lnTo>
                    <a:pt x="875" y="493"/>
                  </a:lnTo>
                  <a:lnTo>
                    <a:pt x="868" y="495"/>
                  </a:lnTo>
                  <a:lnTo>
                    <a:pt x="866" y="498"/>
                  </a:lnTo>
                  <a:lnTo>
                    <a:pt x="861" y="495"/>
                  </a:lnTo>
                  <a:lnTo>
                    <a:pt x="857" y="495"/>
                  </a:lnTo>
                  <a:lnTo>
                    <a:pt x="850" y="491"/>
                  </a:lnTo>
                  <a:lnTo>
                    <a:pt x="841" y="484"/>
                  </a:lnTo>
                  <a:lnTo>
                    <a:pt x="829" y="479"/>
                  </a:lnTo>
                  <a:lnTo>
                    <a:pt x="818" y="470"/>
                  </a:lnTo>
                  <a:lnTo>
                    <a:pt x="806" y="461"/>
                  </a:lnTo>
                  <a:lnTo>
                    <a:pt x="797" y="457"/>
                  </a:lnTo>
                  <a:lnTo>
                    <a:pt x="795" y="459"/>
                  </a:lnTo>
                  <a:lnTo>
                    <a:pt x="795" y="461"/>
                  </a:lnTo>
                  <a:lnTo>
                    <a:pt x="790" y="463"/>
                  </a:lnTo>
                  <a:lnTo>
                    <a:pt x="788" y="468"/>
                  </a:lnTo>
                  <a:lnTo>
                    <a:pt x="779" y="482"/>
                  </a:lnTo>
                  <a:lnTo>
                    <a:pt x="772" y="489"/>
                  </a:lnTo>
                  <a:lnTo>
                    <a:pt x="765" y="493"/>
                  </a:lnTo>
                  <a:lnTo>
                    <a:pt x="761" y="495"/>
                  </a:lnTo>
                  <a:lnTo>
                    <a:pt x="758" y="498"/>
                  </a:lnTo>
                  <a:lnTo>
                    <a:pt x="754" y="498"/>
                  </a:lnTo>
                  <a:lnTo>
                    <a:pt x="749" y="498"/>
                  </a:lnTo>
                  <a:lnTo>
                    <a:pt x="742" y="495"/>
                  </a:lnTo>
                  <a:lnTo>
                    <a:pt x="733" y="493"/>
                  </a:lnTo>
                  <a:lnTo>
                    <a:pt x="729" y="491"/>
                  </a:lnTo>
                  <a:lnTo>
                    <a:pt x="724" y="486"/>
                  </a:lnTo>
                  <a:lnTo>
                    <a:pt x="720" y="482"/>
                  </a:lnTo>
                  <a:lnTo>
                    <a:pt x="717" y="477"/>
                  </a:lnTo>
                  <a:lnTo>
                    <a:pt x="713" y="475"/>
                  </a:lnTo>
                  <a:lnTo>
                    <a:pt x="706" y="473"/>
                  </a:lnTo>
                  <a:lnTo>
                    <a:pt x="701" y="470"/>
                  </a:lnTo>
                  <a:lnTo>
                    <a:pt x="697" y="468"/>
                  </a:lnTo>
                  <a:lnTo>
                    <a:pt x="685" y="459"/>
                  </a:lnTo>
                  <a:lnTo>
                    <a:pt x="683" y="459"/>
                  </a:lnTo>
                  <a:lnTo>
                    <a:pt x="676" y="461"/>
                  </a:lnTo>
                  <a:lnTo>
                    <a:pt x="665" y="468"/>
                  </a:lnTo>
                  <a:lnTo>
                    <a:pt x="658" y="473"/>
                  </a:lnTo>
                  <a:lnTo>
                    <a:pt x="649" y="477"/>
                  </a:lnTo>
                  <a:lnTo>
                    <a:pt x="644" y="479"/>
                  </a:lnTo>
                  <a:lnTo>
                    <a:pt x="640" y="479"/>
                  </a:lnTo>
                  <a:lnTo>
                    <a:pt x="633" y="482"/>
                  </a:lnTo>
                  <a:lnTo>
                    <a:pt x="619" y="493"/>
                  </a:lnTo>
                  <a:lnTo>
                    <a:pt x="608" y="498"/>
                  </a:lnTo>
                  <a:lnTo>
                    <a:pt x="598" y="502"/>
                  </a:lnTo>
                  <a:lnTo>
                    <a:pt x="585" y="466"/>
                  </a:lnTo>
                  <a:lnTo>
                    <a:pt x="580" y="454"/>
                  </a:lnTo>
                  <a:lnTo>
                    <a:pt x="573" y="445"/>
                  </a:lnTo>
                  <a:lnTo>
                    <a:pt x="567" y="441"/>
                  </a:lnTo>
                  <a:lnTo>
                    <a:pt x="560" y="436"/>
                  </a:lnTo>
                  <a:lnTo>
                    <a:pt x="548" y="431"/>
                  </a:lnTo>
                  <a:lnTo>
                    <a:pt x="541" y="425"/>
                  </a:lnTo>
                  <a:lnTo>
                    <a:pt x="532" y="418"/>
                  </a:lnTo>
                  <a:lnTo>
                    <a:pt x="525" y="411"/>
                  </a:lnTo>
                  <a:lnTo>
                    <a:pt x="514" y="406"/>
                  </a:lnTo>
                  <a:lnTo>
                    <a:pt x="507" y="402"/>
                  </a:lnTo>
                  <a:lnTo>
                    <a:pt x="505" y="399"/>
                  </a:lnTo>
                  <a:lnTo>
                    <a:pt x="500" y="399"/>
                  </a:lnTo>
                  <a:lnTo>
                    <a:pt x="498" y="399"/>
                  </a:lnTo>
                  <a:lnTo>
                    <a:pt x="493" y="399"/>
                  </a:lnTo>
                  <a:lnTo>
                    <a:pt x="491" y="399"/>
                  </a:lnTo>
                  <a:lnTo>
                    <a:pt x="489" y="397"/>
                  </a:lnTo>
                  <a:lnTo>
                    <a:pt x="484" y="395"/>
                  </a:lnTo>
                  <a:lnTo>
                    <a:pt x="482" y="393"/>
                  </a:lnTo>
                  <a:lnTo>
                    <a:pt x="477" y="393"/>
                  </a:lnTo>
                  <a:lnTo>
                    <a:pt x="473" y="390"/>
                  </a:lnTo>
                  <a:lnTo>
                    <a:pt x="466" y="383"/>
                  </a:lnTo>
                  <a:lnTo>
                    <a:pt x="464" y="381"/>
                  </a:lnTo>
                  <a:lnTo>
                    <a:pt x="461" y="379"/>
                  </a:lnTo>
                  <a:lnTo>
                    <a:pt x="459" y="379"/>
                  </a:lnTo>
                  <a:lnTo>
                    <a:pt x="459" y="381"/>
                  </a:lnTo>
                  <a:lnTo>
                    <a:pt x="457" y="381"/>
                  </a:lnTo>
                  <a:lnTo>
                    <a:pt x="455" y="381"/>
                  </a:lnTo>
                  <a:lnTo>
                    <a:pt x="452" y="381"/>
                  </a:lnTo>
                  <a:lnTo>
                    <a:pt x="450" y="381"/>
                  </a:lnTo>
                  <a:lnTo>
                    <a:pt x="448" y="381"/>
                  </a:lnTo>
                  <a:lnTo>
                    <a:pt x="445" y="379"/>
                  </a:lnTo>
                  <a:lnTo>
                    <a:pt x="445" y="377"/>
                  </a:lnTo>
                  <a:lnTo>
                    <a:pt x="441" y="374"/>
                  </a:lnTo>
                  <a:lnTo>
                    <a:pt x="439" y="377"/>
                  </a:lnTo>
                  <a:lnTo>
                    <a:pt x="436" y="377"/>
                  </a:lnTo>
                  <a:lnTo>
                    <a:pt x="434" y="374"/>
                  </a:lnTo>
                  <a:lnTo>
                    <a:pt x="432" y="372"/>
                  </a:lnTo>
                  <a:lnTo>
                    <a:pt x="432" y="370"/>
                  </a:lnTo>
                  <a:lnTo>
                    <a:pt x="429" y="367"/>
                  </a:lnTo>
                  <a:lnTo>
                    <a:pt x="425" y="367"/>
                  </a:lnTo>
                  <a:lnTo>
                    <a:pt x="423" y="365"/>
                  </a:lnTo>
                  <a:lnTo>
                    <a:pt x="420" y="367"/>
                  </a:lnTo>
                  <a:lnTo>
                    <a:pt x="418" y="367"/>
                  </a:lnTo>
                  <a:lnTo>
                    <a:pt x="416" y="367"/>
                  </a:lnTo>
                  <a:lnTo>
                    <a:pt x="411" y="365"/>
                  </a:lnTo>
                  <a:lnTo>
                    <a:pt x="409" y="363"/>
                  </a:lnTo>
                  <a:lnTo>
                    <a:pt x="407" y="361"/>
                  </a:lnTo>
                  <a:lnTo>
                    <a:pt x="402" y="361"/>
                  </a:lnTo>
                  <a:lnTo>
                    <a:pt x="397" y="361"/>
                  </a:lnTo>
                  <a:lnTo>
                    <a:pt x="395" y="358"/>
                  </a:lnTo>
                  <a:lnTo>
                    <a:pt x="391" y="356"/>
                  </a:lnTo>
                  <a:lnTo>
                    <a:pt x="388" y="349"/>
                  </a:lnTo>
                  <a:lnTo>
                    <a:pt x="386" y="331"/>
                  </a:lnTo>
                  <a:lnTo>
                    <a:pt x="384" y="326"/>
                  </a:lnTo>
                  <a:lnTo>
                    <a:pt x="381" y="324"/>
                  </a:lnTo>
                  <a:lnTo>
                    <a:pt x="379" y="322"/>
                  </a:lnTo>
                  <a:lnTo>
                    <a:pt x="377" y="319"/>
                  </a:lnTo>
                  <a:lnTo>
                    <a:pt x="375" y="315"/>
                  </a:lnTo>
                  <a:lnTo>
                    <a:pt x="372" y="310"/>
                  </a:lnTo>
                  <a:lnTo>
                    <a:pt x="370" y="308"/>
                  </a:lnTo>
                  <a:lnTo>
                    <a:pt x="368" y="308"/>
                  </a:lnTo>
                  <a:lnTo>
                    <a:pt x="365" y="306"/>
                  </a:lnTo>
                  <a:lnTo>
                    <a:pt x="361" y="304"/>
                  </a:lnTo>
                  <a:lnTo>
                    <a:pt x="356" y="301"/>
                  </a:lnTo>
                  <a:lnTo>
                    <a:pt x="352" y="301"/>
                  </a:lnTo>
                  <a:lnTo>
                    <a:pt x="349" y="299"/>
                  </a:lnTo>
                  <a:lnTo>
                    <a:pt x="347" y="294"/>
                  </a:lnTo>
                  <a:lnTo>
                    <a:pt x="345" y="292"/>
                  </a:lnTo>
                  <a:lnTo>
                    <a:pt x="340" y="290"/>
                  </a:lnTo>
                  <a:lnTo>
                    <a:pt x="336" y="288"/>
                  </a:lnTo>
                  <a:lnTo>
                    <a:pt x="331" y="288"/>
                  </a:lnTo>
                  <a:lnTo>
                    <a:pt x="327" y="285"/>
                  </a:lnTo>
                  <a:lnTo>
                    <a:pt x="320" y="281"/>
                  </a:lnTo>
                  <a:lnTo>
                    <a:pt x="317" y="281"/>
                  </a:lnTo>
                  <a:lnTo>
                    <a:pt x="317" y="285"/>
                  </a:lnTo>
                  <a:lnTo>
                    <a:pt x="317" y="288"/>
                  </a:lnTo>
                  <a:lnTo>
                    <a:pt x="315" y="290"/>
                  </a:lnTo>
                  <a:lnTo>
                    <a:pt x="313" y="290"/>
                  </a:lnTo>
                  <a:lnTo>
                    <a:pt x="290" y="292"/>
                  </a:lnTo>
                  <a:lnTo>
                    <a:pt x="288" y="294"/>
                  </a:lnTo>
                  <a:lnTo>
                    <a:pt x="285" y="299"/>
                  </a:lnTo>
                  <a:lnTo>
                    <a:pt x="285" y="304"/>
                  </a:lnTo>
                  <a:lnTo>
                    <a:pt x="285" y="308"/>
                  </a:lnTo>
                  <a:lnTo>
                    <a:pt x="283" y="313"/>
                  </a:lnTo>
                  <a:lnTo>
                    <a:pt x="283" y="317"/>
                  </a:lnTo>
                  <a:lnTo>
                    <a:pt x="283" y="319"/>
                  </a:lnTo>
                  <a:lnTo>
                    <a:pt x="288" y="322"/>
                  </a:lnTo>
                  <a:lnTo>
                    <a:pt x="288" y="326"/>
                  </a:lnTo>
                  <a:lnTo>
                    <a:pt x="288" y="329"/>
                  </a:lnTo>
                  <a:lnTo>
                    <a:pt x="283" y="335"/>
                  </a:lnTo>
                  <a:lnTo>
                    <a:pt x="279" y="338"/>
                  </a:lnTo>
                  <a:lnTo>
                    <a:pt x="269" y="340"/>
                  </a:lnTo>
                  <a:lnTo>
                    <a:pt x="267" y="345"/>
                  </a:lnTo>
                  <a:lnTo>
                    <a:pt x="265" y="347"/>
                  </a:lnTo>
                  <a:lnTo>
                    <a:pt x="265" y="358"/>
                  </a:lnTo>
                  <a:lnTo>
                    <a:pt x="263" y="361"/>
                  </a:lnTo>
                  <a:lnTo>
                    <a:pt x="260" y="361"/>
                  </a:lnTo>
                  <a:lnTo>
                    <a:pt x="244" y="356"/>
                  </a:lnTo>
                  <a:lnTo>
                    <a:pt x="242" y="347"/>
                  </a:lnTo>
                  <a:lnTo>
                    <a:pt x="240" y="338"/>
                  </a:lnTo>
                  <a:lnTo>
                    <a:pt x="235" y="335"/>
                  </a:lnTo>
                  <a:lnTo>
                    <a:pt x="233" y="333"/>
                  </a:lnTo>
                  <a:lnTo>
                    <a:pt x="226" y="331"/>
                  </a:lnTo>
                  <a:lnTo>
                    <a:pt x="224" y="331"/>
                  </a:lnTo>
                  <a:lnTo>
                    <a:pt x="221" y="335"/>
                  </a:lnTo>
                  <a:lnTo>
                    <a:pt x="221" y="338"/>
                  </a:lnTo>
                  <a:lnTo>
                    <a:pt x="221" y="342"/>
                  </a:lnTo>
                  <a:lnTo>
                    <a:pt x="219" y="342"/>
                  </a:lnTo>
                  <a:lnTo>
                    <a:pt x="217" y="345"/>
                  </a:lnTo>
                  <a:lnTo>
                    <a:pt x="215" y="345"/>
                  </a:lnTo>
                  <a:lnTo>
                    <a:pt x="215" y="347"/>
                  </a:lnTo>
                  <a:lnTo>
                    <a:pt x="212" y="351"/>
                  </a:lnTo>
                  <a:lnTo>
                    <a:pt x="210" y="354"/>
                  </a:lnTo>
                  <a:lnTo>
                    <a:pt x="208" y="356"/>
                  </a:lnTo>
                  <a:lnTo>
                    <a:pt x="205" y="358"/>
                  </a:lnTo>
                  <a:lnTo>
                    <a:pt x="203" y="363"/>
                  </a:lnTo>
                  <a:lnTo>
                    <a:pt x="201" y="367"/>
                  </a:lnTo>
                  <a:lnTo>
                    <a:pt x="196" y="377"/>
                  </a:lnTo>
                  <a:lnTo>
                    <a:pt x="192" y="383"/>
                  </a:lnTo>
                  <a:lnTo>
                    <a:pt x="187" y="386"/>
                  </a:lnTo>
                  <a:lnTo>
                    <a:pt x="178" y="388"/>
                  </a:lnTo>
                  <a:lnTo>
                    <a:pt x="173" y="390"/>
                  </a:lnTo>
                  <a:lnTo>
                    <a:pt x="169" y="393"/>
                  </a:lnTo>
                  <a:lnTo>
                    <a:pt x="162" y="393"/>
                  </a:lnTo>
                  <a:lnTo>
                    <a:pt x="155" y="393"/>
                  </a:lnTo>
                  <a:lnTo>
                    <a:pt x="148" y="393"/>
                  </a:lnTo>
                  <a:lnTo>
                    <a:pt x="144" y="395"/>
                  </a:lnTo>
                  <a:lnTo>
                    <a:pt x="144" y="397"/>
                  </a:lnTo>
                  <a:lnTo>
                    <a:pt x="137" y="406"/>
                  </a:lnTo>
                  <a:lnTo>
                    <a:pt x="132" y="413"/>
                  </a:lnTo>
                  <a:lnTo>
                    <a:pt x="128" y="418"/>
                  </a:lnTo>
                  <a:lnTo>
                    <a:pt x="123" y="422"/>
                  </a:lnTo>
                  <a:lnTo>
                    <a:pt x="112" y="429"/>
                  </a:lnTo>
                  <a:lnTo>
                    <a:pt x="103" y="436"/>
                  </a:lnTo>
                  <a:lnTo>
                    <a:pt x="100" y="434"/>
                  </a:lnTo>
                  <a:lnTo>
                    <a:pt x="96" y="434"/>
                  </a:lnTo>
                  <a:lnTo>
                    <a:pt x="94" y="434"/>
                  </a:lnTo>
                  <a:lnTo>
                    <a:pt x="91" y="436"/>
                  </a:lnTo>
                  <a:lnTo>
                    <a:pt x="89" y="436"/>
                  </a:lnTo>
                  <a:lnTo>
                    <a:pt x="84" y="431"/>
                  </a:lnTo>
                  <a:lnTo>
                    <a:pt x="82" y="431"/>
                  </a:lnTo>
                  <a:lnTo>
                    <a:pt x="80" y="429"/>
                  </a:lnTo>
                  <a:lnTo>
                    <a:pt x="78" y="429"/>
                  </a:lnTo>
                  <a:lnTo>
                    <a:pt x="75" y="427"/>
                  </a:lnTo>
                  <a:lnTo>
                    <a:pt x="62" y="397"/>
                  </a:lnTo>
                  <a:lnTo>
                    <a:pt x="57" y="390"/>
                  </a:lnTo>
                  <a:lnTo>
                    <a:pt x="62" y="377"/>
                  </a:lnTo>
                  <a:lnTo>
                    <a:pt x="62" y="363"/>
                  </a:lnTo>
                  <a:lnTo>
                    <a:pt x="62" y="356"/>
                  </a:lnTo>
                  <a:lnTo>
                    <a:pt x="59" y="349"/>
                  </a:lnTo>
                  <a:lnTo>
                    <a:pt x="57" y="342"/>
                  </a:lnTo>
                  <a:lnTo>
                    <a:pt x="50" y="338"/>
                  </a:lnTo>
                  <a:lnTo>
                    <a:pt x="43" y="329"/>
                  </a:lnTo>
                  <a:lnTo>
                    <a:pt x="36" y="319"/>
                  </a:lnTo>
                  <a:lnTo>
                    <a:pt x="34" y="313"/>
                  </a:lnTo>
                  <a:lnTo>
                    <a:pt x="32" y="304"/>
                  </a:lnTo>
                  <a:lnTo>
                    <a:pt x="32" y="294"/>
                  </a:lnTo>
                  <a:lnTo>
                    <a:pt x="27" y="285"/>
                  </a:lnTo>
                  <a:lnTo>
                    <a:pt x="20" y="276"/>
                  </a:lnTo>
                  <a:lnTo>
                    <a:pt x="18" y="274"/>
                  </a:lnTo>
                  <a:lnTo>
                    <a:pt x="16" y="267"/>
                  </a:lnTo>
                  <a:lnTo>
                    <a:pt x="16" y="260"/>
                  </a:lnTo>
                  <a:lnTo>
                    <a:pt x="14" y="251"/>
                  </a:lnTo>
                  <a:lnTo>
                    <a:pt x="16" y="244"/>
                  </a:lnTo>
                  <a:lnTo>
                    <a:pt x="16" y="235"/>
                  </a:lnTo>
                  <a:lnTo>
                    <a:pt x="20" y="221"/>
                  </a:lnTo>
                  <a:lnTo>
                    <a:pt x="23" y="214"/>
                  </a:lnTo>
                  <a:lnTo>
                    <a:pt x="23" y="210"/>
                  </a:lnTo>
                  <a:lnTo>
                    <a:pt x="23" y="208"/>
                  </a:lnTo>
                  <a:lnTo>
                    <a:pt x="20" y="203"/>
                  </a:lnTo>
                  <a:lnTo>
                    <a:pt x="18" y="198"/>
                  </a:lnTo>
                  <a:lnTo>
                    <a:pt x="11" y="194"/>
                  </a:lnTo>
                  <a:lnTo>
                    <a:pt x="7" y="192"/>
                  </a:lnTo>
                  <a:lnTo>
                    <a:pt x="4" y="189"/>
                  </a:lnTo>
                  <a:lnTo>
                    <a:pt x="2" y="185"/>
                  </a:lnTo>
                  <a:lnTo>
                    <a:pt x="0" y="182"/>
                  </a:lnTo>
                  <a:lnTo>
                    <a:pt x="0" y="176"/>
                  </a:lnTo>
                  <a:lnTo>
                    <a:pt x="0" y="171"/>
                  </a:lnTo>
                  <a:lnTo>
                    <a:pt x="2" y="169"/>
                  </a:lnTo>
                  <a:lnTo>
                    <a:pt x="4" y="166"/>
                  </a:lnTo>
                  <a:lnTo>
                    <a:pt x="9" y="166"/>
                  </a:lnTo>
                  <a:lnTo>
                    <a:pt x="11" y="166"/>
                  </a:lnTo>
                  <a:lnTo>
                    <a:pt x="14" y="164"/>
                  </a:lnTo>
                  <a:lnTo>
                    <a:pt x="14" y="160"/>
                  </a:lnTo>
                  <a:lnTo>
                    <a:pt x="16" y="157"/>
                  </a:lnTo>
                  <a:lnTo>
                    <a:pt x="18" y="155"/>
                  </a:lnTo>
                  <a:lnTo>
                    <a:pt x="20" y="153"/>
                  </a:lnTo>
                  <a:lnTo>
                    <a:pt x="23" y="150"/>
                  </a:lnTo>
                  <a:lnTo>
                    <a:pt x="23" y="141"/>
                  </a:lnTo>
                  <a:lnTo>
                    <a:pt x="25" y="137"/>
                  </a:lnTo>
                  <a:lnTo>
                    <a:pt x="23" y="118"/>
                  </a:lnTo>
                  <a:lnTo>
                    <a:pt x="23" y="116"/>
                  </a:lnTo>
                  <a:lnTo>
                    <a:pt x="25" y="112"/>
                  </a:lnTo>
                  <a:lnTo>
                    <a:pt x="30" y="107"/>
                  </a:lnTo>
                  <a:lnTo>
                    <a:pt x="32" y="107"/>
                  </a:lnTo>
                  <a:lnTo>
                    <a:pt x="55" y="102"/>
                  </a:lnTo>
                  <a:lnTo>
                    <a:pt x="57" y="102"/>
                  </a:lnTo>
                  <a:lnTo>
                    <a:pt x="59" y="105"/>
                  </a:lnTo>
                  <a:lnTo>
                    <a:pt x="62" y="105"/>
                  </a:lnTo>
                  <a:lnTo>
                    <a:pt x="64" y="105"/>
                  </a:lnTo>
                  <a:lnTo>
                    <a:pt x="66" y="102"/>
                  </a:lnTo>
                  <a:lnTo>
                    <a:pt x="66" y="100"/>
                  </a:lnTo>
                  <a:lnTo>
                    <a:pt x="68" y="98"/>
                  </a:lnTo>
                  <a:lnTo>
                    <a:pt x="71" y="98"/>
                  </a:lnTo>
                  <a:lnTo>
                    <a:pt x="87" y="100"/>
                  </a:lnTo>
                  <a:lnTo>
                    <a:pt x="94" y="102"/>
                  </a:lnTo>
                  <a:lnTo>
                    <a:pt x="103" y="102"/>
                  </a:lnTo>
                  <a:lnTo>
                    <a:pt x="105" y="100"/>
                  </a:lnTo>
                  <a:lnTo>
                    <a:pt x="105" y="96"/>
                  </a:lnTo>
                  <a:lnTo>
                    <a:pt x="107" y="82"/>
                  </a:lnTo>
                  <a:lnTo>
                    <a:pt x="110" y="75"/>
                  </a:lnTo>
                  <a:lnTo>
                    <a:pt x="110" y="73"/>
                  </a:lnTo>
                  <a:lnTo>
                    <a:pt x="112" y="70"/>
                  </a:lnTo>
                  <a:lnTo>
                    <a:pt x="114" y="68"/>
                  </a:lnTo>
                  <a:lnTo>
                    <a:pt x="116" y="64"/>
                  </a:lnTo>
                  <a:lnTo>
                    <a:pt x="119" y="61"/>
                  </a:lnTo>
                  <a:lnTo>
                    <a:pt x="121" y="57"/>
                  </a:lnTo>
                  <a:lnTo>
                    <a:pt x="123" y="54"/>
                  </a:lnTo>
                  <a:lnTo>
                    <a:pt x="128" y="52"/>
                  </a:lnTo>
                  <a:lnTo>
                    <a:pt x="130" y="50"/>
                  </a:lnTo>
                  <a:lnTo>
                    <a:pt x="132" y="48"/>
                  </a:lnTo>
                  <a:lnTo>
                    <a:pt x="135" y="50"/>
                  </a:lnTo>
                  <a:lnTo>
                    <a:pt x="139" y="50"/>
                  </a:lnTo>
                  <a:lnTo>
                    <a:pt x="142" y="50"/>
                  </a:lnTo>
                  <a:lnTo>
                    <a:pt x="144" y="50"/>
                  </a:lnTo>
                  <a:lnTo>
                    <a:pt x="151" y="41"/>
                  </a:lnTo>
                  <a:lnTo>
                    <a:pt x="153" y="38"/>
                  </a:lnTo>
                  <a:lnTo>
                    <a:pt x="153" y="41"/>
                  </a:lnTo>
                  <a:lnTo>
                    <a:pt x="155" y="48"/>
                  </a:lnTo>
                  <a:lnTo>
                    <a:pt x="158" y="57"/>
                  </a:lnTo>
                  <a:lnTo>
                    <a:pt x="160" y="61"/>
                  </a:lnTo>
                  <a:lnTo>
                    <a:pt x="162" y="66"/>
                  </a:lnTo>
                  <a:lnTo>
                    <a:pt x="164" y="70"/>
                  </a:lnTo>
                  <a:lnTo>
                    <a:pt x="167" y="73"/>
                  </a:lnTo>
                  <a:lnTo>
                    <a:pt x="169" y="75"/>
                  </a:lnTo>
                  <a:lnTo>
                    <a:pt x="171" y="77"/>
                  </a:lnTo>
                  <a:lnTo>
                    <a:pt x="173" y="84"/>
                  </a:lnTo>
                  <a:lnTo>
                    <a:pt x="176" y="89"/>
                  </a:lnTo>
                  <a:lnTo>
                    <a:pt x="178" y="91"/>
                  </a:lnTo>
                  <a:lnTo>
                    <a:pt x="180" y="93"/>
                  </a:lnTo>
                  <a:lnTo>
                    <a:pt x="187" y="98"/>
                  </a:lnTo>
                  <a:lnTo>
                    <a:pt x="192" y="102"/>
                  </a:lnTo>
                  <a:lnTo>
                    <a:pt x="194" y="105"/>
                  </a:lnTo>
                  <a:lnTo>
                    <a:pt x="199" y="114"/>
                  </a:lnTo>
                  <a:lnTo>
                    <a:pt x="201" y="116"/>
                  </a:lnTo>
                  <a:lnTo>
                    <a:pt x="203" y="118"/>
                  </a:lnTo>
                  <a:lnTo>
                    <a:pt x="208" y="118"/>
                  </a:lnTo>
                  <a:lnTo>
                    <a:pt x="215" y="114"/>
                  </a:lnTo>
                  <a:lnTo>
                    <a:pt x="224" y="109"/>
                  </a:lnTo>
                  <a:lnTo>
                    <a:pt x="233" y="102"/>
                  </a:lnTo>
                  <a:lnTo>
                    <a:pt x="244" y="96"/>
                  </a:lnTo>
                  <a:lnTo>
                    <a:pt x="247" y="91"/>
                  </a:lnTo>
                  <a:lnTo>
                    <a:pt x="247" y="86"/>
                  </a:lnTo>
                  <a:lnTo>
                    <a:pt x="247" y="82"/>
                  </a:lnTo>
                  <a:lnTo>
                    <a:pt x="249" y="80"/>
                  </a:lnTo>
                  <a:lnTo>
                    <a:pt x="249" y="75"/>
                  </a:lnTo>
                  <a:lnTo>
                    <a:pt x="249" y="73"/>
                  </a:lnTo>
                  <a:lnTo>
                    <a:pt x="249" y="70"/>
                  </a:lnTo>
                  <a:lnTo>
                    <a:pt x="244" y="66"/>
                  </a:lnTo>
                  <a:lnTo>
                    <a:pt x="242" y="66"/>
                  </a:lnTo>
                  <a:lnTo>
                    <a:pt x="240" y="61"/>
                  </a:lnTo>
                  <a:lnTo>
                    <a:pt x="240" y="59"/>
                  </a:lnTo>
                  <a:lnTo>
                    <a:pt x="240" y="57"/>
                  </a:lnTo>
                  <a:lnTo>
                    <a:pt x="240" y="54"/>
                  </a:lnTo>
                  <a:lnTo>
                    <a:pt x="244" y="52"/>
                  </a:lnTo>
                  <a:lnTo>
                    <a:pt x="247" y="52"/>
                  </a:lnTo>
                  <a:lnTo>
                    <a:pt x="247" y="50"/>
                  </a:lnTo>
                  <a:lnTo>
                    <a:pt x="249" y="45"/>
                  </a:lnTo>
                  <a:lnTo>
                    <a:pt x="247" y="41"/>
                  </a:lnTo>
                  <a:lnTo>
                    <a:pt x="249" y="38"/>
                  </a:lnTo>
                  <a:lnTo>
                    <a:pt x="251" y="34"/>
                  </a:lnTo>
                  <a:lnTo>
                    <a:pt x="253" y="32"/>
                  </a:lnTo>
                  <a:lnTo>
                    <a:pt x="253" y="29"/>
                  </a:lnTo>
                  <a:lnTo>
                    <a:pt x="251" y="27"/>
                  </a:lnTo>
                  <a:lnTo>
                    <a:pt x="247" y="27"/>
                  </a:lnTo>
                  <a:lnTo>
                    <a:pt x="242" y="25"/>
                  </a:lnTo>
                  <a:lnTo>
                    <a:pt x="235" y="25"/>
                  </a:lnTo>
                  <a:lnTo>
                    <a:pt x="231" y="25"/>
                  </a:lnTo>
                  <a:lnTo>
                    <a:pt x="226" y="25"/>
                  </a:lnTo>
                  <a:lnTo>
                    <a:pt x="224" y="22"/>
                  </a:lnTo>
                  <a:lnTo>
                    <a:pt x="224" y="20"/>
                  </a:lnTo>
                  <a:lnTo>
                    <a:pt x="226" y="16"/>
                  </a:lnTo>
                  <a:lnTo>
                    <a:pt x="228" y="16"/>
                  </a:lnTo>
                  <a:lnTo>
                    <a:pt x="233" y="13"/>
                  </a:lnTo>
                  <a:lnTo>
                    <a:pt x="237" y="13"/>
                  </a:lnTo>
                  <a:lnTo>
                    <a:pt x="240" y="16"/>
                  </a:lnTo>
                  <a:lnTo>
                    <a:pt x="242" y="16"/>
                  </a:lnTo>
                  <a:lnTo>
                    <a:pt x="247" y="13"/>
                  </a:lnTo>
                  <a:lnTo>
                    <a:pt x="249" y="11"/>
                  </a:lnTo>
                  <a:lnTo>
                    <a:pt x="253" y="11"/>
                  </a:lnTo>
                  <a:lnTo>
                    <a:pt x="256" y="11"/>
                  </a:lnTo>
                  <a:lnTo>
                    <a:pt x="260" y="13"/>
                  </a:lnTo>
                  <a:lnTo>
                    <a:pt x="263" y="18"/>
                  </a:lnTo>
                  <a:lnTo>
                    <a:pt x="265" y="18"/>
                  </a:lnTo>
                  <a:lnTo>
                    <a:pt x="269" y="20"/>
                  </a:lnTo>
                  <a:lnTo>
                    <a:pt x="274" y="18"/>
                  </a:lnTo>
                  <a:lnTo>
                    <a:pt x="279" y="13"/>
                  </a:lnTo>
                  <a:lnTo>
                    <a:pt x="283" y="9"/>
                  </a:lnTo>
                  <a:lnTo>
                    <a:pt x="288" y="0"/>
                  </a:lnTo>
                  <a:lnTo>
                    <a:pt x="306" y="20"/>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51" name="A121">
              <a:extLst>
                <a:ext uri="{FF2B5EF4-FFF2-40B4-BE49-F238E27FC236}">
                  <a16:creationId xmlns:a16="http://schemas.microsoft.com/office/drawing/2014/main" id="{D5F838D3-B078-1232-E72E-ABF73F60A4B7}"/>
                </a:ext>
              </a:extLst>
            </xdr:cNvPr>
            <xdr:cNvSpPr>
              <a:spLocks/>
            </xdr:cNvSpPr>
          </xdr:nvSpPr>
          <xdr:spPr bwMode="auto">
            <a:xfrm>
              <a:off x="4644718" y="9382558"/>
              <a:ext cx="530962" cy="410460"/>
            </a:xfrm>
            <a:custGeom>
              <a:avLst/>
              <a:gdLst/>
              <a:ahLst/>
              <a:cxnLst>
                <a:cxn ang="0">
                  <a:pos x="309" y="84"/>
                </a:cxn>
                <a:cxn ang="0">
                  <a:pos x="325" y="96"/>
                </a:cxn>
                <a:cxn ang="0">
                  <a:pos x="338" y="100"/>
                </a:cxn>
                <a:cxn ang="0">
                  <a:pos x="350" y="100"/>
                </a:cxn>
                <a:cxn ang="0">
                  <a:pos x="375" y="116"/>
                </a:cxn>
                <a:cxn ang="0">
                  <a:pos x="400" y="125"/>
                </a:cxn>
                <a:cxn ang="0">
                  <a:pos x="459" y="164"/>
                </a:cxn>
                <a:cxn ang="0">
                  <a:pos x="526" y="198"/>
                </a:cxn>
                <a:cxn ang="0">
                  <a:pos x="546" y="226"/>
                </a:cxn>
                <a:cxn ang="0">
                  <a:pos x="555" y="301"/>
                </a:cxn>
                <a:cxn ang="0">
                  <a:pos x="551" y="320"/>
                </a:cxn>
                <a:cxn ang="0">
                  <a:pos x="532" y="340"/>
                </a:cxn>
                <a:cxn ang="0">
                  <a:pos x="528" y="365"/>
                </a:cxn>
                <a:cxn ang="0">
                  <a:pos x="521" y="370"/>
                </a:cxn>
                <a:cxn ang="0">
                  <a:pos x="519" y="388"/>
                </a:cxn>
                <a:cxn ang="0">
                  <a:pos x="494" y="402"/>
                </a:cxn>
                <a:cxn ang="0">
                  <a:pos x="473" y="377"/>
                </a:cxn>
                <a:cxn ang="0">
                  <a:pos x="434" y="377"/>
                </a:cxn>
                <a:cxn ang="0">
                  <a:pos x="409" y="368"/>
                </a:cxn>
                <a:cxn ang="0">
                  <a:pos x="379" y="379"/>
                </a:cxn>
                <a:cxn ang="0">
                  <a:pos x="352" y="361"/>
                </a:cxn>
                <a:cxn ang="0">
                  <a:pos x="329" y="345"/>
                </a:cxn>
                <a:cxn ang="0">
                  <a:pos x="311" y="329"/>
                </a:cxn>
                <a:cxn ang="0">
                  <a:pos x="299" y="331"/>
                </a:cxn>
                <a:cxn ang="0">
                  <a:pos x="283" y="331"/>
                </a:cxn>
                <a:cxn ang="0">
                  <a:pos x="279" y="338"/>
                </a:cxn>
                <a:cxn ang="0">
                  <a:pos x="279" y="365"/>
                </a:cxn>
                <a:cxn ang="0">
                  <a:pos x="272" y="379"/>
                </a:cxn>
                <a:cxn ang="0">
                  <a:pos x="258" y="384"/>
                </a:cxn>
                <a:cxn ang="0">
                  <a:pos x="245" y="393"/>
                </a:cxn>
                <a:cxn ang="0">
                  <a:pos x="240" y="406"/>
                </a:cxn>
                <a:cxn ang="0">
                  <a:pos x="219" y="404"/>
                </a:cxn>
                <a:cxn ang="0">
                  <a:pos x="208" y="395"/>
                </a:cxn>
                <a:cxn ang="0">
                  <a:pos x="208" y="377"/>
                </a:cxn>
                <a:cxn ang="0">
                  <a:pos x="192" y="379"/>
                </a:cxn>
                <a:cxn ang="0">
                  <a:pos x="174" y="384"/>
                </a:cxn>
                <a:cxn ang="0">
                  <a:pos x="149" y="384"/>
                </a:cxn>
                <a:cxn ang="0">
                  <a:pos x="105" y="386"/>
                </a:cxn>
                <a:cxn ang="0">
                  <a:pos x="91" y="406"/>
                </a:cxn>
                <a:cxn ang="0">
                  <a:pos x="66" y="434"/>
                </a:cxn>
                <a:cxn ang="0">
                  <a:pos x="53" y="413"/>
                </a:cxn>
                <a:cxn ang="0">
                  <a:pos x="55" y="379"/>
                </a:cxn>
                <a:cxn ang="0">
                  <a:pos x="5" y="358"/>
                </a:cxn>
                <a:cxn ang="0">
                  <a:pos x="9" y="331"/>
                </a:cxn>
                <a:cxn ang="0">
                  <a:pos x="5" y="304"/>
                </a:cxn>
                <a:cxn ang="0">
                  <a:pos x="23" y="297"/>
                </a:cxn>
                <a:cxn ang="0">
                  <a:pos x="34" y="278"/>
                </a:cxn>
                <a:cxn ang="0">
                  <a:pos x="32" y="262"/>
                </a:cxn>
                <a:cxn ang="0">
                  <a:pos x="21" y="249"/>
                </a:cxn>
                <a:cxn ang="0">
                  <a:pos x="5" y="221"/>
                </a:cxn>
                <a:cxn ang="0">
                  <a:pos x="39" y="182"/>
                </a:cxn>
                <a:cxn ang="0">
                  <a:pos x="50" y="123"/>
                </a:cxn>
                <a:cxn ang="0">
                  <a:pos x="82" y="96"/>
                </a:cxn>
                <a:cxn ang="0">
                  <a:pos x="98" y="70"/>
                </a:cxn>
                <a:cxn ang="0">
                  <a:pos x="107" y="54"/>
                </a:cxn>
                <a:cxn ang="0">
                  <a:pos x="130" y="75"/>
                </a:cxn>
                <a:cxn ang="0">
                  <a:pos x="155" y="59"/>
                </a:cxn>
                <a:cxn ang="0">
                  <a:pos x="169" y="38"/>
                </a:cxn>
                <a:cxn ang="0">
                  <a:pos x="176" y="11"/>
                </a:cxn>
                <a:cxn ang="0">
                  <a:pos x="206" y="0"/>
                </a:cxn>
                <a:cxn ang="0">
                  <a:pos x="235" y="18"/>
                </a:cxn>
                <a:cxn ang="0">
                  <a:pos x="256" y="27"/>
                </a:cxn>
                <a:cxn ang="0">
                  <a:pos x="272" y="50"/>
                </a:cxn>
              </a:cxnLst>
              <a:rect l="0" t="0" r="r" b="b"/>
              <a:pathLst>
                <a:path w="564" h="436">
                  <a:moveTo>
                    <a:pt x="293" y="80"/>
                  </a:moveTo>
                  <a:lnTo>
                    <a:pt x="295" y="82"/>
                  </a:lnTo>
                  <a:lnTo>
                    <a:pt x="297" y="84"/>
                  </a:lnTo>
                  <a:lnTo>
                    <a:pt x="302" y="86"/>
                  </a:lnTo>
                  <a:lnTo>
                    <a:pt x="304" y="86"/>
                  </a:lnTo>
                  <a:lnTo>
                    <a:pt x="306" y="86"/>
                  </a:lnTo>
                  <a:lnTo>
                    <a:pt x="309" y="84"/>
                  </a:lnTo>
                  <a:lnTo>
                    <a:pt x="311" y="86"/>
                  </a:lnTo>
                  <a:lnTo>
                    <a:pt x="315" y="86"/>
                  </a:lnTo>
                  <a:lnTo>
                    <a:pt x="318" y="89"/>
                  </a:lnTo>
                  <a:lnTo>
                    <a:pt x="318" y="91"/>
                  </a:lnTo>
                  <a:lnTo>
                    <a:pt x="320" y="93"/>
                  </a:lnTo>
                  <a:lnTo>
                    <a:pt x="322" y="96"/>
                  </a:lnTo>
                  <a:lnTo>
                    <a:pt x="325" y="96"/>
                  </a:lnTo>
                  <a:lnTo>
                    <a:pt x="327" y="93"/>
                  </a:lnTo>
                  <a:lnTo>
                    <a:pt x="327" y="93"/>
                  </a:lnTo>
                  <a:lnTo>
                    <a:pt x="331" y="96"/>
                  </a:lnTo>
                  <a:lnTo>
                    <a:pt x="331" y="98"/>
                  </a:lnTo>
                  <a:lnTo>
                    <a:pt x="334" y="100"/>
                  </a:lnTo>
                  <a:lnTo>
                    <a:pt x="336" y="100"/>
                  </a:lnTo>
                  <a:lnTo>
                    <a:pt x="338" y="100"/>
                  </a:lnTo>
                  <a:lnTo>
                    <a:pt x="341" y="100"/>
                  </a:lnTo>
                  <a:lnTo>
                    <a:pt x="341" y="100"/>
                  </a:lnTo>
                  <a:lnTo>
                    <a:pt x="343" y="100"/>
                  </a:lnTo>
                  <a:lnTo>
                    <a:pt x="345" y="100"/>
                  </a:lnTo>
                  <a:lnTo>
                    <a:pt x="345" y="98"/>
                  </a:lnTo>
                  <a:lnTo>
                    <a:pt x="347" y="98"/>
                  </a:lnTo>
                  <a:lnTo>
                    <a:pt x="350" y="100"/>
                  </a:lnTo>
                  <a:lnTo>
                    <a:pt x="352" y="102"/>
                  </a:lnTo>
                  <a:lnTo>
                    <a:pt x="352" y="102"/>
                  </a:lnTo>
                  <a:lnTo>
                    <a:pt x="359" y="109"/>
                  </a:lnTo>
                  <a:lnTo>
                    <a:pt x="363" y="112"/>
                  </a:lnTo>
                  <a:lnTo>
                    <a:pt x="368" y="112"/>
                  </a:lnTo>
                  <a:lnTo>
                    <a:pt x="370" y="114"/>
                  </a:lnTo>
                  <a:lnTo>
                    <a:pt x="375" y="116"/>
                  </a:lnTo>
                  <a:lnTo>
                    <a:pt x="377" y="118"/>
                  </a:lnTo>
                  <a:lnTo>
                    <a:pt x="379" y="118"/>
                  </a:lnTo>
                  <a:lnTo>
                    <a:pt x="384" y="118"/>
                  </a:lnTo>
                  <a:lnTo>
                    <a:pt x="386" y="118"/>
                  </a:lnTo>
                  <a:lnTo>
                    <a:pt x="391" y="118"/>
                  </a:lnTo>
                  <a:lnTo>
                    <a:pt x="393" y="121"/>
                  </a:lnTo>
                  <a:lnTo>
                    <a:pt x="400" y="125"/>
                  </a:lnTo>
                  <a:lnTo>
                    <a:pt x="411" y="130"/>
                  </a:lnTo>
                  <a:lnTo>
                    <a:pt x="418" y="137"/>
                  </a:lnTo>
                  <a:lnTo>
                    <a:pt x="427" y="144"/>
                  </a:lnTo>
                  <a:lnTo>
                    <a:pt x="434" y="150"/>
                  </a:lnTo>
                  <a:lnTo>
                    <a:pt x="446" y="155"/>
                  </a:lnTo>
                  <a:lnTo>
                    <a:pt x="453" y="160"/>
                  </a:lnTo>
                  <a:lnTo>
                    <a:pt x="459" y="164"/>
                  </a:lnTo>
                  <a:lnTo>
                    <a:pt x="466" y="173"/>
                  </a:lnTo>
                  <a:lnTo>
                    <a:pt x="471" y="185"/>
                  </a:lnTo>
                  <a:lnTo>
                    <a:pt x="484" y="221"/>
                  </a:lnTo>
                  <a:lnTo>
                    <a:pt x="494" y="217"/>
                  </a:lnTo>
                  <a:lnTo>
                    <a:pt x="505" y="212"/>
                  </a:lnTo>
                  <a:lnTo>
                    <a:pt x="519" y="201"/>
                  </a:lnTo>
                  <a:lnTo>
                    <a:pt x="526" y="198"/>
                  </a:lnTo>
                  <a:lnTo>
                    <a:pt x="530" y="198"/>
                  </a:lnTo>
                  <a:lnTo>
                    <a:pt x="530" y="201"/>
                  </a:lnTo>
                  <a:lnTo>
                    <a:pt x="532" y="203"/>
                  </a:lnTo>
                  <a:lnTo>
                    <a:pt x="535" y="205"/>
                  </a:lnTo>
                  <a:lnTo>
                    <a:pt x="539" y="210"/>
                  </a:lnTo>
                  <a:lnTo>
                    <a:pt x="544" y="217"/>
                  </a:lnTo>
                  <a:lnTo>
                    <a:pt x="546" y="226"/>
                  </a:lnTo>
                  <a:lnTo>
                    <a:pt x="548" y="235"/>
                  </a:lnTo>
                  <a:lnTo>
                    <a:pt x="562" y="265"/>
                  </a:lnTo>
                  <a:lnTo>
                    <a:pt x="564" y="272"/>
                  </a:lnTo>
                  <a:lnTo>
                    <a:pt x="564" y="278"/>
                  </a:lnTo>
                  <a:lnTo>
                    <a:pt x="562" y="285"/>
                  </a:lnTo>
                  <a:lnTo>
                    <a:pt x="560" y="290"/>
                  </a:lnTo>
                  <a:lnTo>
                    <a:pt x="555" y="301"/>
                  </a:lnTo>
                  <a:lnTo>
                    <a:pt x="555" y="304"/>
                  </a:lnTo>
                  <a:lnTo>
                    <a:pt x="555" y="306"/>
                  </a:lnTo>
                  <a:lnTo>
                    <a:pt x="555" y="310"/>
                  </a:lnTo>
                  <a:lnTo>
                    <a:pt x="555" y="310"/>
                  </a:lnTo>
                  <a:lnTo>
                    <a:pt x="555" y="313"/>
                  </a:lnTo>
                  <a:lnTo>
                    <a:pt x="553" y="315"/>
                  </a:lnTo>
                  <a:lnTo>
                    <a:pt x="551" y="320"/>
                  </a:lnTo>
                  <a:lnTo>
                    <a:pt x="546" y="324"/>
                  </a:lnTo>
                  <a:lnTo>
                    <a:pt x="542" y="324"/>
                  </a:lnTo>
                  <a:lnTo>
                    <a:pt x="539" y="326"/>
                  </a:lnTo>
                  <a:lnTo>
                    <a:pt x="535" y="331"/>
                  </a:lnTo>
                  <a:lnTo>
                    <a:pt x="532" y="333"/>
                  </a:lnTo>
                  <a:lnTo>
                    <a:pt x="532" y="336"/>
                  </a:lnTo>
                  <a:lnTo>
                    <a:pt x="532" y="340"/>
                  </a:lnTo>
                  <a:lnTo>
                    <a:pt x="535" y="347"/>
                  </a:lnTo>
                  <a:lnTo>
                    <a:pt x="535" y="349"/>
                  </a:lnTo>
                  <a:lnTo>
                    <a:pt x="535" y="354"/>
                  </a:lnTo>
                  <a:lnTo>
                    <a:pt x="532" y="356"/>
                  </a:lnTo>
                  <a:lnTo>
                    <a:pt x="532" y="358"/>
                  </a:lnTo>
                  <a:lnTo>
                    <a:pt x="528" y="363"/>
                  </a:lnTo>
                  <a:lnTo>
                    <a:pt x="528" y="365"/>
                  </a:lnTo>
                  <a:lnTo>
                    <a:pt x="528" y="365"/>
                  </a:lnTo>
                  <a:lnTo>
                    <a:pt x="530" y="368"/>
                  </a:lnTo>
                  <a:lnTo>
                    <a:pt x="530" y="370"/>
                  </a:lnTo>
                  <a:lnTo>
                    <a:pt x="528" y="372"/>
                  </a:lnTo>
                  <a:lnTo>
                    <a:pt x="526" y="372"/>
                  </a:lnTo>
                  <a:lnTo>
                    <a:pt x="521" y="370"/>
                  </a:lnTo>
                  <a:lnTo>
                    <a:pt x="521" y="370"/>
                  </a:lnTo>
                  <a:lnTo>
                    <a:pt x="519" y="372"/>
                  </a:lnTo>
                  <a:lnTo>
                    <a:pt x="514" y="377"/>
                  </a:lnTo>
                  <a:lnTo>
                    <a:pt x="512" y="379"/>
                  </a:lnTo>
                  <a:lnTo>
                    <a:pt x="512" y="381"/>
                  </a:lnTo>
                  <a:lnTo>
                    <a:pt x="512" y="384"/>
                  </a:lnTo>
                  <a:lnTo>
                    <a:pt x="516" y="386"/>
                  </a:lnTo>
                  <a:lnTo>
                    <a:pt x="519" y="388"/>
                  </a:lnTo>
                  <a:lnTo>
                    <a:pt x="516" y="390"/>
                  </a:lnTo>
                  <a:lnTo>
                    <a:pt x="512" y="395"/>
                  </a:lnTo>
                  <a:lnTo>
                    <a:pt x="512" y="397"/>
                  </a:lnTo>
                  <a:lnTo>
                    <a:pt x="512" y="406"/>
                  </a:lnTo>
                  <a:lnTo>
                    <a:pt x="510" y="413"/>
                  </a:lnTo>
                  <a:lnTo>
                    <a:pt x="498" y="406"/>
                  </a:lnTo>
                  <a:lnTo>
                    <a:pt x="494" y="402"/>
                  </a:lnTo>
                  <a:lnTo>
                    <a:pt x="491" y="397"/>
                  </a:lnTo>
                  <a:lnTo>
                    <a:pt x="489" y="386"/>
                  </a:lnTo>
                  <a:lnTo>
                    <a:pt x="489" y="381"/>
                  </a:lnTo>
                  <a:lnTo>
                    <a:pt x="489" y="379"/>
                  </a:lnTo>
                  <a:lnTo>
                    <a:pt x="484" y="379"/>
                  </a:lnTo>
                  <a:lnTo>
                    <a:pt x="478" y="379"/>
                  </a:lnTo>
                  <a:lnTo>
                    <a:pt x="473" y="377"/>
                  </a:lnTo>
                  <a:lnTo>
                    <a:pt x="464" y="374"/>
                  </a:lnTo>
                  <a:lnTo>
                    <a:pt x="459" y="372"/>
                  </a:lnTo>
                  <a:lnTo>
                    <a:pt x="453" y="372"/>
                  </a:lnTo>
                  <a:lnTo>
                    <a:pt x="443" y="377"/>
                  </a:lnTo>
                  <a:lnTo>
                    <a:pt x="441" y="377"/>
                  </a:lnTo>
                  <a:lnTo>
                    <a:pt x="437" y="377"/>
                  </a:lnTo>
                  <a:lnTo>
                    <a:pt x="434" y="377"/>
                  </a:lnTo>
                  <a:lnTo>
                    <a:pt x="430" y="372"/>
                  </a:lnTo>
                  <a:lnTo>
                    <a:pt x="423" y="368"/>
                  </a:lnTo>
                  <a:lnTo>
                    <a:pt x="421" y="368"/>
                  </a:lnTo>
                  <a:lnTo>
                    <a:pt x="416" y="365"/>
                  </a:lnTo>
                  <a:lnTo>
                    <a:pt x="414" y="368"/>
                  </a:lnTo>
                  <a:lnTo>
                    <a:pt x="411" y="368"/>
                  </a:lnTo>
                  <a:lnTo>
                    <a:pt x="409" y="368"/>
                  </a:lnTo>
                  <a:lnTo>
                    <a:pt x="405" y="368"/>
                  </a:lnTo>
                  <a:lnTo>
                    <a:pt x="400" y="363"/>
                  </a:lnTo>
                  <a:lnTo>
                    <a:pt x="395" y="363"/>
                  </a:lnTo>
                  <a:lnTo>
                    <a:pt x="389" y="365"/>
                  </a:lnTo>
                  <a:lnTo>
                    <a:pt x="386" y="370"/>
                  </a:lnTo>
                  <a:lnTo>
                    <a:pt x="382" y="377"/>
                  </a:lnTo>
                  <a:lnTo>
                    <a:pt x="379" y="379"/>
                  </a:lnTo>
                  <a:lnTo>
                    <a:pt x="377" y="379"/>
                  </a:lnTo>
                  <a:lnTo>
                    <a:pt x="375" y="379"/>
                  </a:lnTo>
                  <a:lnTo>
                    <a:pt x="373" y="377"/>
                  </a:lnTo>
                  <a:lnTo>
                    <a:pt x="366" y="372"/>
                  </a:lnTo>
                  <a:lnTo>
                    <a:pt x="359" y="363"/>
                  </a:lnTo>
                  <a:lnTo>
                    <a:pt x="357" y="363"/>
                  </a:lnTo>
                  <a:lnTo>
                    <a:pt x="352" y="361"/>
                  </a:lnTo>
                  <a:lnTo>
                    <a:pt x="347" y="361"/>
                  </a:lnTo>
                  <a:lnTo>
                    <a:pt x="345" y="358"/>
                  </a:lnTo>
                  <a:lnTo>
                    <a:pt x="343" y="356"/>
                  </a:lnTo>
                  <a:lnTo>
                    <a:pt x="341" y="354"/>
                  </a:lnTo>
                  <a:lnTo>
                    <a:pt x="338" y="349"/>
                  </a:lnTo>
                  <a:lnTo>
                    <a:pt x="334" y="347"/>
                  </a:lnTo>
                  <a:lnTo>
                    <a:pt x="329" y="345"/>
                  </a:lnTo>
                  <a:lnTo>
                    <a:pt x="327" y="340"/>
                  </a:lnTo>
                  <a:lnTo>
                    <a:pt x="327" y="336"/>
                  </a:lnTo>
                  <a:lnTo>
                    <a:pt x="322" y="331"/>
                  </a:lnTo>
                  <a:lnTo>
                    <a:pt x="320" y="331"/>
                  </a:lnTo>
                  <a:lnTo>
                    <a:pt x="318" y="331"/>
                  </a:lnTo>
                  <a:lnTo>
                    <a:pt x="313" y="329"/>
                  </a:lnTo>
                  <a:lnTo>
                    <a:pt x="311" y="329"/>
                  </a:lnTo>
                  <a:lnTo>
                    <a:pt x="309" y="331"/>
                  </a:lnTo>
                  <a:lnTo>
                    <a:pt x="306" y="331"/>
                  </a:lnTo>
                  <a:lnTo>
                    <a:pt x="304" y="331"/>
                  </a:lnTo>
                  <a:lnTo>
                    <a:pt x="302" y="331"/>
                  </a:lnTo>
                  <a:lnTo>
                    <a:pt x="302" y="329"/>
                  </a:lnTo>
                  <a:lnTo>
                    <a:pt x="299" y="329"/>
                  </a:lnTo>
                  <a:lnTo>
                    <a:pt x="299" y="331"/>
                  </a:lnTo>
                  <a:lnTo>
                    <a:pt x="297" y="333"/>
                  </a:lnTo>
                  <a:lnTo>
                    <a:pt x="295" y="336"/>
                  </a:lnTo>
                  <a:lnTo>
                    <a:pt x="293" y="336"/>
                  </a:lnTo>
                  <a:lnTo>
                    <a:pt x="293" y="336"/>
                  </a:lnTo>
                  <a:lnTo>
                    <a:pt x="290" y="336"/>
                  </a:lnTo>
                  <a:lnTo>
                    <a:pt x="286" y="333"/>
                  </a:lnTo>
                  <a:lnTo>
                    <a:pt x="283" y="331"/>
                  </a:lnTo>
                  <a:lnTo>
                    <a:pt x="281" y="329"/>
                  </a:lnTo>
                  <a:lnTo>
                    <a:pt x="279" y="326"/>
                  </a:lnTo>
                  <a:lnTo>
                    <a:pt x="279" y="326"/>
                  </a:lnTo>
                  <a:lnTo>
                    <a:pt x="277" y="329"/>
                  </a:lnTo>
                  <a:lnTo>
                    <a:pt x="277" y="331"/>
                  </a:lnTo>
                  <a:lnTo>
                    <a:pt x="279" y="336"/>
                  </a:lnTo>
                  <a:lnTo>
                    <a:pt x="279" y="338"/>
                  </a:lnTo>
                  <a:lnTo>
                    <a:pt x="281" y="340"/>
                  </a:lnTo>
                  <a:lnTo>
                    <a:pt x="279" y="345"/>
                  </a:lnTo>
                  <a:lnTo>
                    <a:pt x="279" y="349"/>
                  </a:lnTo>
                  <a:lnTo>
                    <a:pt x="277" y="352"/>
                  </a:lnTo>
                  <a:lnTo>
                    <a:pt x="277" y="356"/>
                  </a:lnTo>
                  <a:lnTo>
                    <a:pt x="279" y="361"/>
                  </a:lnTo>
                  <a:lnTo>
                    <a:pt x="279" y="365"/>
                  </a:lnTo>
                  <a:lnTo>
                    <a:pt x="279" y="368"/>
                  </a:lnTo>
                  <a:lnTo>
                    <a:pt x="277" y="370"/>
                  </a:lnTo>
                  <a:lnTo>
                    <a:pt x="277" y="370"/>
                  </a:lnTo>
                  <a:lnTo>
                    <a:pt x="274" y="372"/>
                  </a:lnTo>
                  <a:lnTo>
                    <a:pt x="272" y="374"/>
                  </a:lnTo>
                  <a:lnTo>
                    <a:pt x="272" y="377"/>
                  </a:lnTo>
                  <a:lnTo>
                    <a:pt x="272" y="379"/>
                  </a:lnTo>
                  <a:lnTo>
                    <a:pt x="270" y="381"/>
                  </a:lnTo>
                  <a:lnTo>
                    <a:pt x="270" y="381"/>
                  </a:lnTo>
                  <a:lnTo>
                    <a:pt x="267" y="384"/>
                  </a:lnTo>
                  <a:lnTo>
                    <a:pt x="265" y="384"/>
                  </a:lnTo>
                  <a:lnTo>
                    <a:pt x="263" y="384"/>
                  </a:lnTo>
                  <a:lnTo>
                    <a:pt x="261" y="381"/>
                  </a:lnTo>
                  <a:lnTo>
                    <a:pt x="258" y="384"/>
                  </a:lnTo>
                  <a:lnTo>
                    <a:pt x="256" y="386"/>
                  </a:lnTo>
                  <a:lnTo>
                    <a:pt x="256" y="386"/>
                  </a:lnTo>
                  <a:lnTo>
                    <a:pt x="254" y="388"/>
                  </a:lnTo>
                  <a:lnTo>
                    <a:pt x="251" y="390"/>
                  </a:lnTo>
                  <a:lnTo>
                    <a:pt x="249" y="390"/>
                  </a:lnTo>
                  <a:lnTo>
                    <a:pt x="247" y="390"/>
                  </a:lnTo>
                  <a:lnTo>
                    <a:pt x="245" y="393"/>
                  </a:lnTo>
                  <a:lnTo>
                    <a:pt x="245" y="393"/>
                  </a:lnTo>
                  <a:lnTo>
                    <a:pt x="245" y="395"/>
                  </a:lnTo>
                  <a:lnTo>
                    <a:pt x="245" y="397"/>
                  </a:lnTo>
                  <a:lnTo>
                    <a:pt x="245" y="400"/>
                  </a:lnTo>
                  <a:lnTo>
                    <a:pt x="245" y="402"/>
                  </a:lnTo>
                  <a:lnTo>
                    <a:pt x="242" y="404"/>
                  </a:lnTo>
                  <a:lnTo>
                    <a:pt x="240" y="406"/>
                  </a:lnTo>
                  <a:lnTo>
                    <a:pt x="235" y="406"/>
                  </a:lnTo>
                  <a:lnTo>
                    <a:pt x="233" y="406"/>
                  </a:lnTo>
                  <a:lnTo>
                    <a:pt x="229" y="404"/>
                  </a:lnTo>
                  <a:lnTo>
                    <a:pt x="226" y="404"/>
                  </a:lnTo>
                  <a:lnTo>
                    <a:pt x="224" y="404"/>
                  </a:lnTo>
                  <a:lnTo>
                    <a:pt x="219" y="404"/>
                  </a:lnTo>
                  <a:lnTo>
                    <a:pt x="219" y="404"/>
                  </a:lnTo>
                  <a:lnTo>
                    <a:pt x="217" y="402"/>
                  </a:lnTo>
                  <a:lnTo>
                    <a:pt x="217" y="402"/>
                  </a:lnTo>
                  <a:lnTo>
                    <a:pt x="215" y="400"/>
                  </a:lnTo>
                  <a:lnTo>
                    <a:pt x="213" y="397"/>
                  </a:lnTo>
                  <a:lnTo>
                    <a:pt x="210" y="397"/>
                  </a:lnTo>
                  <a:lnTo>
                    <a:pt x="210" y="397"/>
                  </a:lnTo>
                  <a:lnTo>
                    <a:pt x="208" y="395"/>
                  </a:lnTo>
                  <a:lnTo>
                    <a:pt x="206" y="395"/>
                  </a:lnTo>
                  <a:lnTo>
                    <a:pt x="206" y="393"/>
                  </a:lnTo>
                  <a:lnTo>
                    <a:pt x="206" y="388"/>
                  </a:lnTo>
                  <a:lnTo>
                    <a:pt x="208" y="386"/>
                  </a:lnTo>
                  <a:lnTo>
                    <a:pt x="210" y="384"/>
                  </a:lnTo>
                  <a:lnTo>
                    <a:pt x="208" y="379"/>
                  </a:lnTo>
                  <a:lnTo>
                    <a:pt x="208" y="377"/>
                  </a:lnTo>
                  <a:lnTo>
                    <a:pt x="206" y="377"/>
                  </a:lnTo>
                  <a:lnTo>
                    <a:pt x="203" y="377"/>
                  </a:lnTo>
                  <a:lnTo>
                    <a:pt x="203" y="377"/>
                  </a:lnTo>
                  <a:lnTo>
                    <a:pt x="199" y="377"/>
                  </a:lnTo>
                  <a:lnTo>
                    <a:pt x="197" y="379"/>
                  </a:lnTo>
                  <a:lnTo>
                    <a:pt x="194" y="379"/>
                  </a:lnTo>
                  <a:lnTo>
                    <a:pt x="192" y="379"/>
                  </a:lnTo>
                  <a:lnTo>
                    <a:pt x="190" y="377"/>
                  </a:lnTo>
                  <a:lnTo>
                    <a:pt x="187" y="379"/>
                  </a:lnTo>
                  <a:lnTo>
                    <a:pt x="183" y="384"/>
                  </a:lnTo>
                  <a:lnTo>
                    <a:pt x="181" y="384"/>
                  </a:lnTo>
                  <a:lnTo>
                    <a:pt x="178" y="384"/>
                  </a:lnTo>
                  <a:lnTo>
                    <a:pt x="176" y="384"/>
                  </a:lnTo>
                  <a:lnTo>
                    <a:pt x="174" y="384"/>
                  </a:lnTo>
                  <a:lnTo>
                    <a:pt x="171" y="386"/>
                  </a:lnTo>
                  <a:lnTo>
                    <a:pt x="169" y="386"/>
                  </a:lnTo>
                  <a:lnTo>
                    <a:pt x="165" y="388"/>
                  </a:lnTo>
                  <a:lnTo>
                    <a:pt x="160" y="386"/>
                  </a:lnTo>
                  <a:lnTo>
                    <a:pt x="155" y="386"/>
                  </a:lnTo>
                  <a:lnTo>
                    <a:pt x="151" y="384"/>
                  </a:lnTo>
                  <a:lnTo>
                    <a:pt x="149" y="384"/>
                  </a:lnTo>
                  <a:lnTo>
                    <a:pt x="146" y="384"/>
                  </a:lnTo>
                  <a:lnTo>
                    <a:pt x="139" y="384"/>
                  </a:lnTo>
                  <a:lnTo>
                    <a:pt x="133" y="386"/>
                  </a:lnTo>
                  <a:lnTo>
                    <a:pt x="126" y="388"/>
                  </a:lnTo>
                  <a:lnTo>
                    <a:pt x="119" y="386"/>
                  </a:lnTo>
                  <a:lnTo>
                    <a:pt x="112" y="386"/>
                  </a:lnTo>
                  <a:lnTo>
                    <a:pt x="105" y="386"/>
                  </a:lnTo>
                  <a:lnTo>
                    <a:pt x="101" y="386"/>
                  </a:lnTo>
                  <a:lnTo>
                    <a:pt x="98" y="388"/>
                  </a:lnTo>
                  <a:lnTo>
                    <a:pt x="94" y="393"/>
                  </a:lnTo>
                  <a:lnTo>
                    <a:pt x="94" y="395"/>
                  </a:lnTo>
                  <a:lnTo>
                    <a:pt x="91" y="397"/>
                  </a:lnTo>
                  <a:lnTo>
                    <a:pt x="91" y="402"/>
                  </a:lnTo>
                  <a:lnTo>
                    <a:pt x="91" y="406"/>
                  </a:lnTo>
                  <a:lnTo>
                    <a:pt x="91" y="420"/>
                  </a:lnTo>
                  <a:lnTo>
                    <a:pt x="91" y="427"/>
                  </a:lnTo>
                  <a:lnTo>
                    <a:pt x="91" y="429"/>
                  </a:lnTo>
                  <a:lnTo>
                    <a:pt x="87" y="432"/>
                  </a:lnTo>
                  <a:lnTo>
                    <a:pt x="75" y="436"/>
                  </a:lnTo>
                  <a:lnTo>
                    <a:pt x="69" y="436"/>
                  </a:lnTo>
                  <a:lnTo>
                    <a:pt x="66" y="434"/>
                  </a:lnTo>
                  <a:lnTo>
                    <a:pt x="66" y="434"/>
                  </a:lnTo>
                  <a:lnTo>
                    <a:pt x="64" y="429"/>
                  </a:lnTo>
                  <a:lnTo>
                    <a:pt x="64" y="425"/>
                  </a:lnTo>
                  <a:lnTo>
                    <a:pt x="62" y="422"/>
                  </a:lnTo>
                  <a:lnTo>
                    <a:pt x="57" y="422"/>
                  </a:lnTo>
                  <a:lnTo>
                    <a:pt x="55" y="418"/>
                  </a:lnTo>
                  <a:lnTo>
                    <a:pt x="53" y="413"/>
                  </a:lnTo>
                  <a:lnTo>
                    <a:pt x="50" y="406"/>
                  </a:lnTo>
                  <a:lnTo>
                    <a:pt x="55" y="402"/>
                  </a:lnTo>
                  <a:lnTo>
                    <a:pt x="57" y="400"/>
                  </a:lnTo>
                  <a:lnTo>
                    <a:pt x="59" y="395"/>
                  </a:lnTo>
                  <a:lnTo>
                    <a:pt x="59" y="388"/>
                  </a:lnTo>
                  <a:lnTo>
                    <a:pt x="57" y="384"/>
                  </a:lnTo>
                  <a:lnTo>
                    <a:pt x="55" y="379"/>
                  </a:lnTo>
                  <a:lnTo>
                    <a:pt x="50" y="374"/>
                  </a:lnTo>
                  <a:lnTo>
                    <a:pt x="44" y="372"/>
                  </a:lnTo>
                  <a:lnTo>
                    <a:pt x="34" y="372"/>
                  </a:lnTo>
                  <a:lnTo>
                    <a:pt x="23" y="368"/>
                  </a:lnTo>
                  <a:lnTo>
                    <a:pt x="9" y="365"/>
                  </a:lnTo>
                  <a:lnTo>
                    <a:pt x="7" y="363"/>
                  </a:lnTo>
                  <a:lnTo>
                    <a:pt x="5" y="358"/>
                  </a:lnTo>
                  <a:lnTo>
                    <a:pt x="7" y="356"/>
                  </a:lnTo>
                  <a:lnTo>
                    <a:pt x="9" y="349"/>
                  </a:lnTo>
                  <a:lnTo>
                    <a:pt x="9" y="345"/>
                  </a:lnTo>
                  <a:lnTo>
                    <a:pt x="5" y="340"/>
                  </a:lnTo>
                  <a:lnTo>
                    <a:pt x="7" y="338"/>
                  </a:lnTo>
                  <a:lnTo>
                    <a:pt x="7" y="336"/>
                  </a:lnTo>
                  <a:lnTo>
                    <a:pt x="9" y="331"/>
                  </a:lnTo>
                  <a:lnTo>
                    <a:pt x="9" y="329"/>
                  </a:lnTo>
                  <a:lnTo>
                    <a:pt x="7" y="326"/>
                  </a:lnTo>
                  <a:lnTo>
                    <a:pt x="0" y="317"/>
                  </a:lnTo>
                  <a:lnTo>
                    <a:pt x="0" y="310"/>
                  </a:lnTo>
                  <a:lnTo>
                    <a:pt x="0" y="308"/>
                  </a:lnTo>
                  <a:lnTo>
                    <a:pt x="2" y="306"/>
                  </a:lnTo>
                  <a:lnTo>
                    <a:pt x="5" y="304"/>
                  </a:lnTo>
                  <a:lnTo>
                    <a:pt x="7" y="301"/>
                  </a:lnTo>
                  <a:lnTo>
                    <a:pt x="7" y="299"/>
                  </a:lnTo>
                  <a:lnTo>
                    <a:pt x="9" y="297"/>
                  </a:lnTo>
                  <a:lnTo>
                    <a:pt x="14" y="297"/>
                  </a:lnTo>
                  <a:lnTo>
                    <a:pt x="16" y="297"/>
                  </a:lnTo>
                  <a:lnTo>
                    <a:pt x="21" y="297"/>
                  </a:lnTo>
                  <a:lnTo>
                    <a:pt x="23" y="297"/>
                  </a:lnTo>
                  <a:lnTo>
                    <a:pt x="25" y="294"/>
                  </a:lnTo>
                  <a:lnTo>
                    <a:pt x="25" y="292"/>
                  </a:lnTo>
                  <a:lnTo>
                    <a:pt x="28" y="290"/>
                  </a:lnTo>
                  <a:lnTo>
                    <a:pt x="30" y="288"/>
                  </a:lnTo>
                  <a:lnTo>
                    <a:pt x="32" y="285"/>
                  </a:lnTo>
                  <a:lnTo>
                    <a:pt x="32" y="283"/>
                  </a:lnTo>
                  <a:lnTo>
                    <a:pt x="34" y="278"/>
                  </a:lnTo>
                  <a:lnTo>
                    <a:pt x="32" y="276"/>
                  </a:lnTo>
                  <a:lnTo>
                    <a:pt x="30" y="274"/>
                  </a:lnTo>
                  <a:lnTo>
                    <a:pt x="28" y="272"/>
                  </a:lnTo>
                  <a:lnTo>
                    <a:pt x="28" y="269"/>
                  </a:lnTo>
                  <a:lnTo>
                    <a:pt x="30" y="265"/>
                  </a:lnTo>
                  <a:lnTo>
                    <a:pt x="30" y="262"/>
                  </a:lnTo>
                  <a:lnTo>
                    <a:pt x="32" y="262"/>
                  </a:lnTo>
                  <a:lnTo>
                    <a:pt x="39" y="258"/>
                  </a:lnTo>
                  <a:lnTo>
                    <a:pt x="41" y="253"/>
                  </a:lnTo>
                  <a:lnTo>
                    <a:pt x="41" y="251"/>
                  </a:lnTo>
                  <a:lnTo>
                    <a:pt x="39" y="251"/>
                  </a:lnTo>
                  <a:lnTo>
                    <a:pt x="37" y="251"/>
                  </a:lnTo>
                  <a:lnTo>
                    <a:pt x="30" y="251"/>
                  </a:lnTo>
                  <a:lnTo>
                    <a:pt x="21" y="249"/>
                  </a:lnTo>
                  <a:lnTo>
                    <a:pt x="18" y="230"/>
                  </a:lnTo>
                  <a:lnTo>
                    <a:pt x="18" y="226"/>
                  </a:lnTo>
                  <a:lnTo>
                    <a:pt x="16" y="226"/>
                  </a:lnTo>
                  <a:lnTo>
                    <a:pt x="14" y="224"/>
                  </a:lnTo>
                  <a:lnTo>
                    <a:pt x="9" y="224"/>
                  </a:lnTo>
                  <a:lnTo>
                    <a:pt x="7" y="224"/>
                  </a:lnTo>
                  <a:lnTo>
                    <a:pt x="5" y="221"/>
                  </a:lnTo>
                  <a:lnTo>
                    <a:pt x="2" y="214"/>
                  </a:lnTo>
                  <a:lnTo>
                    <a:pt x="2" y="210"/>
                  </a:lnTo>
                  <a:lnTo>
                    <a:pt x="2" y="205"/>
                  </a:lnTo>
                  <a:lnTo>
                    <a:pt x="5" y="203"/>
                  </a:lnTo>
                  <a:lnTo>
                    <a:pt x="7" y="203"/>
                  </a:lnTo>
                  <a:lnTo>
                    <a:pt x="18" y="196"/>
                  </a:lnTo>
                  <a:lnTo>
                    <a:pt x="39" y="182"/>
                  </a:lnTo>
                  <a:lnTo>
                    <a:pt x="41" y="178"/>
                  </a:lnTo>
                  <a:lnTo>
                    <a:pt x="41" y="176"/>
                  </a:lnTo>
                  <a:lnTo>
                    <a:pt x="41" y="157"/>
                  </a:lnTo>
                  <a:lnTo>
                    <a:pt x="41" y="150"/>
                  </a:lnTo>
                  <a:lnTo>
                    <a:pt x="44" y="144"/>
                  </a:lnTo>
                  <a:lnTo>
                    <a:pt x="46" y="134"/>
                  </a:lnTo>
                  <a:lnTo>
                    <a:pt x="50" y="123"/>
                  </a:lnTo>
                  <a:lnTo>
                    <a:pt x="53" y="118"/>
                  </a:lnTo>
                  <a:lnTo>
                    <a:pt x="55" y="112"/>
                  </a:lnTo>
                  <a:lnTo>
                    <a:pt x="59" y="109"/>
                  </a:lnTo>
                  <a:lnTo>
                    <a:pt x="64" y="107"/>
                  </a:lnTo>
                  <a:lnTo>
                    <a:pt x="73" y="105"/>
                  </a:lnTo>
                  <a:lnTo>
                    <a:pt x="78" y="102"/>
                  </a:lnTo>
                  <a:lnTo>
                    <a:pt x="82" y="96"/>
                  </a:lnTo>
                  <a:lnTo>
                    <a:pt x="87" y="86"/>
                  </a:lnTo>
                  <a:lnTo>
                    <a:pt x="89" y="82"/>
                  </a:lnTo>
                  <a:lnTo>
                    <a:pt x="91" y="77"/>
                  </a:lnTo>
                  <a:lnTo>
                    <a:pt x="94" y="75"/>
                  </a:lnTo>
                  <a:lnTo>
                    <a:pt x="96" y="73"/>
                  </a:lnTo>
                  <a:lnTo>
                    <a:pt x="98" y="70"/>
                  </a:lnTo>
                  <a:lnTo>
                    <a:pt x="98" y="70"/>
                  </a:lnTo>
                  <a:lnTo>
                    <a:pt x="101" y="66"/>
                  </a:lnTo>
                  <a:lnTo>
                    <a:pt x="101" y="64"/>
                  </a:lnTo>
                  <a:lnTo>
                    <a:pt x="103" y="64"/>
                  </a:lnTo>
                  <a:lnTo>
                    <a:pt x="105" y="61"/>
                  </a:lnTo>
                  <a:lnTo>
                    <a:pt x="107" y="61"/>
                  </a:lnTo>
                  <a:lnTo>
                    <a:pt x="107" y="57"/>
                  </a:lnTo>
                  <a:lnTo>
                    <a:pt x="107" y="54"/>
                  </a:lnTo>
                  <a:lnTo>
                    <a:pt x="110" y="50"/>
                  </a:lnTo>
                  <a:lnTo>
                    <a:pt x="112" y="50"/>
                  </a:lnTo>
                  <a:lnTo>
                    <a:pt x="119" y="52"/>
                  </a:lnTo>
                  <a:lnTo>
                    <a:pt x="121" y="54"/>
                  </a:lnTo>
                  <a:lnTo>
                    <a:pt x="126" y="57"/>
                  </a:lnTo>
                  <a:lnTo>
                    <a:pt x="128" y="66"/>
                  </a:lnTo>
                  <a:lnTo>
                    <a:pt x="130" y="75"/>
                  </a:lnTo>
                  <a:lnTo>
                    <a:pt x="146" y="80"/>
                  </a:lnTo>
                  <a:lnTo>
                    <a:pt x="149" y="80"/>
                  </a:lnTo>
                  <a:lnTo>
                    <a:pt x="149" y="80"/>
                  </a:lnTo>
                  <a:lnTo>
                    <a:pt x="151" y="77"/>
                  </a:lnTo>
                  <a:lnTo>
                    <a:pt x="151" y="66"/>
                  </a:lnTo>
                  <a:lnTo>
                    <a:pt x="153" y="64"/>
                  </a:lnTo>
                  <a:lnTo>
                    <a:pt x="155" y="59"/>
                  </a:lnTo>
                  <a:lnTo>
                    <a:pt x="165" y="57"/>
                  </a:lnTo>
                  <a:lnTo>
                    <a:pt x="169" y="54"/>
                  </a:lnTo>
                  <a:lnTo>
                    <a:pt x="174" y="48"/>
                  </a:lnTo>
                  <a:lnTo>
                    <a:pt x="174" y="45"/>
                  </a:lnTo>
                  <a:lnTo>
                    <a:pt x="174" y="41"/>
                  </a:lnTo>
                  <a:lnTo>
                    <a:pt x="169" y="38"/>
                  </a:lnTo>
                  <a:lnTo>
                    <a:pt x="169" y="38"/>
                  </a:lnTo>
                  <a:lnTo>
                    <a:pt x="169" y="36"/>
                  </a:lnTo>
                  <a:lnTo>
                    <a:pt x="169" y="32"/>
                  </a:lnTo>
                  <a:lnTo>
                    <a:pt x="171" y="27"/>
                  </a:lnTo>
                  <a:lnTo>
                    <a:pt x="171" y="23"/>
                  </a:lnTo>
                  <a:lnTo>
                    <a:pt x="171" y="18"/>
                  </a:lnTo>
                  <a:lnTo>
                    <a:pt x="174" y="13"/>
                  </a:lnTo>
                  <a:lnTo>
                    <a:pt x="176" y="11"/>
                  </a:lnTo>
                  <a:lnTo>
                    <a:pt x="199" y="9"/>
                  </a:lnTo>
                  <a:lnTo>
                    <a:pt x="201" y="9"/>
                  </a:lnTo>
                  <a:lnTo>
                    <a:pt x="203" y="7"/>
                  </a:lnTo>
                  <a:lnTo>
                    <a:pt x="203" y="4"/>
                  </a:lnTo>
                  <a:lnTo>
                    <a:pt x="203" y="0"/>
                  </a:lnTo>
                  <a:lnTo>
                    <a:pt x="206" y="0"/>
                  </a:lnTo>
                  <a:lnTo>
                    <a:pt x="206" y="0"/>
                  </a:lnTo>
                  <a:lnTo>
                    <a:pt x="213" y="4"/>
                  </a:lnTo>
                  <a:lnTo>
                    <a:pt x="217" y="7"/>
                  </a:lnTo>
                  <a:lnTo>
                    <a:pt x="222" y="7"/>
                  </a:lnTo>
                  <a:lnTo>
                    <a:pt x="226" y="9"/>
                  </a:lnTo>
                  <a:lnTo>
                    <a:pt x="231" y="11"/>
                  </a:lnTo>
                  <a:lnTo>
                    <a:pt x="233" y="13"/>
                  </a:lnTo>
                  <a:lnTo>
                    <a:pt x="235" y="18"/>
                  </a:lnTo>
                  <a:lnTo>
                    <a:pt x="238" y="20"/>
                  </a:lnTo>
                  <a:lnTo>
                    <a:pt x="242" y="20"/>
                  </a:lnTo>
                  <a:lnTo>
                    <a:pt x="247" y="23"/>
                  </a:lnTo>
                  <a:lnTo>
                    <a:pt x="247" y="23"/>
                  </a:lnTo>
                  <a:lnTo>
                    <a:pt x="251" y="25"/>
                  </a:lnTo>
                  <a:lnTo>
                    <a:pt x="254" y="27"/>
                  </a:lnTo>
                  <a:lnTo>
                    <a:pt x="256" y="27"/>
                  </a:lnTo>
                  <a:lnTo>
                    <a:pt x="258" y="29"/>
                  </a:lnTo>
                  <a:lnTo>
                    <a:pt x="261" y="34"/>
                  </a:lnTo>
                  <a:lnTo>
                    <a:pt x="263" y="38"/>
                  </a:lnTo>
                  <a:lnTo>
                    <a:pt x="265" y="41"/>
                  </a:lnTo>
                  <a:lnTo>
                    <a:pt x="267" y="43"/>
                  </a:lnTo>
                  <a:lnTo>
                    <a:pt x="270" y="45"/>
                  </a:lnTo>
                  <a:lnTo>
                    <a:pt x="272" y="50"/>
                  </a:lnTo>
                  <a:lnTo>
                    <a:pt x="274" y="68"/>
                  </a:lnTo>
                  <a:lnTo>
                    <a:pt x="277" y="75"/>
                  </a:lnTo>
                  <a:lnTo>
                    <a:pt x="281" y="77"/>
                  </a:lnTo>
                  <a:lnTo>
                    <a:pt x="283" y="80"/>
                  </a:lnTo>
                  <a:lnTo>
                    <a:pt x="288" y="80"/>
                  </a:lnTo>
                  <a:lnTo>
                    <a:pt x="293" y="80"/>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52" name="A122">
              <a:extLst>
                <a:ext uri="{FF2B5EF4-FFF2-40B4-BE49-F238E27FC236}">
                  <a16:creationId xmlns:a16="http://schemas.microsoft.com/office/drawing/2014/main" id="{26B264B1-4BB9-4163-A899-E663AF769E3D}"/>
                </a:ext>
              </a:extLst>
            </xdr:cNvPr>
            <xdr:cNvSpPr>
              <a:spLocks/>
            </xdr:cNvSpPr>
          </xdr:nvSpPr>
          <xdr:spPr bwMode="auto">
            <a:xfrm>
              <a:off x="4351936" y="8637895"/>
              <a:ext cx="219351" cy="227824"/>
            </a:xfrm>
            <a:custGeom>
              <a:avLst/>
              <a:gdLst/>
              <a:ahLst/>
              <a:cxnLst>
                <a:cxn ang="0">
                  <a:pos x="133" y="112"/>
                </a:cxn>
                <a:cxn ang="0">
                  <a:pos x="144" y="105"/>
                </a:cxn>
                <a:cxn ang="0">
                  <a:pos x="149" y="87"/>
                </a:cxn>
                <a:cxn ang="0">
                  <a:pos x="163" y="101"/>
                </a:cxn>
                <a:cxn ang="0">
                  <a:pos x="163" y="112"/>
                </a:cxn>
                <a:cxn ang="0">
                  <a:pos x="188" y="119"/>
                </a:cxn>
                <a:cxn ang="0">
                  <a:pos x="201" y="119"/>
                </a:cxn>
                <a:cxn ang="0">
                  <a:pos x="204" y="153"/>
                </a:cxn>
                <a:cxn ang="0">
                  <a:pos x="208" y="155"/>
                </a:cxn>
                <a:cxn ang="0">
                  <a:pos x="217" y="160"/>
                </a:cxn>
                <a:cxn ang="0">
                  <a:pos x="231" y="176"/>
                </a:cxn>
                <a:cxn ang="0">
                  <a:pos x="233" y="206"/>
                </a:cxn>
                <a:cxn ang="0">
                  <a:pos x="220" y="210"/>
                </a:cxn>
                <a:cxn ang="0">
                  <a:pos x="199" y="217"/>
                </a:cxn>
                <a:cxn ang="0">
                  <a:pos x="181" y="222"/>
                </a:cxn>
                <a:cxn ang="0">
                  <a:pos x="163" y="217"/>
                </a:cxn>
                <a:cxn ang="0">
                  <a:pos x="147" y="217"/>
                </a:cxn>
                <a:cxn ang="0">
                  <a:pos x="121" y="229"/>
                </a:cxn>
                <a:cxn ang="0">
                  <a:pos x="110" y="224"/>
                </a:cxn>
                <a:cxn ang="0">
                  <a:pos x="101" y="233"/>
                </a:cxn>
                <a:cxn ang="0">
                  <a:pos x="87" y="242"/>
                </a:cxn>
                <a:cxn ang="0">
                  <a:pos x="69" y="238"/>
                </a:cxn>
                <a:cxn ang="0">
                  <a:pos x="62" y="219"/>
                </a:cxn>
                <a:cxn ang="0">
                  <a:pos x="51" y="224"/>
                </a:cxn>
                <a:cxn ang="0">
                  <a:pos x="57" y="213"/>
                </a:cxn>
                <a:cxn ang="0">
                  <a:pos x="60" y="201"/>
                </a:cxn>
                <a:cxn ang="0">
                  <a:pos x="53" y="201"/>
                </a:cxn>
                <a:cxn ang="0">
                  <a:pos x="37" y="208"/>
                </a:cxn>
                <a:cxn ang="0">
                  <a:pos x="39" y="229"/>
                </a:cxn>
                <a:cxn ang="0">
                  <a:pos x="32" y="219"/>
                </a:cxn>
                <a:cxn ang="0">
                  <a:pos x="39" y="197"/>
                </a:cxn>
                <a:cxn ang="0">
                  <a:pos x="30" y="176"/>
                </a:cxn>
                <a:cxn ang="0">
                  <a:pos x="21" y="162"/>
                </a:cxn>
                <a:cxn ang="0">
                  <a:pos x="14" y="151"/>
                </a:cxn>
                <a:cxn ang="0">
                  <a:pos x="21" y="142"/>
                </a:cxn>
                <a:cxn ang="0">
                  <a:pos x="23" y="123"/>
                </a:cxn>
                <a:cxn ang="0">
                  <a:pos x="14" y="103"/>
                </a:cxn>
                <a:cxn ang="0">
                  <a:pos x="5" y="87"/>
                </a:cxn>
                <a:cxn ang="0">
                  <a:pos x="5" y="82"/>
                </a:cxn>
                <a:cxn ang="0">
                  <a:pos x="0" y="64"/>
                </a:cxn>
                <a:cxn ang="0">
                  <a:pos x="5" y="50"/>
                </a:cxn>
                <a:cxn ang="0">
                  <a:pos x="5" y="25"/>
                </a:cxn>
                <a:cxn ang="0">
                  <a:pos x="0" y="14"/>
                </a:cxn>
                <a:cxn ang="0">
                  <a:pos x="7" y="5"/>
                </a:cxn>
                <a:cxn ang="0">
                  <a:pos x="23" y="5"/>
                </a:cxn>
                <a:cxn ang="0">
                  <a:pos x="35" y="0"/>
                </a:cxn>
                <a:cxn ang="0">
                  <a:pos x="46" y="7"/>
                </a:cxn>
                <a:cxn ang="0">
                  <a:pos x="53" y="32"/>
                </a:cxn>
                <a:cxn ang="0">
                  <a:pos x="76" y="41"/>
                </a:cxn>
                <a:cxn ang="0">
                  <a:pos x="64" y="64"/>
                </a:cxn>
                <a:cxn ang="0">
                  <a:pos x="64" y="85"/>
                </a:cxn>
                <a:cxn ang="0">
                  <a:pos x="101" y="87"/>
                </a:cxn>
                <a:cxn ang="0">
                  <a:pos x="105" y="103"/>
                </a:cxn>
                <a:cxn ang="0">
                  <a:pos x="115" y="112"/>
                </a:cxn>
              </a:cxnLst>
              <a:rect l="0" t="0" r="r" b="b"/>
              <a:pathLst>
                <a:path w="233" h="242">
                  <a:moveTo>
                    <a:pt x="117" y="110"/>
                  </a:moveTo>
                  <a:lnTo>
                    <a:pt x="119" y="110"/>
                  </a:lnTo>
                  <a:lnTo>
                    <a:pt x="119" y="107"/>
                  </a:lnTo>
                  <a:lnTo>
                    <a:pt x="124" y="110"/>
                  </a:lnTo>
                  <a:lnTo>
                    <a:pt x="128" y="110"/>
                  </a:lnTo>
                  <a:lnTo>
                    <a:pt x="133" y="112"/>
                  </a:lnTo>
                  <a:lnTo>
                    <a:pt x="135" y="112"/>
                  </a:lnTo>
                  <a:lnTo>
                    <a:pt x="137" y="112"/>
                  </a:lnTo>
                  <a:lnTo>
                    <a:pt x="140" y="110"/>
                  </a:lnTo>
                  <a:lnTo>
                    <a:pt x="142" y="110"/>
                  </a:lnTo>
                  <a:lnTo>
                    <a:pt x="142" y="107"/>
                  </a:lnTo>
                  <a:lnTo>
                    <a:pt x="144" y="105"/>
                  </a:lnTo>
                  <a:lnTo>
                    <a:pt x="142" y="96"/>
                  </a:lnTo>
                  <a:lnTo>
                    <a:pt x="142" y="91"/>
                  </a:lnTo>
                  <a:lnTo>
                    <a:pt x="144" y="89"/>
                  </a:lnTo>
                  <a:lnTo>
                    <a:pt x="144" y="87"/>
                  </a:lnTo>
                  <a:lnTo>
                    <a:pt x="147" y="87"/>
                  </a:lnTo>
                  <a:lnTo>
                    <a:pt x="149" y="87"/>
                  </a:lnTo>
                  <a:lnTo>
                    <a:pt x="153" y="87"/>
                  </a:lnTo>
                  <a:lnTo>
                    <a:pt x="153" y="89"/>
                  </a:lnTo>
                  <a:lnTo>
                    <a:pt x="156" y="98"/>
                  </a:lnTo>
                  <a:lnTo>
                    <a:pt x="156" y="101"/>
                  </a:lnTo>
                  <a:lnTo>
                    <a:pt x="158" y="101"/>
                  </a:lnTo>
                  <a:lnTo>
                    <a:pt x="163" y="101"/>
                  </a:lnTo>
                  <a:lnTo>
                    <a:pt x="163" y="103"/>
                  </a:lnTo>
                  <a:lnTo>
                    <a:pt x="165" y="105"/>
                  </a:lnTo>
                  <a:lnTo>
                    <a:pt x="163" y="107"/>
                  </a:lnTo>
                  <a:lnTo>
                    <a:pt x="163" y="107"/>
                  </a:lnTo>
                  <a:lnTo>
                    <a:pt x="163" y="110"/>
                  </a:lnTo>
                  <a:lnTo>
                    <a:pt x="163" y="112"/>
                  </a:lnTo>
                  <a:lnTo>
                    <a:pt x="165" y="112"/>
                  </a:lnTo>
                  <a:lnTo>
                    <a:pt x="172" y="114"/>
                  </a:lnTo>
                  <a:lnTo>
                    <a:pt x="181" y="114"/>
                  </a:lnTo>
                  <a:lnTo>
                    <a:pt x="183" y="114"/>
                  </a:lnTo>
                  <a:lnTo>
                    <a:pt x="185" y="114"/>
                  </a:lnTo>
                  <a:lnTo>
                    <a:pt x="188" y="119"/>
                  </a:lnTo>
                  <a:lnTo>
                    <a:pt x="188" y="119"/>
                  </a:lnTo>
                  <a:lnTo>
                    <a:pt x="188" y="123"/>
                  </a:lnTo>
                  <a:lnTo>
                    <a:pt x="190" y="123"/>
                  </a:lnTo>
                  <a:lnTo>
                    <a:pt x="192" y="123"/>
                  </a:lnTo>
                  <a:lnTo>
                    <a:pt x="197" y="123"/>
                  </a:lnTo>
                  <a:lnTo>
                    <a:pt x="201" y="119"/>
                  </a:lnTo>
                  <a:lnTo>
                    <a:pt x="204" y="123"/>
                  </a:lnTo>
                  <a:lnTo>
                    <a:pt x="204" y="128"/>
                  </a:lnTo>
                  <a:lnTo>
                    <a:pt x="204" y="135"/>
                  </a:lnTo>
                  <a:lnTo>
                    <a:pt x="204" y="144"/>
                  </a:lnTo>
                  <a:lnTo>
                    <a:pt x="204" y="149"/>
                  </a:lnTo>
                  <a:lnTo>
                    <a:pt x="204" y="153"/>
                  </a:lnTo>
                  <a:lnTo>
                    <a:pt x="201" y="155"/>
                  </a:lnTo>
                  <a:lnTo>
                    <a:pt x="201" y="158"/>
                  </a:lnTo>
                  <a:lnTo>
                    <a:pt x="204" y="158"/>
                  </a:lnTo>
                  <a:lnTo>
                    <a:pt x="206" y="158"/>
                  </a:lnTo>
                  <a:lnTo>
                    <a:pt x="208" y="155"/>
                  </a:lnTo>
                  <a:lnTo>
                    <a:pt x="208" y="155"/>
                  </a:lnTo>
                  <a:lnTo>
                    <a:pt x="211" y="153"/>
                  </a:lnTo>
                  <a:lnTo>
                    <a:pt x="211" y="155"/>
                  </a:lnTo>
                  <a:lnTo>
                    <a:pt x="213" y="155"/>
                  </a:lnTo>
                  <a:lnTo>
                    <a:pt x="215" y="158"/>
                  </a:lnTo>
                  <a:lnTo>
                    <a:pt x="217" y="160"/>
                  </a:lnTo>
                  <a:lnTo>
                    <a:pt x="217" y="160"/>
                  </a:lnTo>
                  <a:lnTo>
                    <a:pt x="224" y="162"/>
                  </a:lnTo>
                  <a:lnTo>
                    <a:pt x="224" y="162"/>
                  </a:lnTo>
                  <a:lnTo>
                    <a:pt x="224" y="167"/>
                  </a:lnTo>
                  <a:lnTo>
                    <a:pt x="227" y="169"/>
                  </a:lnTo>
                  <a:lnTo>
                    <a:pt x="229" y="171"/>
                  </a:lnTo>
                  <a:lnTo>
                    <a:pt x="231" y="176"/>
                  </a:lnTo>
                  <a:lnTo>
                    <a:pt x="233" y="178"/>
                  </a:lnTo>
                  <a:lnTo>
                    <a:pt x="233" y="183"/>
                  </a:lnTo>
                  <a:lnTo>
                    <a:pt x="233" y="185"/>
                  </a:lnTo>
                  <a:lnTo>
                    <a:pt x="233" y="190"/>
                  </a:lnTo>
                  <a:lnTo>
                    <a:pt x="233" y="197"/>
                  </a:lnTo>
                  <a:lnTo>
                    <a:pt x="233" y="206"/>
                  </a:lnTo>
                  <a:lnTo>
                    <a:pt x="233" y="213"/>
                  </a:lnTo>
                  <a:lnTo>
                    <a:pt x="233" y="217"/>
                  </a:lnTo>
                  <a:lnTo>
                    <a:pt x="231" y="215"/>
                  </a:lnTo>
                  <a:lnTo>
                    <a:pt x="224" y="213"/>
                  </a:lnTo>
                  <a:lnTo>
                    <a:pt x="222" y="210"/>
                  </a:lnTo>
                  <a:lnTo>
                    <a:pt x="220" y="210"/>
                  </a:lnTo>
                  <a:lnTo>
                    <a:pt x="215" y="213"/>
                  </a:lnTo>
                  <a:lnTo>
                    <a:pt x="213" y="213"/>
                  </a:lnTo>
                  <a:lnTo>
                    <a:pt x="208" y="215"/>
                  </a:lnTo>
                  <a:lnTo>
                    <a:pt x="206" y="215"/>
                  </a:lnTo>
                  <a:lnTo>
                    <a:pt x="201" y="217"/>
                  </a:lnTo>
                  <a:lnTo>
                    <a:pt x="199" y="217"/>
                  </a:lnTo>
                  <a:lnTo>
                    <a:pt x="197" y="217"/>
                  </a:lnTo>
                  <a:lnTo>
                    <a:pt x="195" y="219"/>
                  </a:lnTo>
                  <a:lnTo>
                    <a:pt x="190" y="219"/>
                  </a:lnTo>
                  <a:lnTo>
                    <a:pt x="188" y="222"/>
                  </a:lnTo>
                  <a:lnTo>
                    <a:pt x="185" y="222"/>
                  </a:lnTo>
                  <a:lnTo>
                    <a:pt x="181" y="222"/>
                  </a:lnTo>
                  <a:lnTo>
                    <a:pt x="179" y="222"/>
                  </a:lnTo>
                  <a:lnTo>
                    <a:pt x="176" y="222"/>
                  </a:lnTo>
                  <a:lnTo>
                    <a:pt x="172" y="222"/>
                  </a:lnTo>
                  <a:lnTo>
                    <a:pt x="169" y="222"/>
                  </a:lnTo>
                  <a:lnTo>
                    <a:pt x="167" y="219"/>
                  </a:lnTo>
                  <a:lnTo>
                    <a:pt x="163" y="217"/>
                  </a:lnTo>
                  <a:lnTo>
                    <a:pt x="160" y="215"/>
                  </a:lnTo>
                  <a:lnTo>
                    <a:pt x="156" y="215"/>
                  </a:lnTo>
                  <a:lnTo>
                    <a:pt x="153" y="213"/>
                  </a:lnTo>
                  <a:lnTo>
                    <a:pt x="153" y="213"/>
                  </a:lnTo>
                  <a:lnTo>
                    <a:pt x="151" y="215"/>
                  </a:lnTo>
                  <a:lnTo>
                    <a:pt x="147" y="217"/>
                  </a:lnTo>
                  <a:lnTo>
                    <a:pt x="142" y="222"/>
                  </a:lnTo>
                  <a:lnTo>
                    <a:pt x="137" y="226"/>
                  </a:lnTo>
                  <a:lnTo>
                    <a:pt x="133" y="229"/>
                  </a:lnTo>
                  <a:lnTo>
                    <a:pt x="128" y="229"/>
                  </a:lnTo>
                  <a:lnTo>
                    <a:pt x="126" y="229"/>
                  </a:lnTo>
                  <a:lnTo>
                    <a:pt x="121" y="229"/>
                  </a:lnTo>
                  <a:lnTo>
                    <a:pt x="119" y="229"/>
                  </a:lnTo>
                  <a:lnTo>
                    <a:pt x="117" y="226"/>
                  </a:lnTo>
                  <a:lnTo>
                    <a:pt x="115" y="226"/>
                  </a:lnTo>
                  <a:lnTo>
                    <a:pt x="112" y="224"/>
                  </a:lnTo>
                  <a:lnTo>
                    <a:pt x="112" y="224"/>
                  </a:lnTo>
                  <a:lnTo>
                    <a:pt x="110" y="224"/>
                  </a:lnTo>
                  <a:lnTo>
                    <a:pt x="108" y="224"/>
                  </a:lnTo>
                  <a:lnTo>
                    <a:pt x="105" y="224"/>
                  </a:lnTo>
                  <a:lnTo>
                    <a:pt x="105" y="226"/>
                  </a:lnTo>
                  <a:lnTo>
                    <a:pt x="105" y="229"/>
                  </a:lnTo>
                  <a:lnTo>
                    <a:pt x="103" y="231"/>
                  </a:lnTo>
                  <a:lnTo>
                    <a:pt x="101" y="233"/>
                  </a:lnTo>
                  <a:lnTo>
                    <a:pt x="99" y="238"/>
                  </a:lnTo>
                  <a:lnTo>
                    <a:pt x="96" y="238"/>
                  </a:lnTo>
                  <a:lnTo>
                    <a:pt x="94" y="240"/>
                  </a:lnTo>
                  <a:lnTo>
                    <a:pt x="92" y="242"/>
                  </a:lnTo>
                  <a:lnTo>
                    <a:pt x="89" y="242"/>
                  </a:lnTo>
                  <a:lnTo>
                    <a:pt x="87" y="242"/>
                  </a:lnTo>
                  <a:lnTo>
                    <a:pt x="85" y="242"/>
                  </a:lnTo>
                  <a:lnTo>
                    <a:pt x="83" y="240"/>
                  </a:lnTo>
                  <a:lnTo>
                    <a:pt x="78" y="238"/>
                  </a:lnTo>
                  <a:lnTo>
                    <a:pt x="76" y="238"/>
                  </a:lnTo>
                  <a:lnTo>
                    <a:pt x="71" y="238"/>
                  </a:lnTo>
                  <a:lnTo>
                    <a:pt x="69" y="238"/>
                  </a:lnTo>
                  <a:lnTo>
                    <a:pt x="69" y="233"/>
                  </a:lnTo>
                  <a:lnTo>
                    <a:pt x="67" y="229"/>
                  </a:lnTo>
                  <a:lnTo>
                    <a:pt x="64" y="226"/>
                  </a:lnTo>
                  <a:lnTo>
                    <a:pt x="64" y="224"/>
                  </a:lnTo>
                  <a:lnTo>
                    <a:pt x="62" y="222"/>
                  </a:lnTo>
                  <a:lnTo>
                    <a:pt x="62" y="219"/>
                  </a:lnTo>
                  <a:lnTo>
                    <a:pt x="60" y="219"/>
                  </a:lnTo>
                  <a:lnTo>
                    <a:pt x="57" y="219"/>
                  </a:lnTo>
                  <a:lnTo>
                    <a:pt x="57" y="219"/>
                  </a:lnTo>
                  <a:lnTo>
                    <a:pt x="55" y="222"/>
                  </a:lnTo>
                  <a:lnTo>
                    <a:pt x="53" y="224"/>
                  </a:lnTo>
                  <a:lnTo>
                    <a:pt x="51" y="224"/>
                  </a:lnTo>
                  <a:lnTo>
                    <a:pt x="51" y="224"/>
                  </a:lnTo>
                  <a:lnTo>
                    <a:pt x="48" y="224"/>
                  </a:lnTo>
                  <a:lnTo>
                    <a:pt x="48" y="222"/>
                  </a:lnTo>
                  <a:lnTo>
                    <a:pt x="51" y="219"/>
                  </a:lnTo>
                  <a:lnTo>
                    <a:pt x="55" y="215"/>
                  </a:lnTo>
                  <a:lnTo>
                    <a:pt x="57" y="213"/>
                  </a:lnTo>
                  <a:lnTo>
                    <a:pt x="57" y="210"/>
                  </a:lnTo>
                  <a:lnTo>
                    <a:pt x="57" y="208"/>
                  </a:lnTo>
                  <a:lnTo>
                    <a:pt x="55" y="206"/>
                  </a:lnTo>
                  <a:lnTo>
                    <a:pt x="55" y="203"/>
                  </a:lnTo>
                  <a:lnTo>
                    <a:pt x="57" y="203"/>
                  </a:lnTo>
                  <a:lnTo>
                    <a:pt x="60" y="201"/>
                  </a:lnTo>
                  <a:lnTo>
                    <a:pt x="60" y="199"/>
                  </a:lnTo>
                  <a:lnTo>
                    <a:pt x="60" y="197"/>
                  </a:lnTo>
                  <a:lnTo>
                    <a:pt x="57" y="197"/>
                  </a:lnTo>
                  <a:lnTo>
                    <a:pt x="57" y="197"/>
                  </a:lnTo>
                  <a:lnTo>
                    <a:pt x="55" y="199"/>
                  </a:lnTo>
                  <a:lnTo>
                    <a:pt x="53" y="201"/>
                  </a:lnTo>
                  <a:lnTo>
                    <a:pt x="51" y="201"/>
                  </a:lnTo>
                  <a:lnTo>
                    <a:pt x="46" y="201"/>
                  </a:lnTo>
                  <a:lnTo>
                    <a:pt x="46" y="201"/>
                  </a:lnTo>
                  <a:lnTo>
                    <a:pt x="44" y="201"/>
                  </a:lnTo>
                  <a:lnTo>
                    <a:pt x="39" y="203"/>
                  </a:lnTo>
                  <a:lnTo>
                    <a:pt x="37" y="208"/>
                  </a:lnTo>
                  <a:lnTo>
                    <a:pt x="35" y="210"/>
                  </a:lnTo>
                  <a:lnTo>
                    <a:pt x="35" y="213"/>
                  </a:lnTo>
                  <a:lnTo>
                    <a:pt x="35" y="215"/>
                  </a:lnTo>
                  <a:lnTo>
                    <a:pt x="39" y="226"/>
                  </a:lnTo>
                  <a:lnTo>
                    <a:pt x="39" y="229"/>
                  </a:lnTo>
                  <a:lnTo>
                    <a:pt x="39" y="229"/>
                  </a:lnTo>
                  <a:lnTo>
                    <a:pt x="37" y="231"/>
                  </a:lnTo>
                  <a:lnTo>
                    <a:pt x="37" y="231"/>
                  </a:lnTo>
                  <a:lnTo>
                    <a:pt x="35" y="229"/>
                  </a:lnTo>
                  <a:lnTo>
                    <a:pt x="35" y="226"/>
                  </a:lnTo>
                  <a:lnTo>
                    <a:pt x="35" y="224"/>
                  </a:lnTo>
                  <a:lnTo>
                    <a:pt x="32" y="219"/>
                  </a:lnTo>
                  <a:lnTo>
                    <a:pt x="30" y="213"/>
                  </a:lnTo>
                  <a:lnTo>
                    <a:pt x="30" y="213"/>
                  </a:lnTo>
                  <a:lnTo>
                    <a:pt x="30" y="208"/>
                  </a:lnTo>
                  <a:lnTo>
                    <a:pt x="30" y="208"/>
                  </a:lnTo>
                  <a:lnTo>
                    <a:pt x="37" y="199"/>
                  </a:lnTo>
                  <a:lnTo>
                    <a:pt x="39" y="197"/>
                  </a:lnTo>
                  <a:lnTo>
                    <a:pt x="39" y="197"/>
                  </a:lnTo>
                  <a:lnTo>
                    <a:pt x="39" y="194"/>
                  </a:lnTo>
                  <a:lnTo>
                    <a:pt x="37" y="187"/>
                  </a:lnTo>
                  <a:lnTo>
                    <a:pt x="35" y="181"/>
                  </a:lnTo>
                  <a:lnTo>
                    <a:pt x="32" y="178"/>
                  </a:lnTo>
                  <a:lnTo>
                    <a:pt x="30" y="176"/>
                  </a:lnTo>
                  <a:lnTo>
                    <a:pt x="30" y="171"/>
                  </a:lnTo>
                  <a:lnTo>
                    <a:pt x="30" y="169"/>
                  </a:lnTo>
                  <a:lnTo>
                    <a:pt x="28" y="167"/>
                  </a:lnTo>
                  <a:lnTo>
                    <a:pt x="25" y="165"/>
                  </a:lnTo>
                  <a:lnTo>
                    <a:pt x="23" y="165"/>
                  </a:lnTo>
                  <a:lnTo>
                    <a:pt x="21" y="162"/>
                  </a:lnTo>
                  <a:lnTo>
                    <a:pt x="19" y="160"/>
                  </a:lnTo>
                  <a:lnTo>
                    <a:pt x="16" y="158"/>
                  </a:lnTo>
                  <a:lnTo>
                    <a:pt x="16" y="158"/>
                  </a:lnTo>
                  <a:lnTo>
                    <a:pt x="16" y="155"/>
                  </a:lnTo>
                  <a:lnTo>
                    <a:pt x="14" y="153"/>
                  </a:lnTo>
                  <a:lnTo>
                    <a:pt x="14" y="151"/>
                  </a:lnTo>
                  <a:lnTo>
                    <a:pt x="16" y="149"/>
                  </a:lnTo>
                  <a:lnTo>
                    <a:pt x="19" y="146"/>
                  </a:lnTo>
                  <a:lnTo>
                    <a:pt x="21" y="146"/>
                  </a:lnTo>
                  <a:lnTo>
                    <a:pt x="21" y="146"/>
                  </a:lnTo>
                  <a:lnTo>
                    <a:pt x="21" y="144"/>
                  </a:lnTo>
                  <a:lnTo>
                    <a:pt x="21" y="142"/>
                  </a:lnTo>
                  <a:lnTo>
                    <a:pt x="19" y="142"/>
                  </a:lnTo>
                  <a:lnTo>
                    <a:pt x="21" y="139"/>
                  </a:lnTo>
                  <a:lnTo>
                    <a:pt x="23" y="139"/>
                  </a:lnTo>
                  <a:lnTo>
                    <a:pt x="23" y="137"/>
                  </a:lnTo>
                  <a:lnTo>
                    <a:pt x="23" y="128"/>
                  </a:lnTo>
                  <a:lnTo>
                    <a:pt x="23" y="123"/>
                  </a:lnTo>
                  <a:lnTo>
                    <a:pt x="23" y="119"/>
                  </a:lnTo>
                  <a:lnTo>
                    <a:pt x="23" y="117"/>
                  </a:lnTo>
                  <a:lnTo>
                    <a:pt x="23" y="112"/>
                  </a:lnTo>
                  <a:lnTo>
                    <a:pt x="21" y="110"/>
                  </a:lnTo>
                  <a:lnTo>
                    <a:pt x="16" y="105"/>
                  </a:lnTo>
                  <a:lnTo>
                    <a:pt x="14" y="103"/>
                  </a:lnTo>
                  <a:lnTo>
                    <a:pt x="12" y="98"/>
                  </a:lnTo>
                  <a:lnTo>
                    <a:pt x="9" y="94"/>
                  </a:lnTo>
                  <a:lnTo>
                    <a:pt x="9" y="87"/>
                  </a:lnTo>
                  <a:lnTo>
                    <a:pt x="9" y="87"/>
                  </a:lnTo>
                  <a:lnTo>
                    <a:pt x="7" y="87"/>
                  </a:lnTo>
                  <a:lnTo>
                    <a:pt x="5" y="87"/>
                  </a:lnTo>
                  <a:lnTo>
                    <a:pt x="3" y="87"/>
                  </a:lnTo>
                  <a:lnTo>
                    <a:pt x="3" y="87"/>
                  </a:lnTo>
                  <a:lnTo>
                    <a:pt x="0" y="85"/>
                  </a:lnTo>
                  <a:lnTo>
                    <a:pt x="3" y="85"/>
                  </a:lnTo>
                  <a:lnTo>
                    <a:pt x="5" y="82"/>
                  </a:lnTo>
                  <a:lnTo>
                    <a:pt x="5" y="82"/>
                  </a:lnTo>
                  <a:lnTo>
                    <a:pt x="7" y="80"/>
                  </a:lnTo>
                  <a:lnTo>
                    <a:pt x="5" y="78"/>
                  </a:lnTo>
                  <a:lnTo>
                    <a:pt x="5" y="75"/>
                  </a:lnTo>
                  <a:lnTo>
                    <a:pt x="3" y="73"/>
                  </a:lnTo>
                  <a:lnTo>
                    <a:pt x="0" y="66"/>
                  </a:lnTo>
                  <a:lnTo>
                    <a:pt x="0" y="64"/>
                  </a:lnTo>
                  <a:lnTo>
                    <a:pt x="0" y="62"/>
                  </a:lnTo>
                  <a:lnTo>
                    <a:pt x="3" y="59"/>
                  </a:lnTo>
                  <a:lnTo>
                    <a:pt x="5" y="57"/>
                  </a:lnTo>
                  <a:lnTo>
                    <a:pt x="7" y="55"/>
                  </a:lnTo>
                  <a:lnTo>
                    <a:pt x="7" y="53"/>
                  </a:lnTo>
                  <a:lnTo>
                    <a:pt x="5" y="50"/>
                  </a:lnTo>
                  <a:lnTo>
                    <a:pt x="5" y="46"/>
                  </a:lnTo>
                  <a:lnTo>
                    <a:pt x="5" y="41"/>
                  </a:lnTo>
                  <a:lnTo>
                    <a:pt x="7" y="34"/>
                  </a:lnTo>
                  <a:lnTo>
                    <a:pt x="7" y="30"/>
                  </a:lnTo>
                  <a:lnTo>
                    <a:pt x="7" y="27"/>
                  </a:lnTo>
                  <a:lnTo>
                    <a:pt x="5" y="25"/>
                  </a:lnTo>
                  <a:lnTo>
                    <a:pt x="5" y="23"/>
                  </a:lnTo>
                  <a:lnTo>
                    <a:pt x="5" y="21"/>
                  </a:lnTo>
                  <a:lnTo>
                    <a:pt x="3" y="18"/>
                  </a:lnTo>
                  <a:lnTo>
                    <a:pt x="3" y="16"/>
                  </a:lnTo>
                  <a:lnTo>
                    <a:pt x="0" y="16"/>
                  </a:lnTo>
                  <a:lnTo>
                    <a:pt x="0" y="14"/>
                  </a:lnTo>
                  <a:lnTo>
                    <a:pt x="0" y="11"/>
                  </a:lnTo>
                  <a:lnTo>
                    <a:pt x="0" y="9"/>
                  </a:lnTo>
                  <a:lnTo>
                    <a:pt x="3" y="9"/>
                  </a:lnTo>
                  <a:lnTo>
                    <a:pt x="3" y="7"/>
                  </a:lnTo>
                  <a:lnTo>
                    <a:pt x="3" y="5"/>
                  </a:lnTo>
                  <a:lnTo>
                    <a:pt x="7" y="5"/>
                  </a:lnTo>
                  <a:lnTo>
                    <a:pt x="9" y="7"/>
                  </a:lnTo>
                  <a:lnTo>
                    <a:pt x="12" y="7"/>
                  </a:lnTo>
                  <a:lnTo>
                    <a:pt x="14" y="7"/>
                  </a:lnTo>
                  <a:lnTo>
                    <a:pt x="16" y="5"/>
                  </a:lnTo>
                  <a:lnTo>
                    <a:pt x="19" y="5"/>
                  </a:lnTo>
                  <a:lnTo>
                    <a:pt x="23" y="5"/>
                  </a:lnTo>
                  <a:lnTo>
                    <a:pt x="23" y="2"/>
                  </a:lnTo>
                  <a:lnTo>
                    <a:pt x="25" y="2"/>
                  </a:lnTo>
                  <a:lnTo>
                    <a:pt x="28" y="2"/>
                  </a:lnTo>
                  <a:lnTo>
                    <a:pt x="32" y="2"/>
                  </a:lnTo>
                  <a:lnTo>
                    <a:pt x="32" y="0"/>
                  </a:lnTo>
                  <a:lnTo>
                    <a:pt x="35" y="0"/>
                  </a:lnTo>
                  <a:lnTo>
                    <a:pt x="37" y="0"/>
                  </a:lnTo>
                  <a:lnTo>
                    <a:pt x="39" y="2"/>
                  </a:lnTo>
                  <a:lnTo>
                    <a:pt x="41" y="2"/>
                  </a:lnTo>
                  <a:lnTo>
                    <a:pt x="44" y="5"/>
                  </a:lnTo>
                  <a:lnTo>
                    <a:pt x="46" y="5"/>
                  </a:lnTo>
                  <a:lnTo>
                    <a:pt x="46" y="7"/>
                  </a:lnTo>
                  <a:lnTo>
                    <a:pt x="46" y="11"/>
                  </a:lnTo>
                  <a:lnTo>
                    <a:pt x="48" y="16"/>
                  </a:lnTo>
                  <a:lnTo>
                    <a:pt x="48" y="23"/>
                  </a:lnTo>
                  <a:lnTo>
                    <a:pt x="48" y="27"/>
                  </a:lnTo>
                  <a:lnTo>
                    <a:pt x="51" y="32"/>
                  </a:lnTo>
                  <a:lnTo>
                    <a:pt x="53" y="32"/>
                  </a:lnTo>
                  <a:lnTo>
                    <a:pt x="55" y="32"/>
                  </a:lnTo>
                  <a:lnTo>
                    <a:pt x="62" y="37"/>
                  </a:lnTo>
                  <a:lnTo>
                    <a:pt x="71" y="37"/>
                  </a:lnTo>
                  <a:lnTo>
                    <a:pt x="73" y="39"/>
                  </a:lnTo>
                  <a:lnTo>
                    <a:pt x="76" y="41"/>
                  </a:lnTo>
                  <a:lnTo>
                    <a:pt x="76" y="41"/>
                  </a:lnTo>
                  <a:lnTo>
                    <a:pt x="76" y="43"/>
                  </a:lnTo>
                  <a:lnTo>
                    <a:pt x="76" y="48"/>
                  </a:lnTo>
                  <a:lnTo>
                    <a:pt x="76" y="53"/>
                  </a:lnTo>
                  <a:lnTo>
                    <a:pt x="76" y="57"/>
                  </a:lnTo>
                  <a:lnTo>
                    <a:pt x="67" y="62"/>
                  </a:lnTo>
                  <a:lnTo>
                    <a:pt x="64" y="64"/>
                  </a:lnTo>
                  <a:lnTo>
                    <a:pt x="62" y="66"/>
                  </a:lnTo>
                  <a:lnTo>
                    <a:pt x="62" y="69"/>
                  </a:lnTo>
                  <a:lnTo>
                    <a:pt x="64" y="75"/>
                  </a:lnTo>
                  <a:lnTo>
                    <a:pt x="64" y="80"/>
                  </a:lnTo>
                  <a:lnTo>
                    <a:pt x="64" y="82"/>
                  </a:lnTo>
                  <a:lnTo>
                    <a:pt x="64" y="85"/>
                  </a:lnTo>
                  <a:lnTo>
                    <a:pt x="67" y="87"/>
                  </a:lnTo>
                  <a:lnTo>
                    <a:pt x="73" y="87"/>
                  </a:lnTo>
                  <a:lnTo>
                    <a:pt x="80" y="87"/>
                  </a:lnTo>
                  <a:lnTo>
                    <a:pt x="89" y="87"/>
                  </a:lnTo>
                  <a:lnTo>
                    <a:pt x="96" y="87"/>
                  </a:lnTo>
                  <a:lnTo>
                    <a:pt x="101" y="87"/>
                  </a:lnTo>
                  <a:lnTo>
                    <a:pt x="103" y="89"/>
                  </a:lnTo>
                  <a:lnTo>
                    <a:pt x="103" y="91"/>
                  </a:lnTo>
                  <a:lnTo>
                    <a:pt x="105" y="91"/>
                  </a:lnTo>
                  <a:lnTo>
                    <a:pt x="105" y="96"/>
                  </a:lnTo>
                  <a:lnTo>
                    <a:pt x="105" y="98"/>
                  </a:lnTo>
                  <a:lnTo>
                    <a:pt x="105" y="103"/>
                  </a:lnTo>
                  <a:lnTo>
                    <a:pt x="105" y="107"/>
                  </a:lnTo>
                  <a:lnTo>
                    <a:pt x="108" y="110"/>
                  </a:lnTo>
                  <a:lnTo>
                    <a:pt x="108" y="112"/>
                  </a:lnTo>
                  <a:lnTo>
                    <a:pt x="110" y="112"/>
                  </a:lnTo>
                  <a:lnTo>
                    <a:pt x="112" y="112"/>
                  </a:lnTo>
                  <a:lnTo>
                    <a:pt x="115" y="112"/>
                  </a:lnTo>
                  <a:lnTo>
                    <a:pt x="117" y="110"/>
                  </a:lnTo>
                  <a:close/>
                </a:path>
              </a:pathLst>
            </a:custGeom>
            <a:solidFill>
              <a:srgbClr val="538DD5"/>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253" name="A124">
              <a:extLst>
                <a:ext uri="{FF2B5EF4-FFF2-40B4-BE49-F238E27FC236}">
                  <a16:creationId xmlns:a16="http://schemas.microsoft.com/office/drawing/2014/main" id="{E30B5AC4-1986-7658-09B4-4CEA3B99014E}"/>
                </a:ext>
              </a:extLst>
            </xdr:cNvPr>
            <xdr:cNvSpPr>
              <a:spLocks/>
            </xdr:cNvSpPr>
          </xdr:nvSpPr>
          <xdr:spPr bwMode="auto">
            <a:xfrm>
              <a:off x="6515102" y="7000876"/>
              <a:ext cx="2105024" cy="2190750"/>
            </a:xfrm>
            <a:custGeom>
              <a:avLst/>
              <a:gdLst>
                <a:gd name="T0" fmla="*/ 1180 w 2110"/>
                <a:gd name="T1" fmla="*/ 124 h 2200"/>
                <a:gd name="T2" fmla="*/ 1362 w 2110"/>
                <a:gd name="T3" fmla="*/ 112 h 2200"/>
                <a:gd name="T4" fmla="*/ 1487 w 2110"/>
                <a:gd name="T5" fmla="*/ 120 h 2200"/>
                <a:gd name="T6" fmla="*/ 1531 w 2110"/>
                <a:gd name="T7" fmla="*/ 257 h 2200"/>
                <a:gd name="T8" fmla="*/ 1518 w 2110"/>
                <a:gd name="T9" fmla="*/ 362 h 2200"/>
                <a:gd name="T10" fmla="*/ 1492 w 2110"/>
                <a:gd name="T11" fmla="*/ 444 h 2200"/>
                <a:gd name="T12" fmla="*/ 1457 w 2110"/>
                <a:gd name="T13" fmla="*/ 561 h 2200"/>
                <a:gd name="T14" fmla="*/ 1490 w 2110"/>
                <a:gd name="T15" fmla="*/ 631 h 2200"/>
                <a:gd name="T16" fmla="*/ 1548 w 2110"/>
                <a:gd name="T17" fmla="*/ 733 h 2200"/>
                <a:gd name="T18" fmla="*/ 1737 w 2110"/>
                <a:gd name="T19" fmla="*/ 695 h 2200"/>
                <a:gd name="T20" fmla="*/ 1939 w 2110"/>
                <a:gd name="T21" fmla="*/ 751 h 2200"/>
                <a:gd name="T22" fmla="*/ 2092 w 2110"/>
                <a:gd name="T23" fmla="*/ 888 h 2200"/>
                <a:gd name="T24" fmla="*/ 2046 w 2110"/>
                <a:gd name="T25" fmla="*/ 1025 h 2200"/>
                <a:gd name="T26" fmla="*/ 1991 w 2110"/>
                <a:gd name="T27" fmla="*/ 1129 h 2200"/>
                <a:gd name="T28" fmla="*/ 1883 w 2110"/>
                <a:gd name="T29" fmla="*/ 1292 h 2200"/>
                <a:gd name="T30" fmla="*/ 1784 w 2110"/>
                <a:gd name="T31" fmla="*/ 1362 h 2200"/>
                <a:gd name="T32" fmla="*/ 1722 w 2110"/>
                <a:gd name="T33" fmla="*/ 1471 h 2200"/>
                <a:gd name="T34" fmla="*/ 1636 w 2110"/>
                <a:gd name="T35" fmla="*/ 1564 h 2200"/>
                <a:gd name="T36" fmla="*/ 1559 w 2110"/>
                <a:gd name="T37" fmla="*/ 1618 h 2200"/>
                <a:gd name="T38" fmla="*/ 1446 w 2110"/>
                <a:gd name="T39" fmla="*/ 1684 h 2200"/>
                <a:gd name="T40" fmla="*/ 1337 w 2110"/>
                <a:gd name="T41" fmla="*/ 1694 h 2200"/>
                <a:gd name="T42" fmla="*/ 1257 w 2110"/>
                <a:gd name="T43" fmla="*/ 1811 h 2200"/>
                <a:gd name="T44" fmla="*/ 1152 w 2110"/>
                <a:gd name="T45" fmla="*/ 1936 h 2200"/>
                <a:gd name="T46" fmla="*/ 1094 w 2110"/>
                <a:gd name="T47" fmla="*/ 2131 h 2200"/>
                <a:gd name="T48" fmla="*/ 904 w 2110"/>
                <a:gd name="T49" fmla="*/ 2172 h 2200"/>
                <a:gd name="T50" fmla="*/ 741 w 2110"/>
                <a:gd name="T51" fmla="*/ 2172 h 2200"/>
                <a:gd name="T52" fmla="*/ 639 w 2110"/>
                <a:gd name="T53" fmla="*/ 2111 h 2200"/>
                <a:gd name="T54" fmla="*/ 567 w 2110"/>
                <a:gd name="T55" fmla="*/ 2026 h 2200"/>
                <a:gd name="T56" fmla="*/ 555 w 2110"/>
                <a:gd name="T57" fmla="*/ 1949 h 2200"/>
                <a:gd name="T58" fmla="*/ 545 w 2110"/>
                <a:gd name="T59" fmla="*/ 1890 h 2200"/>
                <a:gd name="T60" fmla="*/ 496 w 2110"/>
                <a:gd name="T61" fmla="*/ 1901 h 2200"/>
                <a:gd name="T62" fmla="*/ 429 w 2110"/>
                <a:gd name="T63" fmla="*/ 1973 h 2200"/>
                <a:gd name="T64" fmla="*/ 327 w 2110"/>
                <a:gd name="T65" fmla="*/ 1937 h 2200"/>
                <a:gd name="T66" fmla="*/ 223 w 2110"/>
                <a:gd name="T67" fmla="*/ 1945 h 2200"/>
                <a:gd name="T68" fmla="*/ 127 w 2110"/>
                <a:gd name="T69" fmla="*/ 1926 h 2200"/>
                <a:gd name="T70" fmla="*/ 76 w 2110"/>
                <a:gd name="T71" fmla="*/ 1834 h 2200"/>
                <a:gd name="T72" fmla="*/ 21 w 2110"/>
                <a:gd name="T73" fmla="*/ 1712 h 2200"/>
                <a:gd name="T74" fmla="*/ 62 w 2110"/>
                <a:gd name="T75" fmla="*/ 1674 h 2200"/>
                <a:gd name="T76" fmla="*/ 100 w 2110"/>
                <a:gd name="T77" fmla="*/ 1596 h 2200"/>
                <a:gd name="T78" fmla="*/ 135 w 2110"/>
                <a:gd name="T79" fmla="*/ 1512 h 2200"/>
                <a:gd name="T80" fmla="*/ 131 w 2110"/>
                <a:gd name="T81" fmla="*/ 1456 h 2200"/>
                <a:gd name="T82" fmla="*/ 122 w 2110"/>
                <a:gd name="T83" fmla="*/ 1384 h 2200"/>
                <a:gd name="T84" fmla="*/ 115 w 2110"/>
                <a:gd name="T85" fmla="*/ 1308 h 2200"/>
                <a:gd name="T86" fmla="*/ 159 w 2110"/>
                <a:gd name="T87" fmla="*/ 1239 h 2200"/>
                <a:gd name="T88" fmla="*/ 217 w 2110"/>
                <a:gd name="T89" fmla="*/ 1163 h 2200"/>
                <a:gd name="T90" fmla="*/ 258 w 2110"/>
                <a:gd name="T91" fmla="*/ 1090 h 2200"/>
                <a:gd name="T92" fmla="*/ 332 w 2110"/>
                <a:gd name="T93" fmla="*/ 1055 h 2200"/>
                <a:gd name="T94" fmla="*/ 291 w 2110"/>
                <a:gd name="T95" fmla="*/ 953 h 2200"/>
                <a:gd name="T96" fmla="*/ 311 w 2110"/>
                <a:gd name="T97" fmla="*/ 851 h 2200"/>
                <a:gd name="T98" fmla="*/ 350 w 2110"/>
                <a:gd name="T99" fmla="*/ 735 h 2200"/>
                <a:gd name="T100" fmla="*/ 373 w 2110"/>
                <a:gd name="T101" fmla="*/ 636 h 2200"/>
                <a:gd name="T102" fmla="*/ 430 w 2110"/>
                <a:gd name="T103" fmla="*/ 569 h 2200"/>
                <a:gd name="T104" fmla="*/ 404 w 2110"/>
                <a:gd name="T105" fmla="*/ 495 h 2200"/>
                <a:gd name="T106" fmla="*/ 378 w 2110"/>
                <a:gd name="T107" fmla="*/ 432 h 2200"/>
                <a:gd name="T108" fmla="*/ 368 w 2110"/>
                <a:gd name="T109" fmla="*/ 370 h 2200"/>
                <a:gd name="T110" fmla="*/ 378 w 2110"/>
                <a:gd name="T111" fmla="*/ 272 h 2200"/>
                <a:gd name="T112" fmla="*/ 419 w 2110"/>
                <a:gd name="T113" fmla="*/ 171 h 2200"/>
                <a:gd name="T114" fmla="*/ 407 w 2110"/>
                <a:gd name="T115" fmla="*/ 96 h 2200"/>
                <a:gd name="T116" fmla="*/ 455 w 2110"/>
                <a:gd name="T117" fmla="*/ 37 h 2200"/>
                <a:gd name="T118" fmla="*/ 588 w 2110"/>
                <a:gd name="T119" fmla="*/ 99 h 2200"/>
                <a:gd name="T120" fmla="*/ 736 w 2110"/>
                <a:gd name="T121" fmla="*/ 60 h 2200"/>
                <a:gd name="T122" fmla="*/ 887 w 2110"/>
                <a:gd name="T123" fmla="*/ 117 h 2200"/>
                <a:gd name="T124" fmla="*/ 1035 w 2110"/>
                <a:gd name="T125" fmla="*/ 61 h 22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 ang="0">
                  <a:pos x="T116" y="T117"/>
                </a:cxn>
                <a:cxn ang="0">
                  <a:pos x="T118" y="T119"/>
                </a:cxn>
                <a:cxn ang="0">
                  <a:pos x="T120" y="T121"/>
                </a:cxn>
                <a:cxn ang="0">
                  <a:pos x="T122" y="T123"/>
                </a:cxn>
                <a:cxn ang="0">
                  <a:pos x="T124" y="T125"/>
                </a:cxn>
              </a:cxnLst>
              <a:rect l="0" t="0" r="r" b="b"/>
              <a:pathLst>
                <a:path w="2110" h="2200">
                  <a:moveTo>
                    <a:pt x="1055" y="7"/>
                  </a:moveTo>
                  <a:lnTo>
                    <a:pt x="1058" y="9"/>
                  </a:lnTo>
                  <a:lnTo>
                    <a:pt x="1061" y="9"/>
                  </a:lnTo>
                  <a:lnTo>
                    <a:pt x="1065" y="9"/>
                  </a:lnTo>
                  <a:lnTo>
                    <a:pt x="1068" y="9"/>
                  </a:lnTo>
                  <a:lnTo>
                    <a:pt x="1071" y="9"/>
                  </a:lnTo>
                  <a:lnTo>
                    <a:pt x="1073" y="9"/>
                  </a:lnTo>
                  <a:lnTo>
                    <a:pt x="1076" y="9"/>
                  </a:lnTo>
                  <a:lnTo>
                    <a:pt x="1079" y="9"/>
                  </a:lnTo>
                  <a:lnTo>
                    <a:pt x="1084" y="9"/>
                  </a:lnTo>
                  <a:lnTo>
                    <a:pt x="1088" y="10"/>
                  </a:lnTo>
                  <a:lnTo>
                    <a:pt x="1089" y="10"/>
                  </a:lnTo>
                  <a:lnTo>
                    <a:pt x="1093" y="12"/>
                  </a:lnTo>
                  <a:lnTo>
                    <a:pt x="1094" y="12"/>
                  </a:lnTo>
                  <a:lnTo>
                    <a:pt x="1096" y="14"/>
                  </a:lnTo>
                  <a:lnTo>
                    <a:pt x="1099" y="14"/>
                  </a:lnTo>
                  <a:lnTo>
                    <a:pt x="1102" y="15"/>
                  </a:lnTo>
                  <a:lnTo>
                    <a:pt x="1104" y="17"/>
                  </a:lnTo>
                  <a:lnTo>
                    <a:pt x="1107" y="17"/>
                  </a:lnTo>
                  <a:lnTo>
                    <a:pt x="1107" y="19"/>
                  </a:lnTo>
                  <a:lnTo>
                    <a:pt x="1109" y="23"/>
                  </a:lnTo>
                  <a:lnTo>
                    <a:pt x="1109" y="27"/>
                  </a:lnTo>
                  <a:lnTo>
                    <a:pt x="1109" y="28"/>
                  </a:lnTo>
                  <a:lnTo>
                    <a:pt x="1109" y="32"/>
                  </a:lnTo>
                  <a:lnTo>
                    <a:pt x="1109" y="33"/>
                  </a:lnTo>
                  <a:lnTo>
                    <a:pt x="1111" y="35"/>
                  </a:lnTo>
                  <a:lnTo>
                    <a:pt x="1111" y="40"/>
                  </a:lnTo>
                  <a:lnTo>
                    <a:pt x="1111" y="42"/>
                  </a:lnTo>
                  <a:lnTo>
                    <a:pt x="1114" y="46"/>
                  </a:lnTo>
                  <a:lnTo>
                    <a:pt x="1114" y="48"/>
                  </a:lnTo>
                  <a:lnTo>
                    <a:pt x="1116" y="51"/>
                  </a:lnTo>
                  <a:lnTo>
                    <a:pt x="1117" y="53"/>
                  </a:lnTo>
                  <a:lnTo>
                    <a:pt x="1117" y="56"/>
                  </a:lnTo>
                  <a:lnTo>
                    <a:pt x="1119" y="60"/>
                  </a:lnTo>
                  <a:lnTo>
                    <a:pt x="1121" y="63"/>
                  </a:lnTo>
                  <a:lnTo>
                    <a:pt x="1122" y="65"/>
                  </a:lnTo>
                  <a:lnTo>
                    <a:pt x="1124" y="66"/>
                  </a:lnTo>
                  <a:lnTo>
                    <a:pt x="1124" y="68"/>
                  </a:lnTo>
                  <a:lnTo>
                    <a:pt x="1125" y="71"/>
                  </a:lnTo>
                  <a:lnTo>
                    <a:pt x="1125" y="74"/>
                  </a:lnTo>
                  <a:lnTo>
                    <a:pt x="1125" y="76"/>
                  </a:lnTo>
                  <a:lnTo>
                    <a:pt x="1127" y="78"/>
                  </a:lnTo>
                  <a:lnTo>
                    <a:pt x="1129" y="79"/>
                  </a:lnTo>
                  <a:lnTo>
                    <a:pt x="1129" y="81"/>
                  </a:lnTo>
                  <a:lnTo>
                    <a:pt x="1130" y="84"/>
                  </a:lnTo>
                  <a:lnTo>
                    <a:pt x="1130" y="86"/>
                  </a:lnTo>
                  <a:lnTo>
                    <a:pt x="1132" y="89"/>
                  </a:lnTo>
                  <a:lnTo>
                    <a:pt x="1132" y="92"/>
                  </a:lnTo>
                  <a:lnTo>
                    <a:pt x="1134" y="94"/>
                  </a:lnTo>
                  <a:lnTo>
                    <a:pt x="1134" y="96"/>
                  </a:lnTo>
                  <a:lnTo>
                    <a:pt x="1135" y="99"/>
                  </a:lnTo>
                  <a:lnTo>
                    <a:pt x="1137" y="102"/>
                  </a:lnTo>
                  <a:lnTo>
                    <a:pt x="1137" y="104"/>
                  </a:lnTo>
                  <a:lnTo>
                    <a:pt x="1139" y="106"/>
                  </a:lnTo>
                  <a:lnTo>
                    <a:pt x="1140" y="109"/>
                  </a:lnTo>
                  <a:lnTo>
                    <a:pt x="1142" y="111"/>
                  </a:lnTo>
                  <a:lnTo>
                    <a:pt x="1145" y="112"/>
                  </a:lnTo>
                  <a:lnTo>
                    <a:pt x="1148" y="112"/>
                  </a:lnTo>
                  <a:lnTo>
                    <a:pt x="1148" y="114"/>
                  </a:lnTo>
                  <a:lnTo>
                    <a:pt x="1152" y="115"/>
                  </a:lnTo>
                  <a:lnTo>
                    <a:pt x="1155" y="115"/>
                  </a:lnTo>
                  <a:lnTo>
                    <a:pt x="1157" y="117"/>
                  </a:lnTo>
                  <a:lnTo>
                    <a:pt x="1160" y="117"/>
                  </a:lnTo>
                  <a:lnTo>
                    <a:pt x="1165" y="119"/>
                  </a:lnTo>
                  <a:lnTo>
                    <a:pt x="1167" y="119"/>
                  </a:lnTo>
                  <a:lnTo>
                    <a:pt x="1170" y="119"/>
                  </a:lnTo>
                  <a:lnTo>
                    <a:pt x="1172" y="119"/>
                  </a:lnTo>
                  <a:lnTo>
                    <a:pt x="1172" y="120"/>
                  </a:lnTo>
                  <a:lnTo>
                    <a:pt x="1173" y="120"/>
                  </a:lnTo>
                  <a:lnTo>
                    <a:pt x="1175" y="120"/>
                  </a:lnTo>
                  <a:lnTo>
                    <a:pt x="1176" y="120"/>
                  </a:lnTo>
                  <a:lnTo>
                    <a:pt x="1178" y="122"/>
                  </a:lnTo>
                  <a:lnTo>
                    <a:pt x="1180" y="124"/>
                  </a:lnTo>
                  <a:lnTo>
                    <a:pt x="1181" y="124"/>
                  </a:lnTo>
                  <a:lnTo>
                    <a:pt x="1183" y="124"/>
                  </a:lnTo>
                  <a:lnTo>
                    <a:pt x="1185" y="124"/>
                  </a:lnTo>
                  <a:lnTo>
                    <a:pt x="1185" y="122"/>
                  </a:lnTo>
                  <a:lnTo>
                    <a:pt x="1186" y="122"/>
                  </a:lnTo>
                  <a:lnTo>
                    <a:pt x="1188" y="122"/>
                  </a:lnTo>
                  <a:lnTo>
                    <a:pt x="1188" y="120"/>
                  </a:lnTo>
                  <a:lnTo>
                    <a:pt x="1190" y="120"/>
                  </a:lnTo>
                  <a:lnTo>
                    <a:pt x="1191" y="120"/>
                  </a:lnTo>
                  <a:lnTo>
                    <a:pt x="1193" y="120"/>
                  </a:lnTo>
                  <a:lnTo>
                    <a:pt x="1193" y="122"/>
                  </a:lnTo>
                  <a:lnTo>
                    <a:pt x="1195" y="122"/>
                  </a:lnTo>
                  <a:lnTo>
                    <a:pt x="1196" y="120"/>
                  </a:lnTo>
                  <a:lnTo>
                    <a:pt x="1198" y="120"/>
                  </a:lnTo>
                  <a:lnTo>
                    <a:pt x="1199" y="120"/>
                  </a:lnTo>
                  <a:lnTo>
                    <a:pt x="1199" y="119"/>
                  </a:lnTo>
                  <a:lnTo>
                    <a:pt x="1201" y="119"/>
                  </a:lnTo>
                  <a:lnTo>
                    <a:pt x="1201" y="120"/>
                  </a:lnTo>
                  <a:lnTo>
                    <a:pt x="1201" y="122"/>
                  </a:lnTo>
                  <a:lnTo>
                    <a:pt x="1203" y="122"/>
                  </a:lnTo>
                  <a:lnTo>
                    <a:pt x="1204" y="124"/>
                  </a:lnTo>
                  <a:lnTo>
                    <a:pt x="1206" y="124"/>
                  </a:lnTo>
                  <a:lnTo>
                    <a:pt x="1208" y="124"/>
                  </a:lnTo>
                  <a:lnTo>
                    <a:pt x="1209" y="125"/>
                  </a:lnTo>
                  <a:lnTo>
                    <a:pt x="1213" y="127"/>
                  </a:lnTo>
                  <a:lnTo>
                    <a:pt x="1214" y="127"/>
                  </a:lnTo>
                  <a:lnTo>
                    <a:pt x="1216" y="127"/>
                  </a:lnTo>
                  <a:lnTo>
                    <a:pt x="1219" y="129"/>
                  </a:lnTo>
                  <a:lnTo>
                    <a:pt x="1222" y="130"/>
                  </a:lnTo>
                  <a:lnTo>
                    <a:pt x="1226" y="132"/>
                  </a:lnTo>
                  <a:lnTo>
                    <a:pt x="1229" y="132"/>
                  </a:lnTo>
                  <a:lnTo>
                    <a:pt x="1231" y="130"/>
                  </a:lnTo>
                  <a:lnTo>
                    <a:pt x="1232" y="130"/>
                  </a:lnTo>
                  <a:lnTo>
                    <a:pt x="1236" y="130"/>
                  </a:lnTo>
                  <a:lnTo>
                    <a:pt x="1242" y="129"/>
                  </a:lnTo>
                  <a:lnTo>
                    <a:pt x="1245" y="129"/>
                  </a:lnTo>
                  <a:lnTo>
                    <a:pt x="1247" y="127"/>
                  </a:lnTo>
                  <a:lnTo>
                    <a:pt x="1250" y="127"/>
                  </a:lnTo>
                  <a:lnTo>
                    <a:pt x="1252" y="127"/>
                  </a:lnTo>
                  <a:lnTo>
                    <a:pt x="1255" y="125"/>
                  </a:lnTo>
                  <a:lnTo>
                    <a:pt x="1257" y="125"/>
                  </a:lnTo>
                  <a:lnTo>
                    <a:pt x="1259" y="125"/>
                  </a:lnTo>
                  <a:lnTo>
                    <a:pt x="1260" y="124"/>
                  </a:lnTo>
                  <a:lnTo>
                    <a:pt x="1267" y="124"/>
                  </a:lnTo>
                  <a:lnTo>
                    <a:pt x="1272" y="122"/>
                  </a:lnTo>
                  <a:lnTo>
                    <a:pt x="1275" y="122"/>
                  </a:lnTo>
                  <a:lnTo>
                    <a:pt x="1277" y="120"/>
                  </a:lnTo>
                  <a:lnTo>
                    <a:pt x="1278" y="120"/>
                  </a:lnTo>
                  <a:lnTo>
                    <a:pt x="1282" y="120"/>
                  </a:lnTo>
                  <a:lnTo>
                    <a:pt x="1285" y="119"/>
                  </a:lnTo>
                  <a:lnTo>
                    <a:pt x="1290" y="119"/>
                  </a:lnTo>
                  <a:lnTo>
                    <a:pt x="1295" y="117"/>
                  </a:lnTo>
                  <a:lnTo>
                    <a:pt x="1298" y="117"/>
                  </a:lnTo>
                  <a:lnTo>
                    <a:pt x="1300" y="117"/>
                  </a:lnTo>
                  <a:lnTo>
                    <a:pt x="1303" y="115"/>
                  </a:lnTo>
                  <a:lnTo>
                    <a:pt x="1306" y="115"/>
                  </a:lnTo>
                  <a:lnTo>
                    <a:pt x="1310" y="115"/>
                  </a:lnTo>
                  <a:lnTo>
                    <a:pt x="1313" y="114"/>
                  </a:lnTo>
                  <a:lnTo>
                    <a:pt x="1316" y="114"/>
                  </a:lnTo>
                  <a:lnTo>
                    <a:pt x="1319" y="114"/>
                  </a:lnTo>
                  <a:lnTo>
                    <a:pt x="1324" y="112"/>
                  </a:lnTo>
                  <a:lnTo>
                    <a:pt x="1326" y="112"/>
                  </a:lnTo>
                  <a:lnTo>
                    <a:pt x="1329" y="111"/>
                  </a:lnTo>
                  <a:lnTo>
                    <a:pt x="1334" y="109"/>
                  </a:lnTo>
                  <a:lnTo>
                    <a:pt x="1337" y="111"/>
                  </a:lnTo>
                  <a:lnTo>
                    <a:pt x="1341" y="111"/>
                  </a:lnTo>
                  <a:lnTo>
                    <a:pt x="1344" y="112"/>
                  </a:lnTo>
                  <a:lnTo>
                    <a:pt x="1347" y="112"/>
                  </a:lnTo>
                  <a:lnTo>
                    <a:pt x="1352" y="114"/>
                  </a:lnTo>
                  <a:lnTo>
                    <a:pt x="1356" y="114"/>
                  </a:lnTo>
                  <a:lnTo>
                    <a:pt x="1357" y="114"/>
                  </a:lnTo>
                  <a:lnTo>
                    <a:pt x="1359" y="114"/>
                  </a:lnTo>
                  <a:lnTo>
                    <a:pt x="1362" y="112"/>
                  </a:lnTo>
                  <a:lnTo>
                    <a:pt x="1364" y="112"/>
                  </a:lnTo>
                  <a:lnTo>
                    <a:pt x="1365" y="111"/>
                  </a:lnTo>
                  <a:lnTo>
                    <a:pt x="1367" y="111"/>
                  </a:lnTo>
                  <a:lnTo>
                    <a:pt x="1367" y="109"/>
                  </a:lnTo>
                  <a:lnTo>
                    <a:pt x="1367" y="107"/>
                  </a:lnTo>
                  <a:lnTo>
                    <a:pt x="1367" y="106"/>
                  </a:lnTo>
                  <a:lnTo>
                    <a:pt x="1369" y="102"/>
                  </a:lnTo>
                  <a:lnTo>
                    <a:pt x="1370" y="102"/>
                  </a:lnTo>
                  <a:lnTo>
                    <a:pt x="1370" y="101"/>
                  </a:lnTo>
                  <a:lnTo>
                    <a:pt x="1372" y="101"/>
                  </a:lnTo>
                  <a:lnTo>
                    <a:pt x="1372" y="99"/>
                  </a:lnTo>
                  <a:lnTo>
                    <a:pt x="1374" y="99"/>
                  </a:lnTo>
                  <a:lnTo>
                    <a:pt x="1377" y="97"/>
                  </a:lnTo>
                  <a:lnTo>
                    <a:pt x="1377" y="96"/>
                  </a:lnTo>
                  <a:lnTo>
                    <a:pt x="1379" y="96"/>
                  </a:lnTo>
                  <a:lnTo>
                    <a:pt x="1379" y="94"/>
                  </a:lnTo>
                  <a:lnTo>
                    <a:pt x="1380" y="94"/>
                  </a:lnTo>
                  <a:lnTo>
                    <a:pt x="1382" y="94"/>
                  </a:lnTo>
                  <a:lnTo>
                    <a:pt x="1382" y="92"/>
                  </a:lnTo>
                  <a:lnTo>
                    <a:pt x="1383" y="92"/>
                  </a:lnTo>
                  <a:lnTo>
                    <a:pt x="1383" y="94"/>
                  </a:lnTo>
                  <a:lnTo>
                    <a:pt x="1385" y="94"/>
                  </a:lnTo>
                  <a:lnTo>
                    <a:pt x="1387" y="94"/>
                  </a:lnTo>
                  <a:lnTo>
                    <a:pt x="1388" y="94"/>
                  </a:lnTo>
                  <a:lnTo>
                    <a:pt x="1390" y="94"/>
                  </a:lnTo>
                  <a:lnTo>
                    <a:pt x="1390" y="96"/>
                  </a:lnTo>
                  <a:lnTo>
                    <a:pt x="1393" y="96"/>
                  </a:lnTo>
                  <a:lnTo>
                    <a:pt x="1395" y="94"/>
                  </a:lnTo>
                  <a:lnTo>
                    <a:pt x="1398" y="89"/>
                  </a:lnTo>
                  <a:lnTo>
                    <a:pt x="1400" y="86"/>
                  </a:lnTo>
                  <a:lnTo>
                    <a:pt x="1402" y="83"/>
                  </a:lnTo>
                  <a:lnTo>
                    <a:pt x="1403" y="79"/>
                  </a:lnTo>
                  <a:lnTo>
                    <a:pt x="1403" y="78"/>
                  </a:lnTo>
                  <a:lnTo>
                    <a:pt x="1405" y="74"/>
                  </a:lnTo>
                  <a:lnTo>
                    <a:pt x="1408" y="69"/>
                  </a:lnTo>
                  <a:lnTo>
                    <a:pt x="1410" y="66"/>
                  </a:lnTo>
                  <a:lnTo>
                    <a:pt x="1413" y="61"/>
                  </a:lnTo>
                  <a:lnTo>
                    <a:pt x="1413" y="56"/>
                  </a:lnTo>
                  <a:lnTo>
                    <a:pt x="1413" y="55"/>
                  </a:lnTo>
                  <a:lnTo>
                    <a:pt x="1413" y="50"/>
                  </a:lnTo>
                  <a:lnTo>
                    <a:pt x="1416" y="51"/>
                  </a:lnTo>
                  <a:lnTo>
                    <a:pt x="1418" y="53"/>
                  </a:lnTo>
                  <a:lnTo>
                    <a:pt x="1420" y="53"/>
                  </a:lnTo>
                  <a:lnTo>
                    <a:pt x="1421" y="55"/>
                  </a:lnTo>
                  <a:lnTo>
                    <a:pt x="1423" y="56"/>
                  </a:lnTo>
                  <a:lnTo>
                    <a:pt x="1426" y="60"/>
                  </a:lnTo>
                  <a:lnTo>
                    <a:pt x="1428" y="61"/>
                  </a:lnTo>
                  <a:lnTo>
                    <a:pt x="1429" y="63"/>
                  </a:lnTo>
                  <a:lnTo>
                    <a:pt x="1433" y="65"/>
                  </a:lnTo>
                  <a:lnTo>
                    <a:pt x="1436" y="65"/>
                  </a:lnTo>
                  <a:lnTo>
                    <a:pt x="1439" y="68"/>
                  </a:lnTo>
                  <a:lnTo>
                    <a:pt x="1441" y="68"/>
                  </a:lnTo>
                  <a:lnTo>
                    <a:pt x="1444" y="71"/>
                  </a:lnTo>
                  <a:lnTo>
                    <a:pt x="1448" y="74"/>
                  </a:lnTo>
                  <a:lnTo>
                    <a:pt x="1451" y="76"/>
                  </a:lnTo>
                  <a:lnTo>
                    <a:pt x="1454" y="79"/>
                  </a:lnTo>
                  <a:lnTo>
                    <a:pt x="1457" y="81"/>
                  </a:lnTo>
                  <a:lnTo>
                    <a:pt x="1459" y="84"/>
                  </a:lnTo>
                  <a:lnTo>
                    <a:pt x="1462" y="86"/>
                  </a:lnTo>
                  <a:lnTo>
                    <a:pt x="1464" y="88"/>
                  </a:lnTo>
                  <a:lnTo>
                    <a:pt x="1467" y="91"/>
                  </a:lnTo>
                  <a:lnTo>
                    <a:pt x="1471" y="94"/>
                  </a:lnTo>
                  <a:lnTo>
                    <a:pt x="1474" y="96"/>
                  </a:lnTo>
                  <a:lnTo>
                    <a:pt x="1475" y="97"/>
                  </a:lnTo>
                  <a:lnTo>
                    <a:pt x="1477" y="99"/>
                  </a:lnTo>
                  <a:lnTo>
                    <a:pt x="1480" y="101"/>
                  </a:lnTo>
                  <a:lnTo>
                    <a:pt x="1482" y="106"/>
                  </a:lnTo>
                  <a:lnTo>
                    <a:pt x="1484" y="107"/>
                  </a:lnTo>
                  <a:lnTo>
                    <a:pt x="1485" y="111"/>
                  </a:lnTo>
                  <a:lnTo>
                    <a:pt x="1485" y="112"/>
                  </a:lnTo>
                  <a:lnTo>
                    <a:pt x="1485" y="115"/>
                  </a:lnTo>
                  <a:lnTo>
                    <a:pt x="1487" y="119"/>
                  </a:lnTo>
                  <a:lnTo>
                    <a:pt x="1487" y="120"/>
                  </a:lnTo>
                  <a:lnTo>
                    <a:pt x="1487" y="132"/>
                  </a:lnTo>
                  <a:lnTo>
                    <a:pt x="1487" y="134"/>
                  </a:lnTo>
                  <a:lnTo>
                    <a:pt x="1485" y="134"/>
                  </a:lnTo>
                  <a:lnTo>
                    <a:pt x="1484" y="135"/>
                  </a:lnTo>
                  <a:lnTo>
                    <a:pt x="1482" y="135"/>
                  </a:lnTo>
                  <a:lnTo>
                    <a:pt x="1480" y="135"/>
                  </a:lnTo>
                  <a:lnTo>
                    <a:pt x="1480" y="137"/>
                  </a:lnTo>
                  <a:lnTo>
                    <a:pt x="1484" y="138"/>
                  </a:lnTo>
                  <a:lnTo>
                    <a:pt x="1484" y="140"/>
                  </a:lnTo>
                  <a:lnTo>
                    <a:pt x="1482" y="140"/>
                  </a:lnTo>
                  <a:lnTo>
                    <a:pt x="1482" y="142"/>
                  </a:lnTo>
                  <a:lnTo>
                    <a:pt x="1480" y="142"/>
                  </a:lnTo>
                  <a:lnTo>
                    <a:pt x="1482" y="143"/>
                  </a:lnTo>
                  <a:lnTo>
                    <a:pt x="1480" y="143"/>
                  </a:lnTo>
                  <a:lnTo>
                    <a:pt x="1480" y="145"/>
                  </a:lnTo>
                  <a:lnTo>
                    <a:pt x="1482" y="147"/>
                  </a:lnTo>
                  <a:lnTo>
                    <a:pt x="1482" y="148"/>
                  </a:lnTo>
                  <a:lnTo>
                    <a:pt x="1482" y="150"/>
                  </a:lnTo>
                  <a:lnTo>
                    <a:pt x="1480" y="153"/>
                  </a:lnTo>
                  <a:lnTo>
                    <a:pt x="1479" y="157"/>
                  </a:lnTo>
                  <a:lnTo>
                    <a:pt x="1477" y="158"/>
                  </a:lnTo>
                  <a:lnTo>
                    <a:pt x="1475" y="161"/>
                  </a:lnTo>
                  <a:lnTo>
                    <a:pt x="1474" y="165"/>
                  </a:lnTo>
                  <a:lnTo>
                    <a:pt x="1474" y="166"/>
                  </a:lnTo>
                  <a:lnTo>
                    <a:pt x="1472" y="170"/>
                  </a:lnTo>
                  <a:lnTo>
                    <a:pt x="1471" y="173"/>
                  </a:lnTo>
                  <a:lnTo>
                    <a:pt x="1471" y="175"/>
                  </a:lnTo>
                  <a:lnTo>
                    <a:pt x="1469" y="178"/>
                  </a:lnTo>
                  <a:lnTo>
                    <a:pt x="1467" y="180"/>
                  </a:lnTo>
                  <a:lnTo>
                    <a:pt x="1469" y="181"/>
                  </a:lnTo>
                  <a:lnTo>
                    <a:pt x="1469" y="183"/>
                  </a:lnTo>
                  <a:lnTo>
                    <a:pt x="1469" y="186"/>
                  </a:lnTo>
                  <a:lnTo>
                    <a:pt x="1467" y="191"/>
                  </a:lnTo>
                  <a:lnTo>
                    <a:pt x="1467" y="193"/>
                  </a:lnTo>
                  <a:lnTo>
                    <a:pt x="1466" y="196"/>
                  </a:lnTo>
                  <a:lnTo>
                    <a:pt x="1466" y="198"/>
                  </a:lnTo>
                  <a:lnTo>
                    <a:pt x="1466" y="201"/>
                  </a:lnTo>
                  <a:lnTo>
                    <a:pt x="1464" y="203"/>
                  </a:lnTo>
                  <a:lnTo>
                    <a:pt x="1464" y="206"/>
                  </a:lnTo>
                  <a:lnTo>
                    <a:pt x="1464" y="207"/>
                  </a:lnTo>
                  <a:lnTo>
                    <a:pt x="1462" y="211"/>
                  </a:lnTo>
                  <a:lnTo>
                    <a:pt x="1462" y="212"/>
                  </a:lnTo>
                  <a:lnTo>
                    <a:pt x="1459" y="214"/>
                  </a:lnTo>
                  <a:lnTo>
                    <a:pt x="1456" y="216"/>
                  </a:lnTo>
                  <a:lnTo>
                    <a:pt x="1454" y="216"/>
                  </a:lnTo>
                  <a:lnTo>
                    <a:pt x="1454" y="222"/>
                  </a:lnTo>
                  <a:lnTo>
                    <a:pt x="1449" y="232"/>
                  </a:lnTo>
                  <a:lnTo>
                    <a:pt x="1448" y="235"/>
                  </a:lnTo>
                  <a:lnTo>
                    <a:pt x="1446" y="240"/>
                  </a:lnTo>
                  <a:lnTo>
                    <a:pt x="1449" y="242"/>
                  </a:lnTo>
                  <a:lnTo>
                    <a:pt x="1452" y="242"/>
                  </a:lnTo>
                  <a:lnTo>
                    <a:pt x="1456" y="244"/>
                  </a:lnTo>
                  <a:lnTo>
                    <a:pt x="1459" y="245"/>
                  </a:lnTo>
                  <a:lnTo>
                    <a:pt x="1466" y="247"/>
                  </a:lnTo>
                  <a:lnTo>
                    <a:pt x="1474" y="249"/>
                  </a:lnTo>
                  <a:lnTo>
                    <a:pt x="1480" y="249"/>
                  </a:lnTo>
                  <a:lnTo>
                    <a:pt x="1484" y="250"/>
                  </a:lnTo>
                  <a:lnTo>
                    <a:pt x="1487" y="250"/>
                  </a:lnTo>
                  <a:lnTo>
                    <a:pt x="1489" y="250"/>
                  </a:lnTo>
                  <a:lnTo>
                    <a:pt x="1490" y="252"/>
                  </a:lnTo>
                  <a:lnTo>
                    <a:pt x="1492" y="252"/>
                  </a:lnTo>
                  <a:lnTo>
                    <a:pt x="1500" y="253"/>
                  </a:lnTo>
                  <a:lnTo>
                    <a:pt x="1503" y="255"/>
                  </a:lnTo>
                  <a:lnTo>
                    <a:pt x="1505" y="255"/>
                  </a:lnTo>
                  <a:lnTo>
                    <a:pt x="1507" y="255"/>
                  </a:lnTo>
                  <a:lnTo>
                    <a:pt x="1513" y="257"/>
                  </a:lnTo>
                  <a:lnTo>
                    <a:pt x="1517" y="257"/>
                  </a:lnTo>
                  <a:lnTo>
                    <a:pt x="1518" y="257"/>
                  </a:lnTo>
                  <a:lnTo>
                    <a:pt x="1521" y="257"/>
                  </a:lnTo>
                  <a:lnTo>
                    <a:pt x="1525" y="257"/>
                  </a:lnTo>
                  <a:lnTo>
                    <a:pt x="1526" y="257"/>
                  </a:lnTo>
                  <a:lnTo>
                    <a:pt x="1528" y="257"/>
                  </a:lnTo>
                  <a:lnTo>
                    <a:pt x="1531" y="257"/>
                  </a:lnTo>
                  <a:lnTo>
                    <a:pt x="1538" y="258"/>
                  </a:lnTo>
                  <a:lnTo>
                    <a:pt x="1538" y="260"/>
                  </a:lnTo>
                  <a:lnTo>
                    <a:pt x="1540" y="262"/>
                  </a:lnTo>
                  <a:lnTo>
                    <a:pt x="1540" y="265"/>
                  </a:lnTo>
                  <a:lnTo>
                    <a:pt x="1541" y="265"/>
                  </a:lnTo>
                  <a:lnTo>
                    <a:pt x="1541" y="267"/>
                  </a:lnTo>
                  <a:lnTo>
                    <a:pt x="1541" y="270"/>
                  </a:lnTo>
                  <a:lnTo>
                    <a:pt x="1540" y="270"/>
                  </a:lnTo>
                  <a:lnTo>
                    <a:pt x="1540" y="272"/>
                  </a:lnTo>
                  <a:lnTo>
                    <a:pt x="1538" y="275"/>
                  </a:lnTo>
                  <a:lnTo>
                    <a:pt x="1536" y="276"/>
                  </a:lnTo>
                  <a:lnTo>
                    <a:pt x="1535" y="278"/>
                  </a:lnTo>
                  <a:lnTo>
                    <a:pt x="1535" y="280"/>
                  </a:lnTo>
                  <a:lnTo>
                    <a:pt x="1535" y="281"/>
                  </a:lnTo>
                  <a:lnTo>
                    <a:pt x="1533" y="281"/>
                  </a:lnTo>
                  <a:lnTo>
                    <a:pt x="1533" y="283"/>
                  </a:lnTo>
                  <a:lnTo>
                    <a:pt x="1531" y="283"/>
                  </a:lnTo>
                  <a:lnTo>
                    <a:pt x="1531" y="285"/>
                  </a:lnTo>
                  <a:lnTo>
                    <a:pt x="1530" y="286"/>
                  </a:lnTo>
                  <a:lnTo>
                    <a:pt x="1528" y="288"/>
                  </a:lnTo>
                  <a:lnTo>
                    <a:pt x="1526" y="290"/>
                  </a:lnTo>
                  <a:lnTo>
                    <a:pt x="1525" y="291"/>
                  </a:lnTo>
                  <a:lnTo>
                    <a:pt x="1525" y="293"/>
                  </a:lnTo>
                  <a:lnTo>
                    <a:pt x="1525" y="295"/>
                  </a:lnTo>
                  <a:lnTo>
                    <a:pt x="1526" y="296"/>
                  </a:lnTo>
                  <a:lnTo>
                    <a:pt x="1528" y="296"/>
                  </a:lnTo>
                  <a:lnTo>
                    <a:pt x="1528" y="298"/>
                  </a:lnTo>
                  <a:lnTo>
                    <a:pt x="1530" y="299"/>
                  </a:lnTo>
                  <a:lnTo>
                    <a:pt x="1528" y="299"/>
                  </a:lnTo>
                  <a:lnTo>
                    <a:pt x="1528" y="301"/>
                  </a:lnTo>
                  <a:lnTo>
                    <a:pt x="1530" y="303"/>
                  </a:lnTo>
                  <a:lnTo>
                    <a:pt x="1530" y="304"/>
                  </a:lnTo>
                  <a:lnTo>
                    <a:pt x="1530" y="306"/>
                  </a:lnTo>
                  <a:lnTo>
                    <a:pt x="1530" y="308"/>
                  </a:lnTo>
                  <a:lnTo>
                    <a:pt x="1528" y="309"/>
                  </a:lnTo>
                  <a:lnTo>
                    <a:pt x="1528" y="311"/>
                  </a:lnTo>
                  <a:lnTo>
                    <a:pt x="1526" y="311"/>
                  </a:lnTo>
                  <a:lnTo>
                    <a:pt x="1525" y="311"/>
                  </a:lnTo>
                  <a:lnTo>
                    <a:pt x="1523" y="313"/>
                  </a:lnTo>
                  <a:lnTo>
                    <a:pt x="1523" y="314"/>
                  </a:lnTo>
                  <a:lnTo>
                    <a:pt x="1521" y="316"/>
                  </a:lnTo>
                  <a:lnTo>
                    <a:pt x="1521" y="318"/>
                  </a:lnTo>
                  <a:lnTo>
                    <a:pt x="1521" y="319"/>
                  </a:lnTo>
                  <a:lnTo>
                    <a:pt x="1520" y="321"/>
                  </a:lnTo>
                  <a:lnTo>
                    <a:pt x="1520" y="322"/>
                  </a:lnTo>
                  <a:lnTo>
                    <a:pt x="1521" y="326"/>
                  </a:lnTo>
                  <a:lnTo>
                    <a:pt x="1523" y="327"/>
                  </a:lnTo>
                  <a:lnTo>
                    <a:pt x="1525" y="329"/>
                  </a:lnTo>
                  <a:lnTo>
                    <a:pt x="1525" y="331"/>
                  </a:lnTo>
                  <a:lnTo>
                    <a:pt x="1525" y="332"/>
                  </a:lnTo>
                  <a:lnTo>
                    <a:pt x="1523" y="332"/>
                  </a:lnTo>
                  <a:lnTo>
                    <a:pt x="1521" y="332"/>
                  </a:lnTo>
                  <a:lnTo>
                    <a:pt x="1521" y="334"/>
                  </a:lnTo>
                  <a:lnTo>
                    <a:pt x="1520" y="334"/>
                  </a:lnTo>
                  <a:lnTo>
                    <a:pt x="1520" y="336"/>
                  </a:lnTo>
                  <a:lnTo>
                    <a:pt x="1518" y="337"/>
                  </a:lnTo>
                  <a:lnTo>
                    <a:pt x="1517" y="339"/>
                  </a:lnTo>
                  <a:lnTo>
                    <a:pt x="1517" y="341"/>
                  </a:lnTo>
                  <a:lnTo>
                    <a:pt x="1517" y="344"/>
                  </a:lnTo>
                  <a:lnTo>
                    <a:pt x="1515" y="345"/>
                  </a:lnTo>
                  <a:lnTo>
                    <a:pt x="1515" y="347"/>
                  </a:lnTo>
                  <a:lnTo>
                    <a:pt x="1515" y="349"/>
                  </a:lnTo>
                  <a:lnTo>
                    <a:pt x="1515" y="350"/>
                  </a:lnTo>
                  <a:lnTo>
                    <a:pt x="1515" y="352"/>
                  </a:lnTo>
                  <a:lnTo>
                    <a:pt x="1515" y="354"/>
                  </a:lnTo>
                  <a:lnTo>
                    <a:pt x="1517" y="355"/>
                  </a:lnTo>
                  <a:lnTo>
                    <a:pt x="1518" y="355"/>
                  </a:lnTo>
                  <a:lnTo>
                    <a:pt x="1518" y="357"/>
                  </a:lnTo>
                  <a:lnTo>
                    <a:pt x="1520" y="357"/>
                  </a:lnTo>
                  <a:lnTo>
                    <a:pt x="1520" y="359"/>
                  </a:lnTo>
                  <a:lnTo>
                    <a:pt x="1520" y="360"/>
                  </a:lnTo>
                  <a:lnTo>
                    <a:pt x="1520" y="362"/>
                  </a:lnTo>
                  <a:lnTo>
                    <a:pt x="1518" y="362"/>
                  </a:lnTo>
                  <a:lnTo>
                    <a:pt x="1518" y="364"/>
                  </a:lnTo>
                  <a:lnTo>
                    <a:pt x="1520" y="364"/>
                  </a:lnTo>
                  <a:lnTo>
                    <a:pt x="1521" y="364"/>
                  </a:lnTo>
                  <a:lnTo>
                    <a:pt x="1521" y="365"/>
                  </a:lnTo>
                  <a:lnTo>
                    <a:pt x="1520" y="365"/>
                  </a:lnTo>
                  <a:lnTo>
                    <a:pt x="1518" y="368"/>
                  </a:lnTo>
                  <a:lnTo>
                    <a:pt x="1517" y="372"/>
                  </a:lnTo>
                  <a:lnTo>
                    <a:pt x="1517" y="375"/>
                  </a:lnTo>
                  <a:lnTo>
                    <a:pt x="1517" y="377"/>
                  </a:lnTo>
                  <a:lnTo>
                    <a:pt x="1517" y="378"/>
                  </a:lnTo>
                  <a:lnTo>
                    <a:pt x="1520" y="378"/>
                  </a:lnTo>
                  <a:lnTo>
                    <a:pt x="1521" y="378"/>
                  </a:lnTo>
                  <a:lnTo>
                    <a:pt x="1521" y="380"/>
                  </a:lnTo>
                  <a:lnTo>
                    <a:pt x="1523" y="380"/>
                  </a:lnTo>
                  <a:lnTo>
                    <a:pt x="1523" y="382"/>
                  </a:lnTo>
                  <a:lnTo>
                    <a:pt x="1523" y="383"/>
                  </a:lnTo>
                  <a:lnTo>
                    <a:pt x="1521" y="383"/>
                  </a:lnTo>
                  <a:lnTo>
                    <a:pt x="1518" y="383"/>
                  </a:lnTo>
                  <a:lnTo>
                    <a:pt x="1515" y="383"/>
                  </a:lnTo>
                  <a:lnTo>
                    <a:pt x="1510" y="387"/>
                  </a:lnTo>
                  <a:lnTo>
                    <a:pt x="1508" y="388"/>
                  </a:lnTo>
                  <a:lnTo>
                    <a:pt x="1508" y="390"/>
                  </a:lnTo>
                  <a:lnTo>
                    <a:pt x="1510" y="390"/>
                  </a:lnTo>
                  <a:lnTo>
                    <a:pt x="1510" y="391"/>
                  </a:lnTo>
                  <a:lnTo>
                    <a:pt x="1512" y="391"/>
                  </a:lnTo>
                  <a:lnTo>
                    <a:pt x="1513" y="391"/>
                  </a:lnTo>
                  <a:lnTo>
                    <a:pt x="1513" y="393"/>
                  </a:lnTo>
                  <a:lnTo>
                    <a:pt x="1513" y="395"/>
                  </a:lnTo>
                  <a:lnTo>
                    <a:pt x="1513" y="396"/>
                  </a:lnTo>
                  <a:lnTo>
                    <a:pt x="1513" y="398"/>
                  </a:lnTo>
                  <a:lnTo>
                    <a:pt x="1512" y="400"/>
                  </a:lnTo>
                  <a:lnTo>
                    <a:pt x="1510" y="400"/>
                  </a:lnTo>
                  <a:lnTo>
                    <a:pt x="1508" y="398"/>
                  </a:lnTo>
                  <a:lnTo>
                    <a:pt x="1507" y="398"/>
                  </a:lnTo>
                  <a:lnTo>
                    <a:pt x="1505" y="400"/>
                  </a:lnTo>
                  <a:lnTo>
                    <a:pt x="1503" y="401"/>
                  </a:lnTo>
                  <a:lnTo>
                    <a:pt x="1503" y="403"/>
                  </a:lnTo>
                  <a:lnTo>
                    <a:pt x="1505" y="405"/>
                  </a:lnTo>
                  <a:lnTo>
                    <a:pt x="1507" y="408"/>
                  </a:lnTo>
                  <a:lnTo>
                    <a:pt x="1507" y="410"/>
                  </a:lnTo>
                  <a:lnTo>
                    <a:pt x="1507" y="411"/>
                  </a:lnTo>
                  <a:lnTo>
                    <a:pt x="1507" y="413"/>
                  </a:lnTo>
                  <a:lnTo>
                    <a:pt x="1507" y="414"/>
                  </a:lnTo>
                  <a:lnTo>
                    <a:pt x="1505" y="414"/>
                  </a:lnTo>
                  <a:lnTo>
                    <a:pt x="1503" y="414"/>
                  </a:lnTo>
                  <a:lnTo>
                    <a:pt x="1503" y="416"/>
                  </a:lnTo>
                  <a:lnTo>
                    <a:pt x="1502" y="414"/>
                  </a:lnTo>
                  <a:lnTo>
                    <a:pt x="1500" y="414"/>
                  </a:lnTo>
                  <a:lnTo>
                    <a:pt x="1498" y="416"/>
                  </a:lnTo>
                  <a:lnTo>
                    <a:pt x="1497" y="418"/>
                  </a:lnTo>
                  <a:lnTo>
                    <a:pt x="1498" y="418"/>
                  </a:lnTo>
                  <a:lnTo>
                    <a:pt x="1498" y="419"/>
                  </a:lnTo>
                  <a:lnTo>
                    <a:pt x="1500" y="421"/>
                  </a:lnTo>
                  <a:lnTo>
                    <a:pt x="1502" y="423"/>
                  </a:lnTo>
                  <a:lnTo>
                    <a:pt x="1503" y="424"/>
                  </a:lnTo>
                  <a:lnTo>
                    <a:pt x="1503" y="426"/>
                  </a:lnTo>
                  <a:lnTo>
                    <a:pt x="1502" y="426"/>
                  </a:lnTo>
                  <a:lnTo>
                    <a:pt x="1500" y="426"/>
                  </a:lnTo>
                  <a:lnTo>
                    <a:pt x="1498" y="428"/>
                  </a:lnTo>
                  <a:lnTo>
                    <a:pt x="1497" y="428"/>
                  </a:lnTo>
                  <a:lnTo>
                    <a:pt x="1497" y="429"/>
                  </a:lnTo>
                  <a:lnTo>
                    <a:pt x="1497" y="431"/>
                  </a:lnTo>
                  <a:lnTo>
                    <a:pt x="1498" y="434"/>
                  </a:lnTo>
                  <a:lnTo>
                    <a:pt x="1498" y="436"/>
                  </a:lnTo>
                  <a:lnTo>
                    <a:pt x="1498" y="437"/>
                  </a:lnTo>
                  <a:lnTo>
                    <a:pt x="1497" y="437"/>
                  </a:lnTo>
                  <a:lnTo>
                    <a:pt x="1495" y="439"/>
                  </a:lnTo>
                  <a:lnTo>
                    <a:pt x="1494" y="439"/>
                  </a:lnTo>
                  <a:lnTo>
                    <a:pt x="1492" y="439"/>
                  </a:lnTo>
                  <a:lnTo>
                    <a:pt x="1490" y="441"/>
                  </a:lnTo>
                  <a:lnTo>
                    <a:pt x="1490" y="442"/>
                  </a:lnTo>
                  <a:lnTo>
                    <a:pt x="1492" y="442"/>
                  </a:lnTo>
                  <a:lnTo>
                    <a:pt x="1492" y="444"/>
                  </a:lnTo>
                  <a:lnTo>
                    <a:pt x="1494" y="446"/>
                  </a:lnTo>
                  <a:lnTo>
                    <a:pt x="1494" y="447"/>
                  </a:lnTo>
                  <a:lnTo>
                    <a:pt x="1497" y="451"/>
                  </a:lnTo>
                  <a:lnTo>
                    <a:pt x="1497" y="452"/>
                  </a:lnTo>
                  <a:lnTo>
                    <a:pt x="1497" y="454"/>
                  </a:lnTo>
                  <a:lnTo>
                    <a:pt x="1497" y="457"/>
                  </a:lnTo>
                  <a:lnTo>
                    <a:pt x="1497" y="462"/>
                  </a:lnTo>
                  <a:lnTo>
                    <a:pt x="1497" y="464"/>
                  </a:lnTo>
                  <a:lnTo>
                    <a:pt x="1497" y="465"/>
                  </a:lnTo>
                  <a:lnTo>
                    <a:pt x="1497" y="467"/>
                  </a:lnTo>
                  <a:lnTo>
                    <a:pt x="1495" y="467"/>
                  </a:lnTo>
                  <a:lnTo>
                    <a:pt x="1494" y="467"/>
                  </a:lnTo>
                  <a:lnTo>
                    <a:pt x="1492" y="470"/>
                  </a:lnTo>
                  <a:lnTo>
                    <a:pt x="1492" y="472"/>
                  </a:lnTo>
                  <a:lnTo>
                    <a:pt x="1492" y="474"/>
                  </a:lnTo>
                  <a:lnTo>
                    <a:pt x="1492" y="475"/>
                  </a:lnTo>
                  <a:lnTo>
                    <a:pt x="1494" y="475"/>
                  </a:lnTo>
                  <a:lnTo>
                    <a:pt x="1495" y="475"/>
                  </a:lnTo>
                  <a:lnTo>
                    <a:pt x="1497" y="477"/>
                  </a:lnTo>
                  <a:lnTo>
                    <a:pt x="1497" y="478"/>
                  </a:lnTo>
                  <a:lnTo>
                    <a:pt x="1495" y="478"/>
                  </a:lnTo>
                  <a:lnTo>
                    <a:pt x="1494" y="480"/>
                  </a:lnTo>
                  <a:lnTo>
                    <a:pt x="1492" y="480"/>
                  </a:lnTo>
                  <a:lnTo>
                    <a:pt x="1490" y="480"/>
                  </a:lnTo>
                  <a:lnTo>
                    <a:pt x="1489" y="482"/>
                  </a:lnTo>
                  <a:lnTo>
                    <a:pt x="1487" y="482"/>
                  </a:lnTo>
                  <a:lnTo>
                    <a:pt x="1487" y="485"/>
                  </a:lnTo>
                  <a:lnTo>
                    <a:pt x="1487" y="488"/>
                  </a:lnTo>
                  <a:lnTo>
                    <a:pt x="1487" y="490"/>
                  </a:lnTo>
                  <a:lnTo>
                    <a:pt x="1485" y="492"/>
                  </a:lnTo>
                  <a:lnTo>
                    <a:pt x="1485" y="493"/>
                  </a:lnTo>
                  <a:lnTo>
                    <a:pt x="1484" y="495"/>
                  </a:lnTo>
                  <a:lnTo>
                    <a:pt x="1482" y="497"/>
                  </a:lnTo>
                  <a:lnTo>
                    <a:pt x="1482" y="498"/>
                  </a:lnTo>
                  <a:lnTo>
                    <a:pt x="1480" y="498"/>
                  </a:lnTo>
                  <a:lnTo>
                    <a:pt x="1480" y="500"/>
                  </a:lnTo>
                  <a:lnTo>
                    <a:pt x="1479" y="500"/>
                  </a:lnTo>
                  <a:lnTo>
                    <a:pt x="1479" y="501"/>
                  </a:lnTo>
                  <a:lnTo>
                    <a:pt x="1479" y="503"/>
                  </a:lnTo>
                  <a:lnTo>
                    <a:pt x="1479" y="505"/>
                  </a:lnTo>
                  <a:lnTo>
                    <a:pt x="1479" y="506"/>
                  </a:lnTo>
                  <a:lnTo>
                    <a:pt x="1479" y="508"/>
                  </a:lnTo>
                  <a:lnTo>
                    <a:pt x="1477" y="510"/>
                  </a:lnTo>
                  <a:lnTo>
                    <a:pt x="1477" y="511"/>
                  </a:lnTo>
                  <a:lnTo>
                    <a:pt x="1479" y="515"/>
                  </a:lnTo>
                  <a:lnTo>
                    <a:pt x="1479" y="516"/>
                  </a:lnTo>
                  <a:lnTo>
                    <a:pt x="1480" y="518"/>
                  </a:lnTo>
                  <a:lnTo>
                    <a:pt x="1480" y="520"/>
                  </a:lnTo>
                  <a:lnTo>
                    <a:pt x="1479" y="523"/>
                  </a:lnTo>
                  <a:lnTo>
                    <a:pt x="1479" y="524"/>
                  </a:lnTo>
                  <a:lnTo>
                    <a:pt x="1479" y="526"/>
                  </a:lnTo>
                  <a:lnTo>
                    <a:pt x="1477" y="528"/>
                  </a:lnTo>
                  <a:lnTo>
                    <a:pt x="1475" y="531"/>
                  </a:lnTo>
                  <a:lnTo>
                    <a:pt x="1474" y="534"/>
                  </a:lnTo>
                  <a:lnTo>
                    <a:pt x="1472" y="536"/>
                  </a:lnTo>
                  <a:lnTo>
                    <a:pt x="1471" y="536"/>
                  </a:lnTo>
                  <a:lnTo>
                    <a:pt x="1469" y="538"/>
                  </a:lnTo>
                  <a:lnTo>
                    <a:pt x="1467" y="538"/>
                  </a:lnTo>
                  <a:lnTo>
                    <a:pt x="1466" y="538"/>
                  </a:lnTo>
                  <a:lnTo>
                    <a:pt x="1464" y="539"/>
                  </a:lnTo>
                  <a:lnTo>
                    <a:pt x="1462" y="539"/>
                  </a:lnTo>
                  <a:lnTo>
                    <a:pt x="1462" y="541"/>
                  </a:lnTo>
                  <a:lnTo>
                    <a:pt x="1462" y="543"/>
                  </a:lnTo>
                  <a:lnTo>
                    <a:pt x="1461" y="543"/>
                  </a:lnTo>
                  <a:lnTo>
                    <a:pt x="1459" y="546"/>
                  </a:lnTo>
                  <a:lnTo>
                    <a:pt x="1459" y="547"/>
                  </a:lnTo>
                  <a:lnTo>
                    <a:pt x="1459" y="549"/>
                  </a:lnTo>
                  <a:lnTo>
                    <a:pt x="1457" y="552"/>
                  </a:lnTo>
                  <a:lnTo>
                    <a:pt x="1457" y="554"/>
                  </a:lnTo>
                  <a:lnTo>
                    <a:pt x="1457" y="556"/>
                  </a:lnTo>
                  <a:lnTo>
                    <a:pt x="1456" y="557"/>
                  </a:lnTo>
                  <a:lnTo>
                    <a:pt x="1456" y="559"/>
                  </a:lnTo>
                  <a:lnTo>
                    <a:pt x="1457" y="561"/>
                  </a:lnTo>
                  <a:lnTo>
                    <a:pt x="1459" y="561"/>
                  </a:lnTo>
                  <a:lnTo>
                    <a:pt x="1459" y="562"/>
                  </a:lnTo>
                  <a:lnTo>
                    <a:pt x="1461" y="562"/>
                  </a:lnTo>
                  <a:lnTo>
                    <a:pt x="1462" y="562"/>
                  </a:lnTo>
                  <a:lnTo>
                    <a:pt x="1464" y="562"/>
                  </a:lnTo>
                  <a:lnTo>
                    <a:pt x="1466" y="562"/>
                  </a:lnTo>
                  <a:lnTo>
                    <a:pt x="1467" y="562"/>
                  </a:lnTo>
                  <a:lnTo>
                    <a:pt x="1469" y="562"/>
                  </a:lnTo>
                  <a:lnTo>
                    <a:pt x="1471" y="564"/>
                  </a:lnTo>
                  <a:lnTo>
                    <a:pt x="1471" y="566"/>
                  </a:lnTo>
                  <a:lnTo>
                    <a:pt x="1471" y="567"/>
                  </a:lnTo>
                  <a:lnTo>
                    <a:pt x="1472" y="569"/>
                  </a:lnTo>
                  <a:lnTo>
                    <a:pt x="1474" y="569"/>
                  </a:lnTo>
                  <a:lnTo>
                    <a:pt x="1475" y="569"/>
                  </a:lnTo>
                  <a:lnTo>
                    <a:pt x="1477" y="569"/>
                  </a:lnTo>
                  <a:lnTo>
                    <a:pt x="1477" y="570"/>
                  </a:lnTo>
                  <a:lnTo>
                    <a:pt x="1479" y="570"/>
                  </a:lnTo>
                  <a:lnTo>
                    <a:pt x="1479" y="572"/>
                  </a:lnTo>
                  <a:lnTo>
                    <a:pt x="1477" y="574"/>
                  </a:lnTo>
                  <a:lnTo>
                    <a:pt x="1475" y="575"/>
                  </a:lnTo>
                  <a:lnTo>
                    <a:pt x="1475" y="579"/>
                  </a:lnTo>
                  <a:lnTo>
                    <a:pt x="1475" y="580"/>
                  </a:lnTo>
                  <a:lnTo>
                    <a:pt x="1475" y="584"/>
                  </a:lnTo>
                  <a:lnTo>
                    <a:pt x="1475" y="587"/>
                  </a:lnTo>
                  <a:lnTo>
                    <a:pt x="1477" y="589"/>
                  </a:lnTo>
                  <a:lnTo>
                    <a:pt x="1477" y="593"/>
                  </a:lnTo>
                  <a:lnTo>
                    <a:pt x="1477" y="595"/>
                  </a:lnTo>
                  <a:lnTo>
                    <a:pt x="1479" y="597"/>
                  </a:lnTo>
                  <a:lnTo>
                    <a:pt x="1480" y="598"/>
                  </a:lnTo>
                  <a:lnTo>
                    <a:pt x="1480" y="600"/>
                  </a:lnTo>
                  <a:lnTo>
                    <a:pt x="1482" y="600"/>
                  </a:lnTo>
                  <a:lnTo>
                    <a:pt x="1484" y="600"/>
                  </a:lnTo>
                  <a:lnTo>
                    <a:pt x="1484" y="598"/>
                  </a:lnTo>
                  <a:lnTo>
                    <a:pt x="1484" y="597"/>
                  </a:lnTo>
                  <a:lnTo>
                    <a:pt x="1485" y="597"/>
                  </a:lnTo>
                  <a:lnTo>
                    <a:pt x="1487" y="597"/>
                  </a:lnTo>
                  <a:lnTo>
                    <a:pt x="1489" y="597"/>
                  </a:lnTo>
                  <a:lnTo>
                    <a:pt x="1490" y="597"/>
                  </a:lnTo>
                  <a:lnTo>
                    <a:pt x="1490" y="598"/>
                  </a:lnTo>
                  <a:lnTo>
                    <a:pt x="1490" y="600"/>
                  </a:lnTo>
                  <a:lnTo>
                    <a:pt x="1489" y="602"/>
                  </a:lnTo>
                  <a:lnTo>
                    <a:pt x="1487" y="602"/>
                  </a:lnTo>
                  <a:lnTo>
                    <a:pt x="1485" y="602"/>
                  </a:lnTo>
                  <a:lnTo>
                    <a:pt x="1485" y="603"/>
                  </a:lnTo>
                  <a:lnTo>
                    <a:pt x="1484" y="603"/>
                  </a:lnTo>
                  <a:lnTo>
                    <a:pt x="1480" y="607"/>
                  </a:lnTo>
                  <a:lnTo>
                    <a:pt x="1480" y="608"/>
                  </a:lnTo>
                  <a:lnTo>
                    <a:pt x="1480" y="610"/>
                  </a:lnTo>
                  <a:lnTo>
                    <a:pt x="1482" y="610"/>
                  </a:lnTo>
                  <a:lnTo>
                    <a:pt x="1487" y="612"/>
                  </a:lnTo>
                  <a:lnTo>
                    <a:pt x="1489" y="613"/>
                  </a:lnTo>
                  <a:lnTo>
                    <a:pt x="1489" y="615"/>
                  </a:lnTo>
                  <a:lnTo>
                    <a:pt x="1487" y="615"/>
                  </a:lnTo>
                  <a:lnTo>
                    <a:pt x="1485" y="615"/>
                  </a:lnTo>
                  <a:lnTo>
                    <a:pt x="1484" y="615"/>
                  </a:lnTo>
                  <a:lnTo>
                    <a:pt x="1482" y="616"/>
                  </a:lnTo>
                  <a:lnTo>
                    <a:pt x="1482" y="618"/>
                  </a:lnTo>
                  <a:lnTo>
                    <a:pt x="1484" y="618"/>
                  </a:lnTo>
                  <a:lnTo>
                    <a:pt x="1484" y="620"/>
                  </a:lnTo>
                  <a:lnTo>
                    <a:pt x="1485" y="620"/>
                  </a:lnTo>
                  <a:lnTo>
                    <a:pt x="1487" y="620"/>
                  </a:lnTo>
                  <a:lnTo>
                    <a:pt x="1489" y="620"/>
                  </a:lnTo>
                  <a:lnTo>
                    <a:pt x="1489" y="621"/>
                  </a:lnTo>
                  <a:lnTo>
                    <a:pt x="1490" y="621"/>
                  </a:lnTo>
                  <a:lnTo>
                    <a:pt x="1490" y="623"/>
                  </a:lnTo>
                  <a:lnTo>
                    <a:pt x="1492" y="623"/>
                  </a:lnTo>
                  <a:lnTo>
                    <a:pt x="1492" y="625"/>
                  </a:lnTo>
                  <a:lnTo>
                    <a:pt x="1492" y="626"/>
                  </a:lnTo>
                  <a:lnTo>
                    <a:pt x="1492" y="628"/>
                  </a:lnTo>
                  <a:lnTo>
                    <a:pt x="1490" y="628"/>
                  </a:lnTo>
                  <a:lnTo>
                    <a:pt x="1489" y="628"/>
                  </a:lnTo>
                  <a:lnTo>
                    <a:pt x="1489" y="630"/>
                  </a:lnTo>
                  <a:lnTo>
                    <a:pt x="1490" y="631"/>
                  </a:lnTo>
                  <a:lnTo>
                    <a:pt x="1490" y="633"/>
                  </a:lnTo>
                  <a:lnTo>
                    <a:pt x="1492" y="633"/>
                  </a:lnTo>
                  <a:lnTo>
                    <a:pt x="1494" y="635"/>
                  </a:lnTo>
                  <a:lnTo>
                    <a:pt x="1494" y="636"/>
                  </a:lnTo>
                  <a:lnTo>
                    <a:pt x="1495" y="638"/>
                  </a:lnTo>
                  <a:lnTo>
                    <a:pt x="1497" y="638"/>
                  </a:lnTo>
                  <a:lnTo>
                    <a:pt x="1497" y="639"/>
                  </a:lnTo>
                  <a:lnTo>
                    <a:pt x="1495" y="643"/>
                  </a:lnTo>
                  <a:lnTo>
                    <a:pt x="1495" y="644"/>
                  </a:lnTo>
                  <a:lnTo>
                    <a:pt x="1495" y="646"/>
                  </a:lnTo>
                  <a:lnTo>
                    <a:pt x="1495" y="648"/>
                  </a:lnTo>
                  <a:lnTo>
                    <a:pt x="1498" y="646"/>
                  </a:lnTo>
                  <a:lnTo>
                    <a:pt x="1500" y="646"/>
                  </a:lnTo>
                  <a:lnTo>
                    <a:pt x="1502" y="646"/>
                  </a:lnTo>
                  <a:lnTo>
                    <a:pt x="1502" y="648"/>
                  </a:lnTo>
                  <a:lnTo>
                    <a:pt x="1503" y="651"/>
                  </a:lnTo>
                  <a:lnTo>
                    <a:pt x="1503" y="653"/>
                  </a:lnTo>
                  <a:lnTo>
                    <a:pt x="1502" y="654"/>
                  </a:lnTo>
                  <a:lnTo>
                    <a:pt x="1502" y="656"/>
                  </a:lnTo>
                  <a:lnTo>
                    <a:pt x="1500" y="658"/>
                  </a:lnTo>
                  <a:lnTo>
                    <a:pt x="1498" y="659"/>
                  </a:lnTo>
                  <a:lnTo>
                    <a:pt x="1497" y="659"/>
                  </a:lnTo>
                  <a:lnTo>
                    <a:pt x="1495" y="658"/>
                  </a:lnTo>
                  <a:lnTo>
                    <a:pt x="1495" y="656"/>
                  </a:lnTo>
                  <a:lnTo>
                    <a:pt x="1494" y="654"/>
                  </a:lnTo>
                  <a:lnTo>
                    <a:pt x="1492" y="653"/>
                  </a:lnTo>
                  <a:lnTo>
                    <a:pt x="1490" y="651"/>
                  </a:lnTo>
                  <a:lnTo>
                    <a:pt x="1489" y="651"/>
                  </a:lnTo>
                  <a:lnTo>
                    <a:pt x="1487" y="651"/>
                  </a:lnTo>
                  <a:lnTo>
                    <a:pt x="1485" y="651"/>
                  </a:lnTo>
                  <a:lnTo>
                    <a:pt x="1484" y="651"/>
                  </a:lnTo>
                  <a:lnTo>
                    <a:pt x="1484" y="653"/>
                  </a:lnTo>
                  <a:lnTo>
                    <a:pt x="1482" y="653"/>
                  </a:lnTo>
                  <a:lnTo>
                    <a:pt x="1482" y="654"/>
                  </a:lnTo>
                  <a:lnTo>
                    <a:pt x="1482" y="658"/>
                  </a:lnTo>
                  <a:lnTo>
                    <a:pt x="1482" y="659"/>
                  </a:lnTo>
                  <a:lnTo>
                    <a:pt x="1482" y="661"/>
                  </a:lnTo>
                  <a:lnTo>
                    <a:pt x="1482" y="662"/>
                  </a:lnTo>
                  <a:lnTo>
                    <a:pt x="1482" y="664"/>
                  </a:lnTo>
                  <a:lnTo>
                    <a:pt x="1484" y="664"/>
                  </a:lnTo>
                  <a:lnTo>
                    <a:pt x="1484" y="666"/>
                  </a:lnTo>
                  <a:lnTo>
                    <a:pt x="1485" y="666"/>
                  </a:lnTo>
                  <a:lnTo>
                    <a:pt x="1485" y="667"/>
                  </a:lnTo>
                  <a:lnTo>
                    <a:pt x="1485" y="669"/>
                  </a:lnTo>
                  <a:lnTo>
                    <a:pt x="1484" y="671"/>
                  </a:lnTo>
                  <a:lnTo>
                    <a:pt x="1484" y="672"/>
                  </a:lnTo>
                  <a:lnTo>
                    <a:pt x="1485" y="674"/>
                  </a:lnTo>
                  <a:lnTo>
                    <a:pt x="1487" y="679"/>
                  </a:lnTo>
                  <a:lnTo>
                    <a:pt x="1494" y="689"/>
                  </a:lnTo>
                  <a:lnTo>
                    <a:pt x="1495" y="690"/>
                  </a:lnTo>
                  <a:lnTo>
                    <a:pt x="1497" y="692"/>
                  </a:lnTo>
                  <a:lnTo>
                    <a:pt x="1498" y="694"/>
                  </a:lnTo>
                  <a:lnTo>
                    <a:pt x="1505" y="700"/>
                  </a:lnTo>
                  <a:lnTo>
                    <a:pt x="1507" y="702"/>
                  </a:lnTo>
                  <a:lnTo>
                    <a:pt x="1510" y="704"/>
                  </a:lnTo>
                  <a:lnTo>
                    <a:pt x="1512" y="705"/>
                  </a:lnTo>
                  <a:lnTo>
                    <a:pt x="1517" y="707"/>
                  </a:lnTo>
                  <a:lnTo>
                    <a:pt x="1517" y="708"/>
                  </a:lnTo>
                  <a:lnTo>
                    <a:pt x="1518" y="708"/>
                  </a:lnTo>
                  <a:lnTo>
                    <a:pt x="1521" y="710"/>
                  </a:lnTo>
                  <a:lnTo>
                    <a:pt x="1523" y="710"/>
                  </a:lnTo>
                  <a:lnTo>
                    <a:pt x="1530" y="712"/>
                  </a:lnTo>
                  <a:lnTo>
                    <a:pt x="1530" y="713"/>
                  </a:lnTo>
                  <a:lnTo>
                    <a:pt x="1531" y="717"/>
                  </a:lnTo>
                  <a:lnTo>
                    <a:pt x="1533" y="718"/>
                  </a:lnTo>
                  <a:lnTo>
                    <a:pt x="1535" y="718"/>
                  </a:lnTo>
                  <a:lnTo>
                    <a:pt x="1538" y="722"/>
                  </a:lnTo>
                  <a:lnTo>
                    <a:pt x="1543" y="725"/>
                  </a:lnTo>
                  <a:lnTo>
                    <a:pt x="1544" y="725"/>
                  </a:lnTo>
                  <a:lnTo>
                    <a:pt x="1544" y="728"/>
                  </a:lnTo>
                  <a:lnTo>
                    <a:pt x="1546" y="730"/>
                  </a:lnTo>
                  <a:lnTo>
                    <a:pt x="1546" y="731"/>
                  </a:lnTo>
                  <a:lnTo>
                    <a:pt x="1548" y="733"/>
                  </a:lnTo>
                  <a:lnTo>
                    <a:pt x="1549" y="735"/>
                  </a:lnTo>
                  <a:lnTo>
                    <a:pt x="1551" y="738"/>
                  </a:lnTo>
                  <a:lnTo>
                    <a:pt x="1553" y="740"/>
                  </a:lnTo>
                  <a:lnTo>
                    <a:pt x="1556" y="743"/>
                  </a:lnTo>
                  <a:lnTo>
                    <a:pt x="1558" y="743"/>
                  </a:lnTo>
                  <a:lnTo>
                    <a:pt x="1559" y="745"/>
                  </a:lnTo>
                  <a:lnTo>
                    <a:pt x="1563" y="746"/>
                  </a:lnTo>
                  <a:lnTo>
                    <a:pt x="1564" y="746"/>
                  </a:lnTo>
                  <a:lnTo>
                    <a:pt x="1566" y="748"/>
                  </a:lnTo>
                  <a:lnTo>
                    <a:pt x="1569" y="748"/>
                  </a:lnTo>
                  <a:lnTo>
                    <a:pt x="1571" y="750"/>
                  </a:lnTo>
                  <a:lnTo>
                    <a:pt x="1574" y="750"/>
                  </a:lnTo>
                  <a:lnTo>
                    <a:pt x="1576" y="751"/>
                  </a:lnTo>
                  <a:lnTo>
                    <a:pt x="1577" y="751"/>
                  </a:lnTo>
                  <a:lnTo>
                    <a:pt x="1579" y="751"/>
                  </a:lnTo>
                  <a:lnTo>
                    <a:pt x="1582" y="751"/>
                  </a:lnTo>
                  <a:lnTo>
                    <a:pt x="1584" y="751"/>
                  </a:lnTo>
                  <a:lnTo>
                    <a:pt x="1587" y="751"/>
                  </a:lnTo>
                  <a:lnTo>
                    <a:pt x="1592" y="751"/>
                  </a:lnTo>
                  <a:lnTo>
                    <a:pt x="1595" y="751"/>
                  </a:lnTo>
                  <a:lnTo>
                    <a:pt x="1600" y="748"/>
                  </a:lnTo>
                  <a:lnTo>
                    <a:pt x="1604" y="746"/>
                  </a:lnTo>
                  <a:lnTo>
                    <a:pt x="1610" y="743"/>
                  </a:lnTo>
                  <a:lnTo>
                    <a:pt x="1615" y="738"/>
                  </a:lnTo>
                  <a:lnTo>
                    <a:pt x="1618" y="735"/>
                  </a:lnTo>
                  <a:lnTo>
                    <a:pt x="1623" y="733"/>
                  </a:lnTo>
                  <a:lnTo>
                    <a:pt x="1628" y="730"/>
                  </a:lnTo>
                  <a:lnTo>
                    <a:pt x="1636" y="730"/>
                  </a:lnTo>
                  <a:lnTo>
                    <a:pt x="1640" y="730"/>
                  </a:lnTo>
                  <a:lnTo>
                    <a:pt x="1643" y="730"/>
                  </a:lnTo>
                  <a:lnTo>
                    <a:pt x="1650" y="728"/>
                  </a:lnTo>
                  <a:lnTo>
                    <a:pt x="1653" y="720"/>
                  </a:lnTo>
                  <a:lnTo>
                    <a:pt x="1653" y="718"/>
                  </a:lnTo>
                  <a:lnTo>
                    <a:pt x="1656" y="708"/>
                  </a:lnTo>
                  <a:lnTo>
                    <a:pt x="1656" y="705"/>
                  </a:lnTo>
                  <a:lnTo>
                    <a:pt x="1656" y="702"/>
                  </a:lnTo>
                  <a:lnTo>
                    <a:pt x="1656" y="699"/>
                  </a:lnTo>
                  <a:lnTo>
                    <a:pt x="1656" y="697"/>
                  </a:lnTo>
                  <a:lnTo>
                    <a:pt x="1658" y="695"/>
                  </a:lnTo>
                  <a:lnTo>
                    <a:pt x="1659" y="694"/>
                  </a:lnTo>
                  <a:lnTo>
                    <a:pt x="1661" y="690"/>
                  </a:lnTo>
                  <a:lnTo>
                    <a:pt x="1664" y="689"/>
                  </a:lnTo>
                  <a:lnTo>
                    <a:pt x="1668" y="687"/>
                  </a:lnTo>
                  <a:lnTo>
                    <a:pt x="1669" y="687"/>
                  </a:lnTo>
                  <a:lnTo>
                    <a:pt x="1671" y="687"/>
                  </a:lnTo>
                  <a:lnTo>
                    <a:pt x="1674" y="687"/>
                  </a:lnTo>
                  <a:lnTo>
                    <a:pt x="1676" y="687"/>
                  </a:lnTo>
                  <a:lnTo>
                    <a:pt x="1679" y="690"/>
                  </a:lnTo>
                  <a:lnTo>
                    <a:pt x="1682" y="695"/>
                  </a:lnTo>
                  <a:lnTo>
                    <a:pt x="1684" y="695"/>
                  </a:lnTo>
                  <a:lnTo>
                    <a:pt x="1686" y="695"/>
                  </a:lnTo>
                  <a:lnTo>
                    <a:pt x="1687" y="692"/>
                  </a:lnTo>
                  <a:lnTo>
                    <a:pt x="1689" y="694"/>
                  </a:lnTo>
                  <a:lnTo>
                    <a:pt x="1691" y="694"/>
                  </a:lnTo>
                  <a:lnTo>
                    <a:pt x="1692" y="695"/>
                  </a:lnTo>
                  <a:lnTo>
                    <a:pt x="1696" y="695"/>
                  </a:lnTo>
                  <a:lnTo>
                    <a:pt x="1697" y="697"/>
                  </a:lnTo>
                  <a:lnTo>
                    <a:pt x="1701" y="699"/>
                  </a:lnTo>
                  <a:lnTo>
                    <a:pt x="1702" y="699"/>
                  </a:lnTo>
                  <a:lnTo>
                    <a:pt x="1705" y="699"/>
                  </a:lnTo>
                  <a:lnTo>
                    <a:pt x="1709" y="699"/>
                  </a:lnTo>
                  <a:lnTo>
                    <a:pt x="1710" y="697"/>
                  </a:lnTo>
                  <a:lnTo>
                    <a:pt x="1712" y="697"/>
                  </a:lnTo>
                  <a:lnTo>
                    <a:pt x="1717" y="700"/>
                  </a:lnTo>
                  <a:lnTo>
                    <a:pt x="1719" y="700"/>
                  </a:lnTo>
                  <a:lnTo>
                    <a:pt x="1722" y="700"/>
                  </a:lnTo>
                  <a:lnTo>
                    <a:pt x="1727" y="700"/>
                  </a:lnTo>
                  <a:lnTo>
                    <a:pt x="1728" y="697"/>
                  </a:lnTo>
                  <a:lnTo>
                    <a:pt x="1728" y="695"/>
                  </a:lnTo>
                  <a:lnTo>
                    <a:pt x="1730" y="695"/>
                  </a:lnTo>
                  <a:lnTo>
                    <a:pt x="1733" y="695"/>
                  </a:lnTo>
                  <a:lnTo>
                    <a:pt x="1735" y="695"/>
                  </a:lnTo>
                  <a:lnTo>
                    <a:pt x="1737" y="695"/>
                  </a:lnTo>
                  <a:lnTo>
                    <a:pt x="1740" y="697"/>
                  </a:lnTo>
                  <a:lnTo>
                    <a:pt x="1742" y="699"/>
                  </a:lnTo>
                  <a:lnTo>
                    <a:pt x="1745" y="700"/>
                  </a:lnTo>
                  <a:lnTo>
                    <a:pt x="1747" y="700"/>
                  </a:lnTo>
                  <a:lnTo>
                    <a:pt x="1750" y="702"/>
                  </a:lnTo>
                  <a:lnTo>
                    <a:pt x="1753" y="702"/>
                  </a:lnTo>
                  <a:lnTo>
                    <a:pt x="1755" y="704"/>
                  </a:lnTo>
                  <a:lnTo>
                    <a:pt x="1760" y="704"/>
                  </a:lnTo>
                  <a:lnTo>
                    <a:pt x="1761" y="704"/>
                  </a:lnTo>
                  <a:lnTo>
                    <a:pt x="1763" y="704"/>
                  </a:lnTo>
                  <a:lnTo>
                    <a:pt x="1766" y="705"/>
                  </a:lnTo>
                  <a:lnTo>
                    <a:pt x="1770" y="705"/>
                  </a:lnTo>
                  <a:lnTo>
                    <a:pt x="1773" y="707"/>
                  </a:lnTo>
                  <a:lnTo>
                    <a:pt x="1775" y="707"/>
                  </a:lnTo>
                  <a:lnTo>
                    <a:pt x="1778" y="707"/>
                  </a:lnTo>
                  <a:lnTo>
                    <a:pt x="1779" y="708"/>
                  </a:lnTo>
                  <a:lnTo>
                    <a:pt x="1783" y="708"/>
                  </a:lnTo>
                  <a:lnTo>
                    <a:pt x="1786" y="708"/>
                  </a:lnTo>
                  <a:lnTo>
                    <a:pt x="1789" y="710"/>
                  </a:lnTo>
                  <a:lnTo>
                    <a:pt x="1796" y="708"/>
                  </a:lnTo>
                  <a:lnTo>
                    <a:pt x="1799" y="707"/>
                  </a:lnTo>
                  <a:lnTo>
                    <a:pt x="1801" y="707"/>
                  </a:lnTo>
                  <a:lnTo>
                    <a:pt x="1802" y="707"/>
                  </a:lnTo>
                  <a:lnTo>
                    <a:pt x="1807" y="705"/>
                  </a:lnTo>
                  <a:lnTo>
                    <a:pt x="1811" y="705"/>
                  </a:lnTo>
                  <a:lnTo>
                    <a:pt x="1812" y="705"/>
                  </a:lnTo>
                  <a:lnTo>
                    <a:pt x="1816" y="704"/>
                  </a:lnTo>
                  <a:lnTo>
                    <a:pt x="1824" y="704"/>
                  </a:lnTo>
                  <a:lnTo>
                    <a:pt x="1827" y="705"/>
                  </a:lnTo>
                  <a:lnTo>
                    <a:pt x="1829" y="705"/>
                  </a:lnTo>
                  <a:lnTo>
                    <a:pt x="1832" y="705"/>
                  </a:lnTo>
                  <a:lnTo>
                    <a:pt x="1834" y="707"/>
                  </a:lnTo>
                  <a:lnTo>
                    <a:pt x="1837" y="707"/>
                  </a:lnTo>
                  <a:lnTo>
                    <a:pt x="1839" y="708"/>
                  </a:lnTo>
                  <a:lnTo>
                    <a:pt x="1840" y="708"/>
                  </a:lnTo>
                  <a:lnTo>
                    <a:pt x="1844" y="708"/>
                  </a:lnTo>
                  <a:lnTo>
                    <a:pt x="1845" y="710"/>
                  </a:lnTo>
                  <a:lnTo>
                    <a:pt x="1847" y="712"/>
                  </a:lnTo>
                  <a:lnTo>
                    <a:pt x="1848" y="712"/>
                  </a:lnTo>
                  <a:lnTo>
                    <a:pt x="1850" y="712"/>
                  </a:lnTo>
                  <a:lnTo>
                    <a:pt x="1852" y="713"/>
                  </a:lnTo>
                  <a:lnTo>
                    <a:pt x="1853" y="713"/>
                  </a:lnTo>
                  <a:lnTo>
                    <a:pt x="1855" y="713"/>
                  </a:lnTo>
                  <a:lnTo>
                    <a:pt x="1858" y="715"/>
                  </a:lnTo>
                  <a:lnTo>
                    <a:pt x="1860" y="717"/>
                  </a:lnTo>
                  <a:lnTo>
                    <a:pt x="1863" y="717"/>
                  </a:lnTo>
                  <a:lnTo>
                    <a:pt x="1867" y="718"/>
                  </a:lnTo>
                  <a:lnTo>
                    <a:pt x="1868" y="718"/>
                  </a:lnTo>
                  <a:lnTo>
                    <a:pt x="1870" y="720"/>
                  </a:lnTo>
                  <a:lnTo>
                    <a:pt x="1871" y="720"/>
                  </a:lnTo>
                  <a:lnTo>
                    <a:pt x="1875" y="722"/>
                  </a:lnTo>
                  <a:lnTo>
                    <a:pt x="1878" y="723"/>
                  </a:lnTo>
                  <a:lnTo>
                    <a:pt x="1881" y="725"/>
                  </a:lnTo>
                  <a:lnTo>
                    <a:pt x="1883" y="725"/>
                  </a:lnTo>
                  <a:lnTo>
                    <a:pt x="1885" y="727"/>
                  </a:lnTo>
                  <a:lnTo>
                    <a:pt x="1890" y="728"/>
                  </a:lnTo>
                  <a:lnTo>
                    <a:pt x="1894" y="730"/>
                  </a:lnTo>
                  <a:lnTo>
                    <a:pt x="1898" y="730"/>
                  </a:lnTo>
                  <a:lnTo>
                    <a:pt x="1901" y="731"/>
                  </a:lnTo>
                  <a:lnTo>
                    <a:pt x="1904" y="731"/>
                  </a:lnTo>
                  <a:lnTo>
                    <a:pt x="1908" y="733"/>
                  </a:lnTo>
                  <a:lnTo>
                    <a:pt x="1911" y="733"/>
                  </a:lnTo>
                  <a:lnTo>
                    <a:pt x="1913" y="735"/>
                  </a:lnTo>
                  <a:lnTo>
                    <a:pt x="1917" y="736"/>
                  </a:lnTo>
                  <a:lnTo>
                    <a:pt x="1919" y="738"/>
                  </a:lnTo>
                  <a:lnTo>
                    <a:pt x="1922" y="740"/>
                  </a:lnTo>
                  <a:lnTo>
                    <a:pt x="1924" y="741"/>
                  </a:lnTo>
                  <a:lnTo>
                    <a:pt x="1927" y="743"/>
                  </a:lnTo>
                  <a:lnTo>
                    <a:pt x="1931" y="745"/>
                  </a:lnTo>
                  <a:lnTo>
                    <a:pt x="1934" y="746"/>
                  </a:lnTo>
                  <a:lnTo>
                    <a:pt x="1936" y="748"/>
                  </a:lnTo>
                  <a:lnTo>
                    <a:pt x="1939" y="750"/>
                  </a:lnTo>
                  <a:lnTo>
                    <a:pt x="1939" y="751"/>
                  </a:lnTo>
                  <a:lnTo>
                    <a:pt x="1942" y="753"/>
                  </a:lnTo>
                  <a:lnTo>
                    <a:pt x="1944" y="754"/>
                  </a:lnTo>
                  <a:lnTo>
                    <a:pt x="1945" y="754"/>
                  </a:lnTo>
                  <a:lnTo>
                    <a:pt x="1947" y="756"/>
                  </a:lnTo>
                  <a:lnTo>
                    <a:pt x="1949" y="758"/>
                  </a:lnTo>
                  <a:lnTo>
                    <a:pt x="1950" y="759"/>
                  </a:lnTo>
                  <a:lnTo>
                    <a:pt x="1952" y="763"/>
                  </a:lnTo>
                  <a:lnTo>
                    <a:pt x="1955" y="764"/>
                  </a:lnTo>
                  <a:lnTo>
                    <a:pt x="1955" y="766"/>
                  </a:lnTo>
                  <a:lnTo>
                    <a:pt x="1957" y="768"/>
                  </a:lnTo>
                  <a:lnTo>
                    <a:pt x="1959" y="768"/>
                  </a:lnTo>
                  <a:lnTo>
                    <a:pt x="1960" y="769"/>
                  </a:lnTo>
                  <a:lnTo>
                    <a:pt x="1962" y="769"/>
                  </a:lnTo>
                  <a:lnTo>
                    <a:pt x="1963" y="771"/>
                  </a:lnTo>
                  <a:lnTo>
                    <a:pt x="1965" y="773"/>
                  </a:lnTo>
                  <a:lnTo>
                    <a:pt x="1967" y="774"/>
                  </a:lnTo>
                  <a:lnTo>
                    <a:pt x="1970" y="776"/>
                  </a:lnTo>
                  <a:lnTo>
                    <a:pt x="1972" y="777"/>
                  </a:lnTo>
                  <a:lnTo>
                    <a:pt x="1975" y="779"/>
                  </a:lnTo>
                  <a:lnTo>
                    <a:pt x="1977" y="781"/>
                  </a:lnTo>
                  <a:lnTo>
                    <a:pt x="1978" y="782"/>
                  </a:lnTo>
                  <a:lnTo>
                    <a:pt x="1980" y="784"/>
                  </a:lnTo>
                  <a:lnTo>
                    <a:pt x="1982" y="786"/>
                  </a:lnTo>
                  <a:lnTo>
                    <a:pt x="1982" y="787"/>
                  </a:lnTo>
                  <a:lnTo>
                    <a:pt x="1985" y="789"/>
                  </a:lnTo>
                  <a:lnTo>
                    <a:pt x="1986" y="789"/>
                  </a:lnTo>
                  <a:lnTo>
                    <a:pt x="1990" y="792"/>
                  </a:lnTo>
                  <a:lnTo>
                    <a:pt x="1991" y="794"/>
                  </a:lnTo>
                  <a:lnTo>
                    <a:pt x="1995" y="797"/>
                  </a:lnTo>
                  <a:lnTo>
                    <a:pt x="1996" y="797"/>
                  </a:lnTo>
                  <a:lnTo>
                    <a:pt x="1996" y="799"/>
                  </a:lnTo>
                  <a:lnTo>
                    <a:pt x="1996" y="800"/>
                  </a:lnTo>
                  <a:lnTo>
                    <a:pt x="2000" y="805"/>
                  </a:lnTo>
                  <a:lnTo>
                    <a:pt x="2001" y="809"/>
                  </a:lnTo>
                  <a:lnTo>
                    <a:pt x="2003" y="810"/>
                  </a:lnTo>
                  <a:lnTo>
                    <a:pt x="2005" y="812"/>
                  </a:lnTo>
                  <a:lnTo>
                    <a:pt x="2006" y="815"/>
                  </a:lnTo>
                  <a:lnTo>
                    <a:pt x="2008" y="817"/>
                  </a:lnTo>
                  <a:lnTo>
                    <a:pt x="2009" y="820"/>
                  </a:lnTo>
                  <a:lnTo>
                    <a:pt x="2013" y="825"/>
                  </a:lnTo>
                  <a:lnTo>
                    <a:pt x="2013" y="828"/>
                  </a:lnTo>
                  <a:lnTo>
                    <a:pt x="2014" y="832"/>
                  </a:lnTo>
                  <a:lnTo>
                    <a:pt x="2016" y="835"/>
                  </a:lnTo>
                  <a:lnTo>
                    <a:pt x="2019" y="838"/>
                  </a:lnTo>
                  <a:lnTo>
                    <a:pt x="2021" y="842"/>
                  </a:lnTo>
                  <a:lnTo>
                    <a:pt x="2021" y="843"/>
                  </a:lnTo>
                  <a:lnTo>
                    <a:pt x="2024" y="846"/>
                  </a:lnTo>
                  <a:lnTo>
                    <a:pt x="2026" y="848"/>
                  </a:lnTo>
                  <a:lnTo>
                    <a:pt x="2026" y="851"/>
                  </a:lnTo>
                  <a:lnTo>
                    <a:pt x="2028" y="853"/>
                  </a:lnTo>
                  <a:lnTo>
                    <a:pt x="2029" y="856"/>
                  </a:lnTo>
                  <a:lnTo>
                    <a:pt x="2031" y="858"/>
                  </a:lnTo>
                  <a:lnTo>
                    <a:pt x="2036" y="861"/>
                  </a:lnTo>
                  <a:lnTo>
                    <a:pt x="2039" y="863"/>
                  </a:lnTo>
                  <a:lnTo>
                    <a:pt x="2041" y="865"/>
                  </a:lnTo>
                  <a:lnTo>
                    <a:pt x="2042" y="865"/>
                  </a:lnTo>
                  <a:lnTo>
                    <a:pt x="2044" y="865"/>
                  </a:lnTo>
                  <a:lnTo>
                    <a:pt x="2051" y="866"/>
                  </a:lnTo>
                  <a:lnTo>
                    <a:pt x="2051" y="868"/>
                  </a:lnTo>
                  <a:lnTo>
                    <a:pt x="2054" y="868"/>
                  </a:lnTo>
                  <a:lnTo>
                    <a:pt x="2057" y="869"/>
                  </a:lnTo>
                  <a:lnTo>
                    <a:pt x="2059" y="871"/>
                  </a:lnTo>
                  <a:lnTo>
                    <a:pt x="2065" y="873"/>
                  </a:lnTo>
                  <a:lnTo>
                    <a:pt x="2069" y="873"/>
                  </a:lnTo>
                  <a:lnTo>
                    <a:pt x="2072" y="873"/>
                  </a:lnTo>
                  <a:lnTo>
                    <a:pt x="2075" y="873"/>
                  </a:lnTo>
                  <a:lnTo>
                    <a:pt x="2078" y="874"/>
                  </a:lnTo>
                  <a:lnTo>
                    <a:pt x="2080" y="876"/>
                  </a:lnTo>
                  <a:lnTo>
                    <a:pt x="2083" y="879"/>
                  </a:lnTo>
                  <a:lnTo>
                    <a:pt x="2087" y="881"/>
                  </a:lnTo>
                  <a:lnTo>
                    <a:pt x="2088" y="883"/>
                  </a:lnTo>
                  <a:lnTo>
                    <a:pt x="2090" y="886"/>
                  </a:lnTo>
                  <a:lnTo>
                    <a:pt x="2092" y="888"/>
                  </a:lnTo>
                  <a:lnTo>
                    <a:pt x="2093" y="889"/>
                  </a:lnTo>
                  <a:lnTo>
                    <a:pt x="2095" y="892"/>
                  </a:lnTo>
                  <a:lnTo>
                    <a:pt x="2095" y="894"/>
                  </a:lnTo>
                  <a:lnTo>
                    <a:pt x="2097" y="899"/>
                  </a:lnTo>
                  <a:lnTo>
                    <a:pt x="2098" y="906"/>
                  </a:lnTo>
                  <a:lnTo>
                    <a:pt x="2100" y="909"/>
                  </a:lnTo>
                  <a:lnTo>
                    <a:pt x="2100" y="912"/>
                  </a:lnTo>
                  <a:lnTo>
                    <a:pt x="2103" y="915"/>
                  </a:lnTo>
                  <a:lnTo>
                    <a:pt x="2103" y="917"/>
                  </a:lnTo>
                  <a:lnTo>
                    <a:pt x="2105" y="919"/>
                  </a:lnTo>
                  <a:lnTo>
                    <a:pt x="2106" y="922"/>
                  </a:lnTo>
                  <a:lnTo>
                    <a:pt x="2108" y="924"/>
                  </a:lnTo>
                  <a:lnTo>
                    <a:pt x="2110" y="927"/>
                  </a:lnTo>
                  <a:lnTo>
                    <a:pt x="2108" y="929"/>
                  </a:lnTo>
                  <a:lnTo>
                    <a:pt x="2106" y="929"/>
                  </a:lnTo>
                  <a:lnTo>
                    <a:pt x="2106" y="930"/>
                  </a:lnTo>
                  <a:lnTo>
                    <a:pt x="2105" y="930"/>
                  </a:lnTo>
                  <a:lnTo>
                    <a:pt x="2103" y="932"/>
                  </a:lnTo>
                  <a:lnTo>
                    <a:pt x="2101" y="934"/>
                  </a:lnTo>
                  <a:lnTo>
                    <a:pt x="2100" y="935"/>
                  </a:lnTo>
                  <a:lnTo>
                    <a:pt x="2098" y="935"/>
                  </a:lnTo>
                  <a:lnTo>
                    <a:pt x="2097" y="938"/>
                  </a:lnTo>
                  <a:lnTo>
                    <a:pt x="2095" y="938"/>
                  </a:lnTo>
                  <a:lnTo>
                    <a:pt x="2093" y="940"/>
                  </a:lnTo>
                  <a:lnTo>
                    <a:pt x="2093" y="942"/>
                  </a:lnTo>
                  <a:lnTo>
                    <a:pt x="2092" y="942"/>
                  </a:lnTo>
                  <a:lnTo>
                    <a:pt x="2090" y="942"/>
                  </a:lnTo>
                  <a:lnTo>
                    <a:pt x="2090" y="943"/>
                  </a:lnTo>
                  <a:lnTo>
                    <a:pt x="2088" y="943"/>
                  </a:lnTo>
                  <a:lnTo>
                    <a:pt x="2088" y="945"/>
                  </a:lnTo>
                  <a:lnTo>
                    <a:pt x="2087" y="947"/>
                  </a:lnTo>
                  <a:lnTo>
                    <a:pt x="2085" y="948"/>
                  </a:lnTo>
                  <a:lnTo>
                    <a:pt x="2085" y="950"/>
                  </a:lnTo>
                  <a:lnTo>
                    <a:pt x="2083" y="952"/>
                  </a:lnTo>
                  <a:lnTo>
                    <a:pt x="2082" y="953"/>
                  </a:lnTo>
                  <a:lnTo>
                    <a:pt x="2082" y="955"/>
                  </a:lnTo>
                  <a:lnTo>
                    <a:pt x="2080" y="955"/>
                  </a:lnTo>
                  <a:lnTo>
                    <a:pt x="2078" y="957"/>
                  </a:lnTo>
                  <a:lnTo>
                    <a:pt x="2077" y="958"/>
                  </a:lnTo>
                  <a:lnTo>
                    <a:pt x="2075" y="960"/>
                  </a:lnTo>
                  <a:lnTo>
                    <a:pt x="2072" y="963"/>
                  </a:lnTo>
                  <a:lnTo>
                    <a:pt x="2072" y="965"/>
                  </a:lnTo>
                  <a:lnTo>
                    <a:pt x="2070" y="971"/>
                  </a:lnTo>
                  <a:lnTo>
                    <a:pt x="2069" y="973"/>
                  </a:lnTo>
                  <a:lnTo>
                    <a:pt x="2067" y="975"/>
                  </a:lnTo>
                  <a:lnTo>
                    <a:pt x="2067" y="976"/>
                  </a:lnTo>
                  <a:lnTo>
                    <a:pt x="2067" y="978"/>
                  </a:lnTo>
                  <a:lnTo>
                    <a:pt x="2065" y="978"/>
                  </a:lnTo>
                  <a:lnTo>
                    <a:pt x="2065" y="980"/>
                  </a:lnTo>
                  <a:lnTo>
                    <a:pt x="2064" y="981"/>
                  </a:lnTo>
                  <a:lnTo>
                    <a:pt x="2064" y="983"/>
                  </a:lnTo>
                  <a:lnTo>
                    <a:pt x="2064" y="984"/>
                  </a:lnTo>
                  <a:lnTo>
                    <a:pt x="2064" y="986"/>
                  </a:lnTo>
                  <a:lnTo>
                    <a:pt x="2064" y="988"/>
                  </a:lnTo>
                  <a:lnTo>
                    <a:pt x="2064" y="989"/>
                  </a:lnTo>
                  <a:lnTo>
                    <a:pt x="2064" y="991"/>
                  </a:lnTo>
                  <a:lnTo>
                    <a:pt x="2064" y="994"/>
                  </a:lnTo>
                  <a:lnTo>
                    <a:pt x="2064" y="996"/>
                  </a:lnTo>
                  <a:lnTo>
                    <a:pt x="2064" y="998"/>
                  </a:lnTo>
                  <a:lnTo>
                    <a:pt x="2064" y="1001"/>
                  </a:lnTo>
                  <a:lnTo>
                    <a:pt x="2062" y="1003"/>
                  </a:lnTo>
                  <a:lnTo>
                    <a:pt x="2060" y="1004"/>
                  </a:lnTo>
                  <a:lnTo>
                    <a:pt x="2060" y="1006"/>
                  </a:lnTo>
                  <a:lnTo>
                    <a:pt x="2059" y="1007"/>
                  </a:lnTo>
                  <a:lnTo>
                    <a:pt x="2059" y="1009"/>
                  </a:lnTo>
                  <a:lnTo>
                    <a:pt x="2057" y="1011"/>
                  </a:lnTo>
                  <a:lnTo>
                    <a:pt x="2055" y="1012"/>
                  </a:lnTo>
                  <a:lnTo>
                    <a:pt x="2054" y="1014"/>
                  </a:lnTo>
                  <a:lnTo>
                    <a:pt x="2051" y="1017"/>
                  </a:lnTo>
                  <a:lnTo>
                    <a:pt x="2049" y="1019"/>
                  </a:lnTo>
                  <a:lnTo>
                    <a:pt x="2047" y="1021"/>
                  </a:lnTo>
                  <a:lnTo>
                    <a:pt x="2047" y="1022"/>
                  </a:lnTo>
                  <a:lnTo>
                    <a:pt x="2046" y="1025"/>
                  </a:lnTo>
                  <a:lnTo>
                    <a:pt x="2044" y="1029"/>
                  </a:lnTo>
                  <a:lnTo>
                    <a:pt x="2042" y="1030"/>
                  </a:lnTo>
                  <a:lnTo>
                    <a:pt x="2041" y="1032"/>
                  </a:lnTo>
                  <a:lnTo>
                    <a:pt x="2037" y="1039"/>
                  </a:lnTo>
                  <a:lnTo>
                    <a:pt x="2036" y="1040"/>
                  </a:lnTo>
                  <a:lnTo>
                    <a:pt x="2034" y="1042"/>
                  </a:lnTo>
                  <a:lnTo>
                    <a:pt x="2034" y="1044"/>
                  </a:lnTo>
                  <a:lnTo>
                    <a:pt x="2034" y="1045"/>
                  </a:lnTo>
                  <a:lnTo>
                    <a:pt x="2032" y="1047"/>
                  </a:lnTo>
                  <a:lnTo>
                    <a:pt x="2032" y="1048"/>
                  </a:lnTo>
                  <a:lnTo>
                    <a:pt x="2031" y="1050"/>
                  </a:lnTo>
                  <a:lnTo>
                    <a:pt x="2028" y="1052"/>
                  </a:lnTo>
                  <a:lnTo>
                    <a:pt x="2026" y="1053"/>
                  </a:lnTo>
                  <a:lnTo>
                    <a:pt x="2024" y="1053"/>
                  </a:lnTo>
                  <a:lnTo>
                    <a:pt x="2023" y="1055"/>
                  </a:lnTo>
                  <a:lnTo>
                    <a:pt x="2021" y="1055"/>
                  </a:lnTo>
                  <a:lnTo>
                    <a:pt x="2021" y="1057"/>
                  </a:lnTo>
                  <a:lnTo>
                    <a:pt x="2019" y="1058"/>
                  </a:lnTo>
                  <a:lnTo>
                    <a:pt x="2018" y="1062"/>
                  </a:lnTo>
                  <a:lnTo>
                    <a:pt x="2016" y="1063"/>
                  </a:lnTo>
                  <a:lnTo>
                    <a:pt x="2014" y="1063"/>
                  </a:lnTo>
                  <a:lnTo>
                    <a:pt x="2013" y="1063"/>
                  </a:lnTo>
                  <a:lnTo>
                    <a:pt x="2008" y="1063"/>
                  </a:lnTo>
                  <a:lnTo>
                    <a:pt x="2006" y="1063"/>
                  </a:lnTo>
                  <a:lnTo>
                    <a:pt x="2005" y="1065"/>
                  </a:lnTo>
                  <a:lnTo>
                    <a:pt x="2003" y="1065"/>
                  </a:lnTo>
                  <a:lnTo>
                    <a:pt x="2001" y="1065"/>
                  </a:lnTo>
                  <a:lnTo>
                    <a:pt x="2000" y="1065"/>
                  </a:lnTo>
                  <a:lnTo>
                    <a:pt x="1998" y="1065"/>
                  </a:lnTo>
                  <a:lnTo>
                    <a:pt x="1998" y="1067"/>
                  </a:lnTo>
                  <a:lnTo>
                    <a:pt x="1996" y="1067"/>
                  </a:lnTo>
                  <a:lnTo>
                    <a:pt x="1996" y="1068"/>
                  </a:lnTo>
                  <a:lnTo>
                    <a:pt x="1995" y="1068"/>
                  </a:lnTo>
                  <a:lnTo>
                    <a:pt x="1995" y="1070"/>
                  </a:lnTo>
                  <a:lnTo>
                    <a:pt x="1995" y="1071"/>
                  </a:lnTo>
                  <a:lnTo>
                    <a:pt x="1996" y="1073"/>
                  </a:lnTo>
                  <a:lnTo>
                    <a:pt x="1996" y="1075"/>
                  </a:lnTo>
                  <a:lnTo>
                    <a:pt x="1998" y="1076"/>
                  </a:lnTo>
                  <a:lnTo>
                    <a:pt x="1998" y="1078"/>
                  </a:lnTo>
                  <a:lnTo>
                    <a:pt x="2000" y="1080"/>
                  </a:lnTo>
                  <a:lnTo>
                    <a:pt x="2001" y="1083"/>
                  </a:lnTo>
                  <a:lnTo>
                    <a:pt x="2003" y="1085"/>
                  </a:lnTo>
                  <a:lnTo>
                    <a:pt x="2005" y="1090"/>
                  </a:lnTo>
                  <a:lnTo>
                    <a:pt x="2006" y="1094"/>
                  </a:lnTo>
                  <a:lnTo>
                    <a:pt x="2008" y="1096"/>
                  </a:lnTo>
                  <a:lnTo>
                    <a:pt x="2008" y="1098"/>
                  </a:lnTo>
                  <a:lnTo>
                    <a:pt x="2008" y="1099"/>
                  </a:lnTo>
                  <a:lnTo>
                    <a:pt x="2006" y="1101"/>
                  </a:lnTo>
                  <a:lnTo>
                    <a:pt x="2006" y="1103"/>
                  </a:lnTo>
                  <a:lnTo>
                    <a:pt x="2005" y="1104"/>
                  </a:lnTo>
                  <a:lnTo>
                    <a:pt x="2003" y="1106"/>
                  </a:lnTo>
                  <a:lnTo>
                    <a:pt x="2000" y="1106"/>
                  </a:lnTo>
                  <a:lnTo>
                    <a:pt x="1998" y="1106"/>
                  </a:lnTo>
                  <a:lnTo>
                    <a:pt x="1996" y="1106"/>
                  </a:lnTo>
                  <a:lnTo>
                    <a:pt x="1990" y="1104"/>
                  </a:lnTo>
                  <a:lnTo>
                    <a:pt x="1988" y="1104"/>
                  </a:lnTo>
                  <a:lnTo>
                    <a:pt x="1986" y="1103"/>
                  </a:lnTo>
                  <a:lnTo>
                    <a:pt x="1985" y="1103"/>
                  </a:lnTo>
                  <a:lnTo>
                    <a:pt x="1983" y="1104"/>
                  </a:lnTo>
                  <a:lnTo>
                    <a:pt x="1982" y="1106"/>
                  </a:lnTo>
                  <a:lnTo>
                    <a:pt x="1982" y="1108"/>
                  </a:lnTo>
                  <a:lnTo>
                    <a:pt x="1980" y="1109"/>
                  </a:lnTo>
                  <a:lnTo>
                    <a:pt x="1980" y="1111"/>
                  </a:lnTo>
                  <a:lnTo>
                    <a:pt x="1980" y="1113"/>
                  </a:lnTo>
                  <a:lnTo>
                    <a:pt x="1980" y="1114"/>
                  </a:lnTo>
                  <a:lnTo>
                    <a:pt x="1982" y="1116"/>
                  </a:lnTo>
                  <a:lnTo>
                    <a:pt x="1983" y="1117"/>
                  </a:lnTo>
                  <a:lnTo>
                    <a:pt x="1985" y="1121"/>
                  </a:lnTo>
                  <a:lnTo>
                    <a:pt x="1985" y="1122"/>
                  </a:lnTo>
                  <a:lnTo>
                    <a:pt x="1986" y="1122"/>
                  </a:lnTo>
                  <a:lnTo>
                    <a:pt x="1988" y="1126"/>
                  </a:lnTo>
                  <a:lnTo>
                    <a:pt x="1990" y="1129"/>
                  </a:lnTo>
                  <a:lnTo>
                    <a:pt x="1991" y="1129"/>
                  </a:lnTo>
                  <a:lnTo>
                    <a:pt x="1990" y="1129"/>
                  </a:lnTo>
                  <a:lnTo>
                    <a:pt x="1990" y="1131"/>
                  </a:lnTo>
                  <a:lnTo>
                    <a:pt x="1988" y="1131"/>
                  </a:lnTo>
                  <a:lnTo>
                    <a:pt x="1985" y="1129"/>
                  </a:lnTo>
                  <a:lnTo>
                    <a:pt x="1983" y="1129"/>
                  </a:lnTo>
                  <a:lnTo>
                    <a:pt x="1982" y="1129"/>
                  </a:lnTo>
                  <a:lnTo>
                    <a:pt x="1978" y="1129"/>
                  </a:lnTo>
                  <a:lnTo>
                    <a:pt x="1977" y="1131"/>
                  </a:lnTo>
                  <a:lnTo>
                    <a:pt x="1975" y="1132"/>
                  </a:lnTo>
                  <a:lnTo>
                    <a:pt x="1972" y="1136"/>
                  </a:lnTo>
                  <a:lnTo>
                    <a:pt x="1970" y="1137"/>
                  </a:lnTo>
                  <a:lnTo>
                    <a:pt x="1968" y="1139"/>
                  </a:lnTo>
                  <a:lnTo>
                    <a:pt x="1967" y="1139"/>
                  </a:lnTo>
                  <a:lnTo>
                    <a:pt x="1963" y="1140"/>
                  </a:lnTo>
                  <a:lnTo>
                    <a:pt x="1960" y="1142"/>
                  </a:lnTo>
                  <a:lnTo>
                    <a:pt x="1957" y="1144"/>
                  </a:lnTo>
                  <a:lnTo>
                    <a:pt x="1955" y="1147"/>
                  </a:lnTo>
                  <a:lnTo>
                    <a:pt x="1952" y="1149"/>
                  </a:lnTo>
                  <a:lnTo>
                    <a:pt x="1952" y="1150"/>
                  </a:lnTo>
                  <a:lnTo>
                    <a:pt x="1952" y="1152"/>
                  </a:lnTo>
                  <a:lnTo>
                    <a:pt x="1950" y="1152"/>
                  </a:lnTo>
                  <a:lnTo>
                    <a:pt x="1950" y="1155"/>
                  </a:lnTo>
                  <a:lnTo>
                    <a:pt x="1950" y="1157"/>
                  </a:lnTo>
                  <a:lnTo>
                    <a:pt x="1952" y="1162"/>
                  </a:lnTo>
                  <a:lnTo>
                    <a:pt x="1952" y="1165"/>
                  </a:lnTo>
                  <a:lnTo>
                    <a:pt x="1952" y="1168"/>
                  </a:lnTo>
                  <a:lnTo>
                    <a:pt x="1952" y="1172"/>
                  </a:lnTo>
                  <a:lnTo>
                    <a:pt x="1950" y="1175"/>
                  </a:lnTo>
                  <a:lnTo>
                    <a:pt x="1950" y="1177"/>
                  </a:lnTo>
                  <a:lnTo>
                    <a:pt x="1949" y="1180"/>
                  </a:lnTo>
                  <a:lnTo>
                    <a:pt x="1945" y="1182"/>
                  </a:lnTo>
                  <a:lnTo>
                    <a:pt x="1944" y="1183"/>
                  </a:lnTo>
                  <a:lnTo>
                    <a:pt x="1940" y="1186"/>
                  </a:lnTo>
                  <a:lnTo>
                    <a:pt x="1937" y="1188"/>
                  </a:lnTo>
                  <a:lnTo>
                    <a:pt x="1934" y="1190"/>
                  </a:lnTo>
                  <a:lnTo>
                    <a:pt x="1932" y="1191"/>
                  </a:lnTo>
                  <a:lnTo>
                    <a:pt x="1932" y="1193"/>
                  </a:lnTo>
                  <a:lnTo>
                    <a:pt x="1932" y="1195"/>
                  </a:lnTo>
                  <a:lnTo>
                    <a:pt x="1931" y="1195"/>
                  </a:lnTo>
                  <a:lnTo>
                    <a:pt x="1931" y="1196"/>
                  </a:lnTo>
                  <a:lnTo>
                    <a:pt x="1929" y="1198"/>
                  </a:lnTo>
                  <a:lnTo>
                    <a:pt x="1929" y="1201"/>
                  </a:lnTo>
                  <a:lnTo>
                    <a:pt x="1926" y="1205"/>
                  </a:lnTo>
                  <a:lnTo>
                    <a:pt x="1921" y="1211"/>
                  </a:lnTo>
                  <a:lnTo>
                    <a:pt x="1919" y="1213"/>
                  </a:lnTo>
                  <a:lnTo>
                    <a:pt x="1917" y="1216"/>
                  </a:lnTo>
                  <a:lnTo>
                    <a:pt x="1917" y="1219"/>
                  </a:lnTo>
                  <a:lnTo>
                    <a:pt x="1917" y="1221"/>
                  </a:lnTo>
                  <a:lnTo>
                    <a:pt x="1919" y="1223"/>
                  </a:lnTo>
                  <a:lnTo>
                    <a:pt x="1921" y="1224"/>
                  </a:lnTo>
                  <a:lnTo>
                    <a:pt x="1924" y="1228"/>
                  </a:lnTo>
                  <a:lnTo>
                    <a:pt x="1929" y="1232"/>
                  </a:lnTo>
                  <a:lnTo>
                    <a:pt x="1932" y="1237"/>
                  </a:lnTo>
                  <a:lnTo>
                    <a:pt x="1934" y="1239"/>
                  </a:lnTo>
                  <a:lnTo>
                    <a:pt x="1934" y="1242"/>
                  </a:lnTo>
                  <a:lnTo>
                    <a:pt x="1937" y="1246"/>
                  </a:lnTo>
                  <a:lnTo>
                    <a:pt x="1937" y="1247"/>
                  </a:lnTo>
                  <a:lnTo>
                    <a:pt x="1936" y="1249"/>
                  </a:lnTo>
                  <a:lnTo>
                    <a:pt x="1934" y="1252"/>
                  </a:lnTo>
                  <a:lnTo>
                    <a:pt x="1927" y="1264"/>
                  </a:lnTo>
                  <a:lnTo>
                    <a:pt x="1926" y="1265"/>
                  </a:lnTo>
                  <a:lnTo>
                    <a:pt x="1922" y="1267"/>
                  </a:lnTo>
                  <a:lnTo>
                    <a:pt x="1921" y="1270"/>
                  </a:lnTo>
                  <a:lnTo>
                    <a:pt x="1917" y="1275"/>
                  </a:lnTo>
                  <a:lnTo>
                    <a:pt x="1916" y="1278"/>
                  </a:lnTo>
                  <a:lnTo>
                    <a:pt x="1911" y="1285"/>
                  </a:lnTo>
                  <a:lnTo>
                    <a:pt x="1908" y="1287"/>
                  </a:lnTo>
                  <a:lnTo>
                    <a:pt x="1904" y="1290"/>
                  </a:lnTo>
                  <a:lnTo>
                    <a:pt x="1899" y="1293"/>
                  </a:lnTo>
                  <a:lnTo>
                    <a:pt x="1896" y="1293"/>
                  </a:lnTo>
                  <a:lnTo>
                    <a:pt x="1891" y="1293"/>
                  </a:lnTo>
                  <a:lnTo>
                    <a:pt x="1886" y="1292"/>
                  </a:lnTo>
                  <a:lnTo>
                    <a:pt x="1883" y="1292"/>
                  </a:lnTo>
                  <a:lnTo>
                    <a:pt x="1881" y="1293"/>
                  </a:lnTo>
                  <a:lnTo>
                    <a:pt x="1878" y="1297"/>
                  </a:lnTo>
                  <a:lnTo>
                    <a:pt x="1871" y="1306"/>
                  </a:lnTo>
                  <a:lnTo>
                    <a:pt x="1871" y="1308"/>
                  </a:lnTo>
                  <a:lnTo>
                    <a:pt x="1871" y="1311"/>
                  </a:lnTo>
                  <a:lnTo>
                    <a:pt x="1871" y="1315"/>
                  </a:lnTo>
                  <a:lnTo>
                    <a:pt x="1873" y="1318"/>
                  </a:lnTo>
                  <a:lnTo>
                    <a:pt x="1876" y="1318"/>
                  </a:lnTo>
                  <a:lnTo>
                    <a:pt x="1878" y="1320"/>
                  </a:lnTo>
                  <a:lnTo>
                    <a:pt x="1881" y="1320"/>
                  </a:lnTo>
                  <a:lnTo>
                    <a:pt x="1886" y="1323"/>
                  </a:lnTo>
                  <a:lnTo>
                    <a:pt x="1893" y="1326"/>
                  </a:lnTo>
                  <a:lnTo>
                    <a:pt x="1894" y="1326"/>
                  </a:lnTo>
                  <a:lnTo>
                    <a:pt x="1898" y="1331"/>
                  </a:lnTo>
                  <a:lnTo>
                    <a:pt x="1899" y="1333"/>
                  </a:lnTo>
                  <a:lnTo>
                    <a:pt x="1899" y="1334"/>
                  </a:lnTo>
                  <a:lnTo>
                    <a:pt x="1899" y="1338"/>
                  </a:lnTo>
                  <a:lnTo>
                    <a:pt x="1899" y="1341"/>
                  </a:lnTo>
                  <a:lnTo>
                    <a:pt x="1899" y="1343"/>
                  </a:lnTo>
                  <a:lnTo>
                    <a:pt x="1901" y="1344"/>
                  </a:lnTo>
                  <a:lnTo>
                    <a:pt x="1903" y="1349"/>
                  </a:lnTo>
                  <a:lnTo>
                    <a:pt x="1904" y="1351"/>
                  </a:lnTo>
                  <a:lnTo>
                    <a:pt x="1903" y="1354"/>
                  </a:lnTo>
                  <a:lnTo>
                    <a:pt x="1903" y="1356"/>
                  </a:lnTo>
                  <a:lnTo>
                    <a:pt x="1901" y="1357"/>
                  </a:lnTo>
                  <a:lnTo>
                    <a:pt x="1901" y="1359"/>
                  </a:lnTo>
                  <a:lnTo>
                    <a:pt x="1899" y="1361"/>
                  </a:lnTo>
                  <a:lnTo>
                    <a:pt x="1898" y="1361"/>
                  </a:lnTo>
                  <a:lnTo>
                    <a:pt x="1896" y="1361"/>
                  </a:lnTo>
                  <a:lnTo>
                    <a:pt x="1894" y="1359"/>
                  </a:lnTo>
                  <a:lnTo>
                    <a:pt x="1890" y="1359"/>
                  </a:lnTo>
                  <a:lnTo>
                    <a:pt x="1886" y="1359"/>
                  </a:lnTo>
                  <a:lnTo>
                    <a:pt x="1885" y="1359"/>
                  </a:lnTo>
                  <a:lnTo>
                    <a:pt x="1883" y="1361"/>
                  </a:lnTo>
                  <a:lnTo>
                    <a:pt x="1878" y="1364"/>
                  </a:lnTo>
                  <a:lnTo>
                    <a:pt x="1873" y="1366"/>
                  </a:lnTo>
                  <a:lnTo>
                    <a:pt x="1870" y="1367"/>
                  </a:lnTo>
                  <a:lnTo>
                    <a:pt x="1867" y="1370"/>
                  </a:lnTo>
                  <a:lnTo>
                    <a:pt x="1863" y="1372"/>
                  </a:lnTo>
                  <a:lnTo>
                    <a:pt x="1860" y="1375"/>
                  </a:lnTo>
                  <a:lnTo>
                    <a:pt x="1855" y="1377"/>
                  </a:lnTo>
                  <a:lnTo>
                    <a:pt x="1848" y="1379"/>
                  </a:lnTo>
                  <a:lnTo>
                    <a:pt x="1845" y="1379"/>
                  </a:lnTo>
                  <a:lnTo>
                    <a:pt x="1842" y="1379"/>
                  </a:lnTo>
                  <a:lnTo>
                    <a:pt x="1840" y="1379"/>
                  </a:lnTo>
                  <a:lnTo>
                    <a:pt x="1837" y="1377"/>
                  </a:lnTo>
                  <a:lnTo>
                    <a:pt x="1834" y="1377"/>
                  </a:lnTo>
                  <a:lnTo>
                    <a:pt x="1830" y="1374"/>
                  </a:lnTo>
                  <a:lnTo>
                    <a:pt x="1827" y="1372"/>
                  </a:lnTo>
                  <a:lnTo>
                    <a:pt x="1825" y="1367"/>
                  </a:lnTo>
                  <a:lnTo>
                    <a:pt x="1824" y="1366"/>
                  </a:lnTo>
                  <a:lnTo>
                    <a:pt x="1821" y="1362"/>
                  </a:lnTo>
                  <a:lnTo>
                    <a:pt x="1819" y="1361"/>
                  </a:lnTo>
                  <a:lnTo>
                    <a:pt x="1817" y="1357"/>
                  </a:lnTo>
                  <a:lnTo>
                    <a:pt x="1817" y="1354"/>
                  </a:lnTo>
                  <a:lnTo>
                    <a:pt x="1817" y="1349"/>
                  </a:lnTo>
                  <a:lnTo>
                    <a:pt x="1817" y="1347"/>
                  </a:lnTo>
                  <a:lnTo>
                    <a:pt x="1817" y="1346"/>
                  </a:lnTo>
                  <a:lnTo>
                    <a:pt x="1816" y="1346"/>
                  </a:lnTo>
                  <a:lnTo>
                    <a:pt x="1814" y="1346"/>
                  </a:lnTo>
                  <a:lnTo>
                    <a:pt x="1812" y="1346"/>
                  </a:lnTo>
                  <a:lnTo>
                    <a:pt x="1809" y="1347"/>
                  </a:lnTo>
                  <a:lnTo>
                    <a:pt x="1807" y="1349"/>
                  </a:lnTo>
                  <a:lnTo>
                    <a:pt x="1806" y="1352"/>
                  </a:lnTo>
                  <a:lnTo>
                    <a:pt x="1804" y="1354"/>
                  </a:lnTo>
                  <a:lnTo>
                    <a:pt x="1802" y="1356"/>
                  </a:lnTo>
                  <a:lnTo>
                    <a:pt x="1799" y="1359"/>
                  </a:lnTo>
                  <a:lnTo>
                    <a:pt x="1798" y="1361"/>
                  </a:lnTo>
                  <a:lnTo>
                    <a:pt x="1796" y="1361"/>
                  </a:lnTo>
                  <a:lnTo>
                    <a:pt x="1793" y="1359"/>
                  </a:lnTo>
                  <a:lnTo>
                    <a:pt x="1791" y="1359"/>
                  </a:lnTo>
                  <a:lnTo>
                    <a:pt x="1786" y="1361"/>
                  </a:lnTo>
                  <a:lnTo>
                    <a:pt x="1784" y="1362"/>
                  </a:lnTo>
                  <a:lnTo>
                    <a:pt x="1781" y="1364"/>
                  </a:lnTo>
                  <a:lnTo>
                    <a:pt x="1779" y="1364"/>
                  </a:lnTo>
                  <a:lnTo>
                    <a:pt x="1776" y="1366"/>
                  </a:lnTo>
                  <a:lnTo>
                    <a:pt x="1776" y="1367"/>
                  </a:lnTo>
                  <a:lnTo>
                    <a:pt x="1775" y="1369"/>
                  </a:lnTo>
                  <a:lnTo>
                    <a:pt x="1775" y="1370"/>
                  </a:lnTo>
                  <a:lnTo>
                    <a:pt x="1773" y="1375"/>
                  </a:lnTo>
                  <a:lnTo>
                    <a:pt x="1773" y="1377"/>
                  </a:lnTo>
                  <a:lnTo>
                    <a:pt x="1771" y="1379"/>
                  </a:lnTo>
                  <a:lnTo>
                    <a:pt x="1771" y="1382"/>
                  </a:lnTo>
                  <a:lnTo>
                    <a:pt x="1771" y="1385"/>
                  </a:lnTo>
                  <a:lnTo>
                    <a:pt x="1771" y="1392"/>
                  </a:lnTo>
                  <a:lnTo>
                    <a:pt x="1771" y="1393"/>
                  </a:lnTo>
                  <a:lnTo>
                    <a:pt x="1771" y="1397"/>
                  </a:lnTo>
                  <a:lnTo>
                    <a:pt x="1771" y="1400"/>
                  </a:lnTo>
                  <a:lnTo>
                    <a:pt x="1775" y="1403"/>
                  </a:lnTo>
                  <a:lnTo>
                    <a:pt x="1776" y="1407"/>
                  </a:lnTo>
                  <a:lnTo>
                    <a:pt x="1779" y="1408"/>
                  </a:lnTo>
                  <a:lnTo>
                    <a:pt x="1781" y="1410"/>
                  </a:lnTo>
                  <a:lnTo>
                    <a:pt x="1783" y="1413"/>
                  </a:lnTo>
                  <a:lnTo>
                    <a:pt x="1784" y="1413"/>
                  </a:lnTo>
                  <a:lnTo>
                    <a:pt x="1786" y="1415"/>
                  </a:lnTo>
                  <a:lnTo>
                    <a:pt x="1788" y="1415"/>
                  </a:lnTo>
                  <a:lnTo>
                    <a:pt x="1789" y="1413"/>
                  </a:lnTo>
                  <a:lnTo>
                    <a:pt x="1793" y="1413"/>
                  </a:lnTo>
                  <a:lnTo>
                    <a:pt x="1794" y="1412"/>
                  </a:lnTo>
                  <a:lnTo>
                    <a:pt x="1796" y="1412"/>
                  </a:lnTo>
                  <a:lnTo>
                    <a:pt x="1798" y="1413"/>
                  </a:lnTo>
                  <a:lnTo>
                    <a:pt x="1799" y="1415"/>
                  </a:lnTo>
                  <a:lnTo>
                    <a:pt x="1801" y="1416"/>
                  </a:lnTo>
                  <a:lnTo>
                    <a:pt x="1801" y="1418"/>
                  </a:lnTo>
                  <a:lnTo>
                    <a:pt x="1801" y="1420"/>
                  </a:lnTo>
                  <a:lnTo>
                    <a:pt x="1801" y="1421"/>
                  </a:lnTo>
                  <a:lnTo>
                    <a:pt x="1799" y="1423"/>
                  </a:lnTo>
                  <a:lnTo>
                    <a:pt x="1796" y="1428"/>
                  </a:lnTo>
                  <a:lnTo>
                    <a:pt x="1796" y="1430"/>
                  </a:lnTo>
                  <a:lnTo>
                    <a:pt x="1793" y="1431"/>
                  </a:lnTo>
                  <a:lnTo>
                    <a:pt x="1791" y="1433"/>
                  </a:lnTo>
                  <a:lnTo>
                    <a:pt x="1789" y="1435"/>
                  </a:lnTo>
                  <a:lnTo>
                    <a:pt x="1788" y="1435"/>
                  </a:lnTo>
                  <a:lnTo>
                    <a:pt x="1784" y="1438"/>
                  </a:lnTo>
                  <a:lnTo>
                    <a:pt x="1781" y="1439"/>
                  </a:lnTo>
                  <a:lnTo>
                    <a:pt x="1779" y="1441"/>
                  </a:lnTo>
                  <a:lnTo>
                    <a:pt x="1778" y="1443"/>
                  </a:lnTo>
                  <a:lnTo>
                    <a:pt x="1776" y="1444"/>
                  </a:lnTo>
                  <a:lnTo>
                    <a:pt x="1775" y="1444"/>
                  </a:lnTo>
                  <a:lnTo>
                    <a:pt x="1773" y="1444"/>
                  </a:lnTo>
                  <a:lnTo>
                    <a:pt x="1771" y="1444"/>
                  </a:lnTo>
                  <a:lnTo>
                    <a:pt x="1766" y="1444"/>
                  </a:lnTo>
                  <a:lnTo>
                    <a:pt x="1763" y="1443"/>
                  </a:lnTo>
                  <a:lnTo>
                    <a:pt x="1761" y="1444"/>
                  </a:lnTo>
                  <a:lnTo>
                    <a:pt x="1758" y="1444"/>
                  </a:lnTo>
                  <a:lnTo>
                    <a:pt x="1755" y="1444"/>
                  </a:lnTo>
                  <a:lnTo>
                    <a:pt x="1752" y="1444"/>
                  </a:lnTo>
                  <a:lnTo>
                    <a:pt x="1750" y="1444"/>
                  </a:lnTo>
                  <a:lnTo>
                    <a:pt x="1748" y="1446"/>
                  </a:lnTo>
                  <a:lnTo>
                    <a:pt x="1747" y="1446"/>
                  </a:lnTo>
                  <a:lnTo>
                    <a:pt x="1743" y="1448"/>
                  </a:lnTo>
                  <a:lnTo>
                    <a:pt x="1742" y="1448"/>
                  </a:lnTo>
                  <a:lnTo>
                    <a:pt x="1738" y="1449"/>
                  </a:lnTo>
                  <a:lnTo>
                    <a:pt x="1737" y="1449"/>
                  </a:lnTo>
                  <a:lnTo>
                    <a:pt x="1735" y="1449"/>
                  </a:lnTo>
                  <a:lnTo>
                    <a:pt x="1733" y="1453"/>
                  </a:lnTo>
                  <a:lnTo>
                    <a:pt x="1733" y="1454"/>
                  </a:lnTo>
                  <a:lnTo>
                    <a:pt x="1733" y="1456"/>
                  </a:lnTo>
                  <a:lnTo>
                    <a:pt x="1732" y="1458"/>
                  </a:lnTo>
                  <a:lnTo>
                    <a:pt x="1728" y="1459"/>
                  </a:lnTo>
                  <a:lnTo>
                    <a:pt x="1727" y="1461"/>
                  </a:lnTo>
                  <a:lnTo>
                    <a:pt x="1727" y="1462"/>
                  </a:lnTo>
                  <a:lnTo>
                    <a:pt x="1725" y="1464"/>
                  </a:lnTo>
                  <a:lnTo>
                    <a:pt x="1725" y="1466"/>
                  </a:lnTo>
                  <a:lnTo>
                    <a:pt x="1724" y="1469"/>
                  </a:lnTo>
                  <a:lnTo>
                    <a:pt x="1722" y="1471"/>
                  </a:lnTo>
                  <a:lnTo>
                    <a:pt x="1720" y="1474"/>
                  </a:lnTo>
                  <a:lnTo>
                    <a:pt x="1719" y="1476"/>
                  </a:lnTo>
                  <a:lnTo>
                    <a:pt x="1717" y="1481"/>
                  </a:lnTo>
                  <a:lnTo>
                    <a:pt x="1717" y="1484"/>
                  </a:lnTo>
                  <a:lnTo>
                    <a:pt x="1717" y="1485"/>
                  </a:lnTo>
                  <a:lnTo>
                    <a:pt x="1720" y="1489"/>
                  </a:lnTo>
                  <a:lnTo>
                    <a:pt x="1722" y="1489"/>
                  </a:lnTo>
                  <a:lnTo>
                    <a:pt x="1724" y="1490"/>
                  </a:lnTo>
                  <a:lnTo>
                    <a:pt x="1725" y="1492"/>
                  </a:lnTo>
                  <a:lnTo>
                    <a:pt x="1727" y="1494"/>
                  </a:lnTo>
                  <a:lnTo>
                    <a:pt x="1728" y="1494"/>
                  </a:lnTo>
                  <a:lnTo>
                    <a:pt x="1730" y="1495"/>
                  </a:lnTo>
                  <a:lnTo>
                    <a:pt x="1730" y="1497"/>
                  </a:lnTo>
                  <a:lnTo>
                    <a:pt x="1730" y="1500"/>
                  </a:lnTo>
                  <a:lnTo>
                    <a:pt x="1730" y="1502"/>
                  </a:lnTo>
                  <a:lnTo>
                    <a:pt x="1728" y="1502"/>
                  </a:lnTo>
                  <a:lnTo>
                    <a:pt x="1725" y="1504"/>
                  </a:lnTo>
                  <a:lnTo>
                    <a:pt x="1724" y="1505"/>
                  </a:lnTo>
                  <a:lnTo>
                    <a:pt x="1719" y="1507"/>
                  </a:lnTo>
                  <a:lnTo>
                    <a:pt x="1715" y="1508"/>
                  </a:lnTo>
                  <a:lnTo>
                    <a:pt x="1710" y="1512"/>
                  </a:lnTo>
                  <a:lnTo>
                    <a:pt x="1707" y="1512"/>
                  </a:lnTo>
                  <a:lnTo>
                    <a:pt x="1705" y="1512"/>
                  </a:lnTo>
                  <a:lnTo>
                    <a:pt x="1704" y="1513"/>
                  </a:lnTo>
                  <a:lnTo>
                    <a:pt x="1704" y="1515"/>
                  </a:lnTo>
                  <a:lnTo>
                    <a:pt x="1702" y="1517"/>
                  </a:lnTo>
                  <a:lnTo>
                    <a:pt x="1701" y="1518"/>
                  </a:lnTo>
                  <a:lnTo>
                    <a:pt x="1701" y="1522"/>
                  </a:lnTo>
                  <a:lnTo>
                    <a:pt x="1699" y="1522"/>
                  </a:lnTo>
                  <a:lnTo>
                    <a:pt x="1699" y="1523"/>
                  </a:lnTo>
                  <a:lnTo>
                    <a:pt x="1697" y="1525"/>
                  </a:lnTo>
                  <a:lnTo>
                    <a:pt x="1696" y="1527"/>
                  </a:lnTo>
                  <a:lnTo>
                    <a:pt x="1696" y="1530"/>
                  </a:lnTo>
                  <a:lnTo>
                    <a:pt x="1696" y="1531"/>
                  </a:lnTo>
                  <a:lnTo>
                    <a:pt x="1696" y="1533"/>
                  </a:lnTo>
                  <a:lnTo>
                    <a:pt x="1696" y="1536"/>
                  </a:lnTo>
                  <a:lnTo>
                    <a:pt x="1696" y="1538"/>
                  </a:lnTo>
                  <a:lnTo>
                    <a:pt x="1697" y="1540"/>
                  </a:lnTo>
                  <a:lnTo>
                    <a:pt x="1699" y="1541"/>
                  </a:lnTo>
                  <a:lnTo>
                    <a:pt x="1699" y="1543"/>
                  </a:lnTo>
                  <a:lnTo>
                    <a:pt x="1699" y="1545"/>
                  </a:lnTo>
                  <a:lnTo>
                    <a:pt x="1699" y="1546"/>
                  </a:lnTo>
                  <a:lnTo>
                    <a:pt x="1699" y="1548"/>
                  </a:lnTo>
                  <a:lnTo>
                    <a:pt x="1696" y="1548"/>
                  </a:lnTo>
                  <a:lnTo>
                    <a:pt x="1694" y="1550"/>
                  </a:lnTo>
                  <a:lnTo>
                    <a:pt x="1691" y="1553"/>
                  </a:lnTo>
                  <a:lnTo>
                    <a:pt x="1686" y="1558"/>
                  </a:lnTo>
                  <a:lnTo>
                    <a:pt x="1684" y="1559"/>
                  </a:lnTo>
                  <a:lnTo>
                    <a:pt x="1682" y="1561"/>
                  </a:lnTo>
                  <a:lnTo>
                    <a:pt x="1679" y="1563"/>
                  </a:lnTo>
                  <a:lnTo>
                    <a:pt x="1676" y="1563"/>
                  </a:lnTo>
                  <a:lnTo>
                    <a:pt x="1673" y="1563"/>
                  </a:lnTo>
                  <a:lnTo>
                    <a:pt x="1671" y="1564"/>
                  </a:lnTo>
                  <a:lnTo>
                    <a:pt x="1669" y="1564"/>
                  </a:lnTo>
                  <a:lnTo>
                    <a:pt x="1668" y="1564"/>
                  </a:lnTo>
                  <a:lnTo>
                    <a:pt x="1666" y="1564"/>
                  </a:lnTo>
                  <a:lnTo>
                    <a:pt x="1664" y="1564"/>
                  </a:lnTo>
                  <a:lnTo>
                    <a:pt x="1663" y="1566"/>
                  </a:lnTo>
                  <a:lnTo>
                    <a:pt x="1661" y="1566"/>
                  </a:lnTo>
                  <a:lnTo>
                    <a:pt x="1659" y="1564"/>
                  </a:lnTo>
                  <a:lnTo>
                    <a:pt x="1658" y="1563"/>
                  </a:lnTo>
                  <a:lnTo>
                    <a:pt x="1655" y="1563"/>
                  </a:lnTo>
                  <a:lnTo>
                    <a:pt x="1655" y="1561"/>
                  </a:lnTo>
                  <a:lnTo>
                    <a:pt x="1653" y="1561"/>
                  </a:lnTo>
                  <a:lnTo>
                    <a:pt x="1651" y="1561"/>
                  </a:lnTo>
                  <a:lnTo>
                    <a:pt x="1650" y="1559"/>
                  </a:lnTo>
                  <a:lnTo>
                    <a:pt x="1648" y="1558"/>
                  </a:lnTo>
                  <a:lnTo>
                    <a:pt x="1646" y="1558"/>
                  </a:lnTo>
                  <a:lnTo>
                    <a:pt x="1645" y="1558"/>
                  </a:lnTo>
                  <a:lnTo>
                    <a:pt x="1645" y="1559"/>
                  </a:lnTo>
                  <a:lnTo>
                    <a:pt x="1640" y="1561"/>
                  </a:lnTo>
                  <a:lnTo>
                    <a:pt x="1638" y="1563"/>
                  </a:lnTo>
                  <a:lnTo>
                    <a:pt x="1636" y="1564"/>
                  </a:lnTo>
                  <a:lnTo>
                    <a:pt x="1635" y="1566"/>
                  </a:lnTo>
                  <a:lnTo>
                    <a:pt x="1633" y="1568"/>
                  </a:lnTo>
                  <a:lnTo>
                    <a:pt x="1633" y="1569"/>
                  </a:lnTo>
                  <a:lnTo>
                    <a:pt x="1632" y="1571"/>
                  </a:lnTo>
                  <a:lnTo>
                    <a:pt x="1632" y="1573"/>
                  </a:lnTo>
                  <a:lnTo>
                    <a:pt x="1630" y="1573"/>
                  </a:lnTo>
                  <a:lnTo>
                    <a:pt x="1628" y="1574"/>
                  </a:lnTo>
                  <a:lnTo>
                    <a:pt x="1625" y="1574"/>
                  </a:lnTo>
                  <a:lnTo>
                    <a:pt x="1623" y="1576"/>
                  </a:lnTo>
                  <a:lnTo>
                    <a:pt x="1622" y="1576"/>
                  </a:lnTo>
                  <a:lnTo>
                    <a:pt x="1618" y="1577"/>
                  </a:lnTo>
                  <a:lnTo>
                    <a:pt x="1615" y="1581"/>
                  </a:lnTo>
                  <a:lnTo>
                    <a:pt x="1612" y="1584"/>
                  </a:lnTo>
                  <a:lnTo>
                    <a:pt x="1610" y="1586"/>
                  </a:lnTo>
                  <a:lnTo>
                    <a:pt x="1609" y="1587"/>
                  </a:lnTo>
                  <a:lnTo>
                    <a:pt x="1609" y="1591"/>
                  </a:lnTo>
                  <a:lnTo>
                    <a:pt x="1607" y="1592"/>
                  </a:lnTo>
                  <a:lnTo>
                    <a:pt x="1607" y="1594"/>
                  </a:lnTo>
                  <a:lnTo>
                    <a:pt x="1607" y="1596"/>
                  </a:lnTo>
                  <a:lnTo>
                    <a:pt x="1609" y="1597"/>
                  </a:lnTo>
                  <a:lnTo>
                    <a:pt x="1609" y="1599"/>
                  </a:lnTo>
                  <a:lnTo>
                    <a:pt x="1610" y="1599"/>
                  </a:lnTo>
                  <a:lnTo>
                    <a:pt x="1612" y="1600"/>
                  </a:lnTo>
                  <a:lnTo>
                    <a:pt x="1613" y="1602"/>
                  </a:lnTo>
                  <a:lnTo>
                    <a:pt x="1615" y="1602"/>
                  </a:lnTo>
                  <a:lnTo>
                    <a:pt x="1618" y="1604"/>
                  </a:lnTo>
                  <a:lnTo>
                    <a:pt x="1622" y="1605"/>
                  </a:lnTo>
                  <a:lnTo>
                    <a:pt x="1625" y="1607"/>
                  </a:lnTo>
                  <a:lnTo>
                    <a:pt x="1627" y="1610"/>
                  </a:lnTo>
                  <a:lnTo>
                    <a:pt x="1630" y="1614"/>
                  </a:lnTo>
                  <a:lnTo>
                    <a:pt x="1630" y="1615"/>
                  </a:lnTo>
                  <a:lnTo>
                    <a:pt x="1630" y="1617"/>
                  </a:lnTo>
                  <a:lnTo>
                    <a:pt x="1628" y="1620"/>
                  </a:lnTo>
                  <a:lnTo>
                    <a:pt x="1627" y="1622"/>
                  </a:lnTo>
                  <a:lnTo>
                    <a:pt x="1623" y="1623"/>
                  </a:lnTo>
                  <a:lnTo>
                    <a:pt x="1622" y="1625"/>
                  </a:lnTo>
                  <a:lnTo>
                    <a:pt x="1618" y="1625"/>
                  </a:lnTo>
                  <a:lnTo>
                    <a:pt x="1617" y="1627"/>
                  </a:lnTo>
                  <a:lnTo>
                    <a:pt x="1615" y="1627"/>
                  </a:lnTo>
                  <a:lnTo>
                    <a:pt x="1613" y="1628"/>
                  </a:lnTo>
                  <a:lnTo>
                    <a:pt x="1612" y="1630"/>
                  </a:lnTo>
                  <a:lnTo>
                    <a:pt x="1609" y="1632"/>
                  </a:lnTo>
                  <a:lnTo>
                    <a:pt x="1607" y="1632"/>
                  </a:lnTo>
                  <a:lnTo>
                    <a:pt x="1605" y="1633"/>
                  </a:lnTo>
                  <a:lnTo>
                    <a:pt x="1600" y="1637"/>
                  </a:lnTo>
                  <a:lnTo>
                    <a:pt x="1600" y="1638"/>
                  </a:lnTo>
                  <a:lnTo>
                    <a:pt x="1597" y="1640"/>
                  </a:lnTo>
                  <a:lnTo>
                    <a:pt x="1595" y="1640"/>
                  </a:lnTo>
                  <a:lnTo>
                    <a:pt x="1594" y="1641"/>
                  </a:lnTo>
                  <a:lnTo>
                    <a:pt x="1594" y="1640"/>
                  </a:lnTo>
                  <a:lnTo>
                    <a:pt x="1592" y="1640"/>
                  </a:lnTo>
                  <a:lnTo>
                    <a:pt x="1590" y="1640"/>
                  </a:lnTo>
                  <a:lnTo>
                    <a:pt x="1589" y="1640"/>
                  </a:lnTo>
                  <a:lnTo>
                    <a:pt x="1586" y="1640"/>
                  </a:lnTo>
                  <a:lnTo>
                    <a:pt x="1584" y="1640"/>
                  </a:lnTo>
                  <a:lnTo>
                    <a:pt x="1582" y="1641"/>
                  </a:lnTo>
                  <a:lnTo>
                    <a:pt x="1579" y="1643"/>
                  </a:lnTo>
                  <a:lnTo>
                    <a:pt x="1577" y="1643"/>
                  </a:lnTo>
                  <a:lnTo>
                    <a:pt x="1576" y="1643"/>
                  </a:lnTo>
                  <a:lnTo>
                    <a:pt x="1574" y="1643"/>
                  </a:lnTo>
                  <a:lnTo>
                    <a:pt x="1572" y="1641"/>
                  </a:lnTo>
                  <a:lnTo>
                    <a:pt x="1571" y="1641"/>
                  </a:lnTo>
                  <a:lnTo>
                    <a:pt x="1571" y="1638"/>
                  </a:lnTo>
                  <a:lnTo>
                    <a:pt x="1569" y="1637"/>
                  </a:lnTo>
                  <a:lnTo>
                    <a:pt x="1569" y="1632"/>
                  </a:lnTo>
                  <a:lnTo>
                    <a:pt x="1569" y="1630"/>
                  </a:lnTo>
                  <a:lnTo>
                    <a:pt x="1567" y="1628"/>
                  </a:lnTo>
                  <a:lnTo>
                    <a:pt x="1567" y="1625"/>
                  </a:lnTo>
                  <a:lnTo>
                    <a:pt x="1566" y="1623"/>
                  </a:lnTo>
                  <a:lnTo>
                    <a:pt x="1564" y="1622"/>
                  </a:lnTo>
                  <a:lnTo>
                    <a:pt x="1563" y="1620"/>
                  </a:lnTo>
                  <a:lnTo>
                    <a:pt x="1561" y="1618"/>
                  </a:lnTo>
                  <a:lnTo>
                    <a:pt x="1559" y="1618"/>
                  </a:lnTo>
                  <a:lnTo>
                    <a:pt x="1559" y="1617"/>
                  </a:lnTo>
                  <a:lnTo>
                    <a:pt x="1556" y="1617"/>
                  </a:lnTo>
                  <a:lnTo>
                    <a:pt x="1554" y="1617"/>
                  </a:lnTo>
                  <a:lnTo>
                    <a:pt x="1554" y="1618"/>
                  </a:lnTo>
                  <a:lnTo>
                    <a:pt x="1554" y="1620"/>
                  </a:lnTo>
                  <a:lnTo>
                    <a:pt x="1553" y="1622"/>
                  </a:lnTo>
                  <a:lnTo>
                    <a:pt x="1553" y="1625"/>
                  </a:lnTo>
                  <a:lnTo>
                    <a:pt x="1551" y="1628"/>
                  </a:lnTo>
                  <a:lnTo>
                    <a:pt x="1549" y="1628"/>
                  </a:lnTo>
                  <a:lnTo>
                    <a:pt x="1549" y="1630"/>
                  </a:lnTo>
                  <a:lnTo>
                    <a:pt x="1548" y="1632"/>
                  </a:lnTo>
                  <a:lnTo>
                    <a:pt x="1546" y="1633"/>
                  </a:lnTo>
                  <a:lnTo>
                    <a:pt x="1544" y="1635"/>
                  </a:lnTo>
                  <a:lnTo>
                    <a:pt x="1541" y="1638"/>
                  </a:lnTo>
                  <a:lnTo>
                    <a:pt x="1540" y="1640"/>
                  </a:lnTo>
                  <a:lnTo>
                    <a:pt x="1538" y="1640"/>
                  </a:lnTo>
                  <a:lnTo>
                    <a:pt x="1535" y="1643"/>
                  </a:lnTo>
                  <a:lnTo>
                    <a:pt x="1533" y="1643"/>
                  </a:lnTo>
                  <a:lnTo>
                    <a:pt x="1533" y="1645"/>
                  </a:lnTo>
                  <a:lnTo>
                    <a:pt x="1531" y="1645"/>
                  </a:lnTo>
                  <a:lnTo>
                    <a:pt x="1531" y="1646"/>
                  </a:lnTo>
                  <a:lnTo>
                    <a:pt x="1530" y="1646"/>
                  </a:lnTo>
                  <a:lnTo>
                    <a:pt x="1528" y="1648"/>
                  </a:lnTo>
                  <a:lnTo>
                    <a:pt x="1525" y="1651"/>
                  </a:lnTo>
                  <a:lnTo>
                    <a:pt x="1521" y="1653"/>
                  </a:lnTo>
                  <a:lnTo>
                    <a:pt x="1520" y="1655"/>
                  </a:lnTo>
                  <a:lnTo>
                    <a:pt x="1517" y="1655"/>
                  </a:lnTo>
                  <a:lnTo>
                    <a:pt x="1515" y="1656"/>
                  </a:lnTo>
                  <a:lnTo>
                    <a:pt x="1513" y="1658"/>
                  </a:lnTo>
                  <a:lnTo>
                    <a:pt x="1513" y="1660"/>
                  </a:lnTo>
                  <a:lnTo>
                    <a:pt x="1512" y="1661"/>
                  </a:lnTo>
                  <a:lnTo>
                    <a:pt x="1512" y="1663"/>
                  </a:lnTo>
                  <a:lnTo>
                    <a:pt x="1512" y="1664"/>
                  </a:lnTo>
                  <a:lnTo>
                    <a:pt x="1512" y="1666"/>
                  </a:lnTo>
                  <a:lnTo>
                    <a:pt x="1512" y="1669"/>
                  </a:lnTo>
                  <a:lnTo>
                    <a:pt x="1510" y="1673"/>
                  </a:lnTo>
                  <a:lnTo>
                    <a:pt x="1510" y="1674"/>
                  </a:lnTo>
                  <a:lnTo>
                    <a:pt x="1508" y="1676"/>
                  </a:lnTo>
                  <a:lnTo>
                    <a:pt x="1508" y="1678"/>
                  </a:lnTo>
                  <a:lnTo>
                    <a:pt x="1508" y="1679"/>
                  </a:lnTo>
                  <a:lnTo>
                    <a:pt x="1508" y="1681"/>
                  </a:lnTo>
                  <a:lnTo>
                    <a:pt x="1507" y="1683"/>
                  </a:lnTo>
                  <a:lnTo>
                    <a:pt x="1507" y="1684"/>
                  </a:lnTo>
                  <a:lnTo>
                    <a:pt x="1507" y="1686"/>
                  </a:lnTo>
                  <a:lnTo>
                    <a:pt x="1503" y="1687"/>
                  </a:lnTo>
                  <a:lnTo>
                    <a:pt x="1503" y="1689"/>
                  </a:lnTo>
                  <a:lnTo>
                    <a:pt x="1502" y="1689"/>
                  </a:lnTo>
                  <a:lnTo>
                    <a:pt x="1500" y="1691"/>
                  </a:lnTo>
                  <a:lnTo>
                    <a:pt x="1497" y="1691"/>
                  </a:lnTo>
                  <a:lnTo>
                    <a:pt x="1495" y="1691"/>
                  </a:lnTo>
                  <a:lnTo>
                    <a:pt x="1494" y="1691"/>
                  </a:lnTo>
                  <a:lnTo>
                    <a:pt x="1490" y="1691"/>
                  </a:lnTo>
                  <a:lnTo>
                    <a:pt x="1489" y="1692"/>
                  </a:lnTo>
                  <a:lnTo>
                    <a:pt x="1487" y="1692"/>
                  </a:lnTo>
                  <a:lnTo>
                    <a:pt x="1485" y="1692"/>
                  </a:lnTo>
                  <a:lnTo>
                    <a:pt x="1482" y="1692"/>
                  </a:lnTo>
                  <a:lnTo>
                    <a:pt x="1480" y="1694"/>
                  </a:lnTo>
                  <a:lnTo>
                    <a:pt x="1479" y="1694"/>
                  </a:lnTo>
                  <a:lnTo>
                    <a:pt x="1477" y="1697"/>
                  </a:lnTo>
                  <a:lnTo>
                    <a:pt x="1475" y="1699"/>
                  </a:lnTo>
                  <a:lnTo>
                    <a:pt x="1474" y="1701"/>
                  </a:lnTo>
                  <a:lnTo>
                    <a:pt x="1472" y="1702"/>
                  </a:lnTo>
                  <a:lnTo>
                    <a:pt x="1469" y="1702"/>
                  </a:lnTo>
                  <a:lnTo>
                    <a:pt x="1466" y="1702"/>
                  </a:lnTo>
                  <a:lnTo>
                    <a:pt x="1461" y="1702"/>
                  </a:lnTo>
                  <a:lnTo>
                    <a:pt x="1457" y="1702"/>
                  </a:lnTo>
                  <a:lnTo>
                    <a:pt x="1452" y="1699"/>
                  </a:lnTo>
                  <a:lnTo>
                    <a:pt x="1449" y="1697"/>
                  </a:lnTo>
                  <a:lnTo>
                    <a:pt x="1448" y="1696"/>
                  </a:lnTo>
                  <a:lnTo>
                    <a:pt x="1446" y="1694"/>
                  </a:lnTo>
                  <a:lnTo>
                    <a:pt x="1446" y="1689"/>
                  </a:lnTo>
                  <a:lnTo>
                    <a:pt x="1446" y="1687"/>
                  </a:lnTo>
                  <a:lnTo>
                    <a:pt x="1446" y="1684"/>
                  </a:lnTo>
                  <a:lnTo>
                    <a:pt x="1446" y="1679"/>
                  </a:lnTo>
                  <a:lnTo>
                    <a:pt x="1448" y="1678"/>
                  </a:lnTo>
                  <a:lnTo>
                    <a:pt x="1446" y="1674"/>
                  </a:lnTo>
                  <a:lnTo>
                    <a:pt x="1446" y="1673"/>
                  </a:lnTo>
                  <a:lnTo>
                    <a:pt x="1444" y="1669"/>
                  </a:lnTo>
                  <a:lnTo>
                    <a:pt x="1441" y="1668"/>
                  </a:lnTo>
                  <a:lnTo>
                    <a:pt x="1439" y="1666"/>
                  </a:lnTo>
                  <a:lnTo>
                    <a:pt x="1438" y="1666"/>
                  </a:lnTo>
                  <a:lnTo>
                    <a:pt x="1436" y="1666"/>
                  </a:lnTo>
                  <a:lnTo>
                    <a:pt x="1434" y="1666"/>
                  </a:lnTo>
                  <a:lnTo>
                    <a:pt x="1434" y="1668"/>
                  </a:lnTo>
                  <a:lnTo>
                    <a:pt x="1431" y="1671"/>
                  </a:lnTo>
                  <a:lnTo>
                    <a:pt x="1431" y="1674"/>
                  </a:lnTo>
                  <a:lnTo>
                    <a:pt x="1429" y="1676"/>
                  </a:lnTo>
                  <a:lnTo>
                    <a:pt x="1429" y="1679"/>
                  </a:lnTo>
                  <a:lnTo>
                    <a:pt x="1429" y="1681"/>
                  </a:lnTo>
                  <a:lnTo>
                    <a:pt x="1429" y="1684"/>
                  </a:lnTo>
                  <a:lnTo>
                    <a:pt x="1429" y="1686"/>
                  </a:lnTo>
                  <a:lnTo>
                    <a:pt x="1429" y="1687"/>
                  </a:lnTo>
                  <a:lnTo>
                    <a:pt x="1428" y="1689"/>
                  </a:lnTo>
                  <a:lnTo>
                    <a:pt x="1426" y="1691"/>
                  </a:lnTo>
                  <a:lnTo>
                    <a:pt x="1426" y="1692"/>
                  </a:lnTo>
                  <a:lnTo>
                    <a:pt x="1425" y="1692"/>
                  </a:lnTo>
                  <a:lnTo>
                    <a:pt x="1423" y="1692"/>
                  </a:lnTo>
                  <a:lnTo>
                    <a:pt x="1421" y="1692"/>
                  </a:lnTo>
                  <a:lnTo>
                    <a:pt x="1418" y="1691"/>
                  </a:lnTo>
                  <a:lnTo>
                    <a:pt x="1416" y="1689"/>
                  </a:lnTo>
                  <a:lnTo>
                    <a:pt x="1415" y="1684"/>
                  </a:lnTo>
                  <a:lnTo>
                    <a:pt x="1415" y="1683"/>
                  </a:lnTo>
                  <a:lnTo>
                    <a:pt x="1413" y="1681"/>
                  </a:lnTo>
                  <a:lnTo>
                    <a:pt x="1411" y="1679"/>
                  </a:lnTo>
                  <a:lnTo>
                    <a:pt x="1410" y="1679"/>
                  </a:lnTo>
                  <a:lnTo>
                    <a:pt x="1408" y="1679"/>
                  </a:lnTo>
                  <a:lnTo>
                    <a:pt x="1406" y="1679"/>
                  </a:lnTo>
                  <a:lnTo>
                    <a:pt x="1405" y="1679"/>
                  </a:lnTo>
                  <a:lnTo>
                    <a:pt x="1403" y="1681"/>
                  </a:lnTo>
                  <a:lnTo>
                    <a:pt x="1400" y="1683"/>
                  </a:lnTo>
                  <a:lnTo>
                    <a:pt x="1397" y="1683"/>
                  </a:lnTo>
                  <a:lnTo>
                    <a:pt x="1395" y="1683"/>
                  </a:lnTo>
                  <a:lnTo>
                    <a:pt x="1393" y="1683"/>
                  </a:lnTo>
                  <a:lnTo>
                    <a:pt x="1390" y="1684"/>
                  </a:lnTo>
                  <a:lnTo>
                    <a:pt x="1388" y="1684"/>
                  </a:lnTo>
                  <a:lnTo>
                    <a:pt x="1387" y="1684"/>
                  </a:lnTo>
                  <a:lnTo>
                    <a:pt x="1385" y="1686"/>
                  </a:lnTo>
                  <a:lnTo>
                    <a:pt x="1383" y="1687"/>
                  </a:lnTo>
                  <a:lnTo>
                    <a:pt x="1382" y="1689"/>
                  </a:lnTo>
                  <a:lnTo>
                    <a:pt x="1380" y="1691"/>
                  </a:lnTo>
                  <a:lnTo>
                    <a:pt x="1380" y="1692"/>
                  </a:lnTo>
                  <a:lnTo>
                    <a:pt x="1379" y="1692"/>
                  </a:lnTo>
                  <a:lnTo>
                    <a:pt x="1377" y="1694"/>
                  </a:lnTo>
                  <a:lnTo>
                    <a:pt x="1374" y="1696"/>
                  </a:lnTo>
                  <a:lnTo>
                    <a:pt x="1372" y="1696"/>
                  </a:lnTo>
                  <a:lnTo>
                    <a:pt x="1370" y="1696"/>
                  </a:lnTo>
                  <a:lnTo>
                    <a:pt x="1370" y="1694"/>
                  </a:lnTo>
                  <a:lnTo>
                    <a:pt x="1369" y="1694"/>
                  </a:lnTo>
                  <a:lnTo>
                    <a:pt x="1367" y="1694"/>
                  </a:lnTo>
                  <a:lnTo>
                    <a:pt x="1365" y="1694"/>
                  </a:lnTo>
                  <a:lnTo>
                    <a:pt x="1364" y="1692"/>
                  </a:lnTo>
                  <a:lnTo>
                    <a:pt x="1362" y="1692"/>
                  </a:lnTo>
                  <a:lnTo>
                    <a:pt x="1360" y="1692"/>
                  </a:lnTo>
                  <a:lnTo>
                    <a:pt x="1356" y="1687"/>
                  </a:lnTo>
                  <a:lnTo>
                    <a:pt x="1352" y="1684"/>
                  </a:lnTo>
                  <a:lnTo>
                    <a:pt x="1351" y="1684"/>
                  </a:lnTo>
                  <a:lnTo>
                    <a:pt x="1349" y="1684"/>
                  </a:lnTo>
                  <a:lnTo>
                    <a:pt x="1347" y="1684"/>
                  </a:lnTo>
                  <a:lnTo>
                    <a:pt x="1342" y="1684"/>
                  </a:lnTo>
                  <a:lnTo>
                    <a:pt x="1341" y="1684"/>
                  </a:lnTo>
                  <a:lnTo>
                    <a:pt x="1341" y="1686"/>
                  </a:lnTo>
                  <a:lnTo>
                    <a:pt x="1339" y="1686"/>
                  </a:lnTo>
                  <a:lnTo>
                    <a:pt x="1339" y="1687"/>
                  </a:lnTo>
                  <a:lnTo>
                    <a:pt x="1337" y="1689"/>
                  </a:lnTo>
                  <a:lnTo>
                    <a:pt x="1337" y="1691"/>
                  </a:lnTo>
                  <a:lnTo>
                    <a:pt x="1337" y="1694"/>
                  </a:lnTo>
                  <a:lnTo>
                    <a:pt x="1336" y="1694"/>
                  </a:lnTo>
                  <a:lnTo>
                    <a:pt x="1336" y="1696"/>
                  </a:lnTo>
                  <a:lnTo>
                    <a:pt x="1336" y="1697"/>
                  </a:lnTo>
                  <a:lnTo>
                    <a:pt x="1336" y="1699"/>
                  </a:lnTo>
                  <a:lnTo>
                    <a:pt x="1336" y="1702"/>
                  </a:lnTo>
                  <a:lnTo>
                    <a:pt x="1334" y="1704"/>
                  </a:lnTo>
                  <a:lnTo>
                    <a:pt x="1334" y="1706"/>
                  </a:lnTo>
                  <a:lnTo>
                    <a:pt x="1334" y="1709"/>
                  </a:lnTo>
                  <a:lnTo>
                    <a:pt x="1334" y="1712"/>
                  </a:lnTo>
                  <a:lnTo>
                    <a:pt x="1333" y="1712"/>
                  </a:lnTo>
                  <a:lnTo>
                    <a:pt x="1333" y="1714"/>
                  </a:lnTo>
                  <a:lnTo>
                    <a:pt x="1329" y="1714"/>
                  </a:lnTo>
                  <a:lnTo>
                    <a:pt x="1328" y="1714"/>
                  </a:lnTo>
                  <a:lnTo>
                    <a:pt x="1324" y="1715"/>
                  </a:lnTo>
                  <a:lnTo>
                    <a:pt x="1323" y="1715"/>
                  </a:lnTo>
                  <a:lnTo>
                    <a:pt x="1319" y="1717"/>
                  </a:lnTo>
                  <a:lnTo>
                    <a:pt x="1316" y="1720"/>
                  </a:lnTo>
                  <a:lnTo>
                    <a:pt x="1313" y="1724"/>
                  </a:lnTo>
                  <a:lnTo>
                    <a:pt x="1313" y="1725"/>
                  </a:lnTo>
                  <a:lnTo>
                    <a:pt x="1311" y="1727"/>
                  </a:lnTo>
                  <a:lnTo>
                    <a:pt x="1311" y="1729"/>
                  </a:lnTo>
                  <a:lnTo>
                    <a:pt x="1310" y="1730"/>
                  </a:lnTo>
                  <a:lnTo>
                    <a:pt x="1308" y="1732"/>
                  </a:lnTo>
                  <a:lnTo>
                    <a:pt x="1306" y="1735"/>
                  </a:lnTo>
                  <a:lnTo>
                    <a:pt x="1303" y="1740"/>
                  </a:lnTo>
                  <a:lnTo>
                    <a:pt x="1301" y="1742"/>
                  </a:lnTo>
                  <a:lnTo>
                    <a:pt x="1300" y="1742"/>
                  </a:lnTo>
                  <a:lnTo>
                    <a:pt x="1300" y="1743"/>
                  </a:lnTo>
                  <a:lnTo>
                    <a:pt x="1295" y="1745"/>
                  </a:lnTo>
                  <a:lnTo>
                    <a:pt x="1293" y="1747"/>
                  </a:lnTo>
                  <a:lnTo>
                    <a:pt x="1291" y="1747"/>
                  </a:lnTo>
                  <a:lnTo>
                    <a:pt x="1290" y="1748"/>
                  </a:lnTo>
                  <a:lnTo>
                    <a:pt x="1288" y="1748"/>
                  </a:lnTo>
                  <a:lnTo>
                    <a:pt x="1287" y="1750"/>
                  </a:lnTo>
                  <a:lnTo>
                    <a:pt x="1287" y="1752"/>
                  </a:lnTo>
                  <a:lnTo>
                    <a:pt x="1287" y="1753"/>
                  </a:lnTo>
                  <a:lnTo>
                    <a:pt x="1285" y="1758"/>
                  </a:lnTo>
                  <a:lnTo>
                    <a:pt x="1283" y="1761"/>
                  </a:lnTo>
                  <a:lnTo>
                    <a:pt x="1282" y="1763"/>
                  </a:lnTo>
                  <a:lnTo>
                    <a:pt x="1280" y="1765"/>
                  </a:lnTo>
                  <a:lnTo>
                    <a:pt x="1278" y="1766"/>
                  </a:lnTo>
                  <a:lnTo>
                    <a:pt x="1273" y="1770"/>
                  </a:lnTo>
                  <a:lnTo>
                    <a:pt x="1272" y="1770"/>
                  </a:lnTo>
                  <a:lnTo>
                    <a:pt x="1270" y="1770"/>
                  </a:lnTo>
                  <a:lnTo>
                    <a:pt x="1268" y="1771"/>
                  </a:lnTo>
                  <a:lnTo>
                    <a:pt x="1268" y="1773"/>
                  </a:lnTo>
                  <a:lnTo>
                    <a:pt x="1267" y="1775"/>
                  </a:lnTo>
                  <a:lnTo>
                    <a:pt x="1267" y="1776"/>
                  </a:lnTo>
                  <a:lnTo>
                    <a:pt x="1268" y="1778"/>
                  </a:lnTo>
                  <a:lnTo>
                    <a:pt x="1268" y="1779"/>
                  </a:lnTo>
                  <a:lnTo>
                    <a:pt x="1270" y="1781"/>
                  </a:lnTo>
                  <a:lnTo>
                    <a:pt x="1270" y="1783"/>
                  </a:lnTo>
                  <a:lnTo>
                    <a:pt x="1272" y="1784"/>
                  </a:lnTo>
                  <a:lnTo>
                    <a:pt x="1273" y="1784"/>
                  </a:lnTo>
                  <a:lnTo>
                    <a:pt x="1273" y="1786"/>
                  </a:lnTo>
                  <a:lnTo>
                    <a:pt x="1273" y="1788"/>
                  </a:lnTo>
                  <a:lnTo>
                    <a:pt x="1273" y="1789"/>
                  </a:lnTo>
                  <a:lnTo>
                    <a:pt x="1273" y="1793"/>
                  </a:lnTo>
                  <a:lnTo>
                    <a:pt x="1273" y="1794"/>
                  </a:lnTo>
                  <a:lnTo>
                    <a:pt x="1272" y="1796"/>
                  </a:lnTo>
                  <a:lnTo>
                    <a:pt x="1272" y="1798"/>
                  </a:lnTo>
                  <a:lnTo>
                    <a:pt x="1272" y="1799"/>
                  </a:lnTo>
                  <a:lnTo>
                    <a:pt x="1270" y="1801"/>
                  </a:lnTo>
                  <a:lnTo>
                    <a:pt x="1270" y="1802"/>
                  </a:lnTo>
                  <a:lnTo>
                    <a:pt x="1270" y="1804"/>
                  </a:lnTo>
                  <a:lnTo>
                    <a:pt x="1270" y="1806"/>
                  </a:lnTo>
                  <a:lnTo>
                    <a:pt x="1268" y="1806"/>
                  </a:lnTo>
                  <a:lnTo>
                    <a:pt x="1267" y="1809"/>
                  </a:lnTo>
                  <a:lnTo>
                    <a:pt x="1267" y="1811"/>
                  </a:lnTo>
                  <a:lnTo>
                    <a:pt x="1262" y="1811"/>
                  </a:lnTo>
                  <a:lnTo>
                    <a:pt x="1260" y="1811"/>
                  </a:lnTo>
                  <a:lnTo>
                    <a:pt x="1259" y="1809"/>
                  </a:lnTo>
                  <a:lnTo>
                    <a:pt x="1257" y="1811"/>
                  </a:lnTo>
                  <a:lnTo>
                    <a:pt x="1255" y="1811"/>
                  </a:lnTo>
                  <a:lnTo>
                    <a:pt x="1255" y="1812"/>
                  </a:lnTo>
                  <a:lnTo>
                    <a:pt x="1255" y="1814"/>
                  </a:lnTo>
                  <a:lnTo>
                    <a:pt x="1259" y="1817"/>
                  </a:lnTo>
                  <a:lnTo>
                    <a:pt x="1260" y="1819"/>
                  </a:lnTo>
                  <a:lnTo>
                    <a:pt x="1260" y="1821"/>
                  </a:lnTo>
                  <a:lnTo>
                    <a:pt x="1260" y="1822"/>
                  </a:lnTo>
                  <a:lnTo>
                    <a:pt x="1259" y="1825"/>
                  </a:lnTo>
                  <a:lnTo>
                    <a:pt x="1259" y="1829"/>
                  </a:lnTo>
                  <a:lnTo>
                    <a:pt x="1259" y="1830"/>
                  </a:lnTo>
                  <a:lnTo>
                    <a:pt x="1257" y="1832"/>
                  </a:lnTo>
                  <a:lnTo>
                    <a:pt x="1255" y="1834"/>
                  </a:lnTo>
                  <a:lnTo>
                    <a:pt x="1255" y="1835"/>
                  </a:lnTo>
                  <a:lnTo>
                    <a:pt x="1254" y="1837"/>
                  </a:lnTo>
                  <a:lnTo>
                    <a:pt x="1252" y="1839"/>
                  </a:lnTo>
                  <a:lnTo>
                    <a:pt x="1249" y="1840"/>
                  </a:lnTo>
                  <a:lnTo>
                    <a:pt x="1245" y="1842"/>
                  </a:lnTo>
                  <a:lnTo>
                    <a:pt x="1244" y="1844"/>
                  </a:lnTo>
                  <a:lnTo>
                    <a:pt x="1242" y="1845"/>
                  </a:lnTo>
                  <a:lnTo>
                    <a:pt x="1241" y="1845"/>
                  </a:lnTo>
                  <a:lnTo>
                    <a:pt x="1241" y="1847"/>
                  </a:lnTo>
                  <a:lnTo>
                    <a:pt x="1239" y="1848"/>
                  </a:lnTo>
                  <a:lnTo>
                    <a:pt x="1239" y="1850"/>
                  </a:lnTo>
                  <a:lnTo>
                    <a:pt x="1241" y="1852"/>
                  </a:lnTo>
                  <a:lnTo>
                    <a:pt x="1241" y="1853"/>
                  </a:lnTo>
                  <a:lnTo>
                    <a:pt x="1241" y="1855"/>
                  </a:lnTo>
                  <a:lnTo>
                    <a:pt x="1239" y="1857"/>
                  </a:lnTo>
                  <a:lnTo>
                    <a:pt x="1237" y="1858"/>
                  </a:lnTo>
                  <a:lnTo>
                    <a:pt x="1236" y="1862"/>
                  </a:lnTo>
                  <a:lnTo>
                    <a:pt x="1232" y="1863"/>
                  </a:lnTo>
                  <a:lnTo>
                    <a:pt x="1229" y="1865"/>
                  </a:lnTo>
                  <a:lnTo>
                    <a:pt x="1227" y="1867"/>
                  </a:lnTo>
                  <a:lnTo>
                    <a:pt x="1226" y="1868"/>
                  </a:lnTo>
                  <a:lnTo>
                    <a:pt x="1222" y="1871"/>
                  </a:lnTo>
                  <a:lnTo>
                    <a:pt x="1221" y="1873"/>
                  </a:lnTo>
                  <a:lnTo>
                    <a:pt x="1216" y="1875"/>
                  </a:lnTo>
                  <a:lnTo>
                    <a:pt x="1213" y="1876"/>
                  </a:lnTo>
                  <a:lnTo>
                    <a:pt x="1211" y="1876"/>
                  </a:lnTo>
                  <a:lnTo>
                    <a:pt x="1209" y="1878"/>
                  </a:lnTo>
                  <a:lnTo>
                    <a:pt x="1208" y="1878"/>
                  </a:lnTo>
                  <a:lnTo>
                    <a:pt x="1206" y="1878"/>
                  </a:lnTo>
                  <a:lnTo>
                    <a:pt x="1203" y="1883"/>
                  </a:lnTo>
                  <a:lnTo>
                    <a:pt x="1199" y="1886"/>
                  </a:lnTo>
                  <a:lnTo>
                    <a:pt x="1198" y="1888"/>
                  </a:lnTo>
                  <a:lnTo>
                    <a:pt x="1198" y="1890"/>
                  </a:lnTo>
                  <a:lnTo>
                    <a:pt x="1196" y="1891"/>
                  </a:lnTo>
                  <a:lnTo>
                    <a:pt x="1193" y="1896"/>
                  </a:lnTo>
                  <a:lnTo>
                    <a:pt x="1191" y="1898"/>
                  </a:lnTo>
                  <a:lnTo>
                    <a:pt x="1190" y="1901"/>
                  </a:lnTo>
                  <a:lnTo>
                    <a:pt x="1188" y="1904"/>
                  </a:lnTo>
                  <a:lnTo>
                    <a:pt x="1188" y="1906"/>
                  </a:lnTo>
                  <a:lnTo>
                    <a:pt x="1186" y="1911"/>
                  </a:lnTo>
                  <a:lnTo>
                    <a:pt x="1186" y="1913"/>
                  </a:lnTo>
                  <a:lnTo>
                    <a:pt x="1185" y="1913"/>
                  </a:lnTo>
                  <a:lnTo>
                    <a:pt x="1183" y="1914"/>
                  </a:lnTo>
                  <a:lnTo>
                    <a:pt x="1181" y="1914"/>
                  </a:lnTo>
                  <a:lnTo>
                    <a:pt x="1178" y="1916"/>
                  </a:lnTo>
                  <a:lnTo>
                    <a:pt x="1176" y="1917"/>
                  </a:lnTo>
                  <a:lnTo>
                    <a:pt x="1175" y="1921"/>
                  </a:lnTo>
                  <a:lnTo>
                    <a:pt x="1173" y="1922"/>
                  </a:lnTo>
                  <a:lnTo>
                    <a:pt x="1172" y="1924"/>
                  </a:lnTo>
                  <a:lnTo>
                    <a:pt x="1172" y="1926"/>
                  </a:lnTo>
                  <a:lnTo>
                    <a:pt x="1170" y="1926"/>
                  </a:lnTo>
                  <a:lnTo>
                    <a:pt x="1170" y="1927"/>
                  </a:lnTo>
                  <a:lnTo>
                    <a:pt x="1165" y="1931"/>
                  </a:lnTo>
                  <a:lnTo>
                    <a:pt x="1163" y="1932"/>
                  </a:lnTo>
                  <a:lnTo>
                    <a:pt x="1162" y="1932"/>
                  </a:lnTo>
                  <a:lnTo>
                    <a:pt x="1160" y="1932"/>
                  </a:lnTo>
                  <a:lnTo>
                    <a:pt x="1158" y="1932"/>
                  </a:lnTo>
                  <a:lnTo>
                    <a:pt x="1157" y="1932"/>
                  </a:lnTo>
                  <a:lnTo>
                    <a:pt x="1155" y="1932"/>
                  </a:lnTo>
                  <a:lnTo>
                    <a:pt x="1153" y="1934"/>
                  </a:lnTo>
                  <a:lnTo>
                    <a:pt x="1152" y="1936"/>
                  </a:lnTo>
                  <a:lnTo>
                    <a:pt x="1148" y="1937"/>
                  </a:lnTo>
                  <a:lnTo>
                    <a:pt x="1145" y="1940"/>
                  </a:lnTo>
                  <a:lnTo>
                    <a:pt x="1142" y="1942"/>
                  </a:lnTo>
                  <a:lnTo>
                    <a:pt x="1140" y="1944"/>
                  </a:lnTo>
                  <a:lnTo>
                    <a:pt x="1139" y="1947"/>
                  </a:lnTo>
                  <a:lnTo>
                    <a:pt x="1137" y="1950"/>
                  </a:lnTo>
                  <a:lnTo>
                    <a:pt x="1134" y="1955"/>
                  </a:lnTo>
                  <a:lnTo>
                    <a:pt x="1134" y="1957"/>
                  </a:lnTo>
                  <a:lnTo>
                    <a:pt x="1135" y="1960"/>
                  </a:lnTo>
                  <a:lnTo>
                    <a:pt x="1135" y="1962"/>
                  </a:lnTo>
                  <a:lnTo>
                    <a:pt x="1134" y="1963"/>
                  </a:lnTo>
                  <a:lnTo>
                    <a:pt x="1134" y="1967"/>
                  </a:lnTo>
                  <a:lnTo>
                    <a:pt x="1135" y="1967"/>
                  </a:lnTo>
                  <a:lnTo>
                    <a:pt x="1135" y="1968"/>
                  </a:lnTo>
                  <a:lnTo>
                    <a:pt x="1137" y="1970"/>
                  </a:lnTo>
                  <a:lnTo>
                    <a:pt x="1140" y="1973"/>
                  </a:lnTo>
                  <a:lnTo>
                    <a:pt x="1142" y="1977"/>
                  </a:lnTo>
                  <a:lnTo>
                    <a:pt x="1144" y="1978"/>
                  </a:lnTo>
                  <a:lnTo>
                    <a:pt x="1144" y="1982"/>
                  </a:lnTo>
                  <a:lnTo>
                    <a:pt x="1145" y="1982"/>
                  </a:lnTo>
                  <a:lnTo>
                    <a:pt x="1147" y="1985"/>
                  </a:lnTo>
                  <a:lnTo>
                    <a:pt x="1150" y="1990"/>
                  </a:lnTo>
                  <a:lnTo>
                    <a:pt x="1152" y="1991"/>
                  </a:lnTo>
                  <a:lnTo>
                    <a:pt x="1153" y="1995"/>
                  </a:lnTo>
                  <a:lnTo>
                    <a:pt x="1153" y="1998"/>
                  </a:lnTo>
                  <a:lnTo>
                    <a:pt x="1153" y="2001"/>
                  </a:lnTo>
                  <a:lnTo>
                    <a:pt x="1153" y="2003"/>
                  </a:lnTo>
                  <a:lnTo>
                    <a:pt x="1155" y="2005"/>
                  </a:lnTo>
                  <a:lnTo>
                    <a:pt x="1157" y="2006"/>
                  </a:lnTo>
                  <a:lnTo>
                    <a:pt x="1158" y="2008"/>
                  </a:lnTo>
                  <a:lnTo>
                    <a:pt x="1160" y="2009"/>
                  </a:lnTo>
                  <a:lnTo>
                    <a:pt x="1162" y="2009"/>
                  </a:lnTo>
                  <a:lnTo>
                    <a:pt x="1163" y="2011"/>
                  </a:lnTo>
                  <a:lnTo>
                    <a:pt x="1165" y="2011"/>
                  </a:lnTo>
                  <a:lnTo>
                    <a:pt x="1165" y="2013"/>
                  </a:lnTo>
                  <a:lnTo>
                    <a:pt x="1163" y="2014"/>
                  </a:lnTo>
                  <a:lnTo>
                    <a:pt x="1162" y="2019"/>
                  </a:lnTo>
                  <a:lnTo>
                    <a:pt x="1160" y="2024"/>
                  </a:lnTo>
                  <a:lnTo>
                    <a:pt x="1157" y="2028"/>
                  </a:lnTo>
                  <a:lnTo>
                    <a:pt x="1155" y="2029"/>
                  </a:lnTo>
                  <a:lnTo>
                    <a:pt x="1152" y="2031"/>
                  </a:lnTo>
                  <a:lnTo>
                    <a:pt x="1150" y="2031"/>
                  </a:lnTo>
                  <a:lnTo>
                    <a:pt x="1150" y="2032"/>
                  </a:lnTo>
                  <a:lnTo>
                    <a:pt x="1150" y="2034"/>
                  </a:lnTo>
                  <a:lnTo>
                    <a:pt x="1150" y="2037"/>
                  </a:lnTo>
                  <a:lnTo>
                    <a:pt x="1150" y="2039"/>
                  </a:lnTo>
                  <a:lnTo>
                    <a:pt x="1148" y="2041"/>
                  </a:lnTo>
                  <a:lnTo>
                    <a:pt x="1147" y="2042"/>
                  </a:lnTo>
                  <a:lnTo>
                    <a:pt x="1147" y="2044"/>
                  </a:lnTo>
                  <a:lnTo>
                    <a:pt x="1144" y="2046"/>
                  </a:lnTo>
                  <a:lnTo>
                    <a:pt x="1140" y="2047"/>
                  </a:lnTo>
                  <a:lnTo>
                    <a:pt x="1139" y="2049"/>
                  </a:lnTo>
                  <a:lnTo>
                    <a:pt x="1137" y="2052"/>
                  </a:lnTo>
                  <a:lnTo>
                    <a:pt x="1135" y="2055"/>
                  </a:lnTo>
                  <a:lnTo>
                    <a:pt x="1135" y="2059"/>
                  </a:lnTo>
                  <a:lnTo>
                    <a:pt x="1134" y="2062"/>
                  </a:lnTo>
                  <a:lnTo>
                    <a:pt x="1134" y="2067"/>
                  </a:lnTo>
                  <a:lnTo>
                    <a:pt x="1132" y="2070"/>
                  </a:lnTo>
                  <a:lnTo>
                    <a:pt x="1130" y="2075"/>
                  </a:lnTo>
                  <a:lnTo>
                    <a:pt x="1127" y="2082"/>
                  </a:lnTo>
                  <a:lnTo>
                    <a:pt x="1124" y="2085"/>
                  </a:lnTo>
                  <a:lnTo>
                    <a:pt x="1122" y="2090"/>
                  </a:lnTo>
                  <a:lnTo>
                    <a:pt x="1121" y="2093"/>
                  </a:lnTo>
                  <a:lnTo>
                    <a:pt x="1119" y="2098"/>
                  </a:lnTo>
                  <a:lnTo>
                    <a:pt x="1116" y="2103"/>
                  </a:lnTo>
                  <a:lnTo>
                    <a:pt x="1111" y="2108"/>
                  </a:lnTo>
                  <a:lnTo>
                    <a:pt x="1109" y="2110"/>
                  </a:lnTo>
                  <a:lnTo>
                    <a:pt x="1107" y="2115"/>
                  </a:lnTo>
                  <a:lnTo>
                    <a:pt x="1104" y="2120"/>
                  </a:lnTo>
                  <a:lnTo>
                    <a:pt x="1102" y="2123"/>
                  </a:lnTo>
                  <a:lnTo>
                    <a:pt x="1099" y="2126"/>
                  </a:lnTo>
                  <a:lnTo>
                    <a:pt x="1098" y="2128"/>
                  </a:lnTo>
                  <a:lnTo>
                    <a:pt x="1094" y="2131"/>
                  </a:lnTo>
                  <a:lnTo>
                    <a:pt x="1089" y="2136"/>
                  </a:lnTo>
                  <a:lnTo>
                    <a:pt x="1088" y="2138"/>
                  </a:lnTo>
                  <a:lnTo>
                    <a:pt x="1084" y="2141"/>
                  </a:lnTo>
                  <a:lnTo>
                    <a:pt x="1081" y="2144"/>
                  </a:lnTo>
                  <a:lnTo>
                    <a:pt x="1079" y="2144"/>
                  </a:lnTo>
                  <a:lnTo>
                    <a:pt x="1076" y="2146"/>
                  </a:lnTo>
                  <a:lnTo>
                    <a:pt x="1075" y="2147"/>
                  </a:lnTo>
                  <a:lnTo>
                    <a:pt x="1073" y="2149"/>
                  </a:lnTo>
                  <a:lnTo>
                    <a:pt x="1071" y="2151"/>
                  </a:lnTo>
                  <a:lnTo>
                    <a:pt x="1071" y="2154"/>
                  </a:lnTo>
                  <a:lnTo>
                    <a:pt x="1073" y="2156"/>
                  </a:lnTo>
                  <a:lnTo>
                    <a:pt x="1075" y="2157"/>
                  </a:lnTo>
                  <a:lnTo>
                    <a:pt x="1075" y="2159"/>
                  </a:lnTo>
                  <a:lnTo>
                    <a:pt x="1075" y="2161"/>
                  </a:lnTo>
                  <a:lnTo>
                    <a:pt x="1075" y="2164"/>
                  </a:lnTo>
                  <a:lnTo>
                    <a:pt x="1073" y="2167"/>
                  </a:lnTo>
                  <a:lnTo>
                    <a:pt x="1073" y="2169"/>
                  </a:lnTo>
                  <a:lnTo>
                    <a:pt x="1071" y="2169"/>
                  </a:lnTo>
                  <a:lnTo>
                    <a:pt x="1068" y="2170"/>
                  </a:lnTo>
                  <a:lnTo>
                    <a:pt x="1065" y="2170"/>
                  </a:lnTo>
                  <a:lnTo>
                    <a:pt x="1063" y="2172"/>
                  </a:lnTo>
                  <a:lnTo>
                    <a:pt x="1060" y="2175"/>
                  </a:lnTo>
                  <a:lnTo>
                    <a:pt x="1056" y="2177"/>
                  </a:lnTo>
                  <a:lnTo>
                    <a:pt x="1050" y="2179"/>
                  </a:lnTo>
                  <a:lnTo>
                    <a:pt x="1045" y="2180"/>
                  </a:lnTo>
                  <a:lnTo>
                    <a:pt x="1043" y="2182"/>
                  </a:lnTo>
                  <a:lnTo>
                    <a:pt x="1042" y="2182"/>
                  </a:lnTo>
                  <a:lnTo>
                    <a:pt x="1037" y="2184"/>
                  </a:lnTo>
                  <a:lnTo>
                    <a:pt x="1033" y="2185"/>
                  </a:lnTo>
                  <a:lnTo>
                    <a:pt x="1032" y="2185"/>
                  </a:lnTo>
                  <a:lnTo>
                    <a:pt x="1030" y="2187"/>
                  </a:lnTo>
                  <a:lnTo>
                    <a:pt x="1029" y="2187"/>
                  </a:lnTo>
                  <a:lnTo>
                    <a:pt x="1027" y="2189"/>
                  </a:lnTo>
                  <a:lnTo>
                    <a:pt x="1024" y="2189"/>
                  </a:lnTo>
                  <a:lnTo>
                    <a:pt x="1019" y="2189"/>
                  </a:lnTo>
                  <a:lnTo>
                    <a:pt x="1015" y="2189"/>
                  </a:lnTo>
                  <a:lnTo>
                    <a:pt x="1012" y="2190"/>
                  </a:lnTo>
                  <a:lnTo>
                    <a:pt x="1007" y="2190"/>
                  </a:lnTo>
                  <a:lnTo>
                    <a:pt x="1004" y="2190"/>
                  </a:lnTo>
                  <a:lnTo>
                    <a:pt x="999" y="2190"/>
                  </a:lnTo>
                  <a:lnTo>
                    <a:pt x="997" y="2190"/>
                  </a:lnTo>
                  <a:lnTo>
                    <a:pt x="994" y="2190"/>
                  </a:lnTo>
                  <a:lnTo>
                    <a:pt x="992" y="2190"/>
                  </a:lnTo>
                  <a:lnTo>
                    <a:pt x="991" y="2190"/>
                  </a:lnTo>
                  <a:lnTo>
                    <a:pt x="989" y="2190"/>
                  </a:lnTo>
                  <a:lnTo>
                    <a:pt x="987" y="2190"/>
                  </a:lnTo>
                  <a:lnTo>
                    <a:pt x="984" y="2190"/>
                  </a:lnTo>
                  <a:lnTo>
                    <a:pt x="983" y="2190"/>
                  </a:lnTo>
                  <a:lnTo>
                    <a:pt x="979" y="2190"/>
                  </a:lnTo>
                  <a:lnTo>
                    <a:pt x="978" y="2190"/>
                  </a:lnTo>
                  <a:lnTo>
                    <a:pt x="976" y="2190"/>
                  </a:lnTo>
                  <a:lnTo>
                    <a:pt x="974" y="2192"/>
                  </a:lnTo>
                  <a:lnTo>
                    <a:pt x="971" y="2192"/>
                  </a:lnTo>
                  <a:lnTo>
                    <a:pt x="968" y="2190"/>
                  </a:lnTo>
                  <a:lnTo>
                    <a:pt x="964" y="2190"/>
                  </a:lnTo>
                  <a:lnTo>
                    <a:pt x="963" y="2190"/>
                  </a:lnTo>
                  <a:lnTo>
                    <a:pt x="956" y="2190"/>
                  </a:lnTo>
                  <a:lnTo>
                    <a:pt x="955" y="2190"/>
                  </a:lnTo>
                  <a:lnTo>
                    <a:pt x="951" y="2189"/>
                  </a:lnTo>
                  <a:lnTo>
                    <a:pt x="948" y="2187"/>
                  </a:lnTo>
                  <a:lnTo>
                    <a:pt x="945" y="2185"/>
                  </a:lnTo>
                  <a:lnTo>
                    <a:pt x="940" y="2184"/>
                  </a:lnTo>
                  <a:lnTo>
                    <a:pt x="937" y="2184"/>
                  </a:lnTo>
                  <a:lnTo>
                    <a:pt x="935" y="2182"/>
                  </a:lnTo>
                  <a:lnTo>
                    <a:pt x="932" y="2180"/>
                  </a:lnTo>
                  <a:lnTo>
                    <a:pt x="925" y="2180"/>
                  </a:lnTo>
                  <a:lnTo>
                    <a:pt x="922" y="2179"/>
                  </a:lnTo>
                  <a:lnTo>
                    <a:pt x="918" y="2177"/>
                  </a:lnTo>
                  <a:lnTo>
                    <a:pt x="914" y="2177"/>
                  </a:lnTo>
                  <a:lnTo>
                    <a:pt x="910" y="2175"/>
                  </a:lnTo>
                  <a:lnTo>
                    <a:pt x="909" y="2175"/>
                  </a:lnTo>
                  <a:lnTo>
                    <a:pt x="905" y="2174"/>
                  </a:lnTo>
                  <a:lnTo>
                    <a:pt x="904" y="2172"/>
                  </a:lnTo>
                  <a:lnTo>
                    <a:pt x="900" y="2169"/>
                  </a:lnTo>
                  <a:lnTo>
                    <a:pt x="897" y="2167"/>
                  </a:lnTo>
                  <a:lnTo>
                    <a:pt x="894" y="2167"/>
                  </a:lnTo>
                  <a:lnTo>
                    <a:pt x="891" y="2167"/>
                  </a:lnTo>
                  <a:lnTo>
                    <a:pt x="889" y="2167"/>
                  </a:lnTo>
                  <a:lnTo>
                    <a:pt x="887" y="2167"/>
                  </a:lnTo>
                  <a:lnTo>
                    <a:pt x="882" y="2170"/>
                  </a:lnTo>
                  <a:lnTo>
                    <a:pt x="881" y="2172"/>
                  </a:lnTo>
                  <a:lnTo>
                    <a:pt x="879" y="2174"/>
                  </a:lnTo>
                  <a:lnTo>
                    <a:pt x="876" y="2177"/>
                  </a:lnTo>
                  <a:lnTo>
                    <a:pt x="872" y="2180"/>
                  </a:lnTo>
                  <a:lnTo>
                    <a:pt x="869" y="2182"/>
                  </a:lnTo>
                  <a:lnTo>
                    <a:pt x="864" y="2187"/>
                  </a:lnTo>
                  <a:lnTo>
                    <a:pt x="863" y="2187"/>
                  </a:lnTo>
                  <a:lnTo>
                    <a:pt x="858" y="2187"/>
                  </a:lnTo>
                  <a:lnTo>
                    <a:pt x="856" y="2189"/>
                  </a:lnTo>
                  <a:lnTo>
                    <a:pt x="854" y="2189"/>
                  </a:lnTo>
                  <a:lnTo>
                    <a:pt x="853" y="2189"/>
                  </a:lnTo>
                  <a:lnTo>
                    <a:pt x="849" y="2189"/>
                  </a:lnTo>
                  <a:lnTo>
                    <a:pt x="848" y="2189"/>
                  </a:lnTo>
                  <a:lnTo>
                    <a:pt x="845" y="2189"/>
                  </a:lnTo>
                  <a:lnTo>
                    <a:pt x="843" y="2187"/>
                  </a:lnTo>
                  <a:lnTo>
                    <a:pt x="840" y="2187"/>
                  </a:lnTo>
                  <a:lnTo>
                    <a:pt x="836" y="2187"/>
                  </a:lnTo>
                  <a:lnTo>
                    <a:pt x="823" y="2185"/>
                  </a:lnTo>
                  <a:lnTo>
                    <a:pt x="820" y="2185"/>
                  </a:lnTo>
                  <a:lnTo>
                    <a:pt x="817" y="2185"/>
                  </a:lnTo>
                  <a:lnTo>
                    <a:pt x="815" y="2184"/>
                  </a:lnTo>
                  <a:lnTo>
                    <a:pt x="812" y="2182"/>
                  </a:lnTo>
                  <a:lnTo>
                    <a:pt x="810" y="2180"/>
                  </a:lnTo>
                  <a:lnTo>
                    <a:pt x="808" y="2179"/>
                  </a:lnTo>
                  <a:lnTo>
                    <a:pt x="807" y="2177"/>
                  </a:lnTo>
                  <a:lnTo>
                    <a:pt x="807" y="2175"/>
                  </a:lnTo>
                  <a:lnTo>
                    <a:pt x="805" y="2174"/>
                  </a:lnTo>
                  <a:lnTo>
                    <a:pt x="803" y="2174"/>
                  </a:lnTo>
                  <a:lnTo>
                    <a:pt x="802" y="2172"/>
                  </a:lnTo>
                  <a:lnTo>
                    <a:pt x="799" y="2172"/>
                  </a:lnTo>
                  <a:lnTo>
                    <a:pt x="797" y="2172"/>
                  </a:lnTo>
                  <a:lnTo>
                    <a:pt x="795" y="2172"/>
                  </a:lnTo>
                  <a:lnTo>
                    <a:pt x="794" y="2174"/>
                  </a:lnTo>
                  <a:lnTo>
                    <a:pt x="792" y="2174"/>
                  </a:lnTo>
                  <a:lnTo>
                    <a:pt x="790" y="2175"/>
                  </a:lnTo>
                  <a:lnTo>
                    <a:pt x="787" y="2177"/>
                  </a:lnTo>
                  <a:lnTo>
                    <a:pt x="785" y="2179"/>
                  </a:lnTo>
                  <a:lnTo>
                    <a:pt x="784" y="2180"/>
                  </a:lnTo>
                  <a:lnTo>
                    <a:pt x="782" y="2184"/>
                  </a:lnTo>
                  <a:lnTo>
                    <a:pt x="780" y="2185"/>
                  </a:lnTo>
                  <a:lnTo>
                    <a:pt x="779" y="2189"/>
                  </a:lnTo>
                  <a:lnTo>
                    <a:pt x="776" y="2193"/>
                  </a:lnTo>
                  <a:lnTo>
                    <a:pt x="772" y="2195"/>
                  </a:lnTo>
                  <a:lnTo>
                    <a:pt x="771" y="2197"/>
                  </a:lnTo>
                  <a:lnTo>
                    <a:pt x="769" y="2198"/>
                  </a:lnTo>
                  <a:lnTo>
                    <a:pt x="766" y="2200"/>
                  </a:lnTo>
                  <a:lnTo>
                    <a:pt x="764" y="2200"/>
                  </a:lnTo>
                  <a:lnTo>
                    <a:pt x="761" y="2200"/>
                  </a:lnTo>
                  <a:lnTo>
                    <a:pt x="759" y="2198"/>
                  </a:lnTo>
                  <a:lnTo>
                    <a:pt x="756" y="2197"/>
                  </a:lnTo>
                  <a:lnTo>
                    <a:pt x="754" y="2195"/>
                  </a:lnTo>
                  <a:lnTo>
                    <a:pt x="753" y="2193"/>
                  </a:lnTo>
                  <a:lnTo>
                    <a:pt x="753" y="2192"/>
                  </a:lnTo>
                  <a:lnTo>
                    <a:pt x="754" y="2189"/>
                  </a:lnTo>
                  <a:lnTo>
                    <a:pt x="754" y="2187"/>
                  </a:lnTo>
                  <a:lnTo>
                    <a:pt x="754" y="2184"/>
                  </a:lnTo>
                  <a:lnTo>
                    <a:pt x="754" y="2182"/>
                  </a:lnTo>
                  <a:lnTo>
                    <a:pt x="754" y="2180"/>
                  </a:lnTo>
                  <a:lnTo>
                    <a:pt x="753" y="2179"/>
                  </a:lnTo>
                  <a:lnTo>
                    <a:pt x="753" y="2177"/>
                  </a:lnTo>
                  <a:lnTo>
                    <a:pt x="751" y="2175"/>
                  </a:lnTo>
                  <a:lnTo>
                    <a:pt x="749" y="2174"/>
                  </a:lnTo>
                  <a:lnTo>
                    <a:pt x="748" y="2172"/>
                  </a:lnTo>
                  <a:lnTo>
                    <a:pt x="746" y="2170"/>
                  </a:lnTo>
                  <a:lnTo>
                    <a:pt x="743" y="2172"/>
                  </a:lnTo>
                  <a:lnTo>
                    <a:pt x="741" y="2172"/>
                  </a:lnTo>
                  <a:lnTo>
                    <a:pt x="738" y="2174"/>
                  </a:lnTo>
                  <a:lnTo>
                    <a:pt x="736" y="2172"/>
                  </a:lnTo>
                  <a:lnTo>
                    <a:pt x="731" y="2167"/>
                  </a:lnTo>
                  <a:lnTo>
                    <a:pt x="728" y="2164"/>
                  </a:lnTo>
                  <a:lnTo>
                    <a:pt x="726" y="2164"/>
                  </a:lnTo>
                  <a:lnTo>
                    <a:pt x="726" y="2162"/>
                  </a:lnTo>
                  <a:lnTo>
                    <a:pt x="725" y="2162"/>
                  </a:lnTo>
                  <a:lnTo>
                    <a:pt x="723" y="2162"/>
                  </a:lnTo>
                  <a:lnTo>
                    <a:pt x="721" y="2162"/>
                  </a:lnTo>
                  <a:lnTo>
                    <a:pt x="720" y="2162"/>
                  </a:lnTo>
                  <a:lnTo>
                    <a:pt x="718" y="2164"/>
                  </a:lnTo>
                  <a:lnTo>
                    <a:pt x="716" y="2166"/>
                  </a:lnTo>
                  <a:lnTo>
                    <a:pt x="715" y="2166"/>
                  </a:lnTo>
                  <a:lnTo>
                    <a:pt x="715" y="2167"/>
                  </a:lnTo>
                  <a:lnTo>
                    <a:pt x="713" y="2167"/>
                  </a:lnTo>
                  <a:lnTo>
                    <a:pt x="711" y="2167"/>
                  </a:lnTo>
                  <a:lnTo>
                    <a:pt x="710" y="2169"/>
                  </a:lnTo>
                  <a:lnTo>
                    <a:pt x="708" y="2169"/>
                  </a:lnTo>
                  <a:lnTo>
                    <a:pt x="707" y="2169"/>
                  </a:lnTo>
                  <a:lnTo>
                    <a:pt x="705" y="2169"/>
                  </a:lnTo>
                  <a:lnTo>
                    <a:pt x="703" y="2169"/>
                  </a:lnTo>
                  <a:lnTo>
                    <a:pt x="702" y="2169"/>
                  </a:lnTo>
                  <a:lnTo>
                    <a:pt x="700" y="2169"/>
                  </a:lnTo>
                  <a:lnTo>
                    <a:pt x="698" y="2169"/>
                  </a:lnTo>
                  <a:lnTo>
                    <a:pt x="697" y="2169"/>
                  </a:lnTo>
                  <a:lnTo>
                    <a:pt x="695" y="2169"/>
                  </a:lnTo>
                  <a:lnTo>
                    <a:pt x="693" y="2167"/>
                  </a:lnTo>
                  <a:lnTo>
                    <a:pt x="692" y="2167"/>
                  </a:lnTo>
                  <a:lnTo>
                    <a:pt x="690" y="2166"/>
                  </a:lnTo>
                  <a:lnTo>
                    <a:pt x="688" y="2166"/>
                  </a:lnTo>
                  <a:lnTo>
                    <a:pt x="688" y="2164"/>
                  </a:lnTo>
                  <a:lnTo>
                    <a:pt x="687" y="2164"/>
                  </a:lnTo>
                  <a:lnTo>
                    <a:pt x="685" y="2164"/>
                  </a:lnTo>
                  <a:lnTo>
                    <a:pt x="685" y="2162"/>
                  </a:lnTo>
                  <a:lnTo>
                    <a:pt x="684" y="2162"/>
                  </a:lnTo>
                  <a:lnTo>
                    <a:pt x="682" y="2162"/>
                  </a:lnTo>
                  <a:lnTo>
                    <a:pt x="682" y="2161"/>
                  </a:lnTo>
                  <a:lnTo>
                    <a:pt x="680" y="2161"/>
                  </a:lnTo>
                  <a:lnTo>
                    <a:pt x="679" y="2161"/>
                  </a:lnTo>
                  <a:lnTo>
                    <a:pt x="677" y="2159"/>
                  </a:lnTo>
                  <a:lnTo>
                    <a:pt x="675" y="2159"/>
                  </a:lnTo>
                  <a:lnTo>
                    <a:pt x="674" y="2157"/>
                  </a:lnTo>
                  <a:lnTo>
                    <a:pt x="672" y="2157"/>
                  </a:lnTo>
                  <a:lnTo>
                    <a:pt x="670" y="2157"/>
                  </a:lnTo>
                  <a:lnTo>
                    <a:pt x="670" y="2156"/>
                  </a:lnTo>
                  <a:lnTo>
                    <a:pt x="669" y="2156"/>
                  </a:lnTo>
                  <a:lnTo>
                    <a:pt x="667" y="2154"/>
                  </a:lnTo>
                  <a:lnTo>
                    <a:pt x="665" y="2152"/>
                  </a:lnTo>
                  <a:lnTo>
                    <a:pt x="664" y="2152"/>
                  </a:lnTo>
                  <a:lnTo>
                    <a:pt x="662" y="2151"/>
                  </a:lnTo>
                  <a:lnTo>
                    <a:pt x="661" y="2149"/>
                  </a:lnTo>
                  <a:lnTo>
                    <a:pt x="659" y="2149"/>
                  </a:lnTo>
                  <a:lnTo>
                    <a:pt x="659" y="2147"/>
                  </a:lnTo>
                  <a:lnTo>
                    <a:pt x="657" y="2146"/>
                  </a:lnTo>
                  <a:lnTo>
                    <a:pt x="657" y="2144"/>
                  </a:lnTo>
                  <a:lnTo>
                    <a:pt x="656" y="2143"/>
                  </a:lnTo>
                  <a:lnTo>
                    <a:pt x="656" y="2141"/>
                  </a:lnTo>
                  <a:lnTo>
                    <a:pt x="656" y="2139"/>
                  </a:lnTo>
                  <a:lnTo>
                    <a:pt x="656" y="2138"/>
                  </a:lnTo>
                  <a:lnTo>
                    <a:pt x="657" y="2138"/>
                  </a:lnTo>
                  <a:lnTo>
                    <a:pt x="657" y="2136"/>
                  </a:lnTo>
                  <a:lnTo>
                    <a:pt x="657" y="2134"/>
                  </a:lnTo>
                  <a:lnTo>
                    <a:pt x="657" y="2133"/>
                  </a:lnTo>
                  <a:lnTo>
                    <a:pt x="657" y="2131"/>
                  </a:lnTo>
                  <a:lnTo>
                    <a:pt x="657" y="2129"/>
                  </a:lnTo>
                  <a:lnTo>
                    <a:pt x="656" y="2129"/>
                  </a:lnTo>
                  <a:lnTo>
                    <a:pt x="656" y="2128"/>
                  </a:lnTo>
                  <a:lnTo>
                    <a:pt x="656" y="2126"/>
                  </a:lnTo>
                  <a:lnTo>
                    <a:pt x="654" y="2124"/>
                  </a:lnTo>
                  <a:lnTo>
                    <a:pt x="652" y="2123"/>
                  </a:lnTo>
                  <a:lnTo>
                    <a:pt x="647" y="2118"/>
                  </a:lnTo>
                  <a:lnTo>
                    <a:pt x="644" y="2115"/>
                  </a:lnTo>
                  <a:lnTo>
                    <a:pt x="639" y="2111"/>
                  </a:lnTo>
                  <a:lnTo>
                    <a:pt x="633" y="2108"/>
                  </a:lnTo>
                  <a:lnTo>
                    <a:pt x="628" y="2105"/>
                  </a:lnTo>
                  <a:lnTo>
                    <a:pt x="623" y="2101"/>
                  </a:lnTo>
                  <a:lnTo>
                    <a:pt x="618" y="2098"/>
                  </a:lnTo>
                  <a:lnTo>
                    <a:pt x="616" y="2098"/>
                  </a:lnTo>
                  <a:lnTo>
                    <a:pt x="615" y="2097"/>
                  </a:lnTo>
                  <a:lnTo>
                    <a:pt x="613" y="2095"/>
                  </a:lnTo>
                  <a:lnTo>
                    <a:pt x="611" y="2095"/>
                  </a:lnTo>
                  <a:lnTo>
                    <a:pt x="611" y="2093"/>
                  </a:lnTo>
                  <a:lnTo>
                    <a:pt x="610" y="2093"/>
                  </a:lnTo>
                  <a:lnTo>
                    <a:pt x="608" y="2092"/>
                  </a:lnTo>
                  <a:lnTo>
                    <a:pt x="606" y="2092"/>
                  </a:lnTo>
                  <a:lnTo>
                    <a:pt x="606" y="2090"/>
                  </a:lnTo>
                  <a:lnTo>
                    <a:pt x="605" y="2090"/>
                  </a:lnTo>
                  <a:lnTo>
                    <a:pt x="603" y="2088"/>
                  </a:lnTo>
                  <a:lnTo>
                    <a:pt x="601" y="2088"/>
                  </a:lnTo>
                  <a:lnTo>
                    <a:pt x="600" y="2087"/>
                  </a:lnTo>
                  <a:lnTo>
                    <a:pt x="598" y="2087"/>
                  </a:lnTo>
                  <a:lnTo>
                    <a:pt x="596" y="2087"/>
                  </a:lnTo>
                  <a:lnTo>
                    <a:pt x="595" y="2085"/>
                  </a:lnTo>
                  <a:lnTo>
                    <a:pt x="593" y="2085"/>
                  </a:lnTo>
                  <a:lnTo>
                    <a:pt x="592" y="2085"/>
                  </a:lnTo>
                  <a:lnTo>
                    <a:pt x="590" y="2085"/>
                  </a:lnTo>
                  <a:lnTo>
                    <a:pt x="588" y="2083"/>
                  </a:lnTo>
                  <a:lnTo>
                    <a:pt x="587" y="2083"/>
                  </a:lnTo>
                  <a:lnTo>
                    <a:pt x="585" y="2083"/>
                  </a:lnTo>
                  <a:lnTo>
                    <a:pt x="585" y="2082"/>
                  </a:lnTo>
                  <a:lnTo>
                    <a:pt x="583" y="2082"/>
                  </a:lnTo>
                  <a:lnTo>
                    <a:pt x="582" y="2082"/>
                  </a:lnTo>
                  <a:lnTo>
                    <a:pt x="580" y="2082"/>
                  </a:lnTo>
                  <a:lnTo>
                    <a:pt x="580" y="2080"/>
                  </a:lnTo>
                  <a:lnTo>
                    <a:pt x="578" y="2080"/>
                  </a:lnTo>
                  <a:lnTo>
                    <a:pt x="577" y="2080"/>
                  </a:lnTo>
                  <a:lnTo>
                    <a:pt x="575" y="2080"/>
                  </a:lnTo>
                  <a:lnTo>
                    <a:pt x="573" y="2078"/>
                  </a:lnTo>
                  <a:lnTo>
                    <a:pt x="572" y="2078"/>
                  </a:lnTo>
                  <a:lnTo>
                    <a:pt x="572" y="2077"/>
                  </a:lnTo>
                  <a:lnTo>
                    <a:pt x="570" y="2077"/>
                  </a:lnTo>
                  <a:lnTo>
                    <a:pt x="568" y="2077"/>
                  </a:lnTo>
                  <a:lnTo>
                    <a:pt x="568" y="2075"/>
                  </a:lnTo>
                  <a:lnTo>
                    <a:pt x="567" y="2074"/>
                  </a:lnTo>
                  <a:lnTo>
                    <a:pt x="567" y="2072"/>
                  </a:lnTo>
                  <a:lnTo>
                    <a:pt x="565" y="2072"/>
                  </a:lnTo>
                  <a:lnTo>
                    <a:pt x="565" y="2070"/>
                  </a:lnTo>
                  <a:lnTo>
                    <a:pt x="565" y="2069"/>
                  </a:lnTo>
                  <a:lnTo>
                    <a:pt x="565" y="2067"/>
                  </a:lnTo>
                  <a:lnTo>
                    <a:pt x="564" y="2067"/>
                  </a:lnTo>
                  <a:lnTo>
                    <a:pt x="564" y="2065"/>
                  </a:lnTo>
                  <a:lnTo>
                    <a:pt x="564" y="2064"/>
                  </a:lnTo>
                  <a:lnTo>
                    <a:pt x="564" y="2062"/>
                  </a:lnTo>
                  <a:lnTo>
                    <a:pt x="564" y="2060"/>
                  </a:lnTo>
                  <a:lnTo>
                    <a:pt x="562" y="2059"/>
                  </a:lnTo>
                  <a:lnTo>
                    <a:pt x="562" y="2057"/>
                  </a:lnTo>
                  <a:lnTo>
                    <a:pt x="562" y="2055"/>
                  </a:lnTo>
                  <a:lnTo>
                    <a:pt x="562" y="2054"/>
                  </a:lnTo>
                  <a:lnTo>
                    <a:pt x="562" y="2052"/>
                  </a:lnTo>
                  <a:lnTo>
                    <a:pt x="562" y="2051"/>
                  </a:lnTo>
                  <a:lnTo>
                    <a:pt x="562" y="2049"/>
                  </a:lnTo>
                  <a:lnTo>
                    <a:pt x="562" y="2047"/>
                  </a:lnTo>
                  <a:lnTo>
                    <a:pt x="562" y="2046"/>
                  </a:lnTo>
                  <a:lnTo>
                    <a:pt x="562" y="2044"/>
                  </a:lnTo>
                  <a:lnTo>
                    <a:pt x="562" y="2042"/>
                  </a:lnTo>
                  <a:lnTo>
                    <a:pt x="564" y="2042"/>
                  </a:lnTo>
                  <a:lnTo>
                    <a:pt x="564" y="2041"/>
                  </a:lnTo>
                  <a:lnTo>
                    <a:pt x="564" y="2039"/>
                  </a:lnTo>
                  <a:lnTo>
                    <a:pt x="565" y="2037"/>
                  </a:lnTo>
                  <a:lnTo>
                    <a:pt x="565" y="2036"/>
                  </a:lnTo>
                  <a:lnTo>
                    <a:pt x="565" y="2034"/>
                  </a:lnTo>
                  <a:lnTo>
                    <a:pt x="565" y="2032"/>
                  </a:lnTo>
                  <a:lnTo>
                    <a:pt x="565" y="2031"/>
                  </a:lnTo>
                  <a:lnTo>
                    <a:pt x="565" y="2029"/>
                  </a:lnTo>
                  <a:lnTo>
                    <a:pt x="565" y="2028"/>
                  </a:lnTo>
                  <a:lnTo>
                    <a:pt x="567" y="2026"/>
                  </a:lnTo>
                  <a:lnTo>
                    <a:pt x="567" y="2024"/>
                  </a:lnTo>
                  <a:lnTo>
                    <a:pt x="567" y="2023"/>
                  </a:lnTo>
                  <a:lnTo>
                    <a:pt x="567" y="2021"/>
                  </a:lnTo>
                  <a:lnTo>
                    <a:pt x="567" y="2019"/>
                  </a:lnTo>
                  <a:lnTo>
                    <a:pt x="568" y="2018"/>
                  </a:lnTo>
                  <a:lnTo>
                    <a:pt x="570" y="2016"/>
                  </a:lnTo>
                  <a:lnTo>
                    <a:pt x="572" y="2014"/>
                  </a:lnTo>
                  <a:lnTo>
                    <a:pt x="573" y="2014"/>
                  </a:lnTo>
                  <a:lnTo>
                    <a:pt x="573" y="2013"/>
                  </a:lnTo>
                  <a:lnTo>
                    <a:pt x="575" y="2013"/>
                  </a:lnTo>
                  <a:lnTo>
                    <a:pt x="577" y="2011"/>
                  </a:lnTo>
                  <a:lnTo>
                    <a:pt x="578" y="2009"/>
                  </a:lnTo>
                  <a:lnTo>
                    <a:pt x="580" y="2008"/>
                  </a:lnTo>
                  <a:lnTo>
                    <a:pt x="582" y="2006"/>
                  </a:lnTo>
                  <a:lnTo>
                    <a:pt x="582" y="2005"/>
                  </a:lnTo>
                  <a:lnTo>
                    <a:pt x="583" y="2005"/>
                  </a:lnTo>
                  <a:lnTo>
                    <a:pt x="583" y="2003"/>
                  </a:lnTo>
                  <a:lnTo>
                    <a:pt x="583" y="2001"/>
                  </a:lnTo>
                  <a:lnTo>
                    <a:pt x="585" y="2001"/>
                  </a:lnTo>
                  <a:lnTo>
                    <a:pt x="585" y="2000"/>
                  </a:lnTo>
                  <a:lnTo>
                    <a:pt x="585" y="1998"/>
                  </a:lnTo>
                  <a:lnTo>
                    <a:pt x="587" y="1998"/>
                  </a:lnTo>
                  <a:lnTo>
                    <a:pt x="587" y="1996"/>
                  </a:lnTo>
                  <a:lnTo>
                    <a:pt x="587" y="1995"/>
                  </a:lnTo>
                  <a:lnTo>
                    <a:pt x="588" y="1993"/>
                  </a:lnTo>
                  <a:lnTo>
                    <a:pt x="590" y="1993"/>
                  </a:lnTo>
                  <a:lnTo>
                    <a:pt x="590" y="1991"/>
                  </a:lnTo>
                  <a:lnTo>
                    <a:pt x="592" y="1990"/>
                  </a:lnTo>
                  <a:lnTo>
                    <a:pt x="592" y="1988"/>
                  </a:lnTo>
                  <a:lnTo>
                    <a:pt x="593" y="1986"/>
                  </a:lnTo>
                  <a:lnTo>
                    <a:pt x="595" y="1985"/>
                  </a:lnTo>
                  <a:lnTo>
                    <a:pt x="596" y="1983"/>
                  </a:lnTo>
                  <a:lnTo>
                    <a:pt x="596" y="1982"/>
                  </a:lnTo>
                  <a:lnTo>
                    <a:pt x="596" y="1980"/>
                  </a:lnTo>
                  <a:lnTo>
                    <a:pt x="598" y="1978"/>
                  </a:lnTo>
                  <a:lnTo>
                    <a:pt x="598" y="1977"/>
                  </a:lnTo>
                  <a:lnTo>
                    <a:pt x="598" y="1975"/>
                  </a:lnTo>
                  <a:lnTo>
                    <a:pt x="598" y="1973"/>
                  </a:lnTo>
                  <a:lnTo>
                    <a:pt x="598" y="1972"/>
                  </a:lnTo>
                  <a:lnTo>
                    <a:pt x="598" y="1970"/>
                  </a:lnTo>
                  <a:lnTo>
                    <a:pt x="598" y="1968"/>
                  </a:lnTo>
                  <a:lnTo>
                    <a:pt x="598" y="1967"/>
                  </a:lnTo>
                  <a:lnTo>
                    <a:pt x="596" y="1967"/>
                  </a:lnTo>
                  <a:lnTo>
                    <a:pt x="596" y="1965"/>
                  </a:lnTo>
                  <a:lnTo>
                    <a:pt x="596" y="1963"/>
                  </a:lnTo>
                  <a:lnTo>
                    <a:pt x="595" y="1963"/>
                  </a:lnTo>
                  <a:lnTo>
                    <a:pt x="595" y="1962"/>
                  </a:lnTo>
                  <a:lnTo>
                    <a:pt x="593" y="1960"/>
                  </a:lnTo>
                  <a:lnTo>
                    <a:pt x="592" y="1960"/>
                  </a:lnTo>
                  <a:lnTo>
                    <a:pt x="592" y="1959"/>
                  </a:lnTo>
                  <a:lnTo>
                    <a:pt x="590" y="1959"/>
                  </a:lnTo>
                  <a:lnTo>
                    <a:pt x="588" y="1957"/>
                  </a:lnTo>
                  <a:lnTo>
                    <a:pt x="587" y="1957"/>
                  </a:lnTo>
                  <a:lnTo>
                    <a:pt x="585" y="1955"/>
                  </a:lnTo>
                  <a:lnTo>
                    <a:pt x="583" y="1955"/>
                  </a:lnTo>
                  <a:lnTo>
                    <a:pt x="583" y="1954"/>
                  </a:lnTo>
                  <a:lnTo>
                    <a:pt x="582" y="1954"/>
                  </a:lnTo>
                  <a:lnTo>
                    <a:pt x="580" y="1954"/>
                  </a:lnTo>
                  <a:lnTo>
                    <a:pt x="578" y="1952"/>
                  </a:lnTo>
                  <a:lnTo>
                    <a:pt x="577" y="1952"/>
                  </a:lnTo>
                  <a:lnTo>
                    <a:pt x="575" y="1952"/>
                  </a:lnTo>
                  <a:lnTo>
                    <a:pt x="573" y="1950"/>
                  </a:lnTo>
                  <a:lnTo>
                    <a:pt x="572" y="1950"/>
                  </a:lnTo>
                  <a:lnTo>
                    <a:pt x="570" y="1950"/>
                  </a:lnTo>
                  <a:lnTo>
                    <a:pt x="568" y="1950"/>
                  </a:lnTo>
                  <a:lnTo>
                    <a:pt x="567" y="1950"/>
                  </a:lnTo>
                  <a:lnTo>
                    <a:pt x="565" y="1950"/>
                  </a:lnTo>
                  <a:lnTo>
                    <a:pt x="564" y="1949"/>
                  </a:lnTo>
                  <a:lnTo>
                    <a:pt x="562" y="1949"/>
                  </a:lnTo>
                  <a:lnTo>
                    <a:pt x="560" y="1949"/>
                  </a:lnTo>
                  <a:lnTo>
                    <a:pt x="559" y="1949"/>
                  </a:lnTo>
                  <a:lnTo>
                    <a:pt x="557" y="1949"/>
                  </a:lnTo>
                  <a:lnTo>
                    <a:pt x="555" y="1949"/>
                  </a:lnTo>
                  <a:lnTo>
                    <a:pt x="554" y="1949"/>
                  </a:lnTo>
                  <a:lnTo>
                    <a:pt x="552" y="1950"/>
                  </a:lnTo>
                  <a:lnTo>
                    <a:pt x="550" y="1950"/>
                  </a:lnTo>
                  <a:lnTo>
                    <a:pt x="549" y="1950"/>
                  </a:lnTo>
                  <a:lnTo>
                    <a:pt x="547" y="1950"/>
                  </a:lnTo>
                  <a:lnTo>
                    <a:pt x="547" y="1952"/>
                  </a:lnTo>
                  <a:lnTo>
                    <a:pt x="545" y="1952"/>
                  </a:lnTo>
                  <a:lnTo>
                    <a:pt x="544" y="1952"/>
                  </a:lnTo>
                  <a:lnTo>
                    <a:pt x="542" y="1952"/>
                  </a:lnTo>
                  <a:lnTo>
                    <a:pt x="541" y="1952"/>
                  </a:lnTo>
                  <a:lnTo>
                    <a:pt x="539" y="1952"/>
                  </a:lnTo>
                  <a:lnTo>
                    <a:pt x="537" y="1952"/>
                  </a:lnTo>
                  <a:lnTo>
                    <a:pt x="536" y="1954"/>
                  </a:lnTo>
                  <a:lnTo>
                    <a:pt x="534" y="1954"/>
                  </a:lnTo>
                  <a:lnTo>
                    <a:pt x="532" y="1954"/>
                  </a:lnTo>
                  <a:lnTo>
                    <a:pt x="531" y="1954"/>
                  </a:lnTo>
                  <a:lnTo>
                    <a:pt x="529" y="1954"/>
                  </a:lnTo>
                  <a:lnTo>
                    <a:pt x="527" y="1954"/>
                  </a:lnTo>
                  <a:lnTo>
                    <a:pt x="526" y="1954"/>
                  </a:lnTo>
                  <a:lnTo>
                    <a:pt x="524" y="1952"/>
                  </a:lnTo>
                  <a:lnTo>
                    <a:pt x="522" y="1952"/>
                  </a:lnTo>
                  <a:lnTo>
                    <a:pt x="522" y="1950"/>
                  </a:lnTo>
                  <a:lnTo>
                    <a:pt x="521" y="1950"/>
                  </a:lnTo>
                  <a:lnTo>
                    <a:pt x="521" y="1949"/>
                  </a:lnTo>
                  <a:lnTo>
                    <a:pt x="519" y="1947"/>
                  </a:lnTo>
                  <a:lnTo>
                    <a:pt x="518" y="1945"/>
                  </a:lnTo>
                  <a:lnTo>
                    <a:pt x="518" y="1944"/>
                  </a:lnTo>
                  <a:lnTo>
                    <a:pt x="518" y="1942"/>
                  </a:lnTo>
                  <a:lnTo>
                    <a:pt x="518" y="1940"/>
                  </a:lnTo>
                  <a:lnTo>
                    <a:pt x="518" y="1939"/>
                  </a:lnTo>
                  <a:lnTo>
                    <a:pt x="518" y="1937"/>
                  </a:lnTo>
                  <a:lnTo>
                    <a:pt x="518" y="1936"/>
                  </a:lnTo>
                  <a:lnTo>
                    <a:pt x="519" y="1936"/>
                  </a:lnTo>
                  <a:lnTo>
                    <a:pt x="519" y="1934"/>
                  </a:lnTo>
                  <a:lnTo>
                    <a:pt x="521" y="1932"/>
                  </a:lnTo>
                  <a:lnTo>
                    <a:pt x="521" y="1931"/>
                  </a:lnTo>
                  <a:lnTo>
                    <a:pt x="522" y="1931"/>
                  </a:lnTo>
                  <a:lnTo>
                    <a:pt x="522" y="1929"/>
                  </a:lnTo>
                  <a:lnTo>
                    <a:pt x="524" y="1929"/>
                  </a:lnTo>
                  <a:lnTo>
                    <a:pt x="526" y="1929"/>
                  </a:lnTo>
                  <a:lnTo>
                    <a:pt x="527" y="1929"/>
                  </a:lnTo>
                  <a:lnTo>
                    <a:pt x="529" y="1929"/>
                  </a:lnTo>
                  <a:lnTo>
                    <a:pt x="531" y="1927"/>
                  </a:lnTo>
                  <a:lnTo>
                    <a:pt x="532" y="1927"/>
                  </a:lnTo>
                  <a:lnTo>
                    <a:pt x="534" y="1927"/>
                  </a:lnTo>
                  <a:lnTo>
                    <a:pt x="536" y="1926"/>
                  </a:lnTo>
                  <a:lnTo>
                    <a:pt x="537" y="1926"/>
                  </a:lnTo>
                  <a:lnTo>
                    <a:pt x="537" y="1924"/>
                  </a:lnTo>
                  <a:lnTo>
                    <a:pt x="539" y="1924"/>
                  </a:lnTo>
                  <a:lnTo>
                    <a:pt x="539" y="1922"/>
                  </a:lnTo>
                  <a:lnTo>
                    <a:pt x="541" y="1922"/>
                  </a:lnTo>
                  <a:lnTo>
                    <a:pt x="542" y="1921"/>
                  </a:lnTo>
                  <a:lnTo>
                    <a:pt x="542" y="1919"/>
                  </a:lnTo>
                  <a:lnTo>
                    <a:pt x="544" y="1919"/>
                  </a:lnTo>
                  <a:lnTo>
                    <a:pt x="544" y="1917"/>
                  </a:lnTo>
                  <a:lnTo>
                    <a:pt x="544" y="1916"/>
                  </a:lnTo>
                  <a:lnTo>
                    <a:pt x="545" y="1914"/>
                  </a:lnTo>
                  <a:lnTo>
                    <a:pt x="545" y="1913"/>
                  </a:lnTo>
                  <a:lnTo>
                    <a:pt x="545" y="1911"/>
                  </a:lnTo>
                  <a:lnTo>
                    <a:pt x="545" y="1909"/>
                  </a:lnTo>
                  <a:lnTo>
                    <a:pt x="545" y="1908"/>
                  </a:lnTo>
                  <a:lnTo>
                    <a:pt x="545" y="1906"/>
                  </a:lnTo>
                  <a:lnTo>
                    <a:pt x="545" y="1904"/>
                  </a:lnTo>
                  <a:lnTo>
                    <a:pt x="545" y="1903"/>
                  </a:lnTo>
                  <a:lnTo>
                    <a:pt x="545" y="1901"/>
                  </a:lnTo>
                  <a:lnTo>
                    <a:pt x="545" y="1899"/>
                  </a:lnTo>
                  <a:lnTo>
                    <a:pt x="545" y="1898"/>
                  </a:lnTo>
                  <a:lnTo>
                    <a:pt x="544" y="1898"/>
                  </a:lnTo>
                  <a:lnTo>
                    <a:pt x="544" y="1896"/>
                  </a:lnTo>
                  <a:lnTo>
                    <a:pt x="544" y="1894"/>
                  </a:lnTo>
                  <a:lnTo>
                    <a:pt x="545" y="1893"/>
                  </a:lnTo>
                  <a:lnTo>
                    <a:pt x="545" y="1891"/>
                  </a:lnTo>
                  <a:lnTo>
                    <a:pt x="545" y="1890"/>
                  </a:lnTo>
                  <a:lnTo>
                    <a:pt x="547" y="1890"/>
                  </a:lnTo>
                  <a:lnTo>
                    <a:pt x="547" y="1888"/>
                  </a:lnTo>
                  <a:lnTo>
                    <a:pt x="547" y="1886"/>
                  </a:lnTo>
                  <a:lnTo>
                    <a:pt x="547" y="1885"/>
                  </a:lnTo>
                  <a:lnTo>
                    <a:pt x="547" y="1883"/>
                  </a:lnTo>
                  <a:lnTo>
                    <a:pt x="547" y="1881"/>
                  </a:lnTo>
                  <a:lnTo>
                    <a:pt x="547" y="1880"/>
                  </a:lnTo>
                  <a:lnTo>
                    <a:pt x="547" y="1878"/>
                  </a:lnTo>
                  <a:lnTo>
                    <a:pt x="547" y="1876"/>
                  </a:lnTo>
                  <a:lnTo>
                    <a:pt x="545" y="1875"/>
                  </a:lnTo>
                  <a:lnTo>
                    <a:pt x="545" y="1873"/>
                  </a:lnTo>
                  <a:lnTo>
                    <a:pt x="545" y="1871"/>
                  </a:lnTo>
                  <a:lnTo>
                    <a:pt x="545" y="1870"/>
                  </a:lnTo>
                  <a:lnTo>
                    <a:pt x="545" y="1868"/>
                  </a:lnTo>
                  <a:lnTo>
                    <a:pt x="547" y="1867"/>
                  </a:lnTo>
                  <a:lnTo>
                    <a:pt x="547" y="1865"/>
                  </a:lnTo>
                  <a:lnTo>
                    <a:pt x="547" y="1863"/>
                  </a:lnTo>
                  <a:lnTo>
                    <a:pt x="547" y="1862"/>
                  </a:lnTo>
                  <a:lnTo>
                    <a:pt x="547" y="1860"/>
                  </a:lnTo>
                  <a:lnTo>
                    <a:pt x="547" y="1858"/>
                  </a:lnTo>
                  <a:lnTo>
                    <a:pt x="545" y="1857"/>
                  </a:lnTo>
                  <a:lnTo>
                    <a:pt x="545" y="1855"/>
                  </a:lnTo>
                  <a:lnTo>
                    <a:pt x="544" y="1855"/>
                  </a:lnTo>
                  <a:lnTo>
                    <a:pt x="542" y="1853"/>
                  </a:lnTo>
                  <a:lnTo>
                    <a:pt x="541" y="1853"/>
                  </a:lnTo>
                  <a:lnTo>
                    <a:pt x="541" y="1852"/>
                  </a:lnTo>
                  <a:lnTo>
                    <a:pt x="539" y="1852"/>
                  </a:lnTo>
                  <a:lnTo>
                    <a:pt x="537" y="1852"/>
                  </a:lnTo>
                  <a:lnTo>
                    <a:pt x="536" y="1852"/>
                  </a:lnTo>
                  <a:lnTo>
                    <a:pt x="534" y="1852"/>
                  </a:lnTo>
                  <a:lnTo>
                    <a:pt x="532" y="1852"/>
                  </a:lnTo>
                  <a:lnTo>
                    <a:pt x="532" y="1853"/>
                  </a:lnTo>
                  <a:lnTo>
                    <a:pt x="531" y="1853"/>
                  </a:lnTo>
                  <a:lnTo>
                    <a:pt x="529" y="1855"/>
                  </a:lnTo>
                  <a:lnTo>
                    <a:pt x="527" y="1857"/>
                  </a:lnTo>
                  <a:lnTo>
                    <a:pt x="526" y="1857"/>
                  </a:lnTo>
                  <a:lnTo>
                    <a:pt x="526" y="1858"/>
                  </a:lnTo>
                  <a:lnTo>
                    <a:pt x="524" y="1858"/>
                  </a:lnTo>
                  <a:lnTo>
                    <a:pt x="524" y="1860"/>
                  </a:lnTo>
                  <a:lnTo>
                    <a:pt x="524" y="1862"/>
                  </a:lnTo>
                  <a:lnTo>
                    <a:pt x="524" y="1863"/>
                  </a:lnTo>
                  <a:lnTo>
                    <a:pt x="522" y="1863"/>
                  </a:lnTo>
                  <a:lnTo>
                    <a:pt x="522" y="1865"/>
                  </a:lnTo>
                  <a:lnTo>
                    <a:pt x="522" y="1867"/>
                  </a:lnTo>
                  <a:lnTo>
                    <a:pt x="522" y="1868"/>
                  </a:lnTo>
                  <a:lnTo>
                    <a:pt x="522" y="1870"/>
                  </a:lnTo>
                  <a:lnTo>
                    <a:pt x="522" y="1871"/>
                  </a:lnTo>
                  <a:lnTo>
                    <a:pt x="522" y="1873"/>
                  </a:lnTo>
                  <a:lnTo>
                    <a:pt x="522" y="1875"/>
                  </a:lnTo>
                  <a:lnTo>
                    <a:pt x="521" y="1876"/>
                  </a:lnTo>
                  <a:lnTo>
                    <a:pt x="521" y="1878"/>
                  </a:lnTo>
                  <a:lnTo>
                    <a:pt x="521" y="1880"/>
                  </a:lnTo>
                  <a:lnTo>
                    <a:pt x="521" y="1881"/>
                  </a:lnTo>
                  <a:lnTo>
                    <a:pt x="521" y="1883"/>
                  </a:lnTo>
                  <a:lnTo>
                    <a:pt x="519" y="1885"/>
                  </a:lnTo>
                  <a:lnTo>
                    <a:pt x="519" y="1886"/>
                  </a:lnTo>
                  <a:lnTo>
                    <a:pt x="518" y="1888"/>
                  </a:lnTo>
                  <a:lnTo>
                    <a:pt x="518" y="1890"/>
                  </a:lnTo>
                  <a:lnTo>
                    <a:pt x="516" y="1891"/>
                  </a:lnTo>
                  <a:lnTo>
                    <a:pt x="514" y="1893"/>
                  </a:lnTo>
                  <a:lnTo>
                    <a:pt x="514" y="1894"/>
                  </a:lnTo>
                  <a:lnTo>
                    <a:pt x="513" y="1894"/>
                  </a:lnTo>
                  <a:lnTo>
                    <a:pt x="511" y="1896"/>
                  </a:lnTo>
                  <a:lnTo>
                    <a:pt x="509" y="1896"/>
                  </a:lnTo>
                  <a:lnTo>
                    <a:pt x="508" y="1896"/>
                  </a:lnTo>
                  <a:lnTo>
                    <a:pt x="506" y="1898"/>
                  </a:lnTo>
                  <a:lnTo>
                    <a:pt x="504" y="1898"/>
                  </a:lnTo>
                  <a:lnTo>
                    <a:pt x="503" y="1898"/>
                  </a:lnTo>
                  <a:lnTo>
                    <a:pt x="503" y="1899"/>
                  </a:lnTo>
                  <a:lnTo>
                    <a:pt x="501" y="1899"/>
                  </a:lnTo>
                  <a:lnTo>
                    <a:pt x="499" y="1899"/>
                  </a:lnTo>
                  <a:lnTo>
                    <a:pt x="498" y="1901"/>
                  </a:lnTo>
                  <a:lnTo>
                    <a:pt x="496" y="1901"/>
                  </a:lnTo>
                  <a:lnTo>
                    <a:pt x="495" y="1901"/>
                  </a:lnTo>
                  <a:lnTo>
                    <a:pt x="493" y="1901"/>
                  </a:lnTo>
                  <a:lnTo>
                    <a:pt x="493" y="1903"/>
                  </a:lnTo>
                  <a:lnTo>
                    <a:pt x="491" y="1903"/>
                  </a:lnTo>
                  <a:lnTo>
                    <a:pt x="490" y="1903"/>
                  </a:lnTo>
                  <a:lnTo>
                    <a:pt x="488" y="1904"/>
                  </a:lnTo>
                  <a:lnTo>
                    <a:pt x="486" y="1904"/>
                  </a:lnTo>
                  <a:lnTo>
                    <a:pt x="486" y="1906"/>
                  </a:lnTo>
                  <a:lnTo>
                    <a:pt x="485" y="1906"/>
                  </a:lnTo>
                  <a:lnTo>
                    <a:pt x="485" y="1908"/>
                  </a:lnTo>
                  <a:lnTo>
                    <a:pt x="483" y="1909"/>
                  </a:lnTo>
                  <a:lnTo>
                    <a:pt x="481" y="1911"/>
                  </a:lnTo>
                  <a:lnTo>
                    <a:pt x="481" y="1913"/>
                  </a:lnTo>
                  <a:lnTo>
                    <a:pt x="481" y="1914"/>
                  </a:lnTo>
                  <a:lnTo>
                    <a:pt x="480" y="1914"/>
                  </a:lnTo>
                  <a:lnTo>
                    <a:pt x="480" y="1916"/>
                  </a:lnTo>
                  <a:lnTo>
                    <a:pt x="480" y="1917"/>
                  </a:lnTo>
                  <a:lnTo>
                    <a:pt x="478" y="1919"/>
                  </a:lnTo>
                  <a:lnTo>
                    <a:pt x="476" y="1921"/>
                  </a:lnTo>
                  <a:lnTo>
                    <a:pt x="476" y="1922"/>
                  </a:lnTo>
                  <a:lnTo>
                    <a:pt x="476" y="1924"/>
                  </a:lnTo>
                  <a:lnTo>
                    <a:pt x="475" y="1926"/>
                  </a:lnTo>
                  <a:lnTo>
                    <a:pt x="473" y="1927"/>
                  </a:lnTo>
                  <a:lnTo>
                    <a:pt x="473" y="1929"/>
                  </a:lnTo>
                  <a:lnTo>
                    <a:pt x="472" y="1929"/>
                  </a:lnTo>
                  <a:lnTo>
                    <a:pt x="472" y="1931"/>
                  </a:lnTo>
                  <a:lnTo>
                    <a:pt x="470" y="1932"/>
                  </a:lnTo>
                  <a:lnTo>
                    <a:pt x="470" y="1934"/>
                  </a:lnTo>
                  <a:lnTo>
                    <a:pt x="468" y="1937"/>
                  </a:lnTo>
                  <a:lnTo>
                    <a:pt x="468" y="1939"/>
                  </a:lnTo>
                  <a:lnTo>
                    <a:pt x="468" y="1940"/>
                  </a:lnTo>
                  <a:lnTo>
                    <a:pt x="467" y="1942"/>
                  </a:lnTo>
                  <a:lnTo>
                    <a:pt x="467" y="1944"/>
                  </a:lnTo>
                  <a:lnTo>
                    <a:pt x="467" y="1945"/>
                  </a:lnTo>
                  <a:lnTo>
                    <a:pt x="467" y="1947"/>
                  </a:lnTo>
                  <a:lnTo>
                    <a:pt x="467" y="1949"/>
                  </a:lnTo>
                  <a:lnTo>
                    <a:pt x="467" y="1950"/>
                  </a:lnTo>
                  <a:lnTo>
                    <a:pt x="467" y="1952"/>
                  </a:lnTo>
                  <a:lnTo>
                    <a:pt x="467" y="1954"/>
                  </a:lnTo>
                  <a:lnTo>
                    <a:pt x="467" y="1955"/>
                  </a:lnTo>
                  <a:lnTo>
                    <a:pt x="467" y="1957"/>
                  </a:lnTo>
                  <a:lnTo>
                    <a:pt x="467" y="1959"/>
                  </a:lnTo>
                  <a:lnTo>
                    <a:pt x="467" y="1960"/>
                  </a:lnTo>
                  <a:lnTo>
                    <a:pt x="467" y="1962"/>
                  </a:lnTo>
                  <a:lnTo>
                    <a:pt x="467" y="1963"/>
                  </a:lnTo>
                  <a:lnTo>
                    <a:pt x="467" y="1965"/>
                  </a:lnTo>
                  <a:lnTo>
                    <a:pt x="467" y="1967"/>
                  </a:lnTo>
                  <a:lnTo>
                    <a:pt x="467" y="1968"/>
                  </a:lnTo>
                  <a:lnTo>
                    <a:pt x="465" y="1970"/>
                  </a:lnTo>
                  <a:lnTo>
                    <a:pt x="463" y="1972"/>
                  </a:lnTo>
                  <a:lnTo>
                    <a:pt x="462" y="1972"/>
                  </a:lnTo>
                  <a:lnTo>
                    <a:pt x="462" y="1973"/>
                  </a:lnTo>
                  <a:lnTo>
                    <a:pt x="460" y="1973"/>
                  </a:lnTo>
                  <a:lnTo>
                    <a:pt x="458" y="1973"/>
                  </a:lnTo>
                  <a:lnTo>
                    <a:pt x="457" y="1973"/>
                  </a:lnTo>
                  <a:lnTo>
                    <a:pt x="455" y="1973"/>
                  </a:lnTo>
                  <a:lnTo>
                    <a:pt x="453" y="1973"/>
                  </a:lnTo>
                  <a:lnTo>
                    <a:pt x="452" y="1973"/>
                  </a:lnTo>
                  <a:lnTo>
                    <a:pt x="452" y="1972"/>
                  </a:lnTo>
                  <a:lnTo>
                    <a:pt x="450" y="1972"/>
                  </a:lnTo>
                  <a:lnTo>
                    <a:pt x="449" y="1972"/>
                  </a:lnTo>
                  <a:lnTo>
                    <a:pt x="447" y="1970"/>
                  </a:lnTo>
                  <a:lnTo>
                    <a:pt x="445" y="1970"/>
                  </a:lnTo>
                  <a:lnTo>
                    <a:pt x="444" y="1970"/>
                  </a:lnTo>
                  <a:lnTo>
                    <a:pt x="442" y="1970"/>
                  </a:lnTo>
                  <a:lnTo>
                    <a:pt x="440" y="1970"/>
                  </a:lnTo>
                  <a:lnTo>
                    <a:pt x="439" y="1972"/>
                  </a:lnTo>
                  <a:lnTo>
                    <a:pt x="437" y="1972"/>
                  </a:lnTo>
                  <a:lnTo>
                    <a:pt x="435" y="1972"/>
                  </a:lnTo>
                  <a:lnTo>
                    <a:pt x="434" y="1972"/>
                  </a:lnTo>
                  <a:lnTo>
                    <a:pt x="432" y="1972"/>
                  </a:lnTo>
                  <a:lnTo>
                    <a:pt x="430" y="1972"/>
                  </a:lnTo>
                  <a:lnTo>
                    <a:pt x="429" y="1973"/>
                  </a:lnTo>
                  <a:lnTo>
                    <a:pt x="427" y="1973"/>
                  </a:lnTo>
                  <a:lnTo>
                    <a:pt x="426" y="1973"/>
                  </a:lnTo>
                  <a:lnTo>
                    <a:pt x="424" y="1973"/>
                  </a:lnTo>
                  <a:lnTo>
                    <a:pt x="422" y="1973"/>
                  </a:lnTo>
                  <a:lnTo>
                    <a:pt x="421" y="1973"/>
                  </a:lnTo>
                  <a:lnTo>
                    <a:pt x="419" y="1973"/>
                  </a:lnTo>
                  <a:lnTo>
                    <a:pt x="417" y="1973"/>
                  </a:lnTo>
                  <a:lnTo>
                    <a:pt x="416" y="1973"/>
                  </a:lnTo>
                  <a:lnTo>
                    <a:pt x="414" y="1973"/>
                  </a:lnTo>
                  <a:lnTo>
                    <a:pt x="412" y="1973"/>
                  </a:lnTo>
                  <a:lnTo>
                    <a:pt x="412" y="1972"/>
                  </a:lnTo>
                  <a:lnTo>
                    <a:pt x="411" y="1972"/>
                  </a:lnTo>
                  <a:lnTo>
                    <a:pt x="409" y="1972"/>
                  </a:lnTo>
                  <a:lnTo>
                    <a:pt x="407" y="1972"/>
                  </a:lnTo>
                  <a:lnTo>
                    <a:pt x="406" y="1970"/>
                  </a:lnTo>
                  <a:lnTo>
                    <a:pt x="404" y="1970"/>
                  </a:lnTo>
                  <a:lnTo>
                    <a:pt x="404" y="1968"/>
                  </a:lnTo>
                  <a:lnTo>
                    <a:pt x="403" y="1968"/>
                  </a:lnTo>
                  <a:lnTo>
                    <a:pt x="401" y="1968"/>
                  </a:lnTo>
                  <a:lnTo>
                    <a:pt x="401" y="1967"/>
                  </a:lnTo>
                  <a:lnTo>
                    <a:pt x="399" y="1965"/>
                  </a:lnTo>
                  <a:lnTo>
                    <a:pt x="399" y="1963"/>
                  </a:lnTo>
                  <a:lnTo>
                    <a:pt x="398" y="1963"/>
                  </a:lnTo>
                  <a:lnTo>
                    <a:pt x="398" y="1962"/>
                  </a:lnTo>
                  <a:lnTo>
                    <a:pt x="396" y="1960"/>
                  </a:lnTo>
                  <a:lnTo>
                    <a:pt x="396" y="1959"/>
                  </a:lnTo>
                  <a:lnTo>
                    <a:pt x="394" y="1957"/>
                  </a:lnTo>
                  <a:lnTo>
                    <a:pt x="393" y="1957"/>
                  </a:lnTo>
                  <a:lnTo>
                    <a:pt x="393" y="1955"/>
                  </a:lnTo>
                  <a:lnTo>
                    <a:pt x="391" y="1955"/>
                  </a:lnTo>
                  <a:lnTo>
                    <a:pt x="389" y="1955"/>
                  </a:lnTo>
                  <a:lnTo>
                    <a:pt x="389" y="1954"/>
                  </a:lnTo>
                  <a:lnTo>
                    <a:pt x="388" y="1954"/>
                  </a:lnTo>
                  <a:lnTo>
                    <a:pt x="386" y="1952"/>
                  </a:lnTo>
                  <a:lnTo>
                    <a:pt x="384" y="1952"/>
                  </a:lnTo>
                  <a:lnTo>
                    <a:pt x="383" y="1952"/>
                  </a:lnTo>
                  <a:lnTo>
                    <a:pt x="381" y="1950"/>
                  </a:lnTo>
                  <a:lnTo>
                    <a:pt x="380" y="1950"/>
                  </a:lnTo>
                  <a:lnTo>
                    <a:pt x="378" y="1950"/>
                  </a:lnTo>
                  <a:lnTo>
                    <a:pt x="376" y="1950"/>
                  </a:lnTo>
                  <a:lnTo>
                    <a:pt x="375" y="1950"/>
                  </a:lnTo>
                  <a:lnTo>
                    <a:pt x="373" y="1950"/>
                  </a:lnTo>
                  <a:lnTo>
                    <a:pt x="371" y="1950"/>
                  </a:lnTo>
                  <a:lnTo>
                    <a:pt x="370" y="1950"/>
                  </a:lnTo>
                  <a:lnTo>
                    <a:pt x="368" y="1952"/>
                  </a:lnTo>
                  <a:lnTo>
                    <a:pt x="366" y="1952"/>
                  </a:lnTo>
                  <a:lnTo>
                    <a:pt x="365" y="1952"/>
                  </a:lnTo>
                  <a:lnTo>
                    <a:pt x="363" y="1952"/>
                  </a:lnTo>
                  <a:lnTo>
                    <a:pt x="361" y="1952"/>
                  </a:lnTo>
                  <a:lnTo>
                    <a:pt x="360" y="1952"/>
                  </a:lnTo>
                  <a:lnTo>
                    <a:pt x="360" y="1950"/>
                  </a:lnTo>
                  <a:lnTo>
                    <a:pt x="358" y="1950"/>
                  </a:lnTo>
                  <a:lnTo>
                    <a:pt x="357" y="1950"/>
                  </a:lnTo>
                  <a:lnTo>
                    <a:pt x="355" y="1950"/>
                  </a:lnTo>
                  <a:lnTo>
                    <a:pt x="353" y="1950"/>
                  </a:lnTo>
                  <a:lnTo>
                    <a:pt x="352" y="1949"/>
                  </a:lnTo>
                  <a:lnTo>
                    <a:pt x="350" y="1949"/>
                  </a:lnTo>
                  <a:lnTo>
                    <a:pt x="350" y="1947"/>
                  </a:lnTo>
                  <a:lnTo>
                    <a:pt x="348" y="1947"/>
                  </a:lnTo>
                  <a:lnTo>
                    <a:pt x="347" y="1945"/>
                  </a:lnTo>
                  <a:lnTo>
                    <a:pt x="345" y="1945"/>
                  </a:lnTo>
                  <a:lnTo>
                    <a:pt x="345" y="1944"/>
                  </a:lnTo>
                  <a:lnTo>
                    <a:pt x="343" y="1944"/>
                  </a:lnTo>
                  <a:lnTo>
                    <a:pt x="342" y="1942"/>
                  </a:lnTo>
                  <a:lnTo>
                    <a:pt x="340" y="1942"/>
                  </a:lnTo>
                  <a:lnTo>
                    <a:pt x="338" y="1940"/>
                  </a:lnTo>
                  <a:lnTo>
                    <a:pt x="337" y="1940"/>
                  </a:lnTo>
                  <a:lnTo>
                    <a:pt x="335" y="1940"/>
                  </a:lnTo>
                  <a:lnTo>
                    <a:pt x="334" y="1939"/>
                  </a:lnTo>
                  <a:lnTo>
                    <a:pt x="332" y="1939"/>
                  </a:lnTo>
                  <a:lnTo>
                    <a:pt x="330" y="1939"/>
                  </a:lnTo>
                  <a:lnTo>
                    <a:pt x="329" y="1937"/>
                  </a:lnTo>
                  <a:lnTo>
                    <a:pt x="327" y="1937"/>
                  </a:lnTo>
                  <a:lnTo>
                    <a:pt x="325" y="1937"/>
                  </a:lnTo>
                  <a:lnTo>
                    <a:pt x="325" y="1936"/>
                  </a:lnTo>
                  <a:lnTo>
                    <a:pt x="324" y="1936"/>
                  </a:lnTo>
                  <a:lnTo>
                    <a:pt x="322" y="1936"/>
                  </a:lnTo>
                  <a:lnTo>
                    <a:pt x="322" y="1934"/>
                  </a:lnTo>
                  <a:lnTo>
                    <a:pt x="320" y="1934"/>
                  </a:lnTo>
                  <a:lnTo>
                    <a:pt x="319" y="1934"/>
                  </a:lnTo>
                  <a:lnTo>
                    <a:pt x="319" y="1932"/>
                  </a:lnTo>
                  <a:lnTo>
                    <a:pt x="317" y="1932"/>
                  </a:lnTo>
                  <a:lnTo>
                    <a:pt x="315" y="1932"/>
                  </a:lnTo>
                  <a:lnTo>
                    <a:pt x="314" y="1932"/>
                  </a:lnTo>
                  <a:lnTo>
                    <a:pt x="311" y="1932"/>
                  </a:lnTo>
                  <a:lnTo>
                    <a:pt x="309" y="1932"/>
                  </a:lnTo>
                  <a:lnTo>
                    <a:pt x="307" y="1932"/>
                  </a:lnTo>
                  <a:lnTo>
                    <a:pt x="306" y="1932"/>
                  </a:lnTo>
                  <a:lnTo>
                    <a:pt x="304" y="1932"/>
                  </a:lnTo>
                  <a:lnTo>
                    <a:pt x="302" y="1932"/>
                  </a:lnTo>
                  <a:lnTo>
                    <a:pt x="301" y="1932"/>
                  </a:lnTo>
                  <a:lnTo>
                    <a:pt x="301" y="1934"/>
                  </a:lnTo>
                  <a:lnTo>
                    <a:pt x="299" y="1934"/>
                  </a:lnTo>
                  <a:lnTo>
                    <a:pt x="297" y="1934"/>
                  </a:lnTo>
                  <a:lnTo>
                    <a:pt x="296" y="1934"/>
                  </a:lnTo>
                  <a:lnTo>
                    <a:pt x="294" y="1934"/>
                  </a:lnTo>
                  <a:lnTo>
                    <a:pt x="294" y="1936"/>
                  </a:lnTo>
                  <a:lnTo>
                    <a:pt x="292" y="1936"/>
                  </a:lnTo>
                  <a:lnTo>
                    <a:pt x="291" y="1936"/>
                  </a:lnTo>
                  <a:lnTo>
                    <a:pt x="289" y="1936"/>
                  </a:lnTo>
                  <a:lnTo>
                    <a:pt x="288" y="1936"/>
                  </a:lnTo>
                  <a:lnTo>
                    <a:pt x="286" y="1937"/>
                  </a:lnTo>
                  <a:lnTo>
                    <a:pt x="284" y="1937"/>
                  </a:lnTo>
                  <a:lnTo>
                    <a:pt x="283" y="1937"/>
                  </a:lnTo>
                  <a:lnTo>
                    <a:pt x="281" y="1939"/>
                  </a:lnTo>
                  <a:lnTo>
                    <a:pt x="279" y="1939"/>
                  </a:lnTo>
                  <a:lnTo>
                    <a:pt x="278" y="1939"/>
                  </a:lnTo>
                  <a:lnTo>
                    <a:pt x="276" y="1940"/>
                  </a:lnTo>
                  <a:lnTo>
                    <a:pt x="274" y="1940"/>
                  </a:lnTo>
                  <a:lnTo>
                    <a:pt x="274" y="1942"/>
                  </a:lnTo>
                  <a:lnTo>
                    <a:pt x="273" y="1942"/>
                  </a:lnTo>
                  <a:lnTo>
                    <a:pt x="271" y="1942"/>
                  </a:lnTo>
                  <a:lnTo>
                    <a:pt x="271" y="1944"/>
                  </a:lnTo>
                  <a:lnTo>
                    <a:pt x="269" y="1944"/>
                  </a:lnTo>
                  <a:lnTo>
                    <a:pt x="269" y="1945"/>
                  </a:lnTo>
                  <a:lnTo>
                    <a:pt x="268" y="1945"/>
                  </a:lnTo>
                  <a:lnTo>
                    <a:pt x="266" y="1947"/>
                  </a:lnTo>
                  <a:lnTo>
                    <a:pt x="265" y="1949"/>
                  </a:lnTo>
                  <a:lnTo>
                    <a:pt x="263" y="1950"/>
                  </a:lnTo>
                  <a:lnTo>
                    <a:pt x="263" y="1952"/>
                  </a:lnTo>
                  <a:lnTo>
                    <a:pt x="261" y="1952"/>
                  </a:lnTo>
                  <a:lnTo>
                    <a:pt x="260" y="1954"/>
                  </a:lnTo>
                  <a:lnTo>
                    <a:pt x="258" y="1954"/>
                  </a:lnTo>
                  <a:lnTo>
                    <a:pt x="256" y="1954"/>
                  </a:lnTo>
                  <a:lnTo>
                    <a:pt x="255" y="1954"/>
                  </a:lnTo>
                  <a:lnTo>
                    <a:pt x="253" y="1954"/>
                  </a:lnTo>
                  <a:lnTo>
                    <a:pt x="251" y="1952"/>
                  </a:lnTo>
                  <a:lnTo>
                    <a:pt x="250" y="1952"/>
                  </a:lnTo>
                  <a:lnTo>
                    <a:pt x="248" y="1952"/>
                  </a:lnTo>
                  <a:lnTo>
                    <a:pt x="246" y="1950"/>
                  </a:lnTo>
                  <a:lnTo>
                    <a:pt x="245" y="1950"/>
                  </a:lnTo>
                  <a:lnTo>
                    <a:pt x="243" y="1950"/>
                  </a:lnTo>
                  <a:lnTo>
                    <a:pt x="243" y="1949"/>
                  </a:lnTo>
                  <a:lnTo>
                    <a:pt x="242" y="1949"/>
                  </a:lnTo>
                  <a:lnTo>
                    <a:pt x="240" y="1949"/>
                  </a:lnTo>
                  <a:lnTo>
                    <a:pt x="240" y="1947"/>
                  </a:lnTo>
                  <a:lnTo>
                    <a:pt x="238" y="1947"/>
                  </a:lnTo>
                  <a:lnTo>
                    <a:pt x="237" y="1947"/>
                  </a:lnTo>
                  <a:lnTo>
                    <a:pt x="235" y="1945"/>
                  </a:lnTo>
                  <a:lnTo>
                    <a:pt x="233" y="1945"/>
                  </a:lnTo>
                  <a:lnTo>
                    <a:pt x="232" y="1945"/>
                  </a:lnTo>
                  <a:lnTo>
                    <a:pt x="230" y="1945"/>
                  </a:lnTo>
                  <a:lnTo>
                    <a:pt x="228" y="1945"/>
                  </a:lnTo>
                  <a:lnTo>
                    <a:pt x="227" y="1945"/>
                  </a:lnTo>
                  <a:lnTo>
                    <a:pt x="225" y="1945"/>
                  </a:lnTo>
                  <a:lnTo>
                    <a:pt x="223" y="1945"/>
                  </a:lnTo>
                  <a:lnTo>
                    <a:pt x="222" y="1945"/>
                  </a:lnTo>
                  <a:lnTo>
                    <a:pt x="220" y="1945"/>
                  </a:lnTo>
                  <a:lnTo>
                    <a:pt x="219" y="1945"/>
                  </a:lnTo>
                  <a:lnTo>
                    <a:pt x="219" y="1944"/>
                  </a:lnTo>
                  <a:lnTo>
                    <a:pt x="217" y="1944"/>
                  </a:lnTo>
                  <a:lnTo>
                    <a:pt x="217" y="1942"/>
                  </a:lnTo>
                  <a:lnTo>
                    <a:pt x="215" y="1942"/>
                  </a:lnTo>
                  <a:lnTo>
                    <a:pt x="215" y="1940"/>
                  </a:lnTo>
                  <a:lnTo>
                    <a:pt x="215" y="1939"/>
                  </a:lnTo>
                  <a:lnTo>
                    <a:pt x="215" y="1937"/>
                  </a:lnTo>
                  <a:lnTo>
                    <a:pt x="215" y="1936"/>
                  </a:lnTo>
                  <a:lnTo>
                    <a:pt x="215" y="1934"/>
                  </a:lnTo>
                  <a:lnTo>
                    <a:pt x="215" y="1932"/>
                  </a:lnTo>
                  <a:lnTo>
                    <a:pt x="215" y="1931"/>
                  </a:lnTo>
                  <a:lnTo>
                    <a:pt x="214" y="1931"/>
                  </a:lnTo>
                  <a:lnTo>
                    <a:pt x="214" y="1929"/>
                  </a:lnTo>
                  <a:lnTo>
                    <a:pt x="212" y="1929"/>
                  </a:lnTo>
                  <a:lnTo>
                    <a:pt x="210" y="1929"/>
                  </a:lnTo>
                  <a:lnTo>
                    <a:pt x="209" y="1929"/>
                  </a:lnTo>
                  <a:lnTo>
                    <a:pt x="207" y="1929"/>
                  </a:lnTo>
                  <a:lnTo>
                    <a:pt x="205" y="1929"/>
                  </a:lnTo>
                  <a:lnTo>
                    <a:pt x="205" y="1931"/>
                  </a:lnTo>
                  <a:lnTo>
                    <a:pt x="204" y="1931"/>
                  </a:lnTo>
                  <a:lnTo>
                    <a:pt x="202" y="1932"/>
                  </a:lnTo>
                  <a:lnTo>
                    <a:pt x="199" y="1934"/>
                  </a:lnTo>
                  <a:lnTo>
                    <a:pt x="196" y="1936"/>
                  </a:lnTo>
                  <a:lnTo>
                    <a:pt x="194" y="1936"/>
                  </a:lnTo>
                  <a:lnTo>
                    <a:pt x="192" y="1936"/>
                  </a:lnTo>
                  <a:lnTo>
                    <a:pt x="192" y="1937"/>
                  </a:lnTo>
                  <a:lnTo>
                    <a:pt x="191" y="1937"/>
                  </a:lnTo>
                  <a:lnTo>
                    <a:pt x="189" y="1936"/>
                  </a:lnTo>
                  <a:lnTo>
                    <a:pt x="187" y="1936"/>
                  </a:lnTo>
                  <a:lnTo>
                    <a:pt x="187" y="1934"/>
                  </a:lnTo>
                  <a:lnTo>
                    <a:pt x="186" y="1934"/>
                  </a:lnTo>
                  <a:lnTo>
                    <a:pt x="186" y="1932"/>
                  </a:lnTo>
                  <a:lnTo>
                    <a:pt x="184" y="1931"/>
                  </a:lnTo>
                  <a:lnTo>
                    <a:pt x="182" y="1929"/>
                  </a:lnTo>
                  <a:lnTo>
                    <a:pt x="181" y="1929"/>
                  </a:lnTo>
                  <a:lnTo>
                    <a:pt x="177" y="1929"/>
                  </a:lnTo>
                  <a:lnTo>
                    <a:pt x="176" y="1929"/>
                  </a:lnTo>
                  <a:lnTo>
                    <a:pt x="174" y="1929"/>
                  </a:lnTo>
                  <a:lnTo>
                    <a:pt x="174" y="1931"/>
                  </a:lnTo>
                  <a:lnTo>
                    <a:pt x="173" y="1931"/>
                  </a:lnTo>
                  <a:lnTo>
                    <a:pt x="171" y="1932"/>
                  </a:lnTo>
                  <a:lnTo>
                    <a:pt x="169" y="1932"/>
                  </a:lnTo>
                  <a:lnTo>
                    <a:pt x="169" y="1934"/>
                  </a:lnTo>
                  <a:lnTo>
                    <a:pt x="168" y="1934"/>
                  </a:lnTo>
                  <a:lnTo>
                    <a:pt x="166" y="1936"/>
                  </a:lnTo>
                  <a:lnTo>
                    <a:pt x="164" y="1936"/>
                  </a:lnTo>
                  <a:lnTo>
                    <a:pt x="163" y="1936"/>
                  </a:lnTo>
                  <a:lnTo>
                    <a:pt x="161" y="1936"/>
                  </a:lnTo>
                  <a:lnTo>
                    <a:pt x="159" y="1936"/>
                  </a:lnTo>
                  <a:lnTo>
                    <a:pt x="158" y="1936"/>
                  </a:lnTo>
                  <a:lnTo>
                    <a:pt x="156" y="1936"/>
                  </a:lnTo>
                  <a:lnTo>
                    <a:pt x="154" y="1936"/>
                  </a:lnTo>
                  <a:lnTo>
                    <a:pt x="153" y="1934"/>
                  </a:lnTo>
                  <a:lnTo>
                    <a:pt x="151" y="1934"/>
                  </a:lnTo>
                  <a:lnTo>
                    <a:pt x="150" y="1934"/>
                  </a:lnTo>
                  <a:lnTo>
                    <a:pt x="148" y="1934"/>
                  </a:lnTo>
                  <a:lnTo>
                    <a:pt x="146" y="1932"/>
                  </a:lnTo>
                  <a:lnTo>
                    <a:pt x="145" y="1932"/>
                  </a:lnTo>
                  <a:lnTo>
                    <a:pt x="143" y="1932"/>
                  </a:lnTo>
                  <a:lnTo>
                    <a:pt x="141" y="1931"/>
                  </a:lnTo>
                  <a:lnTo>
                    <a:pt x="140" y="1931"/>
                  </a:lnTo>
                  <a:lnTo>
                    <a:pt x="138" y="1931"/>
                  </a:lnTo>
                  <a:lnTo>
                    <a:pt x="136" y="1929"/>
                  </a:lnTo>
                  <a:lnTo>
                    <a:pt x="135" y="1929"/>
                  </a:lnTo>
                  <a:lnTo>
                    <a:pt x="133" y="1929"/>
                  </a:lnTo>
                  <a:lnTo>
                    <a:pt x="131" y="1927"/>
                  </a:lnTo>
                  <a:lnTo>
                    <a:pt x="130" y="1927"/>
                  </a:lnTo>
                  <a:lnTo>
                    <a:pt x="128" y="1927"/>
                  </a:lnTo>
                  <a:lnTo>
                    <a:pt x="128" y="1926"/>
                  </a:lnTo>
                  <a:lnTo>
                    <a:pt x="127" y="1926"/>
                  </a:lnTo>
                  <a:lnTo>
                    <a:pt x="127" y="1924"/>
                  </a:lnTo>
                  <a:lnTo>
                    <a:pt x="127" y="1922"/>
                  </a:lnTo>
                  <a:lnTo>
                    <a:pt x="125" y="1921"/>
                  </a:lnTo>
                  <a:lnTo>
                    <a:pt x="125" y="1919"/>
                  </a:lnTo>
                  <a:lnTo>
                    <a:pt x="125" y="1917"/>
                  </a:lnTo>
                  <a:lnTo>
                    <a:pt x="125" y="1916"/>
                  </a:lnTo>
                  <a:lnTo>
                    <a:pt x="125" y="1914"/>
                  </a:lnTo>
                  <a:lnTo>
                    <a:pt x="125" y="1913"/>
                  </a:lnTo>
                  <a:lnTo>
                    <a:pt x="123" y="1913"/>
                  </a:lnTo>
                  <a:lnTo>
                    <a:pt x="123" y="1911"/>
                  </a:lnTo>
                  <a:lnTo>
                    <a:pt x="123" y="1909"/>
                  </a:lnTo>
                  <a:lnTo>
                    <a:pt x="122" y="1909"/>
                  </a:lnTo>
                  <a:lnTo>
                    <a:pt x="122" y="1908"/>
                  </a:lnTo>
                  <a:lnTo>
                    <a:pt x="122" y="1906"/>
                  </a:lnTo>
                  <a:lnTo>
                    <a:pt x="120" y="1906"/>
                  </a:lnTo>
                  <a:lnTo>
                    <a:pt x="120" y="1904"/>
                  </a:lnTo>
                  <a:lnTo>
                    <a:pt x="118" y="1904"/>
                  </a:lnTo>
                  <a:lnTo>
                    <a:pt x="117" y="1904"/>
                  </a:lnTo>
                  <a:lnTo>
                    <a:pt x="115" y="1904"/>
                  </a:lnTo>
                  <a:lnTo>
                    <a:pt x="113" y="1904"/>
                  </a:lnTo>
                  <a:lnTo>
                    <a:pt x="112" y="1904"/>
                  </a:lnTo>
                  <a:lnTo>
                    <a:pt x="110" y="1904"/>
                  </a:lnTo>
                  <a:lnTo>
                    <a:pt x="108" y="1904"/>
                  </a:lnTo>
                  <a:lnTo>
                    <a:pt x="107" y="1904"/>
                  </a:lnTo>
                  <a:lnTo>
                    <a:pt x="105" y="1904"/>
                  </a:lnTo>
                  <a:lnTo>
                    <a:pt x="104" y="1904"/>
                  </a:lnTo>
                  <a:lnTo>
                    <a:pt x="102" y="1904"/>
                  </a:lnTo>
                  <a:lnTo>
                    <a:pt x="100" y="1904"/>
                  </a:lnTo>
                  <a:lnTo>
                    <a:pt x="99" y="1903"/>
                  </a:lnTo>
                  <a:lnTo>
                    <a:pt x="99" y="1901"/>
                  </a:lnTo>
                  <a:lnTo>
                    <a:pt x="99" y="1899"/>
                  </a:lnTo>
                  <a:lnTo>
                    <a:pt x="99" y="1896"/>
                  </a:lnTo>
                  <a:lnTo>
                    <a:pt x="99" y="1894"/>
                  </a:lnTo>
                  <a:lnTo>
                    <a:pt x="99" y="1893"/>
                  </a:lnTo>
                  <a:lnTo>
                    <a:pt x="99" y="1891"/>
                  </a:lnTo>
                  <a:lnTo>
                    <a:pt x="100" y="1890"/>
                  </a:lnTo>
                  <a:lnTo>
                    <a:pt x="100" y="1886"/>
                  </a:lnTo>
                  <a:lnTo>
                    <a:pt x="102" y="1885"/>
                  </a:lnTo>
                  <a:lnTo>
                    <a:pt x="102" y="1883"/>
                  </a:lnTo>
                  <a:lnTo>
                    <a:pt x="102" y="1881"/>
                  </a:lnTo>
                  <a:lnTo>
                    <a:pt x="102" y="1880"/>
                  </a:lnTo>
                  <a:lnTo>
                    <a:pt x="100" y="1878"/>
                  </a:lnTo>
                  <a:lnTo>
                    <a:pt x="100" y="1876"/>
                  </a:lnTo>
                  <a:lnTo>
                    <a:pt x="100" y="1875"/>
                  </a:lnTo>
                  <a:lnTo>
                    <a:pt x="100" y="1873"/>
                  </a:lnTo>
                  <a:lnTo>
                    <a:pt x="99" y="1873"/>
                  </a:lnTo>
                  <a:lnTo>
                    <a:pt x="99" y="1871"/>
                  </a:lnTo>
                  <a:lnTo>
                    <a:pt x="97" y="1870"/>
                  </a:lnTo>
                  <a:lnTo>
                    <a:pt x="95" y="1868"/>
                  </a:lnTo>
                  <a:lnTo>
                    <a:pt x="94" y="1868"/>
                  </a:lnTo>
                  <a:lnTo>
                    <a:pt x="92" y="1867"/>
                  </a:lnTo>
                  <a:lnTo>
                    <a:pt x="90" y="1865"/>
                  </a:lnTo>
                  <a:lnTo>
                    <a:pt x="89" y="1863"/>
                  </a:lnTo>
                  <a:lnTo>
                    <a:pt x="87" y="1862"/>
                  </a:lnTo>
                  <a:lnTo>
                    <a:pt x="85" y="1860"/>
                  </a:lnTo>
                  <a:lnTo>
                    <a:pt x="85" y="1858"/>
                  </a:lnTo>
                  <a:lnTo>
                    <a:pt x="84" y="1858"/>
                  </a:lnTo>
                  <a:lnTo>
                    <a:pt x="84" y="1857"/>
                  </a:lnTo>
                  <a:lnTo>
                    <a:pt x="84" y="1855"/>
                  </a:lnTo>
                  <a:lnTo>
                    <a:pt x="82" y="1853"/>
                  </a:lnTo>
                  <a:lnTo>
                    <a:pt x="82" y="1852"/>
                  </a:lnTo>
                  <a:lnTo>
                    <a:pt x="81" y="1850"/>
                  </a:lnTo>
                  <a:lnTo>
                    <a:pt x="81" y="1848"/>
                  </a:lnTo>
                  <a:lnTo>
                    <a:pt x="79" y="1848"/>
                  </a:lnTo>
                  <a:lnTo>
                    <a:pt x="79" y="1847"/>
                  </a:lnTo>
                  <a:lnTo>
                    <a:pt x="79" y="1845"/>
                  </a:lnTo>
                  <a:lnTo>
                    <a:pt x="77" y="1844"/>
                  </a:lnTo>
                  <a:lnTo>
                    <a:pt x="77" y="1842"/>
                  </a:lnTo>
                  <a:lnTo>
                    <a:pt x="77" y="1840"/>
                  </a:lnTo>
                  <a:lnTo>
                    <a:pt x="77" y="1839"/>
                  </a:lnTo>
                  <a:lnTo>
                    <a:pt x="77" y="1837"/>
                  </a:lnTo>
                  <a:lnTo>
                    <a:pt x="76" y="1835"/>
                  </a:lnTo>
                  <a:lnTo>
                    <a:pt x="76" y="1834"/>
                  </a:lnTo>
                  <a:lnTo>
                    <a:pt x="76" y="1832"/>
                  </a:lnTo>
                  <a:lnTo>
                    <a:pt x="76" y="1830"/>
                  </a:lnTo>
                  <a:lnTo>
                    <a:pt x="76" y="1829"/>
                  </a:lnTo>
                  <a:lnTo>
                    <a:pt x="74" y="1829"/>
                  </a:lnTo>
                  <a:lnTo>
                    <a:pt x="74" y="1827"/>
                  </a:lnTo>
                  <a:lnTo>
                    <a:pt x="74" y="1825"/>
                  </a:lnTo>
                  <a:lnTo>
                    <a:pt x="74" y="1824"/>
                  </a:lnTo>
                  <a:lnTo>
                    <a:pt x="72" y="1822"/>
                  </a:lnTo>
                  <a:lnTo>
                    <a:pt x="72" y="1821"/>
                  </a:lnTo>
                  <a:lnTo>
                    <a:pt x="71" y="1821"/>
                  </a:lnTo>
                  <a:lnTo>
                    <a:pt x="69" y="1819"/>
                  </a:lnTo>
                  <a:lnTo>
                    <a:pt x="67" y="1817"/>
                  </a:lnTo>
                  <a:lnTo>
                    <a:pt x="64" y="1816"/>
                  </a:lnTo>
                  <a:lnTo>
                    <a:pt x="61" y="1814"/>
                  </a:lnTo>
                  <a:lnTo>
                    <a:pt x="58" y="1812"/>
                  </a:lnTo>
                  <a:lnTo>
                    <a:pt x="53" y="1811"/>
                  </a:lnTo>
                  <a:lnTo>
                    <a:pt x="48" y="1809"/>
                  </a:lnTo>
                  <a:lnTo>
                    <a:pt x="43" y="1807"/>
                  </a:lnTo>
                  <a:lnTo>
                    <a:pt x="39" y="1806"/>
                  </a:lnTo>
                  <a:lnTo>
                    <a:pt x="36" y="1804"/>
                  </a:lnTo>
                  <a:lnTo>
                    <a:pt x="30" y="1799"/>
                  </a:lnTo>
                  <a:lnTo>
                    <a:pt x="26" y="1799"/>
                  </a:lnTo>
                  <a:lnTo>
                    <a:pt x="15" y="1794"/>
                  </a:lnTo>
                  <a:lnTo>
                    <a:pt x="10" y="1791"/>
                  </a:lnTo>
                  <a:lnTo>
                    <a:pt x="3" y="1788"/>
                  </a:lnTo>
                  <a:lnTo>
                    <a:pt x="0" y="1786"/>
                  </a:lnTo>
                  <a:lnTo>
                    <a:pt x="3" y="1781"/>
                  </a:lnTo>
                  <a:lnTo>
                    <a:pt x="3" y="1779"/>
                  </a:lnTo>
                  <a:lnTo>
                    <a:pt x="5" y="1778"/>
                  </a:lnTo>
                  <a:lnTo>
                    <a:pt x="7" y="1778"/>
                  </a:lnTo>
                  <a:lnTo>
                    <a:pt x="8" y="1776"/>
                  </a:lnTo>
                  <a:lnTo>
                    <a:pt x="10" y="1775"/>
                  </a:lnTo>
                  <a:lnTo>
                    <a:pt x="12" y="1773"/>
                  </a:lnTo>
                  <a:lnTo>
                    <a:pt x="13" y="1771"/>
                  </a:lnTo>
                  <a:lnTo>
                    <a:pt x="15" y="1768"/>
                  </a:lnTo>
                  <a:lnTo>
                    <a:pt x="15" y="1766"/>
                  </a:lnTo>
                  <a:lnTo>
                    <a:pt x="16" y="1766"/>
                  </a:lnTo>
                  <a:lnTo>
                    <a:pt x="16" y="1765"/>
                  </a:lnTo>
                  <a:lnTo>
                    <a:pt x="16" y="1763"/>
                  </a:lnTo>
                  <a:lnTo>
                    <a:pt x="18" y="1763"/>
                  </a:lnTo>
                  <a:lnTo>
                    <a:pt x="18" y="1761"/>
                  </a:lnTo>
                  <a:lnTo>
                    <a:pt x="18" y="1760"/>
                  </a:lnTo>
                  <a:lnTo>
                    <a:pt x="18" y="1758"/>
                  </a:lnTo>
                  <a:lnTo>
                    <a:pt x="18" y="1756"/>
                  </a:lnTo>
                  <a:lnTo>
                    <a:pt x="18" y="1755"/>
                  </a:lnTo>
                  <a:lnTo>
                    <a:pt x="18" y="1753"/>
                  </a:lnTo>
                  <a:lnTo>
                    <a:pt x="20" y="1752"/>
                  </a:lnTo>
                  <a:lnTo>
                    <a:pt x="20" y="1750"/>
                  </a:lnTo>
                  <a:lnTo>
                    <a:pt x="20" y="1748"/>
                  </a:lnTo>
                  <a:lnTo>
                    <a:pt x="18" y="1745"/>
                  </a:lnTo>
                  <a:lnTo>
                    <a:pt x="16" y="1742"/>
                  </a:lnTo>
                  <a:lnTo>
                    <a:pt x="15" y="1738"/>
                  </a:lnTo>
                  <a:lnTo>
                    <a:pt x="15" y="1737"/>
                  </a:lnTo>
                  <a:lnTo>
                    <a:pt x="15" y="1735"/>
                  </a:lnTo>
                  <a:lnTo>
                    <a:pt x="15" y="1733"/>
                  </a:lnTo>
                  <a:lnTo>
                    <a:pt x="15" y="1732"/>
                  </a:lnTo>
                  <a:lnTo>
                    <a:pt x="15" y="1730"/>
                  </a:lnTo>
                  <a:lnTo>
                    <a:pt x="16" y="1730"/>
                  </a:lnTo>
                  <a:lnTo>
                    <a:pt x="16" y="1729"/>
                  </a:lnTo>
                  <a:lnTo>
                    <a:pt x="16" y="1727"/>
                  </a:lnTo>
                  <a:lnTo>
                    <a:pt x="18" y="1727"/>
                  </a:lnTo>
                  <a:lnTo>
                    <a:pt x="18" y="1725"/>
                  </a:lnTo>
                  <a:lnTo>
                    <a:pt x="16" y="1724"/>
                  </a:lnTo>
                  <a:lnTo>
                    <a:pt x="16" y="1722"/>
                  </a:lnTo>
                  <a:lnTo>
                    <a:pt x="15" y="1722"/>
                  </a:lnTo>
                  <a:lnTo>
                    <a:pt x="15" y="1720"/>
                  </a:lnTo>
                  <a:lnTo>
                    <a:pt x="15" y="1719"/>
                  </a:lnTo>
                  <a:lnTo>
                    <a:pt x="15" y="1717"/>
                  </a:lnTo>
                  <a:lnTo>
                    <a:pt x="16" y="1717"/>
                  </a:lnTo>
                  <a:lnTo>
                    <a:pt x="16" y="1715"/>
                  </a:lnTo>
                  <a:lnTo>
                    <a:pt x="18" y="1715"/>
                  </a:lnTo>
                  <a:lnTo>
                    <a:pt x="20" y="1714"/>
                  </a:lnTo>
                  <a:lnTo>
                    <a:pt x="21" y="1712"/>
                  </a:lnTo>
                  <a:lnTo>
                    <a:pt x="23" y="1710"/>
                  </a:lnTo>
                  <a:lnTo>
                    <a:pt x="23" y="1709"/>
                  </a:lnTo>
                  <a:lnTo>
                    <a:pt x="23" y="1707"/>
                  </a:lnTo>
                  <a:lnTo>
                    <a:pt x="25" y="1707"/>
                  </a:lnTo>
                  <a:lnTo>
                    <a:pt x="25" y="1706"/>
                  </a:lnTo>
                  <a:lnTo>
                    <a:pt x="26" y="1704"/>
                  </a:lnTo>
                  <a:lnTo>
                    <a:pt x="26" y="1702"/>
                  </a:lnTo>
                  <a:lnTo>
                    <a:pt x="28" y="1702"/>
                  </a:lnTo>
                  <a:lnTo>
                    <a:pt x="28" y="1701"/>
                  </a:lnTo>
                  <a:lnTo>
                    <a:pt x="30" y="1701"/>
                  </a:lnTo>
                  <a:lnTo>
                    <a:pt x="30" y="1699"/>
                  </a:lnTo>
                  <a:lnTo>
                    <a:pt x="31" y="1699"/>
                  </a:lnTo>
                  <a:lnTo>
                    <a:pt x="31" y="1701"/>
                  </a:lnTo>
                  <a:lnTo>
                    <a:pt x="33" y="1701"/>
                  </a:lnTo>
                  <a:lnTo>
                    <a:pt x="33" y="1702"/>
                  </a:lnTo>
                  <a:lnTo>
                    <a:pt x="35" y="1702"/>
                  </a:lnTo>
                  <a:lnTo>
                    <a:pt x="35" y="1704"/>
                  </a:lnTo>
                  <a:lnTo>
                    <a:pt x="36" y="1706"/>
                  </a:lnTo>
                  <a:lnTo>
                    <a:pt x="38" y="1706"/>
                  </a:lnTo>
                  <a:lnTo>
                    <a:pt x="38" y="1707"/>
                  </a:lnTo>
                  <a:lnTo>
                    <a:pt x="39" y="1707"/>
                  </a:lnTo>
                  <a:lnTo>
                    <a:pt x="41" y="1709"/>
                  </a:lnTo>
                  <a:lnTo>
                    <a:pt x="43" y="1709"/>
                  </a:lnTo>
                  <a:lnTo>
                    <a:pt x="44" y="1709"/>
                  </a:lnTo>
                  <a:lnTo>
                    <a:pt x="46" y="1709"/>
                  </a:lnTo>
                  <a:lnTo>
                    <a:pt x="48" y="1709"/>
                  </a:lnTo>
                  <a:lnTo>
                    <a:pt x="49" y="1709"/>
                  </a:lnTo>
                  <a:lnTo>
                    <a:pt x="51" y="1709"/>
                  </a:lnTo>
                  <a:lnTo>
                    <a:pt x="53" y="1709"/>
                  </a:lnTo>
                  <a:lnTo>
                    <a:pt x="54" y="1709"/>
                  </a:lnTo>
                  <a:lnTo>
                    <a:pt x="54" y="1710"/>
                  </a:lnTo>
                  <a:lnTo>
                    <a:pt x="56" y="1710"/>
                  </a:lnTo>
                  <a:lnTo>
                    <a:pt x="58" y="1710"/>
                  </a:lnTo>
                  <a:lnTo>
                    <a:pt x="59" y="1712"/>
                  </a:lnTo>
                  <a:lnTo>
                    <a:pt x="61" y="1712"/>
                  </a:lnTo>
                  <a:lnTo>
                    <a:pt x="62" y="1712"/>
                  </a:lnTo>
                  <a:lnTo>
                    <a:pt x="64" y="1712"/>
                  </a:lnTo>
                  <a:lnTo>
                    <a:pt x="66" y="1712"/>
                  </a:lnTo>
                  <a:lnTo>
                    <a:pt x="67" y="1712"/>
                  </a:lnTo>
                  <a:lnTo>
                    <a:pt x="69" y="1712"/>
                  </a:lnTo>
                  <a:lnTo>
                    <a:pt x="71" y="1712"/>
                  </a:lnTo>
                  <a:lnTo>
                    <a:pt x="72" y="1712"/>
                  </a:lnTo>
                  <a:lnTo>
                    <a:pt x="74" y="1710"/>
                  </a:lnTo>
                  <a:lnTo>
                    <a:pt x="74" y="1709"/>
                  </a:lnTo>
                  <a:lnTo>
                    <a:pt x="76" y="1709"/>
                  </a:lnTo>
                  <a:lnTo>
                    <a:pt x="76" y="1707"/>
                  </a:lnTo>
                  <a:lnTo>
                    <a:pt x="76" y="1706"/>
                  </a:lnTo>
                  <a:lnTo>
                    <a:pt x="74" y="1704"/>
                  </a:lnTo>
                  <a:lnTo>
                    <a:pt x="74" y="1701"/>
                  </a:lnTo>
                  <a:lnTo>
                    <a:pt x="72" y="1699"/>
                  </a:lnTo>
                  <a:lnTo>
                    <a:pt x="72" y="1697"/>
                  </a:lnTo>
                  <a:lnTo>
                    <a:pt x="71" y="1697"/>
                  </a:lnTo>
                  <a:lnTo>
                    <a:pt x="69" y="1697"/>
                  </a:lnTo>
                  <a:lnTo>
                    <a:pt x="67" y="1696"/>
                  </a:lnTo>
                  <a:lnTo>
                    <a:pt x="66" y="1696"/>
                  </a:lnTo>
                  <a:lnTo>
                    <a:pt x="64" y="1694"/>
                  </a:lnTo>
                  <a:lnTo>
                    <a:pt x="62" y="1694"/>
                  </a:lnTo>
                  <a:lnTo>
                    <a:pt x="61" y="1694"/>
                  </a:lnTo>
                  <a:lnTo>
                    <a:pt x="61" y="1692"/>
                  </a:lnTo>
                  <a:lnTo>
                    <a:pt x="61" y="1691"/>
                  </a:lnTo>
                  <a:lnTo>
                    <a:pt x="62" y="1691"/>
                  </a:lnTo>
                  <a:lnTo>
                    <a:pt x="62" y="1689"/>
                  </a:lnTo>
                  <a:lnTo>
                    <a:pt x="64" y="1687"/>
                  </a:lnTo>
                  <a:lnTo>
                    <a:pt x="66" y="1686"/>
                  </a:lnTo>
                  <a:lnTo>
                    <a:pt x="66" y="1684"/>
                  </a:lnTo>
                  <a:lnTo>
                    <a:pt x="67" y="1684"/>
                  </a:lnTo>
                  <a:lnTo>
                    <a:pt x="67" y="1683"/>
                  </a:lnTo>
                  <a:lnTo>
                    <a:pt x="66" y="1683"/>
                  </a:lnTo>
                  <a:lnTo>
                    <a:pt x="66" y="1681"/>
                  </a:lnTo>
                  <a:lnTo>
                    <a:pt x="66" y="1679"/>
                  </a:lnTo>
                  <a:lnTo>
                    <a:pt x="64" y="1678"/>
                  </a:lnTo>
                  <a:lnTo>
                    <a:pt x="62" y="1676"/>
                  </a:lnTo>
                  <a:lnTo>
                    <a:pt x="62" y="1674"/>
                  </a:lnTo>
                  <a:lnTo>
                    <a:pt x="62" y="1673"/>
                  </a:lnTo>
                  <a:lnTo>
                    <a:pt x="61" y="1671"/>
                  </a:lnTo>
                  <a:lnTo>
                    <a:pt x="61" y="1669"/>
                  </a:lnTo>
                  <a:lnTo>
                    <a:pt x="61" y="1668"/>
                  </a:lnTo>
                  <a:lnTo>
                    <a:pt x="62" y="1668"/>
                  </a:lnTo>
                  <a:lnTo>
                    <a:pt x="62" y="1666"/>
                  </a:lnTo>
                  <a:lnTo>
                    <a:pt x="64" y="1666"/>
                  </a:lnTo>
                  <a:lnTo>
                    <a:pt x="66" y="1666"/>
                  </a:lnTo>
                  <a:lnTo>
                    <a:pt x="67" y="1666"/>
                  </a:lnTo>
                  <a:lnTo>
                    <a:pt x="67" y="1664"/>
                  </a:lnTo>
                  <a:lnTo>
                    <a:pt x="69" y="1664"/>
                  </a:lnTo>
                  <a:lnTo>
                    <a:pt x="71" y="1663"/>
                  </a:lnTo>
                  <a:lnTo>
                    <a:pt x="72" y="1661"/>
                  </a:lnTo>
                  <a:lnTo>
                    <a:pt x="72" y="1660"/>
                  </a:lnTo>
                  <a:lnTo>
                    <a:pt x="72" y="1658"/>
                  </a:lnTo>
                  <a:lnTo>
                    <a:pt x="72" y="1656"/>
                  </a:lnTo>
                  <a:lnTo>
                    <a:pt x="72" y="1655"/>
                  </a:lnTo>
                  <a:lnTo>
                    <a:pt x="72" y="1653"/>
                  </a:lnTo>
                  <a:lnTo>
                    <a:pt x="72" y="1651"/>
                  </a:lnTo>
                  <a:lnTo>
                    <a:pt x="74" y="1651"/>
                  </a:lnTo>
                  <a:lnTo>
                    <a:pt x="74" y="1650"/>
                  </a:lnTo>
                  <a:lnTo>
                    <a:pt x="74" y="1648"/>
                  </a:lnTo>
                  <a:lnTo>
                    <a:pt x="74" y="1646"/>
                  </a:lnTo>
                  <a:lnTo>
                    <a:pt x="76" y="1646"/>
                  </a:lnTo>
                  <a:lnTo>
                    <a:pt x="76" y="1645"/>
                  </a:lnTo>
                  <a:lnTo>
                    <a:pt x="76" y="1643"/>
                  </a:lnTo>
                  <a:lnTo>
                    <a:pt x="76" y="1641"/>
                  </a:lnTo>
                  <a:lnTo>
                    <a:pt x="74" y="1640"/>
                  </a:lnTo>
                  <a:lnTo>
                    <a:pt x="74" y="1638"/>
                  </a:lnTo>
                  <a:lnTo>
                    <a:pt x="72" y="1638"/>
                  </a:lnTo>
                  <a:lnTo>
                    <a:pt x="72" y="1637"/>
                  </a:lnTo>
                  <a:lnTo>
                    <a:pt x="71" y="1637"/>
                  </a:lnTo>
                  <a:lnTo>
                    <a:pt x="71" y="1635"/>
                  </a:lnTo>
                  <a:lnTo>
                    <a:pt x="69" y="1635"/>
                  </a:lnTo>
                  <a:lnTo>
                    <a:pt x="67" y="1635"/>
                  </a:lnTo>
                  <a:lnTo>
                    <a:pt x="66" y="1633"/>
                  </a:lnTo>
                  <a:lnTo>
                    <a:pt x="66" y="1632"/>
                  </a:lnTo>
                  <a:lnTo>
                    <a:pt x="64" y="1632"/>
                  </a:lnTo>
                  <a:lnTo>
                    <a:pt x="64" y="1630"/>
                  </a:lnTo>
                  <a:lnTo>
                    <a:pt x="64" y="1628"/>
                  </a:lnTo>
                  <a:lnTo>
                    <a:pt x="64" y="1627"/>
                  </a:lnTo>
                  <a:lnTo>
                    <a:pt x="66" y="1627"/>
                  </a:lnTo>
                  <a:lnTo>
                    <a:pt x="66" y="1625"/>
                  </a:lnTo>
                  <a:lnTo>
                    <a:pt x="66" y="1623"/>
                  </a:lnTo>
                  <a:lnTo>
                    <a:pt x="66" y="1622"/>
                  </a:lnTo>
                  <a:lnTo>
                    <a:pt x="66" y="1618"/>
                  </a:lnTo>
                  <a:lnTo>
                    <a:pt x="67" y="1617"/>
                  </a:lnTo>
                  <a:lnTo>
                    <a:pt x="67" y="1615"/>
                  </a:lnTo>
                  <a:lnTo>
                    <a:pt x="67" y="1614"/>
                  </a:lnTo>
                  <a:lnTo>
                    <a:pt x="69" y="1612"/>
                  </a:lnTo>
                  <a:lnTo>
                    <a:pt x="69" y="1610"/>
                  </a:lnTo>
                  <a:lnTo>
                    <a:pt x="71" y="1610"/>
                  </a:lnTo>
                  <a:lnTo>
                    <a:pt x="72" y="1610"/>
                  </a:lnTo>
                  <a:lnTo>
                    <a:pt x="74" y="1610"/>
                  </a:lnTo>
                  <a:lnTo>
                    <a:pt x="76" y="1610"/>
                  </a:lnTo>
                  <a:lnTo>
                    <a:pt x="76" y="1609"/>
                  </a:lnTo>
                  <a:lnTo>
                    <a:pt x="77" y="1609"/>
                  </a:lnTo>
                  <a:lnTo>
                    <a:pt x="79" y="1609"/>
                  </a:lnTo>
                  <a:lnTo>
                    <a:pt x="79" y="1607"/>
                  </a:lnTo>
                  <a:lnTo>
                    <a:pt x="81" y="1607"/>
                  </a:lnTo>
                  <a:lnTo>
                    <a:pt x="82" y="1605"/>
                  </a:lnTo>
                  <a:lnTo>
                    <a:pt x="84" y="1605"/>
                  </a:lnTo>
                  <a:lnTo>
                    <a:pt x="85" y="1604"/>
                  </a:lnTo>
                  <a:lnTo>
                    <a:pt x="87" y="1604"/>
                  </a:lnTo>
                  <a:lnTo>
                    <a:pt x="89" y="1604"/>
                  </a:lnTo>
                  <a:lnTo>
                    <a:pt x="90" y="1602"/>
                  </a:lnTo>
                  <a:lnTo>
                    <a:pt x="92" y="1600"/>
                  </a:lnTo>
                  <a:lnTo>
                    <a:pt x="94" y="1600"/>
                  </a:lnTo>
                  <a:lnTo>
                    <a:pt x="95" y="1599"/>
                  </a:lnTo>
                  <a:lnTo>
                    <a:pt x="97" y="1599"/>
                  </a:lnTo>
                  <a:lnTo>
                    <a:pt x="99" y="1597"/>
                  </a:lnTo>
                  <a:lnTo>
                    <a:pt x="100" y="1597"/>
                  </a:lnTo>
                  <a:lnTo>
                    <a:pt x="100" y="1596"/>
                  </a:lnTo>
                  <a:lnTo>
                    <a:pt x="102" y="1594"/>
                  </a:lnTo>
                  <a:lnTo>
                    <a:pt x="102" y="1591"/>
                  </a:lnTo>
                  <a:lnTo>
                    <a:pt x="102" y="1587"/>
                  </a:lnTo>
                  <a:lnTo>
                    <a:pt x="102" y="1586"/>
                  </a:lnTo>
                  <a:lnTo>
                    <a:pt x="104" y="1584"/>
                  </a:lnTo>
                  <a:lnTo>
                    <a:pt x="104" y="1582"/>
                  </a:lnTo>
                  <a:lnTo>
                    <a:pt x="104" y="1581"/>
                  </a:lnTo>
                  <a:lnTo>
                    <a:pt x="105" y="1579"/>
                  </a:lnTo>
                  <a:lnTo>
                    <a:pt x="107" y="1577"/>
                  </a:lnTo>
                  <a:lnTo>
                    <a:pt x="108" y="1577"/>
                  </a:lnTo>
                  <a:lnTo>
                    <a:pt x="110" y="1576"/>
                  </a:lnTo>
                  <a:lnTo>
                    <a:pt x="112" y="1576"/>
                  </a:lnTo>
                  <a:lnTo>
                    <a:pt x="113" y="1574"/>
                  </a:lnTo>
                  <a:lnTo>
                    <a:pt x="115" y="1574"/>
                  </a:lnTo>
                  <a:lnTo>
                    <a:pt x="117" y="1574"/>
                  </a:lnTo>
                  <a:lnTo>
                    <a:pt x="117" y="1573"/>
                  </a:lnTo>
                  <a:lnTo>
                    <a:pt x="117" y="1571"/>
                  </a:lnTo>
                  <a:lnTo>
                    <a:pt x="115" y="1569"/>
                  </a:lnTo>
                  <a:lnTo>
                    <a:pt x="113" y="1568"/>
                  </a:lnTo>
                  <a:lnTo>
                    <a:pt x="113" y="1566"/>
                  </a:lnTo>
                  <a:lnTo>
                    <a:pt x="112" y="1566"/>
                  </a:lnTo>
                  <a:lnTo>
                    <a:pt x="112" y="1564"/>
                  </a:lnTo>
                  <a:lnTo>
                    <a:pt x="110" y="1563"/>
                  </a:lnTo>
                  <a:lnTo>
                    <a:pt x="108" y="1561"/>
                  </a:lnTo>
                  <a:lnTo>
                    <a:pt x="107" y="1561"/>
                  </a:lnTo>
                  <a:lnTo>
                    <a:pt x="105" y="1559"/>
                  </a:lnTo>
                  <a:lnTo>
                    <a:pt x="104" y="1559"/>
                  </a:lnTo>
                  <a:lnTo>
                    <a:pt x="102" y="1559"/>
                  </a:lnTo>
                  <a:lnTo>
                    <a:pt x="100" y="1558"/>
                  </a:lnTo>
                  <a:lnTo>
                    <a:pt x="99" y="1558"/>
                  </a:lnTo>
                  <a:lnTo>
                    <a:pt x="97" y="1556"/>
                  </a:lnTo>
                  <a:lnTo>
                    <a:pt x="95" y="1554"/>
                  </a:lnTo>
                  <a:lnTo>
                    <a:pt x="95" y="1553"/>
                  </a:lnTo>
                  <a:lnTo>
                    <a:pt x="94" y="1553"/>
                  </a:lnTo>
                  <a:lnTo>
                    <a:pt x="94" y="1551"/>
                  </a:lnTo>
                  <a:lnTo>
                    <a:pt x="94" y="1550"/>
                  </a:lnTo>
                  <a:lnTo>
                    <a:pt x="95" y="1550"/>
                  </a:lnTo>
                  <a:lnTo>
                    <a:pt x="95" y="1548"/>
                  </a:lnTo>
                  <a:lnTo>
                    <a:pt x="97" y="1548"/>
                  </a:lnTo>
                  <a:lnTo>
                    <a:pt x="97" y="1546"/>
                  </a:lnTo>
                  <a:lnTo>
                    <a:pt x="99" y="1546"/>
                  </a:lnTo>
                  <a:lnTo>
                    <a:pt x="99" y="1545"/>
                  </a:lnTo>
                  <a:lnTo>
                    <a:pt x="100" y="1545"/>
                  </a:lnTo>
                  <a:lnTo>
                    <a:pt x="102" y="1543"/>
                  </a:lnTo>
                  <a:lnTo>
                    <a:pt x="104" y="1543"/>
                  </a:lnTo>
                  <a:lnTo>
                    <a:pt x="104" y="1541"/>
                  </a:lnTo>
                  <a:lnTo>
                    <a:pt x="105" y="1541"/>
                  </a:lnTo>
                  <a:lnTo>
                    <a:pt x="105" y="1540"/>
                  </a:lnTo>
                  <a:lnTo>
                    <a:pt x="107" y="1538"/>
                  </a:lnTo>
                  <a:lnTo>
                    <a:pt x="108" y="1538"/>
                  </a:lnTo>
                  <a:lnTo>
                    <a:pt x="108" y="1536"/>
                  </a:lnTo>
                  <a:lnTo>
                    <a:pt x="110" y="1536"/>
                  </a:lnTo>
                  <a:lnTo>
                    <a:pt x="110" y="1535"/>
                  </a:lnTo>
                  <a:lnTo>
                    <a:pt x="112" y="1533"/>
                  </a:lnTo>
                  <a:lnTo>
                    <a:pt x="113" y="1531"/>
                  </a:lnTo>
                  <a:lnTo>
                    <a:pt x="115" y="1530"/>
                  </a:lnTo>
                  <a:lnTo>
                    <a:pt x="115" y="1528"/>
                  </a:lnTo>
                  <a:lnTo>
                    <a:pt x="117" y="1528"/>
                  </a:lnTo>
                  <a:lnTo>
                    <a:pt x="117" y="1527"/>
                  </a:lnTo>
                  <a:lnTo>
                    <a:pt x="118" y="1525"/>
                  </a:lnTo>
                  <a:lnTo>
                    <a:pt x="118" y="1523"/>
                  </a:lnTo>
                  <a:lnTo>
                    <a:pt x="120" y="1522"/>
                  </a:lnTo>
                  <a:lnTo>
                    <a:pt x="122" y="1518"/>
                  </a:lnTo>
                  <a:lnTo>
                    <a:pt x="122" y="1517"/>
                  </a:lnTo>
                  <a:lnTo>
                    <a:pt x="123" y="1515"/>
                  </a:lnTo>
                  <a:lnTo>
                    <a:pt x="125" y="1513"/>
                  </a:lnTo>
                  <a:lnTo>
                    <a:pt x="125" y="1512"/>
                  </a:lnTo>
                  <a:lnTo>
                    <a:pt x="127" y="1510"/>
                  </a:lnTo>
                  <a:lnTo>
                    <a:pt x="128" y="1510"/>
                  </a:lnTo>
                  <a:lnTo>
                    <a:pt x="130" y="1512"/>
                  </a:lnTo>
                  <a:lnTo>
                    <a:pt x="131" y="1512"/>
                  </a:lnTo>
                  <a:lnTo>
                    <a:pt x="133" y="1512"/>
                  </a:lnTo>
                  <a:lnTo>
                    <a:pt x="135" y="1512"/>
                  </a:lnTo>
                  <a:lnTo>
                    <a:pt x="135" y="1513"/>
                  </a:lnTo>
                  <a:lnTo>
                    <a:pt x="136" y="1513"/>
                  </a:lnTo>
                  <a:lnTo>
                    <a:pt x="140" y="1513"/>
                  </a:lnTo>
                  <a:lnTo>
                    <a:pt x="141" y="1512"/>
                  </a:lnTo>
                  <a:lnTo>
                    <a:pt x="143" y="1512"/>
                  </a:lnTo>
                  <a:lnTo>
                    <a:pt x="145" y="1512"/>
                  </a:lnTo>
                  <a:lnTo>
                    <a:pt x="148" y="1510"/>
                  </a:lnTo>
                  <a:lnTo>
                    <a:pt x="153" y="1507"/>
                  </a:lnTo>
                  <a:lnTo>
                    <a:pt x="154" y="1507"/>
                  </a:lnTo>
                  <a:lnTo>
                    <a:pt x="156" y="1507"/>
                  </a:lnTo>
                  <a:lnTo>
                    <a:pt x="159" y="1504"/>
                  </a:lnTo>
                  <a:lnTo>
                    <a:pt x="161" y="1502"/>
                  </a:lnTo>
                  <a:lnTo>
                    <a:pt x="163" y="1500"/>
                  </a:lnTo>
                  <a:lnTo>
                    <a:pt x="164" y="1500"/>
                  </a:lnTo>
                  <a:lnTo>
                    <a:pt x="166" y="1499"/>
                  </a:lnTo>
                  <a:lnTo>
                    <a:pt x="168" y="1499"/>
                  </a:lnTo>
                  <a:lnTo>
                    <a:pt x="169" y="1499"/>
                  </a:lnTo>
                  <a:lnTo>
                    <a:pt x="171" y="1499"/>
                  </a:lnTo>
                  <a:lnTo>
                    <a:pt x="173" y="1499"/>
                  </a:lnTo>
                  <a:lnTo>
                    <a:pt x="174" y="1499"/>
                  </a:lnTo>
                  <a:lnTo>
                    <a:pt x="176" y="1497"/>
                  </a:lnTo>
                  <a:lnTo>
                    <a:pt x="179" y="1495"/>
                  </a:lnTo>
                  <a:lnTo>
                    <a:pt x="181" y="1495"/>
                  </a:lnTo>
                  <a:lnTo>
                    <a:pt x="182" y="1495"/>
                  </a:lnTo>
                  <a:lnTo>
                    <a:pt x="184" y="1495"/>
                  </a:lnTo>
                  <a:lnTo>
                    <a:pt x="187" y="1495"/>
                  </a:lnTo>
                  <a:lnTo>
                    <a:pt x="189" y="1494"/>
                  </a:lnTo>
                  <a:lnTo>
                    <a:pt x="191" y="1494"/>
                  </a:lnTo>
                  <a:lnTo>
                    <a:pt x="192" y="1494"/>
                  </a:lnTo>
                  <a:lnTo>
                    <a:pt x="196" y="1494"/>
                  </a:lnTo>
                  <a:lnTo>
                    <a:pt x="197" y="1494"/>
                  </a:lnTo>
                  <a:lnTo>
                    <a:pt x="197" y="1492"/>
                  </a:lnTo>
                  <a:lnTo>
                    <a:pt x="197" y="1490"/>
                  </a:lnTo>
                  <a:lnTo>
                    <a:pt x="197" y="1489"/>
                  </a:lnTo>
                  <a:lnTo>
                    <a:pt x="199" y="1489"/>
                  </a:lnTo>
                  <a:lnTo>
                    <a:pt x="199" y="1487"/>
                  </a:lnTo>
                  <a:lnTo>
                    <a:pt x="197" y="1487"/>
                  </a:lnTo>
                  <a:lnTo>
                    <a:pt x="196" y="1487"/>
                  </a:lnTo>
                  <a:lnTo>
                    <a:pt x="192" y="1485"/>
                  </a:lnTo>
                  <a:lnTo>
                    <a:pt x="189" y="1484"/>
                  </a:lnTo>
                  <a:lnTo>
                    <a:pt x="186" y="1484"/>
                  </a:lnTo>
                  <a:lnTo>
                    <a:pt x="182" y="1482"/>
                  </a:lnTo>
                  <a:lnTo>
                    <a:pt x="179" y="1481"/>
                  </a:lnTo>
                  <a:lnTo>
                    <a:pt x="177" y="1481"/>
                  </a:lnTo>
                  <a:lnTo>
                    <a:pt x="176" y="1479"/>
                  </a:lnTo>
                  <a:lnTo>
                    <a:pt x="173" y="1479"/>
                  </a:lnTo>
                  <a:lnTo>
                    <a:pt x="171" y="1479"/>
                  </a:lnTo>
                  <a:lnTo>
                    <a:pt x="169" y="1477"/>
                  </a:lnTo>
                  <a:lnTo>
                    <a:pt x="166" y="1476"/>
                  </a:lnTo>
                  <a:lnTo>
                    <a:pt x="163" y="1474"/>
                  </a:lnTo>
                  <a:lnTo>
                    <a:pt x="161" y="1474"/>
                  </a:lnTo>
                  <a:lnTo>
                    <a:pt x="159" y="1474"/>
                  </a:lnTo>
                  <a:lnTo>
                    <a:pt x="159" y="1472"/>
                  </a:lnTo>
                  <a:lnTo>
                    <a:pt x="159" y="1471"/>
                  </a:lnTo>
                  <a:lnTo>
                    <a:pt x="158" y="1471"/>
                  </a:lnTo>
                  <a:lnTo>
                    <a:pt x="156" y="1469"/>
                  </a:lnTo>
                  <a:lnTo>
                    <a:pt x="154" y="1469"/>
                  </a:lnTo>
                  <a:lnTo>
                    <a:pt x="153" y="1467"/>
                  </a:lnTo>
                  <a:lnTo>
                    <a:pt x="151" y="1467"/>
                  </a:lnTo>
                  <a:lnTo>
                    <a:pt x="150" y="1467"/>
                  </a:lnTo>
                  <a:lnTo>
                    <a:pt x="148" y="1467"/>
                  </a:lnTo>
                  <a:lnTo>
                    <a:pt x="146" y="1466"/>
                  </a:lnTo>
                  <a:lnTo>
                    <a:pt x="145" y="1466"/>
                  </a:lnTo>
                  <a:lnTo>
                    <a:pt x="141" y="1464"/>
                  </a:lnTo>
                  <a:lnTo>
                    <a:pt x="140" y="1464"/>
                  </a:lnTo>
                  <a:lnTo>
                    <a:pt x="140" y="1462"/>
                  </a:lnTo>
                  <a:lnTo>
                    <a:pt x="138" y="1461"/>
                  </a:lnTo>
                  <a:lnTo>
                    <a:pt x="138" y="1459"/>
                  </a:lnTo>
                  <a:lnTo>
                    <a:pt x="136" y="1459"/>
                  </a:lnTo>
                  <a:lnTo>
                    <a:pt x="135" y="1459"/>
                  </a:lnTo>
                  <a:lnTo>
                    <a:pt x="135" y="1458"/>
                  </a:lnTo>
                  <a:lnTo>
                    <a:pt x="133" y="1458"/>
                  </a:lnTo>
                  <a:lnTo>
                    <a:pt x="131" y="1456"/>
                  </a:lnTo>
                  <a:lnTo>
                    <a:pt x="130" y="1454"/>
                  </a:lnTo>
                  <a:lnTo>
                    <a:pt x="128" y="1453"/>
                  </a:lnTo>
                  <a:lnTo>
                    <a:pt x="128" y="1451"/>
                  </a:lnTo>
                  <a:lnTo>
                    <a:pt x="127" y="1451"/>
                  </a:lnTo>
                  <a:lnTo>
                    <a:pt x="127" y="1449"/>
                  </a:lnTo>
                  <a:lnTo>
                    <a:pt x="127" y="1448"/>
                  </a:lnTo>
                  <a:lnTo>
                    <a:pt x="125" y="1448"/>
                  </a:lnTo>
                  <a:lnTo>
                    <a:pt x="125" y="1446"/>
                  </a:lnTo>
                  <a:lnTo>
                    <a:pt x="123" y="1444"/>
                  </a:lnTo>
                  <a:lnTo>
                    <a:pt x="123" y="1443"/>
                  </a:lnTo>
                  <a:lnTo>
                    <a:pt x="123" y="1441"/>
                  </a:lnTo>
                  <a:lnTo>
                    <a:pt x="122" y="1441"/>
                  </a:lnTo>
                  <a:lnTo>
                    <a:pt x="120" y="1441"/>
                  </a:lnTo>
                  <a:lnTo>
                    <a:pt x="120" y="1439"/>
                  </a:lnTo>
                  <a:lnTo>
                    <a:pt x="120" y="1438"/>
                  </a:lnTo>
                  <a:lnTo>
                    <a:pt x="118" y="1438"/>
                  </a:lnTo>
                  <a:lnTo>
                    <a:pt x="118" y="1436"/>
                  </a:lnTo>
                  <a:lnTo>
                    <a:pt x="117" y="1436"/>
                  </a:lnTo>
                  <a:lnTo>
                    <a:pt x="117" y="1435"/>
                  </a:lnTo>
                  <a:lnTo>
                    <a:pt x="117" y="1433"/>
                  </a:lnTo>
                  <a:lnTo>
                    <a:pt x="117" y="1431"/>
                  </a:lnTo>
                  <a:lnTo>
                    <a:pt x="115" y="1431"/>
                  </a:lnTo>
                  <a:lnTo>
                    <a:pt x="115" y="1430"/>
                  </a:lnTo>
                  <a:lnTo>
                    <a:pt x="117" y="1430"/>
                  </a:lnTo>
                  <a:lnTo>
                    <a:pt x="117" y="1428"/>
                  </a:lnTo>
                  <a:lnTo>
                    <a:pt x="118" y="1426"/>
                  </a:lnTo>
                  <a:lnTo>
                    <a:pt x="117" y="1426"/>
                  </a:lnTo>
                  <a:lnTo>
                    <a:pt x="118" y="1426"/>
                  </a:lnTo>
                  <a:lnTo>
                    <a:pt x="118" y="1425"/>
                  </a:lnTo>
                  <a:lnTo>
                    <a:pt x="120" y="1425"/>
                  </a:lnTo>
                  <a:lnTo>
                    <a:pt x="120" y="1423"/>
                  </a:lnTo>
                  <a:lnTo>
                    <a:pt x="122" y="1423"/>
                  </a:lnTo>
                  <a:lnTo>
                    <a:pt x="123" y="1423"/>
                  </a:lnTo>
                  <a:lnTo>
                    <a:pt x="123" y="1421"/>
                  </a:lnTo>
                  <a:lnTo>
                    <a:pt x="125" y="1421"/>
                  </a:lnTo>
                  <a:lnTo>
                    <a:pt x="127" y="1421"/>
                  </a:lnTo>
                  <a:lnTo>
                    <a:pt x="127" y="1420"/>
                  </a:lnTo>
                  <a:lnTo>
                    <a:pt x="128" y="1420"/>
                  </a:lnTo>
                  <a:lnTo>
                    <a:pt x="128" y="1418"/>
                  </a:lnTo>
                  <a:lnTo>
                    <a:pt x="128" y="1416"/>
                  </a:lnTo>
                  <a:lnTo>
                    <a:pt x="130" y="1415"/>
                  </a:lnTo>
                  <a:lnTo>
                    <a:pt x="130" y="1413"/>
                  </a:lnTo>
                  <a:lnTo>
                    <a:pt x="130" y="1412"/>
                  </a:lnTo>
                  <a:lnTo>
                    <a:pt x="130" y="1410"/>
                  </a:lnTo>
                  <a:lnTo>
                    <a:pt x="131" y="1410"/>
                  </a:lnTo>
                  <a:lnTo>
                    <a:pt x="131" y="1408"/>
                  </a:lnTo>
                  <a:lnTo>
                    <a:pt x="130" y="1408"/>
                  </a:lnTo>
                  <a:lnTo>
                    <a:pt x="128" y="1408"/>
                  </a:lnTo>
                  <a:lnTo>
                    <a:pt x="127" y="1408"/>
                  </a:lnTo>
                  <a:lnTo>
                    <a:pt x="125" y="1407"/>
                  </a:lnTo>
                  <a:lnTo>
                    <a:pt x="125" y="1405"/>
                  </a:lnTo>
                  <a:lnTo>
                    <a:pt x="123" y="1405"/>
                  </a:lnTo>
                  <a:lnTo>
                    <a:pt x="123" y="1403"/>
                  </a:lnTo>
                  <a:lnTo>
                    <a:pt x="125" y="1402"/>
                  </a:lnTo>
                  <a:lnTo>
                    <a:pt x="122" y="1400"/>
                  </a:lnTo>
                  <a:lnTo>
                    <a:pt x="120" y="1398"/>
                  </a:lnTo>
                  <a:lnTo>
                    <a:pt x="117" y="1397"/>
                  </a:lnTo>
                  <a:lnTo>
                    <a:pt x="117" y="1395"/>
                  </a:lnTo>
                  <a:lnTo>
                    <a:pt x="117" y="1393"/>
                  </a:lnTo>
                  <a:lnTo>
                    <a:pt x="117" y="1392"/>
                  </a:lnTo>
                  <a:lnTo>
                    <a:pt x="118" y="1392"/>
                  </a:lnTo>
                  <a:lnTo>
                    <a:pt x="118" y="1390"/>
                  </a:lnTo>
                  <a:lnTo>
                    <a:pt x="117" y="1390"/>
                  </a:lnTo>
                  <a:lnTo>
                    <a:pt x="117" y="1389"/>
                  </a:lnTo>
                  <a:lnTo>
                    <a:pt x="118" y="1389"/>
                  </a:lnTo>
                  <a:lnTo>
                    <a:pt x="120" y="1389"/>
                  </a:lnTo>
                  <a:lnTo>
                    <a:pt x="120" y="1390"/>
                  </a:lnTo>
                  <a:lnTo>
                    <a:pt x="122" y="1389"/>
                  </a:lnTo>
                  <a:lnTo>
                    <a:pt x="120" y="1389"/>
                  </a:lnTo>
                  <a:lnTo>
                    <a:pt x="120" y="1387"/>
                  </a:lnTo>
                  <a:lnTo>
                    <a:pt x="120" y="1385"/>
                  </a:lnTo>
                  <a:lnTo>
                    <a:pt x="122" y="1385"/>
                  </a:lnTo>
                  <a:lnTo>
                    <a:pt x="122" y="1384"/>
                  </a:lnTo>
                  <a:lnTo>
                    <a:pt x="122" y="1382"/>
                  </a:lnTo>
                  <a:lnTo>
                    <a:pt x="122" y="1380"/>
                  </a:lnTo>
                  <a:lnTo>
                    <a:pt x="120" y="1382"/>
                  </a:lnTo>
                  <a:lnTo>
                    <a:pt x="118" y="1382"/>
                  </a:lnTo>
                  <a:lnTo>
                    <a:pt x="117" y="1382"/>
                  </a:lnTo>
                  <a:lnTo>
                    <a:pt x="117" y="1380"/>
                  </a:lnTo>
                  <a:lnTo>
                    <a:pt x="117" y="1379"/>
                  </a:lnTo>
                  <a:lnTo>
                    <a:pt x="118" y="1379"/>
                  </a:lnTo>
                  <a:lnTo>
                    <a:pt x="118" y="1377"/>
                  </a:lnTo>
                  <a:lnTo>
                    <a:pt x="117" y="1377"/>
                  </a:lnTo>
                  <a:lnTo>
                    <a:pt x="115" y="1377"/>
                  </a:lnTo>
                  <a:lnTo>
                    <a:pt x="115" y="1375"/>
                  </a:lnTo>
                  <a:lnTo>
                    <a:pt x="115" y="1374"/>
                  </a:lnTo>
                  <a:lnTo>
                    <a:pt x="115" y="1372"/>
                  </a:lnTo>
                  <a:lnTo>
                    <a:pt x="115" y="1370"/>
                  </a:lnTo>
                  <a:lnTo>
                    <a:pt x="117" y="1369"/>
                  </a:lnTo>
                  <a:lnTo>
                    <a:pt x="117" y="1367"/>
                  </a:lnTo>
                  <a:lnTo>
                    <a:pt x="117" y="1366"/>
                  </a:lnTo>
                  <a:lnTo>
                    <a:pt x="115" y="1366"/>
                  </a:lnTo>
                  <a:lnTo>
                    <a:pt x="113" y="1366"/>
                  </a:lnTo>
                  <a:lnTo>
                    <a:pt x="112" y="1364"/>
                  </a:lnTo>
                  <a:lnTo>
                    <a:pt x="110" y="1364"/>
                  </a:lnTo>
                  <a:lnTo>
                    <a:pt x="108" y="1364"/>
                  </a:lnTo>
                  <a:lnTo>
                    <a:pt x="108" y="1362"/>
                  </a:lnTo>
                  <a:lnTo>
                    <a:pt x="108" y="1361"/>
                  </a:lnTo>
                  <a:lnTo>
                    <a:pt x="108" y="1359"/>
                  </a:lnTo>
                  <a:lnTo>
                    <a:pt x="108" y="1357"/>
                  </a:lnTo>
                  <a:lnTo>
                    <a:pt x="108" y="1356"/>
                  </a:lnTo>
                  <a:lnTo>
                    <a:pt x="108" y="1354"/>
                  </a:lnTo>
                  <a:lnTo>
                    <a:pt x="107" y="1354"/>
                  </a:lnTo>
                  <a:lnTo>
                    <a:pt x="108" y="1354"/>
                  </a:lnTo>
                  <a:lnTo>
                    <a:pt x="108" y="1352"/>
                  </a:lnTo>
                  <a:lnTo>
                    <a:pt x="108" y="1351"/>
                  </a:lnTo>
                  <a:lnTo>
                    <a:pt x="108" y="1349"/>
                  </a:lnTo>
                  <a:lnTo>
                    <a:pt x="108" y="1347"/>
                  </a:lnTo>
                  <a:lnTo>
                    <a:pt x="108" y="1346"/>
                  </a:lnTo>
                  <a:lnTo>
                    <a:pt x="110" y="1346"/>
                  </a:lnTo>
                  <a:lnTo>
                    <a:pt x="112" y="1346"/>
                  </a:lnTo>
                  <a:lnTo>
                    <a:pt x="112" y="1344"/>
                  </a:lnTo>
                  <a:lnTo>
                    <a:pt x="113" y="1344"/>
                  </a:lnTo>
                  <a:lnTo>
                    <a:pt x="113" y="1343"/>
                  </a:lnTo>
                  <a:lnTo>
                    <a:pt x="115" y="1343"/>
                  </a:lnTo>
                  <a:lnTo>
                    <a:pt x="115" y="1341"/>
                  </a:lnTo>
                  <a:lnTo>
                    <a:pt x="115" y="1339"/>
                  </a:lnTo>
                  <a:lnTo>
                    <a:pt x="113" y="1339"/>
                  </a:lnTo>
                  <a:lnTo>
                    <a:pt x="112" y="1339"/>
                  </a:lnTo>
                  <a:lnTo>
                    <a:pt x="112" y="1338"/>
                  </a:lnTo>
                  <a:lnTo>
                    <a:pt x="110" y="1336"/>
                  </a:lnTo>
                  <a:lnTo>
                    <a:pt x="108" y="1334"/>
                  </a:lnTo>
                  <a:lnTo>
                    <a:pt x="108" y="1333"/>
                  </a:lnTo>
                  <a:lnTo>
                    <a:pt x="108" y="1331"/>
                  </a:lnTo>
                  <a:lnTo>
                    <a:pt x="108" y="1329"/>
                  </a:lnTo>
                  <a:lnTo>
                    <a:pt x="108" y="1328"/>
                  </a:lnTo>
                  <a:lnTo>
                    <a:pt x="110" y="1328"/>
                  </a:lnTo>
                  <a:lnTo>
                    <a:pt x="112" y="1328"/>
                  </a:lnTo>
                  <a:lnTo>
                    <a:pt x="112" y="1326"/>
                  </a:lnTo>
                  <a:lnTo>
                    <a:pt x="110" y="1324"/>
                  </a:lnTo>
                  <a:lnTo>
                    <a:pt x="110" y="1323"/>
                  </a:lnTo>
                  <a:lnTo>
                    <a:pt x="108" y="1323"/>
                  </a:lnTo>
                  <a:lnTo>
                    <a:pt x="107" y="1323"/>
                  </a:lnTo>
                  <a:lnTo>
                    <a:pt x="107" y="1321"/>
                  </a:lnTo>
                  <a:lnTo>
                    <a:pt x="107" y="1320"/>
                  </a:lnTo>
                  <a:lnTo>
                    <a:pt x="108" y="1320"/>
                  </a:lnTo>
                  <a:lnTo>
                    <a:pt x="108" y="1318"/>
                  </a:lnTo>
                  <a:lnTo>
                    <a:pt x="110" y="1316"/>
                  </a:lnTo>
                  <a:lnTo>
                    <a:pt x="112" y="1316"/>
                  </a:lnTo>
                  <a:lnTo>
                    <a:pt x="113" y="1315"/>
                  </a:lnTo>
                  <a:lnTo>
                    <a:pt x="113" y="1313"/>
                  </a:lnTo>
                  <a:lnTo>
                    <a:pt x="112" y="1313"/>
                  </a:lnTo>
                  <a:lnTo>
                    <a:pt x="112" y="1311"/>
                  </a:lnTo>
                  <a:lnTo>
                    <a:pt x="112" y="1310"/>
                  </a:lnTo>
                  <a:lnTo>
                    <a:pt x="113" y="1308"/>
                  </a:lnTo>
                  <a:lnTo>
                    <a:pt x="115" y="1308"/>
                  </a:lnTo>
                  <a:lnTo>
                    <a:pt x="115" y="1306"/>
                  </a:lnTo>
                  <a:lnTo>
                    <a:pt x="115" y="1305"/>
                  </a:lnTo>
                  <a:lnTo>
                    <a:pt x="115" y="1303"/>
                  </a:lnTo>
                  <a:lnTo>
                    <a:pt x="117" y="1303"/>
                  </a:lnTo>
                  <a:lnTo>
                    <a:pt x="117" y="1301"/>
                  </a:lnTo>
                  <a:lnTo>
                    <a:pt x="118" y="1301"/>
                  </a:lnTo>
                  <a:lnTo>
                    <a:pt x="118" y="1300"/>
                  </a:lnTo>
                  <a:lnTo>
                    <a:pt x="118" y="1298"/>
                  </a:lnTo>
                  <a:lnTo>
                    <a:pt x="117" y="1298"/>
                  </a:lnTo>
                  <a:lnTo>
                    <a:pt x="117" y="1297"/>
                  </a:lnTo>
                  <a:lnTo>
                    <a:pt x="117" y="1295"/>
                  </a:lnTo>
                  <a:lnTo>
                    <a:pt x="117" y="1293"/>
                  </a:lnTo>
                  <a:lnTo>
                    <a:pt x="118" y="1293"/>
                  </a:lnTo>
                  <a:lnTo>
                    <a:pt x="118" y="1292"/>
                  </a:lnTo>
                  <a:lnTo>
                    <a:pt x="118" y="1290"/>
                  </a:lnTo>
                  <a:lnTo>
                    <a:pt x="118" y="1288"/>
                  </a:lnTo>
                  <a:lnTo>
                    <a:pt x="117" y="1288"/>
                  </a:lnTo>
                  <a:lnTo>
                    <a:pt x="117" y="1287"/>
                  </a:lnTo>
                  <a:lnTo>
                    <a:pt x="117" y="1285"/>
                  </a:lnTo>
                  <a:lnTo>
                    <a:pt x="117" y="1283"/>
                  </a:lnTo>
                  <a:lnTo>
                    <a:pt x="117" y="1282"/>
                  </a:lnTo>
                  <a:lnTo>
                    <a:pt x="115" y="1280"/>
                  </a:lnTo>
                  <a:lnTo>
                    <a:pt x="115" y="1278"/>
                  </a:lnTo>
                  <a:lnTo>
                    <a:pt x="113" y="1278"/>
                  </a:lnTo>
                  <a:lnTo>
                    <a:pt x="113" y="1277"/>
                  </a:lnTo>
                  <a:lnTo>
                    <a:pt x="112" y="1277"/>
                  </a:lnTo>
                  <a:lnTo>
                    <a:pt x="112" y="1275"/>
                  </a:lnTo>
                  <a:lnTo>
                    <a:pt x="112" y="1274"/>
                  </a:lnTo>
                  <a:lnTo>
                    <a:pt x="110" y="1274"/>
                  </a:lnTo>
                  <a:lnTo>
                    <a:pt x="108" y="1272"/>
                  </a:lnTo>
                  <a:lnTo>
                    <a:pt x="108" y="1270"/>
                  </a:lnTo>
                  <a:lnTo>
                    <a:pt x="108" y="1269"/>
                  </a:lnTo>
                  <a:lnTo>
                    <a:pt x="108" y="1267"/>
                  </a:lnTo>
                  <a:lnTo>
                    <a:pt x="110" y="1267"/>
                  </a:lnTo>
                  <a:lnTo>
                    <a:pt x="110" y="1265"/>
                  </a:lnTo>
                  <a:lnTo>
                    <a:pt x="110" y="1264"/>
                  </a:lnTo>
                  <a:lnTo>
                    <a:pt x="108" y="1264"/>
                  </a:lnTo>
                  <a:lnTo>
                    <a:pt x="112" y="1260"/>
                  </a:lnTo>
                  <a:lnTo>
                    <a:pt x="115" y="1257"/>
                  </a:lnTo>
                  <a:lnTo>
                    <a:pt x="117" y="1255"/>
                  </a:lnTo>
                  <a:lnTo>
                    <a:pt x="118" y="1254"/>
                  </a:lnTo>
                  <a:lnTo>
                    <a:pt x="120" y="1252"/>
                  </a:lnTo>
                  <a:lnTo>
                    <a:pt x="120" y="1251"/>
                  </a:lnTo>
                  <a:lnTo>
                    <a:pt x="122" y="1251"/>
                  </a:lnTo>
                  <a:lnTo>
                    <a:pt x="122" y="1249"/>
                  </a:lnTo>
                  <a:lnTo>
                    <a:pt x="123" y="1249"/>
                  </a:lnTo>
                  <a:lnTo>
                    <a:pt x="123" y="1247"/>
                  </a:lnTo>
                  <a:lnTo>
                    <a:pt x="125" y="1247"/>
                  </a:lnTo>
                  <a:lnTo>
                    <a:pt x="125" y="1246"/>
                  </a:lnTo>
                  <a:lnTo>
                    <a:pt x="127" y="1246"/>
                  </a:lnTo>
                  <a:lnTo>
                    <a:pt x="128" y="1246"/>
                  </a:lnTo>
                  <a:lnTo>
                    <a:pt x="128" y="1244"/>
                  </a:lnTo>
                  <a:lnTo>
                    <a:pt x="130" y="1244"/>
                  </a:lnTo>
                  <a:lnTo>
                    <a:pt x="131" y="1244"/>
                  </a:lnTo>
                  <a:lnTo>
                    <a:pt x="133" y="1244"/>
                  </a:lnTo>
                  <a:lnTo>
                    <a:pt x="133" y="1242"/>
                  </a:lnTo>
                  <a:lnTo>
                    <a:pt x="135" y="1242"/>
                  </a:lnTo>
                  <a:lnTo>
                    <a:pt x="136" y="1242"/>
                  </a:lnTo>
                  <a:lnTo>
                    <a:pt x="138" y="1242"/>
                  </a:lnTo>
                  <a:lnTo>
                    <a:pt x="138" y="1241"/>
                  </a:lnTo>
                  <a:lnTo>
                    <a:pt x="140" y="1241"/>
                  </a:lnTo>
                  <a:lnTo>
                    <a:pt x="141" y="1239"/>
                  </a:lnTo>
                  <a:lnTo>
                    <a:pt x="141" y="1237"/>
                  </a:lnTo>
                  <a:lnTo>
                    <a:pt x="143" y="1237"/>
                  </a:lnTo>
                  <a:lnTo>
                    <a:pt x="143" y="1236"/>
                  </a:lnTo>
                  <a:lnTo>
                    <a:pt x="145" y="1236"/>
                  </a:lnTo>
                  <a:lnTo>
                    <a:pt x="146" y="1236"/>
                  </a:lnTo>
                  <a:lnTo>
                    <a:pt x="148" y="1236"/>
                  </a:lnTo>
                  <a:lnTo>
                    <a:pt x="150" y="1237"/>
                  </a:lnTo>
                  <a:lnTo>
                    <a:pt x="153" y="1237"/>
                  </a:lnTo>
                  <a:lnTo>
                    <a:pt x="156" y="1239"/>
                  </a:lnTo>
                  <a:lnTo>
                    <a:pt x="158" y="1239"/>
                  </a:lnTo>
                  <a:lnTo>
                    <a:pt x="159" y="1239"/>
                  </a:lnTo>
                  <a:lnTo>
                    <a:pt x="163" y="1239"/>
                  </a:lnTo>
                  <a:lnTo>
                    <a:pt x="164" y="1239"/>
                  </a:lnTo>
                  <a:lnTo>
                    <a:pt x="164" y="1237"/>
                  </a:lnTo>
                  <a:lnTo>
                    <a:pt x="166" y="1237"/>
                  </a:lnTo>
                  <a:lnTo>
                    <a:pt x="166" y="1236"/>
                  </a:lnTo>
                  <a:lnTo>
                    <a:pt x="166" y="1234"/>
                  </a:lnTo>
                  <a:lnTo>
                    <a:pt x="168" y="1228"/>
                  </a:lnTo>
                  <a:lnTo>
                    <a:pt x="168" y="1226"/>
                  </a:lnTo>
                  <a:lnTo>
                    <a:pt x="168" y="1224"/>
                  </a:lnTo>
                  <a:lnTo>
                    <a:pt x="168" y="1223"/>
                  </a:lnTo>
                  <a:lnTo>
                    <a:pt x="168" y="1221"/>
                  </a:lnTo>
                  <a:lnTo>
                    <a:pt x="169" y="1219"/>
                  </a:lnTo>
                  <a:lnTo>
                    <a:pt x="171" y="1219"/>
                  </a:lnTo>
                  <a:lnTo>
                    <a:pt x="173" y="1219"/>
                  </a:lnTo>
                  <a:lnTo>
                    <a:pt x="174" y="1218"/>
                  </a:lnTo>
                  <a:lnTo>
                    <a:pt x="176" y="1218"/>
                  </a:lnTo>
                  <a:lnTo>
                    <a:pt x="177" y="1218"/>
                  </a:lnTo>
                  <a:lnTo>
                    <a:pt x="179" y="1218"/>
                  </a:lnTo>
                  <a:lnTo>
                    <a:pt x="179" y="1216"/>
                  </a:lnTo>
                  <a:lnTo>
                    <a:pt x="181" y="1216"/>
                  </a:lnTo>
                  <a:lnTo>
                    <a:pt x="182" y="1216"/>
                  </a:lnTo>
                  <a:lnTo>
                    <a:pt x="186" y="1216"/>
                  </a:lnTo>
                  <a:lnTo>
                    <a:pt x="187" y="1216"/>
                  </a:lnTo>
                  <a:lnTo>
                    <a:pt x="191" y="1216"/>
                  </a:lnTo>
                  <a:lnTo>
                    <a:pt x="199" y="1214"/>
                  </a:lnTo>
                  <a:lnTo>
                    <a:pt x="200" y="1214"/>
                  </a:lnTo>
                  <a:lnTo>
                    <a:pt x="204" y="1216"/>
                  </a:lnTo>
                  <a:lnTo>
                    <a:pt x="205" y="1216"/>
                  </a:lnTo>
                  <a:lnTo>
                    <a:pt x="207" y="1216"/>
                  </a:lnTo>
                  <a:lnTo>
                    <a:pt x="210" y="1214"/>
                  </a:lnTo>
                  <a:lnTo>
                    <a:pt x="215" y="1211"/>
                  </a:lnTo>
                  <a:lnTo>
                    <a:pt x="220" y="1209"/>
                  </a:lnTo>
                  <a:lnTo>
                    <a:pt x="223" y="1208"/>
                  </a:lnTo>
                  <a:lnTo>
                    <a:pt x="223" y="1206"/>
                  </a:lnTo>
                  <a:lnTo>
                    <a:pt x="222" y="1206"/>
                  </a:lnTo>
                  <a:lnTo>
                    <a:pt x="220" y="1206"/>
                  </a:lnTo>
                  <a:lnTo>
                    <a:pt x="220" y="1205"/>
                  </a:lnTo>
                  <a:lnTo>
                    <a:pt x="219" y="1205"/>
                  </a:lnTo>
                  <a:lnTo>
                    <a:pt x="219" y="1203"/>
                  </a:lnTo>
                  <a:lnTo>
                    <a:pt x="217" y="1203"/>
                  </a:lnTo>
                  <a:lnTo>
                    <a:pt x="215" y="1203"/>
                  </a:lnTo>
                  <a:lnTo>
                    <a:pt x="215" y="1201"/>
                  </a:lnTo>
                  <a:lnTo>
                    <a:pt x="214" y="1201"/>
                  </a:lnTo>
                  <a:lnTo>
                    <a:pt x="214" y="1200"/>
                  </a:lnTo>
                  <a:lnTo>
                    <a:pt x="212" y="1200"/>
                  </a:lnTo>
                  <a:lnTo>
                    <a:pt x="212" y="1198"/>
                  </a:lnTo>
                  <a:lnTo>
                    <a:pt x="212" y="1196"/>
                  </a:lnTo>
                  <a:lnTo>
                    <a:pt x="214" y="1195"/>
                  </a:lnTo>
                  <a:lnTo>
                    <a:pt x="214" y="1193"/>
                  </a:lnTo>
                  <a:lnTo>
                    <a:pt x="214" y="1191"/>
                  </a:lnTo>
                  <a:lnTo>
                    <a:pt x="212" y="1191"/>
                  </a:lnTo>
                  <a:lnTo>
                    <a:pt x="212" y="1190"/>
                  </a:lnTo>
                  <a:lnTo>
                    <a:pt x="214" y="1188"/>
                  </a:lnTo>
                  <a:lnTo>
                    <a:pt x="214" y="1186"/>
                  </a:lnTo>
                  <a:lnTo>
                    <a:pt x="214" y="1185"/>
                  </a:lnTo>
                  <a:lnTo>
                    <a:pt x="214" y="1183"/>
                  </a:lnTo>
                  <a:lnTo>
                    <a:pt x="215" y="1182"/>
                  </a:lnTo>
                  <a:lnTo>
                    <a:pt x="215" y="1180"/>
                  </a:lnTo>
                  <a:lnTo>
                    <a:pt x="215" y="1178"/>
                  </a:lnTo>
                  <a:lnTo>
                    <a:pt x="217" y="1178"/>
                  </a:lnTo>
                  <a:lnTo>
                    <a:pt x="217" y="1177"/>
                  </a:lnTo>
                  <a:lnTo>
                    <a:pt x="217" y="1175"/>
                  </a:lnTo>
                  <a:lnTo>
                    <a:pt x="219" y="1175"/>
                  </a:lnTo>
                  <a:lnTo>
                    <a:pt x="219" y="1173"/>
                  </a:lnTo>
                  <a:lnTo>
                    <a:pt x="219" y="1172"/>
                  </a:lnTo>
                  <a:lnTo>
                    <a:pt x="219" y="1170"/>
                  </a:lnTo>
                  <a:lnTo>
                    <a:pt x="217" y="1170"/>
                  </a:lnTo>
                  <a:lnTo>
                    <a:pt x="217" y="1168"/>
                  </a:lnTo>
                  <a:lnTo>
                    <a:pt x="215" y="1168"/>
                  </a:lnTo>
                  <a:lnTo>
                    <a:pt x="215" y="1167"/>
                  </a:lnTo>
                  <a:lnTo>
                    <a:pt x="215" y="1165"/>
                  </a:lnTo>
                  <a:lnTo>
                    <a:pt x="217" y="1165"/>
                  </a:lnTo>
                  <a:lnTo>
                    <a:pt x="217" y="1163"/>
                  </a:lnTo>
                  <a:lnTo>
                    <a:pt x="219" y="1163"/>
                  </a:lnTo>
                  <a:lnTo>
                    <a:pt x="219" y="1162"/>
                  </a:lnTo>
                  <a:lnTo>
                    <a:pt x="219" y="1160"/>
                  </a:lnTo>
                  <a:lnTo>
                    <a:pt x="219" y="1159"/>
                  </a:lnTo>
                  <a:lnTo>
                    <a:pt x="217" y="1157"/>
                  </a:lnTo>
                  <a:lnTo>
                    <a:pt x="217" y="1155"/>
                  </a:lnTo>
                  <a:lnTo>
                    <a:pt x="219" y="1155"/>
                  </a:lnTo>
                  <a:lnTo>
                    <a:pt x="219" y="1154"/>
                  </a:lnTo>
                  <a:lnTo>
                    <a:pt x="219" y="1152"/>
                  </a:lnTo>
                  <a:lnTo>
                    <a:pt x="220" y="1152"/>
                  </a:lnTo>
                  <a:lnTo>
                    <a:pt x="220" y="1150"/>
                  </a:lnTo>
                  <a:lnTo>
                    <a:pt x="220" y="1149"/>
                  </a:lnTo>
                  <a:lnTo>
                    <a:pt x="219" y="1149"/>
                  </a:lnTo>
                  <a:lnTo>
                    <a:pt x="219" y="1147"/>
                  </a:lnTo>
                  <a:lnTo>
                    <a:pt x="220" y="1147"/>
                  </a:lnTo>
                  <a:lnTo>
                    <a:pt x="220" y="1145"/>
                  </a:lnTo>
                  <a:lnTo>
                    <a:pt x="222" y="1145"/>
                  </a:lnTo>
                  <a:lnTo>
                    <a:pt x="222" y="1144"/>
                  </a:lnTo>
                  <a:lnTo>
                    <a:pt x="222" y="1142"/>
                  </a:lnTo>
                  <a:lnTo>
                    <a:pt x="223" y="1140"/>
                  </a:lnTo>
                  <a:lnTo>
                    <a:pt x="225" y="1139"/>
                  </a:lnTo>
                  <a:lnTo>
                    <a:pt x="225" y="1137"/>
                  </a:lnTo>
                  <a:lnTo>
                    <a:pt x="225" y="1136"/>
                  </a:lnTo>
                  <a:lnTo>
                    <a:pt x="223" y="1136"/>
                  </a:lnTo>
                  <a:lnTo>
                    <a:pt x="223" y="1134"/>
                  </a:lnTo>
                  <a:lnTo>
                    <a:pt x="223" y="1132"/>
                  </a:lnTo>
                  <a:lnTo>
                    <a:pt x="223" y="1131"/>
                  </a:lnTo>
                  <a:lnTo>
                    <a:pt x="223" y="1129"/>
                  </a:lnTo>
                  <a:lnTo>
                    <a:pt x="225" y="1129"/>
                  </a:lnTo>
                  <a:lnTo>
                    <a:pt x="227" y="1129"/>
                  </a:lnTo>
                  <a:lnTo>
                    <a:pt x="232" y="1124"/>
                  </a:lnTo>
                  <a:lnTo>
                    <a:pt x="233" y="1124"/>
                  </a:lnTo>
                  <a:lnTo>
                    <a:pt x="235" y="1122"/>
                  </a:lnTo>
                  <a:lnTo>
                    <a:pt x="235" y="1121"/>
                  </a:lnTo>
                  <a:lnTo>
                    <a:pt x="237" y="1119"/>
                  </a:lnTo>
                  <a:lnTo>
                    <a:pt x="237" y="1117"/>
                  </a:lnTo>
                  <a:lnTo>
                    <a:pt x="238" y="1117"/>
                  </a:lnTo>
                  <a:lnTo>
                    <a:pt x="238" y="1116"/>
                  </a:lnTo>
                  <a:lnTo>
                    <a:pt x="240" y="1116"/>
                  </a:lnTo>
                  <a:lnTo>
                    <a:pt x="240" y="1114"/>
                  </a:lnTo>
                  <a:lnTo>
                    <a:pt x="238" y="1114"/>
                  </a:lnTo>
                  <a:lnTo>
                    <a:pt x="238" y="1113"/>
                  </a:lnTo>
                  <a:lnTo>
                    <a:pt x="237" y="1113"/>
                  </a:lnTo>
                  <a:lnTo>
                    <a:pt x="235" y="1111"/>
                  </a:lnTo>
                  <a:lnTo>
                    <a:pt x="233" y="1111"/>
                  </a:lnTo>
                  <a:lnTo>
                    <a:pt x="233" y="1109"/>
                  </a:lnTo>
                  <a:lnTo>
                    <a:pt x="233" y="1108"/>
                  </a:lnTo>
                  <a:lnTo>
                    <a:pt x="235" y="1108"/>
                  </a:lnTo>
                  <a:lnTo>
                    <a:pt x="235" y="1106"/>
                  </a:lnTo>
                  <a:lnTo>
                    <a:pt x="235" y="1104"/>
                  </a:lnTo>
                  <a:lnTo>
                    <a:pt x="237" y="1104"/>
                  </a:lnTo>
                  <a:lnTo>
                    <a:pt x="237" y="1103"/>
                  </a:lnTo>
                  <a:lnTo>
                    <a:pt x="238" y="1103"/>
                  </a:lnTo>
                  <a:lnTo>
                    <a:pt x="238" y="1101"/>
                  </a:lnTo>
                  <a:lnTo>
                    <a:pt x="240" y="1101"/>
                  </a:lnTo>
                  <a:lnTo>
                    <a:pt x="240" y="1099"/>
                  </a:lnTo>
                  <a:lnTo>
                    <a:pt x="242" y="1099"/>
                  </a:lnTo>
                  <a:lnTo>
                    <a:pt x="242" y="1098"/>
                  </a:lnTo>
                  <a:lnTo>
                    <a:pt x="242" y="1096"/>
                  </a:lnTo>
                  <a:lnTo>
                    <a:pt x="243" y="1096"/>
                  </a:lnTo>
                  <a:lnTo>
                    <a:pt x="243" y="1094"/>
                  </a:lnTo>
                  <a:lnTo>
                    <a:pt x="245" y="1094"/>
                  </a:lnTo>
                  <a:lnTo>
                    <a:pt x="245" y="1093"/>
                  </a:lnTo>
                  <a:lnTo>
                    <a:pt x="246" y="1093"/>
                  </a:lnTo>
                  <a:lnTo>
                    <a:pt x="246" y="1091"/>
                  </a:lnTo>
                  <a:lnTo>
                    <a:pt x="248" y="1091"/>
                  </a:lnTo>
                  <a:lnTo>
                    <a:pt x="250" y="1091"/>
                  </a:lnTo>
                  <a:lnTo>
                    <a:pt x="251" y="1091"/>
                  </a:lnTo>
                  <a:lnTo>
                    <a:pt x="253" y="1091"/>
                  </a:lnTo>
                  <a:lnTo>
                    <a:pt x="255" y="1091"/>
                  </a:lnTo>
                  <a:lnTo>
                    <a:pt x="256" y="1091"/>
                  </a:lnTo>
                  <a:lnTo>
                    <a:pt x="258" y="1091"/>
                  </a:lnTo>
                  <a:lnTo>
                    <a:pt x="258" y="1090"/>
                  </a:lnTo>
                  <a:lnTo>
                    <a:pt x="260" y="1090"/>
                  </a:lnTo>
                  <a:lnTo>
                    <a:pt x="261" y="1091"/>
                  </a:lnTo>
                  <a:lnTo>
                    <a:pt x="263" y="1091"/>
                  </a:lnTo>
                  <a:lnTo>
                    <a:pt x="265" y="1091"/>
                  </a:lnTo>
                  <a:lnTo>
                    <a:pt x="266" y="1091"/>
                  </a:lnTo>
                  <a:lnTo>
                    <a:pt x="268" y="1091"/>
                  </a:lnTo>
                  <a:lnTo>
                    <a:pt x="269" y="1091"/>
                  </a:lnTo>
                  <a:lnTo>
                    <a:pt x="269" y="1090"/>
                  </a:lnTo>
                  <a:lnTo>
                    <a:pt x="271" y="1090"/>
                  </a:lnTo>
                  <a:lnTo>
                    <a:pt x="273" y="1090"/>
                  </a:lnTo>
                  <a:lnTo>
                    <a:pt x="274" y="1090"/>
                  </a:lnTo>
                  <a:lnTo>
                    <a:pt x="276" y="1090"/>
                  </a:lnTo>
                  <a:lnTo>
                    <a:pt x="278" y="1090"/>
                  </a:lnTo>
                  <a:lnTo>
                    <a:pt x="279" y="1090"/>
                  </a:lnTo>
                  <a:lnTo>
                    <a:pt x="281" y="1090"/>
                  </a:lnTo>
                  <a:lnTo>
                    <a:pt x="283" y="1090"/>
                  </a:lnTo>
                  <a:lnTo>
                    <a:pt x="284" y="1090"/>
                  </a:lnTo>
                  <a:lnTo>
                    <a:pt x="286" y="1090"/>
                  </a:lnTo>
                  <a:lnTo>
                    <a:pt x="288" y="1088"/>
                  </a:lnTo>
                  <a:lnTo>
                    <a:pt x="289" y="1088"/>
                  </a:lnTo>
                  <a:lnTo>
                    <a:pt x="291" y="1088"/>
                  </a:lnTo>
                  <a:lnTo>
                    <a:pt x="292" y="1088"/>
                  </a:lnTo>
                  <a:lnTo>
                    <a:pt x="292" y="1086"/>
                  </a:lnTo>
                  <a:lnTo>
                    <a:pt x="294" y="1086"/>
                  </a:lnTo>
                  <a:lnTo>
                    <a:pt x="296" y="1086"/>
                  </a:lnTo>
                  <a:lnTo>
                    <a:pt x="297" y="1086"/>
                  </a:lnTo>
                  <a:lnTo>
                    <a:pt x="299" y="1086"/>
                  </a:lnTo>
                  <a:lnTo>
                    <a:pt x="301" y="1086"/>
                  </a:lnTo>
                  <a:lnTo>
                    <a:pt x="302" y="1085"/>
                  </a:lnTo>
                  <a:lnTo>
                    <a:pt x="304" y="1085"/>
                  </a:lnTo>
                  <a:lnTo>
                    <a:pt x="306" y="1085"/>
                  </a:lnTo>
                  <a:lnTo>
                    <a:pt x="307" y="1085"/>
                  </a:lnTo>
                  <a:lnTo>
                    <a:pt x="309" y="1085"/>
                  </a:lnTo>
                  <a:lnTo>
                    <a:pt x="311" y="1083"/>
                  </a:lnTo>
                  <a:lnTo>
                    <a:pt x="312" y="1083"/>
                  </a:lnTo>
                  <a:lnTo>
                    <a:pt x="314" y="1083"/>
                  </a:lnTo>
                  <a:lnTo>
                    <a:pt x="315" y="1083"/>
                  </a:lnTo>
                  <a:lnTo>
                    <a:pt x="317" y="1083"/>
                  </a:lnTo>
                  <a:lnTo>
                    <a:pt x="319" y="1083"/>
                  </a:lnTo>
                  <a:lnTo>
                    <a:pt x="320" y="1083"/>
                  </a:lnTo>
                  <a:lnTo>
                    <a:pt x="322" y="1083"/>
                  </a:lnTo>
                  <a:lnTo>
                    <a:pt x="324" y="1083"/>
                  </a:lnTo>
                  <a:lnTo>
                    <a:pt x="325" y="1083"/>
                  </a:lnTo>
                  <a:lnTo>
                    <a:pt x="327" y="1083"/>
                  </a:lnTo>
                  <a:lnTo>
                    <a:pt x="327" y="1081"/>
                  </a:lnTo>
                  <a:lnTo>
                    <a:pt x="329" y="1081"/>
                  </a:lnTo>
                  <a:lnTo>
                    <a:pt x="330" y="1081"/>
                  </a:lnTo>
                  <a:lnTo>
                    <a:pt x="330" y="1080"/>
                  </a:lnTo>
                  <a:lnTo>
                    <a:pt x="332" y="1080"/>
                  </a:lnTo>
                  <a:lnTo>
                    <a:pt x="334" y="1080"/>
                  </a:lnTo>
                  <a:lnTo>
                    <a:pt x="335" y="1078"/>
                  </a:lnTo>
                  <a:lnTo>
                    <a:pt x="337" y="1078"/>
                  </a:lnTo>
                  <a:lnTo>
                    <a:pt x="337" y="1076"/>
                  </a:lnTo>
                  <a:lnTo>
                    <a:pt x="338" y="1076"/>
                  </a:lnTo>
                  <a:lnTo>
                    <a:pt x="338" y="1075"/>
                  </a:lnTo>
                  <a:lnTo>
                    <a:pt x="340" y="1075"/>
                  </a:lnTo>
                  <a:lnTo>
                    <a:pt x="338" y="1075"/>
                  </a:lnTo>
                  <a:lnTo>
                    <a:pt x="337" y="1073"/>
                  </a:lnTo>
                  <a:lnTo>
                    <a:pt x="335" y="1073"/>
                  </a:lnTo>
                  <a:lnTo>
                    <a:pt x="335" y="1071"/>
                  </a:lnTo>
                  <a:lnTo>
                    <a:pt x="334" y="1071"/>
                  </a:lnTo>
                  <a:lnTo>
                    <a:pt x="334" y="1070"/>
                  </a:lnTo>
                  <a:lnTo>
                    <a:pt x="334" y="1068"/>
                  </a:lnTo>
                  <a:lnTo>
                    <a:pt x="334" y="1067"/>
                  </a:lnTo>
                  <a:lnTo>
                    <a:pt x="334" y="1065"/>
                  </a:lnTo>
                  <a:lnTo>
                    <a:pt x="334" y="1063"/>
                  </a:lnTo>
                  <a:lnTo>
                    <a:pt x="334" y="1062"/>
                  </a:lnTo>
                  <a:lnTo>
                    <a:pt x="334" y="1060"/>
                  </a:lnTo>
                  <a:lnTo>
                    <a:pt x="334" y="1058"/>
                  </a:lnTo>
                  <a:lnTo>
                    <a:pt x="335" y="1058"/>
                  </a:lnTo>
                  <a:lnTo>
                    <a:pt x="335" y="1057"/>
                  </a:lnTo>
                  <a:lnTo>
                    <a:pt x="334" y="1055"/>
                  </a:lnTo>
                  <a:lnTo>
                    <a:pt x="332" y="1055"/>
                  </a:lnTo>
                  <a:lnTo>
                    <a:pt x="332" y="1053"/>
                  </a:lnTo>
                  <a:lnTo>
                    <a:pt x="330" y="1053"/>
                  </a:lnTo>
                  <a:lnTo>
                    <a:pt x="329" y="1053"/>
                  </a:lnTo>
                  <a:lnTo>
                    <a:pt x="329" y="1052"/>
                  </a:lnTo>
                  <a:lnTo>
                    <a:pt x="327" y="1052"/>
                  </a:lnTo>
                  <a:lnTo>
                    <a:pt x="325" y="1052"/>
                  </a:lnTo>
                  <a:lnTo>
                    <a:pt x="324" y="1050"/>
                  </a:lnTo>
                  <a:lnTo>
                    <a:pt x="322" y="1050"/>
                  </a:lnTo>
                  <a:lnTo>
                    <a:pt x="322" y="1048"/>
                  </a:lnTo>
                  <a:lnTo>
                    <a:pt x="320" y="1047"/>
                  </a:lnTo>
                  <a:lnTo>
                    <a:pt x="320" y="1045"/>
                  </a:lnTo>
                  <a:lnTo>
                    <a:pt x="320" y="1044"/>
                  </a:lnTo>
                  <a:lnTo>
                    <a:pt x="320" y="1042"/>
                  </a:lnTo>
                  <a:lnTo>
                    <a:pt x="320" y="1040"/>
                  </a:lnTo>
                  <a:lnTo>
                    <a:pt x="320" y="1039"/>
                  </a:lnTo>
                  <a:lnTo>
                    <a:pt x="322" y="1039"/>
                  </a:lnTo>
                  <a:lnTo>
                    <a:pt x="322" y="1037"/>
                  </a:lnTo>
                  <a:lnTo>
                    <a:pt x="322" y="1035"/>
                  </a:lnTo>
                  <a:lnTo>
                    <a:pt x="322" y="1034"/>
                  </a:lnTo>
                  <a:lnTo>
                    <a:pt x="322" y="1032"/>
                  </a:lnTo>
                  <a:lnTo>
                    <a:pt x="320" y="1032"/>
                  </a:lnTo>
                  <a:lnTo>
                    <a:pt x="320" y="1030"/>
                  </a:lnTo>
                  <a:lnTo>
                    <a:pt x="320" y="1029"/>
                  </a:lnTo>
                  <a:lnTo>
                    <a:pt x="319" y="1029"/>
                  </a:lnTo>
                  <a:lnTo>
                    <a:pt x="319" y="1027"/>
                  </a:lnTo>
                  <a:lnTo>
                    <a:pt x="317" y="1027"/>
                  </a:lnTo>
                  <a:lnTo>
                    <a:pt x="315" y="1025"/>
                  </a:lnTo>
                  <a:lnTo>
                    <a:pt x="314" y="1025"/>
                  </a:lnTo>
                  <a:lnTo>
                    <a:pt x="312" y="1025"/>
                  </a:lnTo>
                  <a:lnTo>
                    <a:pt x="311" y="1025"/>
                  </a:lnTo>
                  <a:lnTo>
                    <a:pt x="309" y="1025"/>
                  </a:lnTo>
                  <a:lnTo>
                    <a:pt x="307" y="1024"/>
                  </a:lnTo>
                  <a:lnTo>
                    <a:pt x="306" y="1024"/>
                  </a:lnTo>
                  <a:lnTo>
                    <a:pt x="306" y="1022"/>
                  </a:lnTo>
                  <a:lnTo>
                    <a:pt x="306" y="1021"/>
                  </a:lnTo>
                  <a:lnTo>
                    <a:pt x="304" y="1019"/>
                  </a:lnTo>
                  <a:lnTo>
                    <a:pt x="304" y="1017"/>
                  </a:lnTo>
                  <a:lnTo>
                    <a:pt x="304" y="1016"/>
                  </a:lnTo>
                  <a:lnTo>
                    <a:pt x="304" y="1014"/>
                  </a:lnTo>
                  <a:lnTo>
                    <a:pt x="304" y="1012"/>
                  </a:lnTo>
                  <a:lnTo>
                    <a:pt x="302" y="1012"/>
                  </a:lnTo>
                  <a:lnTo>
                    <a:pt x="302" y="1011"/>
                  </a:lnTo>
                  <a:lnTo>
                    <a:pt x="302" y="1009"/>
                  </a:lnTo>
                  <a:lnTo>
                    <a:pt x="304" y="1007"/>
                  </a:lnTo>
                  <a:lnTo>
                    <a:pt x="304" y="1006"/>
                  </a:lnTo>
                  <a:lnTo>
                    <a:pt x="304" y="1004"/>
                  </a:lnTo>
                  <a:lnTo>
                    <a:pt x="304" y="1003"/>
                  </a:lnTo>
                  <a:lnTo>
                    <a:pt x="302" y="1003"/>
                  </a:lnTo>
                  <a:lnTo>
                    <a:pt x="302" y="1001"/>
                  </a:lnTo>
                  <a:lnTo>
                    <a:pt x="301" y="1001"/>
                  </a:lnTo>
                  <a:lnTo>
                    <a:pt x="301" y="999"/>
                  </a:lnTo>
                  <a:lnTo>
                    <a:pt x="299" y="999"/>
                  </a:lnTo>
                  <a:lnTo>
                    <a:pt x="299" y="998"/>
                  </a:lnTo>
                  <a:lnTo>
                    <a:pt x="297" y="998"/>
                  </a:lnTo>
                  <a:lnTo>
                    <a:pt x="297" y="996"/>
                  </a:lnTo>
                  <a:lnTo>
                    <a:pt x="296" y="996"/>
                  </a:lnTo>
                  <a:lnTo>
                    <a:pt x="294" y="994"/>
                  </a:lnTo>
                  <a:lnTo>
                    <a:pt x="294" y="993"/>
                  </a:lnTo>
                  <a:lnTo>
                    <a:pt x="289" y="983"/>
                  </a:lnTo>
                  <a:lnTo>
                    <a:pt x="288" y="981"/>
                  </a:lnTo>
                  <a:lnTo>
                    <a:pt x="288" y="980"/>
                  </a:lnTo>
                  <a:lnTo>
                    <a:pt x="288" y="976"/>
                  </a:lnTo>
                  <a:lnTo>
                    <a:pt x="288" y="975"/>
                  </a:lnTo>
                  <a:lnTo>
                    <a:pt x="288" y="973"/>
                  </a:lnTo>
                  <a:lnTo>
                    <a:pt x="288" y="971"/>
                  </a:lnTo>
                  <a:lnTo>
                    <a:pt x="288" y="970"/>
                  </a:lnTo>
                  <a:lnTo>
                    <a:pt x="288" y="968"/>
                  </a:lnTo>
                  <a:lnTo>
                    <a:pt x="288" y="965"/>
                  </a:lnTo>
                  <a:lnTo>
                    <a:pt x="288" y="963"/>
                  </a:lnTo>
                  <a:lnTo>
                    <a:pt x="288" y="960"/>
                  </a:lnTo>
                  <a:lnTo>
                    <a:pt x="289" y="958"/>
                  </a:lnTo>
                  <a:lnTo>
                    <a:pt x="291" y="955"/>
                  </a:lnTo>
                  <a:lnTo>
                    <a:pt x="291" y="953"/>
                  </a:lnTo>
                  <a:lnTo>
                    <a:pt x="291" y="952"/>
                  </a:lnTo>
                  <a:lnTo>
                    <a:pt x="292" y="950"/>
                  </a:lnTo>
                  <a:lnTo>
                    <a:pt x="294" y="948"/>
                  </a:lnTo>
                  <a:lnTo>
                    <a:pt x="296" y="947"/>
                  </a:lnTo>
                  <a:lnTo>
                    <a:pt x="296" y="945"/>
                  </a:lnTo>
                  <a:lnTo>
                    <a:pt x="297" y="943"/>
                  </a:lnTo>
                  <a:lnTo>
                    <a:pt x="297" y="942"/>
                  </a:lnTo>
                  <a:lnTo>
                    <a:pt x="297" y="938"/>
                  </a:lnTo>
                  <a:lnTo>
                    <a:pt x="297" y="937"/>
                  </a:lnTo>
                  <a:lnTo>
                    <a:pt x="296" y="937"/>
                  </a:lnTo>
                  <a:lnTo>
                    <a:pt x="296" y="935"/>
                  </a:lnTo>
                  <a:lnTo>
                    <a:pt x="296" y="934"/>
                  </a:lnTo>
                  <a:lnTo>
                    <a:pt x="294" y="934"/>
                  </a:lnTo>
                  <a:lnTo>
                    <a:pt x="292" y="932"/>
                  </a:lnTo>
                  <a:lnTo>
                    <a:pt x="292" y="930"/>
                  </a:lnTo>
                  <a:lnTo>
                    <a:pt x="291" y="930"/>
                  </a:lnTo>
                  <a:lnTo>
                    <a:pt x="291" y="929"/>
                  </a:lnTo>
                  <a:lnTo>
                    <a:pt x="291" y="927"/>
                  </a:lnTo>
                  <a:lnTo>
                    <a:pt x="291" y="925"/>
                  </a:lnTo>
                  <a:lnTo>
                    <a:pt x="289" y="924"/>
                  </a:lnTo>
                  <a:lnTo>
                    <a:pt x="288" y="922"/>
                  </a:lnTo>
                  <a:lnTo>
                    <a:pt x="288" y="920"/>
                  </a:lnTo>
                  <a:lnTo>
                    <a:pt x="288" y="919"/>
                  </a:lnTo>
                  <a:lnTo>
                    <a:pt x="289" y="917"/>
                  </a:lnTo>
                  <a:lnTo>
                    <a:pt x="289" y="915"/>
                  </a:lnTo>
                  <a:lnTo>
                    <a:pt x="289" y="914"/>
                  </a:lnTo>
                  <a:lnTo>
                    <a:pt x="289" y="912"/>
                  </a:lnTo>
                  <a:lnTo>
                    <a:pt x="289" y="911"/>
                  </a:lnTo>
                  <a:lnTo>
                    <a:pt x="289" y="909"/>
                  </a:lnTo>
                  <a:lnTo>
                    <a:pt x="291" y="909"/>
                  </a:lnTo>
                  <a:lnTo>
                    <a:pt x="291" y="907"/>
                  </a:lnTo>
                  <a:lnTo>
                    <a:pt x="291" y="906"/>
                  </a:lnTo>
                  <a:lnTo>
                    <a:pt x="292" y="906"/>
                  </a:lnTo>
                  <a:lnTo>
                    <a:pt x="292" y="904"/>
                  </a:lnTo>
                  <a:lnTo>
                    <a:pt x="292" y="902"/>
                  </a:lnTo>
                  <a:lnTo>
                    <a:pt x="292" y="901"/>
                  </a:lnTo>
                  <a:lnTo>
                    <a:pt x="292" y="899"/>
                  </a:lnTo>
                  <a:lnTo>
                    <a:pt x="294" y="897"/>
                  </a:lnTo>
                  <a:lnTo>
                    <a:pt x="294" y="896"/>
                  </a:lnTo>
                  <a:lnTo>
                    <a:pt x="294" y="894"/>
                  </a:lnTo>
                  <a:lnTo>
                    <a:pt x="294" y="892"/>
                  </a:lnTo>
                  <a:lnTo>
                    <a:pt x="294" y="891"/>
                  </a:lnTo>
                  <a:lnTo>
                    <a:pt x="294" y="889"/>
                  </a:lnTo>
                  <a:lnTo>
                    <a:pt x="296" y="889"/>
                  </a:lnTo>
                  <a:lnTo>
                    <a:pt x="296" y="888"/>
                  </a:lnTo>
                  <a:lnTo>
                    <a:pt x="296" y="886"/>
                  </a:lnTo>
                  <a:lnTo>
                    <a:pt x="296" y="884"/>
                  </a:lnTo>
                  <a:lnTo>
                    <a:pt x="296" y="883"/>
                  </a:lnTo>
                  <a:lnTo>
                    <a:pt x="296" y="881"/>
                  </a:lnTo>
                  <a:lnTo>
                    <a:pt x="296" y="879"/>
                  </a:lnTo>
                  <a:lnTo>
                    <a:pt x="296" y="878"/>
                  </a:lnTo>
                  <a:lnTo>
                    <a:pt x="297" y="878"/>
                  </a:lnTo>
                  <a:lnTo>
                    <a:pt x="297" y="876"/>
                  </a:lnTo>
                  <a:lnTo>
                    <a:pt x="297" y="874"/>
                  </a:lnTo>
                  <a:lnTo>
                    <a:pt x="297" y="873"/>
                  </a:lnTo>
                  <a:lnTo>
                    <a:pt x="297" y="871"/>
                  </a:lnTo>
                  <a:lnTo>
                    <a:pt x="299" y="871"/>
                  </a:lnTo>
                  <a:lnTo>
                    <a:pt x="299" y="869"/>
                  </a:lnTo>
                  <a:lnTo>
                    <a:pt x="301" y="869"/>
                  </a:lnTo>
                  <a:lnTo>
                    <a:pt x="302" y="868"/>
                  </a:lnTo>
                  <a:lnTo>
                    <a:pt x="302" y="866"/>
                  </a:lnTo>
                  <a:lnTo>
                    <a:pt x="302" y="865"/>
                  </a:lnTo>
                  <a:lnTo>
                    <a:pt x="304" y="865"/>
                  </a:lnTo>
                  <a:lnTo>
                    <a:pt x="306" y="863"/>
                  </a:lnTo>
                  <a:lnTo>
                    <a:pt x="307" y="863"/>
                  </a:lnTo>
                  <a:lnTo>
                    <a:pt x="309" y="865"/>
                  </a:lnTo>
                  <a:lnTo>
                    <a:pt x="309" y="863"/>
                  </a:lnTo>
                  <a:lnTo>
                    <a:pt x="309" y="861"/>
                  </a:lnTo>
                  <a:lnTo>
                    <a:pt x="311" y="860"/>
                  </a:lnTo>
                  <a:lnTo>
                    <a:pt x="311" y="858"/>
                  </a:lnTo>
                  <a:lnTo>
                    <a:pt x="311" y="856"/>
                  </a:lnTo>
                  <a:lnTo>
                    <a:pt x="311" y="855"/>
                  </a:lnTo>
                  <a:lnTo>
                    <a:pt x="311" y="851"/>
                  </a:lnTo>
                  <a:lnTo>
                    <a:pt x="311" y="850"/>
                  </a:lnTo>
                  <a:lnTo>
                    <a:pt x="311" y="848"/>
                  </a:lnTo>
                  <a:lnTo>
                    <a:pt x="311" y="846"/>
                  </a:lnTo>
                  <a:lnTo>
                    <a:pt x="311" y="843"/>
                  </a:lnTo>
                  <a:lnTo>
                    <a:pt x="311" y="842"/>
                  </a:lnTo>
                  <a:lnTo>
                    <a:pt x="311" y="840"/>
                  </a:lnTo>
                  <a:lnTo>
                    <a:pt x="309" y="838"/>
                  </a:lnTo>
                  <a:lnTo>
                    <a:pt x="307" y="837"/>
                  </a:lnTo>
                  <a:lnTo>
                    <a:pt x="306" y="835"/>
                  </a:lnTo>
                  <a:lnTo>
                    <a:pt x="304" y="833"/>
                  </a:lnTo>
                  <a:lnTo>
                    <a:pt x="306" y="832"/>
                  </a:lnTo>
                  <a:lnTo>
                    <a:pt x="306" y="830"/>
                  </a:lnTo>
                  <a:lnTo>
                    <a:pt x="307" y="828"/>
                  </a:lnTo>
                  <a:lnTo>
                    <a:pt x="307" y="825"/>
                  </a:lnTo>
                  <a:lnTo>
                    <a:pt x="307" y="823"/>
                  </a:lnTo>
                  <a:lnTo>
                    <a:pt x="309" y="820"/>
                  </a:lnTo>
                  <a:lnTo>
                    <a:pt x="311" y="817"/>
                  </a:lnTo>
                  <a:lnTo>
                    <a:pt x="311" y="815"/>
                  </a:lnTo>
                  <a:lnTo>
                    <a:pt x="311" y="814"/>
                  </a:lnTo>
                  <a:lnTo>
                    <a:pt x="312" y="812"/>
                  </a:lnTo>
                  <a:lnTo>
                    <a:pt x="312" y="810"/>
                  </a:lnTo>
                  <a:lnTo>
                    <a:pt x="314" y="807"/>
                  </a:lnTo>
                  <a:lnTo>
                    <a:pt x="314" y="805"/>
                  </a:lnTo>
                  <a:lnTo>
                    <a:pt x="314" y="804"/>
                  </a:lnTo>
                  <a:lnTo>
                    <a:pt x="314" y="802"/>
                  </a:lnTo>
                  <a:lnTo>
                    <a:pt x="315" y="800"/>
                  </a:lnTo>
                  <a:lnTo>
                    <a:pt x="317" y="799"/>
                  </a:lnTo>
                  <a:lnTo>
                    <a:pt x="317" y="797"/>
                  </a:lnTo>
                  <a:lnTo>
                    <a:pt x="319" y="794"/>
                  </a:lnTo>
                  <a:lnTo>
                    <a:pt x="320" y="792"/>
                  </a:lnTo>
                  <a:lnTo>
                    <a:pt x="322" y="791"/>
                  </a:lnTo>
                  <a:lnTo>
                    <a:pt x="324" y="789"/>
                  </a:lnTo>
                  <a:lnTo>
                    <a:pt x="324" y="787"/>
                  </a:lnTo>
                  <a:lnTo>
                    <a:pt x="325" y="786"/>
                  </a:lnTo>
                  <a:lnTo>
                    <a:pt x="327" y="784"/>
                  </a:lnTo>
                  <a:lnTo>
                    <a:pt x="327" y="782"/>
                  </a:lnTo>
                  <a:lnTo>
                    <a:pt x="329" y="781"/>
                  </a:lnTo>
                  <a:lnTo>
                    <a:pt x="329" y="779"/>
                  </a:lnTo>
                  <a:lnTo>
                    <a:pt x="330" y="777"/>
                  </a:lnTo>
                  <a:lnTo>
                    <a:pt x="330" y="776"/>
                  </a:lnTo>
                  <a:lnTo>
                    <a:pt x="332" y="776"/>
                  </a:lnTo>
                  <a:lnTo>
                    <a:pt x="332" y="774"/>
                  </a:lnTo>
                  <a:lnTo>
                    <a:pt x="334" y="773"/>
                  </a:lnTo>
                  <a:lnTo>
                    <a:pt x="334" y="771"/>
                  </a:lnTo>
                  <a:lnTo>
                    <a:pt x="335" y="771"/>
                  </a:lnTo>
                  <a:lnTo>
                    <a:pt x="335" y="769"/>
                  </a:lnTo>
                  <a:lnTo>
                    <a:pt x="337" y="768"/>
                  </a:lnTo>
                  <a:lnTo>
                    <a:pt x="337" y="766"/>
                  </a:lnTo>
                  <a:lnTo>
                    <a:pt x="338" y="764"/>
                  </a:lnTo>
                  <a:lnTo>
                    <a:pt x="338" y="763"/>
                  </a:lnTo>
                  <a:lnTo>
                    <a:pt x="338" y="761"/>
                  </a:lnTo>
                  <a:lnTo>
                    <a:pt x="338" y="759"/>
                  </a:lnTo>
                  <a:lnTo>
                    <a:pt x="338" y="758"/>
                  </a:lnTo>
                  <a:lnTo>
                    <a:pt x="340" y="758"/>
                  </a:lnTo>
                  <a:lnTo>
                    <a:pt x="340" y="756"/>
                  </a:lnTo>
                  <a:lnTo>
                    <a:pt x="342" y="754"/>
                  </a:lnTo>
                  <a:lnTo>
                    <a:pt x="342" y="753"/>
                  </a:lnTo>
                  <a:lnTo>
                    <a:pt x="343" y="753"/>
                  </a:lnTo>
                  <a:lnTo>
                    <a:pt x="343" y="751"/>
                  </a:lnTo>
                  <a:lnTo>
                    <a:pt x="343" y="750"/>
                  </a:lnTo>
                  <a:lnTo>
                    <a:pt x="343" y="748"/>
                  </a:lnTo>
                  <a:lnTo>
                    <a:pt x="345" y="748"/>
                  </a:lnTo>
                  <a:lnTo>
                    <a:pt x="345" y="746"/>
                  </a:lnTo>
                  <a:lnTo>
                    <a:pt x="345" y="745"/>
                  </a:lnTo>
                  <a:lnTo>
                    <a:pt x="345" y="743"/>
                  </a:lnTo>
                  <a:lnTo>
                    <a:pt x="347" y="743"/>
                  </a:lnTo>
                  <a:lnTo>
                    <a:pt x="347" y="741"/>
                  </a:lnTo>
                  <a:lnTo>
                    <a:pt x="347" y="740"/>
                  </a:lnTo>
                  <a:lnTo>
                    <a:pt x="348" y="740"/>
                  </a:lnTo>
                  <a:lnTo>
                    <a:pt x="348" y="738"/>
                  </a:lnTo>
                  <a:lnTo>
                    <a:pt x="348" y="736"/>
                  </a:lnTo>
                  <a:lnTo>
                    <a:pt x="348" y="735"/>
                  </a:lnTo>
                  <a:lnTo>
                    <a:pt x="350" y="735"/>
                  </a:lnTo>
                  <a:lnTo>
                    <a:pt x="350" y="733"/>
                  </a:lnTo>
                  <a:lnTo>
                    <a:pt x="350" y="731"/>
                  </a:lnTo>
                  <a:lnTo>
                    <a:pt x="350" y="730"/>
                  </a:lnTo>
                  <a:lnTo>
                    <a:pt x="352" y="730"/>
                  </a:lnTo>
                  <a:lnTo>
                    <a:pt x="352" y="728"/>
                  </a:lnTo>
                  <a:lnTo>
                    <a:pt x="353" y="728"/>
                  </a:lnTo>
                  <a:lnTo>
                    <a:pt x="353" y="727"/>
                  </a:lnTo>
                  <a:lnTo>
                    <a:pt x="355" y="725"/>
                  </a:lnTo>
                  <a:lnTo>
                    <a:pt x="355" y="723"/>
                  </a:lnTo>
                  <a:lnTo>
                    <a:pt x="355" y="722"/>
                  </a:lnTo>
                  <a:lnTo>
                    <a:pt x="357" y="722"/>
                  </a:lnTo>
                  <a:lnTo>
                    <a:pt x="357" y="720"/>
                  </a:lnTo>
                  <a:lnTo>
                    <a:pt x="358" y="720"/>
                  </a:lnTo>
                  <a:lnTo>
                    <a:pt x="360" y="720"/>
                  </a:lnTo>
                  <a:lnTo>
                    <a:pt x="361" y="718"/>
                  </a:lnTo>
                  <a:lnTo>
                    <a:pt x="361" y="717"/>
                  </a:lnTo>
                  <a:lnTo>
                    <a:pt x="361" y="715"/>
                  </a:lnTo>
                  <a:lnTo>
                    <a:pt x="361" y="713"/>
                  </a:lnTo>
                  <a:lnTo>
                    <a:pt x="361" y="712"/>
                  </a:lnTo>
                  <a:lnTo>
                    <a:pt x="361" y="710"/>
                  </a:lnTo>
                  <a:lnTo>
                    <a:pt x="361" y="708"/>
                  </a:lnTo>
                  <a:lnTo>
                    <a:pt x="361" y="707"/>
                  </a:lnTo>
                  <a:lnTo>
                    <a:pt x="361" y="705"/>
                  </a:lnTo>
                  <a:lnTo>
                    <a:pt x="361" y="704"/>
                  </a:lnTo>
                  <a:lnTo>
                    <a:pt x="363" y="702"/>
                  </a:lnTo>
                  <a:lnTo>
                    <a:pt x="361" y="702"/>
                  </a:lnTo>
                  <a:lnTo>
                    <a:pt x="361" y="700"/>
                  </a:lnTo>
                  <a:lnTo>
                    <a:pt x="361" y="699"/>
                  </a:lnTo>
                  <a:lnTo>
                    <a:pt x="361" y="697"/>
                  </a:lnTo>
                  <a:lnTo>
                    <a:pt x="363" y="697"/>
                  </a:lnTo>
                  <a:lnTo>
                    <a:pt x="363" y="695"/>
                  </a:lnTo>
                  <a:lnTo>
                    <a:pt x="361" y="695"/>
                  </a:lnTo>
                  <a:lnTo>
                    <a:pt x="361" y="694"/>
                  </a:lnTo>
                  <a:lnTo>
                    <a:pt x="361" y="692"/>
                  </a:lnTo>
                  <a:lnTo>
                    <a:pt x="361" y="690"/>
                  </a:lnTo>
                  <a:lnTo>
                    <a:pt x="363" y="689"/>
                  </a:lnTo>
                  <a:lnTo>
                    <a:pt x="363" y="687"/>
                  </a:lnTo>
                  <a:lnTo>
                    <a:pt x="363" y="685"/>
                  </a:lnTo>
                  <a:lnTo>
                    <a:pt x="363" y="684"/>
                  </a:lnTo>
                  <a:lnTo>
                    <a:pt x="363" y="682"/>
                  </a:lnTo>
                  <a:lnTo>
                    <a:pt x="365" y="682"/>
                  </a:lnTo>
                  <a:lnTo>
                    <a:pt x="365" y="681"/>
                  </a:lnTo>
                  <a:lnTo>
                    <a:pt x="365" y="679"/>
                  </a:lnTo>
                  <a:lnTo>
                    <a:pt x="365" y="677"/>
                  </a:lnTo>
                  <a:lnTo>
                    <a:pt x="365" y="676"/>
                  </a:lnTo>
                  <a:lnTo>
                    <a:pt x="365" y="674"/>
                  </a:lnTo>
                  <a:lnTo>
                    <a:pt x="365" y="672"/>
                  </a:lnTo>
                  <a:lnTo>
                    <a:pt x="365" y="671"/>
                  </a:lnTo>
                  <a:lnTo>
                    <a:pt x="366" y="671"/>
                  </a:lnTo>
                  <a:lnTo>
                    <a:pt x="366" y="669"/>
                  </a:lnTo>
                  <a:lnTo>
                    <a:pt x="366" y="667"/>
                  </a:lnTo>
                  <a:lnTo>
                    <a:pt x="366" y="666"/>
                  </a:lnTo>
                  <a:lnTo>
                    <a:pt x="366" y="664"/>
                  </a:lnTo>
                  <a:lnTo>
                    <a:pt x="368" y="664"/>
                  </a:lnTo>
                  <a:lnTo>
                    <a:pt x="368" y="662"/>
                  </a:lnTo>
                  <a:lnTo>
                    <a:pt x="368" y="661"/>
                  </a:lnTo>
                  <a:lnTo>
                    <a:pt x="368" y="659"/>
                  </a:lnTo>
                  <a:lnTo>
                    <a:pt x="368" y="658"/>
                  </a:lnTo>
                  <a:lnTo>
                    <a:pt x="368" y="656"/>
                  </a:lnTo>
                  <a:lnTo>
                    <a:pt x="368" y="654"/>
                  </a:lnTo>
                  <a:lnTo>
                    <a:pt x="368" y="653"/>
                  </a:lnTo>
                  <a:lnTo>
                    <a:pt x="368" y="651"/>
                  </a:lnTo>
                  <a:lnTo>
                    <a:pt x="370" y="651"/>
                  </a:lnTo>
                  <a:lnTo>
                    <a:pt x="370" y="649"/>
                  </a:lnTo>
                  <a:lnTo>
                    <a:pt x="370" y="648"/>
                  </a:lnTo>
                  <a:lnTo>
                    <a:pt x="370" y="646"/>
                  </a:lnTo>
                  <a:lnTo>
                    <a:pt x="370" y="644"/>
                  </a:lnTo>
                  <a:lnTo>
                    <a:pt x="371" y="643"/>
                  </a:lnTo>
                  <a:lnTo>
                    <a:pt x="371" y="641"/>
                  </a:lnTo>
                  <a:lnTo>
                    <a:pt x="371" y="639"/>
                  </a:lnTo>
                  <a:lnTo>
                    <a:pt x="373" y="639"/>
                  </a:lnTo>
                  <a:lnTo>
                    <a:pt x="373" y="638"/>
                  </a:lnTo>
                  <a:lnTo>
                    <a:pt x="373" y="636"/>
                  </a:lnTo>
                  <a:lnTo>
                    <a:pt x="375" y="636"/>
                  </a:lnTo>
                  <a:lnTo>
                    <a:pt x="375" y="635"/>
                  </a:lnTo>
                  <a:lnTo>
                    <a:pt x="376" y="635"/>
                  </a:lnTo>
                  <a:lnTo>
                    <a:pt x="376" y="633"/>
                  </a:lnTo>
                  <a:lnTo>
                    <a:pt x="378" y="633"/>
                  </a:lnTo>
                  <a:lnTo>
                    <a:pt x="380" y="633"/>
                  </a:lnTo>
                  <a:lnTo>
                    <a:pt x="381" y="633"/>
                  </a:lnTo>
                  <a:lnTo>
                    <a:pt x="383" y="631"/>
                  </a:lnTo>
                  <a:lnTo>
                    <a:pt x="384" y="631"/>
                  </a:lnTo>
                  <a:lnTo>
                    <a:pt x="386" y="631"/>
                  </a:lnTo>
                  <a:lnTo>
                    <a:pt x="386" y="630"/>
                  </a:lnTo>
                  <a:lnTo>
                    <a:pt x="388" y="630"/>
                  </a:lnTo>
                  <a:lnTo>
                    <a:pt x="389" y="630"/>
                  </a:lnTo>
                  <a:lnTo>
                    <a:pt x="389" y="628"/>
                  </a:lnTo>
                  <a:lnTo>
                    <a:pt x="391" y="628"/>
                  </a:lnTo>
                  <a:lnTo>
                    <a:pt x="391" y="626"/>
                  </a:lnTo>
                  <a:lnTo>
                    <a:pt x="391" y="625"/>
                  </a:lnTo>
                  <a:lnTo>
                    <a:pt x="391" y="623"/>
                  </a:lnTo>
                  <a:lnTo>
                    <a:pt x="391" y="621"/>
                  </a:lnTo>
                  <a:lnTo>
                    <a:pt x="391" y="620"/>
                  </a:lnTo>
                  <a:lnTo>
                    <a:pt x="391" y="618"/>
                  </a:lnTo>
                  <a:lnTo>
                    <a:pt x="393" y="618"/>
                  </a:lnTo>
                  <a:lnTo>
                    <a:pt x="393" y="616"/>
                  </a:lnTo>
                  <a:lnTo>
                    <a:pt x="393" y="615"/>
                  </a:lnTo>
                  <a:lnTo>
                    <a:pt x="393" y="613"/>
                  </a:lnTo>
                  <a:lnTo>
                    <a:pt x="393" y="612"/>
                  </a:lnTo>
                  <a:lnTo>
                    <a:pt x="393" y="610"/>
                  </a:lnTo>
                  <a:lnTo>
                    <a:pt x="393" y="608"/>
                  </a:lnTo>
                  <a:lnTo>
                    <a:pt x="393" y="607"/>
                  </a:lnTo>
                  <a:lnTo>
                    <a:pt x="394" y="607"/>
                  </a:lnTo>
                  <a:lnTo>
                    <a:pt x="394" y="605"/>
                  </a:lnTo>
                  <a:lnTo>
                    <a:pt x="394" y="603"/>
                  </a:lnTo>
                  <a:lnTo>
                    <a:pt x="396" y="603"/>
                  </a:lnTo>
                  <a:lnTo>
                    <a:pt x="396" y="602"/>
                  </a:lnTo>
                  <a:lnTo>
                    <a:pt x="396" y="600"/>
                  </a:lnTo>
                  <a:lnTo>
                    <a:pt x="398" y="600"/>
                  </a:lnTo>
                  <a:lnTo>
                    <a:pt x="398" y="598"/>
                  </a:lnTo>
                  <a:lnTo>
                    <a:pt x="398" y="597"/>
                  </a:lnTo>
                  <a:lnTo>
                    <a:pt x="399" y="597"/>
                  </a:lnTo>
                  <a:lnTo>
                    <a:pt x="399" y="595"/>
                  </a:lnTo>
                  <a:lnTo>
                    <a:pt x="401" y="595"/>
                  </a:lnTo>
                  <a:lnTo>
                    <a:pt x="401" y="593"/>
                  </a:lnTo>
                  <a:lnTo>
                    <a:pt x="403" y="593"/>
                  </a:lnTo>
                  <a:lnTo>
                    <a:pt x="403" y="592"/>
                  </a:lnTo>
                  <a:lnTo>
                    <a:pt x="404" y="592"/>
                  </a:lnTo>
                  <a:lnTo>
                    <a:pt x="406" y="592"/>
                  </a:lnTo>
                  <a:lnTo>
                    <a:pt x="407" y="592"/>
                  </a:lnTo>
                  <a:lnTo>
                    <a:pt x="409" y="593"/>
                  </a:lnTo>
                  <a:lnTo>
                    <a:pt x="411" y="593"/>
                  </a:lnTo>
                  <a:lnTo>
                    <a:pt x="412" y="593"/>
                  </a:lnTo>
                  <a:lnTo>
                    <a:pt x="414" y="593"/>
                  </a:lnTo>
                  <a:lnTo>
                    <a:pt x="414" y="592"/>
                  </a:lnTo>
                  <a:lnTo>
                    <a:pt x="416" y="592"/>
                  </a:lnTo>
                  <a:lnTo>
                    <a:pt x="417" y="592"/>
                  </a:lnTo>
                  <a:lnTo>
                    <a:pt x="417" y="590"/>
                  </a:lnTo>
                  <a:lnTo>
                    <a:pt x="419" y="590"/>
                  </a:lnTo>
                  <a:lnTo>
                    <a:pt x="421" y="590"/>
                  </a:lnTo>
                  <a:lnTo>
                    <a:pt x="422" y="590"/>
                  </a:lnTo>
                  <a:lnTo>
                    <a:pt x="422" y="589"/>
                  </a:lnTo>
                  <a:lnTo>
                    <a:pt x="424" y="589"/>
                  </a:lnTo>
                  <a:lnTo>
                    <a:pt x="426" y="587"/>
                  </a:lnTo>
                  <a:lnTo>
                    <a:pt x="426" y="585"/>
                  </a:lnTo>
                  <a:lnTo>
                    <a:pt x="426" y="584"/>
                  </a:lnTo>
                  <a:lnTo>
                    <a:pt x="426" y="582"/>
                  </a:lnTo>
                  <a:lnTo>
                    <a:pt x="427" y="582"/>
                  </a:lnTo>
                  <a:lnTo>
                    <a:pt x="427" y="580"/>
                  </a:lnTo>
                  <a:lnTo>
                    <a:pt x="427" y="579"/>
                  </a:lnTo>
                  <a:lnTo>
                    <a:pt x="429" y="577"/>
                  </a:lnTo>
                  <a:lnTo>
                    <a:pt x="429" y="575"/>
                  </a:lnTo>
                  <a:lnTo>
                    <a:pt x="429" y="574"/>
                  </a:lnTo>
                  <a:lnTo>
                    <a:pt x="430" y="572"/>
                  </a:lnTo>
                  <a:lnTo>
                    <a:pt x="430" y="570"/>
                  </a:lnTo>
                  <a:lnTo>
                    <a:pt x="430" y="569"/>
                  </a:lnTo>
                  <a:lnTo>
                    <a:pt x="430" y="567"/>
                  </a:lnTo>
                  <a:lnTo>
                    <a:pt x="429" y="566"/>
                  </a:lnTo>
                  <a:lnTo>
                    <a:pt x="429" y="564"/>
                  </a:lnTo>
                  <a:lnTo>
                    <a:pt x="429" y="562"/>
                  </a:lnTo>
                  <a:lnTo>
                    <a:pt x="427" y="561"/>
                  </a:lnTo>
                  <a:lnTo>
                    <a:pt x="427" y="559"/>
                  </a:lnTo>
                  <a:lnTo>
                    <a:pt x="427" y="557"/>
                  </a:lnTo>
                  <a:lnTo>
                    <a:pt x="427" y="556"/>
                  </a:lnTo>
                  <a:lnTo>
                    <a:pt x="427" y="554"/>
                  </a:lnTo>
                  <a:lnTo>
                    <a:pt x="427" y="552"/>
                  </a:lnTo>
                  <a:lnTo>
                    <a:pt x="427" y="551"/>
                  </a:lnTo>
                  <a:lnTo>
                    <a:pt x="427" y="549"/>
                  </a:lnTo>
                  <a:lnTo>
                    <a:pt x="426" y="547"/>
                  </a:lnTo>
                  <a:lnTo>
                    <a:pt x="424" y="546"/>
                  </a:lnTo>
                  <a:lnTo>
                    <a:pt x="422" y="546"/>
                  </a:lnTo>
                  <a:lnTo>
                    <a:pt x="422" y="544"/>
                  </a:lnTo>
                  <a:lnTo>
                    <a:pt x="422" y="543"/>
                  </a:lnTo>
                  <a:lnTo>
                    <a:pt x="421" y="541"/>
                  </a:lnTo>
                  <a:lnTo>
                    <a:pt x="421" y="539"/>
                  </a:lnTo>
                  <a:lnTo>
                    <a:pt x="422" y="539"/>
                  </a:lnTo>
                  <a:lnTo>
                    <a:pt x="422" y="538"/>
                  </a:lnTo>
                  <a:lnTo>
                    <a:pt x="424" y="538"/>
                  </a:lnTo>
                  <a:lnTo>
                    <a:pt x="426" y="538"/>
                  </a:lnTo>
                  <a:lnTo>
                    <a:pt x="427" y="536"/>
                  </a:lnTo>
                  <a:lnTo>
                    <a:pt x="429" y="536"/>
                  </a:lnTo>
                  <a:lnTo>
                    <a:pt x="429" y="534"/>
                  </a:lnTo>
                  <a:lnTo>
                    <a:pt x="427" y="534"/>
                  </a:lnTo>
                  <a:lnTo>
                    <a:pt x="427" y="533"/>
                  </a:lnTo>
                  <a:lnTo>
                    <a:pt x="427" y="531"/>
                  </a:lnTo>
                  <a:lnTo>
                    <a:pt x="427" y="529"/>
                  </a:lnTo>
                  <a:lnTo>
                    <a:pt x="429" y="529"/>
                  </a:lnTo>
                  <a:lnTo>
                    <a:pt x="429" y="528"/>
                  </a:lnTo>
                  <a:lnTo>
                    <a:pt x="430" y="528"/>
                  </a:lnTo>
                  <a:lnTo>
                    <a:pt x="430" y="526"/>
                  </a:lnTo>
                  <a:lnTo>
                    <a:pt x="432" y="524"/>
                  </a:lnTo>
                  <a:lnTo>
                    <a:pt x="432" y="523"/>
                  </a:lnTo>
                  <a:lnTo>
                    <a:pt x="432" y="521"/>
                  </a:lnTo>
                  <a:lnTo>
                    <a:pt x="430" y="521"/>
                  </a:lnTo>
                  <a:lnTo>
                    <a:pt x="432" y="520"/>
                  </a:lnTo>
                  <a:lnTo>
                    <a:pt x="432" y="518"/>
                  </a:lnTo>
                  <a:lnTo>
                    <a:pt x="434" y="518"/>
                  </a:lnTo>
                  <a:lnTo>
                    <a:pt x="432" y="516"/>
                  </a:lnTo>
                  <a:lnTo>
                    <a:pt x="432" y="515"/>
                  </a:lnTo>
                  <a:lnTo>
                    <a:pt x="432" y="513"/>
                  </a:lnTo>
                  <a:lnTo>
                    <a:pt x="432" y="511"/>
                  </a:lnTo>
                  <a:lnTo>
                    <a:pt x="430" y="511"/>
                  </a:lnTo>
                  <a:lnTo>
                    <a:pt x="430" y="510"/>
                  </a:lnTo>
                  <a:lnTo>
                    <a:pt x="429" y="508"/>
                  </a:lnTo>
                  <a:lnTo>
                    <a:pt x="429" y="506"/>
                  </a:lnTo>
                  <a:lnTo>
                    <a:pt x="427" y="506"/>
                  </a:lnTo>
                  <a:lnTo>
                    <a:pt x="427" y="505"/>
                  </a:lnTo>
                  <a:lnTo>
                    <a:pt x="426" y="505"/>
                  </a:lnTo>
                  <a:lnTo>
                    <a:pt x="424" y="505"/>
                  </a:lnTo>
                  <a:lnTo>
                    <a:pt x="422" y="505"/>
                  </a:lnTo>
                  <a:lnTo>
                    <a:pt x="421" y="506"/>
                  </a:lnTo>
                  <a:lnTo>
                    <a:pt x="419" y="506"/>
                  </a:lnTo>
                  <a:lnTo>
                    <a:pt x="417" y="506"/>
                  </a:lnTo>
                  <a:lnTo>
                    <a:pt x="417" y="505"/>
                  </a:lnTo>
                  <a:lnTo>
                    <a:pt x="417" y="503"/>
                  </a:lnTo>
                  <a:lnTo>
                    <a:pt x="417" y="501"/>
                  </a:lnTo>
                  <a:lnTo>
                    <a:pt x="416" y="500"/>
                  </a:lnTo>
                  <a:lnTo>
                    <a:pt x="416" y="498"/>
                  </a:lnTo>
                  <a:lnTo>
                    <a:pt x="416" y="497"/>
                  </a:lnTo>
                  <a:lnTo>
                    <a:pt x="414" y="495"/>
                  </a:lnTo>
                  <a:lnTo>
                    <a:pt x="414" y="493"/>
                  </a:lnTo>
                  <a:lnTo>
                    <a:pt x="412" y="492"/>
                  </a:lnTo>
                  <a:lnTo>
                    <a:pt x="411" y="492"/>
                  </a:lnTo>
                  <a:lnTo>
                    <a:pt x="411" y="493"/>
                  </a:lnTo>
                  <a:lnTo>
                    <a:pt x="409" y="493"/>
                  </a:lnTo>
                  <a:lnTo>
                    <a:pt x="407" y="493"/>
                  </a:lnTo>
                  <a:lnTo>
                    <a:pt x="406" y="493"/>
                  </a:lnTo>
                  <a:lnTo>
                    <a:pt x="406" y="495"/>
                  </a:lnTo>
                  <a:lnTo>
                    <a:pt x="404" y="495"/>
                  </a:lnTo>
                  <a:lnTo>
                    <a:pt x="403" y="495"/>
                  </a:lnTo>
                  <a:lnTo>
                    <a:pt x="403" y="497"/>
                  </a:lnTo>
                  <a:lnTo>
                    <a:pt x="401" y="495"/>
                  </a:lnTo>
                  <a:lnTo>
                    <a:pt x="401" y="493"/>
                  </a:lnTo>
                  <a:lnTo>
                    <a:pt x="401" y="492"/>
                  </a:lnTo>
                  <a:lnTo>
                    <a:pt x="401" y="490"/>
                  </a:lnTo>
                  <a:lnTo>
                    <a:pt x="403" y="490"/>
                  </a:lnTo>
                  <a:lnTo>
                    <a:pt x="403" y="488"/>
                  </a:lnTo>
                  <a:lnTo>
                    <a:pt x="403" y="487"/>
                  </a:lnTo>
                  <a:lnTo>
                    <a:pt x="403" y="485"/>
                  </a:lnTo>
                  <a:lnTo>
                    <a:pt x="403" y="483"/>
                  </a:lnTo>
                  <a:lnTo>
                    <a:pt x="401" y="483"/>
                  </a:lnTo>
                  <a:lnTo>
                    <a:pt x="399" y="483"/>
                  </a:lnTo>
                  <a:lnTo>
                    <a:pt x="399" y="482"/>
                  </a:lnTo>
                  <a:lnTo>
                    <a:pt x="399" y="483"/>
                  </a:lnTo>
                  <a:lnTo>
                    <a:pt x="398" y="483"/>
                  </a:lnTo>
                  <a:lnTo>
                    <a:pt x="396" y="483"/>
                  </a:lnTo>
                  <a:lnTo>
                    <a:pt x="396" y="485"/>
                  </a:lnTo>
                  <a:lnTo>
                    <a:pt x="394" y="485"/>
                  </a:lnTo>
                  <a:lnTo>
                    <a:pt x="393" y="485"/>
                  </a:lnTo>
                  <a:lnTo>
                    <a:pt x="393" y="483"/>
                  </a:lnTo>
                  <a:lnTo>
                    <a:pt x="393" y="482"/>
                  </a:lnTo>
                  <a:lnTo>
                    <a:pt x="393" y="480"/>
                  </a:lnTo>
                  <a:lnTo>
                    <a:pt x="393" y="478"/>
                  </a:lnTo>
                  <a:lnTo>
                    <a:pt x="394" y="478"/>
                  </a:lnTo>
                  <a:lnTo>
                    <a:pt x="394" y="477"/>
                  </a:lnTo>
                  <a:lnTo>
                    <a:pt x="394" y="475"/>
                  </a:lnTo>
                  <a:lnTo>
                    <a:pt x="394" y="474"/>
                  </a:lnTo>
                  <a:lnTo>
                    <a:pt x="393" y="472"/>
                  </a:lnTo>
                  <a:lnTo>
                    <a:pt x="391" y="472"/>
                  </a:lnTo>
                  <a:lnTo>
                    <a:pt x="391" y="470"/>
                  </a:lnTo>
                  <a:lnTo>
                    <a:pt x="389" y="470"/>
                  </a:lnTo>
                  <a:lnTo>
                    <a:pt x="389" y="469"/>
                  </a:lnTo>
                  <a:lnTo>
                    <a:pt x="391" y="469"/>
                  </a:lnTo>
                  <a:lnTo>
                    <a:pt x="391" y="467"/>
                  </a:lnTo>
                  <a:lnTo>
                    <a:pt x="393" y="467"/>
                  </a:lnTo>
                  <a:lnTo>
                    <a:pt x="393" y="465"/>
                  </a:lnTo>
                  <a:lnTo>
                    <a:pt x="394" y="465"/>
                  </a:lnTo>
                  <a:lnTo>
                    <a:pt x="394" y="464"/>
                  </a:lnTo>
                  <a:lnTo>
                    <a:pt x="394" y="462"/>
                  </a:lnTo>
                  <a:lnTo>
                    <a:pt x="393" y="462"/>
                  </a:lnTo>
                  <a:lnTo>
                    <a:pt x="393" y="460"/>
                  </a:lnTo>
                  <a:lnTo>
                    <a:pt x="393" y="459"/>
                  </a:lnTo>
                  <a:lnTo>
                    <a:pt x="393" y="457"/>
                  </a:lnTo>
                  <a:lnTo>
                    <a:pt x="391" y="457"/>
                  </a:lnTo>
                  <a:lnTo>
                    <a:pt x="391" y="455"/>
                  </a:lnTo>
                  <a:lnTo>
                    <a:pt x="389" y="454"/>
                  </a:lnTo>
                  <a:lnTo>
                    <a:pt x="388" y="452"/>
                  </a:lnTo>
                  <a:lnTo>
                    <a:pt x="388" y="451"/>
                  </a:lnTo>
                  <a:lnTo>
                    <a:pt x="386" y="451"/>
                  </a:lnTo>
                  <a:lnTo>
                    <a:pt x="384" y="451"/>
                  </a:lnTo>
                  <a:lnTo>
                    <a:pt x="383" y="451"/>
                  </a:lnTo>
                  <a:lnTo>
                    <a:pt x="381" y="451"/>
                  </a:lnTo>
                  <a:lnTo>
                    <a:pt x="380" y="451"/>
                  </a:lnTo>
                  <a:lnTo>
                    <a:pt x="378" y="449"/>
                  </a:lnTo>
                  <a:lnTo>
                    <a:pt x="380" y="449"/>
                  </a:lnTo>
                  <a:lnTo>
                    <a:pt x="380" y="447"/>
                  </a:lnTo>
                  <a:lnTo>
                    <a:pt x="380" y="446"/>
                  </a:lnTo>
                  <a:lnTo>
                    <a:pt x="381" y="446"/>
                  </a:lnTo>
                  <a:lnTo>
                    <a:pt x="381" y="444"/>
                  </a:lnTo>
                  <a:lnTo>
                    <a:pt x="383" y="444"/>
                  </a:lnTo>
                  <a:lnTo>
                    <a:pt x="383" y="442"/>
                  </a:lnTo>
                  <a:lnTo>
                    <a:pt x="384" y="442"/>
                  </a:lnTo>
                  <a:lnTo>
                    <a:pt x="384" y="441"/>
                  </a:lnTo>
                  <a:lnTo>
                    <a:pt x="384" y="439"/>
                  </a:lnTo>
                  <a:lnTo>
                    <a:pt x="383" y="437"/>
                  </a:lnTo>
                  <a:lnTo>
                    <a:pt x="383" y="436"/>
                  </a:lnTo>
                  <a:lnTo>
                    <a:pt x="381" y="436"/>
                  </a:lnTo>
                  <a:lnTo>
                    <a:pt x="381" y="434"/>
                  </a:lnTo>
                  <a:lnTo>
                    <a:pt x="383" y="434"/>
                  </a:lnTo>
                  <a:lnTo>
                    <a:pt x="381" y="432"/>
                  </a:lnTo>
                  <a:lnTo>
                    <a:pt x="380" y="432"/>
                  </a:lnTo>
                  <a:lnTo>
                    <a:pt x="378" y="432"/>
                  </a:lnTo>
                  <a:lnTo>
                    <a:pt x="376" y="432"/>
                  </a:lnTo>
                  <a:lnTo>
                    <a:pt x="375" y="434"/>
                  </a:lnTo>
                  <a:lnTo>
                    <a:pt x="373" y="434"/>
                  </a:lnTo>
                  <a:lnTo>
                    <a:pt x="371" y="434"/>
                  </a:lnTo>
                  <a:lnTo>
                    <a:pt x="371" y="432"/>
                  </a:lnTo>
                  <a:lnTo>
                    <a:pt x="371" y="431"/>
                  </a:lnTo>
                  <a:lnTo>
                    <a:pt x="373" y="431"/>
                  </a:lnTo>
                  <a:lnTo>
                    <a:pt x="373" y="429"/>
                  </a:lnTo>
                  <a:lnTo>
                    <a:pt x="373" y="428"/>
                  </a:lnTo>
                  <a:lnTo>
                    <a:pt x="375" y="428"/>
                  </a:lnTo>
                  <a:lnTo>
                    <a:pt x="375" y="426"/>
                  </a:lnTo>
                  <a:lnTo>
                    <a:pt x="375" y="424"/>
                  </a:lnTo>
                  <a:lnTo>
                    <a:pt x="373" y="424"/>
                  </a:lnTo>
                  <a:lnTo>
                    <a:pt x="373" y="423"/>
                  </a:lnTo>
                  <a:lnTo>
                    <a:pt x="371" y="423"/>
                  </a:lnTo>
                  <a:lnTo>
                    <a:pt x="370" y="423"/>
                  </a:lnTo>
                  <a:lnTo>
                    <a:pt x="370" y="424"/>
                  </a:lnTo>
                  <a:lnTo>
                    <a:pt x="370" y="426"/>
                  </a:lnTo>
                  <a:lnTo>
                    <a:pt x="368" y="426"/>
                  </a:lnTo>
                  <a:lnTo>
                    <a:pt x="368" y="424"/>
                  </a:lnTo>
                  <a:lnTo>
                    <a:pt x="366" y="424"/>
                  </a:lnTo>
                  <a:lnTo>
                    <a:pt x="366" y="423"/>
                  </a:lnTo>
                  <a:lnTo>
                    <a:pt x="366" y="421"/>
                  </a:lnTo>
                  <a:lnTo>
                    <a:pt x="366" y="419"/>
                  </a:lnTo>
                  <a:lnTo>
                    <a:pt x="366" y="418"/>
                  </a:lnTo>
                  <a:lnTo>
                    <a:pt x="366" y="416"/>
                  </a:lnTo>
                  <a:lnTo>
                    <a:pt x="365" y="416"/>
                  </a:lnTo>
                  <a:lnTo>
                    <a:pt x="365" y="414"/>
                  </a:lnTo>
                  <a:lnTo>
                    <a:pt x="365" y="413"/>
                  </a:lnTo>
                  <a:lnTo>
                    <a:pt x="365" y="411"/>
                  </a:lnTo>
                  <a:lnTo>
                    <a:pt x="366" y="411"/>
                  </a:lnTo>
                  <a:lnTo>
                    <a:pt x="366" y="410"/>
                  </a:lnTo>
                  <a:lnTo>
                    <a:pt x="366" y="408"/>
                  </a:lnTo>
                  <a:lnTo>
                    <a:pt x="366" y="406"/>
                  </a:lnTo>
                  <a:lnTo>
                    <a:pt x="368" y="406"/>
                  </a:lnTo>
                  <a:lnTo>
                    <a:pt x="368" y="405"/>
                  </a:lnTo>
                  <a:lnTo>
                    <a:pt x="370" y="405"/>
                  </a:lnTo>
                  <a:lnTo>
                    <a:pt x="370" y="406"/>
                  </a:lnTo>
                  <a:lnTo>
                    <a:pt x="371" y="406"/>
                  </a:lnTo>
                  <a:lnTo>
                    <a:pt x="373" y="406"/>
                  </a:lnTo>
                  <a:lnTo>
                    <a:pt x="375" y="406"/>
                  </a:lnTo>
                  <a:lnTo>
                    <a:pt x="375" y="405"/>
                  </a:lnTo>
                  <a:lnTo>
                    <a:pt x="375" y="403"/>
                  </a:lnTo>
                  <a:lnTo>
                    <a:pt x="375" y="401"/>
                  </a:lnTo>
                  <a:lnTo>
                    <a:pt x="375" y="400"/>
                  </a:lnTo>
                  <a:lnTo>
                    <a:pt x="373" y="400"/>
                  </a:lnTo>
                  <a:lnTo>
                    <a:pt x="373" y="398"/>
                  </a:lnTo>
                  <a:lnTo>
                    <a:pt x="371" y="398"/>
                  </a:lnTo>
                  <a:lnTo>
                    <a:pt x="371" y="396"/>
                  </a:lnTo>
                  <a:lnTo>
                    <a:pt x="370" y="395"/>
                  </a:lnTo>
                  <a:lnTo>
                    <a:pt x="370" y="393"/>
                  </a:lnTo>
                  <a:lnTo>
                    <a:pt x="370" y="391"/>
                  </a:lnTo>
                  <a:lnTo>
                    <a:pt x="370" y="390"/>
                  </a:lnTo>
                  <a:lnTo>
                    <a:pt x="370" y="388"/>
                  </a:lnTo>
                  <a:lnTo>
                    <a:pt x="368" y="388"/>
                  </a:lnTo>
                  <a:lnTo>
                    <a:pt x="368" y="387"/>
                  </a:lnTo>
                  <a:lnTo>
                    <a:pt x="366" y="387"/>
                  </a:lnTo>
                  <a:lnTo>
                    <a:pt x="365" y="387"/>
                  </a:lnTo>
                  <a:lnTo>
                    <a:pt x="363" y="387"/>
                  </a:lnTo>
                  <a:lnTo>
                    <a:pt x="361" y="387"/>
                  </a:lnTo>
                  <a:lnTo>
                    <a:pt x="360" y="387"/>
                  </a:lnTo>
                  <a:lnTo>
                    <a:pt x="358" y="385"/>
                  </a:lnTo>
                  <a:lnTo>
                    <a:pt x="358" y="383"/>
                  </a:lnTo>
                  <a:lnTo>
                    <a:pt x="360" y="383"/>
                  </a:lnTo>
                  <a:lnTo>
                    <a:pt x="360" y="382"/>
                  </a:lnTo>
                  <a:lnTo>
                    <a:pt x="361" y="380"/>
                  </a:lnTo>
                  <a:lnTo>
                    <a:pt x="361" y="378"/>
                  </a:lnTo>
                  <a:lnTo>
                    <a:pt x="361" y="377"/>
                  </a:lnTo>
                  <a:lnTo>
                    <a:pt x="363" y="377"/>
                  </a:lnTo>
                  <a:lnTo>
                    <a:pt x="363" y="375"/>
                  </a:lnTo>
                  <a:lnTo>
                    <a:pt x="365" y="373"/>
                  </a:lnTo>
                  <a:lnTo>
                    <a:pt x="366" y="372"/>
                  </a:lnTo>
                  <a:lnTo>
                    <a:pt x="368" y="370"/>
                  </a:lnTo>
                  <a:lnTo>
                    <a:pt x="368" y="368"/>
                  </a:lnTo>
                  <a:lnTo>
                    <a:pt x="368" y="367"/>
                  </a:lnTo>
                  <a:lnTo>
                    <a:pt x="368" y="365"/>
                  </a:lnTo>
                  <a:lnTo>
                    <a:pt x="370" y="364"/>
                  </a:lnTo>
                  <a:lnTo>
                    <a:pt x="370" y="362"/>
                  </a:lnTo>
                  <a:lnTo>
                    <a:pt x="371" y="360"/>
                  </a:lnTo>
                  <a:lnTo>
                    <a:pt x="373" y="360"/>
                  </a:lnTo>
                  <a:lnTo>
                    <a:pt x="371" y="359"/>
                  </a:lnTo>
                  <a:lnTo>
                    <a:pt x="371" y="357"/>
                  </a:lnTo>
                  <a:lnTo>
                    <a:pt x="371" y="355"/>
                  </a:lnTo>
                  <a:lnTo>
                    <a:pt x="371" y="354"/>
                  </a:lnTo>
                  <a:lnTo>
                    <a:pt x="371" y="352"/>
                  </a:lnTo>
                  <a:lnTo>
                    <a:pt x="371" y="350"/>
                  </a:lnTo>
                  <a:lnTo>
                    <a:pt x="371" y="349"/>
                  </a:lnTo>
                  <a:lnTo>
                    <a:pt x="371" y="347"/>
                  </a:lnTo>
                  <a:lnTo>
                    <a:pt x="371" y="345"/>
                  </a:lnTo>
                  <a:lnTo>
                    <a:pt x="370" y="345"/>
                  </a:lnTo>
                  <a:lnTo>
                    <a:pt x="370" y="344"/>
                  </a:lnTo>
                  <a:lnTo>
                    <a:pt x="370" y="342"/>
                  </a:lnTo>
                  <a:lnTo>
                    <a:pt x="370" y="341"/>
                  </a:lnTo>
                  <a:lnTo>
                    <a:pt x="371" y="339"/>
                  </a:lnTo>
                  <a:lnTo>
                    <a:pt x="373" y="337"/>
                  </a:lnTo>
                  <a:lnTo>
                    <a:pt x="375" y="336"/>
                  </a:lnTo>
                  <a:lnTo>
                    <a:pt x="376" y="336"/>
                  </a:lnTo>
                  <a:lnTo>
                    <a:pt x="376" y="334"/>
                  </a:lnTo>
                  <a:lnTo>
                    <a:pt x="378" y="334"/>
                  </a:lnTo>
                  <a:lnTo>
                    <a:pt x="378" y="332"/>
                  </a:lnTo>
                  <a:lnTo>
                    <a:pt x="378" y="331"/>
                  </a:lnTo>
                  <a:lnTo>
                    <a:pt x="378" y="329"/>
                  </a:lnTo>
                  <a:lnTo>
                    <a:pt x="378" y="327"/>
                  </a:lnTo>
                  <a:lnTo>
                    <a:pt x="380" y="326"/>
                  </a:lnTo>
                  <a:lnTo>
                    <a:pt x="380" y="324"/>
                  </a:lnTo>
                  <a:lnTo>
                    <a:pt x="380" y="322"/>
                  </a:lnTo>
                  <a:lnTo>
                    <a:pt x="380" y="321"/>
                  </a:lnTo>
                  <a:lnTo>
                    <a:pt x="380" y="319"/>
                  </a:lnTo>
                  <a:lnTo>
                    <a:pt x="380" y="318"/>
                  </a:lnTo>
                  <a:lnTo>
                    <a:pt x="380" y="316"/>
                  </a:lnTo>
                  <a:lnTo>
                    <a:pt x="378" y="316"/>
                  </a:lnTo>
                  <a:lnTo>
                    <a:pt x="378" y="314"/>
                  </a:lnTo>
                  <a:lnTo>
                    <a:pt x="378" y="313"/>
                  </a:lnTo>
                  <a:lnTo>
                    <a:pt x="380" y="313"/>
                  </a:lnTo>
                  <a:lnTo>
                    <a:pt x="380" y="311"/>
                  </a:lnTo>
                  <a:lnTo>
                    <a:pt x="380" y="309"/>
                  </a:lnTo>
                  <a:lnTo>
                    <a:pt x="381" y="308"/>
                  </a:lnTo>
                  <a:lnTo>
                    <a:pt x="381" y="306"/>
                  </a:lnTo>
                  <a:lnTo>
                    <a:pt x="383" y="306"/>
                  </a:lnTo>
                  <a:lnTo>
                    <a:pt x="384" y="304"/>
                  </a:lnTo>
                  <a:lnTo>
                    <a:pt x="386" y="303"/>
                  </a:lnTo>
                  <a:lnTo>
                    <a:pt x="386" y="301"/>
                  </a:lnTo>
                  <a:lnTo>
                    <a:pt x="386" y="298"/>
                  </a:lnTo>
                  <a:lnTo>
                    <a:pt x="388" y="298"/>
                  </a:lnTo>
                  <a:lnTo>
                    <a:pt x="388" y="296"/>
                  </a:lnTo>
                  <a:lnTo>
                    <a:pt x="389" y="295"/>
                  </a:lnTo>
                  <a:lnTo>
                    <a:pt x="388" y="295"/>
                  </a:lnTo>
                  <a:lnTo>
                    <a:pt x="388" y="293"/>
                  </a:lnTo>
                  <a:lnTo>
                    <a:pt x="386" y="291"/>
                  </a:lnTo>
                  <a:lnTo>
                    <a:pt x="384" y="290"/>
                  </a:lnTo>
                  <a:lnTo>
                    <a:pt x="383" y="290"/>
                  </a:lnTo>
                  <a:lnTo>
                    <a:pt x="383" y="288"/>
                  </a:lnTo>
                  <a:lnTo>
                    <a:pt x="381" y="288"/>
                  </a:lnTo>
                  <a:lnTo>
                    <a:pt x="381" y="286"/>
                  </a:lnTo>
                  <a:lnTo>
                    <a:pt x="380" y="286"/>
                  </a:lnTo>
                  <a:lnTo>
                    <a:pt x="380" y="285"/>
                  </a:lnTo>
                  <a:lnTo>
                    <a:pt x="378" y="283"/>
                  </a:lnTo>
                  <a:lnTo>
                    <a:pt x="378" y="281"/>
                  </a:lnTo>
                  <a:lnTo>
                    <a:pt x="376" y="280"/>
                  </a:lnTo>
                  <a:lnTo>
                    <a:pt x="375" y="280"/>
                  </a:lnTo>
                  <a:lnTo>
                    <a:pt x="375" y="278"/>
                  </a:lnTo>
                  <a:lnTo>
                    <a:pt x="375" y="276"/>
                  </a:lnTo>
                  <a:lnTo>
                    <a:pt x="375" y="275"/>
                  </a:lnTo>
                  <a:lnTo>
                    <a:pt x="376" y="273"/>
                  </a:lnTo>
                  <a:lnTo>
                    <a:pt x="376" y="272"/>
                  </a:lnTo>
                  <a:lnTo>
                    <a:pt x="378" y="272"/>
                  </a:lnTo>
                  <a:lnTo>
                    <a:pt x="378" y="270"/>
                  </a:lnTo>
                  <a:lnTo>
                    <a:pt x="378" y="268"/>
                  </a:lnTo>
                  <a:lnTo>
                    <a:pt x="380" y="268"/>
                  </a:lnTo>
                  <a:lnTo>
                    <a:pt x="380" y="267"/>
                  </a:lnTo>
                  <a:lnTo>
                    <a:pt x="380" y="265"/>
                  </a:lnTo>
                  <a:lnTo>
                    <a:pt x="381" y="265"/>
                  </a:lnTo>
                  <a:lnTo>
                    <a:pt x="384" y="265"/>
                  </a:lnTo>
                  <a:lnTo>
                    <a:pt x="384" y="263"/>
                  </a:lnTo>
                  <a:lnTo>
                    <a:pt x="386" y="263"/>
                  </a:lnTo>
                  <a:lnTo>
                    <a:pt x="388" y="262"/>
                  </a:lnTo>
                  <a:lnTo>
                    <a:pt x="388" y="260"/>
                  </a:lnTo>
                  <a:lnTo>
                    <a:pt x="389" y="258"/>
                  </a:lnTo>
                  <a:lnTo>
                    <a:pt x="391" y="257"/>
                  </a:lnTo>
                  <a:lnTo>
                    <a:pt x="391" y="255"/>
                  </a:lnTo>
                  <a:lnTo>
                    <a:pt x="393" y="253"/>
                  </a:lnTo>
                  <a:lnTo>
                    <a:pt x="393" y="252"/>
                  </a:lnTo>
                  <a:lnTo>
                    <a:pt x="394" y="249"/>
                  </a:lnTo>
                  <a:lnTo>
                    <a:pt x="396" y="247"/>
                  </a:lnTo>
                  <a:lnTo>
                    <a:pt x="396" y="245"/>
                  </a:lnTo>
                  <a:lnTo>
                    <a:pt x="398" y="244"/>
                  </a:lnTo>
                  <a:lnTo>
                    <a:pt x="398" y="242"/>
                  </a:lnTo>
                  <a:lnTo>
                    <a:pt x="399" y="240"/>
                  </a:lnTo>
                  <a:lnTo>
                    <a:pt x="399" y="239"/>
                  </a:lnTo>
                  <a:lnTo>
                    <a:pt x="401" y="237"/>
                  </a:lnTo>
                  <a:lnTo>
                    <a:pt x="401" y="235"/>
                  </a:lnTo>
                  <a:lnTo>
                    <a:pt x="401" y="234"/>
                  </a:lnTo>
                  <a:lnTo>
                    <a:pt x="403" y="234"/>
                  </a:lnTo>
                  <a:lnTo>
                    <a:pt x="403" y="232"/>
                  </a:lnTo>
                  <a:lnTo>
                    <a:pt x="403" y="230"/>
                  </a:lnTo>
                  <a:lnTo>
                    <a:pt x="404" y="229"/>
                  </a:lnTo>
                  <a:lnTo>
                    <a:pt x="404" y="227"/>
                  </a:lnTo>
                  <a:lnTo>
                    <a:pt x="406" y="227"/>
                  </a:lnTo>
                  <a:lnTo>
                    <a:pt x="406" y="226"/>
                  </a:lnTo>
                  <a:lnTo>
                    <a:pt x="406" y="224"/>
                  </a:lnTo>
                  <a:lnTo>
                    <a:pt x="406" y="222"/>
                  </a:lnTo>
                  <a:lnTo>
                    <a:pt x="406" y="221"/>
                  </a:lnTo>
                  <a:lnTo>
                    <a:pt x="406" y="219"/>
                  </a:lnTo>
                  <a:lnTo>
                    <a:pt x="406" y="216"/>
                  </a:lnTo>
                  <a:lnTo>
                    <a:pt x="406" y="214"/>
                  </a:lnTo>
                  <a:lnTo>
                    <a:pt x="407" y="214"/>
                  </a:lnTo>
                  <a:lnTo>
                    <a:pt x="407" y="212"/>
                  </a:lnTo>
                  <a:lnTo>
                    <a:pt x="407" y="211"/>
                  </a:lnTo>
                  <a:lnTo>
                    <a:pt x="407" y="209"/>
                  </a:lnTo>
                  <a:lnTo>
                    <a:pt x="407" y="207"/>
                  </a:lnTo>
                  <a:lnTo>
                    <a:pt x="409" y="206"/>
                  </a:lnTo>
                  <a:lnTo>
                    <a:pt x="409" y="204"/>
                  </a:lnTo>
                  <a:lnTo>
                    <a:pt x="409" y="203"/>
                  </a:lnTo>
                  <a:lnTo>
                    <a:pt x="411" y="203"/>
                  </a:lnTo>
                  <a:lnTo>
                    <a:pt x="411" y="201"/>
                  </a:lnTo>
                  <a:lnTo>
                    <a:pt x="411" y="199"/>
                  </a:lnTo>
                  <a:lnTo>
                    <a:pt x="411" y="198"/>
                  </a:lnTo>
                  <a:lnTo>
                    <a:pt x="411" y="196"/>
                  </a:lnTo>
                  <a:lnTo>
                    <a:pt x="411" y="194"/>
                  </a:lnTo>
                  <a:lnTo>
                    <a:pt x="409" y="193"/>
                  </a:lnTo>
                  <a:lnTo>
                    <a:pt x="409" y="191"/>
                  </a:lnTo>
                  <a:lnTo>
                    <a:pt x="409" y="189"/>
                  </a:lnTo>
                  <a:lnTo>
                    <a:pt x="411" y="189"/>
                  </a:lnTo>
                  <a:lnTo>
                    <a:pt x="411" y="188"/>
                  </a:lnTo>
                  <a:lnTo>
                    <a:pt x="414" y="186"/>
                  </a:lnTo>
                  <a:lnTo>
                    <a:pt x="416" y="186"/>
                  </a:lnTo>
                  <a:lnTo>
                    <a:pt x="416" y="183"/>
                  </a:lnTo>
                  <a:lnTo>
                    <a:pt x="416" y="181"/>
                  </a:lnTo>
                  <a:lnTo>
                    <a:pt x="417" y="181"/>
                  </a:lnTo>
                  <a:lnTo>
                    <a:pt x="419" y="181"/>
                  </a:lnTo>
                  <a:lnTo>
                    <a:pt x="421" y="180"/>
                  </a:lnTo>
                  <a:lnTo>
                    <a:pt x="422" y="178"/>
                  </a:lnTo>
                  <a:lnTo>
                    <a:pt x="422" y="176"/>
                  </a:lnTo>
                  <a:lnTo>
                    <a:pt x="424" y="175"/>
                  </a:lnTo>
                  <a:lnTo>
                    <a:pt x="424" y="173"/>
                  </a:lnTo>
                  <a:lnTo>
                    <a:pt x="422" y="173"/>
                  </a:lnTo>
                  <a:lnTo>
                    <a:pt x="422" y="171"/>
                  </a:lnTo>
                  <a:lnTo>
                    <a:pt x="421" y="171"/>
                  </a:lnTo>
                  <a:lnTo>
                    <a:pt x="419" y="171"/>
                  </a:lnTo>
                  <a:lnTo>
                    <a:pt x="417" y="171"/>
                  </a:lnTo>
                  <a:lnTo>
                    <a:pt x="416" y="171"/>
                  </a:lnTo>
                  <a:lnTo>
                    <a:pt x="416" y="170"/>
                  </a:lnTo>
                  <a:lnTo>
                    <a:pt x="416" y="168"/>
                  </a:lnTo>
                  <a:lnTo>
                    <a:pt x="417" y="168"/>
                  </a:lnTo>
                  <a:lnTo>
                    <a:pt x="417" y="166"/>
                  </a:lnTo>
                  <a:lnTo>
                    <a:pt x="419" y="166"/>
                  </a:lnTo>
                  <a:lnTo>
                    <a:pt x="421" y="166"/>
                  </a:lnTo>
                  <a:lnTo>
                    <a:pt x="421" y="165"/>
                  </a:lnTo>
                  <a:lnTo>
                    <a:pt x="419" y="165"/>
                  </a:lnTo>
                  <a:lnTo>
                    <a:pt x="419" y="163"/>
                  </a:lnTo>
                  <a:lnTo>
                    <a:pt x="419" y="161"/>
                  </a:lnTo>
                  <a:lnTo>
                    <a:pt x="417" y="161"/>
                  </a:lnTo>
                  <a:lnTo>
                    <a:pt x="416" y="161"/>
                  </a:lnTo>
                  <a:lnTo>
                    <a:pt x="416" y="160"/>
                  </a:lnTo>
                  <a:lnTo>
                    <a:pt x="416" y="158"/>
                  </a:lnTo>
                  <a:lnTo>
                    <a:pt x="416" y="157"/>
                  </a:lnTo>
                  <a:lnTo>
                    <a:pt x="414" y="155"/>
                  </a:lnTo>
                  <a:lnTo>
                    <a:pt x="412" y="153"/>
                  </a:lnTo>
                  <a:lnTo>
                    <a:pt x="412" y="152"/>
                  </a:lnTo>
                  <a:lnTo>
                    <a:pt x="414" y="150"/>
                  </a:lnTo>
                  <a:lnTo>
                    <a:pt x="412" y="148"/>
                  </a:lnTo>
                  <a:lnTo>
                    <a:pt x="412" y="147"/>
                  </a:lnTo>
                  <a:lnTo>
                    <a:pt x="412" y="145"/>
                  </a:lnTo>
                  <a:lnTo>
                    <a:pt x="411" y="145"/>
                  </a:lnTo>
                  <a:lnTo>
                    <a:pt x="409" y="145"/>
                  </a:lnTo>
                  <a:lnTo>
                    <a:pt x="407" y="145"/>
                  </a:lnTo>
                  <a:lnTo>
                    <a:pt x="407" y="143"/>
                  </a:lnTo>
                  <a:lnTo>
                    <a:pt x="406" y="143"/>
                  </a:lnTo>
                  <a:lnTo>
                    <a:pt x="406" y="142"/>
                  </a:lnTo>
                  <a:lnTo>
                    <a:pt x="404" y="140"/>
                  </a:lnTo>
                  <a:lnTo>
                    <a:pt x="404" y="138"/>
                  </a:lnTo>
                  <a:lnTo>
                    <a:pt x="404" y="137"/>
                  </a:lnTo>
                  <a:lnTo>
                    <a:pt x="406" y="137"/>
                  </a:lnTo>
                  <a:lnTo>
                    <a:pt x="407" y="134"/>
                  </a:lnTo>
                  <a:lnTo>
                    <a:pt x="407" y="132"/>
                  </a:lnTo>
                  <a:lnTo>
                    <a:pt x="406" y="132"/>
                  </a:lnTo>
                  <a:lnTo>
                    <a:pt x="404" y="132"/>
                  </a:lnTo>
                  <a:lnTo>
                    <a:pt x="403" y="132"/>
                  </a:lnTo>
                  <a:lnTo>
                    <a:pt x="403" y="130"/>
                  </a:lnTo>
                  <a:lnTo>
                    <a:pt x="403" y="129"/>
                  </a:lnTo>
                  <a:lnTo>
                    <a:pt x="401" y="124"/>
                  </a:lnTo>
                  <a:lnTo>
                    <a:pt x="399" y="124"/>
                  </a:lnTo>
                  <a:lnTo>
                    <a:pt x="398" y="124"/>
                  </a:lnTo>
                  <a:lnTo>
                    <a:pt x="398" y="125"/>
                  </a:lnTo>
                  <a:lnTo>
                    <a:pt x="396" y="124"/>
                  </a:lnTo>
                  <a:lnTo>
                    <a:pt x="398" y="122"/>
                  </a:lnTo>
                  <a:lnTo>
                    <a:pt x="399" y="122"/>
                  </a:lnTo>
                  <a:lnTo>
                    <a:pt x="401" y="120"/>
                  </a:lnTo>
                  <a:lnTo>
                    <a:pt x="403" y="120"/>
                  </a:lnTo>
                  <a:lnTo>
                    <a:pt x="404" y="119"/>
                  </a:lnTo>
                  <a:lnTo>
                    <a:pt x="406" y="119"/>
                  </a:lnTo>
                  <a:lnTo>
                    <a:pt x="406" y="117"/>
                  </a:lnTo>
                  <a:lnTo>
                    <a:pt x="406" y="115"/>
                  </a:lnTo>
                  <a:lnTo>
                    <a:pt x="404" y="115"/>
                  </a:lnTo>
                  <a:lnTo>
                    <a:pt x="403" y="115"/>
                  </a:lnTo>
                  <a:lnTo>
                    <a:pt x="401" y="114"/>
                  </a:lnTo>
                  <a:lnTo>
                    <a:pt x="401" y="112"/>
                  </a:lnTo>
                  <a:lnTo>
                    <a:pt x="399" y="112"/>
                  </a:lnTo>
                  <a:lnTo>
                    <a:pt x="399" y="111"/>
                  </a:lnTo>
                  <a:lnTo>
                    <a:pt x="401" y="111"/>
                  </a:lnTo>
                  <a:lnTo>
                    <a:pt x="401" y="109"/>
                  </a:lnTo>
                  <a:lnTo>
                    <a:pt x="403" y="109"/>
                  </a:lnTo>
                  <a:lnTo>
                    <a:pt x="404" y="107"/>
                  </a:lnTo>
                  <a:lnTo>
                    <a:pt x="404" y="106"/>
                  </a:lnTo>
                  <a:lnTo>
                    <a:pt x="406" y="104"/>
                  </a:lnTo>
                  <a:lnTo>
                    <a:pt x="407" y="102"/>
                  </a:lnTo>
                  <a:lnTo>
                    <a:pt x="409" y="102"/>
                  </a:lnTo>
                  <a:lnTo>
                    <a:pt x="409" y="101"/>
                  </a:lnTo>
                  <a:lnTo>
                    <a:pt x="409" y="99"/>
                  </a:lnTo>
                  <a:lnTo>
                    <a:pt x="409" y="97"/>
                  </a:lnTo>
                  <a:lnTo>
                    <a:pt x="407" y="97"/>
                  </a:lnTo>
                  <a:lnTo>
                    <a:pt x="407" y="96"/>
                  </a:lnTo>
                  <a:lnTo>
                    <a:pt x="407" y="94"/>
                  </a:lnTo>
                  <a:lnTo>
                    <a:pt x="407" y="92"/>
                  </a:lnTo>
                  <a:lnTo>
                    <a:pt x="407" y="91"/>
                  </a:lnTo>
                  <a:lnTo>
                    <a:pt x="407" y="89"/>
                  </a:lnTo>
                  <a:lnTo>
                    <a:pt x="406" y="89"/>
                  </a:lnTo>
                  <a:lnTo>
                    <a:pt x="404" y="89"/>
                  </a:lnTo>
                  <a:lnTo>
                    <a:pt x="404" y="91"/>
                  </a:lnTo>
                  <a:lnTo>
                    <a:pt x="403" y="91"/>
                  </a:lnTo>
                  <a:lnTo>
                    <a:pt x="401" y="91"/>
                  </a:lnTo>
                  <a:lnTo>
                    <a:pt x="399" y="91"/>
                  </a:lnTo>
                  <a:lnTo>
                    <a:pt x="399" y="89"/>
                  </a:lnTo>
                  <a:lnTo>
                    <a:pt x="399" y="88"/>
                  </a:lnTo>
                  <a:lnTo>
                    <a:pt x="401" y="86"/>
                  </a:lnTo>
                  <a:lnTo>
                    <a:pt x="403" y="83"/>
                  </a:lnTo>
                  <a:lnTo>
                    <a:pt x="403" y="81"/>
                  </a:lnTo>
                  <a:lnTo>
                    <a:pt x="403" y="79"/>
                  </a:lnTo>
                  <a:lnTo>
                    <a:pt x="404" y="78"/>
                  </a:lnTo>
                  <a:lnTo>
                    <a:pt x="404" y="76"/>
                  </a:lnTo>
                  <a:lnTo>
                    <a:pt x="403" y="74"/>
                  </a:lnTo>
                  <a:lnTo>
                    <a:pt x="403" y="73"/>
                  </a:lnTo>
                  <a:lnTo>
                    <a:pt x="401" y="69"/>
                  </a:lnTo>
                  <a:lnTo>
                    <a:pt x="401" y="68"/>
                  </a:lnTo>
                  <a:lnTo>
                    <a:pt x="401" y="66"/>
                  </a:lnTo>
                  <a:lnTo>
                    <a:pt x="401" y="65"/>
                  </a:lnTo>
                  <a:lnTo>
                    <a:pt x="401" y="63"/>
                  </a:lnTo>
                  <a:lnTo>
                    <a:pt x="401" y="61"/>
                  </a:lnTo>
                  <a:lnTo>
                    <a:pt x="401" y="60"/>
                  </a:lnTo>
                  <a:lnTo>
                    <a:pt x="403" y="58"/>
                  </a:lnTo>
                  <a:lnTo>
                    <a:pt x="403" y="56"/>
                  </a:lnTo>
                  <a:lnTo>
                    <a:pt x="404" y="55"/>
                  </a:lnTo>
                  <a:lnTo>
                    <a:pt x="403" y="55"/>
                  </a:lnTo>
                  <a:lnTo>
                    <a:pt x="404" y="55"/>
                  </a:lnTo>
                  <a:lnTo>
                    <a:pt x="404" y="53"/>
                  </a:lnTo>
                  <a:lnTo>
                    <a:pt x="406" y="51"/>
                  </a:lnTo>
                  <a:lnTo>
                    <a:pt x="406" y="50"/>
                  </a:lnTo>
                  <a:lnTo>
                    <a:pt x="407" y="50"/>
                  </a:lnTo>
                  <a:lnTo>
                    <a:pt x="407" y="48"/>
                  </a:lnTo>
                  <a:lnTo>
                    <a:pt x="409" y="48"/>
                  </a:lnTo>
                  <a:lnTo>
                    <a:pt x="409" y="46"/>
                  </a:lnTo>
                  <a:lnTo>
                    <a:pt x="409" y="45"/>
                  </a:lnTo>
                  <a:lnTo>
                    <a:pt x="409" y="43"/>
                  </a:lnTo>
                  <a:lnTo>
                    <a:pt x="412" y="40"/>
                  </a:lnTo>
                  <a:lnTo>
                    <a:pt x="412" y="38"/>
                  </a:lnTo>
                  <a:lnTo>
                    <a:pt x="414" y="37"/>
                  </a:lnTo>
                  <a:lnTo>
                    <a:pt x="416" y="37"/>
                  </a:lnTo>
                  <a:lnTo>
                    <a:pt x="417" y="37"/>
                  </a:lnTo>
                  <a:lnTo>
                    <a:pt x="419" y="37"/>
                  </a:lnTo>
                  <a:lnTo>
                    <a:pt x="421" y="37"/>
                  </a:lnTo>
                  <a:lnTo>
                    <a:pt x="422" y="37"/>
                  </a:lnTo>
                  <a:lnTo>
                    <a:pt x="424" y="37"/>
                  </a:lnTo>
                  <a:lnTo>
                    <a:pt x="427" y="37"/>
                  </a:lnTo>
                  <a:lnTo>
                    <a:pt x="429" y="37"/>
                  </a:lnTo>
                  <a:lnTo>
                    <a:pt x="430" y="37"/>
                  </a:lnTo>
                  <a:lnTo>
                    <a:pt x="432" y="37"/>
                  </a:lnTo>
                  <a:lnTo>
                    <a:pt x="434" y="37"/>
                  </a:lnTo>
                  <a:lnTo>
                    <a:pt x="435" y="37"/>
                  </a:lnTo>
                  <a:lnTo>
                    <a:pt x="437" y="37"/>
                  </a:lnTo>
                  <a:lnTo>
                    <a:pt x="439" y="38"/>
                  </a:lnTo>
                  <a:lnTo>
                    <a:pt x="440" y="40"/>
                  </a:lnTo>
                  <a:lnTo>
                    <a:pt x="442" y="42"/>
                  </a:lnTo>
                  <a:lnTo>
                    <a:pt x="444" y="42"/>
                  </a:lnTo>
                  <a:lnTo>
                    <a:pt x="444" y="43"/>
                  </a:lnTo>
                  <a:lnTo>
                    <a:pt x="445" y="43"/>
                  </a:lnTo>
                  <a:lnTo>
                    <a:pt x="447" y="43"/>
                  </a:lnTo>
                  <a:lnTo>
                    <a:pt x="447" y="45"/>
                  </a:lnTo>
                  <a:lnTo>
                    <a:pt x="449" y="45"/>
                  </a:lnTo>
                  <a:lnTo>
                    <a:pt x="449" y="43"/>
                  </a:lnTo>
                  <a:lnTo>
                    <a:pt x="450" y="43"/>
                  </a:lnTo>
                  <a:lnTo>
                    <a:pt x="450" y="42"/>
                  </a:lnTo>
                  <a:lnTo>
                    <a:pt x="452" y="40"/>
                  </a:lnTo>
                  <a:lnTo>
                    <a:pt x="453" y="40"/>
                  </a:lnTo>
                  <a:lnTo>
                    <a:pt x="453" y="38"/>
                  </a:lnTo>
                  <a:lnTo>
                    <a:pt x="455" y="37"/>
                  </a:lnTo>
                  <a:lnTo>
                    <a:pt x="455" y="35"/>
                  </a:lnTo>
                  <a:lnTo>
                    <a:pt x="455" y="33"/>
                  </a:lnTo>
                  <a:lnTo>
                    <a:pt x="457" y="30"/>
                  </a:lnTo>
                  <a:lnTo>
                    <a:pt x="457" y="27"/>
                  </a:lnTo>
                  <a:lnTo>
                    <a:pt x="458" y="23"/>
                  </a:lnTo>
                  <a:lnTo>
                    <a:pt x="458" y="22"/>
                  </a:lnTo>
                  <a:lnTo>
                    <a:pt x="460" y="20"/>
                  </a:lnTo>
                  <a:lnTo>
                    <a:pt x="463" y="19"/>
                  </a:lnTo>
                  <a:lnTo>
                    <a:pt x="465" y="19"/>
                  </a:lnTo>
                  <a:lnTo>
                    <a:pt x="468" y="17"/>
                  </a:lnTo>
                  <a:lnTo>
                    <a:pt x="470" y="15"/>
                  </a:lnTo>
                  <a:lnTo>
                    <a:pt x="472" y="14"/>
                  </a:lnTo>
                  <a:lnTo>
                    <a:pt x="473" y="14"/>
                  </a:lnTo>
                  <a:lnTo>
                    <a:pt x="476" y="12"/>
                  </a:lnTo>
                  <a:lnTo>
                    <a:pt x="478" y="12"/>
                  </a:lnTo>
                  <a:lnTo>
                    <a:pt x="481" y="14"/>
                  </a:lnTo>
                  <a:lnTo>
                    <a:pt x="483" y="14"/>
                  </a:lnTo>
                  <a:lnTo>
                    <a:pt x="486" y="14"/>
                  </a:lnTo>
                  <a:lnTo>
                    <a:pt x="486" y="15"/>
                  </a:lnTo>
                  <a:lnTo>
                    <a:pt x="488" y="15"/>
                  </a:lnTo>
                  <a:lnTo>
                    <a:pt x="490" y="17"/>
                  </a:lnTo>
                  <a:lnTo>
                    <a:pt x="491" y="17"/>
                  </a:lnTo>
                  <a:lnTo>
                    <a:pt x="495" y="19"/>
                  </a:lnTo>
                  <a:lnTo>
                    <a:pt x="498" y="19"/>
                  </a:lnTo>
                  <a:lnTo>
                    <a:pt x="501" y="19"/>
                  </a:lnTo>
                  <a:lnTo>
                    <a:pt x="503" y="19"/>
                  </a:lnTo>
                  <a:lnTo>
                    <a:pt x="504" y="19"/>
                  </a:lnTo>
                  <a:lnTo>
                    <a:pt x="508" y="19"/>
                  </a:lnTo>
                  <a:lnTo>
                    <a:pt x="509" y="19"/>
                  </a:lnTo>
                  <a:lnTo>
                    <a:pt x="513" y="20"/>
                  </a:lnTo>
                  <a:lnTo>
                    <a:pt x="514" y="20"/>
                  </a:lnTo>
                  <a:lnTo>
                    <a:pt x="516" y="22"/>
                  </a:lnTo>
                  <a:lnTo>
                    <a:pt x="518" y="23"/>
                  </a:lnTo>
                  <a:lnTo>
                    <a:pt x="519" y="25"/>
                  </a:lnTo>
                  <a:lnTo>
                    <a:pt x="521" y="27"/>
                  </a:lnTo>
                  <a:lnTo>
                    <a:pt x="522" y="27"/>
                  </a:lnTo>
                  <a:lnTo>
                    <a:pt x="526" y="28"/>
                  </a:lnTo>
                  <a:lnTo>
                    <a:pt x="527" y="30"/>
                  </a:lnTo>
                  <a:lnTo>
                    <a:pt x="531" y="32"/>
                  </a:lnTo>
                  <a:lnTo>
                    <a:pt x="537" y="33"/>
                  </a:lnTo>
                  <a:lnTo>
                    <a:pt x="539" y="35"/>
                  </a:lnTo>
                  <a:lnTo>
                    <a:pt x="544" y="37"/>
                  </a:lnTo>
                  <a:lnTo>
                    <a:pt x="547" y="38"/>
                  </a:lnTo>
                  <a:lnTo>
                    <a:pt x="549" y="38"/>
                  </a:lnTo>
                  <a:lnTo>
                    <a:pt x="552" y="42"/>
                  </a:lnTo>
                  <a:lnTo>
                    <a:pt x="557" y="43"/>
                  </a:lnTo>
                  <a:lnTo>
                    <a:pt x="560" y="45"/>
                  </a:lnTo>
                  <a:lnTo>
                    <a:pt x="562" y="46"/>
                  </a:lnTo>
                  <a:lnTo>
                    <a:pt x="565" y="48"/>
                  </a:lnTo>
                  <a:lnTo>
                    <a:pt x="567" y="48"/>
                  </a:lnTo>
                  <a:lnTo>
                    <a:pt x="568" y="50"/>
                  </a:lnTo>
                  <a:lnTo>
                    <a:pt x="568" y="51"/>
                  </a:lnTo>
                  <a:lnTo>
                    <a:pt x="570" y="55"/>
                  </a:lnTo>
                  <a:lnTo>
                    <a:pt x="572" y="56"/>
                  </a:lnTo>
                  <a:lnTo>
                    <a:pt x="572" y="60"/>
                  </a:lnTo>
                  <a:lnTo>
                    <a:pt x="572" y="63"/>
                  </a:lnTo>
                  <a:lnTo>
                    <a:pt x="573" y="66"/>
                  </a:lnTo>
                  <a:lnTo>
                    <a:pt x="573" y="69"/>
                  </a:lnTo>
                  <a:lnTo>
                    <a:pt x="573" y="71"/>
                  </a:lnTo>
                  <a:lnTo>
                    <a:pt x="575" y="74"/>
                  </a:lnTo>
                  <a:lnTo>
                    <a:pt x="577" y="76"/>
                  </a:lnTo>
                  <a:lnTo>
                    <a:pt x="577" y="78"/>
                  </a:lnTo>
                  <a:lnTo>
                    <a:pt x="578" y="81"/>
                  </a:lnTo>
                  <a:lnTo>
                    <a:pt x="578" y="83"/>
                  </a:lnTo>
                  <a:lnTo>
                    <a:pt x="580" y="84"/>
                  </a:lnTo>
                  <a:lnTo>
                    <a:pt x="580" y="86"/>
                  </a:lnTo>
                  <a:lnTo>
                    <a:pt x="582" y="89"/>
                  </a:lnTo>
                  <a:lnTo>
                    <a:pt x="583" y="89"/>
                  </a:lnTo>
                  <a:lnTo>
                    <a:pt x="583" y="92"/>
                  </a:lnTo>
                  <a:lnTo>
                    <a:pt x="585" y="94"/>
                  </a:lnTo>
                  <a:lnTo>
                    <a:pt x="585" y="96"/>
                  </a:lnTo>
                  <a:lnTo>
                    <a:pt x="587" y="99"/>
                  </a:lnTo>
                  <a:lnTo>
                    <a:pt x="588" y="99"/>
                  </a:lnTo>
                  <a:lnTo>
                    <a:pt x="590" y="101"/>
                  </a:lnTo>
                  <a:lnTo>
                    <a:pt x="592" y="102"/>
                  </a:lnTo>
                  <a:lnTo>
                    <a:pt x="593" y="102"/>
                  </a:lnTo>
                  <a:lnTo>
                    <a:pt x="595" y="104"/>
                  </a:lnTo>
                  <a:lnTo>
                    <a:pt x="601" y="106"/>
                  </a:lnTo>
                  <a:lnTo>
                    <a:pt x="606" y="106"/>
                  </a:lnTo>
                  <a:lnTo>
                    <a:pt x="610" y="104"/>
                  </a:lnTo>
                  <a:lnTo>
                    <a:pt x="610" y="102"/>
                  </a:lnTo>
                  <a:lnTo>
                    <a:pt x="611" y="101"/>
                  </a:lnTo>
                  <a:lnTo>
                    <a:pt x="615" y="101"/>
                  </a:lnTo>
                  <a:lnTo>
                    <a:pt x="615" y="102"/>
                  </a:lnTo>
                  <a:lnTo>
                    <a:pt x="616" y="102"/>
                  </a:lnTo>
                  <a:lnTo>
                    <a:pt x="618" y="104"/>
                  </a:lnTo>
                  <a:lnTo>
                    <a:pt x="619" y="104"/>
                  </a:lnTo>
                  <a:lnTo>
                    <a:pt x="621" y="104"/>
                  </a:lnTo>
                  <a:lnTo>
                    <a:pt x="624" y="104"/>
                  </a:lnTo>
                  <a:lnTo>
                    <a:pt x="626" y="104"/>
                  </a:lnTo>
                  <a:lnTo>
                    <a:pt x="631" y="104"/>
                  </a:lnTo>
                  <a:lnTo>
                    <a:pt x="633" y="101"/>
                  </a:lnTo>
                  <a:lnTo>
                    <a:pt x="634" y="101"/>
                  </a:lnTo>
                  <a:lnTo>
                    <a:pt x="634" y="99"/>
                  </a:lnTo>
                  <a:lnTo>
                    <a:pt x="634" y="97"/>
                  </a:lnTo>
                  <a:lnTo>
                    <a:pt x="636" y="97"/>
                  </a:lnTo>
                  <a:lnTo>
                    <a:pt x="638" y="96"/>
                  </a:lnTo>
                  <a:lnTo>
                    <a:pt x="639" y="96"/>
                  </a:lnTo>
                  <a:lnTo>
                    <a:pt x="639" y="94"/>
                  </a:lnTo>
                  <a:lnTo>
                    <a:pt x="639" y="92"/>
                  </a:lnTo>
                  <a:lnTo>
                    <a:pt x="639" y="91"/>
                  </a:lnTo>
                  <a:lnTo>
                    <a:pt x="641" y="91"/>
                  </a:lnTo>
                  <a:lnTo>
                    <a:pt x="642" y="91"/>
                  </a:lnTo>
                  <a:lnTo>
                    <a:pt x="644" y="91"/>
                  </a:lnTo>
                  <a:lnTo>
                    <a:pt x="646" y="91"/>
                  </a:lnTo>
                  <a:lnTo>
                    <a:pt x="646" y="92"/>
                  </a:lnTo>
                  <a:lnTo>
                    <a:pt x="647" y="92"/>
                  </a:lnTo>
                  <a:lnTo>
                    <a:pt x="647" y="94"/>
                  </a:lnTo>
                  <a:lnTo>
                    <a:pt x="649" y="96"/>
                  </a:lnTo>
                  <a:lnTo>
                    <a:pt x="651" y="97"/>
                  </a:lnTo>
                  <a:lnTo>
                    <a:pt x="652" y="97"/>
                  </a:lnTo>
                  <a:lnTo>
                    <a:pt x="654" y="99"/>
                  </a:lnTo>
                  <a:lnTo>
                    <a:pt x="656" y="99"/>
                  </a:lnTo>
                  <a:lnTo>
                    <a:pt x="662" y="99"/>
                  </a:lnTo>
                  <a:lnTo>
                    <a:pt x="665" y="99"/>
                  </a:lnTo>
                  <a:lnTo>
                    <a:pt x="669" y="101"/>
                  </a:lnTo>
                  <a:lnTo>
                    <a:pt x="674" y="101"/>
                  </a:lnTo>
                  <a:lnTo>
                    <a:pt x="675" y="101"/>
                  </a:lnTo>
                  <a:lnTo>
                    <a:pt x="680" y="101"/>
                  </a:lnTo>
                  <a:lnTo>
                    <a:pt x="684" y="101"/>
                  </a:lnTo>
                  <a:lnTo>
                    <a:pt x="687" y="101"/>
                  </a:lnTo>
                  <a:lnTo>
                    <a:pt x="690" y="101"/>
                  </a:lnTo>
                  <a:lnTo>
                    <a:pt x="693" y="101"/>
                  </a:lnTo>
                  <a:lnTo>
                    <a:pt x="695" y="101"/>
                  </a:lnTo>
                  <a:lnTo>
                    <a:pt x="698" y="102"/>
                  </a:lnTo>
                  <a:lnTo>
                    <a:pt x="703" y="101"/>
                  </a:lnTo>
                  <a:lnTo>
                    <a:pt x="707" y="101"/>
                  </a:lnTo>
                  <a:lnTo>
                    <a:pt x="707" y="97"/>
                  </a:lnTo>
                  <a:lnTo>
                    <a:pt x="708" y="94"/>
                  </a:lnTo>
                  <a:lnTo>
                    <a:pt x="710" y="92"/>
                  </a:lnTo>
                  <a:lnTo>
                    <a:pt x="711" y="89"/>
                  </a:lnTo>
                  <a:lnTo>
                    <a:pt x="713" y="88"/>
                  </a:lnTo>
                  <a:lnTo>
                    <a:pt x="715" y="84"/>
                  </a:lnTo>
                  <a:lnTo>
                    <a:pt x="715" y="83"/>
                  </a:lnTo>
                  <a:lnTo>
                    <a:pt x="716" y="81"/>
                  </a:lnTo>
                  <a:lnTo>
                    <a:pt x="716" y="78"/>
                  </a:lnTo>
                  <a:lnTo>
                    <a:pt x="716" y="74"/>
                  </a:lnTo>
                  <a:lnTo>
                    <a:pt x="720" y="71"/>
                  </a:lnTo>
                  <a:lnTo>
                    <a:pt x="723" y="69"/>
                  </a:lnTo>
                  <a:lnTo>
                    <a:pt x="725" y="68"/>
                  </a:lnTo>
                  <a:lnTo>
                    <a:pt x="726" y="66"/>
                  </a:lnTo>
                  <a:lnTo>
                    <a:pt x="728" y="65"/>
                  </a:lnTo>
                  <a:lnTo>
                    <a:pt x="731" y="63"/>
                  </a:lnTo>
                  <a:lnTo>
                    <a:pt x="733" y="61"/>
                  </a:lnTo>
                  <a:lnTo>
                    <a:pt x="734" y="60"/>
                  </a:lnTo>
                  <a:lnTo>
                    <a:pt x="736" y="60"/>
                  </a:lnTo>
                  <a:lnTo>
                    <a:pt x="738" y="58"/>
                  </a:lnTo>
                  <a:lnTo>
                    <a:pt x="738" y="56"/>
                  </a:lnTo>
                  <a:lnTo>
                    <a:pt x="739" y="55"/>
                  </a:lnTo>
                  <a:lnTo>
                    <a:pt x="741" y="53"/>
                  </a:lnTo>
                  <a:lnTo>
                    <a:pt x="743" y="51"/>
                  </a:lnTo>
                  <a:lnTo>
                    <a:pt x="746" y="48"/>
                  </a:lnTo>
                  <a:lnTo>
                    <a:pt x="751" y="46"/>
                  </a:lnTo>
                  <a:lnTo>
                    <a:pt x="756" y="48"/>
                  </a:lnTo>
                  <a:lnTo>
                    <a:pt x="759" y="48"/>
                  </a:lnTo>
                  <a:lnTo>
                    <a:pt x="761" y="48"/>
                  </a:lnTo>
                  <a:lnTo>
                    <a:pt x="764" y="50"/>
                  </a:lnTo>
                  <a:lnTo>
                    <a:pt x="766" y="50"/>
                  </a:lnTo>
                  <a:lnTo>
                    <a:pt x="767" y="50"/>
                  </a:lnTo>
                  <a:lnTo>
                    <a:pt x="769" y="50"/>
                  </a:lnTo>
                  <a:lnTo>
                    <a:pt x="777" y="53"/>
                  </a:lnTo>
                  <a:lnTo>
                    <a:pt x="780" y="55"/>
                  </a:lnTo>
                  <a:lnTo>
                    <a:pt x="782" y="55"/>
                  </a:lnTo>
                  <a:lnTo>
                    <a:pt x="784" y="55"/>
                  </a:lnTo>
                  <a:lnTo>
                    <a:pt x="789" y="58"/>
                  </a:lnTo>
                  <a:lnTo>
                    <a:pt x="790" y="63"/>
                  </a:lnTo>
                  <a:lnTo>
                    <a:pt x="792" y="66"/>
                  </a:lnTo>
                  <a:lnTo>
                    <a:pt x="794" y="69"/>
                  </a:lnTo>
                  <a:lnTo>
                    <a:pt x="795" y="73"/>
                  </a:lnTo>
                  <a:lnTo>
                    <a:pt x="797" y="76"/>
                  </a:lnTo>
                  <a:lnTo>
                    <a:pt x="799" y="78"/>
                  </a:lnTo>
                  <a:lnTo>
                    <a:pt x="799" y="79"/>
                  </a:lnTo>
                  <a:lnTo>
                    <a:pt x="799" y="83"/>
                  </a:lnTo>
                  <a:lnTo>
                    <a:pt x="800" y="84"/>
                  </a:lnTo>
                  <a:lnTo>
                    <a:pt x="802" y="89"/>
                  </a:lnTo>
                  <a:lnTo>
                    <a:pt x="802" y="91"/>
                  </a:lnTo>
                  <a:lnTo>
                    <a:pt x="803" y="94"/>
                  </a:lnTo>
                  <a:lnTo>
                    <a:pt x="803" y="96"/>
                  </a:lnTo>
                  <a:lnTo>
                    <a:pt x="805" y="97"/>
                  </a:lnTo>
                  <a:lnTo>
                    <a:pt x="807" y="97"/>
                  </a:lnTo>
                  <a:lnTo>
                    <a:pt x="807" y="99"/>
                  </a:lnTo>
                  <a:lnTo>
                    <a:pt x="807" y="101"/>
                  </a:lnTo>
                  <a:lnTo>
                    <a:pt x="807" y="102"/>
                  </a:lnTo>
                  <a:lnTo>
                    <a:pt x="808" y="104"/>
                  </a:lnTo>
                  <a:lnTo>
                    <a:pt x="808" y="106"/>
                  </a:lnTo>
                  <a:lnTo>
                    <a:pt x="810" y="106"/>
                  </a:lnTo>
                  <a:lnTo>
                    <a:pt x="810" y="107"/>
                  </a:lnTo>
                  <a:lnTo>
                    <a:pt x="810" y="109"/>
                  </a:lnTo>
                  <a:lnTo>
                    <a:pt x="812" y="112"/>
                  </a:lnTo>
                  <a:lnTo>
                    <a:pt x="817" y="114"/>
                  </a:lnTo>
                  <a:lnTo>
                    <a:pt x="818" y="112"/>
                  </a:lnTo>
                  <a:lnTo>
                    <a:pt x="820" y="112"/>
                  </a:lnTo>
                  <a:lnTo>
                    <a:pt x="822" y="112"/>
                  </a:lnTo>
                  <a:lnTo>
                    <a:pt x="823" y="111"/>
                  </a:lnTo>
                  <a:lnTo>
                    <a:pt x="825" y="109"/>
                  </a:lnTo>
                  <a:lnTo>
                    <a:pt x="828" y="107"/>
                  </a:lnTo>
                  <a:lnTo>
                    <a:pt x="831" y="107"/>
                  </a:lnTo>
                  <a:lnTo>
                    <a:pt x="835" y="109"/>
                  </a:lnTo>
                  <a:lnTo>
                    <a:pt x="836" y="111"/>
                  </a:lnTo>
                  <a:lnTo>
                    <a:pt x="838" y="111"/>
                  </a:lnTo>
                  <a:lnTo>
                    <a:pt x="841" y="112"/>
                  </a:lnTo>
                  <a:lnTo>
                    <a:pt x="843" y="114"/>
                  </a:lnTo>
                  <a:lnTo>
                    <a:pt x="846" y="112"/>
                  </a:lnTo>
                  <a:lnTo>
                    <a:pt x="848" y="112"/>
                  </a:lnTo>
                  <a:lnTo>
                    <a:pt x="851" y="112"/>
                  </a:lnTo>
                  <a:lnTo>
                    <a:pt x="854" y="112"/>
                  </a:lnTo>
                  <a:lnTo>
                    <a:pt x="858" y="114"/>
                  </a:lnTo>
                  <a:lnTo>
                    <a:pt x="861" y="114"/>
                  </a:lnTo>
                  <a:lnTo>
                    <a:pt x="864" y="112"/>
                  </a:lnTo>
                  <a:lnTo>
                    <a:pt x="868" y="112"/>
                  </a:lnTo>
                  <a:lnTo>
                    <a:pt x="869" y="114"/>
                  </a:lnTo>
                  <a:lnTo>
                    <a:pt x="871" y="115"/>
                  </a:lnTo>
                  <a:lnTo>
                    <a:pt x="874" y="115"/>
                  </a:lnTo>
                  <a:lnTo>
                    <a:pt x="876" y="117"/>
                  </a:lnTo>
                  <a:lnTo>
                    <a:pt x="879" y="117"/>
                  </a:lnTo>
                  <a:lnTo>
                    <a:pt x="881" y="119"/>
                  </a:lnTo>
                  <a:lnTo>
                    <a:pt x="882" y="117"/>
                  </a:lnTo>
                  <a:lnTo>
                    <a:pt x="884" y="117"/>
                  </a:lnTo>
                  <a:lnTo>
                    <a:pt x="887" y="117"/>
                  </a:lnTo>
                  <a:lnTo>
                    <a:pt x="889" y="119"/>
                  </a:lnTo>
                  <a:lnTo>
                    <a:pt x="891" y="120"/>
                  </a:lnTo>
                  <a:lnTo>
                    <a:pt x="892" y="120"/>
                  </a:lnTo>
                  <a:lnTo>
                    <a:pt x="897" y="122"/>
                  </a:lnTo>
                  <a:lnTo>
                    <a:pt x="899" y="122"/>
                  </a:lnTo>
                  <a:lnTo>
                    <a:pt x="900" y="122"/>
                  </a:lnTo>
                  <a:lnTo>
                    <a:pt x="904" y="120"/>
                  </a:lnTo>
                  <a:lnTo>
                    <a:pt x="907" y="120"/>
                  </a:lnTo>
                  <a:lnTo>
                    <a:pt x="909" y="120"/>
                  </a:lnTo>
                  <a:lnTo>
                    <a:pt x="910" y="120"/>
                  </a:lnTo>
                  <a:lnTo>
                    <a:pt x="912" y="120"/>
                  </a:lnTo>
                  <a:lnTo>
                    <a:pt x="914" y="120"/>
                  </a:lnTo>
                  <a:lnTo>
                    <a:pt x="915" y="119"/>
                  </a:lnTo>
                  <a:lnTo>
                    <a:pt x="917" y="117"/>
                  </a:lnTo>
                  <a:lnTo>
                    <a:pt x="918" y="117"/>
                  </a:lnTo>
                  <a:lnTo>
                    <a:pt x="918" y="115"/>
                  </a:lnTo>
                  <a:lnTo>
                    <a:pt x="922" y="114"/>
                  </a:lnTo>
                  <a:lnTo>
                    <a:pt x="925" y="114"/>
                  </a:lnTo>
                  <a:lnTo>
                    <a:pt x="927" y="112"/>
                  </a:lnTo>
                  <a:lnTo>
                    <a:pt x="928" y="112"/>
                  </a:lnTo>
                  <a:lnTo>
                    <a:pt x="930" y="112"/>
                  </a:lnTo>
                  <a:lnTo>
                    <a:pt x="932" y="111"/>
                  </a:lnTo>
                  <a:lnTo>
                    <a:pt x="932" y="109"/>
                  </a:lnTo>
                  <a:lnTo>
                    <a:pt x="933" y="109"/>
                  </a:lnTo>
                  <a:lnTo>
                    <a:pt x="933" y="107"/>
                  </a:lnTo>
                  <a:lnTo>
                    <a:pt x="935" y="107"/>
                  </a:lnTo>
                  <a:lnTo>
                    <a:pt x="935" y="106"/>
                  </a:lnTo>
                  <a:lnTo>
                    <a:pt x="937" y="104"/>
                  </a:lnTo>
                  <a:lnTo>
                    <a:pt x="937" y="102"/>
                  </a:lnTo>
                  <a:lnTo>
                    <a:pt x="938" y="101"/>
                  </a:lnTo>
                  <a:lnTo>
                    <a:pt x="940" y="102"/>
                  </a:lnTo>
                  <a:lnTo>
                    <a:pt x="943" y="102"/>
                  </a:lnTo>
                  <a:lnTo>
                    <a:pt x="948" y="104"/>
                  </a:lnTo>
                  <a:lnTo>
                    <a:pt x="951" y="104"/>
                  </a:lnTo>
                  <a:lnTo>
                    <a:pt x="955" y="106"/>
                  </a:lnTo>
                  <a:lnTo>
                    <a:pt x="956" y="107"/>
                  </a:lnTo>
                  <a:lnTo>
                    <a:pt x="958" y="107"/>
                  </a:lnTo>
                  <a:lnTo>
                    <a:pt x="960" y="107"/>
                  </a:lnTo>
                  <a:lnTo>
                    <a:pt x="960" y="109"/>
                  </a:lnTo>
                  <a:lnTo>
                    <a:pt x="963" y="111"/>
                  </a:lnTo>
                  <a:lnTo>
                    <a:pt x="964" y="111"/>
                  </a:lnTo>
                  <a:lnTo>
                    <a:pt x="966" y="111"/>
                  </a:lnTo>
                  <a:lnTo>
                    <a:pt x="968" y="112"/>
                  </a:lnTo>
                  <a:lnTo>
                    <a:pt x="971" y="114"/>
                  </a:lnTo>
                  <a:lnTo>
                    <a:pt x="974" y="115"/>
                  </a:lnTo>
                  <a:lnTo>
                    <a:pt x="976" y="114"/>
                  </a:lnTo>
                  <a:lnTo>
                    <a:pt x="984" y="112"/>
                  </a:lnTo>
                  <a:lnTo>
                    <a:pt x="991" y="112"/>
                  </a:lnTo>
                  <a:lnTo>
                    <a:pt x="994" y="111"/>
                  </a:lnTo>
                  <a:lnTo>
                    <a:pt x="997" y="111"/>
                  </a:lnTo>
                  <a:lnTo>
                    <a:pt x="999" y="111"/>
                  </a:lnTo>
                  <a:lnTo>
                    <a:pt x="1002" y="111"/>
                  </a:lnTo>
                  <a:lnTo>
                    <a:pt x="1004" y="112"/>
                  </a:lnTo>
                  <a:lnTo>
                    <a:pt x="1009" y="111"/>
                  </a:lnTo>
                  <a:lnTo>
                    <a:pt x="1012" y="109"/>
                  </a:lnTo>
                  <a:lnTo>
                    <a:pt x="1015" y="107"/>
                  </a:lnTo>
                  <a:lnTo>
                    <a:pt x="1019" y="106"/>
                  </a:lnTo>
                  <a:lnTo>
                    <a:pt x="1020" y="106"/>
                  </a:lnTo>
                  <a:lnTo>
                    <a:pt x="1020" y="104"/>
                  </a:lnTo>
                  <a:lnTo>
                    <a:pt x="1020" y="102"/>
                  </a:lnTo>
                  <a:lnTo>
                    <a:pt x="1022" y="99"/>
                  </a:lnTo>
                  <a:lnTo>
                    <a:pt x="1024" y="96"/>
                  </a:lnTo>
                  <a:lnTo>
                    <a:pt x="1024" y="92"/>
                  </a:lnTo>
                  <a:lnTo>
                    <a:pt x="1025" y="89"/>
                  </a:lnTo>
                  <a:lnTo>
                    <a:pt x="1025" y="88"/>
                  </a:lnTo>
                  <a:lnTo>
                    <a:pt x="1027" y="83"/>
                  </a:lnTo>
                  <a:lnTo>
                    <a:pt x="1029" y="79"/>
                  </a:lnTo>
                  <a:lnTo>
                    <a:pt x="1029" y="76"/>
                  </a:lnTo>
                  <a:lnTo>
                    <a:pt x="1030" y="73"/>
                  </a:lnTo>
                  <a:lnTo>
                    <a:pt x="1032" y="69"/>
                  </a:lnTo>
                  <a:lnTo>
                    <a:pt x="1032" y="68"/>
                  </a:lnTo>
                  <a:lnTo>
                    <a:pt x="1033" y="63"/>
                  </a:lnTo>
                  <a:lnTo>
                    <a:pt x="1035" y="61"/>
                  </a:lnTo>
                  <a:lnTo>
                    <a:pt x="1037" y="58"/>
                  </a:lnTo>
                  <a:lnTo>
                    <a:pt x="1037" y="56"/>
                  </a:lnTo>
                  <a:lnTo>
                    <a:pt x="1037" y="55"/>
                  </a:lnTo>
                  <a:lnTo>
                    <a:pt x="1038" y="51"/>
                  </a:lnTo>
                  <a:lnTo>
                    <a:pt x="1038" y="50"/>
                  </a:lnTo>
                  <a:lnTo>
                    <a:pt x="1038" y="46"/>
                  </a:lnTo>
                  <a:lnTo>
                    <a:pt x="1038" y="43"/>
                  </a:lnTo>
                  <a:lnTo>
                    <a:pt x="1038" y="42"/>
                  </a:lnTo>
                  <a:lnTo>
                    <a:pt x="1038" y="38"/>
                  </a:lnTo>
                  <a:lnTo>
                    <a:pt x="1038" y="37"/>
                  </a:lnTo>
                  <a:lnTo>
                    <a:pt x="1037" y="35"/>
                  </a:lnTo>
                  <a:lnTo>
                    <a:pt x="1038" y="33"/>
                  </a:lnTo>
                  <a:lnTo>
                    <a:pt x="1037" y="30"/>
                  </a:lnTo>
                  <a:lnTo>
                    <a:pt x="1037" y="28"/>
                  </a:lnTo>
                  <a:lnTo>
                    <a:pt x="1037" y="27"/>
                  </a:lnTo>
                  <a:lnTo>
                    <a:pt x="1037" y="22"/>
                  </a:lnTo>
                  <a:lnTo>
                    <a:pt x="1037" y="20"/>
                  </a:lnTo>
                  <a:lnTo>
                    <a:pt x="1037" y="19"/>
                  </a:lnTo>
                  <a:lnTo>
                    <a:pt x="1037" y="15"/>
                  </a:lnTo>
                  <a:lnTo>
                    <a:pt x="1037" y="14"/>
                  </a:lnTo>
                  <a:lnTo>
                    <a:pt x="1037" y="10"/>
                  </a:lnTo>
                  <a:lnTo>
                    <a:pt x="1035" y="7"/>
                  </a:lnTo>
                  <a:lnTo>
                    <a:pt x="1035" y="4"/>
                  </a:lnTo>
                  <a:lnTo>
                    <a:pt x="1035" y="2"/>
                  </a:lnTo>
                  <a:lnTo>
                    <a:pt x="1035" y="0"/>
                  </a:lnTo>
                  <a:lnTo>
                    <a:pt x="1038" y="0"/>
                  </a:lnTo>
                  <a:lnTo>
                    <a:pt x="1040" y="2"/>
                  </a:lnTo>
                  <a:lnTo>
                    <a:pt x="1042" y="2"/>
                  </a:lnTo>
                  <a:lnTo>
                    <a:pt x="1043" y="2"/>
                  </a:lnTo>
                  <a:lnTo>
                    <a:pt x="1045" y="4"/>
                  </a:lnTo>
                  <a:lnTo>
                    <a:pt x="1048" y="5"/>
                  </a:lnTo>
                  <a:lnTo>
                    <a:pt x="1050" y="5"/>
                  </a:lnTo>
                  <a:lnTo>
                    <a:pt x="1052" y="7"/>
                  </a:lnTo>
                  <a:lnTo>
                    <a:pt x="1053" y="7"/>
                  </a:lnTo>
                  <a:lnTo>
                    <a:pt x="1055" y="7"/>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grpSp>
      <xdr:grpSp>
        <xdr:nvGrpSpPr>
          <xdr:cNvPr id="213" name="nomes1">
            <a:extLst>
              <a:ext uri="{FF2B5EF4-FFF2-40B4-BE49-F238E27FC236}">
                <a16:creationId xmlns:a16="http://schemas.microsoft.com/office/drawing/2014/main" id="{4480D9DC-0008-8869-6C90-788B1EFCAFF1}"/>
              </a:ext>
            </a:extLst>
          </xdr:cNvPr>
          <xdr:cNvGrpSpPr/>
        </xdr:nvGrpSpPr>
        <xdr:grpSpPr>
          <a:xfrm>
            <a:off x="11400971" y="886764"/>
            <a:ext cx="3600218" cy="2303652"/>
            <a:chOff x="1187444" y="1555144"/>
            <a:chExt cx="5751891" cy="4146631"/>
          </a:xfrm>
        </xdr:grpSpPr>
        <xdr:sp macro="" textlink="">
          <xdr:nvSpPr>
            <xdr:cNvPr id="214" name="T124">
              <a:extLst>
                <a:ext uri="{FF2B5EF4-FFF2-40B4-BE49-F238E27FC236}">
                  <a16:creationId xmlns:a16="http://schemas.microsoft.com/office/drawing/2014/main" id="{6D7564FF-4BD4-C75A-7262-CB9533429CE1}"/>
                </a:ext>
              </a:extLst>
            </xdr:cNvPr>
            <xdr:cNvSpPr>
              <a:spLocks noChangeArrowheads="1"/>
            </xdr:cNvSpPr>
          </xdr:nvSpPr>
          <xdr:spPr bwMode="auto">
            <a:xfrm>
              <a:off x="6330396" y="3113750"/>
              <a:ext cx="608939"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4,1</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15" name="T123">
              <a:extLst>
                <a:ext uri="{FF2B5EF4-FFF2-40B4-BE49-F238E27FC236}">
                  <a16:creationId xmlns:a16="http://schemas.microsoft.com/office/drawing/2014/main" id="{32E77559-B238-93B2-8A8D-69801C067C29}"/>
                </a:ext>
              </a:extLst>
            </xdr:cNvPr>
            <xdr:cNvSpPr>
              <a:spLocks noChangeArrowheads="1"/>
            </xdr:cNvSpPr>
          </xdr:nvSpPr>
          <xdr:spPr bwMode="auto">
            <a:xfrm>
              <a:off x="1749420" y="1555144"/>
              <a:ext cx="608941"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5,7</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16" name="T122">
              <a:extLst>
                <a:ext uri="{FF2B5EF4-FFF2-40B4-BE49-F238E27FC236}">
                  <a16:creationId xmlns:a16="http://schemas.microsoft.com/office/drawing/2014/main" id="{CF12F610-BE06-E525-8C2F-418E8D3BFD41}"/>
                </a:ext>
              </a:extLst>
            </xdr:cNvPr>
            <xdr:cNvSpPr>
              <a:spLocks noChangeArrowheads="1"/>
            </xdr:cNvSpPr>
          </xdr:nvSpPr>
          <xdr:spPr bwMode="auto">
            <a:xfrm>
              <a:off x="1241420" y="4185630"/>
              <a:ext cx="608941"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13,9</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17" name="T121">
              <a:extLst>
                <a:ext uri="{FF2B5EF4-FFF2-40B4-BE49-F238E27FC236}">
                  <a16:creationId xmlns:a16="http://schemas.microsoft.com/office/drawing/2014/main" id="{B2DBB03B-8463-1F8C-4F3B-C1099AD121A3}"/>
                </a:ext>
              </a:extLst>
            </xdr:cNvPr>
            <xdr:cNvSpPr>
              <a:spLocks noChangeArrowheads="1"/>
            </xdr:cNvSpPr>
          </xdr:nvSpPr>
          <xdr:spPr bwMode="auto">
            <a:xfrm>
              <a:off x="1955795" y="5515953"/>
              <a:ext cx="608941"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7</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18" name="T120">
              <a:extLst>
                <a:ext uri="{FF2B5EF4-FFF2-40B4-BE49-F238E27FC236}">
                  <a16:creationId xmlns:a16="http://schemas.microsoft.com/office/drawing/2014/main" id="{C407D4A5-5E75-FDC7-1FF1-328EE8EEDCCD}"/>
                </a:ext>
              </a:extLst>
            </xdr:cNvPr>
            <xdr:cNvSpPr>
              <a:spLocks noChangeArrowheads="1"/>
            </xdr:cNvSpPr>
          </xdr:nvSpPr>
          <xdr:spPr bwMode="auto">
            <a:xfrm>
              <a:off x="1647820" y="5174641"/>
              <a:ext cx="608941"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5,9</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19" name="T118">
              <a:extLst>
                <a:ext uri="{FF2B5EF4-FFF2-40B4-BE49-F238E27FC236}">
                  <a16:creationId xmlns:a16="http://schemas.microsoft.com/office/drawing/2014/main" id="{127C543E-4E83-2FE7-EB7D-941F572AC8C5}"/>
                </a:ext>
              </a:extLst>
            </xdr:cNvPr>
            <xdr:cNvSpPr>
              <a:spLocks noChangeArrowheads="1"/>
            </xdr:cNvSpPr>
          </xdr:nvSpPr>
          <xdr:spPr bwMode="auto">
            <a:xfrm>
              <a:off x="1420968" y="4680612"/>
              <a:ext cx="608941"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10,3</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20" name="T116">
              <a:extLst>
                <a:ext uri="{FF2B5EF4-FFF2-40B4-BE49-F238E27FC236}">
                  <a16:creationId xmlns:a16="http://schemas.microsoft.com/office/drawing/2014/main" id="{F5F4D14F-BE01-1ABB-B0FF-AF2C67CB2A76}"/>
                </a:ext>
              </a:extLst>
            </xdr:cNvPr>
            <xdr:cNvSpPr>
              <a:spLocks noChangeArrowheads="1"/>
            </xdr:cNvSpPr>
          </xdr:nvSpPr>
          <xdr:spPr bwMode="auto">
            <a:xfrm>
              <a:off x="1387470" y="4355495"/>
              <a:ext cx="608941"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bg1"/>
                  </a:solidFill>
                  <a:effectLst/>
                  <a:latin typeface="Arial" pitchFamily="34" charset="0"/>
                </a:rPr>
                <a:t>27,4</a:t>
              </a:r>
            </a:p>
          </xdr:txBody>
        </xdr:sp>
        <xdr:sp macro="" textlink="">
          <xdr:nvSpPr>
            <xdr:cNvPr id="221" name="T115">
              <a:extLst>
                <a:ext uri="{FF2B5EF4-FFF2-40B4-BE49-F238E27FC236}">
                  <a16:creationId xmlns:a16="http://schemas.microsoft.com/office/drawing/2014/main" id="{E1877121-0519-4E97-8D46-528377E0F2B4}"/>
                </a:ext>
              </a:extLst>
            </xdr:cNvPr>
            <xdr:cNvSpPr>
              <a:spLocks noChangeArrowheads="1"/>
            </xdr:cNvSpPr>
          </xdr:nvSpPr>
          <xdr:spPr bwMode="auto">
            <a:xfrm>
              <a:off x="1187444" y="3579204"/>
              <a:ext cx="608941"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11,1</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22" name="T114">
              <a:extLst>
                <a:ext uri="{FF2B5EF4-FFF2-40B4-BE49-F238E27FC236}">
                  <a16:creationId xmlns:a16="http://schemas.microsoft.com/office/drawing/2014/main" id="{161FCEEF-4296-EC8E-DD19-9BD2F837E1F5}"/>
                </a:ext>
              </a:extLst>
            </xdr:cNvPr>
            <xdr:cNvSpPr>
              <a:spLocks noChangeArrowheads="1"/>
            </xdr:cNvSpPr>
          </xdr:nvSpPr>
          <xdr:spPr bwMode="auto">
            <a:xfrm>
              <a:off x="1543046" y="4072920"/>
              <a:ext cx="608943"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11,5</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23" name="T113">
              <a:extLst>
                <a:ext uri="{FF2B5EF4-FFF2-40B4-BE49-F238E27FC236}">
                  <a16:creationId xmlns:a16="http://schemas.microsoft.com/office/drawing/2014/main" id="{CB7F420C-75FD-C0EB-ABCC-147653F23D63}"/>
                </a:ext>
              </a:extLst>
            </xdr:cNvPr>
            <xdr:cNvSpPr>
              <a:spLocks noChangeArrowheads="1"/>
            </xdr:cNvSpPr>
          </xdr:nvSpPr>
          <xdr:spPr bwMode="auto">
            <a:xfrm>
              <a:off x="1731960" y="4550756"/>
              <a:ext cx="608943"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9,2</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24" name="T112">
              <a:extLst>
                <a:ext uri="{FF2B5EF4-FFF2-40B4-BE49-F238E27FC236}">
                  <a16:creationId xmlns:a16="http://schemas.microsoft.com/office/drawing/2014/main" id="{1167BFFF-18EF-40F8-48A2-2DAFFC254160}"/>
                </a:ext>
              </a:extLst>
            </xdr:cNvPr>
            <xdr:cNvSpPr>
              <a:spLocks noChangeArrowheads="1"/>
            </xdr:cNvSpPr>
          </xdr:nvSpPr>
          <xdr:spPr bwMode="auto">
            <a:xfrm>
              <a:off x="1673221" y="3763357"/>
              <a:ext cx="608943"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6,8</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25" name="T111">
              <a:extLst>
                <a:ext uri="{FF2B5EF4-FFF2-40B4-BE49-F238E27FC236}">
                  <a16:creationId xmlns:a16="http://schemas.microsoft.com/office/drawing/2014/main" id="{F75ECD6C-6519-CF7D-0790-97F000431854}"/>
                </a:ext>
              </a:extLst>
            </xdr:cNvPr>
            <xdr:cNvSpPr>
              <a:spLocks noChangeArrowheads="1"/>
            </xdr:cNvSpPr>
          </xdr:nvSpPr>
          <xdr:spPr bwMode="auto">
            <a:xfrm>
              <a:off x="2293933" y="3833207"/>
              <a:ext cx="608943"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7,3</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26" name="T110">
              <a:extLst>
                <a:ext uri="{FF2B5EF4-FFF2-40B4-BE49-F238E27FC236}">
                  <a16:creationId xmlns:a16="http://schemas.microsoft.com/office/drawing/2014/main" id="{1FCAA272-37E7-4C82-99C7-2816628BA275}"/>
                </a:ext>
              </a:extLst>
            </xdr:cNvPr>
            <xdr:cNvSpPr>
              <a:spLocks noChangeArrowheads="1"/>
            </xdr:cNvSpPr>
          </xdr:nvSpPr>
          <xdr:spPr bwMode="auto">
            <a:xfrm>
              <a:off x="2144709" y="4471381"/>
              <a:ext cx="608943"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8,5</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27" name="T109">
              <a:extLst>
                <a:ext uri="{FF2B5EF4-FFF2-40B4-BE49-F238E27FC236}">
                  <a16:creationId xmlns:a16="http://schemas.microsoft.com/office/drawing/2014/main" id="{656810E0-0382-105A-7D27-96E7A606750A}"/>
                </a:ext>
              </a:extLst>
            </xdr:cNvPr>
            <xdr:cNvSpPr>
              <a:spLocks noChangeArrowheads="1"/>
            </xdr:cNvSpPr>
          </xdr:nvSpPr>
          <xdr:spPr bwMode="auto">
            <a:xfrm>
              <a:off x="3052761" y="4240585"/>
              <a:ext cx="394992"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6,4</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28" name="T108">
              <a:extLst>
                <a:ext uri="{FF2B5EF4-FFF2-40B4-BE49-F238E27FC236}">
                  <a16:creationId xmlns:a16="http://schemas.microsoft.com/office/drawing/2014/main" id="{5BAF32DF-48C8-C947-1AFA-3BF7772A19A6}"/>
                </a:ext>
              </a:extLst>
            </xdr:cNvPr>
            <xdr:cNvSpPr>
              <a:spLocks noChangeArrowheads="1"/>
            </xdr:cNvSpPr>
          </xdr:nvSpPr>
          <xdr:spPr bwMode="auto">
            <a:xfrm>
              <a:off x="1306668" y="2924549"/>
              <a:ext cx="394992"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4,8</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29" name="T107">
              <a:extLst>
                <a:ext uri="{FF2B5EF4-FFF2-40B4-BE49-F238E27FC236}">
                  <a16:creationId xmlns:a16="http://schemas.microsoft.com/office/drawing/2014/main" id="{EA4F8BF6-9807-F176-8362-DBB468B54DA6}"/>
                </a:ext>
              </a:extLst>
            </xdr:cNvPr>
            <xdr:cNvSpPr>
              <a:spLocks noChangeArrowheads="1"/>
            </xdr:cNvSpPr>
          </xdr:nvSpPr>
          <xdr:spPr bwMode="auto">
            <a:xfrm>
              <a:off x="2281235" y="2430835"/>
              <a:ext cx="394992"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4,5</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30" name="T106">
              <a:extLst>
                <a:ext uri="{FF2B5EF4-FFF2-40B4-BE49-F238E27FC236}">
                  <a16:creationId xmlns:a16="http://schemas.microsoft.com/office/drawing/2014/main" id="{0B95BA6A-5E19-D56E-22CC-0E73E9532E3D}"/>
                </a:ext>
              </a:extLst>
            </xdr:cNvPr>
            <xdr:cNvSpPr>
              <a:spLocks noChangeArrowheads="1"/>
            </xdr:cNvSpPr>
          </xdr:nvSpPr>
          <xdr:spPr bwMode="auto">
            <a:xfrm>
              <a:off x="1931984" y="2913752"/>
              <a:ext cx="476973"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8,8</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31" name="T105">
              <a:extLst>
                <a:ext uri="{FF2B5EF4-FFF2-40B4-BE49-F238E27FC236}">
                  <a16:creationId xmlns:a16="http://schemas.microsoft.com/office/drawing/2014/main" id="{62F68F9C-72B3-1D8A-6FE3-465182F8ECE9}"/>
                </a:ext>
              </a:extLst>
            </xdr:cNvPr>
            <xdr:cNvSpPr>
              <a:spLocks noChangeArrowheads="1"/>
            </xdr:cNvSpPr>
          </xdr:nvSpPr>
          <xdr:spPr bwMode="auto">
            <a:xfrm>
              <a:off x="1740296" y="3373808"/>
              <a:ext cx="394992"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5,5</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32" name="T104">
              <a:extLst>
                <a:ext uri="{FF2B5EF4-FFF2-40B4-BE49-F238E27FC236}">
                  <a16:creationId xmlns:a16="http://schemas.microsoft.com/office/drawing/2014/main" id="{8E0806CA-6140-06F2-9958-05737DE2028F}"/>
                </a:ext>
              </a:extLst>
            </xdr:cNvPr>
            <xdr:cNvSpPr>
              <a:spLocks noChangeArrowheads="1"/>
            </xdr:cNvSpPr>
          </xdr:nvSpPr>
          <xdr:spPr bwMode="auto">
            <a:xfrm>
              <a:off x="2513011" y="3189658"/>
              <a:ext cx="394992"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4,1</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33" name="T103">
              <a:extLst>
                <a:ext uri="{FF2B5EF4-FFF2-40B4-BE49-F238E27FC236}">
                  <a16:creationId xmlns:a16="http://schemas.microsoft.com/office/drawing/2014/main" id="{BA8619EA-C61A-4CBC-715F-90090C59E1EF}"/>
                </a:ext>
              </a:extLst>
            </xdr:cNvPr>
            <xdr:cNvSpPr>
              <a:spLocks noChangeArrowheads="1"/>
            </xdr:cNvSpPr>
          </xdr:nvSpPr>
          <xdr:spPr bwMode="auto">
            <a:xfrm>
              <a:off x="4260849" y="4905746"/>
              <a:ext cx="394992"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2,5</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34" name="T102">
              <a:extLst>
                <a:ext uri="{FF2B5EF4-FFF2-40B4-BE49-F238E27FC236}">
                  <a16:creationId xmlns:a16="http://schemas.microsoft.com/office/drawing/2014/main" id="{E3873D41-13F0-1E05-8EFD-37F01F83C728}"/>
                </a:ext>
              </a:extLst>
            </xdr:cNvPr>
            <xdr:cNvSpPr>
              <a:spLocks noChangeArrowheads="1"/>
            </xdr:cNvSpPr>
          </xdr:nvSpPr>
          <xdr:spPr bwMode="auto">
            <a:xfrm>
              <a:off x="4187823" y="3889748"/>
              <a:ext cx="491079"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3,3</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35" name="T101">
              <a:extLst>
                <a:ext uri="{FF2B5EF4-FFF2-40B4-BE49-F238E27FC236}">
                  <a16:creationId xmlns:a16="http://schemas.microsoft.com/office/drawing/2014/main" id="{2517C71A-C634-9B9A-537C-403039E5CA4A}"/>
                </a:ext>
              </a:extLst>
            </xdr:cNvPr>
            <xdr:cNvSpPr>
              <a:spLocks noChangeArrowheads="1"/>
            </xdr:cNvSpPr>
          </xdr:nvSpPr>
          <xdr:spPr bwMode="auto">
            <a:xfrm>
              <a:off x="4260849" y="2518147"/>
              <a:ext cx="394992"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2,4</a:t>
              </a:r>
              <a:endParaRPr kumimoji="0" lang="pt-PT" sz="700" b="0" i="0" u="none" strike="noStrike" cap="none" normalizeH="0" baseline="0">
                <a:ln>
                  <a:noFill/>
                </a:ln>
                <a:solidFill>
                  <a:schemeClr val="tx1"/>
                </a:solidFill>
                <a:effectLst/>
                <a:latin typeface="Arial" pitchFamily="34" charset="0"/>
              </a:endParaRPr>
            </a:p>
          </xdr:txBody>
        </xdr:sp>
      </xdr:grpSp>
    </xdr:grpSp>
    <xdr:clientData/>
  </xdr:twoCellAnchor>
  <xdr:twoCellAnchor>
    <xdr:from>
      <xdr:col>8</xdr:col>
      <xdr:colOff>0</xdr:colOff>
      <xdr:row>98</xdr:row>
      <xdr:rowOff>0</xdr:rowOff>
    </xdr:from>
    <xdr:to>
      <xdr:col>15</xdr:col>
      <xdr:colOff>597894</xdr:colOff>
      <xdr:row>114</xdr:row>
      <xdr:rowOff>4950</xdr:rowOff>
    </xdr:to>
    <xdr:grpSp>
      <xdr:nvGrpSpPr>
        <xdr:cNvPr id="274" name="R1_ACeS">
          <a:extLst>
            <a:ext uri="{FF2B5EF4-FFF2-40B4-BE49-F238E27FC236}">
              <a16:creationId xmlns:a16="http://schemas.microsoft.com/office/drawing/2014/main" id="{D211B499-0762-4816-9336-97773F45D207}"/>
            </a:ext>
          </a:extLst>
        </xdr:cNvPr>
        <xdr:cNvGrpSpPr/>
      </xdr:nvGrpSpPr>
      <xdr:grpSpPr>
        <a:xfrm>
          <a:off x="5000625" y="18440400"/>
          <a:ext cx="4217394" cy="2919600"/>
          <a:chOff x="11134725" y="419100"/>
          <a:chExt cx="4817469" cy="2919600"/>
        </a:xfrm>
      </xdr:grpSpPr>
      <xdr:grpSp>
        <xdr:nvGrpSpPr>
          <xdr:cNvPr id="275" name="A101">
            <a:extLst>
              <a:ext uri="{FF2B5EF4-FFF2-40B4-BE49-F238E27FC236}">
                <a16:creationId xmlns:a16="http://schemas.microsoft.com/office/drawing/2014/main" id="{B82E6F85-FC8A-2CE2-E03C-97486D90E31E}"/>
              </a:ext>
            </a:extLst>
          </xdr:cNvPr>
          <xdr:cNvGrpSpPr/>
        </xdr:nvGrpSpPr>
        <xdr:grpSpPr>
          <a:xfrm>
            <a:off x="12490835" y="901010"/>
            <a:ext cx="1689612" cy="1107162"/>
            <a:chOff x="2922588" y="1571625"/>
            <a:chExt cx="2670175" cy="1998663"/>
          </a:xfrm>
        </xdr:grpSpPr>
        <xdr:sp macro="" textlink="">
          <xdr:nvSpPr>
            <xdr:cNvPr id="339" name="Freeform 5">
              <a:extLst>
                <a:ext uri="{FF2B5EF4-FFF2-40B4-BE49-F238E27FC236}">
                  <a16:creationId xmlns:a16="http://schemas.microsoft.com/office/drawing/2014/main" id="{F52E5ED5-2969-2B35-A519-D2B4E74FF794}"/>
                </a:ext>
              </a:extLst>
            </xdr:cNvPr>
            <xdr:cNvSpPr>
              <a:spLocks/>
            </xdr:cNvSpPr>
          </xdr:nvSpPr>
          <xdr:spPr bwMode="auto">
            <a:xfrm>
              <a:off x="2922588" y="1571625"/>
              <a:ext cx="2670175" cy="1998663"/>
            </a:xfrm>
            <a:custGeom>
              <a:avLst/>
              <a:gdLst/>
              <a:ahLst/>
              <a:cxnLst>
                <a:cxn ang="0">
                  <a:pos x="484" y="133"/>
                </a:cxn>
                <a:cxn ang="0">
                  <a:pos x="635" y="67"/>
                </a:cxn>
                <a:cxn ang="0">
                  <a:pos x="786" y="78"/>
                </a:cxn>
                <a:cxn ang="0">
                  <a:pos x="905" y="110"/>
                </a:cxn>
                <a:cxn ang="0">
                  <a:pos x="898" y="183"/>
                </a:cxn>
                <a:cxn ang="0">
                  <a:pos x="994" y="215"/>
                </a:cxn>
                <a:cxn ang="0">
                  <a:pos x="1110" y="137"/>
                </a:cxn>
                <a:cxn ang="0">
                  <a:pos x="1213" y="213"/>
                </a:cxn>
                <a:cxn ang="0">
                  <a:pos x="1261" y="247"/>
                </a:cxn>
                <a:cxn ang="0">
                  <a:pos x="1346" y="192"/>
                </a:cxn>
                <a:cxn ang="0">
                  <a:pos x="1439" y="169"/>
                </a:cxn>
                <a:cxn ang="0">
                  <a:pos x="1567" y="124"/>
                </a:cxn>
                <a:cxn ang="0">
                  <a:pos x="1636" y="128"/>
                </a:cxn>
                <a:cxn ang="0">
                  <a:pos x="1615" y="229"/>
                </a:cxn>
                <a:cxn ang="0">
                  <a:pos x="1641" y="304"/>
                </a:cxn>
                <a:cxn ang="0">
                  <a:pos x="1679" y="359"/>
                </a:cxn>
                <a:cxn ang="0">
                  <a:pos x="1675" y="428"/>
                </a:cxn>
                <a:cxn ang="0">
                  <a:pos x="1611" y="496"/>
                </a:cxn>
                <a:cxn ang="0">
                  <a:pos x="1551" y="674"/>
                </a:cxn>
                <a:cxn ang="0">
                  <a:pos x="1533" y="818"/>
                </a:cxn>
                <a:cxn ang="0">
                  <a:pos x="1563" y="912"/>
                </a:cxn>
                <a:cxn ang="0">
                  <a:pos x="1481" y="969"/>
                </a:cxn>
                <a:cxn ang="0">
                  <a:pos x="1453" y="1045"/>
                </a:cxn>
                <a:cxn ang="0">
                  <a:pos x="1405" y="1109"/>
                </a:cxn>
                <a:cxn ang="0">
                  <a:pos x="1314" y="1111"/>
                </a:cxn>
                <a:cxn ang="0">
                  <a:pos x="1273" y="1054"/>
                </a:cxn>
                <a:cxn ang="0">
                  <a:pos x="1277" y="999"/>
                </a:cxn>
                <a:cxn ang="0">
                  <a:pos x="1225" y="967"/>
                </a:cxn>
                <a:cxn ang="0">
                  <a:pos x="1179" y="1010"/>
                </a:cxn>
                <a:cxn ang="0">
                  <a:pos x="1136" y="1017"/>
                </a:cxn>
                <a:cxn ang="0">
                  <a:pos x="1142" y="1077"/>
                </a:cxn>
                <a:cxn ang="0">
                  <a:pos x="1108" y="1127"/>
                </a:cxn>
                <a:cxn ang="0">
                  <a:pos x="1065" y="1118"/>
                </a:cxn>
                <a:cxn ang="0">
                  <a:pos x="992" y="1157"/>
                </a:cxn>
                <a:cxn ang="0">
                  <a:pos x="909" y="1259"/>
                </a:cxn>
                <a:cxn ang="0">
                  <a:pos x="832" y="1250"/>
                </a:cxn>
                <a:cxn ang="0">
                  <a:pos x="711" y="1202"/>
                </a:cxn>
                <a:cxn ang="0">
                  <a:pos x="635" y="1234"/>
                </a:cxn>
                <a:cxn ang="0">
                  <a:pos x="564" y="1216"/>
                </a:cxn>
                <a:cxn ang="0">
                  <a:pos x="489" y="1154"/>
                </a:cxn>
                <a:cxn ang="0">
                  <a:pos x="404" y="1134"/>
                </a:cxn>
                <a:cxn ang="0">
                  <a:pos x="398" y="1013"/>
                </a:cxn>
                <a:cxn ang="0">
                  <a:pos x="457" y="967"/>
                </a:cxn>
                <a:cxn ang="0">
                  <a:pos x="500" y="912"/>
                </a:cxn>
                <a:cxn ang="0">
                  <a:pos x="532" y="862"/>
                </a:cxn>
                <a:cxn ang="0">
                  <a:pos x="535" y="802"/>
                </a:cxn>
                <a:cxn ang="0">
                  <a:pos x="473" y="741"/>
                </a:cxn>
                <a:cxn ang="0">
                  <a:pos x="391" y="800"/>
                </a:cxn>
                <a:cxn ang="0">
                  <a:pos x="308" y="784"/>
                </a:cxn>
                <a:cxn ang="0">
                  <a:pos x="233" y="773"/>
                </a:cxn>
                <a:cxn ang="0">
                  <a:pos x="215" y="700"/>
                </a:cxn>
                <a:cxn ang="0">
                  <a:pos x="240" y="594"/>
                </a:cxn>
                <a:cxn ang="0">
                  <a:pos x="190" y="562"/>
                </a:cxn>
                <a:cxn ang="0">
                  <a:pos x="112" y="556"/>
                </a:cxn>
                <a:cxn ang="0">
                  <a:pos x="23" y="560"/>
                </a:cxn>
                <a:cxn ang="0">
                  <a:pos x="50" y="510"/>
                </a:cxn>
                <a:cxn ang="0">
                  <a:pos x="82" y="409"/>
                </a:cxn>
                <a:cxn ang="0">
                  <a:pos x="101" y="332"/>
                </a:cxn>
                <a:cxn ang="0">
                  <a:pos x="121" y="256"/>
                </a:cxn>
                <a:cxn ang="0">
                  <a:pos x="210" y="181"/>
                </a:cxn>
                <a:cxn ang="0">
                  <a:pos x="306" y="128"/>
                </a:cxn>
                <a:cxn ang="0">
                  <a:pos x="409" y="41"/>
                </a:cxn>
              </a:cxnLst>
              <a:rect l="0" t="0" r="r" b="b"/>
              <a:pathLst>
                <a:path w="1682" h="1259">
                  <a:moveTo>
                    <a:pt x="409" y="126"/>
                  </a:moveTo>
                  <a:lnTo>
                    <a:pt x="404" y="137"/>
                  </a:lnTo>
                  <a:lnTo>
                    <a:pt x="402" y="151"/>
                  </a:lnTo>
                  <a:lnTo>
                    <a:pt x="398" y="160"/>
                  </a:lnTo>
                  <a:lnTo>
                    <a:pt x="398" y="163"/>
                  </a:lnTo>
                  <a:lnTo>
                    <a:pt x="402" y="165"/>
                  </a:lnTo>
                  <a:lnTo>
                    <a:pt x="411" y="172"/>
                  </a:lnTo>
                  <a:lnTo>
                    <a:pt x="420" y="176"/>
                  </a:lnTo>
                  <a:lnTo>
                    <a:pt x="425" y="179"/>
                  </a:lnTo>
                  <a:lnTo>
                    <a:pt x="427" y="179"/>
                  </a:lnTo>
                  <a:lnTo>
                    <a:pt x="430" y="179"/>
                  </a:lnTo>
                  <a:lnTo>
                    <a:pt x="448" y="160"/>
                  </a:lnTo>
                  <a:lnTo>
                    <a:pt x="452" y="156"/>
                  </a:lnTo>
                  <a:lnTo>
                    <a:pt x="459" y="153"/>
                  </a:lnTo>
                  <a:lnTo>
                    <a:pt x="464" y="153"/>
                  </a:lnTo>
                  <a:lnTo>
                    <a:pt x="468" y="153"/>
                  </a:lnTo>
                  <a:lnTo>
                    <a:pt x="473" y="153"/>
                  </a:lnTo>
                  <a:lnTo>
                    <a:pt x="478" y="153"/>
                  </a:lnTo>
                  <a:lnTo>
                    <a:pt x="480" y="151"/>
                  </a:lnTo>
                  <a:lnTo>
                    <a:pt x="484" y="149"/>
                  </a:lnTo>
                  <a:lnTo>
                    <a:pt x="484" y="144"/>
                  </a:lnTo>
                  <a:lnTo>
                    <a:pt x="484" y="142"/>
                  </a:lnTo>
                  <a:lnTo>
                    <a:pt x="487" y="137"/>
                  </a:lnTo>
                  <a:lnTo>
                    <a:pt x="484" y="133"/>
                  </a:lnTo>
                  <a:lnTo>
                    <a:pt x="484" y="128"/>
                  </a:lnTo>
                  <a:lnTo>
                    <a:pt x="484" y="124"/>
                  </a:lnTo>
                  <a:lnTo>
                    <a:pt x="482" y="119"/>
                  </a:lnTo>
                  <a:lnTo>
                    <a:pt x="482" y="115"/>
                  </a:lnTo>
                  <a:lnTo>
                    <a:pt x="484" y="112"/>
                  </a:lnTo>
                  <a:lnTo>
                    <a:pt x="484" y="110"/>
                  </a:lnTo>
                  <a:lnTo>
                    <a:pt x="487" y="110"/>
                  </a:lnTo>
                  <a:lnTo>
                    <a:pt x="494" y="110"/>
                  </a:lnTo>
                  <a:lnTo>
                    <a:pt x="512" y="108"/>
                  </a:lnTo>
                  <a:lnTo>
                    <a:pt x="528" y="105"/>
                  </a:lnTo>
                  <a:lnTo>
                    <a:pt x="546" y="105"/>
                  </a:lnTo>
                  <a:lnTo>
                    <a:pt x="560" y="103"/>
                  </a:lnTo>
                  <a:lnTo>
                    <a:pt x="573" y="103"/>
                  </a:lnTo>
                  <a:lnTo>
                    <a:pt x="585" y="101"/>
                  </a:lnTo>
                  <a:lnTo>
                    <a:pt x="592" y="96"/>
                  </a:lnTo>
                  <a:lnTo>
                    <a:pt x="599" y="94"/>
                  </a:lnTo>
                  <a:lnTo>
                    <a:pt x="605" y="87"/>
                  </a:lnTo>
                  <a:lnTo>
                    <a:pt x="610" y="83"/>
                  </a:lnTo>
                  <a:lnTo>
                    <a:pt x="615" y="78"/>
                  </a:lnTo>
                  <a:lnTo>
                    <a:pt x="621" y="71"/>
                  </a:lnTo>
                  <a:lnTo>
                    <a:pt x="624" y="67"/>
                  </a:lnTo>
                  <a:lnTo>
                    <a:pt x="628" y="64"/>
                  </a:lnTo>
                  <a:lnTo>
                    <a:pt x="633" y="64"/>
                  </a:lnTo>
                  <a:lnTo>
                    <a:pt x="635" y="67"/>
                  </a:lnTo>
                  <a:lnTo>
                    <a:pt x="640" y="69"/>
                  </a:lnTo>
                  <a:lnTo>
                    <a:pt x="647" y="73"/>
                  </a:lnTo>
                  <a:lnTo>
                    <a:pt x="651" y="78"/>
                  </a:lnTo>
                  <a:lnTo>
                    <a:pt x="656" y="80"/>
                  </a:lnTo>
                  <a:lnTo>
                    <a:pt x="665" y="80"/>
                  </a:lnTo>
                  <a:lnTo>
                    <a:pt x="669" y="80"/>
                  </a:lnTo>
                  <a:lnTo>
                    <a:pt x="676" y="78"/>
                  </a:lnTo>
                  <a:lnTo>
                    <a:pt x="681" y="76"/>
                  </a:lnTo>
                  <a:lnTo>
                    <a:pt x="690" y="69"/>
                  </a:lnTo>
                  <a:lnTo>
                    <a:pt x="704" y="57"/>
                  </a:lnTo>
                  <a:lnTo>
                    <a:pt x="713" y="48"/>
                  </a:lnTo>
                  <a:lnTo>
                    <a:pt x="720" y="46"/>
                  </a:lnTo>
                  <a:lnTo>
                    <a:pt x="724" y="44"/>
                  </a:lnTo>
                  <a:lnTo>
                    <a:pt x="727" y="44"/>
                  </a:lnTo>
                  <a:lnTo>
                    <a:pt x="731" y="44"/>
                  </a:lnTo>
                  <a:lnTo>
                    <a:pt x="738" y="46"/>
                  </a:lnTo>
                  <a:lnTo>
                    <a:pt x="743" y="48"/>
                  </a:lnTo>
                  <a:lnTo>
                    <a:pt x="747" y="51"/>
                  </a:lnTo>
                  <a:lnTo>
                    <a:pt x="754" y="55"/>
                  </a:lnTo>
                  <a:lnTo>
                    <a:pt x="768" y="69"/>
                  </a:lnTo>
                  <a:lnTo>
                    <a:pt x="772" y="73"/>
                  </a:lnTo>
                  <a:lnTo>
                    <a:pt x="775" y="76"/>
                  </a:lnTo>
                  <a:lnTo>
                    <a:pt x="779" y="76"/>
                  </a:lnTo>
                  <a:lnTo>
                    <a:pt x="786" y="78"/>
                  </a:lnTo>
                  <a:lnTo>
                    <a:pt x="791" y="78"/>
                  </a:lnTo>
                  <a:lnTo>
                    <a:pt x="793" y="83"/>
                  </a:lnTo>
                  <a:lnTo>
                    <a:pt x="795" y="89"/>
                  </a:lnTo>
                  <a:lnTo>
                    <a:pt x="797" y="94"/>
                  </a:lnTo>
                  <a:lnTo>
                    <a:pt x="800" y="99"/>
                  </a:lnTo>
                  <a:lnTo>
                    <a:pt x="804" y="103"/>
                  </a:lnTo>
                  <a:lnTo>
                    <a:pt x="807" y="105"/>
                  </a:lnTo>
                  <a:lnTo>
                    <a:pt x="811" y="105"/>
                  </a:lnTo>
                  <a:lnTo>
                    <a:pt x="834" y="108"/>
                  </a:lnTo>
                  <a:lnTo>
                    <a:pt x="845" y="108"/>
                  </a:lnTo>
                  <a:lnTo>
                    <a:pt x="852" y="108"/>
                  </a:lnTo>
                  <a:lnTo>
                    <a:pt x="861" y="108"/>
                  </a:lnTo>
                  <a:lnTo>
                    <a:pt x="868" y="108"/>
                  </a:lnTo>
                  <a:lnTo>
                    <a:pt x="871" y="108"/>
                  </a:lnTo>
                  <a:lnTo>
                    <a:pt x="875" y="103"/>
                  </a:lnTo>
                  <a:lnTo>
                    <a:pt x="877" y="101"/>
                  </a:lnTo>
                  <a:lnTo>
                    <a:pt x="882" y="99"/>
                  </a:lnTo>
                  <a:lnTo>
                    <a:pt x="884" y="99"/>
                  </a:lnTo>
                  <a:lnTo>
                    <a:pt x="887" y="99"/>
                  </a:lnTo>
                  <a:lnTo>
                    <a:pt x="889" y="101"/>
                  </a:lnTo>
                  <a:lnTo>
                    <a:pt x="893" y="105"/>
                  </a:lnTo>
                  <a:lnTo>
                    <a:pt x="896" y="110"/>
                  </a:lnTo>
                  <a:lnTo>
                    <a:pt x="900" y="110"/>
                  </a:lnTo>
                  <a:lnTo>
                    <a:pt x="905" y="110"/>
                  </a:lnTo>
                  <a:lnTo>
                    <a:pt x="916" y="108"/>
                  </a:lnTo>
                  <a:lnTo>
                    <a:pt x="925" y="108"/>
                  </a:lnTo>
                  <a:lnTo>
                    <a:pt x="935" y="105"/>
                  </a:lnTo>
                  <a:lnTo>
                    <a:pt x="937" y="105"/>
                  </a:lnTo>
                  <a:lnTo>
                    <a:pt x="939" y="108"/>
                  </a:lnTo>
                  <a:lnTo>
                    <a:pt x="939" y="110"/>
                  </a:lnTo>
                  <a:lnTo>
                    <a:pt x="939" y="117"/>
                  </a:lnTo>
                  <a:lnTo>
                    <a:pt x="937" y="121"/>
                  </a:lnTo>
                  <a:lnTo>
                    <a:pt x="935" y="126"/>
                  </a:lnTo>
                  <a:lnTo>
                    <a:pt x="930" y="128"/>
                  </a:lnTo>
                  <a:lnTo>
                    <a:pt x="923" y="133"/>
                  </a:lnTo>
                  <a:lnTo>
                    <a:pt x="916" y="137"/>
                  </a:lnTo>
                  <a:lnTo>
                    <a:pt x="914" y="142"/>
                  </a:lnTo>
                  <a:lnTo>
                    <a:pt x="912" y="144"/>
                  </a:lnTo>
                  <a:lnTo>
                    <a:pt x="909" y="147"/>
                  </a:lnTo>
                  <a:lnTo>
                    <a:pt x="909" y="151"/>
                  </a:lnTo>
                  <a:lnTo>
                    <a:pt x="909" y="156"/>
                  </a:lnTo>
                  <a:lnTo>
                    <a:pt x="909" y="163"/>
                  </a:lnTo>
                  <a:lnTo>
                    <a:pt x="905" y="167"/>
                  </a:lnTo>
                  <a:lnTo>
                    <a:pt x="903" y="172"/>
                  </a:lnTo>
                  <a:lnTo>
                    <a:pt x="903" y="174"/>
                  </a:lnTo>
                  <a:lnTo>
                    <a:pt x="903" y="176"/>
                  </a:lnTo>
                  <a:lnTo>
                    <a:pt x="900" y="179"/>
                  </a:lnTo>
                  <a:lnTo>
                    <a:pt x="898" y="183"/>
                  </a:lnTo>
                  <a:lnTo>
                    <a:pt x="893" y="188"/>
                  </a:lnTo>
                  <a:lnTo>
                    <a:pt x="891" y="192"/>
                  </a:lnTo>
                  <a:lnTo>
                    <a:pt x="891" y="195"/>
                  </a:lnTo>
                  <a:lnTo>
                    <a:pt x="889" y="213"/>
                  </a:lnTo>
                  <a:lnTo>
                    <a:pt x="889" y="220"/>
                  </a:lnTo>
                  <a:lnTo>
                    <a:pt x="889" y="222"/>
                  </a:lnTo>
                  <a:lnTo>
                    <a:pt x="889" y="227"/>
                  </a:lnTo>
                  <a:lnTo>
                    <a:pt x="891" y="227"/>
                  </a:lnTo>
                  <a:lnTo>
                    <a:pt x="900" y="222"/>
                  </a:lnTo>
                  <a:lnTo>
                    <a:pt x="907" y="220"/>
                  </a:lnTo>
                  <a:lnTo>
                    <a:pt x="912" y="217"/>
                  </a:lnTo>
                  <a:lnTo>
                    <a:pt x="919" y="217"/>
                  </a:lnTo>
                  <a:lnTo>
                    <a:pt x="923" y="217"/>
                  </a:lnTo>
                  <a:lnTo>
                    <a:pt x="928" y="217"/>
                  </a:lnTo>
                  <a:lnTo>
                    <a:pt x="939" y="222"/>
                  </a:lnTo>
                  <a:lnTo>
                    <a:pt x="946" y="224"/>
                  </a:lnTo>
                  <a:lnTo>
                    <a:pt x="953" y="224"/>
                  </a:lnTo>
                  <a:lnTo>
                    <a:pt x="957" y="224"/>
                  </a:lnTo>
                  <a:lnTo>
                    <a:pt x="964" y="222"/>
                  </a:lnTo>
                  <a:lnTo>
                    <a:pt x="971" y="217"/>
                  </a:lnTo>
                  <a:lnTo>
                    <a:pt x="978" y="213"/>
                  </a:lnTo>
                  <a:lnTo>
                    <a:pt x="983" y="213"/>
                  </a:lnTo>
                  <a:lnTo>
                    <a:pt x="985" y="213"/>
                  </a:lnTo>
                  <a:lnTo>
                    <a:pt x="994" y="215"/>
                  </a:lnTo>
                  <a:lnTo>
                    <a:pt x="998" y="215"/>
                  </a:lnTo>
                  <a:lnTo>
                    <a:pt x="1003" y="215"/>
                  </a:lnTo>
                  <a:lnTo>
                    <a:pt x="1014" y="211"/>
                  </a:lnTo>
                  <a:lnTo>
                    <a:pt x="1028" y="206"/>
                  </a:lnTo>
                  <a:lnTo>
                    <a:pt x="1046" y="197"/>
                  </a:lnTo>
                  <a:lnTo>
                    <a:pt x="1060" y="190"/>
                  </a:lnTo>
                  <a:lnTo>
                    <a:pt x="1067" y="188"/>
                  </a:lnTo>
                  <a:lnTo>
                    <a:pt x="1074" y="181"/>
                  </a:lnTo>
                  <a:lnTo>
                    <a:pt x="1078" y="179"/>
                  </a:lnTo>
                  <a:lnTo>
                    <a:pt x="1081" y="176"/>
                  </a:lnTo>
                  <a:lnTo>
                    <a:pt x="1081" y="174"/>
                  </a:lnTo>
                  <a:lnTo>
                    <a:pt x="1078" y="169"/>
                  </a:lnTo>
                  <a:lnTo>
                    <a:pt x="1072" y="156"/>
                  </a:lnTo>
                  <a:lnTo>
                    <a:pt x="1069" y="151"/>
                  </a:lnTo>
                  <a:lnTo>
                    <a:pt x="1069" y="149"/>
                  </a:lnTo>
                  <a:lnTo>
                    <a:pt x="1069" y="144"/>
                  </a:lnTo>
                  <a:lnTo>
                    <a:pt x="1072" y="142"/>
                  </a:lnTo>
                  <a:lnTo>
                    <a:pt x="1078" y="135"/>
                  </a:lnTo>
                  <a:lnTo>
                    <a:pt x="1090" y="131"/>
                  </a:lnTo>
                  <a:lnTo>
                    <a:pt x="1097" y="128"/>
                  </a:lnTo>
                  <a:lnTo>
                    <a:pt x="1101" y="128"/>
                  </a:lnTo>
                  <a:lnTo>
                    <a:pt x="1106" y="131"/>
                  </a:lnTo>
                  <a:lnTo>
                    <a:pt x="1108" y="133"/>
                  </a:lnTo>
                  <a:lnTo>
                    <a:pt x="1110" y="137"/>
                  </a:lnTo>
                  <a:lnTo>
                    <a:pt x="1113" y="144"/>
                  </a:lnTo>
                  <a:lnTo>
                    <a:pt x="1113" y="147"/>
                  </a:lnTo>
                  <a:lnTo>
                    <a:pt x="1115" y="147"/>
                  </a:lnTo>
                  <a:lnTo>
                    <a:pt x="1120" y="149"/>
                  </a:lnTo>
                  <a:lnTo>
                    <a:pt x="1124" y="149"/>
                  </a:lnTo>
                  <a:lnTo>
                    <a:pt x="1154" y="144"/>
                  </a:lnTo>
                  <a:lnTo>
                    <a:pt x="1168" y="142"/>
                  </a:lnTo>
                  <a:lnTo>
                    <a:pt x="1172" y="142"/>
                  </a:lnTo>
                  <a:lnTo>
                    <a:pt x="1174" y="142"/>
                  </a:lnTo>
                  <a:lnTo>
                    <a:pt x="1177" y="144"/>
                  </a:lnTo>
                  <a:lnTo>
                    <a:pt x="1181" y="147"/>
                  </a:lnTo>
                  <a:lnTo>
                    <a:pt x="1186" y="153"/>
                  </a:lnTo>
                  <a:lnTo>
                    <a:pt x="1186" y="158"/>
                  </a:lnTo>
                  <a:lnTo>
                    <a:pt x="1186" y="163"/>
                  </a:lnTo>
                  <a:lnTo>
                    <a:pt x="1186" y="165"/>
                  </a:lnTo>
                  <a:lnTo>
                    <a:pt x="1184" y="169"/>
                  </a:lnTo>
                  <a:lnTo>
                    <a:pt x="1184" y="176"/>
                  </a:lnTo>
                  <a:lnTo>
                    <a:pt x="1184" y="183"/>
                  </a:lnTo>
                  <a:lnTo>
                    <a:pt x="1186" y="190"/>
                  </a:lnTo>
                  <a:lnTo>
                    <a:pt x="1188" y="195"/>
                  </a:lnTo>
                  <a:lnTo>
                    <a:pt x="1193" y="201"/>
                  </a:lnTo>
                  <a:lnTo>
                    <a:pt x="1197" y="206"/>
                  </a:lnTo>
                  <a:lnTo>
                    <a:pt x="1204" y="211"/>
                  </a:lnTo>
                  <a:lnTo>
                    <a:pt x="1213" y="213"/>
                  </a:lnTo>
                  <a:lnTo>
                    <a:pt x="1218" y="217"/>
                  </a:lnTo>
                  <a:lnTo>
                    <a:pt x="1220" y="220"/>
                  </a:lnTo>
                  <a:lnTo>
                    <a:pt x="1220" y="227"/>
                  </a:lnTo>
                  <a:lnTo>
                    <a:pt x="1220" y="231"/>
                  </a:lnTo>
                  <a:lnTo>
                    <a:pt x="1218" y="238"/>
                  </a:lnTo>
                  <a:lnTo>
                    <a:pt x="1216" y="240"/>
                  </a:lnTo>
                  <a:lnTo>
                    <a:pt x="1216" y="245"/>
                  </a:lnTo>
                  <a:lnTo>
                    <a:pt x="1220" y="249"/>
                  </a:lnTo>
                  <a:lnTo>
                    <a:pt x="1222" y="252"/>
                  </a:lnTo>
                  <a:lnTo>
                    <a:pt x="1222" y="254"/>
                  </a:lnTo>
                  <a:lnTo>
                    <a:pt x="1222" y="259"/>
                  </a:lnTo>
                  <a:lnTo>
                    <a:pt x="1220" y="261"/>
                  </a:lnTo>
                  <a:lnTo>
                    <a:pt x="1220" y="265"/>
                  </a:lnTo>
                  <a:lnTo>
                    <a:pt x="1218" y="270"/>
                  </a:lnTo>
                  <a:lnTo>
                    <a:pt x="1218" y="272"/>
                  </a:lnTo>
                  <a:lnTo>
                    <a:pt x="1222" y="272"/>
                  </a:lnTo>
                  <a:lnTo>
                    <a:pt x="1232" y="270"/>
                  </a:lnTo>
                  <a:lnTo>
                    <a:pt x="1238" y="268"/>
                  </a:lnTo>
                  <a:lnTo>
                    <a:pt x="1243" y="263"/>
                  </a:lnTo>
                  <a:lnTo>
                    <a:pt x="1245" y="263"/>
                  </a:lnTo>
                  <a:lnTo>
                    <a:pt x="1250" y="259"/>
                  </a:lnTo>
                  <a:lnTo>
                    <a:pt x="1254" y="254"/>
                  </a:lnTo>
                  <a:lnTo>
                    <a:pt x="1259" y="252"/>
                  </a:lnTo>
                  <a:lnTo>
                    <a:pt x="1261" y="247"/>
                  </a:lnTo>
                  <a:lnTo>
                    <a:pt x="1264" y="243"/>
                  </a:lnTo>
                  <a:lnTo>
                    <a:pt x="1266" y="238"/>
                  </a:lnTo>
                  <a:lnTo>
                    <a:pt x="1266" y="233"/>
                  </a:lnTo>
                  <a:lnTo>
                    <a:pt x="1268" y="231"/>
                  </a:lnTo>
                  <a:lnTo>
                    <a:pt x="1270" y="229"/>
                  </a:lnTo>
                  <a:lnTo>
                    <a:pt x="1273" y="229"/>
                  </a:lnTo>
                  <a:lnTo>
                    <a:pt x="1275" y="227"/>
                  </a:lnTo>
                  <a:lnTo>
                    <a:pt x="1277" y="222"/>
                  </a:lnTo>
                  <a:lnTo>
                    <a:pt x="1280" y="215"/>
                  </a:lnTo>
                  <a:lnTo>
                    <a:pt x="1282" y="211"/>
                  </a:lnTo>
                  <a:lnTo>
                    <a:pt x="1284" y="206"/>
                  </a:lnTo>
                  <a:lnTo>
                    <a:pt x="1286" y="201"/>
                  </a:lnTo>
                  <a:lnTo>
                    <a:pt x="1289" y="199"/>
                  </a:lnTo>
                  <a:lnTo>
                    <a:pt x="1291" y="197"/>
                  </a:lnTo>
                  <a:lnTo>
                    <a:pt x="1312" y="183"/>
                  </a:lnTo>
                  <a:lnTo>
                    <a:pt x="1318" y="176"/>
                  </a:lnTo>
                  <a:lnTo>
                    <a:pt x="1325" y="174"/>
                  </a:lnTo>
                  <a:lnTo>
                    <a:pt x="1328" y="174"/>
                  </a:lnTo>
                  <a:lnTo>
                    <a:pt x="1330" y="174"/>
                  </a:lnTo>
                  <a:lnTo>
                    <a:pt x="1334" y="174"/>
                  </a:lnTo>
                  <a:lnTo>
                    <a:pt x="1337" y="176"/>
                  </a:lnTo>
                  <a:lnTo>
                    <a:pt x="1339" y="181"/>
                  </a:lnTo>
                  <a:lnTo>
                    <a:pt x="1344" y="190"/>
                  </a:lnTo>
                  <a:lnTo>
                    <a:pt x="1346" y="192"/>
                  </a:lnTo>
                  <a:lnTo>
                    <a:pt x="1348" y="192"/>
                  </a:lnTo>
                  <a:lnTo>
                    <a:pt x="1350" y="192"/>
                  </a:lnTo>
                  <a:lnTo>
                    <a:pt x="1355" y="192"/>
                  </a:lnTo>
                  <a:lnTo>
                    <a:pt x="1360" y="192"/>
                  </a:lnTo>
                  <a:lnTo>
                    <a:pt x="1362" y="192"/>
                  </a:lnTo>
                  <a:lnTo>
                    <a:pt x="1366" y="190"/>
                  </a:lnTo>
                  <a:lnTo>
                    <a:pt x="1369" y="188"/>
                  </a:lnTo>
                  <a:lnTo>
                    <a:pt x="1373" y="185"/>
                  </a:lnTo>
                  <a:lnTo>
                    <a:pt x="1380" y="185"/>
                  </a:lnTo>
                  <a:lnTo>
                    <a:pt x="1385" y="185"/>
                  </a:lnTo>
                  <a:lnTo>
                    <a:pt x="1387" y="185"/>
                  </a:lnTo>
                  <a:lnTo>
                    <a:pt x="1392" y="185"/>
                  </a:lnTo>
                  <a:lnTo>
                    <a:pt x="1396" y="188"/>
                  </a:lnTo>
                  <a:lnTo>
                    <a:pt x="1403" y="190"/>
                  </a:lnTo>
                  <a:lnTo>
                    <a:pt x="1408" y="192"/>
                  </a:lnTo>
                  <a:lnTo>
                    <a:pt x="1410" y="192"/>
                  </a:lnTo>
                  <a:lnTo>
                    <a:pt x="1414" y="190"/>
                  </a:lnTo>
                  <a:lnTo>
                    <a:pt x="1419" y="188"/>
                  </a:lnTo>
                  <a:lnTo>
                    <a:pt x="1423" y="185"/>
                  </a:lnTo>
                  <a:lnTo>
                    <a:pt x="1428" y="181"/>
                  </a:lnTo>
                  <a:lnTo>
                    <a:pt x="1433" y="179"/>
                  </a:lnTo>
                  <a:lnTo>
                    <a:pt x="1435" y="176"/>
                  </a:lnTo>
                  <a:lnTo>
                    <a:pt x="1437" y="172"/>
                  </a:lnTo>
                  <a:lnTo>
                    <a:pt x="1439" y="169"/>
                  </a:lnTo>
                  <a:lnTo>
                    <a:pt x="1442" y="167"/>
                  </a:lnTo>
                  <a:lnTo>
                    <a:pt x="1444" y="165"/>
                  </a:lnTo>
                  <a:lnTo>
                    <a:pt x="1451" y="165"/>
                  </a:lnTo>
                  <a:lnTo>
                    <a:pt x="1455" y="165"/>
                  </a:lnTo>
                  <a:lnTo>
                    <a:pt x="1462" y="165"/>
                  </a:lnTo>
                  <a:lnTo>
                    <a:pt x="1467" y="165"/>
                  </a:lnTo>
                  <a:lnTo>
                    <a:pt x="1471" y="165"/>
                  </a:lnTo>
                  <a:lnTo>
                    <a:pt x="1474" y="163"/>
                  </a:lnTo>
                  <a:lnTo>
                    <a:pt x="1476" y="158"/>
                  </a:lnTo>
                  <a:lnTo>
                    <a:pt x="1481" y="151"/>
                  </a:lnTo>
                  <a:lnTo>
                    <a:pt x="1483" y="151"/>
                  </a:lnTo>
                  <a:lnTo>
                    <a:pt x="1485" y="151"/>
                  </a:lnTo>
                  <a:lnTo>
                    <a:pt x="1490" y="149"/>
                  </a:lnTo>
                  <a:lnTo>
                    <a:pt x="1501" y="142"/>
                  </a:lnTo>
                  <a:lnTo>
                    <a:pt x="1508" y="142"/>
                  </a:lnTo>
                  <a:lnTo>
                    <a:pt x="1515" y="137"/>
                  </a:lnTo>
                  <a:lnTo>
                    <a:pt x="1524" y="133"/>
                  </a:lnTo>
                  <a:lnTo>
                    <a:pt x="1531" y="128"/>
                  </a:lnTo>
                  <a:lnTo>
                    <a:pt x="1538" y="126"/>
                  </a:lnTo>
                  <a:lnTo>
                    <a:pt x="1540" y="124"/>
                  </a:lnTo>
                  <a:lnTo>
                    <a:pt x="1545" y="124"/>
                  </a:lnTo>
                  <a:lnTo>
                    <a:pt x="1556" y="126"/>
                  </a:lnTo>
                  <a:lnTo>
                    <a:pt x="1563" y="126"/>
                  </a:lnTo>
                  <a:lnTo>
                    <a:pt x="1567" y="124"/>
                  </a:lnTo>
                  <a:lnTo>
                    <a:pt x="1572" y="124"/>
                  </a:lnTo>
                  <a:lnTo>
                    <a:pt x="1574" y="121"/>
                  </a:lnTo>
                  <a:lnTo>
                    <a:pt x="1579" y="117"/>
                  </a:lnTo>
                  <a:lnTo>
                    <a:pt x="1583" y="112"/>
                  </a:lnTo>
                  <a:lnTo>
                    <a:pt x="1588" y="110"/>
                  </a:lnTo>
                  <a:lnTo>
                    <a:pt x="1590" y="108"/>
                  </a:lnTo>
                  <a:lnTo>
                    <a:pt x="1593" y="105"/>
                  </a:lnTo>
                  <a:lnTo>
                    <a:pt x="1595" y="105"/>
                  </a:lnTo>
                  <a:lnTo>
                    <a:pt x="1599" y="101"/>
                  </a:lnTo>
                  <a:lnTo>
                    <a:pt x="1604" y="99"/>
                  </a:lnTo>
                  <a:lnTo>
                    <a:pt x="1609" y="99"/>
                  </a:lnTo>
                  <a:lnTo>
                    <a:pt x="1613" y="96"/>
                  </a:lnTo>
                  <a:lnTo>
                    <a:pt x="1620" y="96"/>
                  </a:lnTo>
                  <a:lnTo>
                    <a:pt x="1627" y="96"/>
                  </a:lnTo>
                  <a:lnTo>
                    <a:pt x="1625" y="103"/>
                  </a:lnTo>
                  <a:lnTo>
                    <a:pt x="1622" y="108"/>
                  </a:lnTo>
                  <a:lnTo>
                    <a:pt x="1622" y="110"/>
                  </a:lnTo>
                  <a:lnTo>
                    <a:pt x="1627" y="115"/>
                  </a:lnTo>
                  <a:lnTo>
                    <a:pt x="1629" y="117"/>
                  </a:lnTo>
                  <a:lnTo>
                    <a:pt x="1634" y="121"/>
                  </a:lnTo>
                  <a:lnTo>
                    <a:pt x="1634" y="124"/>
                  </a:lnTo>
                  <a:lnTo>
                    <a:pt x="1636" y="124"/>
                  </a:lnTo>
                  <a:lnTo>
                    <a:pt x="1636" y="126"/>
                  </a:lnTo>
                  <a:lnTo>
                    <a:pt x="1636" y="128"/>
                  </a:lnTo>
                  <a:lnTo>
                    <a:pt x="1634" y="133"/>
                  </a:lnTo>
                  <a:lnTo>
                    <a:pt x="1631" y="135"/>
                  </a:lnTo>
                  <a:lnTo>
                    <a:pt x="1631" y="137"/>
                  </a:lnTo>
                  <a:lnTo>
                    <a:pt x="1629" y="140"/>
                  </a:lnTo>
                  <a:lnTo>
                    <a:pt x="1627" y="140"/>
                  </a:lnTo>
                  <a:lnTo>
                    <a:pt x="1627" y="144"/>
                  </a:lnTo>
                  <a:lnTo>
                    <a:pt x="1625" y="149"/>
                  </a:lnTo>
                  <a:lnTo>
                    <a:pt x="1625" y="156"/>
                  </a:lnTo>
                  <a:lnTo>
                    <a:pt x="1625" y="163"/>
                  </a:lnTo>
                  <a:lnTo>
                    <a:pt x="1625" y="165"/>
                  </a:lnTo>
                  <a:lnTo>
                    <a:pt x="1620" y="167"/>
                  </a:lnTo>
                  <a:lnTo>
                    <a:pt x="1618" y="172"/>
                  </a:lnTo>
                  <a:lnTo>
                    <a:pt x="1618" y="176"/>
                  </a:lnTo>
                  <a:lnTo>
                    <a:pt x="1615" y="190"/>
                  </a:lnTo>
                  <a:lnTo>
                    <a:pt x="1615" y="201"/>
                  </a:lnTo>
                  <a:lnTo>
                    <a:pt x="1615" y="204"/>
                  </a:lnTo>
                  <a:lnTo>
                    <a:pt x="1613" y="208"/>
                  </a:lnTo>
                  <a:lnTo>
                    <a:pt x="1611" y="211"/>
                  </a:lnTo>
                  <a:lnTo>
                    <a:pt x="1611" y="213"/>
                  </a:lnTo>
                  <a:lnTo>
                    <a:pt x="1611" y="215"/>
                  </a:lnTo>
                  <a:lnTo>
                    <a:pt x="1613" y="217"/>
                  </a:lnTo>
                  <a:lnTo>
                    <a:pt x="1615" y="217"/>
                  </a:lnTo>
                  <a:lnTo>
                    <a:pt x="1615" y="222"/>
                  </a:lnTo>
                  <a:lnTo>
                    <a:pt x="1615" y="229"/>
                  </a:lnTo>
                  <a:lnTo>
                    <a:pt x="1618" y="233"/>
                  </a:lnTo>
                  <a:lnTo>
                    <a:pt x="1618" y="238"/>
                  </a:lnTo>
                  <a:lnTo>
                    <a:pt x="1620" y="243"/>
                  </a:lnTo>
                  <a:lnTo>
                    <a:pt x="1615" y="247"/>
                  </a:lnTo>
                  <a:lnTo>
                    <a:pt x="1613" y="247"/>
                  </a:lnTo>
                  <a:lnTo>
                    <a:pt x="1613" y="249"/>
                  </a:lnTo>
                  <a:lnTo>
                    <a:pt x="1613" y="254"/>
                  </a:lnTo>
                  <a:lnTo>
                    <a:pt x="1615" y="261"/>
                  </a:lnTo>
                  <a:lnTo>
                    <a:pt x="1615" y="265"/>
                  </a:lnTo>
                  <a:lnTo>
                    <a:pt x="1618" y="265"/>
                  </a:lnTo>
                  <a:lnTo>
                    <a:pt x="1618" y="270"/>
                  </a:lnTo>
                  <a:lnTo>
                    <a:pt x="1618" y="275"/>
                  </a:lnTo>
                  <a:lnTo>
                    <a:pt x="1622" y="275"/>
                  </a:lnTo>
                  <a:lnTo>
                    <a:pt x="1625" y="277"/>
                  </a:lnTo>
                  <a:lnTo>
                    <a:pt x="1627" y="279"/>
                  </a:lnTo>
                  <a:lnTo>
                    <a:pt x="1629" y="279"/>
                  </a:lnTo>
                  <a:lnTo>
                    <a:pt x="1631" y="281"/>
                  </a:lnTo>
                  <a:lnTo>
                    <a:pt x="1629" y="284"/>
                  </a:lnTo>
                  <a:lnTo>
                    <a:pt x="1629" y="286"/>
                  </a:lnTo>
                  <a:lnTo>
                    <a:pt x="1627" y="288"/>
                  </a:lnTo>
                  <a:lnTo>
                    <a:pt x="1631" y="291"/>
                  </a:lnTo>
                  <a:lnTo>
                    <a:pt x="1636" y="293"/>
                  </a:lnTo>
                  <a:lnTo>
                    <a:pt x="1638" y="302"/>
                  </a:lnTo>
                  <a:lnTo>
                    <a:pt x="1641" y="304"/>
                  </a:lnTo>
                  <a:lnTo>
                    <a:pt x="1638" y="307"/>
                  </a:lnTo>
                  <a:lnTo>
                    <a:pt x="1638" y="311"/>
                  </a:lnTo>
                  <a:lnTo>
                    <a:pt x="1636" y="316"/>
                  </a:lnTo>
                  <a:lnTo>
                    <a:pt x="1638" y="320"/>
                  </a:lnTo>
                  <a:lnTo>
                    <a:pt x="1638" y="325"/>
                  </a:lnTo>
                  <a:lnTo>
                    <a:pt x="1638" y="329"/>
                  </a:lnTo>
                  <a:lnTo>
                    <a:pt x="1641" y="332"/>
                  </a:lnTo>
                  <a:lnTo>
                    <a:pt x="1643" y="332"/>
                  </a:lnTo>
                  <a:lnTo>
                    <a:pt x="1645" y="332"/>
                  </a:lnTo>
                  <a:lnTo>
                    <a:pt x="1645" y="334"/>
                  </a:lnTo>
                  <a:lnTo>
                    <a:pt x="1645" y="336"/>
                  </a:lnTo>
                  <a:lnTo>
                    <a:pt x="1647" y="339"/>
                  </a:lnTo>
                  <a:lnTo>
                    <a:pt x="1647" y="341"/>
                  </a:lnTo>
                  <a:lnTo>
                    <a:pt x="1650" y="341"/>
                  </a:lnTo>
                  <a:lnTo>
                    <a:pt x="1654" y="341"/>
                  </a:lnTo>
                  <a:lnTo>
                    <a:pt x="1657" y="341"/>
                  </a:lnTo>
                  <a:lnTo>
                    <a:pt x="1659" y="341"/>
                  </a:lnTo>
                  <a:lnTo>
                    <a:pt x="1661" y="343"/>
                  </a:lnTo>
                  <a:lnTo>
                    <a:pt x="1663" y="345"/>
                  </a:lnTo>
                  <a:lnTo>
                    <a:pt x="1666" y="350"/>
                  </a:lnTo>
                  <a:lnTo>
                    <a:pt x="1670" y="352"/>
                  </a:lnTo>
                  <a:lnTo>
                    <a:pt x="1675" y="355"/>
                  </a:lnTo>
                  <a:lnTo>
                    <a:pt x="1677" y="357"/>
                  </a:lnTo>
                  <a:lnTo>
                    <a:pt x="1679" y="359"/>
                  </a:lnTo>
                  <a:lnTo>
                    <a:pt x="1682" y="364"/>
                  </a:lnTo>
                  <a:lnTo>
                    <a:pt x="1682" y="366"/>
                  </a:lnTo>
                  <a:lnTo>
                    <a:pt x="1679" y="368"/>
                  </a:lnTo>
                  <a:lnTo>
                    <a:pt x="1679" y="370"/>
                  </a:lnTo>
                  <a:lnTo>
                    <a:pt x="1679" y="373"/>
                  </a:lnTo>
                  <a:lnTo>
                    <a:pt x="1679" y="375"/>
                  </a:lnTo>
                  <a:lnTo>
                    <a:pt x="1677" y="377"/>
                  </a:lnTo>
                  <a:lnTo>
                    <a:pt x="1675" y="377"/>
                  </a:lnTo>
                  <a:lnTo>
                    <a:pt x="1675" y="380"/>
                  </a:lnTo>
                  <a:lnTo>
                    <a:pt x="1673" y="382"/>
                  </a:lnTo>
                  <a:lnTo>
                    <a:pt x="1673" y="384"/>
                  </a:lnTo>
                  <a:lnTo>
                    <a:pt x="1670" y="384"/>
                  </a:lnTo>
                  <a:lnTo>
                    <a:pt x="1670" y="386"/>
                  </a:lnTo>
                  <a:lnTo>
                    <a:pt x="1668" y="389"/>
                  </a:lnTo>
                  <a:lnTo>
                    <a:pt x="1668" y="391"/>
                  </a:lnTo>
                  <a:lnTo>
                    <a:pt x="1670" y="393"/>
                  </a:lnTo>
                  <a:lnTo>
                    <a:pt x="1670" y="396"/>
                  </a:lnTo>
                  <a:lnTo>
                    <a:pt x="1673" y="398"/>
                  </a:lnTo>
                  <a:lnTo>
                    <a:pt x="1675" y="402"/>
                  </a:lnTo>
                  <a:lnTo>
                    <a:pt x="1677" y="407"/>
                  </a:lnTo>
                  <a:lnTo>
                    <a:pt x="1677" y="412"/>
                  </a:lnTo>
                  <a:lnTo>
                    <a:pt x="1677" y="416"/>
                  </a:lnTo>
                  <a:lnTo>
                    <a:pt x="1675" y="421"/>
                  </a:lnTo>
                  <a:lnTo>
                    <a:pt x="1675" y="428"/>
                  </a:lnTo>
                  <a:lnTo>
                    <a:pt x="1670" y="434"/>
                  </a:lnTo>
                  <a:lnTo>
                    <a:pt x="1668" y="439"/>
                  </a:lnTo>
                  <a:lnTo>
                    <a:pt x="1663" y="441"/>
                  </a:lnTo>
                  <a:lnTo>
                    <a:pt x="1661" y="441"/>
                  </a:lnTo>
                  <a:lnTo>
                    <a:pt x="1657" y="441"/>
                  </a:lnTo>
                  <a:lnTo>
                    <a:pt x="1652" y="444"/>
                  </a:lnTo>
                  <a:lnTo>
                    <a:pt x="1647" y="444"/>
                  </a:lnTo>
                  <a:lnTo>
                    <a:pt x="1645" y="444"/>
                  </a:lnTo>
                  <a:lnTo>
                    <a:pt x="1643" y="446"/>
                  </a:lnTo>
                  <a:lnTo>
                    <a:pt x="1641" y="448"/>
                  </a:lnTo>
                  <a:lnTo>
                    <a:pt x="1638" y="455"/>
                  </a:lnTo>
                  <a:lnTo>
                    <a:pt x="1638" y="460"/>
                  </a:lnTo>
                  <a:lnTo>
                    <a:pt x="1636" y="469"/>
                  </a:lnTo>
                  <a:lnTo>
                    <a:pt x="1636" y="476"/>
                  </a:lnTo>
                  <a:lnTo>
                    <a:pt x="1636" y="478"/>
                  </a:lnTo>
                  <a:lnTo>
                    <a:pt x="1634" y="480"/>
                  </a:lnTo>
                  <a:lnTo>
                    <a:pt x="1631" y="480"/>
                  </a:lnTo>
                  <a:lnTo>
                    <a:pt x="1627" y="482"/>
                  </a:lnTo>
                  <a:lnTo>
                    <a:pt x="1620" y="485"/>
                  </a:lnTo>
                  <a:lnTo>
                    <a:pt x="1618" y="485"/>
                  </a:lnTo>
                  <a:lnTo>
                    <a:pt x="1615" y="487"/>
                  </a:lnTo>
                  <a:lnTo>
                    <a:pt x="1613" y="489"/>
                  </a:lnTo>
                  <a:lnTo>
                    <a:pt x="1611" y="492"/>
                  </a:lnTo>
                  <a:lnTo>
                    <a:pt x="1611" y="496"/>
                  </a:lnTo>
                  <a:lnTo>
                    <a:pt x="1609" y="505"/>
                  </a:lnTo>
                  <a:lnTo>
                    <a:pt x="1609" y="521"/>
                  </a:lnTo>
                  <a:lnTo>
                    <a:pt x="1606" y="556"/>
                  </a:lnTo>
                  <a:lnTo>
                    <a:pt x="1604" y="562"/>
                  </a:lnTo>
                  <a:lnTo>
                    <a:pt x="1604" y="567"/>
                  </a:lnTo>
                  <a:lnTo>
                    <a:pt x="1602" y="572"/>
                  </a:lnTo>
                  <a:lnTo>
                    <a:pt x="1602" y="574"/>
                  </a:lnTo>
                  <a:lnTo>
                    <a:pt x="1599" y="578"/>
                  </a:lnTo>
                  <a:lnTo>
                    <a:pt x="1597" y="581"/>
                  </a:lnTo>
                  <a:lnTo>
                    <a:pt x="1593" y="588"/>
                  </a:lnTo>
                  <a:lnTo>
                    <a:pt x="1590" y="592"/>
                  </a:lnTo>
                  <a:lnTo>
                    <a:pt x="1588" y="597"/>
                  </a:lnTo>
                  <a:lnTo>
                    <a:pt x="1588" y="599"/>
                  </a:lnTo>
                  <a:lnTo>
                    <a:pt x="1586" y="604"/>
                  </a:lnTo>
                  <a:lnTo>
                    <a:pt x="1583" y="608"/>
                  </a:lnTo>
                  <a:lnTo>
                    <a:pt x="1581" y="613"/>
                  </a:lnTo>
                  <a:lnTo>
                    <a:pt x="1579" y="620"/>
                  </a:lnTo>
                  <a:lnTo>
                    <a:pt x="1574" y="629"/>
                  </a:lnTo>
                  <a:lnTo>
                    <a:pt x="1570" y="636"/>
                  </a:lnTo>
                  <a:lnTo>
                    <a:pt x="1565" y="645"/>
                  </a:lnTo>
                  <a:lnTo>
                    <a:pt x="1561" y="654"/>
                  </a:lnTo>
                  <a:lnTo>
                    <a:pt x="1556" y="663"/>
                  </a:lnTo>
                  <a:lnTo>
                    <a:pt x="1554" y="670"/>
                  </a:lnTo>
                  <a:lnTo>
                    <a:pt x="1551" y="674"/>
                  </a:lnTo>
                  <a:lnTo>
                    <a:pt x="1549" y="679"/>
                  </a:lnTo>
                  <a:lnTo>
                    <a:pt x="1549" y="684"/>
                  </a:lnTo>
                  <a:lnTo>
                    <a:pt x="1547" y="693"/>
                  </a:lnTo>
                  <a:lnTo>
                    <a:pt x="1549" y="700"/>
                  </a:lnTo>
                  <a:lnTo>
                    <a:pt x="1551" y="722"/>
                  </a:lnTo>
                  <a:lnTo>
                    <a:pt x="1547" y="725"/>
                  </a:lnTo>
                  <a:lnTo>
                    <a:pt x="1542" y="727"/>
                  </a:lnTo>
                  <a:lnTo>
                    <a:pt x="1540" y="732"/>
                  </a:lnTo>
                  <a:lnTo>
                    <a:pt x="1538" y="738"/>
                  </a:lnTo>
                  <a:lnTo>
                    <a:pt x="1538" y="743"/>
                  </a:lnTo>
                  <a:lnTo>
                    <a:pt x="1538" y="745"/>
                  </a:lnTo>
                  <a:lnTo>
                    <a:pt x="1535" y="752"/>
                  </a:lnTo>
                  <a:lnTo>
                    <a:pt x="1533" y="757"/>
                  </a:lnTo>
                  <a:lnTo>
                    <a:pt x="1533" y="761"/>
                  </a:lnTo>
                  <a:lnTo>
                    <a:pt x="1531" y="766"/>
                  </a:lnTo>
                  <a:lnTo>
                    <a:pt x="1529" y="773"/>
                  </a:lnTo>
                  <a:lnTo>
                    <a:pt x="1526" y="780"/>
                  </a:lnTo>
                  <a:lnTo>
                    <a:pt x="1529" y="786"/>
                  </a:lnTo>
                  <a:lnTo>
                    <a:pt x="1533" y="798"/>
                  </a:lnTo>
                  <a:lnTo>
                    <a:pt x="1535" y="802"/>
                  </a:lnTo>
                  <a:lnTo>
                    <a:pt x="1535" y="807"/>
                  </a:lnTo>
                  <a:lnTo>
                    <a:pt x="1538" y="809"/>
                  </a:lnTo>
                  <a:lnTo>
                    <a:pt x="1535" y="814"/>
                  </a:lnTo>
                  <a:lnTo>
                    <a:pt x="1533" y="818"/>
                  </a:lnTo>
                  <a:lnTo>
                    <a:pt x="1529" y="825"/>
                  </a:lnTo>
                  <a:lnTo>
                    <a:pt x="1526" y="830"/>
                  </a:lnTo>
                  <a:lnTo>
                    <a:pt x="1526" y="832"/>
                  </a:lnTo>
                  <a:lnTo>
                    <a:pt x="1526" y="837"/>
                  </a:lnTo>
                  <a:lnTo>
                    <a:pt x="1529" y="839"/>
                  </a:lnTo>
                  <a:lnTo>
                    <a:pt x="1531" y="848"/>
                  </a:lnTo>
                  <a:lnTo>
                    <a:pt x="1533" y="855"/>
                  </a:lnTo>
                  <a:lnTo>
                    <a:pt x="1533" y="857"/>
                  </a:lnTo>
                  <a:lnTo>
                    <a:pt x="1533" y="862"/>
                  </a:lnTo>
                  <a:lnTo>
                    <a:pt x="1538" y="864"/>
                  </a:lnTo>
                  <a:lnTo>
                    <a:pt x="1542" y="866"/>
                  </a:lnTo>
                  <a:lnTo>
                    <a:pt x="1542" y="869"/>
                  </a:lnTo>
                  <a:lnTo>
                    <a:pt x="1545" y="871"/>
                  </a:lnTo>
                  <a:lnTo>
                    <a:pt x="1545" y="878"/>
                  </a:lnTo>
                  <a:lnTo>
                    <a:pt x="1545" y="882"/>
                  </a:lnTo>
                  <a:lnTo>
                    <a:pt x="1545" y="885"/>
                  </a:lnTo>
                  <a:lnTo>
                    <a:pt x="1547" y="887"/>
                  </a:lnTo>
                  <a:lnTo>
                    <a:pt x="1549" y="889"/>
                  </a:lnTo>
                  <a:lnTo>
                    <a:pt x="1556" y="894"/>
                  </a:lnTo>
                  <a:lnTo>
                    <a:pt x="1561" y="898"/>
                  </a:lnTo>
                  <a:lnTo>
                    <a:pt x="1561" y="901"/>
                  </a:lnTo>
                  <a:lnTo>
                    <a:pt x="1561" y="903"/>
                  </a:lnTo>
                  <a:lnTo>
                    <a:pt x="1563" y="907"/>
                  </a:lnTo>
                  <a:lnTo>
                    <a:pt x="1563" y="912"/>
                  </a:lnTo>
                  <a:lnTo>
                    <a:pt x="1565" y="917"/>
                  </a:lnTo>
                  <a:lnTo>
                    <a:pt x="1565" y="919"/>
                  </a:lnTo>
                  <a:lnTo>
                    <a:pt x="1567" y="921"/>
                  </a:lnTo>
                  <a:lnTo>
                    <a:pt x="1570" y="923"/>
                  </a:lnTo>
                  <a:lnTo>
                    <a:pt x="1574" y="926"/>
                  </a:lnTo>
                  <a:lnTo>
                    <a:pt x="1574" y="928"/>
                  </a:lnTo>
                  <a:lnTo>
                    <a:pt x="1574" y="930"/>
                  </a:lnTo>
                  <a:lnTo>
                    <a:pt x="1577" y="933"/>
                  </a:lnTo>
                  <a:lnTo>
                    <a:pt x="1577" y="939"/>
                  </a:lnTo>
                  <a:lnTo>
                    <a:pt x="1579" y="944"/>
                  </a:lnTo>
                  <a:lnTo>
                    <a:pt x="1583" y="946"/>
                  </a:lnTo>
                  <a:lnTo>
                    <a:pt x="1577" y="949"/>
                  </a:lnTo>
                  <a:lnTo>
                    <a:pt x="1572" y="951"/>
                  </a:lnTo>
                  <a:lnTo>
                    <a:pt x="1563" y="953"/>
                  </a:lnTo>
                  <a:lnTo>
                    <a:pt x="1556" y="958"/>
                  </a:lnTo>
                  <a:lnTo>
                    <a:pt x="1549" y="960"/>
                  </a:lnTo>
                  <a:lnTo>
                    <a:pt x="1545" y="960"/>
                  </a:lnTo>
                  <a:lnTo>
                    <a:pt x="1540" y="960"/>
                  </a:lnTo>
                  <a:lnTo>
                    <a:pt x="1529" y="960"/>
                  </a:lnTo>
                  <a:lnTo>
                    <a:pt x="1515" y="962"/>
                  </a:lnTo>
                  <a:lnTo>
                    <a:pt x="1494" y="962"/>
                  </a:lnTo>
                  <a:lnTo>
                    <a:pt x="1487" y="965"/>
                  </a:lnTo>
                  <a:lnTo>
                    <a:pt x="1483" y="967"/>
                  </a:lnTo>
                  <a:lnTo>
                    <a:pt x="1481" y="969"/>
                  </a:lnTo>
                  <a:lnTo>
                    <a:pt x="1474" y="978"/>
                  </a:lnTo>
                  <a:lnTo>
                    <a:pt x="1476" y="981"/>
                  </a:lnTo>
                  <a:lnTo>
                    <a:pt x="1476" y="983"/>
                  </a:lnTo>
                  <a:lnTo>
                    <a:pt x="1476" y="985"/>
                  </a:lnTo>
                  <a:lnTo>
                    <a:pt x="1476" y="987"/>
                  </a:lnTo>
                  <a:lnTo>
                    <a:pt x="1474" y="992"/>
                  </a:lnTo>
                  <a:lnTo>
                    <a:pt x="1471" y="999"/>
                  </a:lnTo>
                  <a:lnTo>
                    <a:pt x="1469" y="1001"/>
                  </a:lnTo>
                  <a:lnTo>
                    <a:pt x="1465" y="1003"/>
                  </a:lnTo>
                  <a:lnTo>
                    <a:pt x="1462" y="1006"/>
                  </a:lnTo>
                  <a:lnTo>
                    <a:pt x="1462" y="1010"/>
                  </a:lnTo>
                  <a:lnTo>
                    <a:pt x="1462" y="1013"/>
                  </a:lnTo>
                  <a:lnTo>
                    <a:pt x="1460" y="1015"/>
                  </a:lnTo>
                  <a:lnTo>
                    <a:pt x="1460" y="1017"/>
                  </a:lnTo>
                  <a:lnTo>
                    <a:pt x="1458" y="1019"/>
                  </a:lnTo>
                  <a:lnTo>
                    <a:pt x="1455" y="1022"/>
                  </a:lnTo>
                  <a:lnTo>
                    <a:pt x="1455" y="1024"/>
                  </a:lnTo>
                  <a:lnTo>
                    <a:pt x="1455" y="1026"/>
                  </a:lnTo>
                  <a:lnTo>
                    <a:pt x="1455" y="1029"/>
                  </a:lnTo>
                  <a:lnTo>
                    <a:pt x="1455" y="1031"/>
                  </a:lnTo>
                  <a:lnTo>
                    <a:pt x="1453" y="1035"/>
                  </a:lnTo>
                  <a:lnTo>
                    <a:pt x="1453" y="1040"/>
                  </a:lnTo>
                  <a:lnTo>
                    <a:pt x="1453" y="1042"/>
                  </a:lnTo>
                  <a:lnTo>
                    <a:pt x="1453" y="1045"/>
                  </a:lnTo>
                  <a:lnTo>
                    <a:pt x="1453" y="1047"/>
                  </a:lnTo>
                  <a:lnTo>
                    <a:pt x="1455" y="1049"/>
                  </a:lnTo>
                  <a:lnTo>
                    <a:pt x="1455" y="1051"/>
                  </a:lnTo>
                  <a:lnTo>
                    <a:pt x="1455" y="1056"/>
                  </a:lnTo>
                  <a:lnTo>
                    <a:pt x="1453" y="1058"/>
                  </a:lnTo>
                  <a:lnTo>
                    <a:pt x="1451" y="1061"/>
                  </a:lnTo>
                  <a:lnTo>
                    <a:pt x="1449" y="1067"/>
                  </a:lnTo>
                  <a:lnTo>
                    <a:pt x="1449" y="1072"/>
                  </a:lnTo>
                  <a:lnTo>
                    <a:pt x="1451" y="1074"/>
                  </a:lnTo>
                  <a:lnTo>
                    <a:pt x="1451" y="1077"/>
                  </a:lnTo>
                  <a:lnTo>
                    <a:pt x="1455" y="1079"/>
                  </a:lnTo>
                  <a:lnTo>
                    <a:pt x="1460" y="1083"/>
                  </a:lnTo>
                  <a:lnTo>
                    <a:pt x="1460" y="1086"/>
                  </a:lnTo>
                  <a:lnTo>
                    <a:pt x="1460" y="1088"/>
                  </a:lnTo>
                  <a:lnTo>
                    <a:pt x="1458" y="1090"/>
                  </a:lnTo>
                  <a:lnTo>
                    <a:pt x="1455" y="1090"/>
                  </a:lnTo>
                  <a:lnTo>
                    <a:pt x="1451" y="1093"/>
                  </a:lnTo>
                  <a:lnTo>
                    <a:pt x="1439" y="1095"/>
                  </a:lnTo>
                  <a:lnTo>
                    <a:pt x="1428" y="1095"/>
                  </a:lnTo>
                  <a:lnTo>
                    <a:pt x="1414" y="1097"/>
                  </a:lnTo>
                  <a:lnTo>
                    <a:pt x="1412" y="1097"/>
                  </a:lnTo>
                  <a:lnTo>
                    <a:pt x="1408" y="1099"/>
                  </a:lnTo>
                  <a:lnTo>
                    <a:pt x="1408" y="1104"/>
                  </a:lnTo>
                  <a:lnTo>
                    <a:pt x="1405" y="1109"/>
                  </a:lnTo>
                  <a:lnTo>
                    <a:pt x="1401" y="1115"/>
                  </a:lnTo>
                  <a:lnTo>
                    <a:pt x="1398" y="1118"/>
                  </a:lnTo>
                  <a:lnTo>
                    <a:pt x="1382" y="1118"/>
                  </a:lnTo>
                  <a:lnTo>
                    <a:pt x="1344" y="1145"/>
                  </a:lnTo>
                  <a:lnTo>
                    <a:pt x="1344" y="1141"/>
                  </a:lnTo>
                  <a:lnTo>
                    <a:pt x="1341" y="1138"/>
                  </a:lnTo>
                  <a:lnTo>
                    <a:pt x="1339" y="1136"/>
                  </a:lnTo>
                  <a:lnTo>
                    <a:pt x="1337" y="1134"/>
                  </a:lnTo>
                  <a:lnTo>
                    <a:pt x="1337" y="1131"/>
                  </a:lnTo>
                  <a:lnTo>
                    <a:pt x="1337" y="1129"/>
                  </a:lnTo>
                  <a:lnTo>
                    <a:pt x="1337" y="1127"/>
                  </a:lnTo>
                  <a:lnTo>
                    <a:pt x="1337" y="1125"/>
                  </a:lnTo>
                  <a:lnTo>
                    <a:pt x="1334" y="1122"/>
                  </a:lnTo>
                  <a:lnTo>
                    <a:pt x="1334" y="1120"/>
                  </a:lnTo>
                  <a:lnTo>
                    <a:pt x="1330" y="1118"/>
                  </a:lnTo>
                  <a:lnTo>
                    <a:pt x="1328" y="1118"/>
                  </a:lnTo>
                  <a:lnTo>
                    <a:pt x="1328" y="1115"/>
                  </a:lnTo>
                  <a:lnTo>
                    <a:pt x="1328" y="1113"/>
                  </a:lnTo>
                  <a:lnTo>
                    <a:pt x="1325" y="1113"/>
                  </a:lnTo>
                  <a:lnTo>
                    <a:pt x="1325" y="1111"/>
                  </a:lnTo>
                  <a:lnTo>
                    <a:pt x="1323" y="1111"/>
                  </a:lnTo>
                  <a:lnTo>
                    <a:pt x="1321" y="1111"/>
                  </a:lnTo>
                  <a:lnTo>
                    <a:pt x="1316" y="1111"/>
                  </a:lnTo>
                  <a:lnTo>
                    <a:pt x="1314" y="1111"/>
                  </a:lnTo>
                  <a:lnTo>
                    <a:pt x="1312" y="1109"/>
                  </a:lnTo>
                  <a:lnTo>
                    <a:pt x="1307" y="1106"/>
                  </a:lnTo>
                  <a:lnTo>
                    <a:pt x="1300" y="1106"/>
                  </a:lnTo>
                  <a:lnTo>
                    <a:pt x="1296" y="1102"/>
                  </a:lnTo>
                  <a:lnTo>
                    <a:pt x="1286" y="1102"/>
                  </a:lnTo>
                  <a:lnTo>
                    <a:pt x="1280" y="1099"/>
                  </a:lnTo>
                  <a:lnTo>
                    <a:pt x="1277" y="1097"/>
                  </a:lnTo>
                  <a:lnTo>
                    <a:pt x="1275" y="1097"/>
                  </a:lnTo>
                  <a:lnTo>
                    <a:pt x="1273" y="1097"/>
                  </a:lnTo>
                  <a:lnTo>
                    <a:pt x="1270" y="1095"/>
                  </a:lnTo>
                  <a:lnTo>
                    <a:pt x="1270" y="1090"/>
                  </a:lnTo>
                  <a:lnTo>
                    <a:pt x="1270" y="1088"/>
                  </a:lnTo>
                  <a:lnTo>
                    <a:pt x="1270" y="1083"/>
                  </a:lnTo>
                  <a:lnTo>
                    <a:pt x="1270" y="1081"/>
                  </a:lnTo>
                  <a:lnTo>
                    <a:pt x="1270" y="1079"/>
                  </a:lnTo>
                  <a:lnTo>
                    <a:pt x="1270" y="1077"/>
                  </a:lnTo>
                  <a:lnTo>
                    <a:pt x="1270" y="1072"/>
                  </a:lnTo>
                  <a:lnTo>
                    <a:pt x="1273" y="1070"/>
                  </a:lnTo>
                  <a:lnTo>
                    <a:pt x="1273" y="1065"/>
                  </a:lnTo>
                  <a:lnTo>
                    <a:pt x="1273" y="1063"/>
                  </a:lnTo>
                  <a:lnTo>
                    <a:pt x="1270" y="1061"/>
                  </a:lnTo>
                  <a:lnTo>
                    <a:pt x="1270" y="1058"/>
                  </a:lnTo>
                  <a:lnTo>
                    <a:pt x="1270" y="1056"/>
                  </a:lnTo>
                  <a:lnTo>
                    <a:pt x="1273" y="1054"/>
                  </a:lnTo>
                  <a:lnTo>
                    <a:pt x="1275" y="1054"/>
                  </a:lnTo>
                  <a:lnTo>
                    <a:pt x="1275" y="1051"/>
                  </a:lnTo>
                  <a:lnTo>
                    <a:pt x="1277" y="1051"/>
                  </a:lnTo>
                  <a:lnTo>
                    <a:pt x="1277" y="1049"/>
                  </a:lnTo>
                  <a:lnTo>
                    <a:pt x="1280" y="1045"/>
                  </a:lnTo>
                  <a:lnTo>
                    <a:pt x="1282" y="1042"/>
                  </a:lnTo>
                  <a:lnTo>
                    <a:pt x="1284" y="1042"/>
                  </a:lnTo>
                  <a:lnTo>
                    <a:pt x="1286" y="1042"/>
                  </a:lnTo>
                  <a:lnTo>
                    <a:pt x="1289" y="1042"/>
                  </a:lnTo>
                  <a:lnTo>
                    <a:pt x="1291" y="1045"/>
                  </a:lnTo>
                  <a:lnTo>
                    <a:pt x="1293" y="1045"/>
                  </a:lnTo>
                  <a:lnTo>
                    <a:pt x="1296" y="1042"/>
                  </a:lnTo>
                  <a:lnTo>
                    <a:pt x="1298" y="1040"/>
                  </a:lnTo>
                  <a:lnTo>
                    <a:pt x="1302" y="1035"/>
                  </a:lnTo>
                  <a:lnTo>
                    <a:pt x="1305" y="1033"/>
                  </a:lnTo>
                  <a:lnTo>
                    <a:pt x="1305" y="1029"/>
                  </a:lnTo>
                  <a:lnTo>
                    <a:pt x="1307" y="1026"/>
                  </a:lnTo>
                  <a:lnTo>
                    <a:pt x="1305" y="1024"/>
                  </a:lnTo>
                  <a:lnTo>
                    <a:pt x="1302" y="1022"/>
                  </a:lnTo>
                  <a:lnTo>
                    <a:pt x="1300" y="1019"/>
                  </a:lnTo>
                  <a:lnTo>
                    <a:pt x="1291" y="1013"/>
                  </a:lnTo>
                  <a:lnTo>
                    <a:pt x="1286" y="1008"/>
                  </a:lnTo>
                  <a:lnTo>
                    <a:pt x="1280" y="1001"/>
                  </a:lnTo>
                  <a:lnTo>
                    <a:pt x="1277" y="999"/>
                  </a:lnTo>
                  <a:lnTo>
                    <a:pt x="1277" y="997"/>
                  </a:lnTo>
                  <a:lnTo>
                    <a:pt x="1275" y="994"/>
                  </a:lnTo>
                  <a:lnTo>
                    <a:pt x="1275" y="992"/>
                  </a:lnTo>
                  <a:lnTo>
                    <a:pt x="1275" y="987"/>
                  </a:lnTo>
                  <a:lnTo>
                    <a:pt x="1273" y="981"/>
                  </a:lnTo>
                  <a:lnTo>
                    <a:pt x="1273" y="974"/>
                  </a:lnTo>
                  <a:lnTo>
                    <a:pt x="1270" y="965"/>
                  </a:lnTo>
                  <a:lnTo>
                    <a:pt x="1266" y="960"/>
                  </a:lnTo>
                  <a:lnTo>
                    <a:pt x="1264" y="955"/>
                  </a:lnTo>
                  <a:lnTo>
                    <a:pt x="1261" y="951"/>
                  </a:lnTo>
                  <a:lnTo>
                    <a:pt x="1257" y="949"/>
                  </a:lnTo>
                  <a:lnTo>
                    <a:pt x="1254" y="946"/>
                  </a:lnTo>
                  <a:lnTo>
                    <a:pt x="1252" y="946"/>
                  </a:lnTo>
                  <a:lnTo>
                    <a:pt x="1248" y="944"/>
                  </a:lnTo>
                  <a:lnTo>
                    <a:pt x="1248" y="942"/>
                  </a:lnTo>
                  <a:lnTo>
                    <a:pt x="1245" y="939"/>
                  </a:lnTo>
                  <a:lnTo>
                    <a:pt x="1243" y="937"/>
                  </a:lnTo>
                  <a:lnTo>
                    <a:pt x="1241" y="937"/>
                  </a:lnTo>
                  <a:lnTo>
                    <a:pt x="1238" y="937"/>
                  </a:lnTo>
                  <a:lnTo>
                    <a:pt x="1236" y="939"/>
                  </a:lnTo>
                  <a:lnTo>
                    <a:pt x="1236" y="942"/>
                  </a:lnTo>
                  <a:lnTo>
                    <a:pt x="1229" y="955"/>
                  </a:lnTo>
                  <a:lnTo>
                    <a:pt x="1227" y="962"/>
                  </a:lnTo>
                  <a:lnTo>
                    <a:pt x="1225" y="967"/>
                  </a:lnTo>
                  <a:lnTo>
                    <a:pt x="1222" y="969"/>
                  </a:lnTo>
                  <a:lnTo>
                    <a:pt x="1222" y="971"/>
                  </a:lnTo>
                  <a:lnTo>
                    <a:pt x="1220" y="974"/>
                  </a:lnTo>
                  <a:lnTo>
                    <a:pt x="1218" y="974"/>
                  </a:lnTo>
                  <a:lnTo>
                    <a:pt x="1216" y="976"/>
                  </a:lnTo>
                  <a:lnTo>
                    <a:pt x="1211" y="983"/>
                  </a:lnTo>
                  <a:lnTo>
                    <a:pt x="1202" y="999"/>
                  </a:lnTo>
                  <a:lnTo>
                    <a:pt x="1200" y="1003"/>
                  </a:lnTo>
                  <a:lnTo>
                    <a:pt x="1197" y="1003"/>
                  </a:lnTo>
                  <a:lnTo>
                    <a:pt x="1197" y="1006"/>
                  </a:lnTo>
                  <a:lnTo>
                    <a:pt x="1195" y="1006"/>
                  </a:lnTo>
                  <a:lnTo>
                    <a:pt x="1195" y="1008"/>
                  </a:lnTo>
                  <a:lnTo>
                    <a:pt x="1193" y="1008"/>
                  </a:lnTo>
                  <a:lnTo>
                    <a:pt x="1190" y="1008"/>
                  </a:lnTo>
                  <a:lnTo>
                    <a:pt x="1190" y="1006"/>
                  </a:lnTo>
                  <a:lnTo>
                    <a:pt x="1188" y="1006"/>
                  </a:lnTo>
                  <a:lnTo>
                    <a:pt x="1188" y="1003"/>
                  </a:lnTo>
                  <a:lnTo>
                    <a:pt x="1186" y="1001"/>
                  </a:lnTo>
                  <a:lnTo>
                    <a:pt x="1184" y="1001"/>
                  </a:lnTo>
                  <a:lnTo>
                    <a:pt x="1181" y="1001"/>
                  </a:lnTo>
                  <a:lnTo>
                    <a:pt x="1181" y="1003"/>
                  </a:lnTo>
                  <a:lnTo>
                    <a:pt x="1179" y="1006"/>
                  </a:lnTo>
                  <a:lnTo>
                    <a:pt x="1179" y="1008"/>
                  </a:lnTo>
                  <a:lnTo>
                    <a:pt x="1179" y="1010"/>
                  </a:lnTo>
                  <a:lnTo>
                    <a:pt x="1179" y="1013"/>
                  </a:lnTo>
                  <a:lnTo>
                    <a:pt x="1177" y="1015"/>
                  </a:lnTo>
                  <a:lnTo>
                    <a:pt x="1174" y="1017"/>
                  </a:lnTo>
                  <a:lnTo>
                    <a:pt x="1172" y="1017"/>
                  </a:lnTo>
                  <a:lnTo>
                    <a:pt x="1170" y="1017"/>
                  </a:lnTo>
                  <a:lnTo>
                    <a:pt x="1168" y="1017"/>
                  </a:lnTo>
                  <a:lnTo>
                    <a:pt x="1165" y="1017"/>
                  </a:lnTo>
                  <a:lnTo>
                    <a:pt x="1161" y="1015"/>
                  </a:lnTo>
                  <a:lnTo>
                    <a:pt x="1158" y="1013"/>
                  </a:lnTo>
                  <a:lnTo>
                    <a:pt x="1156" y="1010"/>
                  </a:lnTo>
                  <a:lnTo>
                    <a:pt x="1154" y="1010"/>
                  </a:lnTo>
                  <a:lnTo>
                    <a:pt x="1152" y="1010"/>
                  </a:lnTo>
                  <a:lnTo>
                    <a:pt x="1149" y="1008"/>
                  </a:lnTo>
                  <a:lnTo>
                    <a:pt x="1145" y="1008"/>
                  </a:lnTo>
                  <a:lnTo>
                    <a:pt x="1142" y="1008"/>
                  </a:lnTo>
                  <a:lnTo>
                    <a:pt x="1140" y="1008"/>
                  </a:lnTo>
                  <a:lnTo>
                    <a:pt x="1140" y="1006"/>
                  </a:lnTo>
                  <a:lnTo>
                    <a:pt x="1136" y="1003"/>
                  </a:lnTo>
                  <a:lnTo>
                    <a:pt x="1133" y="1003"/>
                  </a:lnTo>
                  <a:lnTo>
                    <a:pt x="1129" y="1001"/>
                  </a:lnTo>
                  <a:lnTo>
                    <a:pt x="1133" y="1008"/>
                  </a:lnTo>
                  <a:lnTo>
                    <a:pt x="1133" y="1010"/>
                  </a:lnTo>
                  <a:lnTo>
                    <a:pt x="1133" y="1015"/>
                  </a:lnTo>
                  <a:lnTo>
                    <a:pt x="1136" y="1017"/>
                  </a:lnTo>
                  <a:lnTo>
                    <a:pt x="1136" y="1019"/>
                  </a:lnTo>
                  <a:lnTo>
                    <a:pt x="1138" y="1022"/>
                  </a:lnTo>
                  <a:lnTo>
                    <a:pt x="1140" y="1024"/>
                  </a:lnTo>
                  <a:lnTo>
                    <a:pt x="1142" y="1024"/>
                  </a:lnTo>
                  <a:lnTo>
                    <a:pt x="1142" y="1026"/>
                  </a:lnTo>
                  <a:lnTo>
                    <a:pt x="1145" y="1029"/>
                  </a:lnTo>
                  <a:lnTo>
                    <a:pt x="1145" y="1031"/>
                  </a:lnTo>
                  <a:lnTo>
                    <a:pt x="1142" y="1035"/>
                  </a:lnTo>
                  <a:lnTo>
                    <a:pt x="1142" y="1038"/>
                  </a:lnTo>
                  <a:lnTo>
                    <a:pt x="1142" y="1042"/>
                  </a:lnTo>
                  <a:lnTo>
                    <a:pt x="1145" y="1045"/>
                  </a:lnTo>
                  <a:lnTo>
                    <a:pt x="1147" y="1047"/>
                  </a:lnTo>
                  <a:lnTo>
                    <a:pt x="1147" y="1049"/>
                  </a:lnTo>
                  <a:lnTo>
                    <a:pt x="1149" y="1051"/>
                  </a:lnTo>
                  <a:lnTo>
                    <a:pt x="1149" y="1054"/>
                  </a:lnTo>
                  <a:lnTo>
                    <a:pt x="1149" y="1058"/>
                  </a:lnTo>
                  <a:lnTo>
                    <a:pt x="1149" y="1061"/>
                  </a:lnTo>
                  <a:lnTo>
                    <a:pt x="1147" y="1063"/>
                  </a:lnTo>
                  <a:lnTo>
                    <a:pt x="1145" y="1065"/>
                  </a:lnTo>
                  <a:lnTo>
                    <a:pt x="1145" y="1067"/>
                  </a:lnTo>
                  <a:lnTo>
                    <a:pt x="1145" y="1070"/>
                  </a:lnTo>
                  <a:lnTo>
                    <a:pt x="1145" y="1072"/>
                  </a:lnTo>
                  <a:lnTo>
                    <a:pt x="1145" y="1074"/>
                  </a:lnTo>
                  <a:lnTo>
                    <a:pt x="1142" y="1077"/>
                  </a:lnTo>
                  <a:lnTo>
                    <a:pt x="1142" y="1079"/>
                  </a:lnTo>
                  <a:lnTo>
                    <a:pt x="1140" y="1081"/>
                  </a:lnTo>
                  <a:lnTo>
                    <a:pt x="1138" y="1083"/>
                  </a:lnTo>
                  <a:lnTo>
                    <a:pt x="1138" y="1086"/>
                  </a:lnTo>
                  <a:lnTo>
                    <a:pt x="1138" y="1088"/>
                  </a:lnTo>
                  <a:lnTo>
                    <a:pt x="1136" y="1090"/>
                  </a:lnTo>
                  <a:lnTo>
                    <a:pt x="1136" y="1093"/>
                  </a:lnTo>
                  <a:lnTo>
                    <a:pt x="1133" y="1095"/>
                  </a:lnTo>
                  <a:lnTo>
                    <a:pt x="1131" y="1095"/>
                  </a:lnTo>
                  <a:lnTo>
                    <a:pt x="1129" y="1097"/>
                  </a:lnTo>
                  <a:lnTo>
                    <a:pt x="1129" y="1099"/>
                  </a:lnTo>
                  <a:lnTo>
                    <a:pt x="1129" y="1104"/>
                  </a:lnTo>
                  <a:lnTo>
                    <a:pt x="1129" y="1106"/>
                  </a:lnTo>
                  <a:lnTo>
                    <a:pt x="1126" y="1109"/>
                  </a:lnTo>
                  <a:lnTo>
                    <a:pt x="1124" y="1109"/>
                  </a:lnTo>
                  <a:lnTo>
                    <a:pt x="1120" y="1111"/>
                  </a:lnTo>
                  <a:lnTo>
                    <a:pt x="1117" y="1111"/>
                  </a:lnTo>
                  <a:lnTo>
                    <a:pt x="1115" y="1113"/>
                  </a:lnTo>
                  <a:lnTo>
                    <a:pt x="1117" y="1115"/>
                  </a:lnTo>
                  <a:lnTo>
                    <a:pt x="1117" y="1118"/>
                  </a:lnTo>
                  <a:lnTo>
                    <a:pt x="1117" y="1120"/>
                  </a:lnTo>
                  <a:lnTo>
                    <a:pt x="1115" y="1120"/>
                  </a:lnTo>
                  <a:lnTo>
                    <a:pt x="1113" y="1122"/>
                  </a:lnTo>
                  <a:lnTo>
                    <a:pt x="1108" y="1127"/>
                  </a:lnTo>
                  <a:lnTo>
                    <a:pt x="1106" y="1129"/>
                  </a:lnTo>
                  <a:lnTo>
                    <a:pt x="1106" y="1131"/>
                  </a:lnTo>
                  <a:lnTo>
                    <a:pt x="1106" y="1134"/>
                  </a:lnTo>
                  <a:lnTo>
                    <a:pt x="1108" y="1136"/>
                  </a:lnTo>
                  <a:lnTo>
                    <a:pt x="1108" y="1138"/>
                  </a:lnTo>
                  <a:lnTo>
                    <a:pt x="1106" y="1145"/>
                  </a:lnTo>
                  <a:lnTo>
                    <a:pt x="1104" y="1145"/>
                  </a:lnTo>
                  <a:lnTo>
                    <a:pt x="1101" y="1143"/>
                  </a:lnTo>
                  <a:lnTo>
                    <a:pt x="1099" y="1141"/>
                  </a:lnTo>
                  <a:lnTo>
                    <a:pt x="1097" y="1138"/>
                  </a:lnTo>
                  <a:lnTo>
                    <a:pt x="1094" y="1136"/>
                  </a:lnTo>
                  <a:lnTo>
                    <a:pt x="1092" y="1134"/>
                  </a:lnTo>
                  <a:lnTo>
                    <a:pt x="1090" y="1134"/>
                  </a:lnTo>
                  <a:lnTo>
                    <a:pt x="1088" y="1134"/>
                  </a:lnTo>
                  <a:lnTo>
                    <a:pt x="1085" y="1131"/>
                  </a:lnTo>
                  <a:lnTo>
                    <a:pt x="1083" y="1129"/>
                  </a:lnTo>
                  <a:lnTo>
                    <a:pt x="1083" y="1127"/>
                  </a:lnTo>
                  <a:lnTo>
                    <a:pt x="1081" y="1127"/>
                  </a:lnTo>
                  <a:lnTo>
                    <a:pt x="1078" y="1127"/>
                  </a:lnTo>
                  <a:lnTo>
                    <a:pt x="1076" y="1127"/>
                  </a:lnTo>
                  <a:lnTo>
                    <a:pt x="1072" y="1125"/>
                  </a:lnTo>
                  <a:lnTo>
                    <a:pt x="1069" y="1122"/>
                  </a:lnTo>
                  <a:lnTo>
                    <a:pt x="1067" y="1120"/>
                  </a:lnTo>
                  <a:lnTo>
                    <a:pt x="1065" y="1118"/>
                  </a:lnTo>
                  <a:lnTo>
                    <a:pt x="1062" y="1118"/>
                  </a:lnTo>
                  <a:lnTo>
                    <a:pt x="1062" y="1115"/>
                  </a:lnTo>
                  <a:lnTo>
                    <a:pt x="1060" y="1115"/>
                  </a:lnTo>
                  <a:lnTo>
                    <a:pt x="1058" y="1118"/>
                  </a:lnTo>
                  <a:lnTo>
                    <a:pt x="1056" y="1122"/>
                  </a:lnTo>
                  <a:lnTo>
                    <a:pt x="1051" y="1127"/>
                  </a:lnTo>
                  <a:lnTo>
                    <a:pt x="1046" y="1136"/>
                  </a:lnTo>
                  <a:lnTo>
                    <a:pt x="1044" y="1138"/>
                  </a:lnTo>
                  <a:lnTo>
                    <a:pt x="1040" y="1141"/>
                  </a:lnTo>
                  <a:lnTo>
                    <a:pt x="1033" y="1145"/>
                  </a:lnTo>
                  <a:lnTo>
                    <a:pt x="1024" y="1147"/>
                  </a:lnTo>
                  <a:lnTo>
                    <a:pt x="1021" y="1147"/>
                  </a:lnTo>
                  <a:lnTo>
                    <a:pt x="1019" y="1147"/>
                  </a:lnTo>
                  <a:lnTo>
                    <a:pt x="1014" y="1145"/>
                  </a:lnTo>
                  <a:lnTo>
                    <a:pt x="1012" y="1145"/>
                  </a:lnTo>
                  <a:lnTo>
                    <a:pt x="1008" y="1143"/>
                  </a:lnTo>
                  <a:lnTo>
                    <a:pt x="1003" y="1143"/>
                  </a:lnTo>
                  <a:lnTo>
                    <a:pt x="1001" y="1143"/>
                  </a:lnTo>
                  <a:lnTo>
                    <a:pt x="998" y="1143"/>
                  </a:lnTo>
                  <a:lnTo>
                    <a:pt x="996" y="1145"/>
                  </a:lnTo>
                  <a:lnTo>
                    <a:pt x="996" y="1147"/>
                  </a:lnTo>
                  <a:lnTo>
                    <a:pt x="996" y="1150"/>
                  </a:lnTo>
                  <a:lnTo>
                    <a:pt x="994" y="1154"/>
                  </a:lnTo>
                  <a:lnTo>
                    <a:pt x="992" y="1157"/>
                  </a:lnTo>
                  <a:lnTo>
                    <a:pt x="989" y="1161"/>
                  </a:lnTo>
                  <a:lnTo>
                    <a:pt x="985" y="1170"/>
                  </a:lnTo>
                  <a:lnTo>
                    <a:pt x="980" y="1179"/>
                  </a:lnTo>
                  <a:lnTo>
                    <a:pt x="969" y="1198"/>
                  </a:lnTo>
                  <a:lnTo>
                    <a:pt x="957" y="1216"/>
                  </a:lnTo>
                  <a:lnTo>
                    <a:pt x="955" y="1223"/>
                  </a:lnTo>
                  <a:lnTo>
                    <a:pt x="953" y="1227"/>
                  </a:lnTo>
                  <a:lnTo>
                    <a:pt x="953" y="1232"/>
                  </a:lnTo>
                  <a:lnTo>
                    <a:pt x="953" y="1234"/>
                  </a:lnTo>
                  <a:lnTo>
                    <a:pt x="946" y="1239"/>
                  </a:lnTo>
                  <a:lnTo>
                    <a:pt x="944" y="1243"/>
                  </a:lnTo>
                  <a:lnTo>
                    <a:pt x="941" y="1243"/>
                  </a:lnTo>
                  <a:lnTo>
                    <a:pt x="939" y="1243"/>
                  </a:lnTo>
                  <a:lnTo>
                    <a:pt x="937" y="1243"/>
                  </a:lnTo>
                  <a:lnTo>
                    <a:pt x="935" y="1243"/>
                  </a:lnTo>
                  <a:lnTo>
                    <a:pt x="932" y="1246"/>
                  </a:lnTo>
                  <a:lnTo>
                    <a:pt x="930" y="1246"/>
                  </a:lnTo>
                  <a:lnTo>
                    <a:pt x="928" y="1248"/>
                  </a:lnTo>
                  <a:lnTo>
                    <a:pt x="925" y="1250"/>
                  </a:lnTo>
                  <a:lnTo>
                    <a:pt x="925" y="1253"/>
                  </a:lnTo>
                  <a:lnTo>
                    <a:pt x="923" y="1253"/>
                  </a:lnTo>
                  <a:lnTo>
                    <a:pt x="921" y="1255"/>
                  </a:lnTo>
                  <a:lnTo>
                    <a:pt x="919" y="1255"/>
                  </a:lnTo>
                  <a:lnTo>
                    <a:pt x="909" y="1259"/>
                  </a:lnTo>
                  <a:lnTo>
                    <a:pt x="907" y="1259"/>
                  </a:lnTo>
                  <a:lnTo>
                    <a:pt x="905" y="1257"/>
                  </a:lnTo>
                  <a:lnTo>
                    <a:pt x="893" y="1250"/>
                  </a:lnTo>
                  <a:lnTo>
                    <a:pt x="889" y="1243"/>
                  </a:lnTo>
                  <a:lnTo>
                    <a:pt x="887" y="1241"/>
                  </a:lnTo>
                  <a:lnTo>
                    <a:pt x="889" y="1237"/>
                  </a:lnTo>
                  <a:lnTo>
                    <a:pt x="891" y="1227"/>
                  </a:lnTo>
                  <a:lnTo>
                    <a:pt x="891" y="1225"/>
                  </a:lnTo>
                  <a:lnTo>
                    <a:pt x="889" y="1223"/>
                  </a:lnTo>
                  <a:lnTo>
                    <a:pt x="887" y="1221"/>
                  </a:lnTo>
                  <a:lnTo>
                    <a:pt x="884" y="1218"/>
                  </a:lnTo>
                  <a:lnTo>
                    <a:pt x="880" y="1214"/>
                  </a:lnTo>
                  <a:lnTo>
                    <a:pt x="877" y="1214"/>
                  </a:lnTo>
                  <a:lnTo>
                    <a:pt x="875" y="1214"/>
                  </a:lnTo>
                  <a:lnTo>
                    <a:pt x="871" y="1216"/>
                  </a:lnTo>
                  <a:lnTo>
                    <a:pt x="866" y="1218"/>
                  </a:lnTo>
                  <a:lnTo>
                    <a:pt x="859" y="1225"/>
                  </a:lnTo>
                  <a:lnTo>
                    <a:pt x="852" y="1227"/>
                  </a:lnTo>
                  <a:lnTo>
                    <a:pt x="850" y="1234"/>
                  </a:lnTo>
                  <a:lnTo>
                    <a:pt x="845" y="1239"/>
                  </a:lnTo>
                  <a:lnTo>
                    <a:pt x="841" y="1246"/>
                  </a:lnTo>
                  <a:lnTo>
                    <a:pt x="839" y="1248"/>
                  </a:lnTo>
                  <a:lnTo>
                    <a:pt x="836" y="1250"/>
                  </a:lnTo>
                  <a:lnTo>
                    <a:pt x="832" y="1250"/>
                  </a:lnTo>
                  <a:lnTo>
                    <a:pt x="832" y="1248"/>
                  </a:lnTo>
                  <a:lnTo>
                    <a:pt x="829" y="1248"/>
                  </a:lnTo>
                  <a:lnTo>
                    <a:pt x="827" y="1246"/>
                  </a:lnTo>
                  <a:lnTo>
                    <a:pt x="823" y="1243"/>
                  </a:lnTo>
                  <a:lnTo>
                    <a:pt x="818" y="1241"/>
                  </a:lnTo>
                  <a:lnTo>
                    <a:pt x="813" y="1241"/>
                  </a:lnTo>
                  <a:lnTo>
                    <a:pt x="804" y="1237"/>
                  </a:lnTo>
                  <a:lnTo>
                    <a:pt x="797" y="1234"/>
                  </a:lnTo>
                  <a:lnTo>
                    <a:pt x="788" y="1230"/>
                  </a:lnTo>
                  <a:lnTo>
                    <a:pt x="781" y="1225"/>
                  </a:lnTo>
                  <a:lnTo>
                    <a:pt x="775" y="1223"/>
                  </a:lnTo>
                  <a:lnTo>
                    <a:pt x="752" y="1214"/>
                  </a:lnTo>
                  <a:lnTo>
                    <a:pt x="740" y="1209"/>
                  </a:lnTo>
                  <a:lnTo>
                    <a:pt x="736" y="1209"/>
                  </a:lnTo>
                  <a:lnTo>
                    <a:pt x="733" y="1209"/>
                  </a:lnTo>
                  <a:lnTo>
                    <a:pt x="731" y="1209"/>
                  </a:lnTo>
                  <a:lnTo>
                    <a:pt x="729" y="1209"/>
                  </a:lnTo>
                  <a:lnTo>
                    <a:pt x="724" y="1209"/>
                  </a:lnTo>
                  <a:lnTo>
                    <a:pt x="720" y="1209"/>
                  </a:lnTo>
                  <a:lnTo>
                    <a:pt x="717" y="1209"/>
                  </a:lnTo>
                  <a:lnTo>
                    <a:pt x="715" y="1207"/>
                  </a:lnTo>
                  <a:lnTo>
                    <a:pt x="715" y="1205"/>
                  </a:lnTo>
                  <a:lnTo>
                    <a:pt x="713" y="1205"/>
                  </a:lnTo>
                  <a:lnTo>
                    <a:pt x="711" y="1202"/>
                  </a:lnTo>
                  <a:lnTo>
                    <a:pt x="708" y="1200"/>
                  </a:lnTo>
                  <a:lnTo>
                    <a:pt x="704" y="1195"/>
                  </a:lnTo>
                  <a:lnTo>
                    <a:pt x="701" y="1195"/>
                  </a:lnTo>
                  <a:lnTo>
                    <a:pt x="699" y="1193"/>
                  </a:lnTo>
                  <a:lnTo>
                    <a:pt x="697" y="1193"/>
                  </a:lnTo>
                  <a:lnTo>
                    <a:pt x="695" y="1193"/>
                  </a:lnTo>
                  <a:lnTo>
                    <a:pt x="690" y="1193"/>
                  </a:lnTo>
                  <a:lnTo>
                    <a:pt x="683" y="1193"/>
                  </a:lnTo>
                  <a:lnTo>
                    <a:pt x="681" y="1193"/>
                  </a:lnTo>
                  <a:lnTo>
                    <a:pt x="681" y="1195"/>
                  </a:lnTo>
                  <a:lnTo>
                    <a:pt x="681" y="1198"/>
                  </a:lnTo>
                  <a:lnTo>
                    <a:pt x="681" y="1202"/>
                  </a:lnTo>
                  <a:lnTo>
                    <a:pt x="681" y="1205"/>
                  </a:lnTo>
                  <a:lnTo>
                    <a:pt x="681" y="1207"/>
                  </a:lnTo>
                  <a:lnTo>
                    <a:pt x="681" y="1209"/>
                  </a:lnTo>
                  <a:lnTo>
                    <a:pt x="679" y="1209"/>
                  </a:lnTo>
                  <a:lnTo>
                    <a:pt x="676" y="1211"/>
                  </a:lnTo>
                  <a:lnTo>
                    <a:pt x="656" y="1232"/>
                  </a:lnTo>
                  <a:lnTo>
                    <a:pt x="649" y="1230"/>
                  </a:lnTo>
                  <a:lnTo>
                    <a:pt x="647" y="1230"/>
                  </a:lnTo>
                  <a:lnTo>
                    <a:pt x="644" y="1232"/>
                  </a:lnTo>
                  <a:lnTo>
                    <a:pt x="642" y="1232"/>
                  </a:lnTo>
                  <a:lnTo>
                    <a:pt x="637" y="1234"/>
                  </a:lnTo>
                  <a:lnTo>
                    <a:pt x="635" y="1234"/>
                  </a:lnTo>
                  <a:lnTo>
                    <a:pt x="631" y="1237"/>
                  </a:lnTo>
                  <a:lnTo>
                    <a:pt x="628" y="1237"/>
                  </a:lnTo>
                  <a:lnTo>
                    <a:pt x="626" y="1237"/>
                  </a:lnTo>
                  <a:lnTo>
                    <a:pt x="624" y="1234"/>
                  </a:lnTo>
                  <a:lnTo>
                    <a:pt x="624" y="1232"/>
                  </a:lnTo>
                  <a:lnTo>
                    <a:pt x="624" y="1227"/>
                  </a:lnTo>
                  <a:lnTo>
                    <a:pt x="624" y="1225"/>
                  </a:lnTo>
                  <a:lnTo>
                    <a:pt x="621" y="1225"/>
                  </a:lnTo>
                  <a:lnTo>
                    <a:pt x="619" y="1223"/>
                  </a:lnTo>
                  <a:lnTo>
                    <a:pt x="617" y="1223"/>
                  </a:lnTo>
                  <a:lnTo>
                    <a:pt x="617" y="1221"/>
                  </a:lnTo>
                  <a:lnTo>
                    <a:pt x="615" y="1218"/>
                  </a:lnTo>
                  <a:lnTo>
                    <a:pt x="608" y="1216"/>
                  </a:lnTo>
                  <a:lnTo>
                    <a:pt x="603" y="1216"/>
                  </a:lnTo>
                  <a:lnTo>
                    <a:pt x="599" y="1216"/>
                  </a:lnTo>
                  <a:lnTo>
                    <a:pt x="596" y="1214"/>
                  </a:lnTo>
                  <a:lnTo>
                    <a:pt x="594" y="1214"/>
                  </a:lnTo>
                  <a:lnTo>
                    <a:pt x="592" y="1214"/>
                  </a:lnTo>
                  <a:lnTo>
                    <a:pt x="589" y="1214"/>
                  </a:lnTo>
                  <a:lnTo>
                    <a:pt x="585" y="1214"/>
                  </a:lnTo>
                  <a:lnTo>
                    <a:pt x="583" y="1216"/>
                  </a:lnTo>
                  <a:lnTo>
                    <a:pt x="578" y="1216"/>
                  </a:lnTo>
                  <a:lnTo>
                    <a:pt x="573" y="1216"/>
                  </a:lnTo>
                  <a:lnTo>
                    <a:pt x="564" y="1216"/>
                  </a:lnTo>
                  <a:lnTo>
                    <a:pt x="555" y="1216"/>
                  </a:lnTo>
                  <a:lnTo>
                    <a:pt x="553" y="1216"/>
                  </a:lnTo>
                  <a:lnTo>
                    <a:pt x="548" y="1216"/>
                  </a:lnTo>
                  <a:lnTo>
                    <a:pt x="537" y="1216"/>
                  </a:lnTo>
                  <a:lnTo>
                    <a:pt x="532" y="1214"/>
                  </a:lnTo>
                  <a:lnTo>
                    <a:pt x="530" y="1211"/>
                  </a:lnTo>
                  <a:lnTo>
                    <a:pt x="528" y="1209"/>
                  </a:lnTo>
                  <a:lnTo>
                    <a:pt x="526" y="1202"/>
                  </a:lnTo>
                  <a:lnTo>
                    <a:pt x="523" y="1193"/>
                  </a:lnTo>
                  <a:lnTo>
                    <a:pt x="523" y="1186"/>
                  </a:lnTo>
                  <a:lnTo>
                    <a:pt x="521" y="1184"/>
                  </a:lnTo>
                  <a:lnTo>
                    <a:pt x="519" y="1182"/>
                  </a:lnTo>
                  <a:lnTo>
                    <a:pt x="514" y="1179"/>
                  </a:lnTo>
                  <a:lnTo>
                    <a:pt x="514" y="1177"/>
                  </a:lnTo>
                  <a:lnTo>
                    <a:pt x="512" y="1175"/>
                  </a:lnTo>
                  <a:lnTo>
                    <a:pt x="510" y="1170"/>
                  </a:lnTo>
                  <a:lnTo>
                    <a:pt x="507" y="1168"/>
                  </a:lnTo>
                  <a:lnTo>
                    <a:pt x="505" y="1166"/>
                  </a:lnTo>
                  <a:lnTo>
                    <a:pt x="498" y="1163"/>
                  </a:lnTo>
                  <a:lnTo>
                    <a:pt x="496" y="1161"/>
                  </a:lnTo>
                  <a:lnTo>
                    <a:pt x="494" y="1159"/>
                  </a:lnTo>
                  <a:lnTo>
                    <a:pt x="494" y="1157"/>
                  </a:lnTo>
                  <a:lnTo>
                    <a:pt x="491" y="1154"/>
                  </a:lnTo>
                  <a:lnTo>
                    <a:pt x="489" y="1154"/>
                  </a:lnTo>
                  <a:lnTo>
                    <a:pt x="484" y="1154"/>
                  </a:lnTo>
                  <a:lnTo>
                    <a:pt x="478" y="1154"/>
                  </a:lnTo>
                  <a:lnTo>
                    <a:pt x="475" y="1154"/>
                  </a:lnTo>
                  <a:lnTo>
                    <a:pt x="473" y="1154"/>
                  </a:lnTo>
                  <a:lnTo>
                    <a:pt x="468" y="1152"/>
                  </a:lnTo>
                  <a:lnTo>
                    <a:pt x="468" y="1147"/>
                  </a:lnTo>
                  <a:lnTo>
                    <a:pt x="466" y="1145"/>
                  </a:lnTo>
                  <a:lnTo>
                    <a:pt x="464" y="1145"/>
                  </a:lnTo>
                  <a:lnTo>
                    <a:pt x="462" y="1143"/>
                  </a:lnTo>
                  <a:lnTo>
                    <a:pt x="459" y="1143"/>
                  </a:lnTo>
                  <a:lnTo>
                    <a:pt x="457" y="1145"/>
                  </a:lnTo>
                  <a:lnTo>
                    <a:pt x="452" y="1145"/>
                  </a:lnTo>
                  <a:lnTo>
                    <a:pt x="443" y="1147"/>
                  </a:lnTo>
                  <a:lnTo>
                    <a:pt x="436" y="1147"/>
                  </a:lnTo>
                  <a:lnTo>
                    <a:pt x="427" y="1150"/>
                  </a:lnTo>
                  <a:lnTo>
                    <a:pt x="420" y="1150"/>
                  </a:lnTo>
                  <a:lnTo>
                    <a:pt x="418" y="1147"/>
                  </a:lnTo>
                  <a:lnTo>
                    <a:pt x="416" y="1145"/>
                  </a:lnTo>
                  <a:lnTo>
                    <a:pt x="414" y="1145"/>
                  </a:lnTo>
                  <a:lnTo>
                    <a:pt x="411" y="1145"/>
                  </a:lnTo>
                  <a:lnTo>
                    <a:pt x="409" y="1143"/>
                  </a:lnTo>
                  <a:lnTo>
                    <a:pt x="409" y="1141"/>
                  </a:lnTo>
                  <a:lnTo>
                    <a:pt x="407" y="1138"/>
                  </a:lnTo>
                  <a:lnTo>
                    <a:pt x="404" y="1134"/>
                  </a:lnTo>
                  <a:lnTo>
                    <a:pt x="402" y="1125"/>
                  </a:lnTo>
                  <a:lnTo>
                    <a:pt x="395" y="1115"/>
                  </a:lnTo>
                  <a:lnTo>
                    <a:pt x="393" y="1111"/>
                  </a:lnTo>
                  <a:lnTo>
                    <a:pt x="386" y="1106"/>
                  </a:lnTo>
                  <a:lnTo>
                    <a:pt x="379" y="1099"/>
                  </a:lnTo>
                  <a:lnTo>
                    <a:pt x="375" y="1095"/>
                  </a:lnTo>
                  <a:lnTo>
                    <a:pt x="372" y="1093"/>
                  </a:lnTo>
                  <a:lnTo>
                    <a:pt x="370" y="1088"/>
                  </a:lnTo>
                  <a:lnTo>
                    <a:pt x="370" y="1083"/>
                  </a:lnTo>
                  <a:lnTo>
                    <a:pt x="368" y="1077"/>
                  </a:lnTo>
                  <a:lnTo>
                    <a:pt x="370" y="1074"/>
                  </a:lnTo>
                  <a:lnTo>
                    <a:pt x="375" y="1070"/>
                  </a:lnTo>
                  <a:lnTo>
                    <a:pt x="377" y="1065"/>
                  </a:lnTo>
                  <a:lnTo>
                    <a:pt x="379" y="1061"/>
                  </a:lnTo>
                  <a:lnTo>
                    <a:pt x="379" y="1054"/>
                  </a:lnTo>
                  <a:lnTo>
                    <a:pt x="377" y="1049"/>
                  </a:lnTo>
                  <a:lnTo>
                    <a:pt x="377" y="1042"/>
                  </a:lnTo>
                  <a:lnTo>
                    <a:pt x="377" y="1038"/>
                  </a:lnTo>
                  <a:lnTo>
                    <a:pt x="379" y="1038"/>
                  </a:lnTo>
                  <a:lnTo>
                    <a:pt x="384" y="1035"/>
                  </a:lnTo>
                  <a:lnTo>
                    <a:pt x="388" y="1031"/>
                  </a:lnTo>
                  <a:lnTo>
                    <a:pt x="393" y="1019"/>
                  </a:lnTo>
                  <a:lnTo>
                    <a:pt x="395" y="1015"/>
                  </a:lnTo>
                  <a:lnTo>
                    <a:pt x="398" y="1013"/>
                  </a:lnTo>
                  <a:lnTo>
                    <a:pt x="398" y="1010"/>
                  </a:lnTo>
                  <a:lnTo>
                    <a:pt x="400" y="1008"/>
                  </a:lnTo>
                  <a:lnTo>
                    <a:pt x="398" y="1003"/>
                  </a:lnTo>
                  <a:lnTo>
                    <a:pt x="395" y="1001"/>
                  </a:lnTo>
                  <a:lnTo>
                    <a:pt x="395" y="997"/>
                  </a:lnTo>
                  <a:lnTo>
                    <a:pt x="393" y="994"/>
                  </a:lnTo>
                  <a:lnTo>
                    <a:pt x="395" y="990"/>
                  </a:lnTo>
                  <a:lnTo>
                    <a:pt x="395" y="983"/>
                  </a:lnTo>
                  <a:lnTo>
                    <a:pt x="398" y="978"/>
                  </a:lnTo>
                  <a:lnTo>
                    <a:pt x="400" y="978"/>
                  </a:lnTo>
                  <a:lnTo>
                    <a:pt x="402" y="978"/>
                  </a:lnTo>
                  <a:lnTo>
                    <a:pt x="404" y="983"/>
                  </a:lnTo>
                  <a:lnTo>
                    <a:pt x="404" y="985"/>
                  </a:lnTo>
                  <a:lnTo>
                    <a:pt x="409" y="987"/>
                  </a:lnTo>
                  <a:lnTo>
                    <a:pt x="418" y="985"/>
                  </a:lnTo>
                  <a:lnTo>
                    <a:pt x="430" y="983"/>
                  </a:lnTo>
                  <a:lnTo>
                    <a:pt x="436" y="983"/>
                  </a:lnTo>
                  <a:lnTo>
                    <a:pt x="441" y="983"/>
                  </a:lnTo>
                  <a:lnTo>
                    <a:pt x="446" y="983"/>
                  </a:lnTo>
                  <a:lnTo>
                    <a:pt x="448" y="981"/>
                  </a:lnTo>
                  <a:lnTo>
                    <a:pt x="450" y="981"/>
                  </a:lnTo>
                  <a:lnTo>
                    <a:pt x="452" y="976"/>
                  </a:lnTo>
                  <a:lnTo>
                    <a:pt x="457" y="971"/>
                  </a:lnTo>
                  <a:lnTo>
                    <a:pt x="457" y="967"/>
                  </a:lnTo>
                  <a:lnTo>
                    <a:pt x="457" y="962"/>
                  </a:lnTo>
                  <a:lnTo>
                    <a:pt x="455" y="955"/>
                  </a:lnTo>
                  <a:lnTo>
                    <a:pt x="455" y="949"/>
                  </a:lnTo>
                  <a:lnTo>
                    <a:pt x="455" y="946"/>
                  </a:lnTo>
                  <a:lnTo>
                    <a:pt x="457" y="946"/>
                  </a:lnTo>
                  <a:lnTo>
                    <a:pt x="459" y="946"/>
                  </a:lnTo>
                  <a:lnTo>
                    <a:pt x="462" y="944"/>
                  </a:lnTo>
                  <a:lnTo>
                    <a:pt x="464" y="944"/>
                  </a:lnTo>
                  <a:lnTo>
                    <a:pt x="466" y="942"/>
                  </a:lnTo>
                  <a:lnTo>
                    <a:pt x="468" y="942"/>
                  </a:lnTo>
                  <a:lnTo>
                    <a:pt x="473" y="942"/>
                  </a:lnTo>
                  <a:lnTo>
                    <a:pt x="475" y="942"/>
                  </a:lnTo>
                  <a:lnTo>
                    <a:pt x="478" y="939"/>
                  </a:lnTo>
                  <a:lnTo>
                    <a:pt x="478" y="937"/>
                  </a:lnTo>
                  <a:lnTo>
                    <a:pt x="478" y="933"/>
                  </a:lnTo>
                  <a:lnTo>
                    <a:pt x="480" y="928"/>
                  </a:lnTo>
                  <a:lnTo>
                    <a:pt x="482" y="928"/>
                  </a:lnTo>
                  <a:lnTo>
                    <a:pt x="491" y="926"/>
                  </a:lnTo>
                  <a:lnTo>
                    <a:pt x="491" y="923"/>
                  </a:lnTo>
                  <a:lnTo>
                    <a:pt x="494" y="921"/>
                  </a:lnTo>
                  <a:lnTo>
                    <a:pt x="496" y="919"/>
                  </a:lnTo>
                  <a:lnTo>
                    <a:pt x="500" y="919"/>
                  </a:lnTo>
                  <a:lnTo>
                    <a:pt x="500" y="917"/>
                  </a:lnTo>
                  <a:lnTo>
                    <a:pt x="500" y="912"/>
                  </a:lnTo>
                  <a:lnTo>
                    <a:pt x="498" y="905"/>
                  </a:lnTo>
                  <a:lnTo>
                    <a:pt x="500" y="903"/>
                  </a:lnTo>
                  <a:lnTo>
                    <a:pt x="503" y="901"/>
                  </a:lnTo>
                  <a:lnTo>
                    <a:pt x="505" y="898"/>
                  </a:lnTo>
                  <a:lnTo>
                    <a:pt x="510" y="898"/>
                  </a:lnTo>
                  <a:lnTo>
                    <a:pt x="510" y="896"/>
                  </a:lnTo>
                  <a:lnTo>
                    <a:pt x="512" y="894"/>
                  </a:lnTo>
                  <a:lnTo>
                    <a:pt x="510" y="894"/>
                  </a:lnTo>
                  <a:lnTo>
                    <a:pt x="507" y="894"/>
                  </a:lnTo>
                  <a:lnTo>
                    <a:pt x="503" y="894"/>
                  </a:lnTo>
                  <a:lnTo>
                    <a:pt x="500" y="891"/>
                  </a:lnTo>
                  <a:lnTo>
                    <a:pt x="500" y="889"/>
                  </a:lnTo>
                  <a:lnTo>
                    <a:pt x="503" y="887"/>
                  </a:lnTo>
                  <a:lnTo>
                    <a:pt x="503" y="885"/>
                  </a:lnTo>
                  <a:lnTo>
                    <a:pt x="503" y="882"/>
                  </a:lnTo>
                  <a:lnTo>
                    <a:pt x="503" y="880"/>
                  </a:lnTo>
                  <a:lnTo>
                    <a:pt x="503" y="878"/>
                  </a:lnTo>
                  <a:lnTo>
                    <a:pt x="505" y="878"/>
                  </a:lnTo>
                  <a:lnTo>
                    <a:pt x="507" y="875"/>
                  </a:lnTo>
                  <a:lnTo>
                    <a:pt x="523" y="875"/>
                  </a:lnTo>
                  <a:lnTo>
                    <a:pt x="528" y="873"/>
                  </a:lnTo>
                  <a:lnTo>
                    <a:pt x="530" y="871"/>
                  </a:lnTo>
                  <a:lnTo>
                    <a:pt x="532" y="866"/>
                  </a:lnTo>
                  <a:lnTo>
                    <a:pt x="532" y="862"/>
                  </a:lnTo>
                  <a:lnTo>
                    <a:pt x="530" y="857"/>
                  </a:lnTo>
                  <a:lnTo>
                    <a:pt x="530" y="855"/>
                  </a:lnTo>
                  <a:lnTo>
                    <a:pt x="532" y="853"/>
                  </a:lnTo>
                  <a:lnTo>
                    <a:pt x="535" y="853"/>
                  </a:lnTo>
                  <a:lnTo>
                    <a:pt x="539" y="853"/>
                  </a:lnTo>
                  <a:lnTo>
                    <a:pt x="542" y="853"/>
                  </a:lnTo>
                  <a:lnTo>
                    <a:pt x="542" y="850"/>
                  </a:lnTo>
                  <a:lnTo>
                    <a:pt x="544" y="846"/>
                  </a:lnTo>
                  <a:lnTo>
                    <a:pt x="544" y="839"/>
                  </a:lnTo>
                  <a:lnTo>
                    <a:pt x="544" y="832"/>
                  </a:lnTo>
                  <a:lnTo>
                    <a:pt x="544" y="825"/>
                  </a:lnTo>
                  <a:lnTo>
                    <a:pt x="544" y="818"/>
                  </a:lnTo>
                  <a:lnTo>
                    <a:pt x="544" y="816"/>
                  </a:lnTo>
                  <a:lnTo>
                    <a:pt x="542" y="816"/>
                  </a:lnTo>
                  <a:lnTo>
                    <a:pt x="539" y="816"/>
                  </a:lnTo>
                  <a:lnTo>
                    <a:pt x="537" y="816"/>
                  </a:lnTo>
                  <a:lnTo>
                    <a:pt x="535" y="818"/>
                  </a:lnTo>
                  <a:lnTo>
                    <a:pt x="532" y="818"/>
                  </a:lnTo>
                  <a:lnTo>
                    <a:pt x="530" y="818"/>
                  </a:lnTo>
                  <a:lnTo>
                    <a:pt x="530" y="814"/>
                  </a:lnTo>
                  <a:lnTo>
                    <a:pt x="530" y="809"/>
                  </a:lnTo>
                  <a:lnTo>
                    <a:pt x="532" y="807"/>
                  </a:lnTo>
                  <a:lnTo>
                    <a:pt x="535" y="805"/>
                  </a:lnTo>
                  <a:lnTo>
                    <a:pt x="535" y="802"/>
                  </a:lnTo>
                  <a:lnTo>
                    <a:pt x="535" y="800"/>
                  </a:lnTo>
                  <a:lnTo>
                    <a:pt x="535" y="798"/>
                  </a:lnTo>
                  <a:lnTo>
                    <a:pt x="530" y="798"/>
                  </a:lnTo>
                  <a:lnTo>
                    <a:pt x="530" y="796"/>
                  </a:lnTo>
                  <a:lnTo>
                    <a:pt x="528" y="793"/>
                  </a:lnTo>
                  <a:lnTo>
                    <a:pt x="528" y="791"/>
                  </a:lnTo>
                  <a:lnTo>
                    <a:pt x="526" y="789"/>
                  </a:lnTo>
                  <a:lnTo>
                    <a:pt x="523" y="786"/>
                  </a:lnTo>
                  <a:lnTo>
                    <a:pt x="523" y="784"/>
                  </a:lnTo>
                  <a:lnTo>
                    <a:pt x="523" y="782"/>
                  </a:lnTo>
                  <a:lnTo>
                    <a:pt x="521" y="777"/>
                  </a:lnTo>
                  <a:lnTo>
                    <a:pt x="519" y="775"/>
                  </a:lnTo>
                  <a:lnTo>
                    <a:pt x="512" y="766"/>
                  </a:lnTo>
                  <a:lnTo>
                    <a:pt x="505" y="759"/>
                  </a:lnTo>
                  <a:lnTo>
                    <a:pt x="500" y="752"/>
                  </a:lnTo>
                  <a:lnTo>
                    <a:pt x="496" y="745"/>
                  </a:lnTo>
                  <a:lnTo>
                    <a:pt x="494" y="743"/>
                  </a:lnTo>
                  <a:lnTo>
                    <a:pt x="491" y="741"/>
                  </a:lnTo>
                  <a:lnTo>
                    <a:pt x="487" y="741"/>
                  </a:lnTo>
                  <a:lnTo>
                    <a:pt x="482" y="738"/>
                  </a:lnTo>
                  <a:lnTo>
                    <a:pt x="480" y="738"/>
                  </a:lnTo>
                  <a:lnTo>
                    <a:pt x="478" y="738"/>
                  </a:lnTo>
                  <a:lnTo>
                    <a:pt x="475" y="738"/>
                  </a:lnTo>
                  <a:lnTo>
                    <a:pt x="473" y="741"/>
                  </a:lnTo>
                  <a:lnTo>
                    <a:pt x="471" y="745"/>
                  </a:lnTo>
                  <a:lnTo>
                    <a:pt x="471" y="750"/>
                  </a:lnTo>
                  <a:lnTo>
                    <a:pt x="468" y="754"/>
                  </a:lnTo>
                  <a:lnTo>
                    <a:pt x="466" y="759"/>
                  </a:lnTo>
                  <a:lnTo>
                    <a:pt x="466" y="761"/>
                  </a:lnTo>
                  <a:lnTo>
                    <a:pt x="464" y="766"/>
                  </a:lnTo>
                  <a:lnTo>
                    <a:pt x="462" y="766"/>
                  </a:lnTo>
                  <a:lnTo>
                    <a:pt x="457" y="768"/>
                  </a:lnTo>
                  <a:lnTo>
                    <a:pt x="455" y="770"/>
                  </a:lnTo>
                  <a:lnTo>
                    <a:pt x="450" y="775"/>
                  </a:lnTo>
                  <a:lnTo>
                    <a:pt x="443" y="782"/>
                  </a:lnTo>
                  <a:lnTo>
                    <a:pt x="436" y="789"/>
                  </a:lnTo>
                  <a:lnTo>
                    <a:pt x="430" y="793"/>
                  </a:lnTo>
                  <a:lnTo>
                    <a:pt x="425" y="798"/>
                  </a:lnTo>
                  <a:lnTo>
                    <a:pt x="420" y="798"/>
                  </a:lnTo>
                  <a:lnTo>
                    <a:pt x="418" y="798"/>
                  </a:lnTo>
                  <a:lnTo>
                    <a:pt x="414" y="796"/>
                  </a:lnTo>
                  <a:lnTo>
                    <a:pt x="409" y="793"/>
                  </a:lnTo>
                  <a:lnTo>
                    <a:pt x="407" y="791"/>
                  </a:lnTo>
                  <a:lnTo>
                    <a:pt x="402" y="789"/>
                  </a:lnTo>
                  <a:lnTo>
                    <a:pt x="400" y="791"/>
                  </a:lnTo>
                  <a:lnTo>
                    <a:pt x="398" y="791"/>
                  </a:lnTo>
                  <a:lnTo>
                    <a:pt x="395" y="796"/>
                  </a:lnTo>
                  <a:lnTo>
                    <a:pt x="391" y="800"/>
                  </a:lnTo>
                  <a:lnTo>
                    <a:pt x="386" y="802"/>
                  </a:lnTo>
                  <a:lnTo>
                    <a:pt x="384" y="805"/>
                  </a:lnTo>
                  <a:lnTo>
                    <a:pt x="377" y="802"/>
                  </a:lnTo>
                  <a:lnTo>
                    <a:pt x="375" y="800"/>
                  </a:lnTo>
                  <a:lnTo>
                    <a:pt x="372" y="798"/>
                  </a:lnTo>
                  <a:lnTo>
                    <a:pt x="370" y="796"/>
                  </a:lnTo>
                  <a:lnTo>
                    <a:pt x="368" y="796"/>
                  </a:lnTo>
                  <a:lnTo>
                    <a:pt x="366" y="793"/>
                  </a:lnTo>
                  <a:lnTo>
                    <a:pt x="361" y="796"/>
                  </a:lnTo>
                  <a:lnTo>
                    <a:pt x="356" y="796"/>
                  </a:lnTo>
                  <a:lnTo>
                    <a:pt x="354" y="796"/>
                  </a:lnTo>
                  <a:lnTo>
                    <a:pt x="352" y="796"/>
                  </a:lnTo>
                  <a:lnTo>
                    <a:pt x="350" y="791"/>
                  </a:lnTo>
                  <a:lnTo>
                    <a:pt x="345" y="789"/>
                  </a:lnTo>
                  <a:lnTo>
                    <a:pt x="343" y="786"/>
                  </a:lnTo>
                  <a:lnTo>
                    <a:pt x="338" y="784"/>
                  </a:lnTo>
                  <a:lnTo>
                    <a:pt x="334" y="784"/>
                  </a:lnTo>
                  <a:lnTo>
                    <a:pt x="329" y="784"/>
                  </a:lnTo>
                  <a:lnTo>
                    <a:pt x="322" y="789"/>
                  </a:lnTo>
                  <a:lnTo>
                    <a:pt x="318" y="789"/>
                  </a:lnTo>
                  <a:lnTo>
                    <a:pt x="315" y="789"/>
                  </a:lnTo>
                  <a:lnTo>
                    <a:pt x="313" y="789"/>
                  </a:lnTo>
                  <a:lnTo>
                    <a:pt x="311" y="786"/>
                  </a:lnTo>
                  <a:lnTo>
                    <a:pt x="308" y="784"/>
                  </a:lnTo>
                  <a:lnTo>
                    <a:pt x="306" y="784"/>
                  </a:lnTo>
                  <a:lnTo>
                    <a:pt x="304" y="784"/>
                  </a:lnTo>
                  <a:lnTo>
                    <a:pt x="302" y="786"/>
                  </a:lnTo>
                  <a:lnTo>
                    <a:pt x="297" y="791"/>
                  </a:lnTo>
                  <a:lnTo>
                    <a:pt x="295" y="791"/>
                  </a:lnTo>
                  <a:lnTo>
                    <a:pt x="290" y="789"/>
                  </a:lnTo>
                  <a:lnTo>
                    <a:pt x="288" y="786"/>
                  </a:lnTo>
                  <a:lnTo>
                    <a:pt x="286" y="784"/>
                  </a:lnTo>
                  <a:lnTo>
                    <a:pt x="283" y="780"/>
                  </a:lnTo>
                  <a:lnTo>
                    <a:pt x="281" y="775"/>
                  </a:lnTo>
                  <a:lnTo>
                    <a:pt x="279" y="770"/>
                  </a:lnTo>
                  <a:lnTo>
                    <a:pt x="276" y="766"/>
                  </a:lnTo>
                  <a:lnTo>
                    <a:pt x="274" y="766"/>
                  </a:lnTo>
                  <a:lnTo>
                    <a:pt x="272" y="764"/>
                  </a:lnTo>
                  <a:lnTo>
                    <a:pt x="265" y="764"/>
                  </a:lnTo>
                  <a:lnTo>
                    <a:pt x="260" y="764"/>
                  </a:lnTo>
                  <a:lnTo>
                    <a:pt x="254" y="761"/>
                  </a:lnTo>
                  <a:lnTo>
                    <a:pt x="251" y="761"/>
                  </a:lnTo>
                  <a:lnTo>
                    <a:pt x="249" y="764"/>
                  </a:lnTo>
                  <a:lnTo>
                    <a:pt x="247" y="766"/>
                  </a:lnTo>
                  <a:lnTo>
                    <a:pt x="242" y="768"/>
                  </a:lnTo>
                  <a:lnTo>
                    <a:pt x="240" y="770"/>
                  </a:lnTo>
                  <a:lnTo>
                    <a:pt x="238" y="773"/>
                  </a:lnTo>
                  <a:lnTo>
                    <a:pt x="233" y="773"/>
                  </a:lnTo>
                  <a:lnTo>
                    <a:pt x="228" y="770"/>
                  </a:lnTo>
                  <a:lnTo>
                    <a:pt x="224" y="768"/>
                  </a:lnTo>
                  <a:lnTo>
                    <a:pt x="219" y="766"/>
                  </a:lnTo>
                  <a:lnTo>
                    <a:pt x="217" y="766"/>
                  </a:lnTo>
                  <a:lnTo>
                    <a:pt x="215" y="764"/>
                  </a:lnTo>
                  <a:lnTo>
                    <a:pt x="212" y="761"/>
                  </a:lnTo>
                  <a:lnTo>
                    <a:pt x="212" y="757"/>
                  </a:lnTo>
                  <a:lnTo>
                    <a:pt x="210" y="752"/>
                  </a:lnTo>
                  <a:lnTo>
                    <a:pt x="208" y="748"/>
                  </a:lnTo>
                  <a:lnTo>
                    <a:pt x="206" y="745"/>
                  </a:lnTo>
                  <a:lnTo>
                    <a:pt x="206" y="743"/>
                  </a:lnTo>
                  <a:lnTo>
                    <a:pt x="203" y="741"/>
                  </a:lnTo>
                  <a:lnTo>
                    <a:pt x="203" y="736"/>
                  </a:lnTo>
                  <a:lnTo>
                    <a:pt x="206" y="734"/>
                  </a:lnTo>
                  <a:lnTo>
                    <a:pt x="206" y="729"/>
                  </a:lnTo>
                  <a:lnTo>
                    <a:pt x="203" y="725"/>
                  </a:lnTo>
                  <a:lnTo>
                    <a:pt x="203" y="722"/>
                  </a:lnTo>
                  <a:lnTo>
                    <a:pt x="206" y="720"/>
                  </a:lnTo>
                  <a:lnTo>
                    <a:pt x="206" y="718"/>
                  </a:lnTo>
                  <a:lnTo>
                    <a:pt x="210" y="716"/>
                  </a:lnTo>
                  <a:lnTo>
                    <a:pt x="219" y="709"/>
                  </a:lnTo>
                  <a:lnTo>
                    <a:pt x="222" y="706"/>
                  </a:lnTo>
                  <a:lnTo>
                    <a:pt x="219" y="704"/>
                  </a:lnTo>
                  <a:lnTo>
                    <a:pt x="215" y="700"/>
                  </a:lnTo>
                  <a:lnTo>
                    <a:pt x="215" y="695"/>
                  </a:lnTo>
                  <a:lnTo>
                    <a:pt x="217" y="690"/>
                  </a:lnTo>
                  <a:lnTo>
                    <a:pt x="217" y="686"/>
                  </a:lnTo>
                  <a:lnTo>
                    <a:pt x="215" y="681"/>
                  </a:lnTo>
                  <a:lnTo>
                    <a:pt x="212" y="677"/>
                  </a:lnTo>
                  <a:lnTo>
                    <a:pt x="212" y="672"/>
                  </a:lnTo>
                  <a:lnTo>
                    <a:pt x="212" y="668"/>
                  </a:lnTo>
                  <a:lnTo>
                    <a:pt x="215" y="665"/>
                  </a:lnTo>
                  <a:lnTo>
                    <a:pt x="217" y="661"/>
                  </a:lnTo>
                  <a:lnTo>
                    <a:pt x="219" y="656"/>
                  </a:lnTo>
                  <a:lnTo>
                    <a:pt x="217" y="654"/>
                  </a:lnTo>
                  <a:lnTo>
                    <a:pt x="217" y="652"/>
                  </a:lnTo>
                  <a:lnTo>
                    <a:pt x="215" y="649"/>
                  </a:lnTo>
                  <a:lnTo>
                    <a:pt x="215" y="645"/>
                  </a:lnTo>
                  <a:lnTo>
                    <a:pt x="215" y="640"/>
                  </a:lnTo>
                  <a:lnTo>
                    <a:pt x="215" y="636"/>
                  </a:lnTo>
                  <a:lnTo>
                    <a:pt x="217" y="626"/>
                  </a:lnTo>
                  <a:lnTo>
                    <a:pt x="219" y="624"/>
                  </a:lnTo>
                  <a:lnTo>
                    <a:pt x="226" y="617"/>
                  </a:lnTo>
                  <a:lnTo>
                    <a:pt x="231" y="613"/>
                  </a:lnTo>
                  <a:lnTo>
                    <a:pt x="233" y="610"/>
                  </a:lnTo>
                  <a:lnTo>
                    <a:pt x="235" y="606"/>
                  </a:lnTo>
                  <a:lnTo>
                    <a:pt x="238" y="601"/>
                  </a:lnTo>
                  <a:lnTo>
                    <a:pt x="240" y="594"/>
                  </a:lnTo>
                  <a:lnTo>
                    <a:pt x="244" y="588"/>
                  </a:lnTo>
                  <a:lnTo>
                    <a:pt x="244" y="585"/>
                  </a:lnTo>
                  <a:lnTo>
                    <a:pt x="242" y="583"/>
                  </a:lnTo>
                  <a:lnTo>
                    <a:pt x="240" y="581"/>
                  </a:lnTo>
                  <a:lnTo>
                    <a:pt x="238" y="583"/>
                  </a:lnTo>
                  <a:lnTo>
                    <a:pt x="235" y="583"/>
                  </a:lnTo>
                  <a:lnTo>
                    <a:pt x="233" y="581"/>
                  </a:lnTo>
                  <a:lnTo>
                    <a:pt x="231" y="576"/>
                  </a:lnTo>
                  <a:lnTo>
                    <a:pt x="228" y="576"/>
                  </a:lnTo>
                  <a:lnTo>
                    <a:pt x="226" y="576"/>
                  </a:lnTo>
                  <a:lnTo>
                    <a:pt x="224" y="576"/>
                  </a:lnTo>
                  <a:lnTo>
                    <a:pt x="224" y="574"/>
                  </a:lnTo>
                  <a:lnTo>
                    <a:pt x="222" y="569"/>
                  </a:lnTo>
                  <a:lnTo>
                    <a:pt x="219" y="569"/>
                  </a:lnTo>
                  <a:lnTo>
                    <a:pt x="217" y="569"/>
                  </a:lnTo>
                  <a:lnTo>
                    <a:pt x="215" y="569"/>
                  </a:lnTo>
                  <a:lnTo>
                    <a:pt x="212" y="569"/>
                  </a:lnTo>
                  <a:lnTo>
                    <a:pt x="208" y="569"/>
                  </a:lnTo>
                  <a:lnTo>
                    <a:pt x="206" y="569"/>
                  </a:lnTo>
                  <a:lnTo>
                    <a:pt x="203" y="567"/>
                  </a:lnTo>
                  <a:lnTo>
                    <a:pt x="199" y="562"/>
                  </a:lnTo>
                  <a:lnTo>
                    <a:pt x="196" y="562"/>
                  </a:lnTo>
                  <a:lnTo>
                    <a:pt x="194" y="562"/>
                  </a:lnTo>
                  <a:lnTo>
                    <a:pt x="190" y="562"/>
                  </a:lnTo>
                  <a:lnTo>
                    <a:pt x="185" y="565"/>
                  </a:lnTo>
                  <a:lnTo>
                    <a:pt x="180" y="562"/>
                  </a:lnTo>
                  <a:lnTo>
                    <a:pt x="178" y="562"/>
                  </a:lnTo>
                  <a:lnTo>
                    <a:pt x="178" y="560"/>
                  </a:lnTo>
                  <a:lnTo>
                    <a:pt x="176" y="556"/>
                  </a:lnTo>
                  <a:lnTo>
                    <a:pt x="174" y="553"/>
                  </a:lnTo>
                  <a:lnTo>
                    <a:pt x="171" y="551"/>
                  </a:lnTo>
                  <a:lnTo>
                    <a:pt x="171" y="549"/>
                  </a:lnTo>
                  <a:lnTo>
                    <a:pt x="169" y="546"/>
                  </a:lnTo>
                  <a:lnTo>
                    <a:pt x="169" y="544"/>
                  </a:lnTo>
                  <a:lnTo>
                    <a:pt x="169" y="542"/>
                  </a:lnTo>
                  <a:lnTo>
                    <a:pt x="164" y="542"/>
                  </a:lnTo>
                  <a:lnTo>
                    <a:pt x="160" y="542"/>
                  </a:lnTo>
                  <a:lnTo>
                    <a:pt x="155" y="542"/>
                  </a:lnTo>
                  <a:lnTo>
                    <a:pt x="148" y="540"/>
                  </a:lnTo>
                  <a:lnTo>
                    <a:pt x="146" y="540"/>
                  </a:lnTo>
                  <a:lnTo>
                    <a:pt x="144" y="540"/>
                  </a:lnTo>
                  <a:lnTo>
                    <a:pt x="139" y="540"/>
                  </a:lnTo>
                  <a:lnTo>
                    <a:pt x="137" y="542"/>
                  </a:lnTo>
                  <a:lnTo>
                    <a:pt x="132" y="546"/>
                  </a:lnTo>
                  <a:lnTo>
                    <a:pt x="126" y="551"/>
                  </a:lnTo>
                  <a:lnTo>
                    <a:pt x="121" y="553"/>
                  </a:lnTo>
                  <a:lnTo>
                    <a:pt x="114" y="553"/>
                  </a:lnTo>
                  <a:lnTo>
                    <a:pt x="112" y="556"/>
                  </a:lnTo>
                  <a:lnTo>
                    <a:pt x="107" y="556"/>
                  </a:lnTo>
                  <a:lnTo>
                    <a:pt x="103" y="556"/>
                  </a:lnTo>
                  <a:lnTo>
                    <a:pt x="101" y="556"/>
                  </a:lnTo>
                  <a:lnTo>
                    <a:pt x="96" y="558"/>
                  </a:lnTo>
                  <a:lnTo>
                    <a:pt x="94" y="558"/>
                  </a:lnTo>
                  <a:lnTo>
                    <a:pt x="91" y="558"/>
                  </a:lnTo>
                  <a:lnTo>
                    <a:pt x="89" y="558"/>
                  </a:lnTo>
                  <a:lnTo>
                    <a:pt x="87" y="556"/>
                  </a:lnTo>
                  <a:lnTo>
                    <a:pt x="85" y="553"/>
                  </a:lnTo>
                  <a:lnTo>
                    <a:pt x="82" y="553"/>
                  </a:lnTo>
                  <a:lnTo>
                    <a:pt x="80" y="553"/>
                  </a:lnTo>
                  <a:lnTo>
                    <a:pt x="78" y="551"/>
                  </a:lnTo>
                  <a:lnTo>
                    <a:pt x="75" y="549"/>
                  </a:lnTo>
                  <a:lnTo>
                    <a:pt x="73" y="549"/>
                  </a:lnTo>
                  <a:lnTo>
                    <a:pt x="71" y="549"/>
                  </a:lnTo>
                  <a:lnTo>
                    <a:pt x="69" y="549"/>
                  </a:lnTo>
                  <a:lnTo>
                    <a:pt x="57" y="553"/>
                  </a:lnTo>
                  <a:lnTo>
                    <a:pt x="48" y="558"/>
                  </a:lnTo>
                  <a:lnTo>
                    <a:pt x="41" y="558"/>
                  </a:lnTo>
                  <a:lnTo>
                    <a:pt x="37" y="560"/>
                  </a:lnTo>
                  <a:lnTo>
                    <a:pt x="32" y="560"/>
                  </a:lnTo>
                  <a:lnTo>
                    <a:pt x="30" y="562"/>
                  </a:lnTo>
                  <a:lnTo>
                    <a:pt x="27" y="562"/>
                  </a:lnTo>
                  <a:lnTo>
                    <a:pt x="23" y="560"/>
                  </a:lnTo>
                  <a:lnTo>
                    <a:pt x="21" y="560"/>
                  </a:lnTo>
                  <a:lnTo>
                    <a:pt x="18" y="560"/>
                  </a:lnTo>
                  <a:lnTo>
                    <a:pt x="14" y="562"/>
                  </a:lnTo>
                  <a:lnTo>
                    <a:pt x="9" y="562"/>
                  </a:lnTo>
                  <a:lnTo>
                    <a:pt x="5" y="562"/>
                  </a:lnTo>
                  <a:lnTo>
                    <a:pt x="2" y="560"/>
                  </a:lnTo>
                  <a:lnTo>
                    <a:pt x="0" y="558"/>
                  </a:lnTo>
                  <a:lnTo>
                    <a:pt x="0" y="556"/>
                  </a:lnTo>
                  <a:lnTo>
                    <a:pt x="0" y="551"/>
                  </a:lnTo>
                  <a:lnTo>
                    <a:pt x="2" y="549"/>
                  </a:lnTo>
                  <a:lnTo>
                    <a:pt x="5" y="544"/>
                  </a:lnTo>
                  <a:lnTo>
                    <a:pt x="9" y="537"/>
                  </a:lnTo>
                  <a:lnTo>
                    <a:pt x="14" y="535"/>
                  </a:lnTo>
                  <a:lnTo>
                    <a:pt x="16" y="530"/>
                  </a:lnTo>
                  <a:lnTo>
                    <a:pt x="18" y="528"/>
                  </a:lnTo>
                  <a:lnTo>
                    <a:pt x="21" y="528"/>
                  </a:lnTo>
                  <a:lnTo>
                    <a:pt x="30" y="526"/>
                  </a:lnTo>
                  <a:lnTo>
                    <a:pt x="39" y="524"/>
                  </a:lnTo>
                  <a:lnTo>
                    <a:pt x="43" y="519"/>
                  </a:lnTo>
                  <a:lnTo>
                    <a:pt x="46" y="517"/>
                  </a:lnTo>
                  <a:lnTo>
                    <a:pt x="46" y="514"/>
                  </a:lnTo>
                  <a:lnTo>
                    <a:pt x="46" y="512"/>
                  </a:lnTo>
                  <a:lnTo>
                    <a:pt x="48" y="510"/>
                  </a:lnTo>
                  <a:lnTo>
                    <a:pt x="50" y="510"/>
                  </a:lnTo>
                  <a:lnTo>
                    <a:pt x="53" y="505"/>
                  </a:lnTo>
                  <a:lnTo>
                    <a:pt x="55" y="503"/>
                  </a:lnTo>
                  <a:lnTo>
                    <a:pt x="57" y="496"/>
                  </a:lnTo>
                  <a:lnTo>
                    <a:pt x="59" y="489"/>
                  </a:lnTo>
                  <a:lnTo>
                    <a:pt x="59" y="487"/>
                  </a:lnTo>
                  <a:lnTo>
                    <a:pt x="66" y="478"/>
                  </a:lnTo>
                  <a:lnTo>
                    <a:pt x="69" y="476"/>
                  </a:lnTo>
                  <a:lnTo>
                    <a:pt x="69" y="473"/>
                  </a:lnTo>
                  <a:lnTo>
                    <a:pt x="69" y="469"/>
                  </a:lnTo>
                  <a:lnTo>
                    <a:pt x="69" y="464"/>
                  </a:lnTo>
                  <a:lnTo>
                    <a:pt x="71" y="450"/>
                  </a:lnTo>
                  <a:lnTo>
                    <a:pt x="71" y="448"/>
                  </a:lnTo>
                  <a:lnTo>
                    <a:pt x="69" y="444"/>
                  </a:lnTo>
                  <a:lnTo>
                    <a:pt x="71" y="441"/>
                  </a:lnTo>
                  <a:lnTo>
                    <a:pt x="73" y="437"/>
                  </a:lnTo>
                  <a:lnTo>
                    <a:pt x="73" y="434"/>
                  </a:lnTo>
                  <a:lnTo>
                    <a:pt x="73" y="432"/>
                  </a:lnTo>
                  <a:lnTo>
                    <a:pt x="73" y="430"/>
                  </a:lnTo>
                  <a:lnTo>
                    <a:pt x="73" y="425"/>
                  </a:lnTo>
                  <a:lnTo>
                    <a:pt x="73" y="421"/>
                  </a:lnTo>
                  <a:lnTo>
                    <a:pt x="73" y="418"/>
                  </a:lnTo>
                  <a:lnTo>
                    <a:pt x="75" y="416"/>
                  </a:lnTo>
                  <a:lnTo>
                    <a:pt x="80" y="412"/>
                  </a:lnTo>
                  <a:lnTo>
                    <a:pt x="82" y="409"/>
                  </a:lnTo>
                  <a:lnTo>
                    <a:pt x="85" y="405"/>
                  </a:lnTo>
                  <a:lnTo>
                    <a:pt x="85" y="402"/>
                  </a:lnTo>
                  <a:lnTo>
                    <a:pt x="87" y="400"/>
                  </a:lnTo>
                  <a:lnTo>
                    <a:pt x="101" y="393"/>
                  </a:lnTo>
                  <a:lnTo>
                    <a:pt x="101" y="389"/>
                  </a:lnTo>
                  <a:lnTo>
                    <a:pt x="103" y="386"/>
                  </a:lnTo>
                  <a:lnTo>
                    <a:pt x="103" y="382"/>
                  </a:lnTo>
                  <a:lnTo>
                    <a:pt x="103" y="377"/>
                  </a:lnTo>
                  <a:lnTo>
                    <a:pt x="103" y="373"/>
                  </a:lnTo>
                  <a:lnTo>
                    <a:pt x="103" y="370"/>
                  </a:lnTo>
                  <a:lnTo>
                    <a:pt x="101" y="366"/>
                  </a:lnTo>
                  <a:lnTo>
                    <a:pt x="101" y="364"/>
                  </a:lnTo>
                  <a:lnTo>
                    <a:pt x="98" y="361"/>
                  </a:lnTo>
                  <a:lnTo>
                    <a:pt x="98" y="359"/>
                  </a:lnTo>
                  <a:lnTo>
                    <a:pt x="98" y="357"/>
                  </a:lnTo>
                  <a:lnTo>
                    <a:pt x="101" y="352"/>
                  </a:lnTo>
                  <a:lnTo>
                    <a:pt x="101" y="350"/>
                  </a:lnTo>
                  <a:lnTo>
                    <a:pt x="101" y="348"/>
                  </a:lnTo>
                  <a:lnTo>
                    <a:pt x="101" y="343"/>
                  </a:lnTo>
                  <a:lnTo>
                    <a:pt x="101" y="341"/>
                  </a:lnTo>
                  <a:lnTo>
                    <a:pt x="101" y="339"/>
                  </a:lnTo>
                  <a:lnTo>
                    <a:pt x="101" y="336"/>
                  </a:lnTo>
                  <a:lnTo>
                    <a:pt x="101" y="334"/>
                  </a:lnTo>
                  <a:lnTo>
                    <a:pt x="101" y="332"/>
                  </a:lnTo>
                  <a:lnTo>
                    <a:pt x="101" y="329"/>
                  </a:lnTo>
                  <a:lnTo>
                    <a:pt x="103" y="327"/>
                  </a:lnTo>
                  <a:lnTo>
                    <a:pt x="103" y="325"/>
                  </a:lnTo>
                  <a:lnTo>
                    <a:pt x="101" y="323"/>
                  </a:lnTo>
                  <a:lnTo>
                    <a:pt x="101" y="320"/>
                  </a:lnTo>
                  <a:lnTo>
                    <a:pt x="105" y="316"/>
                  </a:lnTo>
                  <a:lnTo>
                    <a:pt x="107" y="313"/>
                  </a:lnTo>
                  <a:lnTo>
                    <a:pt x="107" y="311"/>
                  </a:lnTo>
                  <a:lnTo>
                    <a:pt x="110" y="302"/>
                  </a:lnTo>
                  <a:lnTo>
                    <a:pt x="110" y="300"/>
                  </a:lnTo>
                  <a:lnTo>
                    <a:pt x="112" y="297"/>
                  </a:lnTo>
                  <a:lnTo>
                    <a:pt x="117" y="297"/>
                  </a:lnTo>
                  <a:lnTo>
                    <a:pt x="121" y="297"/>
                  </a:lnTo>
                  <a:lnTo>
                    <a:pt x="123" y="297"/>
                  </a:lnTo>
                  <a:lnTo>
                    <a:pt x="126" y="297"/>
                  </a:lnTo>
                  <a:lnTo>
                    <a:pt x="126" y="295"/>
                  </a:lnTo>
                  <a:lnTo>
                    <a:pt x="126" y="291"/>
                  </a:lnTo>
                  <a:lnTo>
                    <a:pt x="128" y="291"/>
                  </a:lnTo>
                  <a:lnTo>
                    <a:pt x="130" y="288"/>
                  </a:lnTo>
                  <a:lnTo>
                    <a:pt x="132" y="286"/>
                  </a:lnTo>
                  <a:lnTo>
                    <a:pt x="132" y="284"/>
                  </a:lnTo>
                  <a:lnTo>
                    <a:pt x="128" y="270"/>
                  </a:lnTo>
                  <a:lnTo>
                    <a:pt x="123" y="261"/>
                  </a:lnTo>
                  <a:lnTo>
                    <a:pt x="121" y="256"/>
                  </a:lnTo>
                  <a:lnTo>
                    <a:pt x="119" y="249"/>
                  </a:lnTo>
                  <a:lnTo>
                    <a:pt x="130" y="243"/>
                  </a:lnTo>
                  <a:lnTo>
                    <a:pt x="142" y="229"/>
                  </a:lnTo>
                  <a:lnTo>
                    <a:pt x="144" y="227"/>
                  </a:lnTo>
                  <a:lnTo>
                    <a:pt x="148" y="227"/>
                  </a:lnTo>
                  <a:lnTo>
                    <a:pt x="148" y="229"/>
                  </a:lnTo>
                  <a:lnTo>
                    <a:pt x="155" y="229"/>
                  </a:lnTo>
                  <a:lnTo>
                    <a:pt x="160" y="229"/>
                  </a:lnTo>
                  <a:lnTo>
                    <a:pt x="164" y="229"/>
                  </a:lnTo>
                  <a:lnTo>
                    <a:pt x="169" y="227"/>
                  </a:lnTo>
                  <a:lnTo>
                    <a:pt x="171" y="224"/>
                  </a:lnTo>
                  <a:lnTo>
                    <a:pt x="174" y="224"/>
                  </a:lnTo>
                  <a:lnTo>
                    <a:pt x="174" y="227"/>
                  </a:lnTo>
                  <a:lnTo>
                    <a:pt x="176" y="229"/>
                  </a:lnTo>
                  <a:lnTo>
                    <a:pt x="180" y="231"/>
                  </a:lnTo>
                  <a:lnTo>
                    <a:pt x="183" y="229"/>
                  </a:lnTo>
                  <a:lnTo>
                    <a:pt x="185" y="227"/>
                  </a:lnTo>
                  <a:lnTo>
                    <a:pt x="187" y="222"/>
                  </a:lnTo>
                  <a:lnTo>
                    <a:pt x="194" y="199"/>
                  </a:lnTo>
                  <a:lnTo>
                    <a:pt x="199" y="188"/>
                  </a:lnTo>
                  <a:lnTo>
                    <a:pt x="199" y="185"/>
                  </a:lnTo>
                  <a:lnTo>
                    <a:pt x="203" y="183"/>
                  </a:lnTo>
                  <a:lnTo>
                    <a:pt x="206" y="183"/>
                  </a:lnTo>
                  <a:lnTo>
                    <a:pt x="210" y="181"/>
                  </a:lnTo>
                  <a:lnTo>
                    <a:pt x="215" y="179"/>
                  </a:lnTo>
                  <a:lnTo>
                    <a:pt x="215" y="174"/>
                  </a:lnTo>
                  <a:lnTo>
                    <a:pt x="215" y="169"/>
                  </a:lnTo>
                  <a:lnTo>
                    <a:pt x="217" y="165"/>
                  </a:lnTo>
                  <a:lnTo>
                    <a:pt x="219" y="163"/>
                  </a:lnTo>
                  <a:lnTo>
                    <a:pt x="224" y="158"/>
                  </a:lnTo>
                  <a:lnTo>
                    <a:pt x="224" y="153"/>
                  </a:lnTo>
                  <a:lnTo>
                    <a:pt x="228" y="147"/>
                  </a:lnTo>
                  <a:lnTo>
                    <a:pt x="228" y="142"/>
                  </a:lnTo>
                  <a:lnTo>
                    <a:pt x="233" y="137"/>
                  </a:lnTo>
                  <a:lnTo>
                    <a:pt x="238" y="133"/>
                  </a:lnTo>
                  <a:lnTo>
                    <a:pt x="244" y="128"/>
                  </a:lnTo>
                  <a:lnTo>
                    <a:pt x="254" y="126"/>
                  </a:lnTo>
                  <a:lnTo>
                    <a:pt x="263" y="124"/>
                  </a:lnTo>
                  <a:lnTo>
                    <a:pt x="270" y="121"/>
                  </a:lnTo>
                  <a:lnTo>
                    <a:pt x="274" y="121"/>
                  </a:lnTo>
                  <a:lnTo>
                    <a:pt x="279" y="124"/>
                  </a:lnTo>
                  <a:lnTo>
                    <a:pt x="283" y="126"/>
                  </a:lnTo>
                  <a:lnTo>
                    <a:pt x="290" y="128"/>
                  </a:lnTo>
                  <a:lnTo>
                    <a:pt x="292" y="131"/>
                  </a:lnTo>
                  <a:lnTo>
                    <a:pt x="295" y="131"/>
                  </a:lnTo>
                  <a:lnTo>
                    <a:pt x="299" y="131"/>
                  </a:lnTo>
                  <a:lnTo>
                    <a:pt x="304" y="131"/>
                  </a:lnTo>
                  <a:lnTo>
                    <a:pt x="306" y="128"/>
                  </a:lnTo>
                  <a:lnTo>
                    <a:pt x="320" y="121"/>
                  </a:lnTo>
                  <a:lnTo>
                    <a:pt x="334" y="115"/>
                  </a:lnTo>
                  <a:lnTo>
                    <a:pt x="340" y="110"/>
                  </a:lnTo>
                  <a:lnTo>
                    <a:pt x="343" y="108"/>
                  </a:lnTo>
                  <a:lnTo>
                    <a:pt x="347" y="103"/>
                  </a:lnTo>
                  <a:lnTo>
                    <a:pt x="359" y="78"/>
                  </a:lnTo>
                  <a:lnTo>
                    <a:pt x="361" y="64"/>
                  </a:lnTo>
                  <a:lnTo>
                    <a:pt x="363" y="55"/>
                  </a:lnTo>
                  <a:lnTo>
                    <a:pt x="363" y="44"/>
                  </a:lnTo>
                  <a:lnTo>
                    <a:pt x="366" y="30"/>
                  </a:lnTo>
                  <a:lnTo>
                    <a:pt x="366" y="16"/>
                  </a:lnTo>
                  <a:lnTo>
                    <a:pt x="366" y="12"/>
                  </a:lnTo>
                  <a:lnTo>
                    <a:pt x="370" y="7"/>
                  </a:lnTo>
                  <a:lnTo>
                    <a:pt x="372" y="5"/>
                  </a:lnTo>
                  <a:lnTo>
                    <a:pt x="382" y="3"/>
                  </a:lnTo>
                  <a:lnTo>
                    <a:pt x="388" y="0"/>
                  </a:lnTo>
                  <a:lnTo>
                    <a:pt x="398" y="0"/>
                  </a:lnTo>
                  <a:lnTo>
                    <a:pt x="402" y="0"/>
                  </a:lnTo>
                  <a:lnTo>
                    <a:pt x="407" y="3"/>
                  </a:lnTo>
                  <a:lnTo>
                    <a:pt x="409" y="5"/>
                  </a:lnTo>
                  <a:lnTo>
                    <a:pt x="411" y="7"/>
                  </a:lnTo>
                  <a:lnTo>
                    <a:pt x="411" y="12"/>
                  </a:lnTo>
                  <a:lnTo>
                    <a:pt x="411" y="16"/>
                  </a:lnTo>
                  <a:lnTo>
                    <a:pt x="409" y="41"/>
                  </a:lnTo>
                  <a:lnTo>
                    <a:pt x="409" y="48"/>
                  </a:lnTo>
                  <a:lnTo>
                    <a:pt x="409" y="53"/>
                  </a:lnTo>
                  <a:lnTo>
                    <a:pt x="409" y="57"/>
                  </a:lnTo>
                  <a:lnTo>
                    <a:pt x="409" y="62"/>
                  </a:lnTo>
                  <a:lnTo>
                    <a:pt x="411" y="83"/>
                  </a:lnTo>
                  <a:lnTo>
                    <a:pt x="411" y="96"/>
                  </a:lnTo>
                  <a:lnTo>
                    <a:pt x="411" y="108"/>
                  </a:lnTo>
                  <a:lnTo>
                    <a:pt x="409" y="115"/>
                  </a:lnTo>
                  <a:lnTo>
                    <a:pt x="409" y="126"/>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40" name="Freeform 6">
              <a:extLst>
                <a:ext uri="{FF2B5EF4-FFF2-40B4-BE49-F238E27FC236}">
                  <a16:creationId xmlns:a16="http://schemas.microsoft.com/office/drawing/2014/main" id="{9AD3C113-CE78-971B-2340-89831B0DC5E0}"/>
                </a:ext>
              </a:extLst>
            </xdr:cNvPr>
            <xdr:cNvSpPr>
              <a:spLocks/>
            </xdr:cNvSpPr>
          </xdr:nvSpPr>
          <xdr:spPr bwMode="auto">
            <a:xfrm>
              <a:off x="3506788" y="1641475"/>
              <a:ext cx="2085975" cy="1928813"/>
            </a:xfrm>
            <a:custGeom>
              <a:avLst/>
              <a:gdLst/>
              <a:ahLst/>
              <a:cxnLst>
                <a:cxn ang="0">
                  <a:pos x="105" y="109"/>
                </a:cxn>
                <a:cxn ang="0">
                  <a:pos x="160" y="61"/>
                </a:cxn>
                <a:cxn ang="0">
                  <a:pos x="283" y="34"/>
                </a:cxn>
                <a:cxn ang="0">
                  <a:pos x="400" y="25"/>
                </a:cxn>
                <a:cxn ang="0">
                  <a:pos x="500" y="64"/>
                </a:cxn>
                <a:cxn ang="0">
                  <a:pos x="571" y="66"/>
                </a:cxn>
                <a:cxn ang="0">
                  <a:pos x="532" y="135"/>
                </a:cxn>
                <a:cxn ang="0">
                  <a:pos x="578" y="180"/>
                </a:cxn>
                <a:cxn ang="0">
                  <a:pos x="710" y="135"/>
                </a:cxn>
                <a:cxn ang="0">
                  <a:pos x="745" y="103"/>
                </a:cxn>
                <a:cxn ang="0">
                  <a:pos x="818" y="146"/>
                </a:cxn>
                <a:cxn ang="0">
                  <a:pos x="852" y="217"/>
                </a:cxn>
                <a:cxn ang="0">
                  <a:pos x="902" y="185"/>
                </a:cxn>
                <a:cxn ang="0">
                  <a:pos x="971" y="137"/>
                </a:cxn>
                <a:cxn ang="0">
                  <a:pos x="1040" y="148"/>
                </a:cxn>
                <a:cxn ang="0">
                  <a:pos x="1106" y="119"/>
                </a:cxn>
                <a:cxn ang="0">
                  <a:pos x="1204" y="80"/>
                </a:cxn>
                <a:cxn ang="0">
                  <a:pos x="1259" y="71"/>
                </a:cxn>
                <a:cxn ang="0">
                  <a:pos x="1252" y="123"/>
                </a:cxn>
                <a:cxn ang="0">
                  <a:pos x="1247" y="203"/>
                </a:cxn>
                <a:cxn ang="0">
                  <a:pos x="1263" y="247"/>
                </a:cxn>
                <a:cxn ang="0">
                  <a:pos x="1282" y="297"/>
                </a:cxn>
                <a:cxn ang="0">
                  <a:pos x="1309" y="333"/>
                </a:cxn>
                <a:cxn ang="0">
                  <a:pos x="1307" y="384"/>
                </a:cxn>
                <a:cxn ang="0">
                  <a:pos x="1263" y="436"/>
                </a:cxn>
                <a:cxn ang="0">
                  <a:pos x="1225" y="544"/>
                </a:cxn>
                <a:cxn ang="0">
                  <a:pos x="1179" y="649"/>
                </a:cxn>
                <a:cxn ang="0">
                  <a:pos x="1167" y="758"/>
                </a:cxn>
                <a:cxn ang="0">
                  <a:pos x="1177" y="827"/>
                </a:cxn>
                <a:cxn ang="0">
                  <a:pos x="1206" y="884"/>
                </a:cxn>
                <a:cxn ang="0">
                  <a:pos x="1115" y="923"/>
                </a:cxn>
                <a:cxn ang="0">
                  <a:pos x="1087" y="978"/>
                </a:cxn>
                <a:cxn ang="0">
                  <a:pos x="1083" y="1030"/>
                </a:cxn>
                <a:cxn ang="0">
                  <a:pos x="1030" y="1074"/>
                </a:cxn>
                <a:cxn ang="0">
                  <a:pos x="957" y="1069"/>
                </a:cxn>
                <a:cxn ang="0">
                  <a:pos x="902" y="1044"/>
                </a:cxn>
                <a:cxn ang="0">
                  <a:pos x="912" y="1001"/>
                </a:cxn>
                <a:cxn ang="0">
                  <a:pos x="918" y="964"/>
                </a:cxn>
                <a:cxn ang="0">
                  <a:pos x="880" y="898"/>
                </a:cxn>
                <a:cxn ang="0">
                  <a:pos x="832" y="959"/>
                </a:cxn>
                <a:cxn ang="0">
                  <a:pos x="811" y="969"/>
                </a:cxn>
                <a:cxn ang="0">
                  <a:pos x="768" y="959"/>
                </a:cxn>
                <a:cxn ang="0">
                  <a:pos x="777" y="1001"/>
                </a:cxn>
                <a:cxn ang="0">
                  <a:pos x="770" y="1042"/>
                </a:cxn>
                <a:cxn ang="0">
                  <a:pos x="749" y="1076"/>
                </a:cxn>
                <a:cxn ang="0">
                  <a:pos x="720" y="1090"/>
                </a:cxn>
                <a:cxn ang="0">
                  <a:pos x="678" y="1092"/>
                </a:cxn>
                <a:cxn ang="0">
                  <a:pos x="624" y="1113"/>
                </a:cxn>
                <a:cxn ang="0">
                  <a:pos x="562" y="1202"/>
                </a:cxn>
                <a:cxn ang="0">
                  <a:pos x="519" y="1177"/>
                </a:cxn>
                <a:cxn ang="0">
                  <a:pos x="459" y="1202"/>
                </a:cxn>
                <a:cxn ang="0">
                  <a:pos x="349" y="1165"/>
                </a:cxn>
                <a:cxn ang="0">
                  <a:pos x="313" y="1161"/>
                </a:cxn>
                <a:cxn ang="0">
                  <a:pos x="256" y="1183"/>
                </a:cxn>
                <a:cxn ang="0">
                  <a:pos x="205" y="1172"/>
                </a:cxn>
                <a:cxn ang="0">
                  <a:pos x="142" y="1126"/>
                </a:cxn>
                <a:cxn ang="0">
                  <a:pos x="94" y="1099"/>
                </a:cxn>
                <a:cxn ang="0">
                  <a:pos x="27" y="1071"/>
                </a:cxn>
                <a:cxn ang="0">
                  <a:pos x="11" y="994"/>
                </a:cxn>
                <a:cxn ang="0">
                  <a:pos x="36" y="939"/>
                </a:cxn>
              </a:cxnLst>
              <a:rect l="0" t="0" r="r" b="b"/>
              <a:pathLst>
                <a:path w="1314" h="1215">
                  <a:moveTo>
                    <a:pt x="41" y="82"/>
                  </a:moveTo>
                  <a:lnTo>
                    <a:pt x="36" y="93"/>
                  </a:lnTo>
                  <a:lnTo>
                    <a:pt x="34" y="107"/>
                  </a:lnTo>
                  <a:lnTo>
                    <a:pt x="30" y="116"/>
                  </a:lnTo>
                  <a:lnTo>
                    <a:pt x="30" y="119"/>
                  </a:lnTo>
                  <a:lnTo>
                    <a:pt x="34" y="121"/>
                  </a:lnTo>
                  <a:lnTo>
                    <a:pt x="43" y="128"/>
                  </a:lnTo>
                  <a:lnTo>
                    <a:pt x="52" y="132"/>
                  </a:lnTo>
                  <a:lnTo>
                    <a:pt x="57" y="135"/>
                  </a:lnTo>
                  <a:lnTo>
                    <a:pt x="59" y="135"/>
                  </a:lnTo>
                  <a:lnTo>
                    <a:pt x="62" y="135"/>
                  </a:lnTo>
                  <a:lnTo>
                    <a:pt x="80" y="116"/>
                  </a:lnTo>
                  <a:lnTo>
                    <a:pt x="84" y="112"/>
                  </a:lnTo>
                  <a:lnTo>
                    <a:pt x="91" y="109"/>
                  </a:lnTo>
                  <a:lnTo>
                    <a:pt x="96" y="109"/>
                  </a:lnTo>
                  <a:lnTo>
                    <a:pt x="100" y="109"/>
                  </a:lnTo>
                  <a:lnTo>
                    <a:pt x="105" y="109"/>
                  </a:lnTo>
                  <a:lnTo>
                    <a:pt x="110" y="109"/>
                  </a:lnTo>
                  <a:lnTo>
                    <a:pt x="112" y="107"/>
                  </a:lnTo>
                  <a:lnTo>
                    <a:pt x="116" y="105"/>
                  </a:lnTo>
                  <a:lnTo>
                    <a:pt x="116" y="100"/>
                  </a:lnTo>
                  <a:lnTo>
                    <a:pt x="116" y="98"/>
                  </a:lnTo>
                  <a:lnTo>
                    <a:pt x="119" y="93"/>
                  </a:lnTo>
                  <a:lnTo>
                    <a:pt x="116" y="89"/>
                  </a:lnTo>
                  <a:lnTo>
                    <a:pt x="116" y="84"/>
                  </a:lnTo>
                  <a:lnTo>
                    <a:pt x="116" y="80"/>
                  </a:lnTo>
                  <a:lnTo>
                    <a:pt x="114" y="75"/>
                  </a:lnTo>
                  <a:lnTo>
                    <a:pt x="114" y="71"/>
                  </a:lnTo>
                  <a:lnTo>
                    <a:pt x="116" y="68"/>
                  </a:lnTo>
                  <a:lnTo>
                    <a:pt x="116" y="66"/>
                  </a:lnTo>
                  <a:lnTo>
                    <a:pt x="119" y="66"/>
                  </a:lnTo>
                  <a:lnTo>
                    <a:pt x="126" y="66"/>
                  </a:lnTo>
                  <a:lnTo>
                    <a:pt x="144" y="64"/>
                  </a:lnTo>
                  <a:lnTo>
                    <a:pt x="160" y="61"/>
                  </a:lnTo>
                  <a:lnTo>
                    <a:pt x="178" y="61"/>
                  </a:lnTo>
                  <a:lnTo>
                    <a:pt x="192" y="59"/>
                  </a:lnTo>
                  <a:lnTo>
                    <a:pt x="205" y="59"/>
                  </a:lnTo>
                  <a:lnTo>
                    <a:pt x="217" y="57"/>
                  </a:lnTo>
                  <a:lnTo>
                    <a:pt x="224" y="52"/>
                  </a:lnTo>
                  <a:lnTo>
                    <a:pt x="231" y="50"/>
                  </a:lnTo>
                  <a:lnTo>
                    <a:pt x="237" y="43"/>
                  </a:lnTo>
                  <a:lnTo>
                    <a:pt x="242" y="39"/>
                  </a:lnTo>
                  <a:lnTo>
                    <a:pt x="247" y="34"/>
                  </a:lnTo>
                  <a:lnTo>
                    <a:pt x="253" y="27"/>
                  </a:lnTo>
                  <a:lnTo>
                    <a:pt x="256" y="23"/>
                  </a:lnTo>
                  <a:lnTo>
                    <a:pt x="260" y="20"/>
                  </a:lnTo>
                  <a:lnTo>
                    <a:pt x="265" y="20"/>
                  </a:lnTo>
                  <a:lnTo>
                    <a:pt x="267" y="23"/>
                  </a:lnTo>
                  <a:lnTo>
                    <a:pt x="272" y="25"/>
                  </a:lnTo>
                  <a:lnTo>
                    <a:pt x="279" y="29"/>
                  </a:lnTo>
                  <a:lnTo>
                    <a:pt x="283" y="34"/>
                  </a:lnTo>
                  <a:lnTo>
                    <a:pt x="288" y="36"/>
                  </a:lnTo>
                  <a:lnTo>
                    <a:pt x="297" y="36"/>
                  </a:lnTo>
                  <a:lnTo>
                    <a:pt x="301" y="36"/>
                  </a:lnTo>
                  <a:lnTo>
                    <a:pt x="308" y="34"/>
                  </a:lnTo>
                  <a:lnTo>
                    <a:pt x="313" y="32"/>
                  </a:lnTo>
                  <a:lnTo>
                    <a:pt x="322" y="25"/>
                  </a:lnTo>
                  <a:lnTo>
                    <a:pt x="336" y="13"/>
                  </a:lnTo>
                  <a:lnTo>
                    <a:pt x="345" y="4"/>
                  </a:lnTo>
                  <a:lnTo>
                    <a:pt x="352" y="2"/>
                  </a:lnTo>
                  <a:lnTo>
                    <a:pt x="356" y="0"/>
                  </a:lnTo>
                  <a:lnTo>
                    <a:pt x="359" y="0"/>
                  </a:lnTo>
                  <a:lnTo>
                    <a:pt x="363" y="0"/>
                  </a:lnTo>
                  <a:lnTo>
                    <a:pt x="370" y="2"/>
                  </a:lnTo>
                  <a:lnTo>
                    <a:pt x="375" y="4"/>
                  </a:lnTo>
                  <a:lnTo>
                    <a:pt x="379" y="7"/>
                  </a:lnTo>
                  <a:lnTo>
                    <a:pt x="386" y="11"/>
                  </a:lnTo>
                  <a:lnTo>
                    <a:pt x="400" y="25"/>
                  </a:lnTo>
                  <a:lnTo>
                    <a:pt x="404" y="29"/>
                  </a:lnTo>
                  <a:lnTo>
                    <a:pt x="407" y="32"/>
                  </a:lnTo>
                  <a:lnTo>
                    <a:pt x="411" y="32"/>
                  </a:lnTo>
                  <a:lnTo>
                    <a:pt x="418" y="34"/>
                  </a:lnTo>
                  <a:lnTo>
                    <a:pt x="423" y="34"/>
                  </a:lnTo>
                  <a:lnTo>
                    <a:pt x="425" y="39"/>
                  </a:lnTo>
                  <a:lnTo>
                    <a:pt x="427" y="45"/>
                  </a:lnTo>
                  <a:lnTo>
                    <a:pt x="429" y="50"/>
                  </a:lnTo>
                  <a:lnTo>
                    <a:pt x="432" y="55"/>
                  </a:lnTo>
                  <a:lnTo>
                    <a:pt x="436" y="59"/>
                  </a:lnTo>
                  <a:lnTo>
                    <a:pt x="439" y="61"/>
                  </a:lnTo>
                  <a:lnTo>
                    <a:pt x="443" y="61"/>
                  </a:lnTo>
                  <a:lnTo>
                    <a:pt x="466" y="64"/>
                  </a:lnTo>
                  <a:lnTo>
                    <a:pt x="477" y="64"/>
                  </a:lnTo>
                  <a:lnTo>
                    <a:pt x="484" y="64"/>
                  </a:lnTo>
                  <a:lnTo>
                    <a:pt x="493" y="64"/>
                  </a:lnTo>
                  <a:lnTo>
                    <a:pt x="500" y="64"/>
                  </a:lnTo>
                  <a:lnTo>
                    <a:pt x="503" y="64"/>
                  </a:lnTo>
                  <a:lnTo>
                    <a:pt x="507" y="59"/>
                  </a:lnTo>
                  <a:lnTo>
                    <a:pt x="509" y="57"/>
                  </a:lnTo>
                  <a:lnTo>
                    <a:pt x="514" y="55"/>
                  </a:lnTo>
                  <a:lnTo>
                    <a:pt x="516" y="55"/>
                  </a:lnTo>
                  <a:lnTo>
                    <a:pt x="519" y="55"/>
                  </a:lnTo>
                  <a:lnTo>
                    <a:pt x="521" y="57"/>
                  </a:lnTo>
                  <a:lnTo>
                    <a:pt x="525" y="61"/>
                  </a:lnTo>
                  <a:lnTo>
                    <a:pt x="528" y="66"/>
                  </a:lnTo>
                  <a:lnTo>
                    <a:pt x="532" y="66"/>
                  </a:lnTo>
                  <a:lnTo>
                    <a:pt x="537" y="66"/>
                  </a:lnTo>
                  <a:lnTo>
                    <a:pt x="548" y="64"/>
                  </a:lnTo>
                  <a:lnTo>
                    <a:pt x="557" y="64"/>
                  </a:lnTo>
                  <a:lnTo>
                    <a:pt x="567" y="61"/>
                  </a:lnTo>
                  <a:lnTo>
                    <a:pt x="569" y="61"/>
                  </a:lnTo>
                  <a:lnTo>
                    <a:pt x="571" y="64"/>
                  </a:lnTo>
                  <a:lnTo>
                    <a:pt x="571" y="66"/>
                  </a:lnTo>
                  <a:lnTo>
                    <a:pt x="571" y="73"/>
                  </a:lnTo>
                  <a:lnTo>
                    <a:pt x="569" y="77"/>
                  </a:lnTo>
                  <a:lnTo>
                    <a:pt x="567" y="82"/>
                  </a:lnTo>
                  <a:lnTo>
                    <a:pt x="562" y="84"/>
                  </a:lnTo>
                  <a:lnTo>
                    <a:pt x="555" y="89"/>
                  </a:lnTo>
                  <a:lnTo>
                    <a:pt x="548" y="93"/>
                  </a:lnTo>
                  <a:lnTo>
                    <a:pt x="546" y="98"/>
                  </a:lnTo>
                  <a:lnTo>
                    <a:pt x="544" y="100"/>
                  </a:lnTo>
                  <a:lnTo>
                    <a:pt x="541" y="103"/>
                  </a:lnTo>
                  <a:lnTo>
                    <a:pt x="541" y="107"/>
                  </a:lnTo>
                  <a:lnTo>
                    <a:pt x="541" y="112"/>
                  </a:lnTo>
                  <a:lnTo>
                    <a:pt x="541" y="119"/>
                  </a:lnTo>
                  <a:lnTo>
                    <a:pt x="537" y="123"/>
                  </a:lnTo>
                  <a:lnTo>
                    <a:pt x="535" y="128"/>
                  </a:lnTo>
                  <a:lnTo>
                    <a:pt x="535" y="130"/>
                  </a:lnTo>
                  <a:lnTo>
                    <a:pt x="535" y="132"/>
                  </a:lnTo>
                  <a:lnTo>
                    <a:pt x="532" y="135"/>
                  </a:lnTo>
                  <a:lnTo>
                    <a:pt x="530" y="139"/>
                  </a:lnTo>
                  <a:lnTo>
                    <a:pt x="525" y="144"/>
                  </a:lnTo>
                  <a:lnTo>
                    <a:pt x="523" y="148"/>
                  </a:lnTo>
                  <a:lnTo>
                    <a:pt x="523" y="151"/>
                  </a:lnTo>
                  <a:lnTo>
                    <a:pt x="521" y="169"/>
                  </a:lnTo>
                  <a:lnTo>
                    <a:pt x="521" y="176"/>
                  </a:lnTo>
                  <a:lnTo>
                    <a:pt x="521" y="178"/>
                  </a:lnTo>
                  <a:lnTo>
                    <a:pt x="521" y="183"/>
                  </a:lnTo>
                  <a:lnTo>
                    <a:pt x="523" y="183"/>
                  </a:lnTo>
                  <a:lnTo>
                    <a:pt x="532" y="178"/>
                  </a:lnTo>
                  <a:lnTo>
                    <a:pt x="539" y="176"/>
                  </a:lnTo>
                  <a:lnTo>
                    <a:pt x="544" y="173"/>
                  </a:lnTo>
                  <a:lnTo>
                    <a:pt x="551" y="173"/>
                  </a:lnTo>
                  <a:lnTo>
                    <a:pt x="555" y="173"/>
                  </a:lnTo>
                  <a:lnTo>
                    <a:pt x="560" y="173"/>
                  </a:lnTo>
                  <a:lnTo>
                    <a:pt x="571" y="178"/>
                  </a:lnTo>
                  <a:lnTo>
                    <a:pt x="578" y="180"/>
                  </a:lnTo>
                  <a:lnTo>
                    <a:pt x="585" y="180"/>
                  </a:lnTo>
                  <a:lnTo>
                    <a:pt x="589" y="180"/>
                  </a:lnTo>
                  <a:lnTo>
                    <a:pt x="596" y="178"/>
                  </a:lnTo>
                  <a:lnTo>
                    <a:pt x="603" y="173"/>
                  </a:lnTo>
                  <a:lnTo>
                    <a:pt x="610" y="169"/>
                  </a:lnTo>
                  <a:lnTo>
                    <a:pt x="615" y="169"/>
                  </a:lnTo>
                  <a:lnTo>
                    <a:pt x="617" y="169"/>
                  </a:lnTo>
                  <a:lnTo>
                    <a:pt x="626" y="171"/>
                  </a:lnTo>
                  <a:lnTo>
                    <a:pt x="630" y="171"/>
                  </a:lnTo>
                  <a:lnTo>
                    <a:pt x="635" y="171"/>
                  </a:lnTo>
                  <a:lnTo>
                    <a:pt x="646" y="167"/>
                  </a:lnTo>
                  <a:lnTo>
                    <a:pt x="660" y="162"/>
                  </a:lnTo>
                  <a:lnTo>
                    <a:pt x="678" y="153"/>
                  </a:lnTo>
                  <a:lnTo>
                    <a:pt x="692" y="146"/>
                  </a:lnTo>
                  <a:lnTo>
                    <a:pt x="699" y="144"/>
                  </a:lnTo>
                  <a:lnTo>
                    <a:pt x="706" y="137"/>
                  </a:lnTo>
                  <a:lnTo>
                    <a:pt x="710" y="135"/>
                  </a:lnTo>
                  <a:lnTo>
                    <a:pt x="713" y="132"/>
                  </a:lnTo>
                  <a:lnTo>
                    <a:pt x="713" y="130"/>
                  </a:lnTo>
                  <a:lnTo>
                    <a:pt x="710" y="125"/>
                  </a:lnTo>
                  <a:lnTo>
                    <a:pt x="704" y="112"/>
                  </a:lnTo>
                  <a:lnTo>
                    <a:pt x="701" y="107"/>
                  </a:lnTo>
                  <a:lnTo>
                    <a:pt x="701" y="105"/>
                  </a:lnTo>
                  <a:lnTo>
                    <a:pt x="701" y="100"/>
                  </a:lnTo>
                  <a:lnTo>
                    <a:pt x="704" y="98"/>
                  </a:lnTo>
                  <a:lnTo>
                    <a:pt x="710" y="91"/>
                  </a:lnTo>
                  <a:lnTo>
                    <a:pt x="722" y="87"/>
                  </a:lnTo>
                  <a:lnTo>
                    <a:pt x="729" y="84"/>
                  </a:lnTo>
                  <a:lnTo>
                    <a:pt x="733" y="84"/>
                  </a:lnTo>
                  <a:lnTo>
                    <a:pt x="738" y="87"/>
                  </a:lnTo>
                  <a:lnTo>
                    <a:pt x="740" y="89"/>
                  </a:lnTo>
                  <a:lnTo>
                    <a:pt x="742" y="93"/>
                  </a:lnTo>
                  <a:lnTo>
                    <a:pt x="745" y="100"/>
                  </a:lnTo>
                  <a:lnTo>
                    <a:pt x="745" y="103"/>
                  </a:lnTo>
                  <a:lnTo>
                    <a:pt x="747" y="103"/>
                  </a:lnTo>
                  <a:lnTo>
                    <a:pt x="752" y="105"/>
                  </a:lnTo>
                  <a:lnTo>
                    <a:pt x="756" y="105"/>
                  </a:lnTo>
                  <a:lnTo>
                    <a:pt x="786" y="100"/>
                  </a:lnTo>
                  <a:lnTo>
                    <a:pt x="800" y="98"/>
                  </a:lnTo>
                  <a:lnTo>
                    <a:pt x="804" y="98"/>
                  </a:lnTo>
                  <a:lnTo>
                    <a:pt x="806" y="98"/>
                  </a:lnTo>
                  <a:lnTo>
                    <a:pt x="809" y="100"/>
                  </a:lnTo>
                  <a:lnTo>
                    <a:pt x="813" y="103"/>
                  </a:lnTo>
                  <a:lnTo>
                    <a:pt x="818" y="109"/>
                  </a:lnTo>
                  <a:lnTo>
                    <a:pt x="818" y="114"/>
                  </a:lnTo>
                  <a:lnTo>
                    <a:pt x="818" y="119"/>
                  </a:lnTo>
                  <a:lnTo>
                    <a:pt x="818" y="121"/>
                  </a:lnTo>
                  <a:lnTo>
                    <a:pt x="816" y="125"/>
                  </a:lnTo>
                  <a:lnTo>
                    <a:pt x="816" y="132"/>
                  </a:lnTo>
                  <a:lnTo>
                    <a:pt x="816" y="139"/>
                  </a:lnTo>
                  <a:lnTo>
                    <a:pt x="818" y="146"/>
                  </a:lnTo>
                  <a:lnTo>
                    <a:pt x="820" y="151"/>
                  </a:lnTo>
                  <a:lnTo>
                    <a:pt x="825" y="157"/>
                  </a:lnTo>
                  <a:lnTo>
                    <a:pt x="829" y="162"/>
                  </a:lnTo>
                  <a:lnTo>
                    <a:pt x="836" y="167"/>
                  </a:lnTo>
                  <a:lnTo>
                    <a:pt x="845" y="169"/>
                  </a:lnTo>
                  <a:lnTo>
                    <a:pt x="850" y="173"/>
                  </a:lnTo>
                  <a:lnTo>
                    <a:pt x="852" y="176"/>
                  </a:lnTo>
                  <a:lnTo>
                    <a:pt x="852" y="183"/>
                  </a:lnTo>
                  <a:lnTo>
                    <a:pt x="852" y="187"/>
                  </a:lnTo>
                  <a:lnTo>
                    <a:pt x="850" y="194"/>
                  </a:lnTo>
                  <a:lnTo>
                    <a:pt x="848" y="196"/>
                  </a:lnTo>
                  <a:lnTo>
                    <a:pt x="848" y="201"/>
                  </a:lnTo>
                  <a:lnTo>
                    <a:pt x="852" y="205"/>
                  </a:lnTo>
                  <a:lnTo>
                    <a:pt x="854" y="208"/>
                  </a:lnTo>
                  <a:lnTo>
                    <a:pt x="854" y="210"/>
                  </a:lnTo>
                  <a:lnTo>
                    <a:pt x="854" y="215"/>
                  </a:lnTo>
                  <a:lnTo>
                    <a:pt x="852" y="217"/>
                  </a:lnTo>
                  <a:lnTo>
                    <a:pt x="852" y="221"/>
                  </a:lnTo>
                  <a:lnTo>
                    <a:pt x="850" y="226"/>
                  </a:lnTo>
                  <a:lnTo>
                    <a:pt x="850" y="228"/>
                  </a:lnTo>
                  <a:lnTo>
                    <a:pt x="854" y="228"/>
                  </a:lnTo>
                  <a:lnTo>
                    <a:pt x="864" y="226"/>
                  </a:lnTo>
                  <a:lnTo>
                    <a:pt x="870" y="224"/>
                  </a:lnTo>
                  <a:lnTo>
                    <a:pt x="875" y="219"/>
                  </a:lnTo>
                  <a:lnTo>
                    <a:pt x="877" y="219"/>
                  </a:lnTo>
                  <a:lnTo>
                    <a:pt x="882" y="215"/>
                  </a:lnTo>
                  <a:lnTo>
                    <a:pt x="886" y="210"/>
                  </a:lnTo>
                  <a:lnTo>
                    <a:pt x="891" y="208"/>
                  </a:lnTo>
                  <a:lnTo>
                    <a:pt x="893" y="203"/>
                  </a:lnTo>
                  <a:lnTo>
                    <a:pt x="896" y="199"/>
                  </a:lnTo>
                  <a:lnTo>
                    <a:pt x="898" y="194"/>
                  </a:lnTo>
                  <a:lnTo>
                    <a:pt x="898" y="189"/>
                  </a:lnTo>
                  <a:lnTo>
                    <a:pt x="900" y="187"/>
                  </a:lnTo>
                  <a:lnTo>
                    <a:pt x="902" y="185"/>
                  </a:lnTo>
                  <a:lnTo>
                    <a:pt x="905" y="185"/>
                  </a:lnTo>
                  <a:lnTo>
                    <a:pt x="907" y="183"/>
                  </a:lnTo>
                  <a:lnTo>
                    <a:pt x="909" y="178"/>
                  </a:lnTo>
                  <a:lnTo>
                    <a:pt x="912" y="171"/>
                  </a:lnTo>
                  <a:lnTo>
                    <a:pt x="914" y="167"/>
                  </a:lnTo>
                  <a:lnTo>
                    <a:pt x="916" y="162"/>
                  </a:lnTo>
                  <a:lnTo>
                    <a:pt x="918" y="157"/>
                  </a:lnTo>
                  <a:lnTo>
                    <a:pt x="921" y="155"/>
                  </a:lnTo>
                  <a:lnTo>
                    <a:pt x="923" y="153"/>
                  </a:lnTo>
                  <a:lnTo>
                    <a:pt x="944" y="139"/>
                  </a:lnTo>
                  <a:lnTo>
                    <a:pt x="950" y="132"/>
                  </a:lnTo>
                  <a:lnTo>
                    <a:pt x="957" y="130"/>
                  </a:lnTo>
                  <a:lnTo>
                    <a:pt x="960" y="130"/>
                  </a:lnTo>
                  <a:lnTo>
                    <a:pt x="962" y="130"/>
                  </a:lnTo>
                  <a:lnTo>
                    <a:pt x="966" y="130"/>
                  </a:lnTo>
                  <a:lnTo>
                    <a:pt x="969" y="132"/>
                  </a:lnTo>
                  <a:lnTo>
                    <a:pt x="971" y="137"/>
                  </a:lnTo>
                  <a:lnTo>
                    <a:pt x="976" y="146"/>
                  </a:lnTo>
                  <a:lnTo>
                    <a:pt x="978" y="148"/>
                  </a:lnTo>
                  <a:lnTo>
                    <a:pt x="980" y="148"/>
                  </a:lnTo>
                  <a:lnTo>
                    <a:pt x="982" y="148"/>
                  </a:lnTo>
                  <a:lnTo>
                    <a:pt x="987" y="148"/>
                  </a:lnTo>
                  <a:lnTo>
                    <a:pt x="992" y="148"/>
                  </a:lnTo>
                  <a:lnTo>
                    <a:pt x="994" y="148"/>
                  </a:lnTo>
                  <a:lnTo>
                    <a:pt x="998" y="146"/>
                  </a:lnTo>
                  <a:lnTo>
                    <a:pt x="1001" y="144"/>
                  </a:lnTo>
                  <a:lnTo>
                    <a:pt x="1005" y="141"/>
                  </a:lnTo>
                  <a:lnTo>
                    <a:pt x="1012" y="141"/>
                  </a:lnTo>
                  <a:lnTo>
                    <a:pt x="1017" y="141"/>
                  </a:lnTo>
                  <a:lnTo>
                    <a:pt x="1019" y="141"/>
                  </a:lnTo>
                  <a:lnTo>
                    <a:pt x="1024" y="141"/>
                  </a:lnTo>
                  <a:lnTo>
                    <a:pt x="1028" y="144"/>
                  </a:lnTo>
                  <a:lnTo>
                    <a:pt x="1035" y="146"/>
                  </a:lnTo>
                  <a:lnTo>
                    <a:pt x="1040" y="148"/>
                  </a:lnTo>
                  <a:lnTo>
                    <a:pt x="1042" y="148"/>
                  </a:lnTo>
                  <a:lnTo>
                    <a:pt x="1046" y="146"/>
                  </a:lnTo>
                  <a:lnTo>
                    <a:pt x="1051" y="144"/>
                  </a:lnTo>
                  <a:lnTo>
                    <a:pt x="1055" y="141"/>
                  </a:lnTo>
                  <a:lnTo>
                    <a:pt x="1060" y="137"/>
                  </a:lnTo>
                  <a:lnTo>
                    <a:pt x="1065" y="135"/>
                  </a:lnTo>
                  <a:lnTo>
                    <a:pt x="1067" y="132"/>
                  </a:lnTo>
                  <a:lnTo>
                    <a:pt x="1069" y="128"/>
                  </a:lnTo>
                  <a:lnTo>
                    <a:pt x="1071" y="125"/>
                  </a:lnTo>
                  <a:lnTo>
                    <a:pt x="1074" y="123"/>
                  </a:lnTo>
                  <a:lnTo>
                    <a:pt x="1076" y="121"/>
                  </a:lnTo>
                  <a:lnTo>
                    <a:pt x="1083" y="121"/>
                  </a:lnTo>
                  <a:lnTo>
                    <a:pt x="1087" y="121"/>
                  </a:lnTo>
                  <a:lnTo>
                    <a:pt x="1094" y="121"/>
                  </a:lnTo>
                  <a:lnTo>
                    <a:pt x="1099" y="121"/>
                  </a:lnTo>
                  <a:lnTo>
                    <a:pt x="1103" y="121"/>
                  </a:lnTo>
                  <a:lnTo>
                    <a:pt x="1106" y="119"/>
                  </a:lnTo>
                  <a:lnTo>
                    <a:pt x="1108" y="114"/>
                  </a:lnTo>
                  <a:lnTo>
                    <a:pt x="1113" y="107"/>
                  </a:lnTo>
                  <a:lnTo>
                    <a:pt x="1115" y="107"/>
                  </a:lnTo>
                  <a:lnTo>
                    <a:pt x="1117" y="107"/>
                  </a:lnTo>
                  <a:lnTo>
                    <a:pt x="1122" y="105"/>
                  </a:lnTo>
                  <a:lnTo>
                    <a:pt x="1133" y="98"/>
                  </a:lnTo>
                  <a:lnTo>
                    <a:pt x="1140" y="98"/>
                  </a:lnTo>
                  <a:lnTo>
                    <a:pt x="1147" y="93"/>
                  </a:lnTo>
                  <a:lnTo>
                    <a:pt x="1156" y="89"/>
                  </a:lnTo>
                  <a:lnTo>
                    <a:pt x="1163" y="84"/>
                  </a:lnTo>
                  <a:lnTo>
                    <a:pt x="1170" y="82"/>
                  </a:lnTo>
                  <a:lnTo>
                    <a:pt x="1172" y="80"/>
                  </a:lnTo>
                  <a:lnTo>
                    <a:pt x="1177" y="80"/>
                  </a:lnTo>
                  <a:lnTo>
                    <a:pt x="1188" y="82"/>
                  </a:lnTo>
                  <a:lnTo>
                    <a:pt x="1195" y="82"/>
                  </a:lnTo>
                  <a:lnTo>
                    <a:pt x="1199" y="80"/>
                  </a:lnTo>
                  <a:lnTo>
                    <a:pt x="1204" y="80"/>
                  </a:lnTo>
                  <a:lnTo>
                    <a:pt x="1206" y="77"/>
                  </a:lnTo>
                  <a:lnTo>
                    <a:pt x="1211" y="73"/>
                  </a:lnTo>
                  <a:lnTo>
                    <a:pt x="1215" y="68"/>
                  </a:lnTo>
                  <a:lnTo>
                    <a:pt x="1220" y="66"/>
                  </a:lnTo>
                  <a:lnTo>
                    <a:pt x="1222" y="64"/>
                  </a:lnTo>
                  <a:lnTo>
                    <a:pt x="1225" y="61"/>
                  </a:lnTo>
                  <a:lnTo>
                    <a:pt x="1227" y="61"/>
                  </a:lnTo>
                  <a:lnTo>
                    <a:pt x="1231" y="57"/>
                  </a:lnTo>
                  <a:lnTo>
                    <a:pt x="1236" y="55"/>
                  </a:lnTo>
                  <a:lnTo>
                    <a:pt x="1241" y="55"/>
                  </a:lnTo>
                  <a:lnTo>
                    <a:pt x="1245" y="52"/>
                  </a:lnTo>
                  <a:lnTo>
                    <a:pt x="1252" y="52"/>
                  </a:lnTo>
                  <a:lnTo>
                    <a:pt x="1259" y="52"/>
                  </a:lnTo>
                  <a:lnTo>
                    <a:pt x="1257" y="59"/>
                  </a:lnTo>
                  <a:lnTo>
                    <a:pt x="1254" y="64"/>
                  </a:lnTo>
                  <a:lnTo>
                    <a:pt x="1254" y="66"/>
                  </a:lnTo>
                  <a:lnTo>
                    <a:pt x="1259" y="71"/>
                  </a:lnTo>
                  <a:lnTo>
                    <a:pt x="1261" y="73"/>
                  </a:lnTo>
                  <a:lnTo>
                    <a:pt x="1266" y="77"/>
                  </a:lnTo>
                  <a:lnTo>
                    <a:pt x="1266" y="80"/>
                  </a:lnTo>
                  <a:lnTo>
                    <a:pt x="1268" y="80"/>
                  </a:lnTo>
                  <a:lnTo>
                    <a:pt x="1268" y="82"/>
                  </a:lnTo>
                  <a:lnTo>
                    <a:pt x="1268" y="84"/>
                  </a:lnTo>
                  <a:lnTo>
                    <a:pt x="1266" y="89"/>
                  </a:lnTo>
                  <a:lnTo>
                    <a:pt x="1263" y="91"/>
                  </a:lnTo>
                  <a:lnTo>
                    <a:pt x="1263" y="93"/>
                  </a:lnTo>
                  <a:lnTo>
                    <a:pt x="1261" y="96"/>
                  </a:lnTo>
                  <a:lnTo>
                    <a:pt x="1259" y="96"/>
                  </a:lnTo>
                  <a:lnTo>
                    <a:pt x="1259" y="100"/>
                  </a:lnTo>
                  <a:lnTo>
                    <a:pt x="1257" y="105"/>
                  </a:lnTo>
                  <a:lnTo>
                    <a:pt x="1257" y="112"/>
                  </a:lnTo>
                  <a:lnTo>
                    <a:pt x="1257" y="119"/>
                  </a:lnTo>
                  <a:lnTo>
                    <a:pt x="1257" y="121"/>
                  </a:lnTo>
                  <a:lnTo>
                    <a:pt x="1252" y="123"/>
                  </a:lnTo>
                  <a:lnTo>
                    <a:pt x="1250" y="128"/>
                  </a:lnTo>
                  <a:lnTo>
                    <a:pt x="1250" y="132"/>
                  </a:lnTo>
                  <a:lnTo>
                    <a:pt x="1247" y="146"/>
                  </a:lnTo>
                  <a:lnTo>
                    <a:pt x="1247" y="157"/>
                  </a:lnTo>
                  <a:lnTo>
                    <a:pt x="1247" y="160"/>
                  </a:lnTo>
                  <a:lnTo>
                    <a:pt x="1245" y="164"/>
                  </a:lnTo>
                  <a:lnTo>
                    <a:pt x="1243" y="167"/>
                  </a:lnTo>
                  <a:lnTo>
                    <a:pt x="1243" y="169"/>
                  </a:lnTo>
                  <a:lnTo>
                    <a:pt x="1243" y="171"/>
                  </a:lnTo>
                  <a:lnTo>
                    <a:pt x="1245" y="173"/>
                  </a:lnTo>
                  <a:lnTo>
                    <a:pt x="1247" y="173"/>
                  </a:lnTo>
                  <a:lnTo>
                    <a:pt x="1247" y="178"/>
                  </a:lnTo>
                  <a:lnTo>
                    <a:pt x="1247" y="185"/>
                  </a:lnTo>
                  <a:lnTo>
                    <a:pt x="1250" y="189"/>
                  </a:lnTo>
                  <a:lnTo>
                    <a:pt x="1250" y="194"/>
                  </a:lnTo>
                  <a:lnTo>
                    <a:pt x="1252" y="199"/>
                  </a:lnTo>
                  <a:lnTo>
                    <a:pt x="1247" y="203"/>
                  </a:lnTo>
                  <a:lnTo>
                    <a:pt x="1245" y="203"/>
                  </a:lnTo>
                  <a:lnTo>
                    <a:pt x="1245" y="205"/>
                  </a:lnTo>
                  <a:lnTo>
                    <a:pt x="1245" y="210"/>
                  </a:lnTo>
                  <a:lnTo>
                    <a:pt x="1247" y="217"/>
                  </a:lnTo>
                  <a:lnTo>
                    <a:pt x="1247" y="221"/>
                  </a:lnTo>
                  <a:lnTo>
                    <a:pt x="1250" y="221"/>
                  </a:lnTo>
                  <a:lnTo>
                    <a:pt x="1250" y="226"/>
                  </a:lnTo>
                  <a:lnTo>
                    <a:pt x="1250" y="231"/>
                  </a:lnTo>
                  <a:lnTo>
                    <a:pt x="1254" y="231"/>
                  </a:lnTo>
                  <a:lnTo>
                    <a:pt x="1257" y="233"/>
                  </a:lnTo>
                  <a:lnTo>
                    <a:pt x="1259" y="235"/>
                  </a:lnTo>
                  <a:lnTo>
                    <a:pt x="1261" y="235"/>
                  </a:lnTo>
                  <a:lnTo>
                    <a:pt x="1263" y="237"/>
                  </a:lnTo>
                  <a:lnTo>
                    <a:pt x="1261" y="240"/>
                  </a:lnTo>
                  <a:lnTo>
                    <a:pt x="1261" y="242"/>
                  </a:lnTo>
                  <a:lnTo>
                    <a:pt x="1259" y="244"/>
                  </a:lnTo>
                  <a:lnTo>
                    <a:pt x="1263" y="247"/>
                  </a:lnTo>
                  <a:lnTo>
                    <a:pt x="1268" y="249"/>
                  </a:lnTo>
                  <a:lnTo>
                    <a:pt x="1270" y="258"/>
                  </a:lnTo>
                  <a:lnTo>
                    <a:pt x="1273" y="260"/>
                  </a:lnTo>
                  <a:lnTo>
                    <a:pt x="1270" y="263"/>
                  </a:lnTo>
                  <a:lnTo>
                    <a:pt x="1270" y="267"/>
                  </a:lnTo>
                  <a:lnTo>
                    <a:pt x="1268" y="272"/>
                  </a:lnTo>
                  <a:lnTo>
                    <a:pt x="1270" y="276"/>
                  </a:lnTo>
                  <a:lnTo>
                    <a:pt x="1270" y="281"/>
                  </a:lnTo>
                  <a:lnTo>
                    <a:pt x="1270" y="285"/>
                  </a:lnTo>
                  <a:lnTo>
                    <a:pt x="1273" y="288"/>
                  </a:lnTo>
                  <a:lnTo>
                    <a:pt x="1275" y="288"/>
                  </a:lnTo>
                  <a:lnTo>
                    <a:pt x="1277" y="288"/>
                  </a:lnTo>
                  <a:lnTo>
                    <a:pt x="1277" y="290"/>
                  </a:lnTo>
                  <a:lnTo>
                    <a:pt x="1277" y="292"/>
                  </a:lnTo>
                  <a:lnTo>
                    <a:pt x="1279" y="295"/>
                  </a:lnTo>
                  <a:lnTo>
                    <a:pt x="1279" y="297"/>
                  </a:lnTo>
                  <a:lnTo>
                    <a:pt x="1282" y="297"/>
                  </a:lnTo>
                  <a:lnTo>
                    <a:pt x="1286" y="297"/>
                  </a:lnTo>
                  <a:lnTo>
                    <a:pt x="1289" y="297"/>
                  </a:lnTo>
                  <a:lnTo>
                    <a:pt x="1291" y="297"/>
                  </a:lnTo>
                  <a:lnTo>
                    <a:pt x="1293" y="299"/>
                  </a:lnTo>
                  <a:lnTo>
                    <a:pt x="1295" y="301"/>
                  </a:lnTo>
                  <a:lnTo>
                    <a:pt x="1298" y="306"/>
                  </a:lnTo>
                  <a:lnTo>
                    <a:pt x="1302" y="308"/>
                  </a:lnTo>
                  <a:lnTo>
                    <a:pt x="1307" y="311"/>
                  </a:lnTo>
                  <a:lnTo>
                    <a:pt x="1309" y="313"/>
                  </a:lnTo>
                  <a:lnTo>
                    <a:pt x="1311" y="315"/>
                  </a:lnTo>
                  <a:lnTo>
                    <a:pt x="1314" y="320"/>
                  </a:lnTo>
                  <a:lnTo>
                    <a:pt x="1314" y="322"/>
                  </a:lnTo>
                  <a:lnTo>
                    <a:pt x="1311" y="324"/>
                  </a:lnTo>
                  <a:lnTo>
                    <a:pt x="1311" y="326"/>
                  </a:lnTo>
                  <a:lnTo>
                    <a:pt x="1311" y="329"/>
                  </a:lnTo>
                  <a:lnTo>
                    <a:pt x="1311" y="331"/>
                  </a:lnTo>
                  <a:lnTo>
                    <a:pt x="1309" y="333"/>
                  </a:lnTo>
                  <a:lnTo>
                    <a:pt x="1307" y="333"/>
                  </a:lnTo>
                  <a:lnTo>
                    <a:pt x="1307" y="336"/>
                  </a:lnTo>
                  <a:lnTo>
                    <a:pt x="1305" y="338"/>
                  </a:lnTo>
                  <a:lnTo>
                    <a:pt x="1305" y="340"/>
                  </a:lnTo>
                  <a:lnTo>
                    <a:pt x="1302" y="340"/>
                  </a:lnTo>
                  <a:lnTo>
                    <a:pt x="1302" y="342"/>
                  </a:lnTo>
                  <a:lnTo>
                    <a:pt x="1300" y="345"/>
                  </a:lnTo>
                  <a:lnTo>
                    <a:pt x="1300" y="347"/>
                  </a:lnTo>
                  <a:lnTo>
                    <a:pt x="1302" y="349"/>
                  </a:lnTo>
                  <a:lnTo>
                    <a:pt x="1302" y="352"/>
                  </a:lnTo>
                  <a:lnTo>
                    <a:pt x="1305" y="354"/>
                  </a:lnTo>
                  <a:lnTo>
                    <a:pt x="1307" y="358"/>
                  </a:lnTo>
                  <a:lnTo>
                    <a:pt x="1309" y="363"/>
                  </a:lnTo>
                  <a:lnTo>
                    <a:pt x="1309" y="368"/>
                  </a:lnTo>
                  <a:lnTo>
                    <a:pt x="1309" y="372"/>
                  </a:lnTo>
                  <a:lnTo>
                    <a:pt x="1307" y="377"/>
                  </a:lnTo>
                  <a:lnTo>
                    <a:pt x="1307" y="384"/>
                  </a:lnTo>
                  <a:lnTo>
                    <a:pt x="1302" y="390"/>
                  </a:lnTo>
                  <a:lnTo>
                    <a:pt x="1300" y="395"/>
                  </a:lnTo>
                  <a:lnTo>
                    <a:pt x="1295" y="397"/>
                  </a:lnTo>
                  <a:lnTo>
                    <a:pt x="1293" y="397"/>
                  </a:lnTo>
                  <a:lnTo>
                    <a:pt x="1289" y="397"/>
                  </a:lnTo>
                  <a:lnTo>
                    <a:pt x="1284" y="400"/>
                  </a:lnTo>
                  <a:lnTo>
                    <a:pt x="1279" y="400"/>
                  </a:lnTo>
                  <a:lnTo>
                    <a:pt x="1277" y="400"/>
                  </a:lnTo>
                  <a:lnTo>
                    <a:pt x="1275" y="402"/>
                  </a:lnTo>
                  <a:lnTo>
                    <a:pt x="1273" y="404"/>
                  </a:lnTo>
                  <a:lnTo>
                    <a:pt x="1270" y="411"/>
                  </a:lnTo>
                  <a:lnTo>
                    <a:pt x="1270" y="416"/>
                  </a:lnTo>
                  <a:lnTo>
                    <a:pt x="1268" y="425"/>
                  </a:lnTo>
                  <a:lnTo>
                    <a:pt x="1268" y="432"/>
                  </a:lnTo>
                  <a:lnTo>
                    <a:pt x="1268" y="434"/>
                  </a:lnTo>
                  <a:lnTo>
                    <a:pt x="1266" y="436"/>
                  </a:lnTo>
                  <a:lnTo>
                    <a:pt x="1263" y="436"/>
                  </a:lnTo>
                  <a:lnTo>
                    <a:pt x="1259" y="438"/>
                  </a:lnTo>
                  <a:lnTo>
                    <a:pt x="1252" y="441"/>
                  </a:lnTo>
                  <a:lnTo>
                    <a:pt x="1250" y="441"/>
                  </a:lnTo>
                  <a:lnTo>
                    <a:pt x="1247" y="443"/>
                  </a:lnTo>
                  <a:lnTo>
                    <a:pt x="1245" y="445"/>
                  </a:lnTo>
                  <a:lnTo>
                    <a:pt x="1243" y="448"/>
                  </a:lnTo>
                  <a:lnTo>
                    <a:pt x="1243" y="452"/>
                  </a:lnTo>
                  <a:lnTo>
                    <a:pt x="1241" y="461"/>
                  </a:lnTo>
                  <a:lnTo>
                    <a:pt x="1241" y="477"/>
                  </a:lnTo>
                  <a:lnTo>
                    <a:pt x="1238" y="512"/>
                  </a:lnTo>
                  <a:lnTo>
                    <a:pt x="1236" y="518"/>
                  </a:lnTo>
                  <a:lnTo>
                    <a:pt x="1236" y="523"/>
                  </a:lnTo>
                  <a:lnTo>
                    <a:pt x="1234" y="528"/>
                  </a:lnTo>
                  <a:lnTo>
                    <a:pt x="1234" y="530"/>
                  </a:lnTo>
                  <a:lnTo>
                    <a:pt x="1231" y="534"/>
                  </a:lnTo>
                  <a:lnTo>
                    <a:pt x="1229" y="537"/>
                  </a:lnTo>
                  <a:lnTo>
                    <a:pt x="1225" y="544"/>
                  </a:lnTo>
                  <a:lnTo>
                    <a:pt x="1222" y="548"/>
                  </a:lnTo>
                  <a:lnTo>
                    <a:pt x="1220" y="553"/>
                  </a:lnTo>
                  <a:lnTo>
                    <a:pt x="1220" y="555"/>
                  </a:lnTo>
                  <a:lnTo>
                    <a:pt x="1218" y="560"/>
                  </a:lnTo>
                  <a:lnTo>
                    <a:pt x="1215" y="564"/>
                  </a:lnTo>
                  <a:lnTo>
                    <a:pt x="1213" y="569"/>
                  </a:lnTo>
                  <a:lnTo>
                    <a:pt x="1211" y="576"/>
                  </a:lnTo>
                  <a:lnTo>
                    <a:pt x="1206" y="585"/>
                  </a:lnTo>
                  <a:lnTo>
                    <a:pt x="1202" y="592"/>
                  </a:lnTo>
                  <a:lnTo>
                    <a:pt x="1197" y="601"/>
                  </a:lnTo>
                  <a:lnTo>
                    <a:pt x="1193" y="610"/>
                  </a:lnTo>
                  <a:lnTo>
                    <a:pt x="1188" y="619"/>
                  </a:lnTo>
                  <a:lnTo>
                    <a:pt x="1186" y="626"/>
                  </a:lnTo>
                  <a:lnTo>
                    <a:pt x="1183" y="630"/>
                  </a:lnTo>
                  <a:lnTo>
                    <a:pt x="1181" y="635"/>
                  </a:lnTo>
                  <a:lnTo>
                    <a:pt x="1181" y="640"/>
                  </a:lnTo>
                  <a:lnTo>
                    <a:pt x="1179" y="649"/>
                  </a:lnTo>
                  <a:lnTo>
                    <a:pt x="1181" y="656"/>
                  </a:lnTo>
                  <a:lnTo>
                    <a:pt x="1183" y="678"/>
                  </a:lnTo>
                  <a:lnTo>
                    <a:pt x="1179" y="681"/>
                  </a:lnTo>
                  <a:lnTo>
                    <a:pt x="1174" y="683"/>
                  </a:lnTo>
                  <a:lnTo>
                    <a:pt x="1172" y="688"/>
                  </a:lnTo>
                  <a:lnTo>
                    <a:pt x="1170" y="694"/>
                  </a:lnTo>
                  <a:lnTo>
                    <a:pt x="1170" y="699"/>
                  </a:lnTo>
                  <a:lnTo>
                    <a:pt x="1170" y="701"/>
                  </a:lnTo>
                  <a:lnTo>
                    <a:pt x="1167" y="708"/>
                  </a:lnTo>
                  <a:lnTo>
                    <a:pt x="1165" y="713"/>
                  </a:lnTo>
                  <a:lnTo>
                    <a:pt x="1165" y="717"/>
                  </a:lnTo>
                  <a:lnTo>
                    <a:pt x="1163" y="722"/>
                  </a:lnTo>
                  <a:lnTo>
                    <a:pt x="1161" y="729"/>
                  </a:lnTo>
                  <a:lnTo>
                    <a:pt x="1158" y="736"/>
                  </a:lnTo>
                  <a:lnTo>
                    <a:pt x="1161" y="742"/>
                  </a:lnTo>
                  <a:lnTo>
                    <a:pt x="1165" y="754"/>
                  </a:lnTo>
                  <a:lnTo>
                    <a:pt x="1167" y="758"/>
                  </a:lnTo>
                  <a:lnTo>
                    <a:pt x="1167" y="763"/>
                  </a:lnTo>
                  <a:lnTo>
                    <a:pt x="1170" y="765"/>
                  </a:lnTo>
                  <a:lnTo>
                    <a:pt x="1167" y="770"/>
                  </a:lnTo>
                  <a:lnTo>
                    <a:pt x="1165" y="774"/>
                  </a:lnTo>
                  <a:lnTo>
                    <a:pt x="1161" y="781"/>
                  </a:lnTo>
                  <a:lnTo>
                    <a:pt x="1158" y="786"/>
                  </a:lnTo>
                  <a:lnTo>
                    <a:pt x="1158" y="788"/>
                  </a:lnTo>
                  <a:lnTo>
                    <a:pt x="1158" y="793"/>
                  </a:lnTo>
                  <a:lnTo>
                    <a:pt x="1161" y="795"/>
                  </a:lnTo>
                  <a:lnTo>
                    <a:pt x="1163" y="804"/>
                  </a:lnTo>
                  <a:lnTo>
                    <a:pt x="1165" y="811"/>
                  </a:lnTo>
                  <a:lnTo>
                    <a:pt x="1165" y="813"/>
                  </a:lnTo>
                  <a:lnTo>
                    <a:pt x="1165" y="818"/>
                  </a:lnTo>
                  <a:lnTo>
                    <a:pt x="1170" y="820"/>
                  </a:lnTo>
                  <a:lnTo>
                    <a:pt x="1174" y="822"/>
                  </a:lnTo>
                  <a:lnTo>
                    <a:pt x="1174" y="825"/>
                  </a:lnTo>
                  <a:lnTo>
                    <a:pt x="1177" y="827"/>
                  </a:lnTo>
                  <a:lnTo>
                    <a:pt x="1177" y="834"/>
                  </a:lnTo>
                  <a:lnTo>
                    <a:pt x="1177" y="838"/>
                  </a:lnTo>
                  <a:lnTo>
                    <a:pt x="1177" y="841"/>
                  </a:lnTo>
                  <a:lnTo>
                    <a:pt x="1179" y="843"/>
                  </a:lnTo>
                  <a:lnTo>
                    <a:pt x="1181" y="845"/>
                  </a:lnTo>
                  <a:lnTo>
                    <a:pt x="1188" y="850"/>
                  </a:lnTo>
                  <a:lnTo>
                    <a:pt x="1193" y="854"/>
                  </a:lnTo>
                  <a:lnTo>
                    <a:pt x="1193" y="857"/>
                  </a:lnTo>
                  <a:lnTo>
                    <a:pt x="1193" y="859"/>
                  </a:lnTo>
                  <a:lnTo>
                    <a:pt x="1195" y="863"/>
                  </a:lnTo>
                  <a:lnTo>
                    <a:pt x="1195" y="868"/>
                  </a:lnTo>
                  <a:lnTo>
                    <a:pt x="1197" y="873"/>
                  </a:lnTo>
                  <a:lnTo>
                    <a:pt x="1197" y="875"/>
                  </a:lnTo>
                  <a:lnTo>
                    <a:pt x="1199" y="877"/>
                  </a:lnTo>
                  <a:lnTo>
                    <a:pt x="1202" y="879"/>
                  </a:lnTo>
                  <a:lnTo>
                    <a:pt x="1206" y="882"/>
                  </a:lnTo>
                  <a:lnTo>
                    <a:pt x="1206" y="884"/>
                  </a:lnTo>
                  <a:lnTo>
                    <a:pt x="1206" y="886"/>
                  </a:lnTo>
                  <a:lnTo>
                    <a:pt x="1209" y="889"/>
                  </a:lnTo>
                  <a:lnTo>
                    <a:pt x="1209" y="895"/>
                  </a:lnTo>
                  <a:lnTo>
                    <a:pt x="1211" y="900"/>
                  </a:lnTo>
                  <a:lnTo>
                    <a:pt x="1215" y="902"/>
                  </a:lnTo>
                  <a:lnTo>
                    <a:pt x="1209" y="905"/>
                  </a:lnTo>
                  <a:lnTo>
                    <a:pt x="1204" y="907"/>
                  </a:lnTo>
                  <a:lnTo>
                    <a:pt x="1195" y="909"/>
                  </a:lnTo>
                  <a:lnTo>
                    <a:pt x="1188" y="914"/>
                  </a:lnTo>
                  <a:lnTo>
                    <a:pt x="1181" y="916"/>
                  </a:lnTo>
                  <a:lnTo>
                    <a:pt x="1177" y="916"/>
                  </a:lnTo>
                  <a:lnTo>
                    <a:pt x="1172" y="916"/>
                  </a:lnTo>
                  <a:lnTo>
                    <a:pt x="1161" y="916"/>
                  </a:lnTo>
                  <a:lnTo>
                    <a:pt x="1147" y="918"/>
                  </a:lnTo>
                  <a:lnTo>
                    <a:pt x="1126" y="918"/>
                  </a:lnTo>
                  <a:lnTo>
                    <a:pt x="1119" y="921"/>
                  </a:lnTo>
                  <a:lnTo>
                    <a:pt x="1115" y="923"/>
                  </a:lnTo>
                  <a:lnTo>
                    <a:pt x="1113" y="925"/>
                  </a:lnTo>
                  <a:lnTo>
                    <a:pt x="1106" y="934"/>
                  </a:lnTo>
                  <a:lnTo>
                    <a:pt x="1108" y="937"/>
                  </a:lnTo>
                  <a:lnTo>
                    <a:pt x="1108" y="939"/>
                  </a:lnTo>
                  <a:lnTo>
                    <a:pt x="1108" y="941"/>
                  </a:lnTo>
                  <a:lnTo>
                    <a:pt x="1108" y="943"/>
                  </a:lnTo>
                  <a:lnTo>
                    <a:pt x="1106" y="948"/>
                  </a:lnTo>
                  <a:lnTo>
                    <a:pt x="1103" y="955"/>
                  </a:lnTo>
                  <a:lnTo>
                    <a:pt x="1101" y="957"/>
                  </a:lnTo>
                  <a:lnTo>
                    <a:pt x="1097" y="959"/>
                  </a:lnTo>
                  <a:lnTo>
                    <a:pt x="1094" y="962"/>
                  </a:lnTo>
                  <a:lnTo>
                    <a:pt x="1094" y="966"/>
                  </a:lnTo>
                  <a:lnTo>
                    <a:pt x="1094" y="969"/>
                  </a:lnTo>
                  <a:lnTo>
                    <a:pt x="1092" y="971"/>
                  </a:lnTo>
                  <a:lnTo>
                    <a:pt x="1092" y="973"/>
                  </a:lnTo>
                  <a:lnTo>
                    <a:pt x="1090" y="975"/>
                  </a:lnTo>
                  <a:lnTo>
                    <a:pt x="1087" y="978"/>
                  </a:lnTo>
                  <a:lnTo>
                    <a:pt x="1087" y="980"/>
                  </a:lnTo>
                  <a:lnTo>
                    <a:pt x="1087" y="982"/>
                  </a:lnTo>
                  <a:lnTo>
                    <a:pt x="1087" y="985"/>
                  </a:lnTo>
                  <a:lnTo>
                    <a:pt x="1087" y="987"/>
                  </a:lnTo>
                  <a:lnTo>
                    <a:pt x="1085" y="991"/>
                  </a:lnTo>
                  <a:lnTo>
                    <a:pt x="1085" y="996"/>
                  </a:lnTo>
                  <a:lnTo>
                    <a:pt x="1085" y="998"/>
                  </a:lnTo>
                  <a:lnTo>
                    <a:pt x="1085" y="1001"/>
                  </a:lnTo>
                  <a:lnTo>
                    <a:pt x="1085" y="1003"/>
                  </a:lnTo>
                  <a:lnTo>
                    <a:pt x="1087" y="1005"/>
                  </a:lnTo>
                  <a:lnTo>
                    <a:pt x="1087" y="1007"/>
                  </a:lnTo>
                  <a:lnTo>
                    <a:pt x="1087" y="1012"/>
                  </a:lnTo>
                  <a:lnTo>
                    <a:pt x="1085" y="1014"/>
                  </a:lnTo>
                  <a:lnTo>
                    <a:pt x="1083" y="1017"/>
                  </a:lnTo>
                  <a:lnTo>
                    <a:pt x="1081" y="1023"/>
                  </a:lnTo>
                  <a:lnTo>
                    <a:pt x="1081" y="1028"/>
                  </a:lnTo>
                  <a:lnTo>
                    <a:pt x="1083" y="1030"/>
                  </a:lnTo>
                  <a:lnTo>
                    <a:pt x="1083" y="1033"/>
                  </a:lnTo>
                  <a:lnTo>
                    <a:pt x="1087" y="1035"/>
                  </a:lnTo>
                  <a:lnTo>
                    <a:pt x="1092" y="1039"/>
                  </a:lnTo>
                  <a:lnTo>
                    <a:pt x="1092" y="1042"/>
                  </a:lnTo>
                  <a:lnTo>
                    <a:pt x="1092" y="1044"/>
                  </a:lnTo>
                  <a:lnTo>
                    <a:pt x="1090" y="1046"/>
                  </a:lnTo>
                  <a:lnTo>
                    <a:pt x="1087" y="1046"/>
                  </a:lnTo>
                  <a:lnTo>
                    <a:pt x="1083" y="1049"/>
                  </a:lnTo>
                  <a:lnTo>
                    <a:pt x="1071" y="1051"/>
                  </a:lnTo>
                  <a:lnTo>
                    <a:pt x="1060" y="1051"/>
                  </a:lnTo>
                  <a:lnTo>
                    <a:pt x="1046" y="1053"/>
                  </a:lnTo>
                  <a:lnTo>
                    <a:pt x="1044" y="1053"/>
                  </a:lnTo>
                  <a:lnTo>
                    <a:pt x="1040" y="1055"/>
                  </a:lnTo>
                  <a:lnTo>
                    <a:pt x="1040" y="1060"/>
                  </a:lnTo>
                  <a:lnTo>
                    <a:pt x="1037" y="1065"/>
                  </a:lnTo>
                  <a:lnTo>
                    <a:pt x="1033" y="1071"/>
                  </a:lnTo>
                  <a:lnTo>
                    <a:pt x="1030" y="1074"/>
                  </a:lnTo>
                  <a:lnTo>
                    <a:pt x="1014" y="1074"/>
                  </a:lnTo>
                  <a:lnTo>
                    <a:pt x="976" y="1101"/>
                  </a:lnTo>
                  <a:lnTo>
                    <a:pt x="976" y="1097"/>
                  </a:lnTo>
                  <a:lnTo>
                    <a:pt x="973" y="1094"/>
                  </a:lnTo>
                  <a:lnTo>
                    <a:pt x="971" y="1092"/>
                  </a:lnTo>
                  <a:lnTo>
                    <a:pt x="969" y="1090"/>
                  </a:lnTo>
                  <a:lnTo>
                    <a:pt x="969" y="1087"/>
                  </a:lnTo>
                  <a:lnTo>
                    <a:pt x="969" y="1085"/>
                  </a:lnTo>
                  <a:lnTo>
                    <a:pt x="969" y="1083"/>
                  </a:lnTo>
                  <a:lnTo>
                    <a:pt x="969" y="1081"/>
                  </a:lnTo>
                  <a:lnTo>
                    <a:pt x="966" y="1078"/>
                  </a:lnTo>
                  <a:lnTo>
                    <a:pt x="966" y="1076"/>
                  </a:lnTo>
                  <a:lnTo>
                    <a:pt x="962" y="1074"/>
                  </a:lnTo>
                  <a:lnTo>
                    <a:pt x="960" y="1074"/>
                  </a:lnTo>
                  <a:lnTo>
                    <a:pt x="960" y="1071"/>
                  </a:lnTo>
                  <a:lnTo>
                    <a:pt x="960" y="1069"/>
                  </a:lnTo>
                  <a:lnTo>
                    <a:pt x="957" y="1069"/>
                  </a:lnTo>
                  <a:lnTo>
                    <a:pt x="957" y="1067"/>
                  </a:lnTo>
                  <a:lnTo>
                    <a:pt x="955" y="1067"/>
                  </a:lnTo>
                  <a:lnTo>
                    <a:pt x="953" y="1067"/>
                  </a:lnTo>
                  <a:lnTo>
                    <a:pt x="948" y="1067"/>
                  </a:lnTo>
                  <a:lnTo>
                    <a:pt x="946" y="1067"/>
                  </a:lnTo>
                  <a:lnTo>
                    <a:pt x="944" y="1065"/>
                  </a:lnTo>
                  <a:lnTo>
                    <a:pt x="939" y="1062"/>
                  </a:lnTo>
                  <a:lnTo>
                    <a:pt x="932" y="1062"/>
                  </a:lnTo>
                  <a:lnTo>
                    <a:pt x="928" y="1058"/>
                  </a:lnTo>
                  <a:lnTo>
                    <a:pt x="918" y="1058"/>
                  </a:lnTo>
                  <a:lnTo>
                    <a:pt x="912" y="1055"/>
                  </a:lnTo>
                  <a:lnTo>
                    <a:pt x="909" y="1053"/>
                  </a:lnTo>
                  <a:lnTo>
                    <a:pt x="907" y="1053"/>
                  </a:lnTo>
                  <a:lnTo>
                    <a:pt x="905" y="1053"/>
                  </a:lnTo>
                  <a:lnTo>
                    <a:pt x="902" y="1051"/>
                  </a:lnTo>
                  <a:lnTo>
                    <a:pt x="902" y="1046"/>
                  </a:lnTo>
                  <a:lnTo>
                    <a:pt x="902" y="1044"/>
                  </a:lnTo>
                  <a:lnTo>
                    <a:pt x="902" y="1039"/>
                  </a:lnTo>
                  <a:lnTo>
                    <a:pt x="902" y="1037"/>
                  </a:lnTo>
                  <a:lnTo>
                    <a:pt x="902" y="1035"/>
                  </a:lnTo>
                  <a:lnTo>
                    <a:pt x="902" y="1033"/>
                  </a:lnTo>
                  <a:lnTo>
                    <a:pt x="902" y="1028"/>
                  </a:lnTo>
                  <a:lnTo>
                    <a:pt x="905" y="1026"/>
                  </a:lnTo>
                  <a:lnTo>
                    <a:pt x="905" y="1021"/>
                  </a:lnTo>
                  <a:lnTo>
                    <a:pt x="905" y="1019"/>
                  </a:lnTo>
                  <a:lnTo>
                    <a:pt x="902" y="1017"/>
                  </a:lnTo>
                  <a:lnTo>
                    <a:pt x="902" y="1014"/>
                  </a:lnTo>
                  <a:lnTo>
                    <a:pt x="902" y="1012"/>
                  </a:lnTo>
                  <a:lnTo>
                    <a:pt x="905" y="1010"/>
                  </a:lnTo>
                  <a:lnTo>
                    <a:pt x="907" y="1010"/>
                  </a:lnTo>
                  <a:lnTo>
                    <a:pt x="907" y="1007"/>
                  </a:lnTo>
                  <a:lnTo>
                    <a:pt x="909" y="1007"/>
                  </a:lnTo>
                  <a:lnTo>
                    <a:pt x="909" y="1005"/>
                  </a:lnTo>
                  <a:lnTo>
                    <a:pt x="912" y="1001"/>
                  </a:lnTo>
                  <a:lnTo>
                    <a:pt x="914" y="998"/>
                  </a:lnTo>
                  <a:lnTo>
                    <a:pt x="916" y="998"/>
                  </a:lnTo>
                  <a:lnTo>
                    <a:pt x="918" y="998"/>
                  </a:lnTo>
                  <a:lnTo>
                    <a:pt x="921" y="998"/>
                  </a:lnTo>
                  <a:lnTo>
                    <a:pt x="923" y="1001"/>
                  </a:lnTo>
                  <a:lnTo>
                    <a:pt x="925" y="1001"/>
                  </a:lnTo>
                  <a:lnTo>
                    <a:pt x="928" y="998"/>
                  </a:lnTo>
                  <a:lnTo>
                    <a:pt x="930" y="996"/>
                  </a:lnTo>
                  <a:lnTo>
                    <a:pt x="934" y="991"/>
                  </a:lnTo>
                  <a:lnTo>
                    <a:pt x="937" y="989"/>
                  </a:lnTo>
                  <a:lnTo>
                    <a:pt x="937" y="985"/>
                  </a:lnTo>
                  <a:lnTo>
                    <a:pt x="939" y="982"/>
                  </a:lnTo>
                  <a:lnTo>
                    <a:pt x="937" y="980"/>
                  </a:lnTo>
                  <a:lnTo>
                    <a:pt x="934" y="978"/>
                  </a:lnTo>
                  <a:lnTo>
                    <a:pt x="932" y="975"/>
                  </a:lnTo>
                  <a:lnTo>
                    <a:pt x="923" y="969"/>
                  </a:lnTo>
                  <a:lnTo>
                    <a:pt x="918" y="964"/>
                  </a:lnTo>
                  <a:lnTo>
                    <a:pt x="912" y="957"/>
                  </a:lnTo>
                  <a:lnTo>
                    <a:pt x="909" y="955"/>
                  </a:lnTo>
                  <a:lnTo>
                    <a:pt x="909" y="953"/>
                  </a:lnTo>
                  <a:lnTo>
                    <a:pt x="907" y="950"/>
                  </a:lnTo>
                  <a:lnTo>
                    <a:pt x="907" y="948"/>
                  </a:lnTo>
                  <a:lnTo>
                    <a:pt x="907" y="943"/>
                  </a:lnTo>
                  <a:lnTo>
                    <a:pt x="905" y="937"/>
                  </a:lnTo>
                  <a:lnTo>
                    <a:pt x="905" y="930"/>
                  </a:lnTo>
                  <a:lnTo>
                    <a:pt x="902" y="921"/>
                  </a:lnTo>
                  <a:lnTo>
                    <a:pt x="898" y="916"/>
                  </a:lnTo>
                  <a:lnTo>
                    <a:pt x="896" y="911"/>
                  </a:lnTo>
                  <a:lnTo>
                    <a:pt x="893" y="907"/>
                  </a:lnTo>
                  <a:lnTo>
                    <a:pt x="889" y="905"/>
                  </a:lnTo>
                  <a:lnTo>
                    <a:pt x="886" y="902"/>
                  </a:lnTo>
                  <a:lnTo>
                    <a:pt x="884" y="902"/>
                  </a:lnTo>
                  <a:lnTo>
                    <a:pt x="880" y="900"/>
                  </a:lnTo>
                  <a:lnTo>
                    <a:pt x="880" y="898"/>
                  </a:lnTo>
                  <a:lnTo>
                    <a:pt x="877" y="895"/>
                  </a:lnTo>
                  <a:lnTo>
                    <a:pt x="875" y="893"/>
                  </a:lnTo>
                  <a:lnTo>
                    <a:pt x="873" y="893"/>
                  </a:lnTo>
                  <a:lnTo>
                    <a:pt x="870" y="893"/>
                  </a:lnTo>
                  <a:lnTo>
                    <a:pt x="868" y="895"/>
                  </a:lnTo>
                  <a:lnTo>
                    <a:pt x="868" y="898"/>
                  </a:lnTo>
                  <a:lnTo>
                    <a:pt x="861" y="911"/>
                  </a:lnTo>
                  <a:lnTo>
                    <a:pt x="859" y="918"/>
                  </a:lnTo>
                  <a:lnTo>
                    <a:pt x="857" y="923"/>
                  </a:lnTo>
                  <a:lnTo>
                    <a:pt x="854" y="925"/>
                  </a:lnTo>
                  <a:lnTo>
                    <a:pt x="854" y="927"/>
                  </a:lnTo>
                  <a:lnTo>
                    <a:pt x="852" y="930"/>
                  </a:lnTo>
                  <a:lnTo>
                    <a:pt x="850" y="930"/>
                  </a:lnTo>
                  <a:lnTo>
                    <a:pt x="848" y="932"/>
                  </a:lnTo>
                  <a:lnTo>
                    <a:pt x="843" y="939"/>
                  </a:lnTo>
                  <a:lnTo>
                    <a:pt x="834" y="955"/>
                  </a:lnTo>
                  <a:lnTo>
                    <a:pt x="832" y="959"/>
                  </a:lnTo>
                  <a:lnTo>
                    <a:pt x="829" y="959"/>
                  </a:lnTo>
                  <a:lnTo>
                    <a:pt x="829" y="962"/>
                  </a:lnTo>
                  <a:lnTo>
                    <a:pt x="827" y="962"/>
                  </a:lnTo>
                  <a:lnTo>
                    <a:pt x="827" y="964"/>
                  </a:lnTo>
                  <a:lnTo>
                    <a:pt x="825" y="964"/>
                  </a:lnTo>
                  <a:lnTo>
                    <a:pt x="822" y="964"/>
                  </a:lnTo>
                  <a:lnTo>
                    <a:pt x="822" y="962"/>
                  </a:lnTo>
                  <a:lnTo>
                    <a:pt x="820" y="962"/>
                  </a:lnTo>
                  <a:lnTo>
                    <a:pt x="820" y="959"/>
                  </a:lnTo>
                  <a:lnTo>
                    <a:pt x="818" y="957"/>
                  </a:lnTo>
                  <a:lnTo>
                    <a:pt x="816" y="957"/>
                  </a:lnTo>
                  <a:lnTo>
                    <a:pt x="813" y="957"/>
                  </a:lnTo>
                  <a:lnTo>
                    <a:pt x="813" y="959"/>
                  </a:lnTo>
                  <a:lnTo>
                    <a:pt x="811" y="962"/>
                  </a:lnTo>
                  <a:lnTo>
                    <a:pt x="811" y="964"/>
                  </a:lnTo>
                  <a:lnTo>
                    <a:pt x="811" y="966"/>
                  </a:lnTo>
                  <a:lnTo>
                    <a:pt x="811" y="969"/>
                  </a:lnTo>
                  <a:lnTo>
                    <a:pt x="809" y="971"/>
                  </a:lnTo>
                  <a:lnTo>
                    <a:pt x="806" y="973"/>
                  </a:lnTo>
                  <a:lnTo>
                    <a:pt x="804" y="973"/>
                  </a:lnTo>
                  <a:lnTo>
                    <a:pt x="802" y="973"/>
                  </a:lnTo>
                  <a:lnTo>
                    <a:pt x="800" y="973"/>
                  </a:lnTo>
                  <a:lnTo>
                    <a:pt x="797" y="973"/>
                  </a:lnTo>
                  <a:lnTo>
                    <a:pt x="793" y="971"/>
                  </a:lnTo>
                  <a:lnTo>
                    <a:pt x="790" y="969"/>
                  </a:lnTo>
                  <a:lnTo>
                    <a:pt x="788" y="966"/>
                  </a:lnTo>
                  <a:lnTo>
                    <a:pt x="786" y="966"/>
                  </a:lnTo>
                  <a:lnTo>
                    <a:pt x="784" y="966"/>
                  </a:lnTo>
                  <a:lnTo>
                    <a:pt x="781" y="964"/>
                  </a:lnTo>
                  <a:lnTo>
                    <a:pt x="777" y="964"/>
                  </a:lnTo>
                  <a:lnTo>
                    <a:pt x="774" y="964"/>
                  </a:lnTo>
                  <a:lnTo>
                    <a:pt x="772" y="964"/>
                  </a:lnTo>
                  <a:lnTo>
                    <a:pt x="772" y="962"/>
                  </a:lnTo>
                  <a:lnTo>
                    <a:pt x="768" y="959"/>
                  </a:lnTo>
                  <a:lnTo>
                    <a:pt x="765" y="959"/>
                  </a:lnTo>
                  <a:lnTo>
                    <a:pt x="761" y="957"/>
                  </a:lnTo>
                  <a:lnTo>
                    <a:pt x="765" y="964"/>
                  </a:lnTo>
                  <a:lnTo>
                    <a:pt x="765" y="966"/>
                  </a:lnTo>
                  <a:lnTo>
                    <a:pt x="765" y="971"/>
                  </a:lnTo>
                  <a:lnTo>
                    <a:pt x="768" y="973"/>
                  </a:lnTo>
                  <a:lnTo>
                    <a:pt x="768" y="975"/>
                  </a:lnTo>
                  <a:lnTo>
                    <a:pt x="770" y="978"/>
                  </a:lnTo>
                  <a:lnTo>
                    <a:pt x="772" y="980"/>
                  </a:lnTo>
                  <a:lnTo>
                    <a:pt x="774" y="980"/>
                  </a:lnTo>
                  <a:lnTo>
                    <a:pt x="774" y="982"/>
                  </a:lnTo>
                  <a:lnTo>
                    <a:pt x="777" y="985"/>
                  </a:lnTo>
                  <a:lnTo>
                    <a:pt x="777" y="987"/>
                  </a:lnTo>
                  <a:lnTo>
                    <a:pt x="774" y="991"/>
                  </a:lnTo>
                  <a:lnTo>
                    <a:pt x="774" y="994"/>
                  </a:lnTo>
                  <a:lnTo>
                    <a:pt x="774" y="998"/>
                  </a:lnTo>
                  <a:lnTo>
                    <a:pt x="777" y="1001"/>
                  </a:lnTo>
                  <a:lnTo>
                    <a:pt x="779" y="1003"/>
                  </a:lnTo>
                  <a:lnTo>
                    <a:pt x="779" y="1005"/>
                  </a:lnTo>
                  <a:lnTo>
                    <a:pt x="781" y="1007"/>
                  </a:lnTo>
                  <a:lnTo>
                    <a:pt x="781" y="1010"/>
                  </a:lnTo>
                  <a:lnTo>
                    <a:pt x="781" y="1014"/>
                  </a:lnTo>
                  <a:lnTo>
                    <a:pt x="781" y="1017"/>
                  </a:lnTo>
                  <a:lnTo>
                    <a:pt x="779" y="1019"/>
                  </a:lnTo>
                  <a:lnTo>
                    <a:pt x="777" y="1021"/>
                  </a:lnTo>
                  <a:lnTo>
                    <a:pt x="777" y="1023"/>
                  </a:lnTo>
                  <a:lnTo>
                    <a:pt x="777" y="1026"/>
                  </a:lnTo>
                  <a:lnTo>
                    <a:pt x="777" y="1028"/>
                  </a:lnTo>
                  <a:lnTo>
                    <a:pt x="777" y="1030"/>
                  </a:lnTo>
                  <a:lnTo>
                    <a:pt x="774" y="1033"/>
                  </a:lnTo>
                  <a:lnTo>
                    <a:pt x="774" y="1035"/>
                  </a:lnTo>
                  <a:lnTo>
                    <a:pt x="772" y="1037"/>
                  </a:lnTo>
                  <a:lnTo>
                    <a:pt x="770" y="1039"/>
                  </a:lnTo>
                  <a:lnTo>
                    <a:pt x="770" y="1042"/>
                  </a:lnTo>
                  <a:lnTo>
                    <a:pt x="770" y="1044"/>
                  </a:lnTo>
                  <a:lnTo>
                    <a:pt x="768" y="1046"/>
                  </a:lnTo>
                  <a:lnTo>
                    <a:pt x="768" y="1049"/>
                  </a:lnTo>
                  <a:lnTo>
                    <a:pt x="765" y="1051"/>
                  </a:lnTo>
                  <a:lnTo>
                    <a:pt x="763" y="1051"/>
                  </a:lnTo>
                  <a:lnTo>
                    <a:pt x="761" y="1053"/>
                  </a:lnTo>
                  <a:lnTo>
                    <a:pt x="761" y="1055"/>
                  </a:lnTo>
                  <a:lnTo>
                    <a:pt x="761" y="1060"/>
                  </a:lnTo>
                  <a:lnTo>
                    <a:pt x="761" y="1062"/>
                  </a:lnTo>
                  <a:lnTo>
                    <a:pt x="758" y="1065"/>
                  </a:lnTo>
                  <a:lnTo>
                    <a:pt x="756" y="1065"/>
                  </a:lnTo>
                  <a:lnTo>
                    <a:pt x="752" y="1067"/>
                  </a:lnTo>
                  <a:lnTo>
                    <a:pt x="749" y="1067"/>
                  </a:lnTo>
                  <a:lnTo>
                    <a:pt x="747" y="1069"/>
                  </a:lnTo>
                  <a:lnTo>
                    <a:pt x="749" y="1071"/>
                  </a:lnTo>
                  <a:lnTo>
                    <a:pt x="749" y="1074"/>
                  </a:lnTo>
                  <a:lnTo>
                    <a:pt x="749" y="1076"/>
                  </a:lnTo>
                  <a:lnTo>
                    <a:pt x="747" y="1076"/>
                  </a:lnTo>
                  <a:lnTo>
                    <a:pt x="745" y="1078"/>
                  </a:lnTo>
                  <a:lnTo>
                    <a:pt x="740" y="1083"/>
                  </a:lnTo>
                  <a:lnTo>
                    <a:pt x="738" y="1085"/>
                  </a:lnTo>
                  <a:lnTo>
                    <a:pt x="738" y="1087"/>
                  </a:lnTo>
                  <a:lnTo>
                    <a:pt x="738" y="1090"/>
                  </a:lnTo>
                  <a:lnTo>
                    <a:pt x="740" y="1092"/>
                  </a:lnTo>
                  <a:lnTo>
                    <a:pt x="740" y="1094"/>
                  </a:lnTo>
                  <a:lnTo>
                    <a:pt x="738" y="1101"/>
                  </a:lnTo>
                  <a:lnTo>
                    <a:pt x="736" y="1101"/>
                  </a:lnTo>
                  <a:lnTo>
                    <a:pt x="733" y="1099"/>
                  </a:lnTo>
                  <a:lnTo>
                    <a:pt x="731" y="1097"/>
                  </a:lnTo>
                  <a:lnTo>
                    <a:pt x="729" y="1094"/>
                  </a:lnTo>
                  <a:lnTo>
                    <a:pt x="726" y="1092"/>
                  </a:lnTo>
                  <a:lnTo>
                    <a:pt x="724" y="1090"/>
                  </a:lnTo>
                  <a:lnTo>
                    <a:pt x="722" y="1090"/>
                  </a:lnTo>
                  <a:lnTo>
                    <a:pt x="720" y="1090"/>
                  </a:lnTo>
                  <a:lnTo>
                    <a:pt x="717" y="1087"/>
                  </a:lnTo>
                  <a:lnTo>
                    <a:pt x="715" y="1085"/>
                  </a:lnTo>
                  <a:lnTo>
                    <a:pt x="715" y="1083"/>
                  </a:lnTo>
                  <a:lnTo>
                    <a:pt x="713" y="1083"/>
                  </a:lnTo>
                  <a:lnTo>
                    <a:pt x="710" y="1083"/>
                  </a:lnTo>
                  <a:lnTo>
                    <a:pt x="708" y="1083"/>
                  </a:lnTo>
                  <a:lnTo>
                    <a:pt x="704" y="1081"/>
                  </a:lnTo>
                  <a:lnTo>
                    <a:pt x="701" y="1078"/>
                  </a:lnTo>
                  <a:lnTo>
                    <a:pt x="699" y="1076"/>
                  </a:lnTo>
                  <a:lnTo>
                    <a:pt x="697" y="1074"/>
                  </a:lnTo>
                  <a:lnTo>
                    <a:pt x="694" y="1074"/>
                  </a:lnTo>
                  <a:lnTo>
                    <a:pt x="694" y="1071"/>
                  </a:lnTo>
                  <a:lnTo>
                    <a:pt x="692" y="1071"/>
                  </a:lnTo>
                  <a:lnTo>
                    <a:pt x="690" y="1074"/>
                  </a:lnTo>
                  <a:lnTo>
                    <a:pt x="688" y="1078"/>
                  </a:lnTo>
                  <a:lnTo>
                    <a:pt x="683" y="1083"/>
                  </a:lnTo>
                  <a:lnTo>
                    <a:pt x="678" y="1092"/>
                  </a:lnTo>
                  <a:lnTo>
                    <a:pt x="676" y="1094"/>
                  </a:lnTo>
                  <a:lnTo>
                    <a:pt x="672" y="1097"/>
                  </a:lnTo>
                  <a:lnTo>
                    <a:pt x="665" y="1101"/>
                  </a:lnTo>
                  <a:lnTo>
                    <a:pt x="656" y="1103"/>
                  </a:lnTo>
                  <a:lnTo>
                    <a:pt x="653" y="1103"/>
                  </a:lnTo>
                  <a:lnTo>
                    <a:pt x="651" y="1103"/>
                  </a:lnTo>
                  <a:lnTo>
                    <a:pt x="646" y="1101"/>
                  </a:lnTo>
                  <a:lnTo>
                    <a:pt x="644" y="1101"/>
                  </a:lnTo>
                  <a:lnTo>
                    <a:pt x="640" y="1099"/>
                  </a:lnTo>
                  <a:lnTo>
                    <a:pt x="635" y="1099"/>
                  </a:lnTo>
                  <a:lnTo>
                    <a:pt x="633" y="1099"/>
                  </a:lnTo>
                  <a:lnTo>
                    <a:pt x="630" y="1099"/>
                  </a:lnTo>
                  <a:lnTo>
                    <a:pt x="628" y="1101"/>
                  </a:lnTo>
                  <a:lnTo>
                    <a:pt x="628" y="1103"/>
                  </a:lnTo>
                  <a:lnTo>
                    <a:pt x="628" y="1106"/>
                  </a:lnTo>
                  <a:lnTo>
                    <a:pt x="626" y="1110"/>
                  </a:lnTo>
                  <a:lnTo>
                    <a:pt x="624" y="1113"/>
                  </a:lnTo>
                  <a:lnTo>
                    <a:pt x="621" y="1117"/>
                  </a:lnTo>
                  <a:lnTo>
                    <a:pt x="617" y="1126"/>
                  </a:lnTo>
                  <a:lnTo>
                    <a:pt x="612" y="1135"/>
                  </a:lnTo>
                  <a:lnTo>
                    <a:pt x="601" y="1154"/>
                  </a:lnTo>
                  <a:lnTo>
                    <a:pt x="589" y="1172"/>
                  </a:lnTo>
                  <a:lnTo>
                    <a:pt x="587" y="1179"/>
                  </a:lnTo>
                  <a:lnTo>
                    <a:pt x="585" y="1183"/>
                  </a:lnTo>
                  <a:lnTo>
                    <a:pt x="585" y="1188"/>
                  </a:lnTo>
                  <a:lnTo>
                    <a:pt x="585" y="1190"/>
                  </a:lnTo>
                  <a:lnTo>
                    <a:pt x="578" y="1195"/>
                  </a:lnTo>
                  <a:lnTo>
                    <a:pt x="576" y="1199"/>
                  </a:lnTo>
                  <a:lnTo>
                    <a:pt x="573" y="1199"/>
                  </a:lnTo>
                  <a:lnTo>
                    <a:pt x="571" y="1199"/>
                  </a:lnTo>
                  <a:lnTo>
                    <a:pt x="569" y="1199"/>
                  </a:lnTo>
                  <a:lnTo>
                    <a:pt x="567" y="1199"/>
                  </a:lnTo>
                  <a:lnTo>
                    <a:pt x="564" y="1202"/>
                  </a:lnTo>
                  <a:lnTo>
                    <a:pt x="562" y="1202"/>
                  </a:lnTo>
                  <a:lnTo>
                    <a:pt x="560" y="1204"/>
                  </a:lnTo>
                  <a:lnTo>
                    <a:pt x="557" y="1206"/>
                  </a:lnTo>
                  <a:lnTo>
                    <a:pt x="557" y="1209"/>
                  </a:lnTo>
                  <a:lnTo>
                    <a:pt x="555" y="1209"/>
                  </a:lnTo>
                  <a:lnTo>
                    <a:pt x="553" y="1211"/>
                  </a:lnTo>
                  <a:lnTo>
                    <a:pt x="551" y="1211"/>
                  </a:lnTo>
                  <a:lnTo>
                    <a:pt x="541" y="1215"/>
                  </a:lnTo>
                  <a:lnTo>
                    <a:pt x="539" y="1215"/>
                  </a:lnTo>
                  <a:lnTo>
                    <a:pt x="537" y="1213"/>
                  </a:lnTo>
                  <a:lnTo>
                    <a:pt x="525" y="1206"/>
                  </a:lnTo>
                  <a:lnTo>
                    <a:pt x="521" y="1199"/>
                  </a:lnTo>
                  <a:lnTo>
                    <a:pt x="519" y="1197"/>
                  </a:lnTo>
                  <a:lnTo>
                    <a:pt x="521" y="1193"/>
                  </a:lnTo>
                  <a:lnTo>
                    <a:pt x="523" y="1183"/>
                  </a:lnTo>
                  <a:lnTo>
                    <a:pt x="523" y="1181"/>
                  </a:lnTo>
                  <a:lnTo>
                    <a:pt x="521" y="1179"/>
                  </a:lnTo>
                  <a:lnTo>
                    <a:pt x="519" y="1177"/>
                  </a:lnTo>
                  <a:lnTo>
                    <a:pt x="516" y="1174"/>
                  </a:lnTo>
                  <a:lnTo>
                    <a:pt x="512" y="1170"/>
                  </a:lnTo>
                  <a:lnTo>
                    <a:pt x="509" y="1170"/>
                  </a:lnTo>
                  <a:lnTo>
                    <a:pt x="507" y="1170"/>
                  </a:lnTo>
                  <a:lnTo>
                    <a:pt x="503" y="1172"/>
                  </a:lnTo>
                  <a:lnTo>
                    <a:pt x="498" y="1174"/>
                  </a:lnTo>
                  <a:lnTo>
                    <a:pt x="491" y="1181"/>
                  </a:lnTo>
                  <a:lnTo>
                    <a:pt x="484" y="1183"/>
                  </a:lnTo>
                  <a:lnTo>
                    <a:pt x="482" y="1190"/>
                  </a:lnTo>
                  <a:lnTo>
                    <a:pt x="477" y="1195"/>
                  </a:lnTo>
                  <a:lnTo>
                    <a:pt x="473" y="1202"/>
                  </a:lnTo>
                  <a:lnTo>
                    <a:pt x="471" y="1204"/>
                  </a:lnTo>
                  <a:lnTo>
                    <a:pt x="468" y="1206"/>
                  </a:lnTo>
                  <a:lnTo>
                    <a:pt x="464" y="1206"/>
                  </a:lnTo>
                  <a:lnTo>
                    <a:pt x="464" y="1204"/>
                  </a:lnTo>
                  <a:lnTo>
                    <a:pt x="461" y="1204"/>
                  </a:lnTo>
                  <a:lnTo>
                    <a:pt x="459" y="1202"/>
                  </a:lnTo>
                  <a:lnTo>
                    <a:pt x="455" y="1199"/>
                  </a:lnTo>
                  <a:lnTo>
                    <a:pt x="450" y="1197"/>
                  </a:lnTo>
                  <a:lnTo>
                    <a:pt x="445" y="1197"/>
                  </a:lnTo>
                  <a:lnTo>
                    <a:pt x="436" y="1193"/>
                  </a:lnTo>
                  <a:lnTo>
                    <a:pt x="429" y="1190"/>
                  </a:lnTo>
                  <a:lnTo>
                    <a:pt x="420" y="1186"/>
                  </a:lnTo>
                  <a:lnTo>
                    <a:pt x="413" y="1181"/>
                  </a:lnTo>
                  <a:lnTo>
                    <a:pt x="407" y="1179"/>
                  </a:lnTo>
                  <a:lnTo>
                    <a:pt x="384" y="1170"/>
                  </a:lnTo>
                  <a:lnTo>
                    <a:pt x="372" y="1165"/>
                  </a:lnTo>
                  <a:lnTo>
                    <a:pt x="368" y="1165"/>
                  </a:lnTo>
                  <a:lnTo>
                    <a:pt x="365" y="1165"/>
                  </a:lnTo>
                  <a:lnTo>
                    <a:pt x="363" y="1165"/>
                  </a:lnTo>
                  <a:lnTo>
                    <a:pt x="361" y="1165"/>
                  </a:lnTo>
                  <a:lnTo>
                    <a:pt x="356" y="1165"/>
                  </a:lnTo>
                  <a:lnTo>
                    <a:pt x="352" y="1165"/>
                  </a:lnTo>
                  <a:lnTo>
                    <a:pt x="349" y="1165"/>
                  </a:lnTo>
                  <a:lnTo>
                    <a:pt x="347" y="1163"/>
                  </a:lnTo>
                  <a:lnTo>
                    <a:pt x="347" y="1161"/>
                  </a:lnTo>
                  <a:lnTo>
                    <a:pt x="345" y="1161"/>
                  </a:lnTo>
                  <a:lnTo>
                    <a:pt x="343" y="1158"/>
                  </a:lnTo>
                  <a:lnTo>
                    <a:pt x="340" y="1156"/>
                  </a:lnTo>
                  <a:lnTo>
                    <a:pt x="336" y="1151"/>
                  </a:lnTo>
                  <a:lnTo>
                    <a:pt x="333" y="1151"/>
                  </a:lnTo>
                  <a:lnTo>
                    <a:pt x="331" y="1149"/>
                  </a:lnTo>
                  <a:lnTo>
                    <a:pt x="329" y="1149"/>
                  </a:lnTo>
                  <a:lnTo>
                    <a:pt x="327" y="1149"/>
                  </a:lnTo>
                  <a:lnTo>
                    <a:pt x="322" y="1149"/>
                  </a:lnTo>
                  <a:lnTo>
                    <a:pt x="315" y="1149"/>
                  </a:lnTo>
                  <a:lnTo>
                    <a:pt x="313" y="1149"/>
                  </a:lnTo>
                  <a:lnTo>
                    <a:pt x="313" y="1151"/>
                  </a:lnTo>
                  <a:lnTo>
                    <a:pt x="313" y="1154"/>
                  </a:lnTo>
                  <a:lnTo>
                    <a:pt x="313" y="1158"/>
                  </a:lnTo>
                  <a:lnTo>
                    <a:pt x="313" y="1161"/>
                  </a:lnTo>
                  <a:lnTo>
                    <a:pt x="313" y="1163"/>
                  </a:lnTo>
                  <a:lnTo>
                    <a:pt x="313" y="1165"/>
                  </a:lnTo>
                  <a:lnTo>
                    <a:pt x="311" y="1165"/>
                  </a:lnTo>
                  <a:lnTo>
                    <a:pt x="308" y="1167"/>
                  </a:lnTo>
                  <a:lnTo>
                    <a:pt x="288" y="1188"/>
                  </a:lnTo>
                  <a:lnTo>
                    <a:pt x="281" y="1186"/>
                  </a:lnTo>
                  <a:lnTo>
                    <a:pt x="279" y="1186"/>
                  </a:lnTo>
                  <a:lnTo>
                    <a:pt x="276" y="1188"/>
                  </a:lnTo>
                  <a:lnTo>
                    <a:pt x="274" y="1188"/>
                  </a:lnTo>
                  <a:lnTo>
                    <a:pt x="269" y="1190"/>
                  </a:lnTo>
                  <a:lnTo>
                    <a:pt x="267" y="1190"/>
                  </a:lnTo>
                  <a:lnTo>
                    <a:pt x="263" y="1193"/>
                  </a:lnTo>
                  <a:lnTo>
                    <a:pt x="260" y="1193"/>
                  </a:lnTo>
                  <a:lnTo>
                    <a:pt x="258" y="1193"/>
                  </a:lnTo>
                  <a:lnTo>
                    <a:pt x="256" y="1190"/>
                  </a:lnTo>
                  <a:lnTo>
                    <a:pt x="256" y="1188"/>
                  </a:lnTo>
                  <a:lnTo>
                    <a:pt x="256" y="1183"/>
                  </a:lnTo>
                  <a:lnTo>
                    <a:pt x="256" y="1181"/>
                  </a:lnTo>
                  <a:lnTo>
                    <a:pt x="253" y="1181"/>
                  </a:lnTo>
                  <a:lnTo>
                    <a:pt x="251" y="1179"/>
                  </a:lnTo>
                  <a:lnTo>
                    <a:pt x="249" y="1179"/>
                  </a:lnTo>
                  <a:lnTo>
                    <a:pt x="249" y="1177"/>
                  </a:lnTo>
                  <a:lnTo>
                    <a:pt x="247" y="1174"/>
                  </a:lnTo>
                  <a:lnTo>
                    <a:pt x="240" y="1172"/>
                  </a:lnTo>
                  <a:lnTo>
                    <a:pt x="235" y="1172"/>
                  </a:lnTo>
                  <a:lnTo>
                    <a:pt x="231" y="1172"/>
                  </a:lnTo>
                  <a:lnTo>
                    <a:pt x="228" y="1170"/>
                  </a:lnTo>
                  <a:lnTo>
                    <a:pt x="226" y="1170"/>
                  </a:lnTo>
                  <a:lnTo>
                    <a:pt x="224" y="1170"/>
                  </a:lnTo>
                  <a:lnTo>
                    <a:pt x="221" y="1170"/>
                  </a:lnTo>
                  <a:lnTo>
                    <a:pt x="217" y="1170"/>
                  </a:lnTo>
                  <a:lnTo>
                    <a:pt x="215" y="1172"/>
                  </a:lnTo>
                  <a:lnTo>
                    <a:pt x="210" y="1172"/>
                  </a:lnTo>
                  <a:lnTo>
                    <a:pt x="205" y="1172"/>
                  </a:lnTo>
                  <a:lnTo>
                    <a:pt x="196" y="1172"/>
                  </a:lnTo>
                  <a:lnTo>
                    <a:pt x="187" y="1172"/>
                  </a:lnTo>
                  <a:lnTo>
                    <a:pt x="185" y="1172"/>
                  </a:lnTo>
                  <a:lnTo>
                    <a:pt x="180" y="1172"/>
                  </a:lnTo>
                  <a:lnTo>
                    <a:pt x="169" y="1172"/>
                  </a:lnTo>
                  <a:lnTo>
                    <a:pt x="164" y="1170"/>
                  </a:lnTo>
                  <a:lnTo>
                    <a:pt x="162" y="1167"/>
                  </a:lnTo>
                  <a:lnTo>
                    <a:pt x="160" y="1165"/>
                  </a:lnTo>
                  <a:lnTo>
                    <a:pt x="158" y="1158"/>
                  </a:lnTo>
                  <a:lnTo>
                    <a:pt x="155" y="1149"/>
                  </a:lnTo>
                  <a:lnTo>
                    <a:pt x="155" y="1142"/>
                  </a:lnTo>
                  <a:lnTo>
                    <a:pt x="153" y="1140"/>
                  </a:lnTo>
                  <a:lnTo>
                    <a:pt x="151" y="1138"/>
                  </a:lnTo>
                  <a:lnTo>
                    <a:pt x="146" y="1135"/>
                  </a:lnTo>
                  <a:lnTo>
                    <a:pt x="146" y="1133"/>
                  </a:lnTo>
                  <a:lnTo>
                    <a:pt x="144" y="1131"/>
                  </a:lnTo>
                  <a:lnTo>
                    <a:pt x="142" y="1126"/>
                  </a:lnTo>
                  <a:lnTo>
                    <a:pt x="139" y="1124"/>
                  </a:lnTo>
                  <a:lnTo>
                    <a:pt x="137" y="1122"/>
                  </a:lnTo>
                  <a:lnTo>
                    <a:pt x="130" y="1119"/>
                  </a:lnTo>
                  <a:lnTo>
                    <a:pt x="128" y="1117"/>
                  </a:lnTo>
                  <a:lnTo>
                    <a:pt x="126" y="1115"/>
                  </a:lnTo>
                  <a:lnTo>
                    <a:pt x="126" y="1113"/>
                  </a:lnTo>
                  <a:lnTo>
                    <a:pt x="123" y="1110"/>
                  </a:lnTo>
                  <a:lnTo>
                    <a:pt x="121" y="1110"/>
                  </a:lnTo>
                  <a:lnTo>
                    <a:pt x="116" y="1110"/>
                  </a:lnTo>
                  <a:lnTo>
                    <a:pt x="110" y="1110"/>
                  </a:lnTo>
                  <a:lnTo>
                    <a:pt x="107" y="1110"/>
                  </a:lnTo>
                  <a:lnTo>
                    <a:pt x="105" y="1110"/>
                  </a:lnTo>
                  <a:lnTo>
                    <a:pt x="100" y="1108"/>
                  </a:lnTo>
                  <a:lnTo>
                    <a:pt x="100" y="1103"/>
                  </a:lnTo>
                  <a:lnTo>
                    <a:pt x="98" y="1101"/>
                  </a:lnTo>
                  <a:lnTo>
                    <a:pt x="96" y="1101"/>
                  </a:lnTo>
                  <a:lnTo>
                    <a:pt x="94" y="1099"/>
                  </a:lnTo>
                  <a:lnTo>
                    <a:pt x="91" y="1099"/>
                  </a:lnTo>
                  <a:lnTo>
                    <a:pt x="89" y="1101"/>
                  </a:lnTo>
                  <a:lnTo>
                    <a:pt x="84" y="1101"/>
                  </a:lnTo>
                  <a:lnTo>
                    <a:pt x="75" y="1103"/>
                  </a:lnTo>
                  <a:lnTo>
                    <a:pt x="68" y="1103"/>
                  </a:lnTo>
                  <a:lnTo>
                    <a:pt x="59" y="1106"/>
                  </a:lnTo>
                  <a:lnTo>
                    <a:pt x="52" y="1106"/>
                  </a:lnTo>
                  <a:lnTo>
                    <a:pt x="50" y="1103"/>
                  </a:lnTo>
                  <a:lnTo>
                    <a:pt x="48" y="1101"/>
                  </a:lnTo>
                  <a:lnTo>
                    <a:pt x="46" y="1101"/>
                  </a:lnTo>
                  <a:lnTo>
                    <a:pt x="43" y="1101"/>
                  </a:lnTo>
                  <a:lnTo>
                    <a:pt x="41" y="1099"/>
                  </a:lnTo>
                  <a:lnTo>
                    <a:pt x="41" y="1097"/>
                  </a:lnTo>
                  <a:lnTo>
                    <a:pt x="39" y="1094"/>
                  </a:lnTo>
                  <a:lnTo>
                    <a:pt x="36" y="1090"/>
                  </a:lnTo>
                  <a:lnTo>
                    <a:pt x="34" y="1081"/>
                  </a:lnTo>
                  <a:lnTo>
                    <a:pt x="27" y="1071"/>
                  </a:lnTo>
                  <a:lnTo>
                    <a:pt x="25" y="1067"/>
                  </a:lnTo>
                  <a:lnTo>
                    <a:pt x="18" y="1062"/>
                  </a:lnTo>
                  <a:lnTo>
                    <a:pt x="11" y="1055"/>
                  </a:lnTo>
                  <a:lnTo>
                    <a:pt x="7" y="1051"/>
                  </a:lnTo>
                  <a:lnTo>
                    <a:pt x="4" y="1049"/>
                  </a:lnTo>
                  <a:lnTo>
                    <a:pt x="2" y="1044"/>
                  </a:lnTo>
                  <a:lnTo>
                    <a:pt x="2" y="1039"/>
                  </a:lnTo>
                  <a:lnTo>
                    <a:pt x="0" y="1033"/>
                  </a:lnTo>
                  <a:lnTo>
                    <a:pt x="2" y="1030"/>
                  </a:lnTo>
                  <a:lnTo>
                    <a:pt x="7" y="1026"/>
                  </a:lnTo>
                  <a:lnTo>
                    <a:pt x="9" y="1021"/>
                  </a:lnTo>
                  <a:lnTo>
                    <a:pt x="11" y="1017"/>
                  </a:lnTo>
                  <a:lnTo>
                    <a:pt x="11" y="1010"/>
                  </a:lnTo>
                  <a:lnTo>
                    <a:pt x="9" y="1005"/>
                  </a:lnTo>
                  <a:lnTo>
                    <a:pt x="9" y="998"/>
                  </a:lnTo>
                  <a:lnTo>
                    <a:pt x="9" y="994"/>
                  </a:lnTo>
                  <a:lnTo>
                    <a:pt x="11" y="994"/>
                  </a:lnTo>
                  <a:lnTo>
                    <a:pt x="16" y="991"/>
                  </a:lnTo>
                  <a:lnTo>
                    <a:pt x="20" y="987"/>
                  </a:lnTo>
                  <a:lnTo>
                    <a:pt x="25" y="975"/>
                  </a:lnTo>
                  <a:lnTo>
                    <a:pt x="27" y="971"/>
                  </a:lnTo>
                  <a:lnTo>
                    <a:pt x="30" y="969"/>
                  </a:lnTo>
                  <a:lnTo>
                    <a:pt x="30" y="966"/>
                  </a:lnTo>
                  <a:lnTo>
                    <a:pt x="32" y="964"/>
                  </a:lnTo>
                  <a:lnTo>
                    <a:pt x="30" y="959"/>
                  </a:lnTo>
                  <a:lnTo>
                    <a:pt x="27" y="957"/>
                  </a:lnTo>
                  <a:lnTo>
                    <a:pt x="27" y="953"/>
                  </a:lnTo>
                  <a:lnTo>
                    <a:pt x="25" y="950"/>
                  </a:lnTo>
                  <a:lnTo>
                    <a:pt x="27" y="946"/>
                  </a:lnTo>
                  <a:lnTo>
                    <a:pt x="27" y="939"/>
                  </a:lnTo>
                  <a:lnTo>
                    <a:pt x="30" y="934"/>
                  </a:lnTo>
                  <a:lnTo>
                    <a:pt x="32" y="934"/>
                  </a:lnTo>
                  <a:lnTo>
                    <a:pt x="34" y="934"/>
                  </a:lnTo>
                  <a:lnTo>
                    <a:pt x="36" y="939"/>
                  </a:lnTo>
                  <a:lnTo>
                    <a:pt x="36" y="941"/>
                  </a:lnTo>
                  <a:lnTo>
                    <a:pt x="41" y="943"/>
                  </a:lnTo>
                  <a:lnTo>
                    <a:pt x="50" y="941"/>
                  </a:lnTo>
                  <a:lnTo>
                    <a:pt x="62" y="939"/>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41" name="Freeform 7">
              <a:extLst>
                <a:ext uri="{FF2B5EF4-FFF2-40B4-BE49-F238E27FC236}">
                  <a16:creationId xmlns:a16="http://schemas.microsoft.com/office/drawing/2014/main" id="{A746FCEA-FC24-4783-A9C4-2F0016579B63}"/>
                </a:ext>
              </a:extLst>
            </xdr:cNvPr>
            <xdr:cNvSpPr>
              <a:spLocks/>
            </xdr:cNvSpPr>
          </xdr:nvSpPr>
          <xdr:spPr bwMode="auto">
            <a:xfrm>
              <a:off x="2922588" y="1571625"/>
              <a:ext cx="863600" cy="1560513"/>
            </a:xfrm>
            <a:custGeom>
              <a:avLst/>
              <a:gdLst/>
              <a:ahLst/>
              <a:cxnLst>
                <a:cxn ang="0">
                  <a:pos x="457" y="971"/>
                </a:cxn>
                <a:cxn ang="0">
                  <a:pos x="462" y="944"/>
                </a:cxn>
                <a:cxn ang="0">
                  <a:pos x="478" y="933"/>
                </a:cxn>
                <a:cxn ang="0">
                  <a:pos x="500" y="917"/>
                </a:cxn>
                <a:cxn ang="0">
                  <a:pos x="512" y="894"/>
                </a:cxn>
                <a:cxn ang="0">
                  <a:pos x="503" y="882"/>
                </a:cxn>
                <a:cxn ang="0">
                  <a:pos x="532" y="866"/>
                </a:cxn>
                <a:cxn ang="0">
                  <a:pos x="542" y="850"/>
                </a:cxn>
                <a:cxn ang="0">
                  <a:pos x="539" y="816"/>
                </a:cxn>
                <a:cxn ang="0">
                  <a:pos x="535" y="805"/>
                </a:cxn>
                <a:cxn ang="0">
                  <a:pos x="526" y="789"/>
                </a:cxn>
                <a:cxn ang="0">
                  <a:pos x="500" y="752"/>
                </a:cxn>
                <a:cxn ang="0">
                  <a:pos x="475" y="738"/>
                </a:cxn>
                <a:cxn ang="0">
                  <a:pos x="462" y="766"/>
                </a:cxn>
                <a:cxn ang="0">
                  <a:pos x="420" y="798"/>
                </a:cxn>
                <a:cxn ang="0">
                  <a:pos x="395" y="796"/>
                </a:cxn>
                <a:cxn ang="0">
                  <a:pos x="368" y="796"/>
                </a:cxn>
                <a:cxn ang="0">
                  <a:pos x="343" y="786"/>
                </a:cxn>
                <a:cxn ang="0">
                  <a:pos x="311" y="786"/>
                </a:cxn>
                <a:cxn ang="0">
                  <a:pos x="288" y="786"/>
                </a:cxn>
                <a:cxn ang="0">
                  <a:pos x="265" y="764"/>
                </a:cxn>
                <a:cxn ang="0">
                  <a:pos x="238" y="773"/>
                </a:cxn>
                <a:cxn ang="0">
                  <a:pos x="212" y="757"/>
                </a:cxn>
                <a:cxn ang="0">
                  <a:pos x="206" y="729"/>
                </a:cxn>
                <a:cxn ang="0">
                  <a:pos x="219" y="704"/>
                </a:cxn>
                <a:cxn ang="0">
                  <a:pos x="212" y="668"/>
                </a:cxn>
                <a:cxn ang="0">
                  <a:pos x="215" y="640"/>
                </a:cxn>
                <a:cxn ang="0">
                  <a:pos x="238" y="601"/>
                </a:cxn>
                <a:cxn ang="0">
                  <a:pos x="233" y="581"/>
                </a:cxn>
                <a:cxn ang="0">
                  <a:pos x="217" y="569"/>
                </a:cxn>
                <a:cxn ang="0">
                  <a:pos x="194" y="562"/>
                </a:cxn>
                <a:cxn ang="0">
                  <a:pos x="171" y="551"/>
                </a:cxn>
                <a:cxn ang="0">
                  <a:pos x="148" y="540"/>
                </a:cxn>
                <a:cxn ang="0">
                  <a:pos x="114" y="553"/>
                </a:cxn>
                <a:cxn ang="0">
                  <a:pos x="89" y="558"/>
                </a:cxn>
                <a:cxn ang="0">
                  <a:pos x="71" y="549"/>
                </a:cxn>
                <a:cxn ang="0">
                  <a:pos x="27" y="562"/>
                </a:cxn>
                <a:cxn ang="0">
                  <a:pos x="0" y="558"/>
                </a:cxn>
                <a:cxn ang="0">
                  <a:pos x="18" y="528"/>
                </a:cxn>
                <a:cxn ang="0">
                  <a:pos x="48" y="510"/>
                </a:cxn>
                <a:cxn ang="0">
                  <a:pos x="69" y="476"/>
                </a:cxn>
                <a:cxn ang="0">
                  <a:pos x="73" y="437"/>
                </a:cxn>
                <a:cxn ang="0">
                  <a:pos x="80" y="412"/>
                </a:cxn>
                <a:cxn ang="0">
                  <a:pos x="103" y="382"/>
                </a:cxn>
                <a:cxn ang="0">
                  <a:pos x="98" y="357"/>
                </a:cxn>
                <a:cxn ang="0">
                  <a:pos x="101" y="334"/>
                </a:cxn>
                <a:cxn ang="0">
                  <a:pos x="107" y="313"/>
                </a:cxn>
                <a:cxn ang="0">
                  <a:pos x="126" y="297"/>
                </a:cxn>
                <a:cxn ang="0">
                  <a:pos x="123" y="261"/>
                </a:cxn>
                <a:cxn ang="0">
                  <a:pos x="155" y="229"/>
                </a:cxn>
                <a:cxn ang="0">
                  <a:pos x="180" y="231"/>
                </a:cxn>
                <a:cxn ang="0">
                  <a:pos x="206" y="183"/>
                </a:cxn>
                <a:cxn ang="0">
                  <a:pos x="224" y="153"/>
                </a:cxn>
                <a:cxn ang="0">
                  <a:pos x="270" y="121"/>
                </a:cxn>
                <a:cxn ang="0">
                  <a:pos x="304" y="131"/>
                </a:cxn>
                <a:cxn ang="0">
                  <a:pos x="361" y="64"/>
                </a:cxn>
                <a:cxn ang="0">
                  <a:pos x="382" y="3"/>
                </a:cxn>
                <a:cxn ang="0">
                  <a:pos x="411" y="16"/>
                </a:cxn>
                <a:cxn ang="0">
                  <a:pos x="411" y="108"/>
                </a:cxn>
              </a:cxnLst>
              <a:rect l="0" t="0" r="r" b="b"/>
              <a:pathLst>
                <a:path w="544" h="983">
                  <a:moveTo>
                    <a:pt x="430" y="983"/>
                  </a:moveTo>
                  <a:lnTo>
                    <a:pt x="436" y="983"/>
                  </a:lnTo>
                  <a:lnTo>
                    <a:pt x="441" y="983"/>
                  </a:lnTo>
                  <a:lnTo>
                    <a:pt x="446" y="983"/>
                  </a:lnTo>
                  <a:lnTo>
                    <a:pt x="448" y="981"/>
                  </a:lnTo>
                  <a:lnTo>
                    <a:pt x="450" y="981"/>
                  </a:lnTo>
                  <a:lnTo>
                    <a:pt x="452" y="976"/>
                  </a:lnTo>
                  <a:lnTo>
                    <a:pt x="457" y="971"/>
                  </a:lnTo>
                  <a:lnTo>
                    <a:pt x="457" y="967"/>
                  </a:lnTo>
                  <a:lnTo>
                    <a:pt x="457" y="962"/>
                  </a:lnTo>
                  <a:lnTo>
                    <a:pt x="455" y="955"/>
                  </a:lnTo>
                  <a:lnTo>
                    <a:pt x="455" y="949"/>
                  </a:lnTo>
                  <a:lnTo>
                    <a:pt x="455" y="946"/>
                  </a:lnTo>
                  <a:lnTo>
                    <a:pt x="457" y="946"/>
                  </a:lnTo>
                  <a:lnTo>
                    <a:pt x="459" y="946"/>
                  </a:lnTo>
                  <a:lnTo>
                    <a:pt x="462" y="944"/>
                  </a:lnTo>
                  <a:lnTo>
                    <a:pt x="464" y="944"/>
                  </a:lnTo>
                  <a:lnTo>
                    <a:pt x="466" y="942"/>
                  </a:lnTo>
                  <a:lnTo>
                    <a:pt x="468" y="942"/>
                  </a:lnTo>
                  <a:lnTo>
                    <a:pt x="473" y="942"/>
                  </a:lnTo>
                  <a:lnTo>
                    <a:pt x="475" y="942"/>
                  </a:lnTo>
                  <a:lnTo>
                    <a:pt x="478" y="939"/>
                  </a:lnTo>
                  <a:lnTo>
                    <a:pt x="478" y="937"/>
                  </a:lnTo>
                  <a:lnTo>
                    <a:pt x="478" y="933"/>
                  </a:lnTo>
                  <a:lnTo>
                    <a:pt x="480" y="928"/>
                  </a:lnTo>
                  <a:lnTo>
                    <a:pt x="482" y="928"/>
                  </a:lnTo>
                  <a:lnTo>
                    <a:pt x="491" y="926"/>
                  </a:lnTo>
                  <a:lnTo>
                    <a:pt x="491" y="923"/>
                  </a:lnTo>
                  <a:lnTo>
                    <a:pt x="494" y="921"/>
                  </a:lnTo>
                  <a:lnTo>
                    <a:pt x="496" y="919"/>
                  </a:lnTo>
                  <a:lnTo>
                    <a:pt x="500" y="919"/>
                  </a:lnTo>
                  <a:lnTo>
                    <a:pt x="500" y="917"/>
                  </a:lnTo>
                  <a:lnTo>
                    <a:pt x="500" y="912"/>
                  </a:lnTo>
                  <a:lnTo>
                    <a:pt x="498" y="905"/>
                  </a:lnTo>
                  <a:lnTo>
                    <a:pt x="500" y="903"/>
                  </a:lnTo>
                  <a:lnTo>
                    <a:pt x="503" y="901"/>
                  </a:lnTo>
                  <a:lnTo>
                    <a:pt x="505" y="898"/>
                  </a:lnTo>
                  <a:lnTo>
                    <a:pt x="510" y="898"/>
                  </a:lnTo>
                  <a:lnTo>
                    <a:pt x="510" y="896"/>
                  </a:lnTo>
                  <a:lnTo>
                    <a:pt x="512" y="894"/>
                  </a:lnTo>
                  <a:lnTo>
                    <a:pt x="510" y="894"/>
                  </a:lnTo>
                  <a:lnTo>
                    <a:pt x="507" y="894"/>
                  </a:lnTo>
                  <a:lnTo>
                    <a:pt x="503" y="894"/>
                  </a:lnTo>
                  <a:lnTo>
                    <a:pt x="500" y="891"/>
                  </a:lnTo>
                  <a:lnTo>
                    <a:pt x="500" y="889"/>
                  </a:lnTo>
                  <a:lnTo>
                    <a:pt x="503" y="887"/>
                  </a:lnTo>
                  <a:lnTo>
                    <a:pt x="503" y="885"/>
                  </a:lnTo>
                  <a:lnTo>
                    <a:pt x="503" y="882"/>
                  </a:lnTo>
                  <a:lnTo>
                    <a:pt x="503" y="880"/>
                  </a:lnTo>
                  <a:lnTo>
                    <a:pt x="503" y="878"/>
                  </a:lnTo>
                  <a:lnTo>
                    <a:pt x="505" y="878"/>
                  </a:lnTo>
                  <a:lnTo>
                    <a:pt x="507" y="875"/>
                  </a:lnTo>
                  <a:lnTo>
                    <a:pt x="523" y="875"/>
                  </a:lnTo>
                  <a:lnTo>
                    <a:pt x="528" y="873"/>
                  </a:lnTo>
                  <a:lnTo>
                    <a:pt x="530" y="871"/>
                  </a:lnTo>
                  <a:lnTo>
                    <a:pt x="532" y="866"/>
                  </a:lnTo>
                  <a:lnTo>
                    <a:pt x="532" y="862"/>
                  </a:lnTo>
                  <a:lnTo>
                    <a:pt x="530" y="857"/>
                  </a:lnTo>
                  <a:lnTo>
                    <a:pt x="530" y="855"/>
                  </a:lnTo>
                  <a:lnTo>
                    <a:pt x="532" y="853"/>
                  </a:lnTo>
                  <a:lnTo>
                    <a:pt x="535" y="853"/>
                  </a:lnTo>
                  <a:lnTo>
                    <a:pt x="539" y="853"/>
                  </a:lnTo>
                  <a:lnTo>
                    <a:pt x="542" y="853"/>
                  </a:lnTo>
                  <a:lnTo>
                    <a:pt x="542" y="850"/>
                  </a:lnTo>
                  <a:lnTo>
                    <a:pt x="544" y="846"/>
                  </a:lnTo>
                  <a:lnTo>
                    <a:pt x="544" y="839"/>
                  </a:lnTo>
                  <a:lnTo>
                    <a:pt x="544" y="832"/>
                  </a:lnTo>
                  <a:lnTo>
                    <a:pt x="544" y="825"/>
                  </a:lnTo>
                  <a:lnTo>
                    <a:pt x="544" y="818"/>
                  </a:lnTo>
                  <a:lnTo>
                    <a:pt x="544" y="816"/>
                  </a:lnTo>
                  <a:lnTo>
                    <a:pt x="542" y="816"/>
                  </a:lnTo>
                  <a:lnTo>
                    <a:pt x="539" y="816"/>
                  </a:lnTo>
                  <a:lnTo>
                    <a:pt x="537" y="816"/>
                  </a:lnTo>
                  <a:lnTo>
                    <a:pt x="535" y="818"/>
                  </a:lnTo>
                  <a:lnTo>
                    <a:pt x="532" y="818"/>
                  </a:lnTo>
                  <a:lnTo>
                    <a:pt x="530" y="818"/>
                  </a:lnTo>
                  <a:lnTo>
                    <a:pt x="530" y="814"/>
                  </a:lnTo>
                  <a:lnTo>
                    <a:pt x="530" y="809"/>
                  </a:lnTo>
                  <a:lnTo>
                    <a:pt x="532" y="807"/>
                  </a:lnTo>
                  <a:lnTo>
                    <a:pt x="535" y="805"/>
                  </a:lnTo>
                  <a:lnTo>
                    <a:pt x="535" y="802"/>
                  </a:lnTo>
                  <a:lnTo>
                    <a:pt x="535" y="800"/>
                  </a:lnTo>
                  <a:lnTo>
                    <a:pt x="535" y="798"/>
                  </a:lnTo>
                  <a:lnTo>
                    <a:pt x="530" y="798"/>
                  </a:lnTo>
                  <a:lnTo>
                    <a:pt x="530" y="796"/>
                  </a:lnTo>
                  <a:lnTo>
                    <a:pt x="528" y="793"/>
                  </a:lnTo>
                  <a:lnTo>
                    <a:pt x="528" y="791"/>
                  </a:lnTo>
                  <a:lnTo>
                    <a:pt x="526" y="789"/>
                  </a:lnTo>
                  <a:lnTo>
                    <a:pt x="523" y="786"/>
                  </a:lnTo>
                  <a:lnTo>
                    <a:pt x="523" y="784"/>
                  </a:lnTo>
                  <a:lnTo>
                    <a:pt x="523" y="782"/>
                  </a:lnTo>
                  <a:lnTo>
                    <a:pt x="521" y="777"/>
                  </a:lnTo>
                  <a:lnTo>
                    <a:pt x="519" y="775"/>
                  </a:lnTo>
                  <a:lnTo>
                    <a:pt x="512" y="766"/>
                  </a:lnTo>
                  <a:lnTo>
                    <a:pt x="505" y="759"/>
                  </a:lnTo>
                  <a:lnTo>
                    <a:pt x="500" y="752"/>
                  </a:lnTo>
                  <a:lnTo>
                    <a:pt x="496" y="745"/>
                  </a:lnTo>
                  <a:lnTo>
                    <a:pt x="494" y="743"/>
                  </a:lnTo>
                  <a:lnTo>
                    <a:pt x="491" y="741"/>
                  </a:lnTo>
                  <a:lnTo>
                    <a:pt x="487" y="741"/>
                  </a:lnTo>
                  <a:lnTo>
                    <a:pt x="482" y="738"/>
                  </a:lnTo>
                  <a:lnTo>
                    <a:pt x="480" y="738"/>
                  </a:lnTo>
                  <a:lnTo>
                    <a:pt x="478" y="738"/>
                  </a:lnTo>
                  <a:lnTo>
                    <a:pt x="475" y="738"/>
                  </a:lnTo>
                  <a:lnTo>
                    <a:pt x="473" y="741"/>
                  </a:lnTo>
                  <a:lnTo>
                    <a:pt x="471" y="745"/>
                  </a:lnTo>
                  <a:lnTo>
                    <a:pt x="471" y="750"/>
                  </a:lnTo>
                  <a:lnTo>
                    <a:pt x="468" y="754"/>
                  </a:lnTo>
                  <a:lnTo>
                    <a:pt x="466" y="759"/>
                  </a:lnTo>
                  <a:lnTo>
                    <a:pt x="466" y="761"/>
                  </a:lnTo>
                  <a:lnTo>
                    <a:pt x="464" y="766"/>
                  </a:lnTo>
                  <a:lnTo>
                    <a:pt x="462" y="766"/>
                  </a:lnTo>
                  <a:lnTo>
                    <a:pt x="457" y="768"/>
                  </a:lnTo>
                  <a:lnTo>
                    <a:pt x="455" y="770"/>
                  </a:lnTo>
                  <a:lnTo>
                    <a:pt x="450" y="775"/>
                  </a:lnTo>
                  <a:lnTo>
                    <a:pt x="443" y="782"/>
                  </a:lnTo>
                  <a:lnTo>
                    <a:pt x="436" y="789"/>
                  </a:lnTo>
                  <a:lnTo>
                    <a:pt x="430" y="793"/>
                  </a:lnTo>
                  <a:lnTo>
                    <a:pt x="425" y="798"/>
                  </a:lnTo>
                  <a:lnTo>
                    <a:pt x="420" y="798"/>
                  </a:lnTo>
                  <a:lnTo>
                    <a:pt x="418" y="798"/>
                  </a:lnTo>
                  <a:lnTo>
                    <a:pt x="414" y="796"/>
                  </a:lnTo>
                  <a:lnTo>
                    <a:pt x="409" y="793"/>
                  </a:lnTo>
                  <a:lnTo>
                    <a:pt x="407" y="791"/>
                  </a:lnTo>
                  <a:lnTo>
                    <a:pt x="402" y="789"/>
                  </a:lnTo>
                  <a:lnTo>
                    <a:pt x="400" y="791"/>
                  </a:lnTo>
                  <a:lnTo>
                    <a:pt x="398" y="791"/>
                  </a:lnTo>
                  <a:lnTo>
                    <a:pt x="395" y="796"/>
                  </a:lnTo>
                  <a:lnTo>
                    <a:pt x="391" y="800"/>
                  </a:lnTo>
                  <a:lnTo>
                    <a:pt x="386" y="802"/>
                  </a:lnTo>
                  <a:lnTo>
                    <a:pt x="384" y="805"/>
                  </a:lnTo>
                  <a:lnTo>
                    <a:pt x="377" y="802"/>
                  </a:lnTo>
                  <a:lnTo>
                    <a:pt x="375" y="800"/>
                  </a:lnTo>
                  <a:lnTo>
                    <a:pt x="372" y="798"/>
                  </a:lnTo>
                  <a:lnTo>
                    <a:pt x="370" y="796"/>
                  </a:lnTo>
                  <a:lnTo>
                    <a:pt x="368" y="796"/>
                  </a:lnTo>
                  <a:lnTo>
                    <a:pt x="366" y="793"/>
                  </a:lnTo>
                  <a:lnTo>
                    <a:pt x="361" y="796"/>
                  </a:lnTo>
                  <a:lnTo>
                    <a:pt x="356" y="796"/>
                  </a:lnTo>
                  <a:lnTo>
                    <a:pt x="354" y="796"/>
                  </a:lnTo>
                  <a:lnTo>
                    <a:pt x="352" y="796"/>
                  </a:lnTo>
                  <a:lnTo>
                    <a:pt x="350" y="791"/>
                  </a:lnTo>
                  <a:lnTo>
                    <a:pt x="345" y="789"/>
                  </a:lnTo>
                  <a:lnTo>
                    <a:pt x="343" y="786"/>
                  </a:lnTo>
                  <a:lnTo>
                    <a:pt x="338" y="784"/>
                  </a:lnTo>
                  <a:lnTo>
                    <a:pt x="334" y="784"/>
                  </a:lnTo>
                  <a:lnTo>
                    <a:pt x="329" y="784"/>
                  </a:lnTo>
                  <a:lnTo>
                    <a:pt x="322" y="789"/>
                  </a:lnTo>
                  <a:lnTo>
                    <a:pt x="318" y="789"/>
                  </a:lnTo>
                  <a:lnTo>
                    <a:pt x="315" y="789"/>
                  </a:lnTo>
                  <a:lnTo>
                    <a:pt x="313" y="789"/>
                  </a:lnTo>
                  <a:lnTo>
                    <a:pt x="311" y="786"/>
                  </a:lnTo>
                  <a:lnTo>
                    <a:pt x="308" y="784"/>
                  </a:lnTo>
                  <a:lnTo>
                    <a:pt x="306" y="784"/>
                  </a:lnTo>
                  <a:lnTo>
                    <a:pt x="304" y="784"/>
                  </a:lnTo>
                  <a:lnTo>
                    <a:pt x="302" y="786"/>
                  </a:lnTo>
                  <a:lnTo>
                    <a:pt x="297" y="791"/>
                  </a:lnTo>
                  <a:lnTo>
                    <a:pt x="295" y="791"/>
                  </a:lnTo>
                  <a:lnTo>
                    <a:pt x="290" y="789"/>
                  </a:lnTo>
                  <a:lnTo>
                    <a:pt x="288" y="786"/>
                  </a:lnTo>
                  <a:lnTo>
                    <a:pt x="286" y="784"/>
                  </a:lnTo>
                  <a:lnTo>
                    <a:pt x="283" y="780"/>
                  </a:lnTo>
                  <a:lnTo>
                    <a:pt x="281" y="775"/>
                  </a:lnTo>
                  <a:lnTo>
                    <a:pt x="279" y="770"/>
                  </a:lnTo>
                  <a:lnTo>
                    <a:pt x="276" y="766"/>
                  </a:lnTo>
                  <a:lnTo>
                    <a:pt x="274" y="766"/>
                  </a:lnTo>
                  <a:lnTo>
                    <a:pt x="272" y="764"/>
                  </a:lnTo>
                  <a:lnTo>
                    <a:pt x="265" y="764"/>
                  </a:lnTo>
                  <a:lnTo>
                    <a:pt x="260" y="764"/>
                  </a:lnTo>
                  <a:lnTo>
                    <a:pt x="254" y="761"/>
                  </a:lnTo>
                  <a:lnTo>
                    <a:pt x="251" y="761"/>
                  </a:lnTo>
                  <a:lnTo>
                    <a:pt x="249" y="764"/>
                  </a:lnTo>
                  <a:lnTo>
                    <a:pt x="247" y="766"/>
                  </a:lnTo>
                  <a:lnTo>
                    <a:pt x="242" y="768"/>
                  </a:lnTo>
                  <a:lnTo>
                    <a:pt x="240" y="770"/>
                  </a:lnTo>
                  <a:lnTo>
                    <a:pt x="238" y="773"/>
                  </a:lnTo>
                  <a:lnTo>
                    <a:pt x="233" y="773"/>
                  </a:lnTo>
                  <a:lnTo>
                    <a:pt x="228" y="770"/>
                  </a:lnTo>
                  <a:lnTo>
                    <a:pt x="224" y="768"/>
                  </a:lnTo>
                  <a:lnTo>
                    <a:pt x="219" y="766"/>
                  </a:lnTo>
                  <a:lnTo>
                    <a:pt x="217" y="766"/>
                  </a:lnTo>
                  <a:lnTo>
                    <a:pt x="215" y="764"/>
                  </a:lnTo>
                  <a:lnTo>
                    <a:pt x="212" y="761"/>
                  </a:lnTo>
                  <a:lnTo>
                    <a:pt x="212" y="757"/>
                  </a:lnTo>
                  <a:lnTo>
                    <a:pt x="210" y="752"/>
                  </a:lnTo>
                  <a:lnTo>
                    <a:pt x="208" y="748"/>
                  </a:lnTo>
                  <a:lnTo>
                    <a:pt x="206" y="745"/>
                  </a:lnTo>
                  <a:lnTo>
                    <a:pt x="206" y="743"/>
                  </a:lnTo>
                  <a:lnTo>
                    <a:pt x="203" y="741"/>
                  </a:lnTo>
                  <a:lnTo>
                    <a:pt x="203" y="736"/>
                  </a:lnTo>
                  <a:lnTo>
                    <a:pt x="206" y="734"/>
                  </a:lnTo>
                  <a:lnTo>
                    <a:pt x="206" y="729"/>
                  </a:lnTo>
                  <a:lnTo>
                    <a:pt x="203" y="725"/>
                  </a:lnTo>
                  <a:lnTo>
                    <a:pt x="203" y="722"/>
                  </a:lnTo>
                  <a:lnTo>
                    <a:pt x="206" y="720"/>
                  </a:lnTo>
                  <a:lnTo>
                    <a:pt x="206" y="718"/>
                  </a:lnTo>
                  <a:lnTo>
                    <a:pt x="210" y="716"/>
                  </a:lnTo>
                  <a:lnTo>
                    <a:pt x="219" y="709"/>
                  </a:lnTo>
                  <a:lnTo>
                    <a:pt x="222" y="706"/>
                  </a:lnTo>
                  <a:lnTo>
                    <a:pt x="219" y="704"/>
                  </a:lnTo>
                  <a:lnTo>
                    <a:pt x="215" y="700"/>
                  </a:lnTo>
                  <a:lnTo>
                    <a:pt x="215" y="695"/>
                  </a:lnTo>
                  <a:lnTo>
                    <a:pt x="217" y="690"/>
                  </a:lnTo>
                  <a:lnTo>
                    <a:pt x="217" y="686"/>
                  </a:lnTo>
                  <a:lnTo>
                    <a:pt x="215" y="681"/>
                  </a:lnTo>
                  <a:lnTo>
                    <a:pt x="212" y="677"/>
                  </a:lnTo>
                  <a:lnTo>
                    <a:pt x="212" y="672"/>
                  </a:lnTo>
                  <a:lnTo>
                    <a:pt x="212" y="668"/>
                  </a:lnTo>
                  <a:lnTo>
                    <a:pt x="215" y="665"/>
                  </a:lnTo>
                  <a:lnTo>
                    <a:pt x="217" y="661"/>
                  </a:lnTo>
                  <a:lnTo>
                    <a:pt x="219" y="656"/>
                  </a:lnTo>
                  <a:lnTo>
                    <a:pt x="217" y="654"/>
                  </a:lnTo>
                  <a:lnTo>
                    <a:pt x="217" y="652"/>
                  </a:lnTo>
                  <a:lnTo>
                    <a:pt x="215" y="649"/>
                  </a:lnTo>
                  <a:lnTo>
                    <a:pt x="215" y="645"/>
                  </a:lnTo>
                  <a:lnTo>
                    <a:pt x="215" y="640"/>
                  </a:lnTo>
                  <a:lnTo>
                    <a:pt x="215" y="636"/>
                  </a:lnTo>
                  <a:lnTo>
                    <a:pt x="217" y="626"/>
                  </a:lnTo>
                  <a:lnTo>
                    <a:pt x="219" y="624"/>
                  </a:lnTo>
                  <a:lnTo>
                    <a:pt x="226" y="617"/>
                  </a:lnTo>
                  <a:lnTo>
                    <a:pt x="231" y="613"/>
                  </a:lnTo>
                  <a:lnTo>
                    <a:pt x="233" y="610"/>
                  </a:lnTo>
                  <a:lnTo>
                    <a:pt x="235" y="606"/>
                  </a:lnTo>
                  <a:lnTo>
                    <a:pt x="238" y="601"/>
                  </a:lnTo>
                  <a:lnTo>
                    <a:pt x="240" y="594"/>
                  </a:lnTo>
                  <a:lnTo>
                    <a:pt x="244" y="588"/>
                  </a:lnTo>
                  <a:lnTo>
                    <a:pt x="244" y="585"/>
                  </a:lnTo>
                  <a:lnTo>
                    <a:pt x="242" y="583"/>
                  </a:lnTo>
                  <a:lnTo>
                    <a:pt x="240" y="581"/>
                  </a:lnTo>
                  <a:lnTo>
                    <a:pt x="238" y="583"/>
                  </a:lnTo>
                  <a:lnTo>
                    <a:pt x="235" y="583"/>
                  </a:lnTo>
                  <a:lnTo>
                    <a:pt x="233" y="581"/>
                  </a:lnTo>
                  <a:lnTo>
                    <a:pt x="231" y="576"/>
                  </a:lnTo>
                  <a:lnTo>
                    <a:pt x="228" y="576"/>
                  </a:lnTo>
                  <a:lnTo>
                    <a:pt x="226" y="576"/>
                  </a:lnTo>
                  <a:lnTo>
                    <a:pt x="224" y="576"/>
                  </a:lnTo>
                  <a:lnTo>
                    <a:pt x="224" y="574"/>
                  </a:lnTo>
                  <a:lnTo>
                    <a:pt x="222" y="569"/>
                  </a:lnTo>
                  <a:lnTo>
                    <a:pt x="219" y="569"/>
                  </a:lnTo>
                  <a:lnTo>
                    <a:pt x="217" y="569"/>
                  </a:lnTo>
                  <a:lnTo>
                    <a:pt x="215" y="569"/>
                  </a:lnTo>
                  <a:lnTo>
                    <a:pt x="212" y="569"/>
                  </a:lnTo>
                  <a:lnTo>
                    <a:pt x="208" y="569"/>
                  </a:lnTo>
                  <a:lnTo>
                    <a:pt x="206" y="569"/>
                  </a:lnTo>
                  <a:lnTo>
                    <a:pt x="203" y="567"/>
                  </a:lnTo>
                  <a:lnTo>
                    <a:pt x="199" y="562"/>
                  </a:lnTo>
                  <a:lnTo>
                    <a:pt x="196" y="562"/>
                  </a:lnTo>
                  <a:lnTo>
                    <a:pt x="194" y="562"/>
                  </a:lnTo>
                  <a:lnTo>
                    <a:pt x="190" y="562"/>
                  </a:lnTo>
                  <a:lnTo>
                    <a:pt x="185" y="565"/>
                  </a:lnTo>
                  <a:lnTo>
                    <a:pt x="180" y="562"/>
                  </a:lnTo>
                  <a:lnTo>
                    <a:pt x="178" y="562"/>
                  </a:lnTo>
                  <a:lnTo>
                    <a:pt x="178" y="560"/>
                  </a:lnTo>
                  <a:lnTo>
                    <a:pt x="176" y="556"/>
                  </a:lnTo>
                  <a:lnTo>
                    <a:pt x="174" y="553"/>
                  </a:lnTo>
                  <a:lnTo>
                    <a:pt x="171" y="551"/>
                  </a:lnTo>
                  <a:lnTo>
                    <a:pt x="171" y="549"/>
                  </a:lnTo>
                  <a:lnTo>
                    <a:pt x="169" y="546"/>
                  </a:lnTo>
                  <a:lnTo>
                    <a:pt x="169" y="544"/>
                  </a:lnTo>
                  <a:lnTo>
                    <a:pt x="169" y="542"/>
                  </a:lnTo>
                  <a:lnTo>
                    <a:pt x="164" y="542"/>
                  </a:lnTo>
                  <a:lnTo>
                    <a:pt x="160" y="542"/>
                  </a:lnTo>
                  <a:lnTo>
                    <a:pt x="155" y="542"/>
                  </a:lnTo>
                  <a:lnTo>
                    <a:pt x="148" y="540"/>
                  </a:lnTo>
                  <a:lnTo>
                    <a:pt x="146" y="540"/>
                  </a:lnTo>
                  <a:lnTo>
                    <a:pt x="144" y="540"/>
                  </a:lnTo>
                  <a:lnTo>
                    <a:pt x="139" y="540"/>
                  </a:lnTo>
                  <a:lnTo>
                    <a:pt x="137" y="542"/>
                  </a:lnTo>
                  <a:lnTo>
                    <a:pt x="132" y="546"/>
                  </a:lnTo>
                  <a:lnTo>
                    <a:pt x="126" y="551"/>
                  </a:lnTo>
                  <a:lnTo>
                    <a:pt x="121" y="553"/>
                  </a:lnTo>
                  <a:lnTo>
                    <a:pt x="114" y="553"/>
                  </a:lnTo>
                  <a:lnTo>
                    <a:pt x="112" y="556"/>
                  </a:lnTo>
                  <a:lnTo>
                    <a:pt x="107" y="556"/>
                  </a:lnTo>
                  <a:lnTo>
                    <a:pt x="103" y="556"/>
                  </a:lnTo>
                  <a:lnTo>
                    <a:pt x="101" y="556"/>
                  </a:lnTo>
                  <a:lnTo>
                    <a:pt x="96" y="558"/>
                  </a:lnTo>
                  <a:lnTo>
                    <a:pt x="94" y="558"/>
                  </a:lnTo>
                  <a:lnTo>
                    <a:pt x="91" y="558"/>
                  </a:lnTo>
                  <a:lnTo>
                    <a:pt x="89" y="558"/>
                  </a:lnTo>
                  <a:lnTo>
                    <a:pt x="87" y="556"/>
                  </a:lnTo>
                  <a:lnTo>
                    <a:pt x="85" y="553"/>
                  </a:lnTo>
                  <a:lnTo>
                    <a:pt x="82" y="553"/>
                  </a:lnTo>
                  <a:lnTo>
                    <a:pt x="80" y="553"/>
                  </a:lnTo>
                  <a:lnTo>
                    <a:pt x="78" y="551"/>
                  </a:lnTo>
                  <a:lnTo>
                    <a:pt x="75" y="549"/>
                  </a:lnTo>
                  <a:lnTo>
                    <a:pt x="73" y="549"/>
                  </a:lnTo>
                  <a:lnTo>
                    <a:pt x="71" y="549"/>
                  </a:lnTo>
                  <a:lnTo>
                    <a:pt x="69" y="549"/>
                  </a:lnTo>
                  <a:lnTo>
                    <a:pt x="57" y="553"/>
                  </a:lnTo>
                  <a:lnTo>
                    <a:pt x="48" y="558"/>
                  </a:lnTo>
                  <a:lnTo>
                    <a:pt x="41" y="558"/>
                  </a:lnTo>
                  <a:lnTo>
                    <a:pt x="37" y="560"/>
                  </a:lnTo>
                  <a:lnTo>
                    <a:pt x="32" y="560"/>
                  </a:lnTo>
                  <a:lnTo>
                    <a:pt x="30" y="562"/>
                  </a:lnTo>
                  <a:lnTo>
                    <a:pt x="27" y="562"/>
                  </a:lnTo>
                  <a:lnTo>
                    <a:pt x="23" y="560"/>
                  </a:lnTo>
                  <a:lnTo>
                    <a:pt x="21" y="560"/>
                  </a:lnTo>
                  <a:lnTo>
                    <a:pt x="18" y="560"/>
                  </a:lnTo>
                  <a:lnTo>
                    <a:pt x="14" y="562"/>
                  </a:lnTo>
                  <a:lnTo>
                    <a:pt x="9" y="562"/>
                  </a:lnTo>
                  <a:lnTo>
                    <a:pt x="5" y="562"/>
                  </a:lnTo>
                  <a:lnTo>
                    <a:pt x="2" y="560"/>
                  </a:lnTo>
                  <a:lnTo>
                    <a:pt x="0" y="558"/>
                  </a:lnTo>
                  <a:lnTo>
                    <a:pt x="0" y="556"/>
                  </a:lnTo>
                  <a:lnTo>
                    <a:pt x="0" y="551"/>
                  </a:lnTo>
                  <a:lnTo>
                    <a:pt x="2" y="549"/>
                  </a:lnTo>
                  <a:lnTo>
                    <a:pt x="5" y="544"/>
                  </a:lnTo>
                  <a:lnTo>
                    <a:pt x="9" y="537"/>
                  </a:lnTo>
                  <a:lnTo>
                    <a:pt x="14" y="535"/>
                  </a:lnTo>
                  <a:lnTo>
                    <a:pt x="16" y="530"/>
                  </a:lnTo>
                  <a:lnTo>
                    <a:pt x="18" y="528"/>
                  </a:lnTo>
                  <a:lnTo>
                    <a:pt x="21" y="528"/>
                  </a:lnTo>
                  <a:lnTo>
                    <a:pt x="30" y="526"/>
                  </a:lnTo>
                  <a:lnTo>
                    <a:pt x="39" y="524"/>
                  </a:lnTo>
                  <a:lnTo>
                    <a:pt x="43" y="519"/>
                  </a:lnTo>
                  <a:lnTo>
                    <a:pt x="46" y="517"/>
                  </a:lnTo>
                  <a:lnTo>
                    <a:pt x="46" y="514"/>
                  </a:lnTo>
                  <a:lnTo>
                    <a:pt x="46" y="512"/>
                  </a:lnTo>
                  <a:lnTo>
                    <a:pt x="48" y="510"/>
                  </a:lnTo>
                  <a:lnTo>
                    <a:pt x="50" y="510"/>
                  </a:lnTo>
                  <a:lnTo>
                    <a:pt x="53" y="505"/>
                  </a:lnTo>
                  <a:lnTo>
                    <a:pt x="55" y="503"/>
                  </a:lnTo>
                  <a:lnTo>
                    <a:pt x="57" y="496"/>
                  </a:lnTo>
                  <a:lnTo>
                    <a:pt x="59" y="489"/>
                  </a:lnTo>
                  <a:lnTo>
                    <a:pt x="59" y="487"/>
                  </a:lnTo>
                  <a:lnTo>
                    <a:pt x="66" y="478"/>
                  </a:lnTo>
                  <a:lnTo>
                    <a:pt x="69" y="476"/>
                  </a:lnTo>
                  <a:lnTo>
                    <a:pt x="69" y="473"/>
                  </a:lnTo>
                  <a:lnTo>
                    <a:pt x="69" y="469"/>
                  </a:lnTo>
                  <a:lnTo>
                    <a:pt x="69" y="464"/>
                  </a:lnTo>
                  <a:lnTo>
                    <a:pt x="71" y="450"/>
                  </a:lnTo>
                  <a:lnTo>
                    <a:pt x="71" y="448"/>
                  </a:lnTo>
                  <a:lnTo>
                    <a:pt x="69" y="444"/>
                  </a:lnTo>
                  <a:lnTo>
                    <a:pt x="71" y="441"/>
                  </a:lnTo>
                  <a:lnTo>
                    <a:pt x="73" y="437"/>
                  </a:lnTo>
                  <a:lnTo>
                    <a:pt x="73" y="434"/>
                  </a:lnTo>
                  <a:lnTo>
                    <a:pt x="73" y="432"/>
                  </a:lnTo>
                  <a:lnTo>
                    <a:pt x="73" y="430"/>
                  </a:lnTo>
                  <a:lnTo>
                    <a:pt x="73" y="425"/>
                  </a:lnTo>
                  <a:lnTo>
                    <a:pt x="73" y="421"/>
                  </a:lnTo>
                  <a:lnTo>
                    <a:pt x="73" y="418"/>
                  </a:lnTo>
                  <a:lnTo>
                    <a:pt x="75" y="416"/>
                  </a:lnTo>
                  <a:lnTo>
                    <a:pt x="80" y="412"/>
                  </a:lnTo>
                  <a:lnTo>
                    <a:pt x="82" y="409"/>
                  </a:lnTo>
                  <a:lnTo>
                    <a:pt x="85" y="405"/>
                  </a:lnTo>
                  <a:lnTo>
                    <a:pt x="85" y="402"/>
                  </a:lnTo>
                  <a:lnTo>
                    <a:pt x="87" y="400"/>
                  </a:lnTo>
                  <a:lnTo>
                    <a:pt x="101" y="393"/>
                  </a:lnTo>
                  <a:lnTo>
                    <a:pt x="101" y="389"/>
                  </a:lnTo>
                  <a:lnTo>
                    <a:pt x="103" y="386"/>
                  </a:lnTo>
                  <a:lnTo>
                    <a:pt x="103" y="382"/>
                  </a:lnTo>
                  <a:lnTo>
                    <a:pt x="103" y="377"/>
                  </a:lnTo>
                  <a:lnTo>
                    <a:pt x="103" y="373"/>
                  </a:lnTo>
                  <a:lnTo>
                    <a:pt x="103" y="370"/>
                  </a:lnTo>
                  <a:lnTo>
                    <a:pt x="101" y="366"/>
                  </a:lnTo>
                  <a:lnTo>
                    <a:pt x="101" y="364"/>
                  </a:lnTo>
                  <a:lnTo>
                    <a:pt x="98" y="361"/>
                  </a:lnTo>
                  <a:lnTo>
                    <a:pt x="98" y="359"/>
                  </a:lnTo>
                  <a:lnTo>
                    <a:pt x="98" y="357"/>
                  </a:lnTo>
                  <a:lnTo>
                    <a:pt x="101" y="352"/>
                  </a:lnTo>
                  <a:lnTo>
                    <a:pt x="101" y="350"/>
                  </a:lnTo>
                  <a:lnTo>
                    <a:pt x="101" y="348"/>
                  </a:lnTo>
                  <a:lnTo>
                    <a:pt x="101" y="343"/>
                  </a:lnTo>
                  <a:lnTo>
                    <a:pt x="101" y="341"/>
                  </a:lnTo>
                  <a:lnTo>
                    <a:pt x="101" y="339"/>
                  </a:lnTo>
                  <a:lnTo>
                    <a:pt x="101" y="336"/>
                  </a:lnTo>
                  <a:lnTo>
                    <a:pt x="101" y="334"/>
                  </a:lnTo>
                  <a:lnTo>
                    <a:pt x="101" y="332"/>
                  </a:lnTo>
                  <a:lnTo>
                    <a:pt x="101" y="329"/>
                  </a:lnTo>
                  <a:lnTo>
                    <a:pt x="103" y="327"/>
                  </a:lnTo>
                  <a:lnTo>
                    <a:pt x="103" y="325"/>
                  </a:lnTo>
                  <a:lnTo>
                    <a:pt x="101" y="323"/>
                  </a:lnTo>
                  <a:lnTo>
                    <a:pt x="101" y="320"/>
                  </a:lnTo>
                  <a:lnTo>
                    <a:pt x="105" y="316"/>
                  </a:lnTo>
                  <a:lnTo>
                    <a:pt x="107" y="313"/>
                  </a:lnTo>
                  <a:lnTo>
                    <a:pt x="107" y="311"/>
                  </a:lnTo>
                  <a:lnTo>
                    <a:pt x="110" y="302"/>
                  </a:lnTo>
                  <a:lnTo>
                    <a:pt x="110" y="300"/>
                  </a:lnTo>
                  <a:lnTo>
                    <a:pt x="112" y="297"/>
                  </a:lnTo>
                  <a:lnTo>
                    <a:pt x="117" y="297"/>
                  </a:lnTo>
                  <a:lnTo>
                    <a:pt x="121" y="297"/>
                  </a:lnTo>
                  <a:lnTo>
                    <a:pt x="123" y="297"/>
                  </a:lnTo>
                  <a:lnTo>
                    <a:pt x="126" y="297"/>
                  </a:lnTo>
                  <a:lnTo>
                    <a:pt x="126" y="295"/>
                  </a:lnTo>
                  <a:lnTo>
                    <a:pt x="126" y="291"/>
                  </a:lnTo>
                  <a:lnTo>
                    <a:pt x="128" y="291"/>
                  </a:lnTo>
                  <a:lnTo>
                    <a:pt x="130" y="288"/>
                  </a:lnTo>
                  <a:lnTo>
                    <a:pt x="132" y="286"/>
                  </a:lnTo>
                  <a:lnTo>
                    <a:pt x="132" y="284"/>
                  </a:lnTo>
                  <a:lnTo>
                    <a:pt x="128" y="270"/>
                  </a:lnTo>
                  <a:lnTo>
                    <a:pt x="123" y="261"/>
                  </a:lnTo>
                  <a:lnTo>
                    <a:pt x="121" y="256"/>
                  </a:lnTo>
                  <a:lnTo>
                    <a:pt x="119" y="249"/>
                  </a:lnTo>
                  <a:lnTo>
                    <a:pt x="130" y="243"/>
                  </a:lnTo>
                  <a:lnTo>
                    <a:pt x="142" y="229"/>
                  </a:lnTo>
                  <a:lnTo>
                    <a:pt x="144" y="227"/>
                  </a:lnTo>
                  <a:lnTo>
                    <a:pt x="148" y="227"/>
                  </a:lnTo>
                  <a:lnTo>
                    <a:pt x="148" y="229"/>
                  </a:lnTo>
                  <a:lnTo>
                    <a:pt x="155" y="229"/>
                  </a:lnTo>
                  <a:lnTo>
                    <a:pt x="160" y="229"/>
                  </a:lnTo>
                  <a:lnTo>
                    <a:pt x="164" y="229"/>
                  </a:lnTo>
                  <a:lnTo>
                    <a:pt x="169" y="227"/>
                  </a:lnTo>
                  <a:lnTo>
                    <a:pt x="171" y="224"/>
                  </a:lnTo>
                  <a:lnTo>
                    <a:pt x="174" y="224"/>
                  </a:lnTo>
                  <a:lnTo>
                    <a:pt x="174" y="227"/>
                  </a:lnTo>
                  <a:lnTo>
                    <a:pt x="176" y="229"/>
                  </a:lnTo>
                  <a:lnTo>
                    <a:pt x="180" y="231"/>
                  </a:lnTo>
                  <a:lnTo>
                    <a:pt x="183" y="229"/>
                  </a:lnTo>
                  <a:lnTo>
                    <a:pt x="185" y="227"/>
                  </a:lnTo>
                  <a:lnTo>
                    <a:pt x="187" y="222"/>
                  </a:lnTo>
                  <a:lnTo>
                    <a:pt x="194" y="199"/>
                  </a:lnTo>
                  <a:lnTo>
                    <a:pt x="199" y="188"/>
                  </a:lnTo>
                  <a:lnTo>
                    <a:pt x="199" y="185"/>
                  </a:lnTo>
                  <a:lnTo>
                    <a:pt x="203" y="183"/>
                  </a:lnTo>
                  <a:lnTo>
                    <a:pt x="206" y="183"/>
                  </a:lnTo>
                  <a:lnTo>
                    <a:pt x="210" y="181"/>
                  </a:lnTo>
                  <a:lnTo>
                    <a:pt x="215" y="179"/>
                  </a:lnTo>
                  <a:lnTo>
                    <a:pt x="215" y="174"/>
                  </a:lnTo>
                  <a:lnTo>
                    <a:pt x="215" y="169"/>
                  </a:lnTo>
                  <a:lnTo>
                    <a:pt x="217" y="165"/>
                  </a:lnTo>
                  <a:lnTo>
                    <a:pt x="219" y="163"/>
                  </a:lnTo>
                  <a:lnTo>
                    <a:pt x="224" y="158"/>
                  </a:lnTo>
                  <a:lnTo>
                    <a:pt x="224" y="153"/>
                  </a:lnTo>
                  <a:lnTo>
                    <a:pt x="228" y="147"/>
                  </a:lnTo>
                  <a:lnTo>
                    <a:pt x="228" y="142"/>
                  </a:lnTo>
                  <a:lnTo>
                    <a:pt x="233" y="137"/>
                  </a:lnTo>
                  <a:lnTo>
                    <a:pt x="238" y="133"/>
                  </a:lnTo>
                  <a:lnTo>
                    <a:pt x="244" y="128"/>
                  </a:lnTo>
                  <a:lnTo>
                    <a:pt x="254" y="126"/>
                  </a:lnTo>
                  <a:lnTo>
                    <a:pt x="263" y="124"/>
                  </a:lnTo>
                  <a:lnTo>
                    <a:pt x="270" y="121"/>
                  </a:lnTo>
                  <a:lnTo>
                    <a:pt x="274" y="121"/>
                  </a:lnTo>
                  <a:lnTo>
                    <a:pt x="279" y="124"/>
                  </a:lnTo>
                  <a:lnTo>
                    <a:pt x="283" y="126"/>
                  </a:lnTo>
                  <a:lnTo>
                    <a:pt x="290" y="128"/>
                  </a:lnTo>
                  <a:lnTo>
                    <a:pt x="292" y="131"/>
                  </a:lnTo>
                  <a:lnTo>
                    <a:pt x="295" y="131"/>
                  </a:lnTo>
                  <a:lnTo>
                    <a:pt x="299" y="131"/>
                  </a:lnTo>
                  <a:lnTo>
                    <a:pt x="304" y="131"/>
                  </a:lnTo>
                  <a:lnTo>
                    <a:pt x="306" y="128"/>
                  </a:lnTo>
                  <a:lnTo>
                    <a:pt x="320" y="121"/>
                  </a:lnTo>
                  <a:lnTo>
                    <a:pt x="334" y="115"/>
                  </a:lnTo>
                  <a:lnTo>
                    <a:pt x="340" y="110"/>
                  </a:lnTo>
                  <a:lnTo>
                    <a:pt x="343" y="108"/>
                  </a:lnTo>
                  <a:lnTo>
                    <a:pt x="347" y="103"/>
                  </a:lnTo>
                  <a:lnTo>
                    <a:pt x="359" y="78"/>
                  </a:lnTo>
                  <a:lnTo>
                    <a:pt x="361" y="64"/>
                  </a:lnTo>
                  <a:lnTo>
                    <a:pt x="363" y="55"/>
                  </a:lnTo>
                  <a:lnTo>
                    <a:pt x="363" y="44"/>
                  </a:lnTo>
                  <a:lnTo>
                    <a:pt x="366" y="30"/>
                  </a:lnTo>
                  <a:lnTo>
                    <a:pt x="366" y="16"/>
                  </a:lnTo>
                  <a:lnTo>
                    <a:pt x="366" y="12"/>
                  </a:lnTo>
                  <a:lnTo>
                    <a:pt x="370" y="7"/>
                  </a:lnTo>
                  <a:lnTo>
                    <a:pt x="372" y="5"/>
                  </a:lnTo>
                  <a:lnTo>
                    <a:pt x="382" y="3"/>
                  </a:lnTo>
                  <a:lnTo>
                    <a:pt x="388" y="0"/>
                  </a:lnTo>
                  <a:lnTo>
                    <a:pt x="398" y="0"/>
                  </a:lnTo>
                  <a:lnTo>
                    <a:pt x="402" y="0"/>
                  </a:lnTo>
                  <a:lnTo>
                    <a:pt x="407" y="3"/>
                  </a:lnTo>
                  <a:lnTo>
                    <a:pt x="409" y="5"/>
                  </a:lnTo>
                  <a:lnTo>
                    <a:pt x="411" y="7"/>
                  </a:lnTo>
                  <a:lnTo>
                    <a:pt x="411" y="12"/>
                  </a:lnTo>
                  <a:lnTo>
                    <a:pt x="411" y="16"/>
                  </a:lnTo>
                  <a:lnTo>
                    <a:pt x="409" y="41"/>
                  </a:lnTo>
                  <a:lnTo>
                    <a:pt x="409" y="48"/>
                  </a:lnTo>
                  <a:lnTo>
                    <a:pt x="409" y="53"/>
                  </a:lnTo>
                  <a:lnTo>
                    <a:pt x="409" y="57"/>
                  </a:lnTo>
                  <a:lnTo>
                    <a:pt x="409" y="62"/>
                  </a:lnTo>
                  <a:lnTo>
                    <a:pt x="411" y="83"/>
                  </a:lnTo>
                  <a:lnTo>
                    <a:pt x="411" y="96"/>
                  </a:lnTo>
                  <a:lnTo>
                    <a:pt x="411" y="108"/>
                  </a:lnTo>
                  <a:lnTo>
                    <a:pt x="409" y="115"/>
                  </a:lnTo>
                  <a:lnTo>
                    <a:pt x="409" y="126"/>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grpSp>
      <xdr:grpSp>
        <xdr:nvGrpSpPr>
          <xdr:cNvPr id="276" name="A104">
            <a:extLst>
              <a:ext uri="{FF2B5EF4-FFF2-40B4-BE49-F238E27FC236}">
                <a16:creationId xmlns:a16="http://schemas.microsoft.com/office/drawing/2014/main" id="{B1F59A3D-F533-4694-A97A-9588396F40BB}"/>
              </a:ext>
            </a:extLst>
          </xdr:cNvPr>
          <xdr:cNvGrpSpPr/>
        </xdr:nvGrpSpPr>
        <xdr:grpSpPr>
          <a:xfrm>
            <a:off x="11928301" y="1550006"/>
            <a:ext cx="1148172" cy="645478"/>
            <a:chOff x="2033588" y="2743200"/>
            <a:chExt cx="1814512" cy="1165225"/>
          </a:xfrm>
        </xdr:grpSpPr>
        <xdr:sp macro="" textlink="">
          <xdr:nvSpPr>
            <xdr:cNvPr id="336" name="Freeform 10">
              <a:extLst>
                <a:ext uri="{FF2B5EF4-FFF2-40B4-BE49-F238E27FC236}">
                  <a16:creationId xmlns:a16="http://schemas.microsoft.com/office/drawing/2014/main" id="{23ABC514-9AD2-089C-566C-6A893059CC9A}"/>
                </a:ext>
              </a:extLst>
            </xdr:cNvPr>
            <xdr:cNvSpPr>
              <a:spLocks/>
            </xdr:cNvSpPr>
          </xdr:nvSpPr>
          <xdr:spPr bwMode="auto">
            <a:xfrm>
              <a:off x="2033588" y="2743200"/>
              <a:ext cx="1814512" cy="1165225"/>
            </a:xfrm>
            <a:custGeom>
              <a:avLst/>
              <a:gdLst/>
              <a:ahLst/>
              <a:cxnLst>
                <a:cxn ang="0">
                  <a:pos x="1102" y="115"/>
                </a:cxn>
                <a:cxn ang="0">
                  <a:pos x="1067" y="156"/>
                </a:cxn>
                <a:cxn ang="0">
                  <a:pos x="1035" y="204"/>
                </a:cxn>
                <a:cxn ang="0">
                  <a:pos x="978" y="247"/>
                </a:cxn>
                <a:cxn ang="0">
                  <a:pos x="937" y="300"/>
                </a:cxn>
                <a:cxn ang="0">
                  <a:pos x="969" y="405"/>
                </a:cxn>
                <a:cxn ang="0">
                  <a:pos x="1049" y="416"/>
                </a:cxn>
                <a:cxn ang="0">
                  <a:pos x="1108" y="478"/>
                </a:cxn>
                <a:cxn ang="0">
                  <a:pos x="1097" y="535"/>
                </a:cxn>
                <a:cxn ang="0">
                  <a:pos x="1081" y="615"/>
                </a:cxn>
                <a:cxn ang="0">
                  <a:pos x="1017" y="679"/>
                </a:cxn>
                <a:cxn ang="0">
                  <a:pos x="953" y="718"/>
                </a:cxn>
                <a:cxn ang="0">
                  <a:pos x="896" y="704"/>
                </a:cxn>
                <a:cxn ang="0">
                  <a:pos x="843" y="681"/>
                </a:cxn>
                <a:cxn ang="0">
                  <a:pos x="864" y="627"/>
                </a:cxn>
                <a:cxn ang="0">
                  <a:pos x="825" y="579"/>
                </a:cxn>
                <a:cxn ang="0">
                  <a:pos x="809" y="519"/>
                </a:cxn>
                <a:cxn ang="0">
                  <a:pos x="834" y="489"/>
                </a:cxn>
                <a:cxn ang="0">
                  <a:pos x="875" y="407"/>
                </a:cxn>
                <a:cxn ang="0">
                  <a:pos x="800" y="366"/>
                </a:cxn>
                <a:cxn ang="0">
                  <a:pos x="715" y="318"/>
                </a:cxn>
                <a:cxn ang="0">
                  <a:pos x="658" y="307"/>
                </a:cxn>
                <a:cxn ang="0">
                  <a:pos x="619" y="396"/>
                </a:cxn>
                <a:cxn ang="0">
                  <a:pos x="574" y="451"/>
                </a:cxn>
                <a:cxn ang="0">
                  <a:pos x="574" y="521"/>
                </a:cxn>
                <a:cxn ang="0">
                  <a:pos x="555" y="565"/>
                </a:cxn>
                <a:cxn ang="0">
                  <a:pos x="487" y="547"/>
                </a:cxn>
                <a:cxn ang="0">
                  <a:pos x="450" y="505"/>
                </a:cxn>
                <a:cxn ang="0">
                  <a:pos x="377" y="517"/>
                </a:cxn>
                <a:cxn ang="0">
                  <a:pos x="329" y="528"/>
                </a:cxn>
                <a:cxn ang="0">
                  <a:pos x="286" y="574"/>
                </a:cxn>
                <a:cxn ang="0">
                  <a:pos x="277" y="638"/>
                </a:cxn>
                <a:cxn ang="0">
                  <a:pos x="201" y="604"/>
                </a:cxn>
                <a:cxn ang="0">
                  <a:pos x="165" y="567"/>
                </a:cxn>
                <a:cxn ang="0">
                  <a:pos x="105" y="597"/>
                </a:cxn>
                <a:cxn ang="0">
                  <a:pos x="69" y="576"/>
                </a:cxn>
                <a:cxn ang="0">
                  <a:pos x="94" y="517"/>
                </a:cxn>
                <a:cxn ang="0">
                  <a:pos x="98" y="469"/>
                </a:cxn>
                <a:cxn ang="0">
                  <a:pos x="55" y="428"/>
                </a:cxn>
                <a:cxn ang="0">
                  <a:pos x="18" y="380"/>
                </a:cxn>
                <a:cxn ang="0">
                  <a:pos x="39" y="327"/>
                </a:cxn>
                <a:cxn ang="0">
                  <a:pos x="76" y="247"/>
                </a:cxn>
                <a:cxn ang="0">
                  <a:pos x="110" y="190"/>
                </a:cxn>
                <a:cxn ang="0">
                  <a:pos x="176" y="179"/>
                </a:cxn>
                <a:cxn ang="0">
                  <a:pos x="204" y="167"/>
                </a:cxn>
                <a:cxn ang="0">
                  <a:pos x="254" y="204"/>
                </a:cxn>
                <a:cxn ang="0">
                  <a:pos x="306" y="174"/>
                </a:cxn>
                <a:cxn ang="0">
                  <a:pos x="347" y="195"/>
                </a:cxn>
                <a:cxn ang="0">
                  <a:pos x="382" y="135"/>
                </a:cxn>
                <a:cxn ang="0">
                  <a:pos x="405" y="112"/>
                </a:cxn>
                <a:cxn ang="0">
                  <a:pos x="425" y="149"/>
                </a:cxn>
                <a:cxn ang="0">
                  <a:pos x="496" y="156"/>
                </a:cxn>
                <a:cxn ang="0">
                  <a:pos x="553" y="158"/>
                </a:cxn>
                <a:cxn ang="0">
                  <a:pos x="615" y="124"/>
                </a:cxn>
                <a:cxn ang="0">
                  <a:pos x="661" y="122"/>
                </a:cxn>
                <a:cxn ang="0">
                  <a:pos x="713" y="44"/>
                </a:cxn>
                <a:cxn ang="0">
                  <a:pos x="793" y="35"/>
                </a:cxn>
                <a:cxn ang="0">
                  <a:pos x="862" y="48"/>
                </a:cxn>
                <a:cxn ang="0">
                  <a:pos x="930" y="58"/>
                </a:cxn>
                <a:cxn ang="0">
                  <a:pos x="1015" y="32"/>
                </a:cxn>
                <a:cxn ang="0">
                  <a:pos x="1079" y="37"/>
                </a:cxn>
              </a:cxnLst>
              <a:rect l="0" t="0" r="r" b="b"/>
              <a:pathLst>
                <a:path w="1143" h="734">
                  <a:moveTo>
                    <a:pt x="1095" y="60"/>
                  </a:moveTo>
                  <a:lnTo>
                    <a:pt x="1095" y="62"/>
                  </a:lnTo>
                  <a:lnTo>
                    <a:pt x="1095" y="64"/>
                  </a:lnTo>
                  <a:lnTo>
                    <a:pt x="1095" y="67"/>
                  </a:lnTo>
                  <a:lnTo>
                    <a:pt x="1092" y="69"/>
                  </a:lnTo>
                  <a:lnTo>
                    <a:pt x="1090" y="71"/>
                  </a:lnTo>
                  <a:lnTo>
                    <a:pt x="1090" y="76"/>
                  </a:lnTo>
                  <a:lnTo>
                    <a:pt x="1090" y="80"/>
                  </a:lnTo>
                  <a:lnTo>
                    <a:pt x="1092" y="80"/>
                  </a:lnTo>
                  <a:lnTo>
                    <a:pt x="1095" y="80"/>
                  </a:lnTo>
                  <a:lnTo>
                    <a:pt x="1097" y="78"/>
                  </a:lnTo>
                  <a:lnTo>
                    <a:pt x="1099" y="78"/>
                  </a:lnTo>
                  <a:lnTo>
                    <a:pt x="1102" y="78"/>
                  </a:lnTo>
                  <a:lnTo>
                    <a:pt x="1104" y="78"/>
                  </a:lnTo>
                  <a:lnTo>
                    <a:pt x="1104" y="80"/>
                  </a:lnTo>
                  <a:lnTo>
                    <a:pt x="1104" y="87"/>
                  </a:lnTo>
                  <a:lnTo>
                    <a:pt x="1104" y="94"/>
                  </a:lnTo>
                  <a:lnTo>
                    <a:pt x="1104" y="101"/>
                  </a:lnTo>
                  <a:lnTo>
                    <a:pt x="1104" y="108"/>
                  </a:lnTo>
                  <a:lnTo>
                    <a:pt x="1102" y="112"/>
                  </a:lnTo>
                  <a:lnTo>
                    <a:pt x="1102" y="115"/>
                  </a:lnTo>
                  <a:lnTo>
                    <a:pt x="1099" y="115"/>
                  </a:lnTo>
                  <a:lnTo>
                    <a:pt x="1095" y="115"/>
                  </a:lnTo>
                  <a:lnTo>
                    <a:pt x="1092" y="115"/>
                  </a:lnTo>
                  <a:lnTo>
                    <a:pt x="1090" y="117"/>
                  </a:lnTo>
                  <a:lnTo>
                    <a:pt x="1090" y="119"/>
                  </a:lnTo>
                  <a:lnTo>
                    <a:pt x="1092" y="124"/>
                  </a:lnTo>
                  <a:lnTo>
                    <a:pt x="1092" y="128"/>
                  </a:lnTo>
                  <a:lnTo>
                    <a:pt x="1090" y="133"/>
                  </a:lnTo>
                  <a:lnTo>
                    <a:pt x="1088" y="135"/>
                  </a:lnTo>
                  <a:lnTo>
                    <a:pt x="1083" y="137"/>
                  </a:lnTo>
                  <a:lnTo>
                    <a:pt x="1067" y="137"/>
                  </a:lnTo>
                  <a:lnTo>
                    <a:pt x="1065" y="140"/>
                  </a:lnTo>
                  <a:lnTo>
                    <a:pt x="1063" y="140"/>
                  </a:lnTo>
                  <a:lnTo>
                    <a:pt x="1063" y="142"/>
                  </a:lnTo>
                  <a:lnTo>
                    <a:pt x="1063" y="144"/>
                  </a:lnTo>
                  <a:lnTo>
                    <a:pt x="1063" y="147"/>
                  </a:lnTo>
                  <a:lnTo>
                    <a:pt x="1063" y="149"/>
                  </a:lnTo>
                  <a:lnTo>
                    <a:pt x="1060" y="151"/>
                  </a:lnTo>
                  <a:lnTo>
                    <a:pt x="1060" y="153"/>
                  </a:lnTo>
                  <a:lnTo>
                    <a:pt x="1063" y="156"/>
                  </a:lnTo>
                  <a:lnTo>
                    <a:pt x="1067" y="156"/>
                  </a:lnTo>
                  <a:lnTo>
                    <a:pt x="1070" y="156"/>
                  </a:lnTo>
                  <a:lnTo>
                    <a:pt x="1072" y="156"/>
                  </a:lnTo>
                  <a:lnTo>
                    <a:pt x="1070" y="158"/>
                  </a:lnTo>
                  <a:lnTo>
                    <a:pt x="1070" y="160"/>
                  </a:lnTo>
                  <a:lnTo>
                    <a:pt x="1065" y="160"/>
                  </a:lnTo>
                  <a:lnTo>
                    <a:pt x="1063" y="163"/>
                  </a:lnTo>
                  <a:lnTo>
                    <a:pt x="1060" y="165"/>
                  </a:lnTo>
                  <a:lnTo>
                    <a:pt x="1058" y="167"/>
                  </a:lnTo>
                  <a:lnTo>
                    <a:pt x="1060" y="174"/>
                  </a:lnTo>
                  <a:lnTo>
                    <a:pt x="1060" y="179"/>
                  </a:lnTo>
                  <a:lnTo>
                    <a:pt x="1060" y="181"/>
                  </a:lnTo>
                  <a:lnTo>
                    <a:pt x="1056" y="181"/>
                  </a:lnTo>
                  <a:lnTo>
                    <a:pt x="1054" y="183"/>
                  </a:lnTo>
                  <a:lnTo>
                    <a:pt x="1051" y="185"/>
                  </a:lnTo>
                  <a:lnTo>
                    <a:pt x="1051" y="188"/>
                  </a:lnTo>
                  <a:lnTo>
                    <a:pt x="1042" y="190"/>
                  </a:lnTo>
                  <a:lnTo>
                    <a:pt x="1040" y="190"/>
                  </a:lnTo>
                  <a:lnTo>
                    <a:pt x="1038" y="195"/>
                  </a:lnTo>
                  <a:lnTo>
                    <a:pt x="1038" y="199"/>
                  </a:lnTo>
                  <a:lnTo>
                    <a:pt x="1038" y="201"/>
                  </a:lnTo>
                  <a:lnTo>
                    <a:pt x="1035" y="204"/>
                  </a:lnTo>
                  <a:lnTo>
                    <a:pt x="1033" y="204"/>
                  </a:lnTo>
                  <a:lnTo>
                    <a:pt x="1028" y="204"/>
                  </a:lnTo>
                  <a:lnTo>
                    <a:pt x="1026" y="204"/>
                  </a:lnTo>
                  <a:lnTo>
                    <a:pt x="1024" y="206"/>
                  </a:lnTo>
                  <a:lnTo>
                    <a:pt x="1022" y="206"/>
                  </a:lnTo>
                  <a:lnTo>
                    <a:pt x="1019" y="208"/>
                  </a:lnTo>
                  <a:lnTo>
                    <a:pt x="1017" y="208"/>
                  </a:lnTo>
                  <a:lnTo>
                    <a:pt x="1015" y="208"/>
                  </a:lnTo>
                  <a:lnTo>
                    <a:pt x="1015" y="211"/>
                  </a:lnTo>
                  <a:lnTo>
                    <a:pt x="1015" y="217"/>
                  </a:lnTo>
                  <a:lnTo>
                    <a:pt x="1017" y="224"/>
                  </a:lnTo>
                  <a:lnTo>
                    <a:pt x="1017" y="229"/>
                  </a:lnTo>
                  <a:lnTo>
                    <a:pt x="1017" y="233"/>
                  </a:lnTo>
                  <a:lnTo>
                    <a:pt x="1012" y="238"/>
                  </a:lnTo>
                  <a:lnTo>
                    <a:pt x="1010" y="243"/>
                  </a:lnTo>
                  <a:lnTo>
                    <a:pt x="1008" y="243"/>
                  </a:lnTo>
                  <a:lnTo>
                    <a:pt x="1006" y="245"/>
                  </a:lnTo>
                  <a:lnTo>
                    <a:pt x="1001" y="245"/>
                  </a:lnTo>
                  <a:lnTo>
                    <a:pt x="996" y="245"/>
                  </a:lnTo>
                  <a:lnTo>
                    <a:pt x="990" y="245"/>
                  </a:lnTo>
                  <a:lnTo>
                    <a:pt x="978" y="247"/>
                  </a:lnTo>
                  <a:lnTo>
                    <a:pt x="969" y="249"/>
                  </a:lnTo>
                  <a:lnTo>
                    <a:pt x="964" y="247"/>
                  </a:lnTo>
                  <a:lnTo>
                    <a:pt x="964" y="245"/>
                  </a:lnTo>
                  <a:lnTo>
                    <a:pt x="962" y="240"/>
                  </a:lnTo>
                  <a:lnTo>
                    <a:pt x="960" y="240"/>
                  </a:lnTo>
                  <a:lnTo>
                    <a:pt x="958" y="240"/>
                  </a:lnTo>
                  <a:lnTo>
                    <a:pt x="955" y="245"/>
                  </a:lnTo>
                  <a:lnTo>
                    <a:pt x="955" y="252"/>
                  </a:lnTo>
                  <a:lnTo>
                    <a:pt x="953" y="256"/>
                  </a:lnTo>
                  <a:lnTo>
                    <a:pt x="955" y="259"/>
                  </a:lnTo>
                  <a:lnTo>
                    <a:pt x="955" y="263"/>
                  </a:lnTo>
                  <a:lnTo>
                    <a:pt x="958" y="265"/>
                  </a:lnTo>
                  <a:lnTo>
                    <a:pt x="960" y="270"/>
                  </a:lnTo>
                  <a:lnTo>
                    <a:pt x="958" y="272"/>
                  </a:lnTo>
                  <a:lnTo>
                    <a:pt x="958" y="275"/>
                  </a:lnTo>
                  <a:lnTo>
                    <a:pt x="955" y="277"/>
                  </a:lnTo>
                  <a:lnTo>
                    <a:pt x="953" y="281"/>
                  </a:lnTo>
                  <a:lnTo>
                    <a:pt x="948" y="293"/>
                  </a:lnTo>
                  <a:lnTo>
                    <a:pt x="944" y="297"/>
                  </a:lnTo>
                  <a:lnTo>
                    <a:pt x="939" y="300"/>
                  </a:lnTo>
                  <a:lnTo>
                    <a:pt x="937" y="300"/>
                  </a:lnTo>
                  <a:lnTo>
                    <a:pt x="937" y="304"/>
                  </a:lnTo>
                  <a:lnTo>
                    <a:pt x="937" y="311"/>
                  </a:lnTo>
                  <a:lnTo>
                    <a:pt x="939" y="316"/>
                  </a:lnTo>
                  <a:lnTo>
                    <a:pt x="939" y="323"/>
                  </a:lnTo>
                  <a:lnTo>
                    <a:pt x="937" y="327"/>
                  </a:lnTo>
                  <a:lnTo>
                    <a:pt x="935" y="332"/>
                  </a:lnTo>
                  <a:lnTo>
                    <a:pt x="930" y="336"/>
                  </a:lnTo>
                  <a:lnTo>
                    <a:pt x="928" y="339"/>
                  </a:lnTo>
                  <a:lnTo>
                    <a:pt x="930" y="345"/>
                  </a:lnTo>
                  <a:lnTo>
                    <a:pt x="930" y="350"/>
                  </a:lnTo>
                  <a:lnTo>
                    <a:pt x="932" y="355"/>
                  </a:lnTo>
                  <a:lnTo>
                    <a:pt x="935" y="357"/>
                  </a:lnTo>
                  <a:lnTo>
                    <a:pt x="939" y="361"/>
                  </a:lnTo>
                  <a:lnTo>
                    <a:pt x="946" y="368"/>
                  </a:lnTo>
                  <a:lnTo>
                    <a:pt x="953" y="373"/>
                  </a:lnTo>
                  <a:lnTo>
                    <a:pt x="955" y="377"/>
                  </a:lnTo>
                  <a:lnTo>
                    <a:pt x="962" y="387"/>
                  </a:lnTo>
                  <a:lnTo>
                    <a:pt x="964" y="396"/>
                  </a:lnTo>
                  <a:lnTo>
                    <a:pt x="967" y="400"/>
                  </a:lnTo>
                  <a:lnTo>
                    <a:pt x="969" y="403"/>
                  </a:lnTo>
                  <a:lnTo>
                    <a:pt x="969" y="405"/>
                  </a:lnTo>
                  <a:lnTo>
                    <a:pt x="971" y="407"/>
                  </a:lnTo>
                  <a:lnTo>
                    <a:pt x="974" y="407"/>
                  </a:lnTo>
                  <a:lnTo>
                    <a:pt x="976" y="407"/>
                  </a:lnTo>
                  <a:lnTo>
                    <a:pt x="978" y="409"/>
                  </a:lnTo>
                  <a:lnTo>
                    <a:pt x="980" y="412"/>
                  </a:lnTo>
                  <a:lnTo>
                    <a:pt x="987" y="412"/>
                  </a:lnTo>
                  <a:lnTo>
                    <a:pt x="996" y="409"/>
                  </a:lnTo>
                  <a:lnTo>
                    <a:pt x="1003" y="409"/>
                  </a:lnTo>
                  <a:lnTo>
                    <a:pt x="1012" y="407"/>
                  </a:lnTo>
                  <a:lnTo>
                    <a:pt x="1017" y="407"/>
                  </a:lnTo>
                  <a:lnTo>
                    <a:pt x="1019" y="405"/>
                  </a:lnTo>
                  <a:lnTo>
                    <a:pt x="1022" y="405"/>
                  </a:lnTo>
                  <a:lnTo>
                    <a:pt x="1024" y="407"/>
                  </a:lnTo>
                  <a:lnTo>
                    <a:pt x="1026" y="407"/>
                  </a:lnTo>
                  <a:lnTo>
                    <a:pt x="1028" y="409"/>
                  </a:lnTo>
                  <a:lnTo>
                    <a:pt x="1028" y="414"/>
                  </a:lnTo>
                  <a:lnTo>
                    <a:pt x="1033" y="416"/>
                  </a:lnTo>
                  <a:lnTo>
                    <a:pt x="1035" y="416"/>
                  </a:lnTo>
                  <a:lnTo>
                    <a:pt x="1038" y="416"/>
                  </a:lnTo>
                  <a:lnTo>
                    <a:pt x="1044" y="416"/>
                  </a:lnTo>
                  <a:lnTo>
                    <a:pt x="1049" y="416"/>
                  </a:lnTo>
                  <a:lnTo>
                    <a:pt x="1051" y="416"/>
                  </a:lnTo>
                  <a:lnTo>
                    <a:pt x="1054" y="419"/>
                  </a:lnTo>
                  <a:lnTo>
                    <a:pt x="1054" y="421"/>
                  </a:lnTo>
                  <a:lnTo>
                    <a:pt x="1056" y="423"/>
                  </a:lnTo>
                  <a:lnTo>
                    <a:pt x="1058" y="425"/>
                  </a:lnTo>
                  <a:lnTo>
                    <a:pt x="1065" y="428"/>
                  </a:lnTo>
                  <a:lnTo>
                    <a:pt x="1067" y="430"/>
                  </a:lnTo>
                  <a:lnTo>
                    <a:pt x="1070" y="432"/>
                  </a:lnTo>
                  <a:lnTo>
                    <a:pt x="1072" y="437"/>
                  </a:lnTo>
                  <a:lnTo>
                    <a:pt x="1074" y="439"/>
                  </a:lnTo>
                  <a:lnTo>
                    <a:pt x="1074" y="441"/>
                  </a:lnTo>
                  <a:lnTo>
                    <a:pt x="1079" y="444"/>
                  </a:lnTo>
                  <a:lnTo>
                    <a:pt x="1081" y="446"/>
                  </a:lnTo>
                  <a:lnTo>
                    <a:pt x="1083" y="448"/>
                  </a:lnTo>
                  <a:lnTo>
                    <a:pt x="1083" y="455"/>
                  </a:lnTo>
                  <a:lnTo>
                    <a:pt x="1086" y="464"/>
                  </a:lnTo>
                  <a:lnTo>
                    <a:pt x="1088" y="471"/>
                  </a:lnTo>
                  <a:lnTo>
                    <a:pt x="1090" y="473"/>
                  </a:lnTo>
                  <a:lnTo>
                    <a:pt x="1092" y="476"/>
                  </a:lnTo>
                  <a:lnTo>
                    <a:pt x="1097" y="478"/>
                  </a:lnTo>
                  <a:lnTo>
                    <a:pt x="1108" y="478"/>
                  </a:lnTo>
                  <a:lnTo>
                    <a:pt x="1113" y="478"/>
                  </a:lnTo>
                  <a:lnTo>
                    <a:pt x="1115" y="478"/>
                  </a:lnTo>
                  <a:lnTo>
                    <a:pt x="1124" y="478"/>
                  </a:lnTo>
                  <a:lnTo>
                    <a:pt x="1133" y="478"/>
                  </a:lnTo>
                  <a:lnTo>
                    <a:pt x="1138" y="478"/>
                  </a:lnTo>
                  <a:lnTo>
                    <a:pt x="1143" y="478"/>
                  </a:lnTo>
                  <a:lnTo>
                    <a:pt x="1140" y="487"/>
                  </a:lnTo>
                  <a:lnTo>
                    <a:pt x="1136" y="494"/>
                  </a:lnTo>
                  <a:lnTo>
                    <a:pt x="1133" y="499"/>
                  </a:lnTo>
                  <a:lnTo>
                    <a:pt x="1131" y="505"/>
                  </a:lnTo>
                  <a:lnTo>
                    <a:pt x="1127" y="510"/>
                  </a:lnTo>
                  <a:lnTo>
                    <a:pt x="1124" y="515"/>
                  </a:lnTo>
                  <a:lnTo>
                    <a:pt x="1120" y="519"/>
                  </a:lnTo>
                  <a:lnTo>
                    <a:pt x="1118" y="524"/>
                  </a:lnTo>
                  <a:lnTo>
                    <a:pt x="1115" y="526"/>
                  </a:lnTo>
                  <a:lnTo>
                    <a:pt x="1113" y="528"/>
                  </a:lnTo>
                  <a:lnTo>
                    <a:pt x="1108" y="531"/>
                  </a:lnTo>
                  <a:lnTo>
                    <a:pt x="1104" y="531"/>
                  </a:lnTo>
                  <a:lnTo>
                    <a:pt x="1099" y="533"/>
                  </a:lnTo>
                  <a:lnTo>
                    <a:pt x="1099" y="535"/>
                  </a:lnTo>
                  <a:lnTo>
                    <a:pt x="1097" y="535"/>
                  </a:lnTo>
                  <a:lnTo>
                    <a:pt x="1095" y="535"/>
                  </a:lnTo>
                  <a:lnTo>
                    <a:pt x="1095" y="537"/>
                  </a:lnTo>
                  <a:lnTo>
                    <a:pt x="1095" y="540"/>
                  </a:lnTo>
                  <a:lnTo>
                    <a:pt x="1092" y="542"/>
                  </a:lnTo>
                  <a:lnTo>
                    <a:pt x="1092" y="549"/>
                  </a:lnTo>
                  <a:lnTo>
                    <a:pt x="1092" y="553"/>
                  </a:lnTo>
                  <a:lnTo>
                    <a:pt x="1092" y="563"/>
                  </a:lnTo>
                  <a:lnTo>
                    <a:pt x="1095" y="572"/>
                  </a:lnTo>
                  <a:lnTo>
                    <a:pt x="1095" y="579"/>
                  </a:lnTo>
                  <a:lnTo>
                    <a:pt x="1095" y="583"/>
                  </a:lnTo>
                  <a:lnTo>
                    <a:pt x="1095" y="588"/>
                  </a:lnTo>
                  <a:lnTo>
                    <a:pt x="1095" y="590"/>
                  </a:lnTo>
                  <a:lnTo>
                    <a:pt x="1092" y="592"/>
                  </a:lnTo>
                  <a:lnTo>
                    <a:pt x="1090" y="597"/>
                  </a:lnTo>
                  <a:lnTo>
                    <a:pt x="1088" y="599"/>
                  </a:lnTo>
                  <a:lnTo>
                    <a:pt x="1088" y="601"/>
                  </a:lnTo>
                  <a:lnTo>
                    <a:pt x="1086" y="604"/>
                  </a:lnTo>
                  <a:lnTo>
                    <a:pt x="1086" y="606"/>
                  </a:lnTo>
                  <a:lnTo>
                    <a:pt x="1083" y="608"/>
                  </a:lnTo>
                  <a:lnTo>
                    <a:pt x="1083" y="613"/>
                  </a:lnTo>
                  <a:lnTo>
                    <a:pt x="1081" y="615"/>
                  </a:lnTo>
                  <a:lnTo>
                    <a:pt x="1079" y="620"/>
                  </a:lnTo>
                  <a:lnTo>
                    <a:pt x="1076" y="622"/>
                  </a:lnTo>
                  <a:lnTo>
                    <a:pt x="1074" y="627"/>
                  </a:lnTo>
                  <a:lnTo>
                    <a:pt x="1072" y="629"/>
                  </a:lnTo>
                  <a:lnTo>
                    <a:pt x="1070" y="633"/>
                  </a:lnTo>
                  <a:lnTo>
                    <a:pt x="1067" y="636"/>
                  </a:lnTo>
                  <a:lnTo>
                    <a:pt x="1063" y="640"/>
                  </a:lnTo>
                  <a:lnTo>
                    <a:pt x="1058" y="642"/>
                  </a:lnTo>
                  <a:lnTo>
                    <a:pt x="1056" y="647"/>
                  </a:lnTo>
                  <a:lnTo>
                    <a:pt x="1051" y="652"/>
                  </a:lnTo>
                  <a:lnTo>
                    <a:pt x="1049" y="656"/>
                  </a:lnTo>
                  <a:lnTo>
                    <a:pt x="1047" y="661"/>
                  </a:lnTo>
                  <a:lnTo>
                    <a:pt x="1040" y="668"/>
                  </a:lnTo>
                  <a:lnTo>
                    <a:pt x="1038" y="672"/>
                  </a:lnTo>
                  <a:lnTo>
                    <a:pt x="1033" y="674"/>
                  </a:lnTo>
                  <a:lnTo>
                    <a:pt x="1031" y="677"/>
                  </a:lnTo>
                  <a:lnTo>
                    <a:pt x="1028" y="677"/>
                  </a:lnTo>
                  <a:lnTo>
                    <a:pt x="1026" y="679"/>
                  </a:lnTo>
                  <a:lnTo>
                    <a:pt x="1024" y="679"/>
                  </a:lnTo>
                  <a:lnTo>
                    <a:pt x="1019" y="679"/>
                  </a:lnTo>
                  <a:lnTo>
                    <a:pt x="1017" y="679"/>
                  </a:lnTo>
                  <a:lnTo>
                    <a:pt x="1015" y="679"/>
                  </a:lnTo>
                  <a:lnTo>
                    <a:pt x="1012" y="681"/>
                  </a:lnTo>
                  <a:lnTo>
                    <a:pt x="1010" y="681"/>
                  </a:lnTo>
                  <a:lnTo>
                    <a:pt x="1008" y="681"/>
                  </a:lnTo>
                  <a:lnTo>
                    <a:pt x="1006" y="681"/>
                  </a:lnTo>
                  <a:lnTo>
                    <a:pt x="1003" y="681"/>
                  </a:lnTo>
                  <a:lnTo>
                    <a:pt x="1001" y="684"/>
                  </a:lnTo>
                  <a:lnTo>
                    <a:pt x="1001" y="686"/>
                  </a:lnTo>
                  <a:lnTo>
                    <a:pt x="999" y="688"/>
                  </a:lnTo>
                  <a:lnTo>
                    <a:pt x="996" y="688"/>
                  </a:lnTo>
                  <a:lnTo>
                    <a:pt x="996" y="690"/>
                  </a:lnTo>
                  <a:lnTo>
                    <a:pt x="994" y="693"/>
                  </a:lnTo>
                  <a:lnTo>
                    <a:pt x="990" y="693"/>
                  </a:lnTo>
                  <a:lnTo>
                    <a:pt x="983" y="695"/>
                  </a:lnTo>
                  <a:lnTo>
                    <a:pt x="976" y="697"/>
                  </a:lnTo>
                  <a:lnTo>
                    <a:pt x="971" y="700"/>
                  </a:lnTo>
                  <a:lnTo>
                    <a:pt x="969" y="702"/>
                  </a:lnTo>
                  <a:lnTo>
                    <a:pt x="964" y="704"/>
                  </a:lnTo>
                  <a:lnTo>
                    <a:pt x="962" y="709"/>
                  </a:lnTo>
                  <a:lnTo>
                    <a:pt x="958" y="711"/>
                  </a:lnTo>
                  <a:lnTo>
                    <a:pt x="953" y="718"/>
                  </a:lnTo>
                  <a:lnTo>
                    <a:pt x="948" y="722"/>
                  </a:lnTo>
                  <a:lnTo>
                    <a:pt x="942" y="729"/>
                  </a:lnTo>
                  <a:lnTo>
                    <a:pt x="932" y="734"/>
                  </a:lnTo>
                  <a:lnTo>
                    <a:pt x="930" y="732"/>
                  </a:lnTo>
                  <a:lnTo>
                    <a:pt x="928" y="729"/>
                  </a:lnTo>
                  <a:lnTo>
                    <a:pt x="926" y="727"/>
                  </a:lnTo>
                  <a:lnTo>
                    <a:pt x="923" y="727"/>
                  </a:lnTo>
                  <a:lnTo>
                    <a:pt x="921" y="725"/>
                  </a:lnTo>
                  <a:lnTo>
                    <a:pt x="919" y="722"/>
                  </a:lnTo>
                  <a:lnTo>
                    <a:pt x="916" y="722"/>
                  </a:lnTo>
                  <a:lnTo>
                    <a:pt x="914" y="722"/>
                  </a:lnTo>
                  <a:lnTo>
                    <a:pt x="912" y="720"/>
                  </a:lnTo>
                  <a:lnTo>
                    <a:pt x="912" y="718"/>
                  </a:lnTo>
                  <a:lnTo>
                    <a:pt x="912" y="716"/>
                  </a:lnTo>
                  <a:lnTo>
                    <a:pt x="912" y="713"/>
                  </a:lnTo>
                  <a:lnTo>
                    <a:pt x="910" y="711"/>
                  </a:lnTo>
                  <a:lnTo>
                    <a:pt x="907" y="711"/>
                  </a:lnTo>
                  <a:lnTo>
                    <a:pt x="905" y="709"/>
                  </a:lnTo>
                  <a:lnTo>
                    <a:pt x="903" y="706"/>
                  </a:lnTo>
                  <a:lnTo>
                    <a:pt x="900" y="704"/>
                  </a:lnTo>
                  <a:lnTo>
                    <a:pt x="896" y="704"/>
                  </a:lnTo>
                  <a:lnTo>
                    <a:pt x="894" y="702"/>
                  </a:lnTo>
                  <a:lnTo>
                    <a:pt x="894" y="700"/>
                  </a:lnTo>
                  <a:lnTo>
                    <a:pt x="891" y="697"/>
                  </a:lnTo>
                  <a:lnTo>
                    <a:pt x="889" y="697"/>
                  </a:lnTo>
                  <a:lnTo>
                    <a:pt x="887" y="697"/>
                  </a:lnTo>
                  <a:lnTo>
                    <a:pt x="884" y="695"/>
                  </a:lnTo>
                  <a:lnTo>
                    <a:pt x="882" y="695"/>
                  </a:lnTo>
                  <a:lnTo>
                    <a:pt x="882" y="693"/>
                  </a:lnTo>
                  <a:lnTo>
                    <a:pt x="880" y="693"/>
                  </a:lnTo>
                  <a:lnTo>
                    <a:pt x="878" y="693"/>
                  </a:lnTo>
                  <a:lnTo>
                    <a:pt x="875" y="693"/>
                  </a:lnTo>
                  <a:lnTo>
                    <a:pt x="873" y="693"/>
                  </a:lnTo>
                  <a:lnTo>
                    <a:pt x="871" y="690"/>
                  </a:lnTo>
                  <a:lnTo>
                    <a:pt x="868" y="690"/>
                  </a:lnTo>
                  <a:lnTo>
                    <a:pt x="866" y="688"/>
                  </a:lnTo>
                  <a:lnTo>
                    <a:pt x="862" y="688"/>
                  </a:lnTo>
                  <a:lnTo>
                    <a:pt x="855" y="688"/>
                  </a:lnTo>
                  <a:lnTo>
                    <a:pt x="850" y="688"/>
                  </a:lnTo>
                  <a:lnTo>
                    <a:pt x="848" y="688"/>
                  </a:lnTo>
                  <a:lnTo>
                    <a:pt x="843" y="686"/>
                  </a:lnTo>
                  <a:lnTo>
                    <a:pt x="843" y="681"/>
                  </a:lnTo>
                  <a:lnTo>
                    <a:pt x="836" y="672"/>
                  </a:lnTo>
                  <a:lnTo>
                    <a:pt x="834" y="670"/>
                  </a:lnTo>
                  <a:lnTo>
                    <a:pt x="834" y="665"/>
                  </a:lnTo>
                  <a:lnTo>
                    <a:pt x="834" y="663"/>
                  </a:lnTo>
                  <a:lnTo>
                    <a:pt x="839" y="661"/>
                  </a:lnTo>
                  <a:lnTo>
                    <a:pt x="841" y="656"/>
                  </a:lnTo>
                  <a:lnTo>
                    <a:pt x="843" y="654"/>
                  </a:lnTo>
                  <a:lnTo>
                    <a:pt x="843" y="652"/>
                  </a:lnTo>
                  <a:lnTo>
                    <a:pt x="843" y="645"/>
                  </a:lnTo>
                  <a:lnTo>
                    <a:pt x="846" y="642"/>
                  </a:lnTo>
                  <a:lnTo>
                    <a:pt x="848" y="640"/>
                  </a:lnTo>
                  <a:lnTo>
                    <a:pt x="850" y="640"/>
                  </a:lnTo>
                  <a:lnTo>
                    <a:pt x="852" y="640"/>
                  </a:lnTo>
                  <a:lnTo>
                    <a:pt x="855" y="638"/>
                  </a:lnTo>
                  <a:lnTo>
                    <a:pt x="857" y="638"/>
                  </a:lnTo>
                  <a:lnTo>
                    <a:pt x="859" y="636"/>
                  </a:lnTo>
                  <a:lnTo>
                    <a:pt x="862" y="636"/>
                  </a:lnTo>
                  <a:lnTo>
                    <a:pt x="864" y="633"/>
                  </a:lnTo>
                  <a:lnTo>
                    <a:pt x="862" y="631"/>
                  </a:lnTo>
                  <a:lnTo>
                    <a:pt x="862" y="629"/>
                  </a:lnTo>
                  <a:lnTo>
                    <a:pt x="864" y="627"/>
                  </a:lnTo>
                  <a:lnTo>
                    <a:pt x="866" y="624"/>
                  </a:lnTo>
                  <a:lnTo>
                    <a:pt x="866" y="622"/>
                  </a:lnTo>
                  <a:lnTo>
                    <a:pt x="866" y="620"/>
                  </a:lnTo>
                  <a:lnTo>
                    <a:pt x="864" y="617"/>
                  </a:lnTo>
                  <a:lnTo>
                    <a:pt x="859" y="615"/>
                  </a:lnTo>
                  <a:lnTo>
                    <a:pt x="857" y="615"/>
                  </a:lnTo>
                  <a:lnTo>
                    <a:pt x="855" y="613"/>
                  </a:lnTo>
                  <a:lnTo>
                    <a:pt x="852" y="608"/>
                  </a:lnTo>
                  <a:lnTo>
                    <a:pt x="852" y="606"/>
                  </a:lnTo>
                  <a:lnTo>
                    <a:pt x="850" y="604"/>
                  </a:lnTo>
                  <a:lnTo>
                    <a:pt x="846" y="601"/>
                  </a:lnTo>
                  <a:lnTo>
                    <a:pt x="834" y="601"/>
                  </a:lnTo>
                  <a:lnTo>
                    <a:pt x="825" y="601"/>
                  </a:lnTo>
                  <a:lnTo>
                    <a:pt x="823" y="599"/>
                  </a:lnTo>
                  <a:lnTo>
                    <a:pt x="820" y="597"/>
                  </a:lnTo>
                  <a:lnTo>
                    <a:pt x="823" y="595"/>
                  </a:lnTo>
                  <a:lnTo>
                    <a:pt x="823" y="592"/>
                  </a:lnTo>
                  <a:lnTo>
                    <a:pt x="825" y="588"/>
                  </a:lnTo>
                  <a:lnTo>
                    <a:pt x="825" y="585"/>
                  </a:lnTo>
                  <a:lnTo>
                    <a:pt x="825" y="581"/>
                  </a:lnTo>
                  <a:lnTo>
                    <a:pt x="825" y="579"/>
                  </a:lnTo>
                  <a:lnTo>
                    <a:pt x="825" y="574"/>
                  </a:lnTo>
                  <a:lnTo>
                    <a:pt x="825" y="572"/>
                  </a:lnTo>
                  <a:lnTo>
                    <a:pt x="818" y="565"/>
                  </a:lnTo>
                  <a:lnTo>
                    <a:pt x="823" y="558"/>
                  </a:lnTo>
                  <a:lnTo>
                    <a:pt x="825" y="551"/>
                  </a:lnTo>
                  <a:lnTo>
                    <a:pt x="827" y="547"/>
                  </a:lnTo>
                  <a:lnTo>
                    <a:pt x="827" y="542"/>
                  </a:lnTo>
                  <a:lnTo>
                    <a:pt x="827" y="537"/>
                  </a:lnTo>
                  <a:lnTo>
                    <a:pt x="825" y="533"/>
                  </a:lnTo>
                  <a:lnTo>
                    <a:pt x="825" y="528"/>
                  </a:lnTo>
                  <a:lnTo>
                    <a:pt x="823" y="524"/>
                  </a:lnTo>
                  <a:lnTo>
                    <a:pt x="823" y="521"/>
                  </a:lnTo>
                  <a:lnTo>
                    <a:pt x="820" y="521"/>
                  </a:lnTo>
                  <a:lnTo>
                    <a:pt x="818" y="524"/>
                  </a:lnTo>
                  <a:lnTo>
                    <a:pt x="816" y="528"/>
                  </a:lnTo>
                  <a:lnTo>
                    <a:pt x="814" y="531"/>
                  </a:lnTo>
                  <a:lnTo>
                    <a:pt x="811" y="528"/>
                  </a:lnTo>
                  <a:lnTo>
                    <a:pt x="809" y="528"/>
                  </a:lnTo>
                  <a:lnTo>
                    <a:pt x="807" y="526"/>
                  </a:lnTo>
                  <a:lnTo>
                    <a:pt x="807" y="521"/>
                  </a:lnTo>
                  <a:lnTo>
                    <a:pt x="809" y="519"/>
                  </a:lnTo>
                  <a:lnTo>
                    <a:pt x="809" y="517"/>
                  </a:lnTo>
                  <a:lnTo>
                    <a:pt x="814" y="517"/>
                  </a:lnTo>
                  <a:lnTo>
                    <a:pt x="818" y="515"/>
                  </a:lnTo>
                  <a:lnTo>
                    <a:pt x="818" y="512"/>
                  </a:lnTo>
                  <a:lnTo>
                    <a:pt x="818" y="510"/>
                  </a:lnTo>
                  <a:lnTo>
                    <a:pt x="818" y="508"/>
                  </a:lnTo>
                  <a:lnTo>
                    <a:pt x="816" y="505"/>
                  </a:lnTo>
                  <a:lnTo>
                    <a:pt x="814" y="503"/>
                  </a:lnTo>
                  <a:lnTo>
                    <a:pt x="816" y="501"/>
                  </a:lnTo>
                  <a:lnTo>
                    <a:pt x="818" y="501"/>
                  </a:lnTo>
                  <a:lnTo>
                    <a:pt x="820" y="501"/>
                  </a:lnTo>
                  <a:lnTo>
                    <a:pt x="823" y="503"/>
                  </a:lnTo>
                  <a:lnTo>
                    <a:pt x="825" y="505"/>
                  </a:lnTo>
                  <a:lnTo>
                    <a:pt x="827" y="505"/>
                  </a:lnTo>
                  <a:lnTo>
                    <a:pt x="830" y="505"/>
                  </a:lnTo>
                  <a:lnTo>
                    <a:pt x="832" y="503"/>
                  </a:lnTo>
                  <a:lnTo>
                    <a:pt x="834" y="501"/>
                  </a:lnTo>
                  <a:lnTo>
                    <a:pt x="836" y="501"/>
                  </a:lnTo>
                  <a:lnTo>
                    <a:pt x="836" y="499"/>
                  </a:lnTo>
                  <a:lnTo>
                    <a:pt x="836" y="494"/>
                  </a:lnTo>
                  <a:lnTo>
                    <a:pt x="834" y="489"/>
                  </a:lnTo>
                  <a:lnTo>
                    <a:pt x="832" y="485"/>
                  </a:lnTo>
                  <a:lnTo>
                    <a:pt x="830" y="478"/>
                  </a:lnTo>
                  <a:lnTo>
                    <a:pt x="832" y="476"/>
                  </a:lnTo>
                  <a:lnTo>
                    <a:pt x="834" y="473"/>
                  </a:lnTo>
                  <a:lnTo>
                    <a:pt x="839" y="469"/>
                  </a:lnTo>
                  <a:lnTo>
                    <a:pt x="846" y="462"/>
                  </a:lnTo>
                  <a:lnTo>
                    <a:pt x="852" y="457"/>
                  </a:lnTo>
                  <a:lnTo>
                    <a:pt x="859" y="453"/>
                  </a:lnTo>
                  <a:lnTo>
                    <a:pt x="864" y="448"/>
                  </a:lnTo>
                  <a:lnTo>
                    <a:pt x="868" y="444"/>
                  </a:lnTo>
                  <a:lnTo>
                    <a:pt x="871" y="441"/>
                  </a:lnTo>
                  <a:lnTo>
                    <a:pt x="871" y="439"/>
                  </a:lnTo>
                  <a:lnTo>
                    <a:pt x="875" y="439"/>
                  </a:lnTo>
                  <a:lnTo>
                    <a:pt x="878" y="437"/>
                  </a:lnTo>
                  <a:lnTo>
                    <a:pt x="878" y="435"/>
                  </a:lnTo>
                  <a:lnTo>
                    <a:pt x="878" y="432"/>
                  </a:lnTo>
                  <a:lnTo>
                    <a:pt x="875" y="430"/>
                  </a:lnTo>
                  <a:lnTo>
                    <a:pt x="875" y="425"/>
                  </a:lnTo>
                  <a:lnTo>
                    <a:pt x="875" y="421"/>
                  </a:lnTo>
                  <a:lnTo>
                    <a:pt x="875" y="414"/>
                  </a:lnTo>
                  <a:lnTo>
                    <a:pt x="875" y="407"/>
                  </a:lnTo>
                  <a:lnTo>
                    <a:pt x="875" y="403"/>
                  </a:lnTo>
                  <a:lnTo>
                    <a:pt x="875" y="398"/>
                  </a:lnTo>
                  <a:lnTo>
                    <a:pt x="878" y="396"/>
                  </a:lnTo>
                  <a:lnTo>
                    <a:pt x="871" y="398"/>
                  </a:lnTo>
                  <a:lnTo>
                    <a:pt x="866" y="398"/>
                  </a:lnTo>
                  <a:lnTo>
                    <a:pt x="864" y="398"/>
                  </a:lnTo>
                  <a:lnTo>
                    <a:pt x="859" y="396"/>
                  </a:lnTo>
                  <a:lnTo>
                    <a:pt x="857" y="393"/>
                  </a:lnTo>
                  <a:lnTo>
                    <a:pt x="852" y="389"/>
                  </a:lnTo>
                  <a:lnTo>
                    <a:pt x="850" y="387"/>
                  </a:lnTo>
                  <a:lnTo>
                    <a:pt x="846" y="384"/>
                  </a:lnTo>
                  <a:lnTo>
                    <a:pt x="839" y="382"/>
                  </a:lnTo>
                  <a:lnTo>
                    <a:pt x="832" y="377"/>
                  </a:lnTo>
                  <a:lnTo>
                    <a:pt x="827" y="377"/>
                  </a:lnTo>
                  <a:lnTo>
                    <a:pt x="823" y="375"/>
                  </a:lnTo>
                  <a:lnTo>
                    <a:pt x="818" y="373"/>
                  </a:lnTo>
                  <a:lnTo>
                    <a:pt x="814" y="371"/>
                  </a:lnTo>
                  <a:lnTo>
                    <a:pt x="811" y="371"/>
                  </a:lnTo>
                  <a:lnTo>
                    <a:pt x="809" y="368"/>
                  </a:lnTo>
                  <a:lnTo>
                    <a:pt x="804" y="366"/>
                  </a:lnTo>
                  <a:lnTo>
                    <a:pt x="800" y="366"/>
                  </a:lnTo>
                  <a:lnTo>
                    <a:pt x="791" y="364"/>
                  </a:lnTo>
                  <a:lnTo>
                    <a:pt x="786" y="361"/>
                  </a:lnTo>
                  <a:lnTo>
                    <a:pt x="784" y="359"/>
                  </a:lnTo>
                  <a:lnTo>
                    <a:pt x="777" y="357"/>
                  </a:lnTo>
                  <a:lnTo>
                    <a:pt x="772" y="352"/>
                  </a:lnTo>
                  <a:lnTo>
                    <a:pt x="766" y="345"/>
                  </a:lnTo>
                  <a:lnTo>
                    <a:pt x="763" y="343"/>
                  </a:lnTo>
                  <a:lnTo>
                    <a:pt x="761" y="339"/>
                  </a:lnTo>
                  <a:lnTo>
                    <a:pt x="759" y="334"/>
                  </a:lnTo>
                  <a:lnTo>
                    <a:pt x="759" y="327"/>
                  </a:lnTo>
                  <a:lnTo>
                    <a:pt x="756" y="320"/>
                  </a:lnTo>
                  <a:lnTo>
                    <a:pt x="754" y="318"/>
                  </a:lnTo>
                  <a:lnTo>
                    <a:pt x="752" y="318"/>
                  </a:lnTo>
                  <a:lnTo>
                    <a:pt x="750" y="320"/>
                  </a:lnTo>
                  <a:lnTo>
                    <a:pt x="738" y="323"/>
                  </a:lnTo>
                  <a:lnTo>
                    <a:pt x="727" y="327"/>
                  </a:lnTo>
                  <a:lnTo>
                    <a:pt x="724" y="327"/>
                  </a:lnTo>
                  <a:lnTo>
                    <a:pt x="722" y="327"/>
                  </a:lnTo>
                  <a:lnTo>
                    <a:pt x="720" y="325"/>
                  </a:lnTo>
                  <a:lnTo>
                    <a:pt x="718" y="320"/>
                  </a:lnTo>
                  <a:lnTo>
                    <a:pt x="715" y="318"/>
                  </a:lnTo>
                  <a:lnTo>
                    <a:pt x="713" y="318"/>
                  </a:lnTo>
                  <a:lnTo>
                    <a:pt x="711" y="320"/>
                  </a:lnTo>
                  <a:lnTo>
                    <a:pt x="708" y="323"/>
                  </a:lnTo>
                  <a:lnTo>
                    <a:pt x="704" y="325"/>
                  </a:lnTo>
                  <a:lnTo>
                    <a:pt x="699" y="325"/>
                  </a:lnTo>
                  <a:lnTo>
                    <a:pt x="697" y="323"/>
                  </a:lnTo>
                  <a:lnTo>
                    <a:pt x="697" y="320"/>
                  </a:lnTo>
                  <a:lnTo>
                    <a:pt x="692" y="318"/>
                  </a:lnTo>
                  <a:lnTo>
                    <a:pt x="690" y="318"/>
                  </a:lnTo>
                  <a:lnTo>
                    <a:pt x="688" y="316"/>
                  </a:lnTo>
                  <a:lnTo>
                    <a:pt x="686" y="313"/>
                  </a:lnTo>
                  <a:lnTo>
                    <a:pt x="683" y="311"/>
                  </a:lnTo>
                  <a:lnTo>
                    <a:pt x="681" y="309"/>
                  </a:lnTo>
                  <a:lnTo>
                    <a:pt x="679" y="309"/>
                  </a:lnTo>
                  <a:lnTo>
                    <a:pt x="677" y="311"/>
                  </a:lnTo>
                  <a:lnTo>
                    <a:pt x="674" y="313"/>
                  </a:lnTo>
                  <a:lnTo>
                    <a:pt x="672" y="316"/>
                  </a:lnTo>
                  <a:lnTo>
                    <a:pt x="670" y="313"/>
                  </a:lnTo>
                  <a:lnTo>
                    <a:pt x="665" y="313"/>
                  </a:lnTo>
                  <a:lnTo>
                    <a:pt x="661" y="309"/>
                  </a:lnTo>
                  <a:lnTo>
                    <a:pt x="658" y="307"/>
                  </a:lnTo>
                  <a:lnTo>
                    <a:pt x="654" y="304"/>
                  </a:lnTo>
                  <a:lnTo>
                    <a:pt x="651" y="307"/>
                  </a:lnTo>
                  <a:lnTo>
                    <a:pt x="645" y="316"/>
                  </a:lnTo>
                  <a:lnTo>
                    <a:pt x="638" y="327"/>
                  </a:lnTo>
                  <a:lnTo>
                    <a:pt x="638" y="329"/>
                  </a:lnTo>
                  <a:lnTo>
                    <a:pt x="638" y="332"/>
                  </a:lnTo>
                  <a:lnTo>
                    <a:pt x="638" y="336"/>
                  </a:lnTo>
                  <a:lnTo>
                    <a:pt x="642" y="343"/>
                  </a:lnTo>
                  <a:lnTo>
                    <a:pt x="645" y="350"/>
                  </a:lnTo>
                  <a:lnTo>
                    <a:pt x="647" y="352"/>
                  </a:lnTo>
                  <a:lnTo>
                    <a:pt x="647" y="357"/>
                  </a:lnTo>
                  <a:lnTo>
                    <a:pt x="645" y="364"/>
                  </a:lnTo>
                  <a:lnTo>
                    <a:pt x="642" y="371"/>
                  </a:lnTo>
                  <a:lnTo>
                    <a:pt x="635" y="375"/>
                  </a:lnTo>
                  <a:lnTo>
                    <a:pt x="629" y="382"/>
                  </a:lnTo>
                  <a:lnTo>
                    <a:pt x="629" y="387"/>
                  </a:lnTo>
                  <a:lnTo>
                    <a:pt x="629" y="391"/>
                  </a:lnTo>
                  <a:lnTo>
                    <a:pt x="626" y="393"/>
                  </a:lnTo>
                  <a:lnTo>
                    <a:pt x="626" y="396"/>
                  </a:lnTo>
                  <a:lnTo>
                    <a:pt x="624" y="396"/>
                  </a:lnTo>
                  <a:lnTo>
                    <a:pt x="619" y="396"/>
                  </a:lnTo>
                  <a:lnTo>
                    <a:pt x="617" y="398"/>
                  </a:lnTo>
                  <a:lnTo>
                    <a:pt x="615" y="400"/>
                  </a:lnTo>
                  <a:lnTo>
                    <a:pt x="613" y="403"/>
                  </a:lnTo>
                  <a:lnTo>
                    <a:pt x="610" y="405"/>
                  </a:lnTo>
                  <a:lnTo>
                    <a:pt x="597" y="412"/>
                  </a:lnTo>
                  <a:lnTo>
                    <a:pt x="594" y="414"/>
                  </a:lnTo>
                  <a:lnTo>
                    <a:pt x="592" y="416"/>
                  </a:lnTo>
                  <a:lnTo>
                    <a:pt x="592" y="419"/>
                  </a:lnTo>
                  <a:lnTo>
                    <a:pt x="594" y="421"/>
                  </a:lnTo>
                  <a:lnTo>
                    <a:pt x="594" y="425"/>
                  </a:lnTo>
                  <a:lnTo>
                    <a:pt x="597" y="430"/>
                  </a:lnTo>
                  <a:lnTo>
                    <a:pt x="597" y="437"/>
                  </a:lnTo>
                  <a:lnTo>
                    <a:pt x="594" y="441"/>
                  </a:lnTo>
                  <a:lnTo>
                    <a:pt x="592" y="444"/>
                  </a:lnTo>
                  <a:lnTo>
                    <a:pt x="590" y="448"/>
                  </a:lnTo>
                  <a:lnTo>
                    <a:pt x="585" y="448"/>
                  </a:lnTo>
                  <a:lnTo>
                    <a:pt x="583" y="448"/>
                  </a:lnTo>
                  <a:lnTo>
                    <a:pt x="581" y="446"/>
                  </a:lnTo>
                  <a:lnTo>
                    <a:pt x="578" y="446"/>
                  </a:lnTo>
                  <a:lnTo>
                    <a:pt x="576" y="448"/>
                  </a:lnTo>
                  <a:lnTo>
                    <a:pt x="574" y="451"/>
                  </a:lnTo>
                  <a:lnTo>
                    <a:pt x="574" y="453"/>
                  </a:lnTo>
                  <a:lnTo>
                    <a:pt x="574" y="457"/>
                  </a:lnTo>
                  <a:lnTo>
                    <a:pt x="571" y="467"/>
                  </a:lnTo>
                  <a:lnTo>
                    <a:pt x="574" y="467"/>
                  </a:lnTo>
                  <a:lnTo>
                    <a:pt x="574" y="469"/>
                  </a:lnTo>
                  <a:lnTo>
                    <a:pt x="576" y="473"/>
                  </a:lnTo>
                  <a:lnTo>
                    <a:pt x="578" y="478"/>
                  </a:lnTo>
                  <a:lnTo>
                    <a:pt x="578" y="480"/>
                  </a:lnTo>
                  <a:lnTo>
                    <a:pt x="578" y="483"/>
                  </a:lnTo>
                  <a:lnTo>
                    <a:pt x="578" y="485"/>
                  </a:lnTo>
                  <a:lnTo>
                    <a:pt x="576" y="489"/>
                  </a:lnTo>
                  <a:lnTo>
                    <a:pt x="576" y="494"/>
                  </a:lnTo>
                  <a:lnTo>
                    <a:pt x="576" y="496"/>
                  </a:lnTo>
                  <a:lnTo>
                    <a:pt x="574" y="501"/>
                  </a:lnTo>
                  <a:lnTo>
                    <a:pt x="574" y="505"/>
                  </a:lnTo>
                  <a:lnTo>
                    <a:pt x="571" y="510"/>
                  </a:lnTo>
                  <a:lnTo>
                    <a:pt x="571" y="512"/>
                  </a:lnTo>
                  <a:lnTo>
                    <a:pt x="571" y="515"/>
                  </a:lnTo>
                  <a:lnTo>
                    <a:pt x="571" y="517"/>
                  </a:lnTo>
                  <a:lnTo>
                    <a:pt x="574" y="519"/>
                  </a:lnTo>
                  <a:lnTo>
                    <a:pt x="574" y="521"/>
                  </a:lnTo>
                  <a:lnTo>
                    <a:pt x="571" y="524"/>
                  </a:lnTo>
                  <a:lnTo>
                    <a:pt x="569" y="524"/>
                  </a:lnTo>
                  <a:lnTo>
                    <a:pt x="567" y="524"/>
                  </a:lnTo>
                  <a:lnTo>
                    <a:pt x="565" y="524"/>
                  </a:lnTo>
                  <a:lnTo>
                    <a:pt x="565" y="526"/>
                  </a:lnTo>
                  <a:lnTo>
                    <a:pt x="565" y="533"/>
                  </a:lnTo>
                  <a:lnTo>
                    <a:pt x="565" y="535"/>
                  </a:lnTo>
                  <a:lnTo>
                    <a:pt x="562" y="537"/>
                  </a:lnTo>
                  <a:lnTo>
                    <a:pt x="560" y="540"/>
                  </a:lnTo>
                  <a:lnTo>
                    <a:pt x="560" y="542"/>
                  </a:lnTo>
                  <a:lnTo>
                    <a:pt x="560" y="544"/>
                  </a:lnTo>
                  <a:lnTo>
                    <a:pt x="562" y="549"/>
                  </a:lnTo>
                  <a:lnTo>
                    <a:pt x="565" y="556"/>
                  </a:lnTo>
                  <a:lnTo>
                    <a:pt x="565" y="560"/>
                  </a:lnTo>
                  <a:lnTo>
                    <a:pt x="565" y="563"/>
                  </a:lnTo>
                  <a:lnTo>
                    <a:pt x="562" y="563"/>
                  </a:lnTo>
                  <a:lnTo>
                    <a:pt x="562" y="565"/>
                  </a:lnTo>
                  <a:lnTo>
                    <a:pt x="560" y="563"/>
                  </a:lnTo>
                  <a:lnTo>
                    <a:pt x="558" y="563"/>
                  </a:lnTo>
                  <a:lnTo>
                    <a:pt x="555" y="563"/>
                  </a:lnTo>
                  <a:lnTo>
                    <a:pt x="555" y="565"/>
                  </a:lnTo>
                  <a:lnTo>
                    <a:pt x="553" y="565"/>
                  </a:lnTo>
                  <a:lnTo>
                    <a:pt x="549" y="565"/>
                  </a:lnTo>
                  <a:lnTo>
                    <a:pt x="546" y="565"/>
                  </a:lnTo>
                  <a:lnTo>
                    <a:pt x="546" y="567"/>
                  </a:lnTo>
                  <a:lnTo>
                    <a:pt x="544" y="569"/>
                  </a:lnTo>
                  <a:lnTo>
                    <a:pt x="542" y="569"/>
                  </a:lnTo>
                  <a:lnTo>
                    <a:pt x="537" y="569"/>
                  </a:lnTo>
                  <a:lnTo>
                    <a:pt x="533" y="569"/>
                  </a:lnTo>
                  <a:lnTo>
                    <a:pt x="528" y="567"/>
                  </a:lnTo>
                  <a:lnTo>
                    <a:pt x="526" y="565"/>
                  </a:lnTo>
                  <a:lnTo>
                    <a:pt x="523" y="563"/>
                  </a:lnTo>
                  <a:lnTo>
                    <a:pt x="521" y="563"/>
                  </a:lnTo>
                  <a:lnTo>
                    <a:pt x="514" y="563"/>
                  </a:lnTo>
                  <a:lnTo>
                    <a:pt x="510" y="563"/>
                  </a:lnTo>
                  <a:lnTo>
                    <a:pt x="505" y="560"/>
                  </a:lnTo>
                  <a:lnTo>
                    <a:pt x="501" y="558"/>
                  </a:lnTo>
                  <a:lnTo>
                    <a:pt x="496" y="556"/>
                  </a:lnTo>
                  <a:lnTo>
                    <a:pt x="491" y="553"/>
                  </a:lnTo>
                  <a:lnTo>
                    <a:pt x="489" y="551"/>
                  </a:lnTo>
                  <a:lnTo>
                    <a:pt x="487" y="549"/>
                  </a:lnTo>
                  <a:lnTo>
                    <a:pt x="487" y="547"/>
                  </a:lnTo>
                  <a:lnTo>
                    <a:pt x="487" y="542"/>
                  </a:lnTo>
                  <a:lnTo>
                    <a:pt x="485" y="537"/>
                  </a:lnTo>
                  <a:lnTo>
                    <a:pt x="485" y="531"/>
                  </a:lnTo>
                  <a:lnTo>
                    <a:pt x="485" y="526"/>
                  </a:lnTo>
                  <a:lnTo>
                    <a:pt x="485" y="524"/>
                  </a:lnTo>
                  <a:lnTo>
                    <a:pt x="482" y="519"/>
                  </a:lnTo>
                  <a:lnTo>
                    <a:pt x="480" y="517"/>
                  </a:lnTo>
                  <a:lnTo>
                    <a:pt x="478" y="515"/>
                  </a:lnTo>
                  <a:lnTo>
                    <a:pt x="475" y="510"/>
                  </a:lnTo>
                  <a:lnTo>
                    <a:pt x="473" y="508"/>
                  </a:lnTo>
                  <a:lnTo>
                    <a:pt x="471" y="508"/>
                  </a:lnTo>
                  <a:lnTo>
                    <a:pt x="469" y="508"/>
                  </a:lnTo>
                  <a:lnTo>
                    <a:pt x="466" y="508"/>
                  </a:lnTo>
                  <a:lnTo>
                    <a:pt x="464" y="508"/>
                  </a:lnTo>
                  <a:lnTo>
                    <a:pt x="462" y="508"/>
                  </a:lnTo>
                  <a:lnTo>
                    <a:pt x="459" y="508"/>
                  </a:lnTo>
                  <a:lnTo>
                    <a:pt x="457" y="510"/>
                  </a:lnTo>
                  <a:lnTo>
                    <a:pt x="455" y="512"/>
                  </a:lnTo>
                  <a:lnTo>
                    <a:pt x="453" y="510"/>
                  </a:lnTo>
                  <a:lnTo>
                    <a:pt x="450" y="508"/>
                  </a:lnTo>
                  <a:lnTo>
                    <a:pt x="450" y="505"/>
                  </a:lnTo>
                  <a:lnTo>
                    <a:pt x="446" y="501"/>
                  </a:lnTo>
                  <a:lnTo>
                    <a:pt x="443" y="496"/>
                  </a:lnTo>
                  <a:lnTo>
                    <a:pt x="441" y="492"/>
                  </a:lnTo>
                  <a:lnTo>
                    <a:pt x="439" y="485"/>
                  </a:lnTo>
                  <a:lnTo>
                    <a:pt x="434" y="485"/>
                  </a:lnTo>
                  <a:lnTo>
                    <a:pt x="427" y="485"/>
                  </a:lnTo>
                  <a:lnTo>
                    <a:pt x="421" y="485"/>
                  </a:lnTo>
                  <a:lnTo>
                    <a:pt x="411" y="485"/>
                  </a:lnTo>
                  <a:lnTo>
                    <a:pt x="402" y="483"/>
                  </a:lnTo>
                  <a:lnTo>
                    <a:pt x="398" y="480"/>
                  </a:lnTo>
                  <a:lnTo>
                    <a:pt x="393" y="480"/>
                  </a:lnTo>
                  <a:lnTo>
                    <a:pt x="391" y="480"/>
                  </a:lnTo>
                  <a:lnTo>
                    <a:pt x="389" y="483"/>
                  </a:lnTo>
                  <a:lnTo>
                    <a:pt x="384" y="485"/>
                  </a:lnTo>
                  <a:lnTo>
                    <a:pt x="377" y="492"/>
                  </a:lnTo>
                  <a:lnTo>
                    <a:pt x="375" y="494"/>
                  </a:lnTo>
                  <a:lnTo>
                    <a:pt x="375" y="496"/>
                  </a:lnTo>
                  <a:lnTo>
                    <a:pt x="375" y="499"/>
                  </a:lnTo>
                  <a:lnTo>
                    <a:pt x="375" y="501"/>
                  </a:lnTo>
                  <a:lnTo>
                    <a:pt x="375" y="508"/>
                  </a:lnTo>
                  <a:lnTo>
                    <a:pt x="377" y="517"/>
                  </a:lnTo>
                  <a:lnTo>
                    <a:pt x="377" y="519"/>
                  </a:lnTo>
                  <a:lnTo>
                    <a:pt x="377" y="521"/>
                  </a:lnTo>
                  <a:lnTo>
                    <a:pt x="377" y="524"/>
                  </a:lnTo>
                  <a:lnTo>
                    <a:pt x="375" y="524"/>
                  </a:lnTo>
                  <a:lnTo>
                    <a:pt x="375" y="526"/>
                  </a:lnTo>
                  <a:lnTo>
                    <a:pt x="373" y="526"/>
                  </a:lnTo>
                  <a:lnTo>
                    <a:pt x="370" y="526"/>
                  </a:lnTo>
                  <a:lnTo>
                    <a:pt x="368" y="524"/>
                  </a:lnTo>
                  <a:lnTo>
                    <a:pt x="366" y="521"/>
                  </a:lnTo>
                  <a:lnTo>
                    <a:pt x="363" y="521"/>
                  </a:lnTo>
                  <a:lnTo>
                    <a:pt x="361" y="521"/>
                  </a:lnTo>
                  <a:lnTo>
                    <a:pt x="354" y="524"/>
                  </a:lnTo>
                  <a:lnTo>
                    <a:pt x="350" y="526"/>
                  </a:lnTo>
                  <a:lnTo>
                    <a:pt x="347" y="526"/>
                  </a:lnTo>
                  <a:lnTo>
                    <a:pt x="345" y="526"/>
                  </a:lnTo>
                  <a:lnTo>
                    <a:pt x="341" y="524"/>
                  </a:lnTo>
                  <a:lnTo>
                    <a:pt x="338" y="524"/>
                  </a:lnTo>
                  <a:lnTo>
                    <a:pt x="336" y="524"/>
                  </a:lnTo>
                  <a:lnTo>
                    <a:pt x="334" y="524"/>
                  </a:lnTo>
                  <a:lnTo>
                    <a:pt x="331" y="526"/>
                  </a:lnTo>
                  <a:lnTo>
                    <a:pt x="329" y="528"/>
                  </a:lnTo>
                  <a:lnTo>
                    <a:pt x="329" y="531"/>
                  </a:lnTo>
                  <a:lnTo>
                    <a:pt x="325" y="535"/>
                  </a:lnTo>
                  <a:lnTo>
                    <a:pt x="320" y="537"/>
                  </a:lnTo>
                  <a:lnTo>
                    <a:pt x="318" y="537"/>
                  </a:lnTo>
                  <a:lnTo>
                    <a:pt x="315" y="540"/>
                  </a:lnTo>
                  <a:lnTo>
                    <a:pt x="313" y="544"/>
                  </a:lnTo>
                  <a:lnTo>
                    <a:pt x="313" y="549"/>
                  </a:lnTo>
                  <a:lnTo>
                    <a:pt x="311" y="553"/>
                  </a:lnTo>
                  <a:lnTo>
                    <a:pt x="309" y="558"/>
                  </a:lnTo>
                  <a:lnTo>
                    <a:pt x="309" y="560"/>
                  </a:lnTo>
                  <a:lnTo>
                    <a:pt x="306" y="560"/>
                  </a:lnTo>
                  <a:lnTo>
                    <a:pt x="304" y="560"/>
                  </a:lnTo>
                  <a:lnTo>
                    <a:pt x="302" y="560"/>
                  </a:lnTo>
                  <a:lnTo>
                    <a:pt x="297" y="563"/>
                  </a:lnTo>
                  <a:lnTo>
                    <a:pt x="295" y="563"/>
                  </a:lnTo>
                  <a:lnTo>
                    <a:pt x="295" y="565"/>
                  </a:lnTo>
                  <a:lnTo>
                    <a:pt x="295" y="567"/>
                  </a:lnTo>
                  <a:lnTo>
                    <a:pt x="293" y="569"/>
                  </a:lnTo>
                  <a:lnTo>
                    <a:pt x="290" y="572"/>
                  </a:lnTo>
                  <a:lnTo>
                    <a:pt x="288" y="574"/>
                  </a:lnTo>
                  <a:lnTo>
                    <a:pt x="286" y="574"/>
                  </a:lnTo>
                  <a:lnTo>
                    <a:pt x="283" y="574"/>
                  </a:lnTo>
                  <a:lnTo>
                    <a:pt x="281" y="574"/>
                  </a:lnTo>
                  <a:lnTo>
                    <a:pt x="279" y="574"/>
                  </a:lnTo>
                  <a:lnTo>
                    <a:pt x="279" y="581"/>
                  </a:lnTo>
                  <a:lnTo>
                    <a:pt x="279" y="585"/>
                  </a:lnTo>
                  <a:lnTo>
                    <a:pt x="281" y="585"/>
                  </a:lnTo>
                  <a:lnTo>
                    <a:pt x="281" y="588"/>
                  </a:lnTo>
                  <a:lnTo>
                    <a:pt x="281" y="590"/>
                  </a:lnTo>
                  <a:lnTo>
                    <a:pt x="281" y="592"/>
                  </a:lnTo>
                  <a:lnTo>
                    <a:pt x="281" y="595"/>
                  </a:lnTo>
                  <a:lnTo>
                    <a:pt x="281" y="597"/>
                  </a:lnTo>
                  <a:lnTo>
                    <a:pt x="281" y="599"/>
                  </a:lnTo>
                  <a:lnTo>
                    <a:pt x="283" y="604"/>
                  </a:lnTo>
                  <a:lnTo>
                    <a:pt x="286" y="608"/>
                  </a:lnTo>
                  <a:lnTo>
                    <a:pt x="288" y="615"/>
                  </a:lnTo>
                  <a:lnTo>
                    <a:pt x="279" y="617"/>
                  </a:lnTo>
                  <a:lnTo>
                    <a:pt x="272" y="622"/>
                  </a:lnTo>
                  <a:lnTo>
                    <a:pt x="272" y="627"/>
                  </a:lnTo>
                  <a:lnTo>
                    <a:pt x="272" y="631"/>
                  </a:lnTo>
                  <a:lnTo>
                    <a:pt x="274" y="633"/>
                  </a:lnTo>
                  <a:lnTo>
                    <a:pt x="277" y="638"/>
                  </a:lnTo>
                  <a:lnTo>
                    <a:pt x="279" y="638"/>
                  </a:lnTo>
                  <a:lnTo>
                    <a:pt x="267" y="645"/>
                  </a:lnTo>
                  <a:lnTo>
                    <a:pt x="258" y="652"/>
                  </a:lnTo>
                  <a:lnTo>
                    <a:pt x="256" y="647"/>
                  </a:lnTo>
                  <a:lnTo>
                    <a:pt x="254" y="647"/>
                  </a:lnTo>
                  <a:lnTo>
                    <a:pt x="249" y="642"/>
                  </a:lnTo>
                  <a:lnTo>
                    <a:pt x="242" y="640"/>
                  </a:lnTo>
                  <a:lnTo>
                    <a:pt x="233" y="638"/>
                  </a:lnTo>
                  <a:lnTo>
                    <a:pt x="231" y="636"/>
                  </a:lnTo>
                  <a:lnTo>
                    <a:pt x="229" y="631"/>
                  </a:lnTo>
                  <a:lnTo>
                    <a:pt x="224" y="631"/>
                  </a:lnTo>
                  <a:lnTo>
                    <a:pt x="206" y="624"/>
                  </a:lnTo>
                  <a:lnTo>
                    <a:pt x="208" y="624"/>
                  </a:lnTo>
                  <a:lnTo>
                    <a:pt x="208" y="620"/>
                  </a:lnTo>
                  <a:lnTo>
                    <a:pt x="210" y="617"/>
                  </a:lnTo>
                  <a:lnTo>
                    <a:pt x="213" y="613"/>
                  </a:lnTo>
                  <a:lnTo>
                    <a:pt x="213" y="608"/>
                  </a:lnTo>
                  <a:lnTo>
                    <a:pt x="215" y="604"/>
                  </a:lnTo>
                  <a:lnTo>
                    <a:pt x="217" y="599"/>
                  </a:lnTo>
                  <a:lnTo>
                    <a:pt x="208" y="601"/>
                  </a:lnTo>
                  <a:lnTo>
                    <a:pt x="201" y="604"/>
                  </a:lnTo>
                  <a:lnTo>
                    <a:pt x="197" y="604"/>
                  </a:lnTo>
                  <a:lnTo>
                    <a:pt x="194" y="601"/>
                  </a:lnTo>
                  <a:lnTo>
                    <a:pt x="192" y="599"/>
                  </a:lnTo>
                  <a:lnTo>
                    <a:pt x="190" y="595"/>
                  </a:lnTo>
                  <a:lnTo>
                    <a:pt x="190" y="592"/>
                  </a:lnTo>
                  <a:lnTo>
                    <a:pt x="188" y="588"/>
                  </a:lnTo>
                  <a:lnTo>
                    <a:pt x="190" y="583"/>
                  </a:lnTo>
                  <a:lnTo>
                    <a:pt x="190" y="576"/>
                  </a:lnTo>
                  <a:lnTo>
                    <a:pt x="192" y="572"/>
                  </a:lnTo>
                  <a:lnTo>
                    <a:pt x="194" y="569"/>
                  </a:lnTo>
                  <a:lnTo>
                    <a:pt x="194" y="567"/>
                  </a:lnTo>
                  <a:lnTo>
                    <a:pt x="194" y="565"/>
                  </a:lnTo>
                  <a:lnTo>
                    <a:pt x="192" y="565"/>
                  </a:lnTo>
                  <a:lnTo>
                    <a:pt x="190" y="563"/>
                  </a:lnTo>
                  <a:lnTo>
                    <a:pt x="185" y="565"/>
                  </a:lnTo>
                  <a:lnTo>
                    <a:pt x="181" y="567"/>
                  </a:lnTo>
                  <a:lnTo>
                    <a:pt x="176" y="569"/>
                  </a:lnTo>
                  <a:lnTo>
                    <a:pt x="172" y="569"/>
                  </a:lnTo>
                  <a:lnTo>
                    <a:pt x="169" y="569"/>
                  </a:lnTo>
                  <a:lnTo>
                    <a:pt x="167" y="567"/>
                  </a:lnTo>
                  <a:lnTo>
                    <a:pt x="165" y="567"/>
                  </a:lnTo>
                  <a:lnTo>
                    <a:pt x="162" y="567"/>
                  </a:lnTo>
                  <a:lnTo>
                    <a:pt x="160" y="569"/>
                  </a:lnTo>
                  <a:lnTo>
                    <a:pt x="160" y="572"/>
                  </a:lnTo>
                  <a:lnTo>
                    <a:pt x="160" y="574"/>
                  </a:lnTo>
                  <a:lnTo>
                    <a:pt x="158" y="579"/>
                  </a:lnTo>
                  <a:lnTo>
                    <a:pt x="156" y="579"/>
                  </a:lnTo>
                  <a:lnTo>
                    <a:pt x="151" y="581"/>
                  </a:lnTo>
                  <a:lnTo>
                    <a:pt x="146" y="581"/>
                  </a:lnTo>
                  <a:lnTo>
                    <a:pt x="144" y="583"/>
                  </a:lnTo>
                  <a:lnTo>
                    <a:pt x="142" y="585"/>
                  </a:lnTo>
                  <a:lnTo>
                    <a:pt x="140" y="588"/>
                  </a:lnTo>
                  <a:lnTo>
                    <a:pt x="135" y="588"/>
                  </a:lnTo>
                  <a:lnTo>
                    <a:pt x="133" y="590"/>
                  </a:lnTo>
                  <a:lnTo>
                    <a:pt x="128" y="590"/>
                  </a:lnTo>
                  <a:lnTo>
                    <a:pt x="124" y="590"/>
                  </a:lnTo>
                  <a:lnTo>
                    <a:pt x="119" y="592"/>
                  </a:lnTo>
                  <a:lnTo>
                    <a:pt x="114" y="592"/>
                  </a:lnTo>
                  <a:lnTo>
                    <a:pt x="110" y="597"/>
                  </a:lnTo>
                  <a:lnTo>
                    <a:pt x="108" y="597"/>
                  </a:lnTo>
                  <a:lnTo>
                    <a:pt x="105" y="599"/>
                  </a:lnTo>
                  <a:lnTo>
                    <a:pt x="105" y="597"/>
                  </a:lnTo>
                  <a:lnTo>
                    <a:pt x="103" y="597"/>
                  </a:lnTo>
                  <a:lnTo>
                    <a:pt x="103" y="592"/>
                  </a:lnTo>
                  <a:lnTo>
                    <a:pt x="101" y="590"/>
                  </a:lnTo>
                  <a:lnTo>
                    <a:pt x="101" y="588"/>
                  </a:lnTo>
                  <a:lnTo>
                    <a:pt x="98" y="588"/>
                  </a:lnTo>
                  <a:lnTo>
                    <a:pt x="94" y="588"/>
                  </a:lnTo>
                  <a:lnTo>
                    <a:pt x="92" y="588"/>
                  </a:lnTo>
                  <a:lnTo>
                    <a:pt x="89" y="590"/>
                  </a:lnTo>
                  <a:lnTo>
                    <a:pt x="89" y="592"/>
                  </a:lnTo>
                  <a:lnTo>
                    <a:pt x="87" y="592"/>
                  </a:lnTo>
                  <a:lnTo>
                    <a:pt x="82" y="592"/>
                  </a:lnTo>
                  <a:lnTo>
                    <a:pt x="80" y="595"/>
                  </a:lnTo>
                  <a:lnTo>
                    <a:pt x="76" y="597"/>
                  </a:lnTo>
                  <a:lnTo>
                    <a:pt x="73" y="597"/>
                  </a:lnTo>
                  <a:lnTo>
                    <a:pt x="71" y="597"/>
                  </a:lnTo>
                  <a:lnTo>
                    <a:pt x="69" y="595"/>
                  </a:lnTo>
                  <a:lnTo>
                    <a:pt x="69" y="592"/>
                  </a:lnTo>
                  <a:lnTo>
                    <a:pt x="69" y="588"/>
                  </a:lnTo>
                  <a:lnTo>
                    <a:pt x="69" y="583"/>
                  </a:lnTo>
                  <a:lnTo>
                    <a:pt x="69" y="581"/>
                  </a:lnTo>
                  <a:lnTo>
                    <a:pt x="69" y="576"/>
                  </a:lnTo>
                  <a:lnTo>
                    <a:pt x="73" y="574"/>
                  </a:lnTo>
                  <a:lnTo>
                    <a:pt x="76" y="572"/>
                  </a:lnTo>
                  <a:lnTo>
                    <a:pt x="76" y="569"/>
                  </a:lnTo>
                  <a:lnTo>
                    <a:pt x="78" y="565"/>
                  </a:lnTo>
                  <a:lnTo>
                    <a:pt x="80" y="563"/>
                  </a:lnTo>
                  <a:lnTo>
                    <a:pt x="82" y="558"/>
                  </a:lnTo>
                  <a:lnTo>
                    <a:pt x="85" y="558"/>
                  </a:lnTo>
                  <a:lnTo>
                    <a:pt x="87" y="556"/>
                  </a:lnTo>
                  <a:lnTo>
                    <a:pt x="87" y="553"/>
                  </a:lnTo>
                  <a:lnTo>
                    <a:pt x="89" y="551"/>
                  </a:lnTo>
                  <a:lnTo>
                    <a:pt x="96" y="549"/>
                  </a:lnTo>
                  <a:lnTo>
                    <a:pt x="98" y="549"/>
                  </a:lnTo>
                  <a:lnTo>
                    <a:pt x="98" y="544"/>
                  </a:lnTo>
                  <a:lnTo>
                    <a:pt x="98" y="542"/>
                  </a:lnTo>
                  <a:lnTo>
                    <a:pt x="98" y="537"/>
                  </a:lnTo>
                  <a:lnTo>
                    <a:pt x="96" y="533"/>
                  </a:lnTo>
                  <a:lnTo>
                    <a:pt x="96" y="531"/>
                  </a:lnTo>
                  <a:lnTo>
                    <a:pt x="96" y="526"/>
                  </a:lnTo>
                  <a:lnTo>
                    <a:pt x="96" y="521"/>
                  </a:lnTo>
                  <a:lnTo>
                    <a:pt x="94" y="519"/>
                  </a:lnTo>
                  <a:lnTo>
                    <a:pt x="94" y="517"/>
                  </a:lnTo>
                  <a:lnTo>
                    <a:pt x="92" y="515"/>
                  </a:lnTo>
                  <a:lnTo>
                    <a:pt x="89" y="512"/>
                  </a:lnTo>
                  <a:lnTo>
                    <a:pt x="87" y="512"/>
                  </a:lnTo>
                  <a:lnTo>
                    <a:pt x="85" y="510"/>
                  </a:lnTo>
                  <a:lnTo>
                    <a:pt x="85" y="508"/>
                  </a:lnTo>
                  <a:lnTo>
                    <a:pt x="85" y="505"/>
                  </a:lnTo>
                  <a:lnTo>
                    <a:pt x="85" y="503"/>
                  </a:lnTo>
                  <a:lnTo>
                    <a:pt x="85" y="501"/>
                  </a:lnTo>
                  <a:lnTo>
                    <a:pt x="85" y="499"/>
                  </a:lnTo>
                  <a:lnTo>
                    <a:pt x="87" y="496"/>
                  </a:lnTo>
                  <a:lnTo>
                    <a:pt x="87" y="494"/>
                  </a:lnTo>
                  <a:lnTo>
                    <a:pt x="87" y="492"/>
                  </a:lnTo>
                  <a:lnTo>
                    <a:pt x="87" y="489"/>
                  </a:lnTo>
                  <a:lnTo>
                    <a:pt x="87" y="487"/>
                  </a:lnTo>
                  <a:lnTo>
                    <a:pt x="87" y="485"/>
                  </a:lnTo>
                  <a:lnTo>
                    <a:pt x="89" y="480"/>
                  </a:lnTo>
                  <a:lnTo>
                    <a:pt x="94" y="478"/>
                  </a:lnTo>
                  <a:lnTo>
                    <a:pt x="96" y="476"/>
                  </a:lnTo>
                  <a:lnTo>
                    <a:pt x="96" y="473"/>
                  </a:lnTo>
                  <a:lnTo>
                    <a:pt x="96" y="471"/>
                  </a:lnTo>
                  <a:lnTo>
                    <a:pt x="98" y="469"/>
                  </a:lnTo>
                  <a:lnTo>
                    <a:pt x="98" y="467"/>
                  </a:lnTo>
                  <a:lnTo>
                    <a:pt x="98" y="460"/>
                  </a:lnTo>
                  <a:lnTo>
                    <a:pt x="98" y="455"/>
                  </a:lnTo>
                  <a:lnTo>
                    <a:pt x="98" y="453"/>
                  </a:lnTo>
                  <a:lnTo>
                    <a:pt x="96" y="453"/>
                  </a:lnTo>
                  <a:lnTo>
                    <a:pt x="94" y="453"/>
                  </a:lnTo>
                  <a:lnTo>
                    <a:pt x="89" y="451"/>
                  </a:lnTo>
                  <a:lnTo>
                    <a:pt x="87" y="451"/>
                  </a:lnTo>
                  <a:lnTo>
                    <a:pt x="80" y="451"/>
                  </a:lnTo>
                  <a:lnTo>
                    <a:pt x="78" y="448"/>
                  </a:lnTo>
                  <a:lnTo>
                    <a:pt x="73" y="448"/>
                  </a:lnTo>
                  <a:lnTo>
                    <a:pt x="73" y="444"/>
                  </a:lnTo>
                  <a:lnTo>
                    <a:pt x="71" y="441"/>
                  </a:lnTo>
                  <a:lnTo>
                    <a:pt x="69" y="441"/>
                  </a:lnTo>
                  <a:lnTo>
                    <a:pt x="64" y="439"/>
                  </a:lnTo>
                  <a:lnTo>
                    <a:pt x="60" y="437"/>
                  </a:lnTo>
                  <a:lnTo>
                    <a:pt x="55" y="437"/>
                  </a:lnTo>
                  <a:lnTo>
                    <a:pt x="53" y="437"/>
                  </a:lnTo>
                  <a:lnTo>
                    <a:pt x="53" y="435"/>
                  </a:lnTo>
                  <a:lnTo>
                    <a:pt x="53" y="432"/>
                  </a:lnTo>
                  <a:lnTo>
                    <a:pt x="55" y="428"/>
                  </a:lnTo>
                  <a:lnTo>
                    <a:pt x="57" y="419"/>
                  </a:lnTo>
                  <a:lnTo>
                    <a:pt x="62" y="409"/>
                  </a:lnTo>
                  <a:lnTo>
                    <a:pt x="62" y="407"/>
                  </a:lnTo>
                  <a:lnTo>
                    <a:pt x="60" y="407"/>
                  </a:lnTo>
                  <a:lnTo>
                    <a:pt x="60" y="403"/>
                  </a:lnTo>
                  <a:lnTo>
                    <a:pt x="62" y="400"/>
                  </a:lnTo>
                  <a:lnTo>
                    <a:pt x="60" y="403"/>
                  </a:lnTo>
                  <a:lnTo>
                    <a:pt x="55" y="403"/>
                  </a:lnTo>
                  <a:lnTo>
                    <a:pt x="53" y="403"/>
                  </a:lnTo>
                  <a:lnTo>
                    <a:pt x="50" y="403"/>
                  </a:lnTo>
                  <a:lnTo>
                    <a:pt x="46" y="403"/>
                  </a:lnTo>
                  <a:lnTo>
                    <a:pt x="44" y="403"/>
                  </a:lnTo>
                  <a:lnTo>
                    <a:pt x="39" y="400"/>
                  </a:lnTo>
                  <a:lnTo>
                    <a:pt x="37" y="398"/>
                  </a:lnTo>
                  <a:lnTo>
                    <a:pt x="32" y="391"/>
                  </a:lnTo>
                  <a:lnTo>
                    <a:pt x="30" y="389"/>
                  </a:lnTo>
                  <a:lnTo>
                    <a:pt x="28" y="384"/>
                  </a:lnTo>
                  <a:lnTo>
                    <a:pt x="25" y="384"/>
                  </a:lnTo>
                  <a:lnTo>
                    <a:pt x="23" y="382"/>
                  </a:lnTo>
                  <a:lnTo>
                    <a:pt x="21" y="380"/>
                  </a:lnTo>
                  <a:lnTo>
                    <a:pt x="18" y="380"/>
                  </a:lnTo>
                  <a:lnTo>
                    <a:pt x="16" y="375"/>
                  </a:lnTo>
                  <a:lnTo>
                    <a:pt x="12" y="373"/>
                  </a:lnTo>
                  <a:lnTo>
                    <a:pt x="7" y="368"/>
                  </a:lnTo>
                  <a:lnTo>
                    <a:pt x="2" y="364"/>
                  </a:lnTo>
                  <a:lnTo>
                    <a:pt x="0" y="361"/>
                  </a:lnTo>
                  <a:lnTo>
                    <a:pt x="0" y="359"/>
                  </a:lnTo>
                  <a:lnTo>
                    <a:pt x="0" y="357"/>
                  </a:lnTo>
                  <a:lnTo>
                    <a:pt x="0" y="355"/>
                  </a:lnTo>
                  <a:lnTo>
                    <a:pt x="2" y="350"/>
                  </a:lnTo>
                  <a:lnTo>
                    <a:pt x="5" y="348"/>
                  </a:lnTo>
                  <a:lnTo>
                    <a:pt x="7" y="345"/>
                  </a:lnTo>
                  <a:lnTo>
                    <a:pt x="12" y="343"/>
                  </a:lnTo>
                  <a:lnTo>
                    <a:pt x="16" y="341"/>
                  </a:lnTo>
                  <a:lnTo>
                    <a:pt x="23" y="339"/>
                  </a:lnTo>
                  <a:lnTo>
                    <a:pt x="28" y="336"/>
                  </a:lnTo>
                  <a:lnTo>
                    <a:pt x="30" y="336"/>
                  </a:lnTo>
                  <a:lnTo>
                    <a:pt x="32" y="334"/>
                  </a:lnTo>
                  <a:lnTo>
                    <a:pt x="34" y="332"/>
                  </a:lnTo>
                  <a:lnTo>
                    <a:pt x="37" y="332"/>
                  </a:lnTo>
                  <a:lnTo>
                    <a:pt x="39" y="329"/>
                  </a:lnTo>
                  <a:lnTo>
                    <a:pt x="39" y="327"/>
                  </a:lnTo>
                  <a:lnTo>
                    <a:pt x="41" y="323"/>
                  </a:lnTo>
                  <a:lnTo>
                    <a:pt x="44" y="313"/>
                  </a:lnTo>
                  <a:lnTo>
                    <a:pt x="46" y="309"/>
                  </a:lnTo>
                  <a:lnTo>
                    <a:pt x="50" y="307"/>
                  </a:lnTo>
                  <a:lnTo>
                    <a:pt x="55" y="304"/>
                  </a:lnTo>
                  <a:lnTo>
                    <a:pt x="60" y="302"/>
                  </a:lnTo>
                  <a:lnTo>
                    <a:pt x="64" y="300"/>
                  </a:lnTo>
                  <a:lnTo>
                    <a:pt x="69" y="295"/>
                  </a:lnTo>
                  <a:lnTo>
                    <a:pt x="71" y="293"/>
                  </a:lnTo>
                  <a:lnTo>
                    <a:pt x="73" y="291"/>
                  </a:lnTo>
                  <a:lnTo>
                    <a:pt x="73" y="288"/>
                  </a:lnTo>
                  <a:lnTo>
                    <a:pt x="76" y="284"/>
                  </a:lnTo>
                  <a:lnTo>
                    <a:pt x="76" y="277"/>
                  </a:lnTo>
                  <a:lnTo>
                    <a:pt x="78" y="272"/>
                  </a:lnTo>
                  <a:lnTo>
                    <a:pt x="78" y="270"/>
                  </a:lnTo>
                  <a:lnTo>
                    <a:pt x="76" y="268"/>
                  </a:lnTo>
                  <a:lnTo>
                    <a:pt x="76" y="263"/>
                  </a:lnTo>
                  <a:lnTo>
                    <a:pt x="76" y="261"/>
                  </a:lnTo>
                  <a:lnTo>
                    <a:pt x="76" y="256"/>
                  </a:lnTo>
                  <a:lnTo>
                    <a:pt x="76" y="252"/>
                  </a:lnTo>
                  <a:lnTo>
                    <a:pt x="76" y="247"/>
                  </a:lnTo>
                  <a:lnTo>
                    <a:pt x="76" y="243"/>
                  </a:lnTo>
                  <a:lnTo>
                    <a:pt x="76" y="240"/>
                  </a:lnTo>
                  <a:lnTo>
                    <a:pt x="76" y="238"/>
                  </a:lnTo>
                  <a:lnTo>
                    <a:pt x="76" y="236"/>
                  </a:lnTo>
                  <a:lnTo>
                    <a:pt x="76" y="233"/>
                  </a:lnTo>
                  <a:lnTo>
                    <a:pt x="76" y="229"/>
                  </a:lnTo>
                  <a:lnTo>
                    <a:pt x="76" y="227"/>
                  </a:lnTo>
                  <a:lnTo>
                    <a:pt x="78" y="224"/>
                  </a:lnTo>
                  <a:lnTo>
                    <a:pt x="78" y="222"/>
                  </a:lnTo>
                  <a:lnTo>
                    <a:pt x="82" y="220"/>
                  </a:lnTo>
                  <a:lnTo>
                    <a:pt x="85" y="217"/>
                  </a:lnTo>
                  <a:lnTo>
                    <a:pt x="87" y="215"/>
                  </a:lnTo>
                  <a:lnTo>
                    <a:pt x="89" y="211"/>
                  </a:lnTo>
                  <a:lnTo>
                    <a:pt x="92" y="206"/>
                  </a:lnTo>
                  <a:lnTo>
                    <a:pt x="94" y="201"/>
                  </a:lnTo>
                  <a:lnTo>
                    <a:pt x="96" y="197"/>
                  </a:lnTo>
                  <a:lnTo>
                    <a:pt x="98" y="195"/>
                  </a:lnTo>
                  <a:lnTo>
                    <a:pt x="101" y="192"/>
                  </a:lnTo>
                  <a:lnTo>
                    <a:pt x="103" y="190"/>
                  </a:lnTo>
                  <a:lnTo>
                    <a:pt x="108" y="190"/>
                  </a:lnTo>
                  <a:lnTo>
                    <a:pt x="110" y="190"/>
                  </a:lnTo>
                  <a:lnTo>
                    <a:pt x="112" y="190"/>
                  </a:lnTo>
                  <a:lnTo>
                    <a:pt x="117" y="190"/>
                  </a:lnTo>
                  <a:lnTo>
                    <a:pt x="119" y="188"/>
                  </a:lnTo>
                  <a:lnTo>
                    <a:pt x="121" y="188"/>
                  </a:lnTo>
                  <a:lnTo>
                    <a:pt x="124" y="185"/>
                  </a:lnTo>
                  <a:lnTo>
                    <a:pt x="128" y="183"/>
                  </a:lnTo>
                  <a:lnTo>
                    <a:pt x="130" y="183"/>
                  </a:lnTo>
                  <a:lnTo>
                    <a:pt x="133" y="181"/>
                  </a:lnTo>
                  <a:lnTo>
                    <a:pt x="135" y="183"/>
                  </a:lnTo>
                  <a:lnTo>
                    <a:pt x="140" y="183"/>
                  </a:lnTo>
                  <a:lnTo>
                    <a:pt x="144" y="185"/>
                  </a:lnTo>
                  <a:lnTo>
                    <a:pt x="146" y="185"/>
                  </a:lnTo>
                  <a:lnTo>
                    <a:pt x="149" y="183"/>
                  </a:lnTo>
                  <a:lnTo>
                    <a:pt x="153" y="183"/>
                  </a:lnTo>
                  <a:lnTo>
                    <a:pt x="158" y="179"/>
                  </a:lnTo>
                  <a:lnTo>
                    <a:pt x="162" y="176"/>
                  </a:lnTo>
                  <a:lnTo>
                    <a:pt x="165" y="176"/>
                  </a:lnTo>
                  <a:lnTo>
                    <a:pt x="167" y="179"/>
                  </a:lnTo>
                  <a:lnTo>
                    <a:pt x="172" y="179"/>
                  </a:lnTo>
                  <a:lnTo>
                    <a:pt x="174" y="179"/>
                  </a:lnTo>
                  <a:lnTo>
                    <a:pt x="176" y="179"/>
                  </a:lnTo>
                  <a:lnTo>
                    <a:pt x="181" y="176"/>
                  </a:lnTo>
                  <a:lnTo>
                    <a:pt x="183" y="179"/>
                  </a:lnTo>
                  <a:lnTo>
                    <a:pt x="185" y="181"/>
                  </a:lnTo>
                  <a:lnTo>
                    <a:pt x="185" y="183"/>
                  </a:lnTo>
                  <a:lnTo>
                    <a:pt x="185" y="188"/>
                  </a:lnTo>
                  <a:lnTo>
                    <a:pt x="188" y="188"/>
                  </a:lnTo>
                  <a:lnTo>
                    <a:pt x="188" y="190"/>
                  </a:lnTo>
                  <a:lnTo>
                    <a:pt x="190" y="190"/>
                  </a:lnTo>
                  <a:lnTo>
                    <a:pt x="192" y="190"/>
                  </a:lnTo>
                  <a:lnTo>
                    <a:pt x="194" y="190"/>
                  </a:lnTo>
                  <a:lnTo>
                    <a:pt x="194" y="188"/>
                  </a:lnTo>
                  <a:lnTo>
                    <a:pt x="197" y="185"/>
                  </a:lnTo>
                  <a:lnTo>
                    <a:pt x="197" y="183"/>
                  </a:lnTo>
                  <a:lnTo>
                    <a:pt x="194" y="179"/>
                  </a:lnTo>
                  <a:lnTo>
                    <a:pt x="192" y="176"/>
                  </a:lnTo>
                  <a:lnTo>
                    <a:pt x="192" y="174"/>
                  </a:lnTo>
                  <a:lnTo>
                    <a:pt x="192" y="172"/>
                  </a:lnTo>
                  <a:lnTo>
                    <a:pt x="194" y="169"/>
                  </a:lnTo>
                  <a:lnTo>
                    <a:pt x="197" y="169"/>
                  </a:lnTo>
                  <a:lnTo>
                    <a:pt x="199" y="167"/>
                  </a:lnTo>
                  <a:lnTo>
                    <a:pt x="204" y="167"/>
                  </a:lnTo>
                  <a:lnTo>
                    <a:pt x="208" y="167"/>
                  </a:lnTo>
                  <a:lnTo>
                    <a:pt x="213" y="167"/>
                  </a:lnTo>
                  <a:lnTo>
                    <a:pt x="217" y="167"/>
                  </a:lnTo>
                  <a:lnTo>
                    <a:pt x="224" y="167"/>
                  </a:lnTo>
                  <a:lnTo>
                    <a:pt x="226" y="167"/>
                  </a:lnTo>
                  <a:lnTo>
                    <a:pt x="226" y="172"/>
                  </a:lnTo>
                  <a:lnTo>
                    <a:pt x="229" y="176"/>
                  </a:lnTo>
                  <a:lnTo>
                    <a:pt x="231" y="179"/>
                  </a:lnTo>
                  <a:lnTo>
                    <a:pt x="236" y="181"/>
                  </a:lnTo>
                  <a:lnTo>
                    <a:pt x="238" y="183"/>
                  </a:lnTo>
                  <a:lnTo>
                    <a:pt x="238" y="188"/>
                  </a:lnTo>
                  <a:lnTo>
                    <a:pt x="238" y="190"/>
                  </a:lnTo>
                  <a:lnTo>
                    <a:pt x="238" y="195"/>
                  </a:lnTo>
                  <a:lnTo>
                    <a:pt x="240" y="199"/>
                  </a:lnTo>
                  <a:lnTo>
                    <a:pt x="242" y="204"/>
                  </a:lnTo>
                  <a:lnTo>
                    <a:pt x="245" y="206"/>
                  </a:lnTo>
                  <a:lnTo>
                    <a:pt x="245" y="208"/>
                  </a:lnTo>
                  <a:lnTo>
                    <a:pt x="247" y="208"/>
                  </a:lnTo>
                  <a:lnTo>
                    <a:pt x="249" y="208"/>
                  </a:lnTo>
                  <a:lnTo>
                    <a:pt x="252" y="206"/>
                  </a:lnTo>
                  <a:lnTo>
                    <a:pt x="254" y="204"/>
                  </a:lnTo>
                  <a:lnTo>
                    <a:pt x="256" y="204"/>
                  </a:lnTo>
                  <a:lnTo>
                    <a:pt x="258" y="201"/>
                  </a:lnTo>
                  <a:lnTo>
                    <a:pt x="263" y="201"/>
                  </a:lnTo>
                  <a:lnTo>
                    <a:pt x="267" y="201"/>
                  </a:lnTo>
                  <a:lnTo>
                    <a:pt x="274" y="199"/>
                  </a:lnTo>
                  <a:lnTo>
                    <a:pt x="277" y="199"/>
                  </a:lnTo>
                  <a:lnTo>
                    <a:pt x="279" y="197"/>
                  </a:lnTo>
                  <a:lnTo>
                    <a:pt x="281" y="197"/>
                  </a:lnTo>
                  <a:lnTo>
                    <a:pt x="281" y="195"/>
                  </a:lnTo>
                  <a:lnTo>
                    <a:pt x="281" y="190"/>
                  </a:lnTo>
                  <a:lnTo>
                    <a:pt x="281" y="188"/>
                  </a:lnTo>
                  <a:lnTo>
                    <a:pt x="281" y="185"/>
                  </a:lnTo>
                  <a:lnTo>
                    <a:pt x="288" y="185"/>
                  </a:lnTo>
                  <a:lnTo>
                    <a:pt x="293" y="185"/>
                  </a:lnTo>
                  <a:lnTo>
                    <a:pt x="295" y="183"/>
                  </a:lnTo>
                  <a:lnTo>
                    <a:pt x="297" y="181"/>
                  </a:lnTo>
                  <a:lnTo>
                    <a:pt x="299" y="179"/>
                  </a:lnTo>
                  <a:lnTo>
                    <a:pt x="299" y="176"/>
                  </a:lnTo>
                  <a:lnTo>
                    <a:pt x="299" y="174"/>
                  </a:lnTo>
                  <a:lnTo>
                    <a:pt x="304" y="174"/>
                  </a:lnTo>
                  <a:lnTo>
                    <a:pt x="306" y="174"/>
                  </a:lnTo>
                  <a:lnTo>
                    <a:pt x="306" y="176"/>
                  </a:lnTo>
                  <a:lnTo>
                    <a:pt x="306" y="181"/>
                  </a:lnTo>
                  <a:lnTo>
                    <a:pt x="306" y="185"/>
                  </a:lnTo>
                  <a:lnTo>
                    <a:pt x="309" y="190"/>
                  </a:lnTo>
                  <a:lnTo>
                    <a:pt x="309" y="195"/>
                  </a:lnTo>
                  <a:lnTo>
                    <a:pt x="306" y="197"/>
                  </a:lnTo>
                  <a:lnTo>
                    <a:pt x="306" y="199"/>
                  </a:lnTo>
                  <a:lnTo>
                    <a:pt x="306" y="201"/>
                  </a:lnTo>
                  <a:lnTo>
                    <a:pt x="306" y="204"/>
                  </a:lnTo>
                  <a:lnTo>
                    <a:pt x="309" y="208"/>
                  </a:lnTo>
                  <a:lnTo>
                    <a:pt x="311" y="208"/>
                  </a:lnTo>
                  <a:lnTo>
                    <a:pt x="313" y="213"/>
                  </a:lnTo>
                  <a:lnTo>
                    <a:pt x="315" y="215"/>
                  </a:lnTo>
                  <a:lnTo>
                    <a:pt x="318" y="217"/>
                  </a:lnTo>
                  <a:lnTo>
                    <a:pt x="318" y="220"/>
                  </a:lnTo>
                  <a:lnTo>
                    <a:pt x="320" y="220"/>
                  </a:lnTo>
                  <a:lnTo>
                    <a:pt x="325" y="217"/>
                  </a:lnTo>
                  <a:lnTo>
                    <a:pt x="327" y="215"/>
                  </a:lnTo>
                  <a:lnTo>
                    <a:pt x="334" y="211"/>
                  </a:lnTo>
                  <a:lnTo>
                    <a:pt x="341" y="201"/>
                  </a:lnTo>
                  <a:lnTo>
                    <a:pt x="347" y="195"/>
                  </a:lnTo>
                  <a:lnTo>
                    <a:pt x="352" y="185"/>
                  </a:lnTo>
                  <a:lnTo>
                    <a:pt x="357" y="179"/>
                  </a:lnTo>
                  <a:lnTo>
                    <a:pt x="359" y="174"/>
                  </a:lnTo>
                  <a:lnTo>
                    <a:pt x="361" y="169"/>
                  </a:lnTo>
                  <a:lnTo>
                    <a:pt x="363" y="167"/>
                  </a:lnTo>
                  <a:lnTo>
                    <a:pt x="366" y="165"/>
                  </a:lnTo>
                  <a:lnTo>
                    <a:pt x="368" y="163"/>
                  </a:lnTo>
                  <a:lnTo>
                    <a:pt x="366" y="160"/>
                  </a:lnTo>
                  <a:lnTo>
                    <a:pt x="363" y="160"/>
                  </a:lnTo>
                  <a:lnTo>
                    <a:pt x="359" y="158"/>
                  </a:lnTo>
                  <a:lnTo>
                    <a:pt x="357" y="156"/>
                  </a:lnTo>
                  <a:lnTo>
                    <a:pt x="357" y="153"/>
                  </a:lnTo>
                  <a:lnTo>
                    <a:pt x="359" y="151"/>
                  </a:lnTo>
                  <a:lnTo>
                    <a:pt x="363" y="142"/>
                  </a:lnTo>
                  <a:lnTo>
                    <a:pt x="368" y="140"/>
                  </a:lnTo>
                  <a:lnTo>
                    <a:pt x="370" y="140"/>
                  </a:lnTo>
                  <a:lnTo>
                    <a:pt x="373" y="140"/>
                  </a:lnTo>
                  <a:lnTo>
                    <a:pt x="377" y="140"/>
                  </a:lnTo>
                  <a:lnTo>
                    <a:pt x="379" y="137"/>
                  </a:lnTo>
                  <a:lnTo>
                    <a:pt x="382" y="137"/>
                  </a:lnTo>
                  <a:lnTo>
                    <a:pt x="382" y="135"/>
                  </a:lnTo>
                  <a:lnTo>
                    <a:pt x="384" y="133"/>
                  </a:lnTo>
                  <a:lnTo>
                    <a:pt x="384" y="128"/>
                  </a:lnTo>
                  <a:lnTo>
                    <a:pt x="384" y="126"/>
                  </a:lnTo>
                  <a:lnTo>
                    <a:pt x="389" y="124"/>
                  </a:lnTo>
                  <a:lnTo>
                    <a:pt x="391" y="124"/>
                  </a:lnTo>
                  <a:lnTo>
                    <a:pt x="393" y="124"/>
                  </a:lnTo>
                  <a:lnTo>
                    <a:pt x="395" y="128"/>
                  </a:lnTo>
                  <a:lnTo>
                    <a:pt x="398" y="133"/>
                  </a:lnTo>
                  <a:lnTo>
                    <a:pt x="400" y="133"/>
                  </a:lnTo>
                  <a:lnTo>
                    <a:pt x="402" y="133"/>
                  </a:lnTo>
                  <a:lnTo>
                    <a:pt x="402" y="131"/>
                  </a:lnTo>
                  <a:lnTo>
                    <a:pt x="402" y="128"/>
                  </a:lnTo>
                  <a:lnTo>
                    <a:pt x="405" y="124"/>
                  </a:lnTo>
                  <a:lnTo>
                    <a:pt x="405" y="122"/>
                  </a:lnTo>
                  <a:lnTo>
                    <a:pt x="405" y="119"/>
                  </a:lnTo>
                  <a:lnTo>
                    <a:pt x="407" y="119"/>
                  </a:lnTo>
                  <a:lnTo>
                    <a:pt x="407" y="117"/>
                  </a:lnTo>
                  <a:lnTo>
                    <a:pt x="409" y="115"/>
                  </a:lnTo>
                  <a:lnTo>
                    <a:pt x="407" y="115"/>
                  </a:lnTo>
                  <a:lnTo>
                    <a:pt x="405" y="115"/>
                  </a:lnTo>
                  <a:lnTo>
                    <a:pt x="405" y="112"/>
                  </a:lnTo>
                  <a:lnTo>
                    <a:pt x="407" y="112"/>
                  </a:lnTo>
                  <a:lnTo>
                    <a:pt x="416" y="110"/>
                  </a:lnTo>
                  <a:lnTo>
                    <a:pt x="421" y="108"/>
                  </a:lnTo>
                  <a:lnTo>
                    <a:pt x="423" y="108"/>
                  </a:lnTo>
                  <a:lnTo>
                    <a:pt x="423" y="110"/>
                  </a:lnTo>
                  <a:lnTo>
                    <a:pt x="425" y="110"/>
                  </a:lnTo>
                  <a:lnTo>
                    <a:pt x="427" y="112"/>
                  </a:lnTo>
                  <a:lnTo>
                    <a:pt x="427" y="117"/>
                  </a:lnTo>
                  <a:lnTo>
                    <a:pt x="425" y="122"/>
                  </a:lnTo>
                  <a:lnTo>
                    <a:pt x="425" y="124"/>
                  </a:lnTo>
                  <a:lnTo>
                    <a:pt x="425" y="128"/>
                  </a:lnTo>
                  <a:lnTo>
                    <a:pt x="425" y="133"/>
                  </a:lnTo>
                  <a:lnTo>
                    <a:pt x="425" y="135"/>
                  </a:lnTo>
                  <a:lnTo>
                    <a:pt x="423" y="137"/>
                  </a:lnTo>
                  <a:lnTo>
                    <a:pt x="421" y="140"/>
                  </a:lnTo>
                  <a:lnTo>
                    <a:pt x="418" y="142"/>
                  </a:lnTo>
                  <a:lnTo>
                    <a:pt x="418" y="144"/>
                  </a:lnTo>
                  <a:lnTo>
                    <a:pt x="418" y="147"/>
                  </a:lnTo>
                  <a:lnTo>
                    <a:pt x="421" y="147"/>
                  </a:lnTo>
                  <a:lnTo>
                    <a:pt x="423" y="149"/>
                  </a:lnTo>
                  <a:lnTo>
                    <a:pt x="425" y="149"/>
                  </a:lnTo>
                  <a:lnTo>
                    <a:pt x="425" y="151"/>
                  </a:lnTo>
                  <a:lnTo>
                    <a:pt x="427" y="151"/>
                  </a:lnTo>
                  <a:lnTo>
                    <a:pt x="430" y="156"/>
                  </a:lnTo>
                  <a:lnTo>
                    <a:pt x="432" y="158"/>
                  </a:lnTo>
                  <a:lnTo>
                    <a:pt x="434" y="158"/>
                  </a:lnTo>
                  <a:lnTo>
                    <a:pt x="437" y="160"/>
                  </a:lnTo>
                  <a:lnTo>
                    <a:pt x="439" y="163"/>
                  </a:lnTo>
                  <a:lnTo>
                    <a:pt x="441" y="165"/>
                  </a:lnTo>
                  <a:lnTo>
                    <a:pt x="448" y="167"/>
                  </a:lnTo>
                  <a:lnTo>
                    <a:pt x="453" y="169"/>
                  </a:lnTo>
                  <a:lnTo>
                    <a:pt x="457" y="172"/>
                  </a:lnTo>
                  <a:lnTo>
                    <a:pt x="466" y="172"/>
                  </a:lnTo>
                  <a:lnTo>
                    <a:pt x="471" y="172"/>
                  </a:lnTo>
                  <a:lnTo>
                    <a:pt x="473" y="172"/>
                  </a:lnTo>
                  <a:lnTo>
                    <a:pt x="475" y="169"/>
                  </a:lnTo>
                  <a:lnTo>
                    <a:pt x="478" y="165"/>
                  </a:lnTo>
                  <a:lnTo>
                    <a:pt x="482" y="160"/>
                  </a:lnTo>
                  <a:lnTo>
                    <a:pt x="487" y="156"/>
                  </a:lnTo>
                  <a:lnTo>
                    <a:pt x="489" y="156"/>
                  </a:lnTo>
                  <a:lnTo>
                    <a:pt x="494" y="153"/>
                  </a:lnTo>
                  <a:lnTo>
                    <a:pt x="496" y="156"/>
                  </a:lnTo>
                  <a:lnTo>
                    <a:pt x="501" y="156"/>
                  </a:lnTo>
                  <a:lnTo>
                    <a:pt x="505" y="156"/>
                  </a:lnTo>
                  <a:lnTo>
                    <a:pt x="507" y="158"/>
                  </a:lnTo>
                  <a:lnTo>
                    <a:pt x="507" y="160"/>
                  </a:lnTo>
                  <a:lnTo>
                    <a:pt x="510" y="163"/>
                  </a:lnTo>
                  <a:lnTo>
                    <a:pt x="512" y="165"/>
                  </a:lnTo>
                  <a:lnTo>
                    <a:pt x="514" y="165"/>
                  </a:lnTo>
                  <a:lnTo>
                    <a:pt x="517" y="163"/>
                  </a:lnTo>
                  <a:lnTo>
                    <a:pt x="517" y="160"/>
                  </a:lnTo>
                  <a:lnTo>
                    <a:pt x="517" y="156"/>
                  </a:lnTo>
                  <a:lnTo>
                    <a:pt x="519" y="153"/>
                  </a:lnTo>
                  <a:lnTo>
                    <a:pt x="521" y="153"/>
                  </a:lnTo>
                  <a:lnTo>
                    <a:pt x="526" y="153"/>
                  </a:lnTo>
                  <a:lnTo>
                    <a:pt x="526" y="151"/>
                  </a:lnTo>
                  <a:lnTo>
                    <a:pt x="528" y="151"/>
                  </a:lnTo>
                  <a:lnTo>
                    <a:pt x="530" y="149"/>
                  </a:lnTo>
                  <a:lnTo>
                    <a:pt x="533" y="149"/>
                  </a:lnTo>
                  <a:lnTo>
                    <a:pt x="537" y="149"/>
                  </a:lnTo>
                  <a:lnTo>
                    <a:pt x="549" y="153"/>
                  </a:lnTo>
                  <a:lnTo>
                    <a:pt x="551" y="156"/>
                  </a:lnTo>
                  <a:lnTo>
                    <a:pt x="553" y="158"/>
                  </a:lnTo>
                  <a:lnTo>
                    <a:pt x="558" y="160"/>
                  </a:lnTo>
                  <a:lnTo>
                    <a:pt x="562" y="160"/>
                  </a:lnTo>
                  <a:lnTo>
                    <a:pt x="567" y="158"/>
                  </a:lnTo>
                  <a:lnTo>
                    <a:pt x="569" y="153"/>
                  </a:lnTo>
                  <a:lnTo>
                    <a:pt x="569" y="151"/>
                  </a:lnTo>
                  <a:lnTo>
                    <a:pt x="571" y="149"/>
                  </a:lnTo>
                  <a:lnTo>
                    <a:pt x="574" y="147"/>
                  </a:lnTo>
                  <a:lnTo>
                    <a:pt x="578" y="144"/>
                  </a:lnTo>
                  <a:lnTo>
                    <a:pt x="581" y="142"/>
                  </a:lnTo>
                  <a:lnTo>
                    <a:pt x="585" y="142"/>
                  </a:lnTo>
                  <a:lnTo>
                    <a:pt x="587" y="142"/>
                  </a:lnTo>
                  <a:lnTo>
                    <a:pt x="590" y="142"/>
                  </a:lnTo>
                  <a:lnTo>
                    <a:pt x="594" y="142"/>
                  </a:lnTo>
                  <a:lnTo>
                    <a:pt x="597" y="140"/>
                  </a:lnTo>
                  <a:lnTo>
                    <a:pt x="601" y="140"/>
                  </a:lnTo>
                  <a:lnTo>
                    <a:pt x="603" y="137"/>
                  </a:lnTo>
                  <a:lnTo>
                    <a:pt x="606" y="137"/>
                  </a:lnTo>
                  <a:lnTo>
                    <a:pt x="608" y="128"/>
                  </a:lnTo>
                  <a:lnTo>
                    <a:pt x="610" y="126"/>
                  </a:lnTo>
                  <a:lnTo>
                    <a:pt x="613" y="124"/>
                  </a:lnTo>
                  <a:lnTo>
                    <a:pt x="615" y="124"/>
                  </a:lnTo>
                  <a:lnTo>
                    <a:pt x="617" y="124"/>
                  </a:lnTo>
                  <a:lnTo>
                    <a:pt x="622" y="126"/>
                  </a:lnTo>
                  <a:lnTo>
                    <a:pt x="624" y="128"/>
                  </a:lnTo>
                  <a:lnTo>
                    <a:pt x="626" y="126"/>
                  </a:lnTo>
                  <a:lnTo>
                    <a:pt x="629" y="126"/>
                  </a:lnTo>
                  <a:lnTo>
                    <a:pt x="638" y="117"/>
                  </a:lnTo>
                  <a:lnTo>
                    <a:pt x="640" y="115"/>
                  </a:lnTo>
                  <a:lnTo>
                    <a:pt x="642" y="117"/>
                  </a:lnTo>
                  <a:lnTo>
                    <a:pt x="645" y="119"/>
                  </a:lnTo>
                  <a:lnTo>
                    <a:pt x="647" y="124"/>
                  </a:lnTo>
                  <a:lnTo>
                    <a:pt x="649" y="128"/>
                  </a:lnTo>
                  <a:lnTo>
                    <a:pt x="649" y="133"/>
                  </a:lnTo>
                  <a:lnTo>
                    <a:pt x="649" y="135"/>
                  </a:lnTo>
                  <a:lnTo>
                    <a:pt x="651" y="135"/>
                  </a:lnTo>
                  <a:lnTo>
                    <a:pt x="656" y="135"/>
                  </a:lnTo>
                  <a:lnTo>
                    <a:pt x="658" y="135"/>
                  </a:lnTo>
                  <a:lnTo>
                    <a:pt x="661" y="133"/>
                  </a:lnTo>
                  <a:lnTo>
                    <a:pt x="663" y="131"/>
                  </a:lnTo>
                  <a:lnTo>
                    <a:pt x="663" y="128"/>
                  </a:lnTo>
                  <a:lnTo>
                    <a:pt x="663" y="124"/>
                  </a:lnTo>
                  <a:lnTo>
                    <a:pt x="661" y="122"/>
                  </a:lnTo>
                  <a:lnTo>
                    <a:pt x="656" y="119"/>
                  </a:lnTo>
                  <a:lnTo>
                    <a:pt x="654" y="119"/>
                  </a:lnTo>
                  <a:lnTo>
                    <a:pt x="654" y="117"/>
                  </a:lnTo>
                  <a:lnTo>
                    <a:pt x="654" y="112"/>
                  </a:lnTo>
                  <a:lnTo>
                    <a:pt x="654" y="110"/>
                  </a:lnTo>
                  <a:lnTo>
                    <a:pt x="658" y="106"/>
                  </a:lnTo>
                  <a:lnTo>
                    <a:pt x="661" y="101"/>
                  </a:lnTo>
                  <a:lnTo>
                    <a:pt x="661" y="99"/>
                  </a:lnTo>
                  <a:lnTo>
                    <a:pt x="661" y="96"/>
                  </a:lnTo>
                  <a:lnTo>
                    <a:pt x="663" y="94"/>
                  </a:lnTo>
                  <a:lnTo>
                    <a:pt x="663" y="92"/>
                  </a:lnTo>
                  <a:lnTo>
                    <a:pt x="667" y="87"/>
                  </a:lnTo>
                  <a:lnTo>
                    <a:pt x="670" y="85"/>
                  </a:lnTo>
                  <a:lnTo>
                    <a:pt x="672" y="83"/>
                  </a:lnTo>
                  <a:lnTo>
                    <a:pt x="674" y="74"/>
                  </a:lnTo>
                  <a:lnTo>
                    <a:pt x="677" y="67"/>
                  </a:lnTo>
                  <a:lnTo>
                    <a:pt x="679" y="62"/>
                  </a:lnTo>
                  <a:lnTo>
                    <a:pt x="681" y="60"/>
                  </a:lnTo>
                  <a:lnTo>
                    <a:pt x="695" y="53"/>
                  </a:lnTo>
                  <a:lnTo>
                    <a:pt x="706" y="48"/>
                  </a:lnTo>
                  <a:lnTo>
                    <a:pt x="713" y="44"/>
                  </a:lnTo>
                  <a:lnTo>
                    <a:pt x="718" y="42"/>
                  </a:lnTo>
                  <a:lnTo>
                    <a:pt x="722" y="39"/>
                  </a:lnTo>
                  <a:lnTo>
                    <a:pt x="724" y="37"/>
                  </a:lnTo>
                  <a:lnTo>
                    <a:pt x="729" y="30"/>
                  </a:lnTo>
                  <a:lnTo>
                    <a:pt x="729" y="26"/>
                  </a:lnTo>
                  <a:lnTo>
                    <a:pt x="734" y="23"/>
                  </a:lnTo>
                  <a:lnTo>
                    <a:pt x="736" y="21"/>
                  </a:lnTo>
                  <a:lnTo>
                    <a:pt x="747" y="16"/>
                  </a:lnTo>
                  <a:lnTo>
                    <a:pt x="759" y="10"/>
                  </a:lnTo>
                  <a:lnTo>
                    <a:pt x="766" y="5"/>
                  </a:lnTo>
                  <a:lnTo>
                    <a:pt x="766" y="7"/>
                  </a:lnTo>
                  <a:lnTo>
                    <a:pt x="768" y="10"/>
                  </a:lnTo>
                  <a:lnTo>
                    <a:pt x="770" y="14"/>
                  </a:lnTo>
                  <a:lnTo>
                    <a:pt x="772" y="19"/>
                  </a:lnTo>
                  <a:lnTo>
                    <a:pt x="772" y="23"/>
                  </a:lnTo>
                  <a:lnTo>
                    <a:pt x="775" y="26"/>
                  </a:lnTo>
                  <a:lnTo>
                    <a:pt x="777" y="28"/>
                  </a:lnTo>
                  <a:lnTo>
                    <a:pt x="779" y="28"/>
                  </a:lnTo>
                  <a:lnTo>
                    <a:pt x="784" y="30"/>
                  </a:lnTo>
                  <a:lnTo>
                    <a:pt x="788" y="32"/>
                  </a:lnTo>
                  <a:lnTo>
                    <a:pt x="793" y="35"/>
                  </a:lnTo>
                  <a:lnTo>
                    <a:pt x="798" y="35"/>
                  </a:lnTo>
                  <a:lnTo>
                    <a:pt x="800" y="32"/>
                  </a:lnTo>
                  <a:lnTo>
                    <a:pt x="802" y="30"/>
                  </a:lnTo>
                  <a:lnTo>
                    <a:pt x="807" y="28"/>
                  </a:lnTo>
                  <a:lnTo>
                    <a:pt x="809" y="26"/>
                  </a:lnTo>
                  <a:lnTo>
                    <a:pt x="811" y="23"/>
                  </a:lnTo>
                  <a:lnTo>
                    <a:pt x="814" y="23"/>
                  </a:lnTo>
                  <a:lnTo>
                    <a:pt x="820" y="26"/>
                  </a:lnTo>
                  <a:lnTo>
                    <a:pt x="825" y="26"/>
                  </a:lnTo>
                  <a:lnTo>
                    <a:pt x="832" y="26"/>
                  </a:lnTo>
                  <a:lnTo>
                    <a:pt x="834" y="28"/>
                  </a:lnTo>
                  <a:lnTo>
                    <a:pt x="836" y="28"/>
                  </a:lnTo>
                  <a:lnTo>
                    <a:pt x="839" y="32"/>
                  </a:lnTo>
                  <a:lnTo>
                    <a:pt x="841" y="37"/>
                  </a:lnTo>
                  <a:lnTo>
                    <a:pt x="843" y="42"/>
                  </a:lnTo>
                  <a:lnTo>
                    <a:pt x="846" y="46"/>
                  </a:lnTo>
                  <a:lnTo>
                    <a:pt x="848" y="48"/>
                  </a:lnTo>
                  <a:lnTo>
                    <a:pt x="850" y="51"/>
                  </a:lnTo>
                  <a:lnTo>
                    <a:pt x="855" y="53"/>
                  </a:lnTo>
                  <a:lnTo>
                    <a:pt x="857" y="53"/>
                  </a:lnTo>
                  <a:lnTo>
                    <a:pt x="862" y="48"/>
                  </a:lnTo>
                  <a:lnTo>
                    <a:pt x="864" y="46"/>
                  </a:lnTo>
                  <a:lnTo>
                    <a:pt x="866" y="46"/>
                  </a:lnTo>
                  <a:lnTo>
                    <a:pt x="868" y="46"/>
                  </a:lnTo>
                  <a:lnTo>
                    <a:pt x="871" y="48"/>
                  </a:lnTo>
                  <a:lnTo>
                    <a:pt x="873" y="51"/>
                  </a:lnTo>
                  <a:lnTo>
                    <a:pt x="875" y="51"/>
                  </a:lnTo>
                  <a:lnTo>
                    <a:pt x="878" y="51"/>
                  </a:lnTo>
                  <a:lnTo>
                    <a:pt x="882" y="51"/>
                  </a:lnTo>
                  <a:lnTo>
                    <a:pt x="889" y="46"/>
                  </a:lnTo>
                  <a:lnTo>
                    <a:pt x="894" y="46"/>
                  </a:lnTo>
                  <a:lnTo>
                    <a:pt x="898" y="46"/>
                  </a:lnTo>
                  <a:lnTo>
                    <a:pt x="903" y="48"/>
                  </a:lnTo>
                  <a:lnTo>
                    <a:pt x="905" y="51"/>
                  </a:lnTo>
                  <a:lnTo>
                    <a:pt x="910" y="53"/>
                  </a:lnTo>
                  <a:lnTo>
                    <a:pt x="912" y="58"/>
                  </a:lnTo>
                  <a:lnTo>
                    <a:pt x="914" y="58"/>
                  </a:lnTo>
                  <a:lnTo>
                    <a:pt x="916" y="58"/>
                  </a:lnTo>
                  <a:lnTo>
                    <a:pt x="921" y="58"/>
                  </a:lnTo>
                  <a:lnTo>
                    <a:pt x="926" y="55"/>
                  </a:lnTo>
                  <a:lnTo>
                    <a:pt x="928" y="58"/>
                  </a:lnTo>
                  <a:lnTo>
                    <a:pt x="930" y="58"/>
                  </a:lnTo>
                  <a:lnTo>
                    <a:pt x="932" y="60"/>
                  </a:lnTo>
                  <a:lnTo>
                    <a:pt x="935" y="62"/>
                  </a:lnTo>
                  <a:lnTo>
                    <a:pt x="937" y="64"/>
                  </a:lnTo>
                  <a:lnTo>
                    <a:pt x="944" y="67"/>
                  </a:lnTo>
                  <a:lnTo>
                    <a:pt x="946" y="64"/>
                  </a:lnTo>
                  <a:lnTo>
                    <a:pt x="951" y="62"/>
                  </a:lnTo>
                  <a:lnTo>
                    <a:pt x="955" y="58"/>
                  </a:lnTo>
                  <a:lnTo>
                    <a:pt x="958" y="53"/>
                  </a:lnTo>
                  <a:lnTo>
                    <a:pt x="960" y="53"/>
                  </a:lnTo>
                  <a:lnTo>
                    <a:pt x="962" y="51"/>
                  </a:lnTo>
                  <a:lnTo>
                    <a:pt x="967" y="53"/>
                  </a:lnTo>
                  <a:lnTo>
                    <a:pt x="969" y="55"/>
                  </a:lnTo>
                  <a:lnTo>
                    <a:pt x="974" y="58"/>
                  </a:lnTo>
                  <a:lnTo>
                    <a:pt x="978" y="60"/>
                  </a:lnTo>
                  <a:lnTo>
                    <a:pt x="980" y="60"/>
                  </a:lnTo>
                  <a:lnTo>
                    <a:pt x="985" y="60"/>
                  </a:lnTo>
                  <a:lnTo>
                    <a:pt x="990" y="55"/>
                  </a:lnTo>
                  <a:lnTo>
                    <a:pt x="996" y="51"/>
                  </a:lnTo>
                  <a:lnTo>
                    <a:pt x="1003" y="44"/>
                  </a:lnTo>
                  <a:lnTo>
                    <a:pt x="1010" y="37"/>
                  </a:lnTo>
                  <a:lnTo>
                    <a:pt x="1015" y="32"/>
                  </a:lnTo>
                  <a:lnTo>
                    <a:pt x="1017" y="30"/>
                  </a:lnTo>
                  <a:lnTo>
                    <a:pt x="1022" y="28"/>
                  </a:lnTo>
                  <a:lnTo>
                    <a:pt x="1024" y="28"/>
                  </a:lnTo>
                  <a:lnTo>
                    <a:pt x="1026" y="23"/>
                  </a:lnTo>
                  <a:lnTo>
                    <a:pt x="1026" y="21"/>
                  </a:lnTo>
                  <a:lnTo>
                    <a:pt x="1028" y="16"/>
                  </a:lnTo>
                  <a:lnTo>
                    <a:pt x="1031" y="12"/>
                  </a:lnTo>
                  <a:lnTo>
                    <a:pt x="1031" y="7"/>
                  </a:lnTo>
                  <a:lnTo>
                    <a:pt x="1033" y="3"/>
                  </a:lnTo>
                  <a:lnTo>
                    <a:pt x="1035" y="0"/>
                  </a:lnTo>
                  <a:lnTo>
                    <a:pt x="1038" y="0"/>
                  </a:lnTo>
                  <a:lnTo>
                    <a:pt x="1040" y="0"/>
                  </a:lnTo>
                  <a:lnTo>
                    <a:pt x="1042" y="0"/>
                  </a:lnTo>
                  <a:lnTo>
                    <a:pt x="1047" y="3"/>
                  </a:lnTo>
                  <a:lnTo>
                    <a:pt x="1051" y="3"/>
                  </a:lnTo>
                  <a:lnTo>
                    <a:pt x="1054" y="5"/>
                  </a:lnTo>
                  <a:lnTo>
                    <a:pt x="1056" y="7"/>
                  </a:lnTo>
                  <a:lnTo>
                    <a:pt x="1060" y="14"/>
                  </a:lnTo>
                  <a:lnTo>
                    <a:pt x="1065" y="21"/>
                  </a:lnTo>
                  <a:lnTo>
                    <a:pt x="1072" y="28"/>
                  </a:lnTo>
                  <a:lnTo>
                    <a:pt x="1079" y="37"/>
                  </a:lnTo>
                  <a:lnTo>
                    <a:pt x="1081" y="39"/>
                  </a:lnTo>
                  <a:lnTo>
                    <a:pt x="1083" y="44"/>
                  </a:lnTo>
                  <a:lnTo>
                    <a:pt x="1083" y="46"/>
                  </a:lnTo>
                  <a:lnTo>
                    <a:pt x="1083" y="48"/>
                  </a:lnTo>
                  <a:lnTo>
                    <a:pt x="1086" y="51"/>
                  </a:lnTo>
                  <a:lnTo>
                    <a:pt x="1088" y="53"/>
                  </a:lnTo>
                  <a:lnTo>
                    <a:pt x="1088" y="55"/>
                  </a:lnTo>
                  <a:lnTo>
                    <a:pt x="1090" y="58"/>
                  </a:lnTo>
                  <a:lnTo>
                    <a:pt x="1090" y="60"/>
                  </a:lnTo>
                  <a:lnTo>
                    <a:pt x="1095" y="60"/>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37" name="Freeform 11">
              <a:extLst>
                <a:ext uri="{FF2B5EF4-FFF2-40B4-BE49-F238E27FC236}">
                  <a16:creationId xmlns:a16="http://schemas.microsoft.com/office/drawing/2014/main" id="{39F60951-7973-71DF-248B-F474DA480956}"/>
                </a:ext>
              </a:extLst>
            </xdr:cNvPr>
            <xdr:cNvSpPr>
              <a:spLocks/>
            </xdr:cNvSpPr>
          </xdr:nvSpPr>
          <xdr:spPr bwMode="auto">
            <a:xfrm>
              <a:off x="2033588" y="2838450"/>
              <a:ext cx="1814512" cy="1069975"/>
            </a:xfrm>
            <a:custGeom>
              <a:avLst/>
              <a:gdLst/>
              <a:ahLst/>
              <a:cxnLst>
                <a:cxn ang="0">
                  <a:pos x="1104" y="34"/>
                </a:cxn>
                <a:cxn ang="0">
                  <a:pos x="1063" y="80"/>
                </a:cxn>
                <a:cxn ang="0">
                  <a:pos x="1060" y="114"/>
                </a:cxn>
                <a:cxn ang="0">
                  <a:pos x="1022" y="146"/>
                </a:cxn>
                <a:cxn ang="0">
                  <a:pos x="969" y="189"/>
                </a:cxn>
                <a:cxn ang="0">
                  <a:pos x="948" y="233"/>
                </a:cxn>
                <a:cxn ang="0">
                  <a:pos x="946" y="308"/>
                </a:cxn>
                <a:cxn ang="0">
                  <a:pos x="1017" y="347"/>
                </a:cxn>
                <a:cxn ang="0">
                  <a:pos x="1065" y="368"/>
                </a:cxn>
                <a:cxn ang="0">
                  <a:pos x="1115" y="418"/>
                </a:cxn>
                <a:cxn ang="0">
                  <a:pos x="1099" y="473"/>
                </a:cxn>
                <a:cxn ang="0">
                  <a:pos x="1088" y="539"/>
                </a:cxn>
                <a:cxn ang="0">
                  <a:pos x="1049" y="596"/>
                </a:cxn>
                <a:cxn ang="0">
                  <a:pos x="1001" y="624"/>
                </a:cxn>
                <a:cxn ang="0">
                  <a:pos x="932" y="674"/>
                </a:cxn>
                <a:cxn ang="0">
                  <a:pos x="900" y="644"/>
                </a:cxn>
                <a:cxn ang="0">
                  <a:pos x="862" y="628"/>
                </a:cxn>
                <a:cxn ang="0">
                  <a:pos x="850" y="580"/>
                </a:cxn>
                <a:cxn ang="0">
                  <a:pos x="852" y="548"/>
                </a:cxn>
                <a:cxn ang="0">
                  <a:pos x="823" y="498"/>
                </a:cxn>
                <a:cxn ang="0">
                  <a:pos x="809" y="459"/>
                </a:cxn>
                <a:cxn ang="0">
                  <a:pos x="834" y="441"/>
                </a:cxn>
                <a:cxn ang="0">
                  <a:pos x="875" y="379"/>
                </a:cxn>
                <a:cxn ang="0">
                  <a:pos x="852" y="329"/>
                </a:cxn>
                <a:cxn ang="0">
                  <a:pos x="772" y="292"/>
                </a:cxn>
                <a:cxn ang="0">
                  <a:pos x="713" y="258"/>
                </a:cxn>
                <a:cxn ang="0">
                  <a:pos x="670" y="253"/>
                </a:cxn>
                <a:cxn ang="0">
                  <a:pos x="635" y="315"/>
                </a:cxn>
                <a:cxn ang="0">
                  <a:pos x="594" y="365"/>
                </a:cxn>
                <a:cxn ang="0">
                  <a:pos x="576" y="413"/>
                </a:cxn>
                <a:cxn ang="0">
                  <a:pos x="569" y="464"/>
                </a:cxn>
                <a:cxn ang="0">
                  <a:pos x="558" y="503"/>
                </a:cxn>
                <a:cxn ang="0">
                  <a:pos x="505" y="500"/>
                </a:cxn>
                <a:cxn ang="0">
                  <a:pos x="471" y="448"/>
                </a:cxn>
                <a:cxn ang="0">
                  <a:pos x="421" y="425"/>
                </a:cxn>
                <a:cxn ang="0">
                  <a:pos x="377" y="464"/>
                </a:cxn>
                <a:cxn ang="0">
                  <a:pos x="331" y="466"/>
                </a:cxn>
                <a:cxn ang="0">
                  <a:pos x="295" y="505"/>
                </a:cxn>
                <a:cxn ang="0">
                  <a:pos x="281" y="539"/>
                </a:cxn>
                <a:cxn ang="0">
                  <a:pos x="233" y="578"/>
                </a:cxn>
                <a:cxn ang="0">
                  <a:pos x="190" y="535"/>
                </a:cxn>
                <a:cxn ang="0">
                  <a:pos x="165" y="507"/>
                </a:cxn>
                <a:cxn ang="0">
                  <a:pos x="114" y="532"/>
                </a:cxn>
                <a:cxn ang="0">
                  <a:pos x="76" y="537"/>
                </a:cxn>
                <a:cxn ang="0">
                  <a:pos x="87" y="493"/>
                </a:cxn>
                <a:cxn ang="0">
                  <a:pos x="85" y="448"/>
                </a:cxn>
                <a:cxn ang="0">
                  <a:pos x="98" y="407"/>
                </a:cxn>
                <a:cxn ang="0">
                  <a:pos x="53" y="377"/>
                </a:cxn>
                <a:cxn ang="0">
                  <a:pos x="37" y="338"/>
                </a:cxn>
                <a:cxn ang="0">
                  <a:pos x="5" y="288"/>
                </a:cxn>
                <a:cxn ang="0">
                  <a:pos x="60" y="242"/>
                </a:cxn>
                <a:cxn ang="0">
                  <a:pos x="76" y="180"/>
                </a:cxn>
                <a:cxn ang="0">
                  <a:pos x="103" y="130"/>
                </a:cxn>
                <a:cxn ang="0">
                  <a:pos x="158" y="119"/>
                </a:cxn>
                <a:cxn ang="0">
                  <a:pos x="194" y="128"/>
                </a:cxn>
                <a:cxn ang="0">
                  <a:pos x="229" y="116"/>
                </a:cxn>
                <a:cxn ang="0">
                  <a:pos x="263" y="141"/>
                </a:cxn>
                <a:cxn ang="0">
                  <a:pos x="304" y="114"/>
                </a:cxn>
                <a:cxn ang="0">
                  <a:pos x="320" y="160"/>
                </a:cxn>
                <a:cxn ang="0">
                  <a:pos x="357" y="93"/>
                </a:cxn>
              </a:cxnLst>
              <a:rect l="0" t="0" r="r" b="b"/>
              <a:pathLst>
                <a:path w="1143" h="674">
                  <a:moveTo>
                    <a:pt x="1095" y="0"/>
                  </a:moveTo>
                  <a:lnTo>
                    <a:pt x="1095" y="2"/>
                  </a:lnTo>
                  <a:lnTo>
                    <a:pt x="1095" y="4"/>
                  </a:lnTo>
                  <a:lnTo>
                    <a:pt x="1095" y="7"/>
                  </a:lnTo>
                  <a:lnTo>
                    <a:pt x="1092" y="9"/>
                  </a:lnTo>
                  <a:lnTo>
                    <a:pt x="1090" y="11"/>
                  </a:lnTo>
                  <a:lnTo>
                    <a:pt x="1090" y="16"/>
                  </a:lnTo>
                  <a:lnTo>
                    <a:pt x="1090" y="20"/>
                  </a:lnTo>
                  <a:lnTo>
                    <a:pt x="1092" y="20"/>
                  </a:lnTo>
                  <a:lnTo>
                    <a:pt x="1095" y="20"/>
                  </a:lnTo>
                  <a:lnTo>
                    <a:pt x="1097" y="18"/>
                  </a:lnTo>
                  <a:lnTo>
                    <a:pt x="1099" y="18"/>
                  </a:lnTo>
                  <a:lnTo>
                    <a:pt x="1102" y="18"/>
                  </a:lnTo>
                  <a:lnTo>
                    <a:pt x="1104" y="18"/>
                  </a:lnTo>
                  <a:lnTo>
                    <a:pt x="1104" y="20"/>
                  </a:lnTo>
                  <a:lnTo>
                    <a:pt x="1104" y="27"/>
                  </a:lnTo>
                  <a:lnTo>
                    <a:pt x="1104" y="34"/>
                  </a:lnTo>
                  <a:lnTo>
                    <a:pt x="1104" y="41"/>
                  </a:lnTo>
                  <a:lnTo>
                    <a:pt x="1104" y="48"/>
                  </a:lnTo>
                  <a:lnTo>
                    <a:pt x="1102" y="52"/>
                  </a:lnTo>
                  <a:lnTo>
                    <a:pt x="1102" y="55"/>
                  </a:lnTo>
                  <a:lnTo>
                    <a:pt x="1099" y="55"/>
                  </a:lnTo>
                  <a:lnTo>
                    <a:pt x="1095" y="55"/>
                  </a:lnTo>
                  <a:lnTo>
                    <a:pt x="1092" y="55"/>
                  </a:lnTo>
                  <a:lnTo>
                    <a:pt x="1090" y="57"/>
                  </a:lnTo>
                  <a:lnTo>
                    <a:pt x="1090" y="59"/>
                  </a:lnTo>
                  <a:lnTo>
                    <a:pt x="1092" y="64"/>
                  </a:lnTo>
                  <a:lnTo>
                    <a:pt x="1092" y="68"/>
                  </a:lnTo>
                  <a:lnTo>
                    <a:pt x="1090" y="73"/>
                  </a:lnTo>
                  <a:lnTo>
                    <a:pt x="1088" y="75"/>
                  </a:lnTo>
                  <a:lnTo>
                    <a:pt x="1083" y="77"/>
                  </a:lnTo>
                  <a:lnTo>
                    <a:pt x="1067" y="77"/>
                  </a:lnTo>
                  <a:lnTo>
                    <a:pt x="1065" y="80"/>
                  </a:lnTo>
                  <a:lnTo>
                    <a:pt x="1063" y="80"/>
                  </a:lnTo>
                  <a:lnTo>
                    <a:pt x="1063" y="82"/>
                  </a:lnTo>
                  <a:lnTo>
                    <a:pt x="1063" y="84"/>
                  </a:lnTo>
                  <a:lnTo>
                    <a:pt x="1063" y="87"/>
                  </a:lnTo>
                  <a:lnTo>
                    <a:pt x="1063" y="89"/>
                  </a:lnTo>
                  <a:lnTo>
                    <a:pt x="1060" y="91"/>
                  </a:lnTo>
                  <a:lnTo>
                    <a:pt x="1060" y="93"/>
                  </a:lnTo>
                  <a:lnTo>
                    <a:pt x="1063" y="96"/>
                  </a:lnTo>
                  <a:lnTo>
                    <a:pt x="1067" y="96"/>
                  </a:lnTo>
                  <a:lnTo>
                    <a:pt x="1070" y="96"/>
                  </a:lnTo>
                  <a:lnTo>
                    <a:pt x="1072" y="96"/>
                  </a:lnTo>
                  <a:lnTo>
                    <a:pt x="1070" y="98"/>
                  </a:lnTo>
                  <a:lnTo>
                    <a:pt x="1070" y="100"/>
                  </a:lnTo>
                  <a:lnTo>
                    <a:pt x="1065" y="100"/>
                  </a:lnTo>
                  <a:lnTo>
                    <a:pt x="1063" y="103"/>
                  </a:lnTo>
                  <a:lnTo>
                    <a:pt x="1060" y="105"/>
                  </a:lnTo>
                  <a:lnTo>
                    <a:pt x="1058" y="107"/>
                  </a:lnTo>
                  <a:lnTo>
                    <a:pt x="1060" y="114"/>
                  </a:lnTo>
                  <a:lnTo>
                    <a:pt x="1060" y="119"/>
                  </a:lnTo>
                  <a:lnTo>
                    <a:pt x="1060" y="121"/>
                  </a:lnTo>
                  <a:lnTo>
                    <a:pt x="1056" y="121"/>
                  </a:lnTo>
                  <a:lnTo>
                    <a:pt x="1054" y="123"/>
                  </a:lnTo>
                  <a:lnTo>
                    <a:pt x="1051" y="125"/>
                  </a:lnTo>
                  <a:lnTo>
                    <a:pt x="1051" y="128"/>
                  </a:lnTo>
                  <a:lnTo>
                    <a:pt x="1042" y="130"/>
                  </a:lnTo>
                  <a:lnTo>
                    <a:pt x="1040" y="130"/>
                  </a:lnTo>
                  <a:lnTo>
                    <a:pt x="1038" y="135"/>
                  </a:lnTo>
                  <a:lnTo>
                    <a:pt x="1038" y="139"/>
                  </a:lnTo>
                  <a:lnTo>
                    <a:pt x="1038" y="141"/>
                  </a:lnTo>
                  <a:lnTo>
                    <a:pt x="1035" y="144"/>
                  </a:lnTo>
                  <a:lnTo>
                    <a:pt x="1033" y="144"/>
                  </a:lnTo>
                  <a:lnTo>
                    <a:pt x="1028" y="144"/>
                  </a:lnTo>
                  <a:lnTo>
                    <a:pt x="1026" y="144"/>
                  </a:lnTo>
                  <a:lnTo>
                    <a:pt x="1024" y="146"/>
                  </a:lnTo>
                  <a:lnTo>
                    <a:pt x="1022" y="146"/>
                  </a:lnTo>
                  <a:lnTo>
                    <a:pt x="1019" y="148"/>
                  </a:lnTo>
                  <a:lnTo>
                    <a:pt x="1017" y="148"/>
                  </a:lnTo>
                  <a:lnTo>
                    <a:pt x="1015" y="148"/>
                  </a:lnTo>
                  <a:lnTo>
                    <a:pt x="1015" y="151"/>
                  </a:lnTo>
                  <a:lnTo>
                    <a:pt x="1015" y="157"/>
                  </a:lnTo>
                  <a:lnTo>
                    <a:pt x="1017" y="164"/>
                  </a:lnTo>
                  <a:lnTo>
                    <a:pt x="1017" y="169"/>
                  </a:lnTo>
                  <a:lnTo>
                    <a:pt x="1017" y="173"/>
                  </a:lnTo>
                  <a:lnTo>
                    <a:pt x="1012" y="178"/>
                  </a:lnTo>
                  <a:lnTo>
                    <a:pt x="1010" y="183"/>
                  </a:lnTo>
                  <a:lnTo>
                    <a:pt x="1008" y="183"/>
                  </a:lnTo>
                  <a:lnTo>
                    <a:pt x="1006" y="185"/>
                  </a:lnTo>
                  <a:lnTo>
                    <a:pt x="1001" y="185"/>
                  </a:lnTo>
                  <a:lnTo>
                    <a:pt x="996" y="185"/>
                  </a:lnTo>
                  <a:lnTo>
                    <a:pt x="990" y="185"/>
                  </a:lnTo>
                  <a:lnTo>
                    <a:pt x="978" y="187"/>
                  </a:lnTo>
                  <a:lnTo>
                    <a:pt x="969" y="189"/>
                  </a:lnTo>
                  <a:lnTo>
                    <a:pt x="964" y="187"/>
                  </a:lnTo>
                  <a:lnTo>
                    <a:pt x="964" y="185"/>
                  </a:lnTo>
                  <a:lnTo>
                    <a:pt x="962" y="180"/>
                  </a:lnTo>
                  <a:lnTo>
                    <a:pt x="960" y="180"/>
                  </a:lnTo>
                  <a:lnTo>
                    <a:pt x="958" y="180"/>
                  </a:lnTo>
                  <a:lnTo>
                    <a:pt x="955" y="185"/>
                  </a:lnTo>
                  <a:lnTo>
                    <a:pt x="955" y="192"/>
                  </a:lnTo>
                  <a:lnTo>
                    <a:pt x="953" y="196"/>
                  </a:lnTo>
                  <a:lnTo>
                    <a:pt x="955" y="199"/>
                  </a:lnTo>
                  <a:lnTo>
                    <a:pt x="955" y="203"/>
                  </a:lnTo>
                  <a:lnTo>
                    <a:pt x="958" y="205"/>
                  </a:lnTo>
                  <a:lnTo>
                    <a:pt x="960" y="210"/>
                  </a:lnTo>
                  <a:lnTo>
                    <a:pt x="958" y="212"/>
                  </a:lnTo>
                  <a:lnTo>
                    <a:pt x="958" y="215"/>
                  </a:lnTo>
                  <a:lnTo>
                    <a:pt x="955" y="217"/>
                  </a:lnTo>
                  <a:lnTo>
                    <a:pt x="953" y="221"/>
                  </a:lnTo>
                  <a:lnTo>
                    <a:pt x="948" y="233"/>
                  </a:lnTo>
                  <a:lnTo>
                    <a:pt x="944" y="237"/>
                  </a:lnTo>
                  <a:lnTo>
                    <a:pt x="939" y="240"/>
                  </a:lnTo>
                  <a:lnTo>
                    <a:pt x="937" y="240"/>
                  </a:lnTo>
                  <a:lnTo>
                    <a:pt x="937" y="244"/>
                  </a:lnTo>
                  <a:lnTo>
                    <a:pt x="937" y="251"/>
                  </a:lnTo>
                  <a:lnTo>
                    <a:pt x="939" y="256"/>
                  </a:lnTo>
                  <a:lnTo>
                    <a:pt x="939" y="263"/>
                  </a:lnTo>
                  <a:lnTo>
                    <a:pt x="937" y="267"/>
                  </a:lnTo>
                  <a:lnTo>
                    <a:pt x="935" y="272"/>
                  </a:lnTo>
                  <a:lnTo>
                    <a:pt x="930" y="276"/>
                  </a:lnTo>
                  <a:lnTo>
                    <a:pt x="928" y="279"/>
                  </a:lnTo>
                  <a:lnTo>
                    <a:pt x="930" y="285"/>
                  </a:lnTo>
                  <a:lnTo>
                    <a:pt x="930" y="290"/>
                  </a:lnTo>
                  <a:lnTo>
                    <a:pt x="932" y="295"/>
                  </a:lnTo>
                  <a:lnTo>
                    <a:pt x="935" y="297"/>
                  </a:lnTo>
                  <a:lnTo>
                    <a:pt x="939" y="301"/>
                  </a:lnTo>
                  <a:lnTo>
                    <a:pt x="946" y="308"/>
                  </a:lnTo>
                  <a:lnTo>
                    <a:pt x="953" y="313"/>
                  </a:lnTo>
                  <a:lnTo>
                    <a:pt x="955" y="317"/>
                  </a:lnTo>
                  <a:lnTo>
                    <a:pt x="962" y="327"/>
                  </a:lnTo>
                  <a:lnTo>
                    <a:pt x="964" y="336"/>
                  </a:lnTo>
                  <a:lnTo>
                    <a:pt x="967" y="340"/>
                  </a:lnTo>
                  <a:lnTo>
                    <a:pt x="969" y="343"/>
                  </a:lnTo>
                  <a:lnTo>
                    <a:pt x="969" y="345"/>
                  </a:lnTo>
                  <a:lnTo>
                    <a:pt x="971" y="347"/>
                  </a:lnTo>
                  <a:lnTo>
                    <a:pt x="974" y="347"/>
                  </a:lnTo>
                  <a:lnTo>
                    <a:pt x="976" y="347"/>
                  </a:lnTo>
                  <a:lnTo>
                    <a:pt x="978" y="349"/>
                  </a:lnTo>
                  <a:lnTo>
                    <a:pt x="980" y="352"/>
                  </a:lnTo>
                  <a:lnTo>
                    <a:pt x="987" y="352"/>
                  </a:lnTo>
                  <a:lnTo>
                    <a:pt x="996" y="349"/>
                  </a:lnTo>
                  <a:lnTo>
                    <a:pt x="1003" y="349"/>
                  </a:lnTo>
                  <a:lnTo>
                    <a:pt x="1012" y="347"/>
                  </a:lnTo>
                  <a:lnTo>
                    <a:pt x="1017" y="347"/>
                  </a:lnTo>
                  <a:lnTo>
                    <a:pt x="1019" y="345"/>
                  </a:lnTo>
                  <a:lnTo>
                    <a:pt x="1022" y="345"/>
                  </a:lnTo>
                  <a:lnTo>
                    <a:pt x="1024" y="347"/>
                  </a:lnTo>
                  <a:lnTo>
                    <a:pt x="1026" y="347"/>
                  </a:lnTo>
                  <a:lnTo>
                    <a:pt x="1028" y="349"/>
                  </a:lnTo>
                  <a:lnTo>
                    <a:pt x="1028" y="354"/>
                  </a:lnTo>
                  <a:lnTo>
                    <a:pt x="1033" y="356"/>
                  </a:lnTo>
                  <a:lnTo>
                    <a:pt x="1035" y="356"/>
                  </a:lnTo>
                  <a:lnTo>
                    <a:pt x="1038" y="356"/>
                  </a:lnTo>
                  <a:lnTo>
                    <a:pt x="1044" y="356"/>
                  </a:lnTo>
                  <a:lnTo>
                    <a:pt x="1049" y="356"/>
                  </a:lnTo>
                  <a:lnTo>
                    <a:pt x="1051" y="356"/>
                  </a:lnTo>
                  <a:lnTo>
                    <a:pt x="1054" y="359"/>
                  </a:lnTo>
                  <a:lnTo>
                    <a:pt x="1054" y="361"/>
                  </a:lnTo>
                  <a:lnTo>
                    <a:pt x="1056" y="363"/>
                  </a:lnTo>
                  <a:lnTo>
                    <a:pt x="1058" y="365"/>
                  </a:lnTo>
                  <a:lnTo>
                    <a:pt x="1065" y="368"/>
                  </a:lnTo>
                  <a:lnTo>
                    <a:pt x="1067" y="370"/>
                  </a:lnTo>
                  <a:lnTo>
                    <a:pt x="1070" y="372"/>
                  </a:lnTo>
                  <a:lnTo>
                    <a:pt x="1072" y="377"/>
                  </a:lnTo>
                  <a:lnTo>
                    <a:pt x="1074" y="379"/>
                  </a:lnTo>
                  <a:lnTo>
                    <a:pt x="1074" y="381"/>
                  </a:lnTo>
                  <a:lnTo>
                    <a:pt x="1079" y="384"/>
                  </a:lnTo>
                  <a:lnTo>
                    <a:pt x="1081" y="386"/>
                  </a:lnTo>
                  <a:lnTo>
                    <a:pt x="1083" y="388"/>
                  </a:lnTo>
                  <a:lnTo>
                    <a:pt x="1083" y="395"/>
                  </a:lnTo>
                  <a:lnTo>
                    <a:pt x="1086" y="404"/>
                  </a:lnTo>
                  <a:lnTo>
                    <a:pt x="1088" y="411"/>
                  </a:lnTo>
                  <a:lnTo>
                    <a:pt x="1090" y="413"/>
                  </a:lnTo>
                  <a:lnTo>
                    <a:pt x="1092" y="416"/>
                  </a:lnTo>
                  <a:lnTo>
                    <a:pt x="1097" y="418"/>
                  </a:lnTo>
                  <a:lnTo>
                    <a:pt x="1108" y="418"/>
                  </a:lnTo>
                  <a:lnTo>
                    <a:pt x="1113" y="418"/>
                  </a:lnTo>
                  <a:lnTo>
                    <a:pt x="1115" y="418"/>
                  </a:lnTo>
                  <a:lnTo>
                    <a:pt x="1124" y="418"/>
                  </a:lnTo>
                  <a:lnTo>
                    <a:pt x="1133" y="418"/>
                  </a:lnTo>
                  <a:lnTo>
                    <a:pt x="1138" y="418"/>
                  </a:lnTo>
                  <a:lnTo>
                    <a:pt x="1143" y="418"/>
                  </a:lnTo>
                  <a:lnTo>
                    <a:pt x="1140" y="427"/>
                  </a:lnTo>
                  <a:lnTo>
                    <a:pt x="1136" y="434"/>
                  </a:lnTo>
                  <a:lnTo>
                    <a:pt x="1133" y="439"/>
                  </a:lnTo>
                  <a:lnTo>
                    <a:pt x="1131" y="445"/>
                  </a:lnTo>
                  <a:lnTo>
                    <a:pt x="1127" y="450"/>
                  </a:lnTo>
                  <a:lnTo>
                    <a:pt x="1124" y="455"/>
                  </a:lnTo>
                  <a:lnTo>
                    <a:pt x="1120" y="459"/>
                  </a:lnTo>
                  <a:lnTo>
                    <a:pt x="1118" y="464"/>
                  </a:lnTo>
                  <a:lnTo>
                    <a:pt x="1115" y="466"/>
                  </a:lnTo>
                  <a:lnTo>
                    <a:pt x="1113" y="468"/>
                  </a:lnTo>
                  <a:lnTo>
                    <a:pt x="1108" y="471"/>
                  </a:lnTo>
                  <a:lnTo>
                    <a:pt x="1104" y="471"/>
                  </a:lnTo>
                  <a:lnTo>
                    <a:pt x="1099" y="473"/>
                  </a:lnTo>
                  <a:lnTo>
                    <a:pt x="1099" y="475"/>
                  </a:lnTo>
                  <a:lnTo>
                    <a:pt x="1097" y="475"/>
                  </a:lnTo>
                  <a:lnTo>
                    <a:pt x="1095" y="475"/>
                  </a:lnTo>
                  <a:lnTo>
                    <a:pt x="1095" y="477"/>
                  </a:lnTo>
                  <a:lnTo>
                    <a:pt x="1095" y="480"/>
                  </a:lnTo>
                  <a:lnTo>
                    <a:pt x="1092" y="482"/>
                  </a:lnTo>
                  <a:lnTo>
                    <a:pt x="1092" y="489"/>
                  </a:lnTo>
                  <a:lnTo>
                    <a:pt x="1092" y="493"/>
                  </a:lnTo>
                  <a:lnTo>
                    <a:pt x="1092" y="503"/>
                  </a:lnTo>
                  <a:lnTo>
                    <a:pt x="1095" y="512"/>
                  </a:lnTo>
                  <a:lnTo>
                    <a:pt x="1095" y="519"/>
                  </a:lnTo>
                  <a:lnTo>
                    <a:pt x="1095" y="523"/>
                  </a:lnTo>
                  <a:lnTo>
                    <a:pt x="1095" y="528"/>
                  </a:lnTo>
                  <a:lnTo>
                    <a:pt x="1095" y="530"/>
                  </a:lnTo>
                  <a:lnTo>
                    <a:pt x="1092" y="532"/>
                  </a:lnTo>
                  <a:lnTo>
                    <a:pt x="1090" y="537"/>
                  </a:lnTo>
                  <a:lnTo>
                    <a:pt x="1088" y="539"/>
                  </a:lnTo>
                  <a:lnTo>
                    <a:pt x="1088" y="541"/>
                  </a:lnTo>
                  <a:lnTo>
                    <a:pt x="1086" y="544"/>
                  </a:lnTo>
                  <a:lnTo>
                    <a:pt x="1086" y="546"/>
                  </a:lnTo>
                  <a:lnTo>
                    <a:pt x="1083" y="548"/>
                  </a:lnTo>
                  <a:lnTo>
                    <a:pt x="1083" y="553"/>
                  </a:lnTo>
                  <a:lnTo>
                    <a:pt x="1081" y="555"/>
                  </a:lnTo>
                  <a:lnTo>
                    <a:pt x="1079" y="560"/>
                  </a:lnTo>
                  <a:lnTo>
                    <a:pt x="1076" y="562"/>
                  </a:lnTo>
                  <a:lnTo>
                    <a:pt x="1074" y="567"/>
                  </a:lnTo>
                  <a:lnTo>
                    <a:pt x="1072" y="569"/>
                  </a:lnTo>
                  <a:lnTo>
                    <a:pt x="1070" y="573"/>
                  </a:lnTo>
                  <a:lnTo>
                    <a:pt x="1067" y="576"/>
                  </a:lnTo>
                  <a:lnTo>
                    <a:pt x="1063" y="580"/>
                  </a:lnTo>
                  <a:lnTo>
                    <a:pt x="1058" y="582"/>
                  </a:lnTo>
                  <a:lnTo>
                    <a:pt x="1056" y="587"/>
                  </a:lnTo>
                  <a:lnTo>
                    <a:pt x="1051" y="592"/>
                  </a:lnTo>
                  <a:lnTo>
                    <a:pt x="1049" y="596"/>
                  </a:lnTo>
                  <a:lnTo>
                    <a:pt x="1047" y="601"/>
                  </a:lnTo>
                  <a:lnTo>
                    <a:pt x="1040" y="608"/>
                  </a:lnTo>
                  <a:lnTo>
                    <a:pt x="1038" y="612"/>
                  </a:lnTo>
                  <a:lnTo>
                    <a:pt x="1033" y="614"/>
                  </a:lnTo>
                  <a:lnTo>
                    <a:pt x="1031" y="617"/>
                  </a:lnTo>
                  <a:lnTo>
                    <a:pt x="1028" y="617"/>
                  </a:lnTo>
                  <a:lnTo>
                    <a:pt x="1026" y="619"/>
                  </a:lnTo>
                  <a:lnTo>
                    <a:pt x="1024" y="619"/>
                  </a:lnTo>
                  <a:lnTo>
                    <a:pt x="1019" y="619"/>
                  </a:lnTo>
                  <a:lnTo>
                    <a:pt x="1017" y="619"/>
                  </a:lnTo>
                  <a:lnTo>
                    <a:pt x="1015" y="619"/>
                  </a:lnTo>
                  <a:lnTo>
                    <a:pt x="1012" y="621"/>
                  </a:lnTo>
                  <a:lnTo>
                    <a:pt x="1010" y="621"/>
                  </a:lnTo>
                  <a:lnTo>
                    <a:pt x="1008" y="621"/>
                  </a:lnTo>
                  <a:lnTo>
                    <a:pt x="1006" y="621"/>
                  </a:lnTo>
                  <a:lnTo>
                    <a:pt x="1003" y="621"/>
                  </a:lnTo>
                  <a:lnTo>
                    <a:pt x="1001" y="624"/>
                  </a:lnTo>
                  <a:lnTo>
                    <a:pt x="1001" y="626"/>
                  </a:lnTo>
                  <a:lnTo>
                    <a:pt x="999" y="628"/>
                  </a:lnTo>
                  <a:lnTo>
                    <a:pt x="996" y="628"/>
                  </a:lnTo>
                  <a:lnTo>
                    <a:pt x="996" y="630"/>
                  </a:lnTo>
                  <a:lnTo>
                    <a:pt x="994" y="633"/>
                  </a:lnTo>
                  <a:lnTo>
                    <a:pt x="990" y="633"/>
                  </a:lnTo>
                  <a:lnTo>
                    <a:pt x="983" y="635"/>
                  </a:lnTo>
                  <a:lnTo>
                    <a:pt x="976" y="637"/>
                  </a:lnTo>
                  <a:lnTo>
                    <a:pt x="971" y="640"/>
                  </a:lnTo>
                  <a:lnTo>
                    <a:pt x="969" y="642"/>
                  </a:lnTo>
                  <a:lnTo>
                    <a:pt x="964" y="644"/>
                  </a:lnTo>
                  <a:lnTo>
                    <a:pt x="962" y="649"/>
                  </a:lnTo>
                  <a:lnTo>
                    <a:pt x="958" y="651"/>
                  </a:lnTo>
                  <a:lnTo>
                    <a:pt x="953" y="658"/>
                  </a:lnTo>
                  <a:lnTo>
                    <a:pt x="948" y="662"/>
                  </a:lnTo>
                  <a:lnTo>
                    <a:pt x="942" y="669"/>
                  </a:lnTo>
                  <a:lnTo>
                    <a:pt x="932" y="674"/>
                  </a:lnTo>
                  <a:lnTo>
                    <a:pt x="930" y="672"/>
                  </a:lnTo>
                  <a:lnTo>
                    <a:pt x="928" y="669"/>
                  </a:lnTo>
                  <a:lnTo>
                    <a:pt x="926" y="667"/>
                  </a:lnTo>
                  <a:lnTo>
                    <a:pt x="923" y="667"/>
                  </a:lnTo>
                  <a:lnTo>
                    <a:pt x="921" y="665"/>
                  </a:lnTo>
                  <a:lnTo>
                    <a:pt x="919" y="662"/>
                  </a:lnTo>
                  <a:lnTo>
                    <a:pt x="916" y="662"/>
                  </a:lnTo>
                  <a:lnTo>
                    <a:pt x="914" y="662"/>
                  </a:lnTo>
                  <a:lnTo>
                    <a:pt x="912" y="660"/>
                  </a:lnTo>
                  <a:lnTo>
                    <a:pt x="912" y="658"/>
                  </a:lnTo>
                  <a:lnTo>
                    <a:pt x="912" y="656"/>
                  </a:lnTo>
                  <a:lnTo>
                    <a:pt x="912" y="653"/>
                  </a:lnTo>
                  <a:lnTo>
                    <a:pt x="910" y="651"/>
                  </a:lnTo>
                  <a:lnTo>
                    <a:pt x="907" y="651"/>
                  </a:lnTo>
                  <a:lnTo>
                    <a:pt x="905" y="649"/>
                  </a:lnTo>
                  <a:lnTo>
                    <a:pt x="903" y="646"/>
                  </a:lnTo>
                  <a:lnTo>
                    <a:pt x="900" y="644"/>
                  </a:lnTo>
                  <a:lnTo>
                    <a:pt x="896" y="644"/>
                  </a:lnTo>
                  <a:lnTo>
                    <a:pt x="894" y="642"/>
                  </a:lnTo>
                  <a:lnTo>
                    <a:pt x="894" y="640"/>
                  </a:lnTo>
                  <a:lnTo>
                    <a:pt x="891" y="637"/>
                  </a:lnTo>
                  <a:lnTo>
                    <a:pt x="889" y="637"/>
                  </a:lnTo>
                  <a:lnTo>
                    <a:pt x="887" y="637"/>
                  </a:lnTo>
                  <a:lnTo>
                    <a:pt x="884" y="635"/>
                  </a:lnTo>
                  <a:lnTo>
                    <a:pt x="882" y="635"/>
                  </a:lnTo>
                  <a:lnTo>
                    <a:pt x="882" y="633"/>
                  </a:lnTo>
                  <a:lnTo>
                    <a:pt x="880" y="633"/>
                  </a:lnTo>
                  <a:lnTo>
                    <a:pt x="878" y="633"/>
                  </a:lnTo>
                  <a:lnTo>
                    <a:pt x="875" y="633"/>
                  </a:lnTo>
                  <a:lnTo>
                    <a:pt x="873" y="633"/>
                  </a:lnTo>
                  <a:lnTo>
                    <a:pt x="871" y="630"/>
                  </a:lnTo>
                  <a:lnTo>
                    <a:pt x="868" y="630"/>
                  </a:lnTo>
                  <a:lnTo>
                    <a:pt x="866" y="628"/>
                  </a:lnTo>
                  <a:lnTo>
                    <a:pt x="862" y="628"/>
                  </a:lnTo>
                  <a:lnTo>
                    <a:pt x="855" y="628"/>
                  </a:lnTo>
                  <a:lnTo>
                    <a:pt x="850" y="628"/>
                  </a:lnTo>
                  <a:lnTo>
                    <a:pt x="848" y="628"/>
                  </a:lnTo>
                  <a:lnTo>
                    <a:pt x="843" y="626"/>
                  </a:lnTo>
                  <a:lnTo>
                    <a:pt x="843" y="621"/>
                  </a:lnTo>
                  <a:lnTo>
                    <a:pt x="836" y="612"/>
                  </a:lnTo>
                  <a:lnTo>
                    <a:pt x="834" y="610"/>
                  </a:lnTo>
                  <a:lnTo>
                    <a:pt x="834" y="605"/>
                  </a:lnTo>
                  <a:lnTo>
                    <a:pt x="834" y="603"/>
                  </a:lnTo>
                  <a:lnTo>
                    <a:pt x="839" y="601"/>
                  </a:lnTo>
                  <a:lnTo>
                    <a:pt x="841" y="596"/>
                  </a:lnTo>
                  <a:lnTo>
                    <a:pt x="843" y="594"/>
                  </a:lnTo>
                  <a:lnTo>
                    <a:pt x="843" y="592"/>
                  </a:lnTo>
                  <a:lnTo>
                    <a:pt x="843" y="585"/>
                  </a:lnTo>
                  <a:lnTo>
                    <a:pt x="846" y="582"/>
                  </a:lnTo>
                  <a:lnTo>
                    <a:pt x="848" y="580"/>
                  </a:lnTo>
                  <a:lnTo>
                    <a:pt x="850" y="580"/>
                  </a:lnTo>
                  <a:lnTo>
                    <a:pt x="852" y="580"/>
                  </a:lnTo>
                  <a:lnTo>
                    <a:pt x="855" y="578"/>
                  </a:lnTo>
                  <a:lnTo>
                    <a:pt x="857" y="578"/>
                  </a:lnTo>
                  <a:lnTo>
                    <a:pt x="859" y="576"/>
                  </a:lnTo>
                  <a:lnTo>
                    <a:pt x="862" y="576"/>
                  </a:lnTo>
                  <a:lnTo>
                    <a:pt x="864" y="573"/>
                  </a:lnTo>
                  <a:lnTo>
                    <a:pt x="862" y="571"/>
                  </a:lnTo>
                  <a:lnTo>
                    <a:pt x="862" y="569"/>
                  </a:lnTo>
                  <a:lnTo>
                    <a:pt x="864" y="567"/>
                  </a:lnTo>
                  <a:lnTo>
                    <a:pt x="866" y="564"/>
                  </a:lnTo>
                  <a:lnTo>
                    <a:pt x="866" y="562"/>
                  </a:lnTo>
                  <a:lnTo>
                    <a:pt x="866" y="560"/>
                  </a:lnTo>
                  <a:lnTo>
                    <a:pt x="864" y="557"/>
                  </a:lnTo>
                  <a:lnTo>
                    <a:pt x="859" y="555"/>
                  </a:lnTo>
                  <a:lnTo>
                    <a:pt x="857" y="555"/>
                  </a:lnTo>
                  <a:lnTo>
                    <a:pt x="855" y="553"/>
                  </a:lnTo>
                  <a:lnTo>
                    <a:pt x="852" y="548"/>
                  </a:lnTo>
                  <a:lnTo>
                    <a:pt x="852" y="546"/>
                  </a:lnTo>
                  <a:lnTo>
                    <a:pt x="850" y="544"/>
                  </a:lnTo>
                  <a:lnTo>
                    <a:pt x="846" y="541"/>
                  </a:lnTo>
                  <a:lnTo>
                    <a:pt x="834" y="541"/>
                  </a:lnTo>
                  <a:lnTo>
                    <a:pt x="825" y="541"/>
                  </a:lnTo>
                  <a:lnTo>
                    <a:pt x="823" y="539"/>
                  </a:lnTo>
                  <a:lnTo>
                    <a:pt x="820" y="537"/>
                  </a:lnTo>
                  <a:lnTo>
                    <a:pt x="823" y="535"/>
                  </a:lnTo>
                  <a:lnTo>
                    <a:pt x="823" y="532"/>
                  </a:lnTo>
                  <a:lnTo>
                    <a:pt x="825" y="528"/>
                  </a:lnTo>
                  <a:lnTo>
                    <a:pt x="825" y="525"/>
                  </a:lnTo>
                  <a:lnTo>
                    <a:pt x="825" y="521"/>
                  </a:lnTo>
                  <a:lnTo>
                    <a:pt x="825" y="519"/>
                  </a:lnTo>
                  <a:lnTo>
                    <a:pt x="825" y="514"/>
                  </a:lnTo>
                  <a:lnTo>
                    <a:pt x="825" y="512"/>
                  </a:lnTo>
                  <a:lnTo>
                    <a:pt x="818" y="505"/>
                  </a:lnTo>
                  <a:lnTo>
                    <a:pt x="823" y="498"/>
                  </a:lnTo>
                  <a:lnTo>
                    <a:pt x="825" y="491"/>
                  </a:lnTo>
                  <a:lnTo>
                    <a:pt x="827" y="487"/>
                  </a:lnTo>
                  <a:lnTo>
                    <a:pt x="827" y="482"/>
                  </a:lnTo>
                  <a:lnTo>
                    <a:pt x="827" y="477"/>
                  </a:lnTo>
                  <a:lnTo>
                    <a:pt x="825" y="473"/>
                  </a:lnTo>
                  <a:lnTo>
                    <a:pt x="825" y="468"/>
                  </a:lnTo>
                  <a:lnTo>
                    <a:pt x="823" y="464"/>
                  </a:lnTo>
                  <a:lnTo>
                    <a:pt x="823" y="461"/>
                  </a:lnTo>
                  <a:lnTo>
                    <a:pt x="820" y="461"/>
                  </a:lnTo>
                  <a:lnTo>
                    <a:pt x="818" y="464"/>
                  </a:lnTo>
                  <a:lnTo>
                    <a:pt x="816" y="468"/>
                  </a:lnTo>
                  <a:lnTo>
                    <a:pt x="814" y="471"/>
                  </a:lnTo>
                  <a:lnTo>
                    <a:pt x="811" y="468"/>
                  </a:lnTo>
                  <a:lnTo>
                    <a:pt x="809" y="468"/>
                  </a:lnTo>
                  <a:lnTo>
                    <a:pt x="807" y="466"/>
                  </a:lnTo>
                  <a:lnTo>
                    <a:pt x="807" y="461"/>
                  </a:lnTo>
                  <a:lnTo>
                    <a:pt x="809" y="459"/>
                  </a:lnTo>
                  <a:lnTo>
                    <a:pt x="809" y="457"/>
                  </a:lnTo>
                  <a:lnTo>
                    <a:pt x="814" y="457"/>
                  </a:lnTo>
                  <a:lnTo>
                    <a:pt x="818" y="455"/>
                  </a:lnTo>
                  <a:lnTo>
                    <a:pt x="818" y="452"/>
                  </a:lnTo>
                  <a:lnTo>
                    <a:pt x="818" y="450"/>
                  </a:lnTo>
                  <a:lnTo>
                    <a:pt x="818" y="448"/>
                  </a:lnTo>
                  <a:lnTo>
                    <a:pt x="816" y="445"/>
                  </a:lnTo>
                  <a:lnTo>
                    <a:pt x="814" y="443"/>
                  </a:lnTo>
                  <a:lnTo>
                    <a:pt x="816" y="441"/>
                  </a:lnTo>
                  <a:lnTo>
                    <a:pt x="818" y="441"/>
                  </a:lnTo>
                  <a:lnTo>
                    <a:pt x="820" y="441"/>
                  </a:lnTo>
                  <a:lnTo>
                    <a:pt x="823" y="443"/>
                  </a:lnTo>
                  <a:lnTo>
                    <a:pt x="825" y="445"/>
                  </a:lnTo>
                  <a:lnTo>
                    <a:pt x="827" y="445"/>
                  </a:lnTo>
                  <a:lnTo>
                    <a:pt x="830" y="445"/>
                  </a:lnTo>
                  <a:lnTo>
                    <a:pt x="832" y="443"/>
                  </a:lnTo>
                  <a:lnTo>
                    <a:pt x="834" y="441"/>
                  </a:lnTo>
                  <a:lnTo>
                    <a:pt x="836" y="441"/>
                  </a:lnTo>
                  <a:lnTo>
                    <a:pt x="836" y="439"/>
                  </a:lnTo>
                  <a:lnTo>
                    <a:pt x="836" y="434"/>
                  </a:lnTo>
                  <a:lnTo>
                    <a:pt x="834" y="429"/>
                  </a:lnTo>
                  <a:lnTo>
                    <a:pt x="832" y="425"/>
                  </a:lnTo>
                  <a:lnTo>
                    <a:pt x="830" y="418"/>
                  </a:lnTo>
                  <a:lnTo>
                    <a:pt x="832" y="416"/>
                  </a:lnTo>
                  <a:lnTo>
                    <a:pt x="834" y="413"/>
                  </a:lnTo>
                  <a:lnTo>
                    <a:pt x="839" y="409"/>
                  </a:lnTo>
                  <a:lnTo>
                    <a:pt x="846" y="402"/>
                  </a:lnTo>
                  <a:lnTo>
                    <a:pt x="852" y="397"/>
                  </a:lnTo>
                  <a:lnTo>
                    <a:pt x="859" y="393"/>
                  </a:lnTo>
                  <a:lnTo>
                    <a:pt x="864" y="388"/>
                  </a:lnTo>
                  <a:lnTo>
                    <a:pt x="868" y="384"/>
                  </a:lnTo>
                  <a:lnTo>
                    <a:pt x="871" y="381"/>
                  </a:lnTo>
                  <a:lnTo>
                    <a:pt x="871" y="379"/>
                  </a:lnTo>
                  <a:lnTo>
                    <a:pt x="875" y="379"/>
                  </a:lnTo>
                  <a:lnTo>
                    <a:pt x="878" y="377"/>
                  </a:lnTo>
                  <a:lnTo>
                    <a:pt x="878" y="375"/>
                  </a:lnTo>
                  <a:lnTo>
                    <a:pt x="878" y="372"/>
                  </a:lnTo>
                  <a:lnTo>
                    <a:pt x="875" y="370"/>
                  </a:lnTo>
                  <a:lnTo>
                    <a:pt x="875" y="365"/>
                  </a:lnTo>
                  <a:lnTo>
                    <a:pt x="875" y="361"/>
                  </a:lnTo>
                  <a:lnTo>
                    <a:pt x="875" y="354"/>
                  </a:lnTo>
                  <a:lnTo>
                    <a:pt x="875" y="347"/>
                  </a:lnTo>
                  <a:lnTo>
                    <a:pt x="875" y="343"/>
                  </a:lnTo>
                  <a:lnTo>
                    <a:pt x="875" y="338"/>
                  </a:lnTo>
                  <a:lnTo>
                    <a:pt x="878" y="336"/>
                  </a:lnTo>
                  <a:lnTo>
                    <a:pt x="871" y="338"/>
                  </a:lnTo>
                  <a:lnTo>
                    <a:pt x="866" y="338"/>
                  </a:lnTo>
                  <a:lnTo>
                    <a:pt x="864" y="338"/>
                  </a:lnTo>
                  <a:lnTo>
                    <a:pt x="859" y="336"/>
                  </a:lnTo>
                  <a:lnTo>
                    <a:pt x="857" y="333"/>
                  </a:lnTo>
                  <a:lnTo>
                    <a:pt x="852" y="329"/>
                  </a:lnTo>
                  <a:lnTo>
                    <a:pt x="850" y="327"/>
                  </a:lnTo>
                  <a:lnTo>
                    <a:pt x="846" y="324"/>
                  </a:lnTo>
                  <a:lnTo>
                    <a:pt x="839" y="322"/>
                  </a:lnTo>
                  <a:lnTo>
                    <a:pt x="832" y="317"/>
                  </a:lnTo>
                  <a:lnTo>
                    <a:pt x="827" y="317"/>
                  </a:lnTo>
                  <a:lnTo>
                    <a:pt x="823" y="315"/>
                  </a:lnTo>
                  <a:lnTo>
                    <a:pt x="818" y="313"/>
                  </a:lnTo>
                  <a:lnTo>
                    <a:pt x="814" y="311"/>
                  </a:lnTo>
                  <a:lnTo>
                    <a:pt x="811" y="311"/>
                  </a:lnTo>
                  <a:lnTo>
                    <a:pt x="809" y="308"/>
                  </a:lnTo>
                  <a:lnTo>
                    <a:pt x="804" y="306"/>
                  </a:lnTo>
                  <a:lnTo>
                    <a:pt x="800" y="306"/>
                  </a:lnTo>
                  <a:lnTo>
                    <a:pt x="791" y="304"/>
                  </a:lnTo>
                  <a:lnTo>
                    <a:pt x="786" y="301"/>
                  </a:lnTo>
                  <a:lnTo>
                    <a:pt x="784" y="299"/>
                  </a:lnTo>
                  <a:lnTo>
                    <a:pt x="777" y="297"/>
                  </a:lnTo>
                  <a:lnTo>
                    <a:pt x="772" y="292"/>
                  </a:lnTo>
                  <a:lnTo>
                    <a:pt x="766" y="285"/>
                  </a:lnTo>
                  <a:lnTo>
                    <a:pt x="763" y="283"/>
                  </a:lnTo>
                  <a:lnTo>
                    <a:pt x="761" y="279"/>
                  </a:lnTo>
                  <a:lnTo>
                    <a:pt x="759" y="274"/>
                  </a:lnTo>
                  <a:lnTo>
                    <a:pt x="759" y="267"/>
                  </a:lnTo>
                  <a:lnTo>
                    <a:pt x="756" y="260"/>
                  </a:lnTo>
                  <a:lnTo>
                    <a:pt x="754" y="258"/>
                  </a:lnTo>
                  <a:lnTo>
                    <a:pt x="752" y="258"/>
                  </a:lnTo>
                  <a:lnTo>
                    <a:pt x="750" y="260"/>
                  </a:lnTo>
                  <a:lnTo>
                    <a:pt x="738" y="263"/>
                  </a:lnTo>
                  <a:lnTo>
                    <a:pt x="727" y="267"/>
                  </a:lnTo>
                  <a:lnTo>
                    <a:pt x="724" y="267"/>
                  </a:lnTo>
                  <a:lnTo>
                    <a:pt x="722" y="267"/>
                  </a:lnTo>
                  <a:lnTo>
                    <a:pt x="720" y="265"/>
                  </a:lnTo>
                  <a:lnTo>
                    <a:pt x="718" y="260"/>
                  </a:lnTo>
                  <a:lnTo>
                    <a:pt x="715" y="258"/>
                  </a:lnTo>
                  <a:lnTo>
                    <a:pt x="713" y="258"/>
                  </a:lnTo>
                  <a:lnTo>
                    <a:pt x="711" y="260"/>
                  </a:lnTo>
                  <a:lnTo>
                    <a:pt x="708" y="263"/>
                  </a:lnTo>
                  <a:lnTo>
                    <a:pt x="704" y="265"/>
                  </a:lnTo>
                  <a:lnTo>
                    <a:pt x="699" y="265"/>
                  </a:lnTo>
                  <a:lnTo>
                    <a:pt x="697" y="263"/>
                  </a:lnTo>
                  <a:lnTo>
                    <a:pt x="697" y="260"/>
                  </a:lnTo>
                  <a:lnTo>
                    <a:pt x="692" y="258"/>
                  </a:lnTo>
                  <a:lnTo>
                    <a:pt x="690" y="258"/>
                  </a:lnTo>
                  <a:lnTo>
                    <a:pt x="688" y="256"/>
                  </a:lnTo>
                  <a:lnTo>
                    <a:pt x="686" y="253"/>
                  </a:lnTo>
                  <a:lnTo>
                    <a:pt x="683" y="251"/>
                  </a:lnTo>
                  <a:lnTo>
                    <a:pt x="681" y="249"/>
                  </a:lnTo>
                  <a:lnTo>
                    <a:pt x="679" y="249"/>
                  </a:lnTo>
                  <a:lnTo>
                    <a:pt x="677" y="251"/>
                  </a:lnTo>
                  <a:lnTo>
                    <a:pt x="674" y="253"/>
                  </a:lnTo>
                  <a:lnTo>
                    <a:pt x="672" y="256"/>
                  </a:lnTo>
                  <a:lnTo>
                    <a:pt x="670" y="253"/>
                  </a:lnTo>
                  <a:lnTo>
                    <a:pt x="665" y="253"/>
                  </a:lnTo>
                  <a:lnTo>
                    <a:pt x="661" y="249"/>
                  </a:lnTo>
                  <a:lnTo>
                    <a:pt x="658" y="247"/>
                  </a:lnTo>
                  <a:lnTo>
                    <a:pt x="654" y="244"/>
                  </a:lnTo>
                  <a:lnTo>
                    <a:pt x="651" y="247"/>
                  </a:lnTo>
                  <a:lnTo>
                    <a:pt x="645" y="256"/>
                  </a:lnTo>
                  <a:lnTo>
                    <a:pt x="638" y="267"/>
                  </a:lnTo>
                  <a:lnTo>
                    <a:pt x="638" y="269"/>
                  </a:lnTo>
                  <a:lnTo>
                    <a:pt x="638" y="272"/>
                  </a:lnTo>
                  <a:lnTo>
                    <a:pt x="638" y="276"/>
                  </a:lnTo>
                  <a:lnTo>
                    <a:pt x="642" y="283"/>
                  </a:lnTo>
                  <a:lnTo>
                    <a:pt x="645" y="290"/>
                  </a:lnTo>
                  <a:lnTo>
                    <a:pt x="647" y="292"/>
                  </a:lnTo>
                  <a:lnTo>
                    <a:pt x="647" y="297"/>
                  </a:lnTo>
                  <a:lnTo>
                    <a:pt x="645" y="304"/>
                  </a:lnTo>
                  <a:lnTo>
                    <a:pt x="642" y="311"/>
                  </a:lnTo>
                  <a:lnTo>
                    <a:pt x="635" y="315"/>
                  </a:lnTo>
                  <a:lnTo>
                    <a:pt x="629" y="322"/>
                  </a:lnTo>
                  <a:lnTo>
                    <a:pt x="629" y="327"/>
                  </a:lnTo>
                  <a:lnTo>
                    <a:pt x="629" y="331"/>
                  </a:lnTo>
                  <a:lnTo>
                    <a:pt x="626" y="333"/>
                  </a:lnTo>
                  <a:lnTo>
                    <a:pt x="626" y="336"/>
                  </a:lnTo>
                  <a:lnTo>
                    <a:pt x="624" y="336"/>
                  </a:lnTo>
                  <a:lnTo>
                    <a:pt x="619" y="336"/>
                  </a:lnTo>
                  <a:lnTo>
                    <a:pt x="617" y="338"/>
                  </a:lnTo>
                  <a:lnTo>
                    <a:pt x="615" y="340"/>
                  </a:lnTo>
                  <a:lnTo>
                    <a:pt x="613" y="343"/>
                  </a:lnTo>
                  <a:lnTo>
                    <a:pt x="610" y="345"/>
                  </a:lnTo>
                  <a:lnTo>
                    <a:pt x="597" y="352"/>
                  </a:lnTo>
                  <a:lnTo>
                    <a:pt x="594" y="354"/>
                  </a:lnTo>
                  <a:lnTo>
                    <a:pt x="592" y="356"/>
                  </a:lnTo>
                  <a:lnTo>
                    <a:pt x="592" y="359"/>
                  </a:lnTo>
                  <a:lnTo>
                    <a:pt x="594" y="361"/>
                  </a:lnTo>
                  <a:lnTo>
                    <a:pt x="594" y="365"/>
                  </a:lnTo>
                  <a:lnTo>
                    <a:pt x="597" y="370"/>
                  </a:lnTo>
                  <a:lnTo>
                    <a:pt x="597" y="377"/>
                  </a:lnTo>
                  <a:lnTo>
                    <a:pt x="594" y="381"/>
                  </a:lnTo>
                  <a:lnTo>
                    <a:pt x="592" y="384"/>
                  </a:lnTo>
                  <a:lnTo>
                    <a:pt x="590" y="388"/>
                  </a:lnTo>
                  <a:lnTo>
                    <a:pt x="585" y="388"/>
                  </a:lnTo>
                  <a:lnTo>
                    <a:pt x="583" y="388"/>
                  </a:lnTo>
                  <a:lnTo>
                    <a:pt x="581" y="386"/>
                  </a:lnTo>
                  <a:lnTo>
                    <a:pt x="578" y="386"/>
                  </a:lnTo>
                  <a:lnTo>
                    <a:pt x="576" y="388"/>
                  </a:lnTo>
                  <a:lnTo>
                    <a:pt x="574" y="391"/>
                  </a:lnTo>
                  <a:lnTo>
                    <a:pt x="574" y="393"/>
                  </a:lnTo>
                  <a:lnTo>
                    <a:pt x="574" y="397"/>
                  </a:lnTo>
                  <a:lnTo>
                    <a:pt x="571" y="407"/>
                  </a:lnTo>
                  <a:lnTo>
                    <a:pt x="574" y="407"/>
                  </a:lnTo>
                  <a:lnTo>
                    <a:pt x="574" y="409"/>
                  </a:lnTo>
                  <a:lnTo>
                    <a:pt x="576" y="413"/>
                  </a:lnTo>
                  <a:lnTo>
                    <a:pt x="578" y="418"/>
                  </a:lnTo>
                  <a:lnTo>
                    <a:pt x="578" y="420"/>
                  </a:lnTo>
                  <a:lnTo>
                    <a:pt x="578" y="423"/>
                  </a:lnTo>
                  <a:lnTo>
                    <a:pt x="578" y="425"/>
                  </a:lnTo>
                  <a:lnTo>
                    <a:pt x="576" y="429"/>
                  </a:lnTo>
                  <a:lnTo>
                    <a:pt x="576" y="434"/>
                  </a:lnTo>
                  <a:lnTo>
                    <a:pt x="576" y="436"/>
                  </a:lnTo>
                  <a:lnTo>
                    <a:pt x="574" y="441"/>
                  </a:lnTo>
                  <a:lnTo>
                    <a:pt x="574" y="445"/>
                  </a:lnTo>
                  <a:lnTo>
                    <a:pt x="571" y="450"/>
                  </a:lnTo>
                  <a:lnTo>
                    <a:pt x="571" y="452"/>
                  </a:lnTo>
                  <a:lnTo>
                    <a:pt x="571" y="455"/>
                  </a:lnTo>
                  <a:lnTo>
                    <a:pt x="571" y="457"/>
                  </a:lnTo>
                  <a:lnTo>
                    <a:pt x="574" y="459"/>
                  </a:lnTo>
                  <a:lnTo>
                    <a:pt x="574" y="461"/>
                  </a:lnTo>
                  <a:lnTo>
                    <a:pt x="571" y="464"/>
                  </a:lnTo>
                  <a:lnTo>
                    <a:pt x="569" y="464"/>
                  </a:lnTo>
                  <a:lnTo>
                    <a:pt x="567" y="464"/>
                  </a:lnTo>
                  <a:lnTo>
                    <a:pt x="565" y="464"/>
                  </a:lnTo>
                  <a:lnTo>
                    <a:pt x="565" y="466"/>
                  </a:lnTo>
                  <a:lnTo>
                    <a:pt x="565" y="473"/>
                  </a:lnTo>
                  <a:lnTo>
                    <a:pt x="565" y="475"/>
                  </a:lnTo>
                  <a:lnTo>
                    <a:pt x="562" y="477"/>
                  </a:lnTo>
                  <a:lnTo>
                    <a:pt x="560" y="480"/>
                  </a:lnTo>
                  <a:lnTo>
                    <a:pt x="560" y="482"/>
                  </a:lnTo>
                  <a:lnTo>
                    <a:pt x="560" y="484"/>
                  </a:lnTo>
                  <a:lnTo>
                    <a:pt x="562" y="489"/>
                  </a:lnTo>
                  <a:lnTo>
                    <a:pt x="565" y="496"/>
                  </a:lnTo>
                  <a:lnTo>
                    <a:pt x="565" y="500"/>
                  </a:lnTo>
                  <a:lnTo>
                    <a:pt x="565" y="503"/>
                  </a:lnTo>
                  <a:lnTo>
                    <a:pt x="562" y="503"/>
                  </a:lnTo>
                  <a:lnTo>
                    <a:pt x="562" y="505"/>
                  </a:lnTo>
                  <a:lnTo>
                    <a:pt x="560" y="503"/>
                  </a:lnTo>
                  <a:lnTo>
                    <a:pt x="558" y="503"/>
                  </a:lnTo>
                  <a:lnTo>
                    <a:pt x="555" y="503"/>
                  </a:lnTo>
                  <a:lnTo>
                    <a:pt x="555" y="505"/>
                  </a:lnTo>
                  <a:lnTo>
                    <a:pt x="553" y="505"/>
                  </a:lnTo>
                  <a:lnTo>
                    <a:pt x="549" y="505"/>
                  </a:lnTo>
                  <a:lnTo>
                    <a:pt x="546" y="505"/>
                  </a:lnTo>
                  <a:lnTo>
                    <a:pt x="546" y="507"/>
                  </a:lnTo>
                  <a:lnTo>
                    <a:pt x="544" y="509"/>
                  </a:lnTo>
                  <a:lnTo>
                    <a:pt x="542" y="509"/>
                  </a:lnTo>
                  <a:lnTo>
                    <a:pt x="537" y="509"/>
                  </a:lnTo>
                  <a:lnTo>
                    <a:pt x="533" y="509"/>
                  </a:lnTo>
                  <a:lnTo>
                    <a:pt x="528" y="507"/>
                  </a:lnTo>
                  <a:lnTo>
                    <a:pt x="526" y="505"/>
                  </a:lnTo>
                  <a:lnTo>
                    <a:pt x="523" y="503"/>
                  </a:lnTo>
                  <a:lnTo>
                    <a:pt x="521" y="503"/>
                  </a:lnTo>
                  <a:lnTo>
                    <a:pt x="514" y="503"/>
                  </a:lnTo>
                  <a:lnTo>
                    <a:pt x="510" y="503"/>
                  </a:lnTo>
                  <a:lnTo>
                    <a:pt x="505" y="500"/>
                  </a:lnTo>
                  <a:lnTo>
                    <a:pt x="501" y="498"/>
                  </a:lnTo>
                  <a:lnTo>
                    <a:pt x="496" y="496"/>
                  </a:lnTo>
                  <a:lnTo>
                    <a:pt x="491" y="493"/>
                  </a:lnTo>
                  <a:lnTo>
                    <a:pt x="489" y="491"/>
                  </a:lnTo>
                  <a:lnTo>
                    <a:pt x="487" y="489"/>
                  </a:lnTo>
                  <a:lnTo>
                    <a:pt x="487" y="487"/>
                  </a:lnTo>
                  <a:lnTo>
                    <a:pt x="487" y="482"/>
                  </a:lnTo>
                  <a:lnTo>
                    <a:pt x="485" y="477"/>
                  </a:lnTo>
                  <a:lnTo>
                    <a:pt x="485" y="471"/>
                  </a:lnTo>
                  <a:lnTo>
                    <a:pt x="485" y="466"/>
                  </a:lnTo>
                  <a:lnTo>
                    <a:pt x="485" y="464"/>
                  </a:lnTo>
                  <a:lnTo>
                    <a:pt x="482" y="459"/>
                  </a:lnTo>
                  <a:lnTo>
                    <a:pt x="480" y="457"/>
                  </a:lnTo>
                  <a:lnTo>
                    <a:pt x="478" y="455"/>
                  </a:lnTo>
                  <a:lnTo>
                    <a:pt x="475" y="450"/>
                  </a:lnTo>
                  <a:lnTo>
                    <a:pt x="473" y="448"/>
                  </a:lnTo>
                  <a:lnTo>
                    <a:pt x="471" y="448"/>
                  </a:lnTo>
                  <a:lnTo>
                    <a:pt x="469" y="448"/>
                  </a:lnTo>
                  <a:lnTo>
                    <a:pt x="466" y="448"/>
                  </a:lnTo>
                  <a:lnTo>
                    <a:pt x="464" y="448"/>
                  </a:lnTo>
                  <a:lnTo>
                    <a:pt x="462" y="448"/>
                  </a:lnTo>
                  <a:lnTo>
                    <a:pt x="459" y="448"/>
                  </a:lnTo>
                  <a:lnTo>
                    <a:pt x="457" y="450"/>
                  </a:lnTo>
                  <a:lnTo>
                    <a:pt x="455" y="452"/>
                  </a:lnTo>
                  <a:lnTo>
                    <a:pt x="453" y="450"/>
                  </a:lnTo>
                  <a:lnTo>
                    <a:pt x="450" y="448"/>
                  </a:lnTo>
                  <a:lnTo>
                    <a:pt x="450" y="445"/>
                  </a:lnTo>
                  <a:lnTo>
                    <a:pt x="446" y="441"/>
                  </a:lnTo>
                  <a:lnTo>
                    <a:pt x="443" y="436"/>
                  </a:lnTo>
                  <a:lnTo>
                    <a:pt x="441" y="432"/>
                  </a:lnTo>
                  <a:lnTo>
                    <a:pt x="439" y="425"/>
                  </a:lnTo>
                  <a:lnTo>
                    <a:pt x="434" y="425"/>
                  </a:lnTo>
                  <a:lnTo>
                    <a:pt x="427" y="425"/>
                  </a:lnTo>
                  <a:lnTo>
                    <a:pt x="421" y="425"/>
                  </a:lnTo>
                  <a:lnTo>
                    <a:pt x="411" y="425"/>
                  </a:lnTo>
                  <a:lnTo>
                    <a:pt x="402" y="423"/>
                  </a:lnTo>
                  <a:lnTo>
                    <a:pt x="398" y="420"/>
                  </a:lnTo>
                  <a:lnTo>
                    <a:pt x="393" y="420"/>
                  </a:lnTo>
                  <a:lnTo>
                    <a:pt x="391" y="420"/>
                  </a:lnTo>
                  <a:lnTo>
                    <a:pt x="389" y="423"/>
                  </a:lnTo>
                  <a:lnTo>
                    <a:pt x="384" y="425"/>
                  </a:lnTo>
                  <a:lnTo>
                    <a:pt x="377" y="432"/>
                  </a:lnTo>
                  <a:lnTo>
                    <a:pt x="375" y="434"/>
                  </a:lnTo>
                  <a:lnTo>
                    <a:pt x="375" y="436"/>
                  </a:lnTo>
                  <a:lnTo>
                    <a:pt x="375" y="439"/>
                  </a:lnTo>
                  <a:lnTo>
                    <a:pt x="375" y="441"/>
                  </a:lnTo>
                  <a:lnTo>
                    <a:pt x="375" y="448"/>
                  </a:lnTo>
                  <a:lnTo>
                    <a:pt x="377" y="457"/>
                  </a:lnTo>
                  <a:lnTo>
                    <a:pt x="377" y="459"/>
                  </a:lnTo>
                  <a:lnTo>
                    <a:pt x="377" y="461"/>
                  </a:lnTo>
                  <a:lnTo>
                    <a:pt x="377" y="464"/>
                  </a:lnTo>
                  <a:lnTo>
                    <a:pt x="375" y="464"/>
                  </a:lnTo>
                  <a:lnTo>
                    <a:pt x="375" y="466"/>
                  </a:lnTo>
                  <a:lnTo>
                    <a:pt x="373" y="466"/>
                  </a:lnTo>
                  <a:lnTo>
                    <a:pt x="370" y="466"/>
                  </a:lnTo>
                  <a:lnTo>
                    <a:pt x="368" y="464"/>
                  </a:lnTo>
                  <a:lnTo>
                    <a:pt x="366" y="461"/>
                  </a:lnTo>
                  <a:lnTo>
                    <a:pt x="363" y="461"/>
                  </a:lnTo>
                  <a:lnTo>
                    <a:pt x="361" y="461"/>
                  </a:lnTo>
                  <a:lnTo>
                    <a:pt x="354" y="464"/>
                  </a:lnTo>
                  <a:lnTo>
                    <a:pt x="350" y="466"/>
                  </a:lnTo>
                  <a:lnTo>
                    <a:pt x="347" y="466"/>
                  </a:lnTo>
                  <a:lnTo>
                    <a:pt x="345" y="466"/>
                  </a:lnTo>
                  <a:lnTo>
                    <a:pt x="341" y="464"/>
                  </a:lnTo>
                  <a:lnTo>
                    <a:pt x="338" y="464"/>
                  </a:lnTo>
                  <a:lnTo>
                    <a:pt x="336" y="464"/>
                  </a:lnTo>
                  <a:lnTo>
                    <a:pt x="334" y="464"/>
                  </a:lnTo>
                  <a:lnTo>
                    <a:pt x="331" y="466"/>
                  </a:lnTo>
                  <a:lnTo>
                    <a:pt x="329" y="468"/>
                  </a:lnTo>
                  <a:lnTo>
                    <a:pt x="329" y="471"/>
                  </a:lnTo>
                  <a:lnTo>
                    <a:pt x="325" y="475"/>
                  </a:lnTo>
                  <a:lnTo>
                    <a:pt x="320" y="477"/>
                  </a:lnTo>
                  <a:lnTo>
                    <a:pt x="318" y="477"/>
                  </a:lnTo>
                  <a:lnTo>
                    <a:pt x="315" y="480"/>
                  </a:lnTo>
                  <a:lnTo>
                    <a:pt x="313" y="484"/>
                  </a:lnTo>
                  <a:lnTo>
                    <a:pt x="313" y="489"/>
                  </a:lnTo>
                  <a:lnTo>
                    <a:pt x="311" y="493"/>
                  </a:lnTo>
                  <a:lnTo>
                    <a:pt x="309" y="498"/>
                  </a:lnTo>
                  <a:lnTo>
                    <a:pt x="309" y="500"/>
                  </a:lnTo>
                  <a:lnTo>
                    <a:pt x="306" y="500"/>
                  </a:lnTo>
                  <a:lnTo>
                    <a:pt x="304" y="500"/>
                  </a:lnTo>
                  <a:lnTo>
                    <a:pt x="302" y="500"/>
                  </a:lnTo>
                  <a:lnTo>
                    <a:pt x="297" y="503"/>
                  </a:lnTo>
                  <a:lnTo>
                    <a:pt x="295" y="503"/>
                  </a:lnTo>
                  <a:lnTo>
                    <a:pt x="295" y="505"/>
                  </a:lnTo>
                  <a:lnTo>
                    <a:pt x="295" y="507"/>
                  </a:lnTo>
                  <a:lnTo>
                    <a:pt x="293" y="509"/>
                  </a:lnTo>
                  <a:lnTo>
                    <a:pt x="290" y="512"/>
                  </a:lnTo>
                  <a:lnTo>
                    <a:pt x="288" y="514"/>
                  </a:lnTo>
                  <a:lnTo>
                    <a:pt x="286" y="514"/>
                  </a:lnTo>
                  <a:lnTo>
                    <a:pt x="283" y="514"/>
                  </a:lnTo>
                  <a:lnTo>
                    <a:pt x="281" y="514"/>
                  </a:lnTo>
                  <a:lnTo>
                    <a:pt x="279" y="514"/>
                  </a:lnTo>
                  <a:lnTo>
                    <a:pt x="279" y="521"/>
                  </a:lnTo>
                  <a:lnTo>
                    <a:pt x="279" y="525"/>
                  </a:lnTo>
                  <a:lnTo>
                    <a:pt x="281" y="525"/>
                  </a:lnTo>
                  <a:lnTo>
                    <a:pt x="281" y="528"/>
                  </a:lnTo>
                  <a:lnTo>
                    <a:pt x="281" y="530"/>
                  </a:lnTo>
                  <a:lnTo>
                    <a:pt x="281" y="532"/>
                  </a:lnTo>
                  <a:lnTo>
                    <a:pt x="281" y="535"/>
                  </a:lnTo>
                  <a:lnTo>
                    <a:pt x="281" y="537"/>
                  </a:lnTo>
                  <a:lnTo>
                    <a:pt x="281" y="539"/>
                  </a:lnTo>
                  <a:lnTo>
                    <a:pt x="283" y="544"/>
                  </a:lnTo>
                  <a:lnTo>
                    <a:pt x="286" y="548"/>
                  </a:lnTo>
                  <a:lnTo>
                    <a:pt x="288" y="555"/>
                  </a:lnTo>
                  <a:lnTo>
                    <a:pt x="279" y="557"/>
                  </a:lnTo>
                  <a:lnTo>
                    <a:pt x="272" y="562"/>
                  </a:lnTo>
                  <a:lnTo>
                    <a:pt x="272" y="567"/>
                  </a:lnTo>
                  <a:lnTo>
                    <a:pt x="272" y="571"/>
                  </a:lnTo>
                  <a:lnTo>
                    <a:pt x="274" y="573"/>
                  </a:lnTo>
                  <a:lnTo>
                    <a:pt x="277" y="578"/>
                  </a:lnTo>
                  <a:lnTo>
                    <a:pt x="279" y="578"/>
                  </a:lnTo>
                  <a:lnTo>
                    <a:pt x="267" y="585"/>
                  </a:lnTo>
                  <a:lnTo>
                    <a:pt x="258" y="592"/>
                  </a:lnTo>
                  <a:lnTo>
                    <a:pt x="256" y="587"/>
                  </a:lnTo>
                  <a:lnTo>
                    <a:pt x="254" y="587"/>
                  </a:lnTo>
                  <a:lnTo>
                    <a:pt x="249" y="582"/>
                  </a:lnTo>
                  <a:lnTo>
                    <a:pt x="242" y="580"/>
                  </a:lnTo>
                  <a:lnTo>
                    <a:pt x="233" y="578"/>
                  </a:lnTo>
                  <a:lnTo>
                    <a:pt x="231" y="576"/>
                  </a:lnTo>
                  <a:lnTo>
                    <a:pt x="229" y="571"/>
                  </a:lnTo>
                  <a:lnTo>
                    <a:pt x="224" y="571"/>
                  </a:lnTo>
                  <a:lnTo>
                    <a:pt x="206" y="564"/>
                  </a:lnTo>
                  <a:lnTo>
                    <a:pt x="208" y="564"/>
                  </a:lnTo>
                  <a:lnTo>
                    <a:pt x="208" y="560"/>
                  </a:lnTo>
                  <a:lnTo>
                    <a:pt x="210" y="557"/>
                  </a:lnTo>
                  <a:lnTo>
                    <a:pt x="213" y="553"/>
                  </a:lnTo>
                  <a:lnTo>
                    <a:pt x="213" y="548"/>
                  </a:lnTo>
                  <a:lnTo>
                    <a:pt x="215" y="544"/>
                  </a:lnTo>
                  <a:lnTo>
                    <a:pt x="217" y="539"/>
                  </a:lnTo>
                  <a:lnTo>
                    <a:pt x="208" y="541"/>
                  </a:lnTo>
                  <a:lnTo>
                    <a:pt x="201" y="544"/>
                  </a:lnTo>
                  <a:lnTo>
                    <a:pt x="197" y="544"/>
                  </a:lnTo>
                  <a:lnTo>
                    <a:pt x="194" y="541"/>
                  </a:lnTo>
                  <a:lnTo>
                    <a:pt x="192" y="539"/>
                  </a:lnTo>
                  <a:lnTo>
                    <a:pt x="190" y="535"/>
                  </a:lnTo>
                  <a:lnTo>
                    <a:pt x="190" y="532"/>
                  </a:lnTo>
                  <a:lnTo>
                    <a:pt x="188" y="528"/>
                  </a:lnTo>
                  <a:lnTo>
                    <a:pt x="190" y="523"/>
                  </a:lnTo>
                  <a:lnTo>
                    <a:pt x="190" y="516"/>
                  </a:lnTo>
                  <a:lnTo>
                    <a:pt x="192" y="512"/>
                  </a:lnTo>
                  <a:lnTo>
                    <a:pt x="194" y="509"/>
                  </a:lnTo>
                  <a:lnTo>
                    <a:pt x="194" y="507"/>
                  </a:lnTo>
                  <a:lnTo>
                    <a:pt x="194" y="505"/>
                  </a:lnTo>
                  <a:lnTo>
                    <a:pt x="192" y="505"/>
                  </a:lnTo>
                  <a:lnTo>
                    <a:pt x="190" y="503"/>
                  </a:lnTo>
                  <a:lnTo>
                    <a:pt x="185" y="505"/>
                  </a:lnTo>
                  <a:lnTo>
                    <a:pt x="181" y="507"/>
                  </a:lnTo>
                  <a:lnTo>
                    <a:pt x="176" y="509"/>
                  </a:lnTo>
                  <a:lnTo>
                    <a:pt x="172" y="509"/>
                  </a:lnTo>
                  <a:lnTo>
                    <a:pt x="169" y="509"/>
                  </a:lnTo>
                  <a:lnTo>
                    <a:pt x="167" y="507"/>
                  </a:lnTo>
                  <a:lnTo>
                    <a:pt x="165" y="507"/>
                  </a:lnTo>
                  <a:lnTo>
                    <a:pt x="162" y="507"/>
                  </a:lnTo>
                  <a:lnTo>
                    <a:pt x="160" y="509"/>
                  </a:lnTo>
                  <a:lnTo>
                    <a:pt x="160" y="512"/>
                  </a:lnTo>
                  <a:lnTo>
                    <a:pt x="160" y="514"/>
                  </a:lnTo>
                  <a:lnTo>
                    <a:pt x="158" y="519"/>
                  </a:lnTo>
                  <a:lnTo>
                    <a:pt x="156" y="519"/>
                  </a:lnTo>
                  <a:lnTo>
                    <a:pt x="151" y="521"/>
                  </a:lnTo>
                  <a:lnTo>
                    <a:pt x="146" y="521"/>
                  </a:lnTo>
                  <a:lnTo>
                    <a:pt x="144" y="523"/>
                  </a:lnTo>
                  <a:lnTo>
                    <a:pt x="142" y="525"/>
                  </a:lnTo>
                  <a:lnTo>
                    <a:pt x="140" y="528"/>
                  </a:lnTo>
                  <a:lnTo>
                    <a:pt x="135" y="528"/>
                  </a:lnTo>
                  <a:lnTo>
                    <a:pt x="133" y="530"/>
                  </a:lnTo>
                  <a:lnTo>
                    <a:pt x="128" y="530"/>
                  </a:lnTo>
                  <a:lnTo>
                    <a:pt x="124" y="530"/>
                  </a:lnTo>
                  <a:lnTo>
                    <a:pt x="119" y="532"/>
                  </a:lnTo>
                  <a:lnTo>
                    <a:pt x="114" y="532"/>
                  </a:lnTo>
                  <a:lnTo>
                    <a:pt x="110" y="537"/>
                  </a:lnTo>
                  <a:lnTo>
                    <a:pt x="108" y="537"/>
                  </a:lnTo>
                  <a:lnTo>
                    <a:pt x="105" y="539"/>
                  </a:lnTo>
                  <a:lnTo>
                    <a:pt x="105" y="537"/>
                  </a:lnTo>
                  <a:lnTo>
                    <a:pt x="103" y="537"/>
                  </a:lnTo>
                  <a:lnTo>
                    <a:pt x="103" y="532"/>
                  </a:lnTo>
                  <a:lnTo>
                    <a:pt x="101" y="530"/>
                  </a:lnTo>
                  <a:lnTo>
                    <a:pt x="101" y="528"/>
                  </a:lnTo>
                  <a:lnTo>
                    <a:pt x="98" y="528"/>
                  </a:lnTo>
                  <a:lnTo>
                    <a:pt x="94" y="528"/>
                  </a:lnTo>
                  <a:lnTo>
                    <a:pt x="92" y="528"/>
                  </a:lnTo>
                  <a:lnTo>
                    <a:pt x="89" y="530"/>
                  </a:lnTo>
                  <a:lnTo>
                    <a:pt x="89" y="532"/>
                  </a:lnTo>
                  <a:lnTo>
                    <a:pt x="87" y="532"/>
                  </a:lnTo>
                  <a:lnTo>
                    <a:pt x="82" y="532"/>
                  </a:lnTo>
                  <a:lnTo>
                    <a:pt x="80" y="535"/>
                  </a:lnTo>
                  <a:lnTo>
                    <a:pt x="76" y="537"/>
                  </a:lnTo>
                  <a:lnTo>
                    <a:pt x="73" y="537"/>
                  </a:lnTo>
                  <a:lnTo>
                    <a:pt x="71" y="537"/>
                  </a:lnTo>
                  <a:lnTo>
                    <a:pt x="69" y="535"/>
                  </a:lnTo>
                  <a:lnTo>
                    <a:pt x="69" y="532"/>
                  </a:lnTo>
                  <a:lnTo>
                    <a:pt x="69" y="528"/>
                  </a:lnTo>
                  <a:lnTo>
                    <a:pt x="69" y="523"/>
                  </a:lnTo>
                  <a:lnTo>
                    <a:pt x="69" y="521"/>
                  </a:lnTo>
                  <a:lnTo>
                    <a:pt x="69" y="516"/>
                  </a:lnTo>
                  <a:lnTo>
                    <a:pt x="73" y="514"/>
                  </a:lnTo>
                  <a:lnTo>
                    <a:pt x="76" y="512"/>
                  </a:lnTo>
                  <a:lnTo>
                    <a:pt x="76" y="509"/>
                  </a:lnTo>
                  <a:lnTo>
                    <a:pt x="78" y="505"/>
                  </a:lnTo>
                  <a:lnTo>
                    <a:pt x="80" y="503"/>
                  </a:lnTo>
                  <a:lnTo>
                    <a:pt x="82" y="498"/>
                  </a:lnTo>
                  <a:lnTo>
                    <a:pt x="85" y="498"/>
                  </a:lnTo>
                  <a:lnTo>
                    <a:pt x="87" y="496"/>
                  </a:lnTo>
                  <a:lnTo>
                    <a:pt x="87" y="493"/>
                  </a:lnTo>
                  <a:lnTo>
                    <a:pt x="89" y="491"/>
                  </a:lnTo>
                  <a:lnTo>
                    <a:pt x="96" y="489"/>
                  </a:lnTo>
                  <a:lnTo>
                    <a:pt x="98" y="489"/>
                  </a:lnTo>
                  <a:lnTo>
                    <a:pt x="98" y="484"/>
                  </a:lnTo>
                  <a:lnTo>
                    <a:pt x="98" y="482"/>
                  </a:lnTo>
                  <a:lnTo>
                    <a:pt x="98" y="477"/>
                  </a:lnTo>
                  <a:lnTo>
                    <a:pt x="96" y="473"/>
                  </a:lnTo>
                  <a:lnTo>
                    <a:pt x="96" y="471"/>
                  </a:lnTo>
                  <a:lnTo>
                    <a:pt x="96" y="466"/>
                  </a:lnTo>
                  <a:lnTo>
                    <a:pt x="96" y="461"/>
                  </a:lnTo>
                  <a:lnTo>
                    <a:pt x="94" y="459"/>
                  </a:lnTo>
                  <a:lnTo>
                    <a:pt x="94" y="457"/>
                  </a:lnTo>
                  <a:lnTo>
                    <a:pt x="92" y="455"/>
                  </a:lnTo>
                  <a:lnTo>
                    <a:pt x="89" y="452"/>
                  </a:lnTo>
                  <a:lnTo>
                    <a:pt x="87" y="452"/>
                  </a:lnTo>
                  <a:lnTo>
                    <a:pt x="85" y="450"/>
                  </a:lnTo>
                  <a:lnTo>
                    <a:pt x="85" y="448"/>
                  </a:lnTo>
                  <a:lnTo>
                    <a:pt x="85" y="445"/>
                  </a:lnTo>
                  <a:lnTo>
                    <a:pt x="85" y="443"/>
                  </a:lnTo>
                  <a:lnTo>
                    <a:pt x="85" y="441"/>
                  </a:lnTo>
                  <a:lnTo>
                    <a:pt x="85" y="439"/>
                  </a:lnTo>
                  <a:lnTo>
                    <a:pt x="87" y="436"/>
                  </a:lnTo>
                  <a:lnTo>
                    <a:pt x="87" y="434"/>
                  </a:lnTo>
                  <a:lnTo>
                    <a:pt x="87" y="432"/>
                  </a:lnTo>
                  <a:lnTo>
                    <a:pt x="87" y="429"/>
                  </a:lnTo>
                  <a:lnTo>
                    <a:pt x="87" y="427"/>
                  </a:lnTo>
                  <a:lnTo>
                    <a:pt x="87" y="425"/>
                  </a:lnTo>
                  <a:lnTo>
                    <a:pt x="89" y="420"/>
                  </a:lnTo>
                  <a:lnTo>
                    <a:pt x="94" y="418"/>
                  </a:lnTo>
                  <a:lnTo>
                    <a:pt x="96" y="416"/>
                  </a:lnTo>
                  <a:lnTo>
                    <a:pt x="96" y="413"/>
                  </a:lnTo>
                  <a:lnTo>
                    <a:pt x="96" y="411"/>
                  </a:lnTo>
                  <a:lnTo>
                    <a:pt x="98" y="409"/>
                  </a:lnTo>
                  <a:lnTo>
                    <a:pt x="98" y="407"/>
                  </a:lnTo>
                  <a:lnTo>
                    <a:pt x="98" y="400"/>
                  </a:lnTo>
                  <a:lnTo>
                    <a:pt x="98" y="395"/>
                  </a:lnTo>
                  <a:lnTo>
                    <a:pt x="98" y="393"/>
                  </a:lnTo>
                  <a:lnTo>
                    <a:pt x="96" y="393"/>
                  </a:lnTo>
                  <a:lnTo>
                    <a:pt x="94" y="393"/>
                  </a:lnTo>
                  <a:lnTo>
                    <a:pt x="89" y="391"/>
                  </a:lnTo>
                  <a:lnTo>
                    <a:pt x="87" y="391"/>
                  </a:lnTo>
                  <a:lnTo>
                    <a:pt x="80" y="391"/>
                  </a:lnTo>
                  <a:lnTo>
                    <a:pt x="78" y="388"/>
                  </a:lnTo>
                  <a:lnTo>
                    <a:pt x="73" y="388"/>
                  </a:lnTo>
                  <a:lnTo>
                    <a:pt x="73" y="384"/>
                  </a:lnTo>
                  <a:lnTo>
                    <a:pt x="71" y="381"/>
                  </a:lnTo>
                  <a:lnTo>
                    <a:pt x="69" y="381"/>
                  </a:lnTo>
                  <a:lnTo>
                    <a:pt x="64" y="379"/>
                  </a:lnTo>
                  <a:lnTo>
                    <a:pt x="60" y="377"/>
                  </a:lnTo>
                  <a:lnTo>
                    <a:pt x="55" y="377"/>
                  </a:lnTo>
                  <a:lnTo>
                    <a:pt x="53" y="377"/>
                  </a:lnTo>
                  <a:lnTo>
                    <a:pt x="53" y="375"/>
                  </a:lnTo>
                  <a:lnTo>
                    <a:pt x="53" y="372"/>
                  </a:lnTo>
                  <a:lnTo>
                    <a:pt x="55" y="368"/>
                  </a:lnTo>
                  <a:lnTo>
                    <a:pt x="57" y="359"/>
                  </a:lnTo>
                  <a:lnTo>
                    <a:pt x="62" y="349"/>
                  </a:lnTo>
                  <a:lnTo>
                    <a:pt x="62" y="347"/>
                  </a:lnTo>
                  <a:lnTo>
                    <a:pt x="60" y="347"/>
                  </a:lnTo>
                  <a:lnTo>
                    <a:pt x="60" y="343"/>
                  </a:lnTo>
                  <a:lnTo>
                    <a:pt x="62" y="340"/>
                  </a:lnTo>
                  <a:lnTo>
                    <a:pt x="60" y="343"/>
                  </a:lnTo>
                  <a:lnTo>
                    <a:pt x="55" y="343"/>
                  </a:lnTo>
                  <a:lnTo>
                    <a:pt x="53" y="343"/>
                  </a:lnTo>
                  <a:lnTo>
                    <a:pt x="50" y="343"/>
                  </a:lnTo>
                  <a:lnTo>
                    <a:pt x="46" y="343"/>
                  </a:lnTo>
                  <a:lnTo>
                    <a:pt x="44" y="343"/>
                  </a:lnTo>
                  <a:lnTo>
                    <a:pt x="39" y="340"/>
                  </a:lnTo>
                  <a:lnTo>
                    <a:pt x="37" y="338"/>
                  </a:lnTo>
                  <a:lnTo>
                    <a:pt x="32" y="331"/>
                  </a:lnTo>
                  <a:lnTo>
                    <a:pt x="30" y="329"/>
                  </a:lnTo>
                  <a:lnTo>
                    <a:pt x="28" y="324"/>
                  </a:lnTo>
                  <a:lnTo>
                    <a:pt x="25" y="324"/>
                  </a:lnTo>
                  <a:lnTo>
                    <a:pt x="23" y="322"/>
                  </a:lnTo>
                  <a:lnTo>
                    <a:pt x="21" y="320"/>
                  </a:lnTo>
                  <a:lnTo>
                    <a:pt x="18" y="320"/>
                  </a:lnTo>
                  <a:lnTo>
                    <a:pt x="16" y="315"/>
                  </a:lnTo>
                  <a:lnTo>
                    <a:pt x="12" y="313"/>
                  </a:lnTo>
                  <a:lnTo>
                    <a:pt x="7" y="308"/>
                  </a:lnTo>
                  <a:lnTo>
                    <a:pt x="2" y="304"/>
                  </a:lnTo>
                  <a:lnTo>
                    <a:pt x="0" y="301"/>
                  </a:lnTo>
                  <a:lnTo>
                    <a:pt x="0" y="299"/>
                  </a:lnTo>
                  <a:lnTo>
                    <a:pt x="0" y="297"/>
                  </a:lnTo>
                  <a:lnTo>
                    <a:pt x="0" y="295"/>
                  </a:lnTo>
                  <a:lnTo>
                    <a:pt x="2" y="290"/>
                  </a:lnTo>
                  <a:lnTo>
                    <a:pt x="5" y="288"/>
                  </a:lnTo>
                  <a:lnTo>
                    <a:pt x="7" y="285"/>
                  </a:lnTo>
                  <a:lnTo>
                    <a:pt x="12" y="283"/>
                  </a:lnTo>
                  <a:lnTo>
                    <a:pt x="16" y="281"/>
                  </a:lnTo>
                  <a:lnTo>
                    <a:pt x="23" y="279"/>
                  </a:lnTo>
                  <a:lnTo>
                    <a:pt x="28" y="276"/>
                  </a:lnTo>
                  <a:lnTo>
                    <a:pt x="30" y="276"/>
                  </a:lnTo>
                  <a:lnTo>
                    <a:pt x="32" y="274"/>
                  </a:lnTo>
                  <a:lnTo>
                    <a:pt x="34" y="272"/>
                  </a:lnTo>
                  <a:lnTo>
                    <a:pt x="37" y="272"/>
                  </a:lnTo>
                  <a:lnTo>
                    <a:pt x="39" y="269"/>
                  </a:lnTo>
                  <a:lnTo>
                    <a:pt x="39" y="267"/>
                  </a:lnTo>
                  <a:lnTo>
                    <a:pt x="41" y="263"/>
                  </a:lnTo>
                  <a:lnTo>
                    <a:pt x="44" y="253"/>
                  </a:lnTo>
                  <a:lnTo>
                    <a:pt x="46" y="249"/>
                  </a:lnTo>
                  <a:lnTo>
                    <a:pt x="50" y="247"/>
                  </a:lnTo>
                  <a:lnTo>
                    <a:pt x="55" y="244"/>
                  </a:lnTo>
                  <a:lnTo>
                    <a:pt x="60" y="242"/>
                  </a:lnTo>
                  <a:lnTo>
                    <a:pt x="64" y="240"/>
                  </a:lnTo>
                  <a:lnTo>
                    <a:pt x="69" y="235"/>
                  </a:lnTo>
                  <a:lnTo>
                    <a:pt x="71" y="233"/>
                  </a:lnTo>
                  <a:lnTo>
                    <a:pt x="73" y="231"/>
                  </a:lnTo>
                  <a:lnTo>
                    <a:pt x="73" y="228"/>
                  </a:lnTo>
                  <a:lnTo>
                    <a:pt x="76" y="224"/>
                  </a:lnTo>
                  <a:lnTo>
                    <a:pt x="76" y="217"/>
                  </a:lnTo>
                  <a:lnTo>
                    <a:pt x="78" y="212"/>
                  </a:lnTo>
                  <a:lnTo>
                    <a:pt x="78" y="210"/>
                  </a:lnTo>
                  <a:lnTo>
                    <a:pt x="76" y="208"/>
                  </a:lnTo>
                  <a:lnTo>
                    <a:pt x="76" y="203"/>
                  </a:lnTo>
                  <a:lnTo>
                    <a:pt x="76" y="201"/>
                  </a:lnTo>
                  <a:lnTo>
                    <a:pt x="76" y="196"/>
                  </a:lnTo>
                  <a:lnTo>
                    <a:pt x="76" y="192"/>
                  </a:lnTo>
                  <a:lnTo>
                    <a:pt x="76" y="187"/>
                  </a:lnTo>
                  <a:lnTo>
                    <a:pt x="76" y="183"/>
                  </a:lnTo>
                  <a:lnTo>
                    <a:pt x="76" y="180"/>
                  </a:lnTo>
                  <a:lnTo>
                    <a:pt x="76" y="178"/>
                  </a:lnTo>
                  <a:lnTo>
                    <a:pt x="76" y="176"/>
                  </a:lnTo>
                  <a:lnTo>
                    <a:pt x="76" y="173"/>
                  </a:lnTo>
                  <a:lnTo>
                    <a:pt x="76" y="169"/>
                  </a:lnTo>
                  <a:lnTo>
                    <a:pt x="76" y="167"/>
                  </a:lnTo>
                  <a:lnTo>
                    <a:pt x="78" y="164"/>
                  </a:lnTo>
                  <a:lnTo>
                    <a:pt x="78" y="162"/>
                  </a:lnTo>
                  <a:lnTo>
                    <a:pt x="82" y="160"/>
                  </a:lnTo>
                  <a:lnTo>
                    <a:pt x="85" y="157"/>
                  </a:lnTo>
                  <a:lnTo>
                    <a:pt x="87" y="155"/>
                  </a:lnTo>
                  <a:lnTo>
                    <a:pt x="89" y="151"/>
                  </a:lnTo>
                  <a:lnTo>
                    <a:pt x="92" y="146"/>
                  </a:lnTo>
                  <a:lnTo>
                    <a:pt x="94" y="141"/>
                  </a:lnTo>
                  <a:lnTo>
                    <a:pt x="96" y="137"/>
                  </a:lnTo>
                  <a:lnTo>
                    <a:pt x="98" y="135"/>
                  </a:lnTo>
                  <a:lnTo>
                    <a:pt x="101" y="132"/>
                  </a:lnTo>
                  <a:lnTo>
                    <a:pt x="103" y="130"/>
                  </a:lnTo>
                  <a:lnTo>
                    <a:pt x="108" y="130"/>
                  </a:lnTo>
                  <a:lnTo>
                    <a:pt x="110" y="130"/>
                  </a:lnTo>
                  <a:lnTo>
                    <a:pt x="112" y="130"/>
                  </a:lnTo>
                  <a:lnTo>
                    <a:pt x="117" y="130"/>
                  </a:lnTo>
                  <a:lnTo>
                    <a:pt x="119" y="128"/>
                  </a:lnTo>
                  <a:lnTo>
                    <a:pt x="121" y="128"/>
                  </a:lnTo>
                  <a:lnTo>
                    <a:pt x="124" y="125"/>
                  </a:lnTo>
                  <a:lnTo>
                    <a:pt x="128" y="123"/>
                  </a:lnTo>
                  <a:lnTo>
                    <a:pt x="130" y="123"/>
                  </a:lnTo>
                  <a:lnTo>
                    <a:pt x="133" y="121"/>
                  </a:lnTo>
                  <a:lnTo>
                    <a:pt x="135" y="123"/>
                  </a:lnTo>
                  <a:lnTo>
                    <a:pt x="140" y="123"/>
                  </a:lnTo>
                  <a:lnTo>
                    <a:pt x="144" y="125"/>
                  </a:lnTo>
                  <a:lnTo>
                    <a:pt x="146" y="125"/>
                  </a:lnTo>
                  <a:lnTo>
                    <a:pt x="149" y="123"/>
                  </a:lnTo>
                  <a:lnTo>
                    <a:pt x="153" y="123"/>
                  </a:lnTo>
                  <a:lnTo>
                    <a:pt x="158" y="119"/>
                  </a:lnTo>
                  <a:lnTo>
                    <a:pt x="162" y="116"/>
                  </a:lnTo>
                  <a:lnTo>
                    <a:pt x="165" y="116"/>
                  </a:lnTo>
                  <a:lnTo>
                    <a:pt x="167" y="119"/>
                  </a:lnTo>
                  <a:lnTo>
                    <a:pt x="172" y="119"/>
                  </a:lnTo>
                  <a:lnTo>
                    <a:pt x="174" y="119"/>
                  </a:lnTo>
                  <a:lnTo>
                    <a:pt x="176" y="119"/>
                  </a:lnTo>
                  <a:lnTo>
                    <a:pt x="181" y="116"/>
                  </a:lnTo>
                  <a:lnTo>
                    <a:pt x="183" y="119"/>
                  </a:lnTo>
                  <a:lnTo>
                    <a:pt x="185" y="121"/>
                  </a:lnTo>
                  <a:lnTo>
                    <a:pt x="185" y="123"/>
                  </a:lnTo>
                  <a:lnTo>
                    <a:pt x="185" y="128"/>
                  </a:lnTo>
                  <a:lnTo>
                    <a:pt x="188" y="128"/>
                  </a:lnTo>
                  <a:lnTo>
                    <a:pt x="188" y="130"/>
                  </a:lnTo>
                  <a:lnTo>
                    <a:pt x="190" y="130"/>
                  </a:lnTo>
                  <a:lnTo>
                    <a:pt x="192" y="130"/>
                  </a:lnTo>
                  <a:lnTo>
                    <a:pt x="194" y="130"/>
                  </a:lnTo>
                  <a:lnTo>
                    <a:pt x="194" y="128"/>
                  </a:lnTo>
                  <a:lnTo>
                    <a:pt x="197" y="125"/>
                  </a:lnTo>
                  <a:lnTo>
                    <a:pt x="197" y="123"/>
                  </a:lnTo>
                  <a:lnTo>
                    <a:pt x="194" y="119"/>
                  </a:lnTo>
                  <a:lnTo>
                    <a:pt x="192" y="116"/>
                  </a:lnTo>
                  <a:lnTo>
                    <a:pt x="192" y="114"/>
                  </a:lnTo>
                  <a:lnTo>
                    <a:pt x="192" y="112"/>
                  </a:lnTo>
                  <a:lnTo>
                    <a:pt x="194" y="109"/>
                  </a:lnTo>
                  <a:lnTo>
                    <a:pt x="197" y="109"/>
                  </a:lnTo>
                  <a:lnTo>
                    <a:pt x="199" y="107"/>
                  </a:lnTo>
                  <a:lnTo>
                    <a:pt x="204" y="107"/>
                  </a:lnTo>
                  <a:lnTo>
                    <a:pt x="208" y="107"/>
                  </a:lnTo>
                  <a:lnTo>
                    <a:pt x="213" y="107"/>
                  </a:lnTo>
                  <a:lnTo>
                    <a:pt x="217" y="107"/>
                  </a:lnTo>
                  <a:lnTo>
                    <a:pt x="224" y="107"/>
                  </a:lnTo>
                  <a:lnTo>
                    <a:pt x="226" y="107"/>
                  </a:lnTo>
                  <a:lnTo>
                    <a:pt x="226" y="112"/>
                  </a:lnTo>
                  <a:lnTo>
                    <a:pt x="229" y="116"/>
                  </a:lnTo>
                  <a:lnTo>
                    <a:pt x="231" y="119"/>
                  </a:lnTo>
                  <a:lnTo>
                    <a:pt x="236" y="121"/>
                  </a:lnTo>
                  <a:lnTo>
                    <a:pt x="238" y="123"/>
                  </a:lnTo>
                  <a:lnTo>
                    <a:pt x="238" y="128"/>
                  </a:lnTo>
                  <a:lnTo>
                    <a:pt x="238" y="130"/>
                  </a:lnTo>
                  <a:lnTo>
                    <a:pt x="238" y="135"/>
                  </a:lnTo>
                  <a:lnTo>
                    <a:pt x="240" y="139"/>
                  </a:lnTo>
                  <a:lnTo>
                    <a:pt x="242" y="144"/>
                  </a:lnTo>
                  <a:lnTo>
                    <a:pt x="245" y="146"/>
                  </a:lnTo>
                  <a:lnTo>
                    <a:pt x="245" y="148"/>
                  </a:lnTo>
                  <a:lnTo>
                    <a:pt x="247" y="148"/>
                  </a:lnTo>
                  <a:lnTo>
                    <a:pt x="249" y="148"/>
                  </a:lnTo>
                  <a:lnTo>
                    <a:pt x="252" y="146"/>
                  </a:lnTo>
                  <a:lnTo>
                    <a:pt x="254" y="144"/>
                  </a:lnTo>
                  <a:lnTo>
                    <a:pt x="256" y="144"/>
                  </a:lnTo>
                  <a:lnTo>
                    <a:pt x="258" y="141"/>
                  </a:lnTo>
                  <a:lnTo>
                    <a:pt x="263" y="141"/>
                  </a:lnTo>
                  <a:lnTo>
                    <a:pt x="267" y="141"/>
                  </a:lnTo>
                  <a:lnTo>
                    <a:pt x="274" y="139"/>
                  </a:lnTo>
                  <a:lnTo>
                    <a:pt x="277" y="139"/>
                  </a:lnTo>
                  <a:lnTo>
                    <a:pt x="279" y="137"/>
                  </a:lnTo>
                  <a:lnTo>
                    <a:pt x="281" y="137"/>
                  </a:lnTo>
                  <a:lnTo>
                    <a:pt x="281" y="135"/>
                  </a:lnTo>
                  <a:lnTo>
                    <a:pt x="281" y="130"/>
                  </a:lnTo>
                  <a:lnTo>
                    <a:pt x="281" y="128"/>
                  </a:lnTo>
                  <a:lnTo>
                    <a:pt x="281" y="125"/>
                  </a:lnTo>
                  <a:lnTo>
                    <a:pt x="288" y="125"/>
                  </a:lnTo>
                  <a:lnTo>
                    <a:pt x="293" y="125"/>
                  </a:lnTo>
                  <a:lnTo>
                    <a:pt x="295" y="123"/>
                  </a:lnTo>
                  <a:lnTo>
                    <a:pt x="297" y="121"/>
                  </a:lnTo>
                  <a:lnTo>
                    <a:pt x="299" y="119"/>
                  </a:lnTo>
                  <a:lnTo>
                    <a:pt x="299" y="116"/>
                  </a:lnTo>
                  <a:lnTo>
                    <a:pt x="299" y="114"/>
                  </a:lnTo>
                  <a:lnTo>
                    <a:pt x="304" y="114"/>
                  </a:lnTo>
                  <a:lnTo>
                    <a:pt x="306" y="114"/>
                  </a:lnTo>
                  <a:lnTo>
                    <a:pt x="306" y="116"/>
                  </a:lnTo>
                  <a:lnTo>
                    <a:pt x="306" y="121"/>
                  </a:lnTo>
                  <a:lnTo>
                    <a:pt x="306" y="125"/>
                  </a:lnTo>
                  <a:lnTo>
                    <a:pt x="309" y="130"/>
                  </a:lnTo>
                  <a:lnTo>
                    <a:pt x="309" y="135"/>
                  </a:lnTo>
                  <a:lnTo>
                    <a:pt x="306" y="137"/>
                  </a:lnTo>
                  <a:lnTo>
                    <a:pt x="306" y="139"/>
                  </a:lnTo>
                  <a:lnTo>
                    <a:pt x="306" y="141"/>
                  </a:lnTo>
                  <a:lnTo>
                    <a:pt x="306" y="144"/>
                  </a:lnTo>
                  <a:lnTo>
                    <a:pt x="309" y="148"/>
                  </a:lnTo>
                  <a:lnTo>
                    <a:pt x="311" y="148"/>
                  </a:lnTo>
                  <a:lnTo>
                    <a:pt x="313" y="153"/>
                  </a:lnTo>
                  <a:lnTo>
                    <a:pt x="315" y="155"/>
                  </a:lnTo>
                  <a:lnTo>
                    <a:pt x="318" y="157"/>
                  </a:lnTo>
                  <a:lnTo>
                    <a:pt x="318" y="160"/>
                  </a:lnTo>
                  <a:lnTo>
                    <a:pt x="320" y="160"/>
                  </a:lnTo>
                  <a:lnTo>
                    <a:pt x="325" y="157"/>
                  </a:lnTo>
                  <a:lnTo>
                    <a:pt x="327" y="155"/>
                  </a:lnTo>
                  <a:lnTo>
                    <a:pt x="334" y="151"/>
                  </a:lnTo>
                  <a:lnTo>
                    <a:pt x="341" y="141"/>
                  </a:lnTo>
                  <a:lnTo>
                    <a:pt x="347" y="135"/>
                  </a:lnTo>
                  <a:lnTo>
                    <a:pt x="352" y="125"/>
                  </a:lnTo>
                  <a:lnTo>
                    <a:pt x="357" y="119"/>
                  </a:lnTo>
                  <a:lnTo>
                    <a:pt x="359" y="114"/>
                  </a:lnTo>
                  <a:lnTo>
                    <a:pt x="361" y="109"/>
                  </a:lnTo>
                  <a:lnTo>
                    <a:pt x="363" y="107"/>
                  </a:lnTo>
                  <a:lnTo>
                    <a:pt x="366" y="105"/>
                  </a:lnTo>
                  <a:lnTo>
                    <a:pt x="368" y="103"/>
                  </a:lnTo>
                  <a:lnTo>
                    <a:pt x="366" y="100"/>
                  </a:lnTo>
                  <a:lnTo>
                    <a:pt x="363" y="100"/>
                  </a:lnTo>
                  <a:lnTo>
                    <a:pt x="359" y="98"/>
                  </a:lnTo>
                  <a:lnTo>
                    <a:pt x="357" y="96"/>
                  </a:lnTo>
                  <a:lnTo>
                    <a:pt x="357" y="93"/>
                  </a:lnTo>
                  <a:lnTo>
                    <a:pt x="359" y="91"/>
                  </a:lnTo>
                  <a:lnTo>
                    <a:pt x="363" y="82"/>
                  </a:lnTo>
                  <a:lnTo>
                    <a:pt x="368" y="80"/>
                  </a:lnTo>
                  <a:lnTo>
                    <a:pt x="370" y="80"/>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38" name="Freeform 12">
              <a:extLst>
                <a:ext uri="{FF2B5EF4-FFF2-40B4-BE49-F238E27FC236}">
                  <a16:creationId xmlns:a16="http://schemas.microsoft.com/office/drawing/2014/main" id="{6FCE0698-69F0-BE8B-3C31-5DB8D1982749}"/>
                </a:ext>
              </a:extLst>
            </xdr:cNvPr>
            <xdr:cNvSpPr>
              <a:spLocks/>
            </xdr:cNvSpPr>
          </xdr:nvSpPr>
          <xdr:spPr bwMode="auto">
            <a:xfrm>
              <a:off x="2620963" y="2743200"/>
              <a:ext cx="1150937" cy="273050"/>
            </a:xfrm>
            <a:custGeom>
              <a:avLst/>
              <a:gdLst/>
              <a:ahLst/>
              <a:cxnLst>
                <a:cxn ang="0">
                  <a:pos x="12" y="137"/>
                </a:cxn>
                <a:cxn ang="0">
                  <a:pos x="19" y="124"/>
                </a:cxn>
                <a:cxn ang="0">
                  <a:pos x="30" y="133"/>
                </a:cxn>
                <a:cxn ang="0">
                  <a:pos x="35" y="122"/>
                </a:cxn>
                <a:cxn ang="0">
                  <a:pos x="37" y="115"/>
                </a:cxn>
                <a:cxn ang="0">
                  <a:pos x="51" y="108"/>
                </a:cxn>
                <a:cxn ang="0">
                  <a:pos x="57" y="117"/>
                </a:cxn>
                <a:cxn ang="0">
                  <a:pos x="55" y="135"/>
                </a:cxn>
                <a:cxn ang="0">
                  <a:pos x="48" y="147"/>
                </a:cxn>
                <a:cxn ang="0">
                  <a:pos x="57" y="151"/>
                </a:cxn>
                <a:cxn ang="0">
                  <a:pos x="69" y="163"/>
                </a:cxn>
                <a:cxn ang="0">
                  <a:pos x="96" y="172"/>
                </a:cxn>
                <a:cxn ang="0">
                  <a:pos x="112" y="160"/>
                </a:cxn>
                <a:cxn ang="0">
                  <a:pos x="131" y="156"/>
                </a:cxn>
                <a:cxn ang="0">
                  <a:pos x="142" y="165"/>
                </a:cxn>
                <a:cxn ang="0">
                  <a:pos x="149" y="153"/>
                </a:cxn>
                <a:cxn ang="0">
                  <a:pos x="160" y="149"/>
                </a:cxn>
                <a:cxn ang="0">
                  <a:pos x="183" y="158"/>
                </a:cxn>
                <a:cxn ang="0">
                  <a:pos x="199" y="151"/>
                </a:cxn>
                <a:cxn ang="0">
                  <a:pos x="215" y="142"/>
                </a:cxn>
                <a:cxn ang="0">
                  <a:pos x="231" y="140"/>
                </a:cxn>
                <a:cxn ang="0">
                  <a:pos x="243" y="124"/>
                </a:cxn>
                <a:cxn ang="0">
                  <a:pos x="256" y="126"/>
                </a:cxn>
                <a:cxn ang="0">
                  <a:pos x="275" y="119"/>
                </a:cxn>
                <a:cxn ang="0">
                  <a:pos x="281" y="135"/>
                </a:cxn>
                <a:cxn ang="0">
                  <a:pos x="293" y="128"/>
                </a:cxn>
                <a:cxn ang="0">
                  <a:pos x="284" y="117"/>
                </a:cxn>
                <a:cxn ang="0">
                  <a:pos x="291" y="99"/>
                </a:cxn>
                <a:cxn ang="0">
                  <a:pos x="300" y="85"/>
                </a:cxn>
                <a:cxn ang="0">
                  <a:pos x="311" y="60"/>
                </a:cxn>
                <a:cxn ang="0">
                  <a:pos x="352" y="39"/>
                </a:cxn>
                <a:cxn ang="0">
                  <a:pos x="366" y="21"/>
                </a:cxn>
                <a:cxn ang="0">
                  <a:pos x="398" y="10"/>
                </a:cxn>
                <a:cxn ang="0">
                  <a:pos x="407" y="28"/>
                </a:cxn>
                <a:cxn ang="0">
                  <a:pos x="428" y="35"/>
                </a:cxn>
                <a:cxn ang="0">
                  <a:pos x="441" y="23"/>
                </a:cxn>
                <a:cxn ang="0">
                  <a:pos x="464" y="28"/>
                </a:cxn>
                <a:cxn ang="0">
                  <a:pos x="476" y="46"/>
                </a:cxn>
                <a:cxn ang="0">
                  <a:pos x="492" y="48"/>
                </a:cxn>
                <a:cxn ang="0">
                  <a:pos x="503" y="51"/>
                </a:cxn>
                <a:cxn ang="0">
                  <a:pos x="524" y="46"/>
                </a:cxn>
                <a:cxn ang="0">
                  <a:pos x="542" y="58"/>
                </a:cxn>
                <a:cxn ang="0">
                  <a:pos x="558" y="58"/>
                </a:cxn>
                <a:cxn ang="0">
                  <a:pos x="574" y="67"/>
                </a:cxn>
                <a:cxn ang="0">
                  <a:pos x="590" y="53"/>
                </a:cxn>
                <a:cxn ang="0">
                  <a:pos x="608" y="60"/>
                </a:cxn>
                <a:cxn ang="0">
                  <a:pos x="633" y="44"/>
                </a:cxn>
                <a:cxn ang="0">
                  <a:pos x="654" y="28"/>
                </a:cxn>
                <a:cxn ang="0">
                  <a:pos x="661" y="7"/>
                </a:cxn>
                <a:cxn ang="0">
                  <a:pos x="672" y="0"/>
                </a:cxn>
                <a:cxn ang="0">
                  <a:pos x="690" y="14"/>
                </a:cxn>
                <a:cxn ang="0">
                  <a:pos x="713" y="44"/>
                </a:cxn>
                <a:cxn ang="0">
                  <a:pos x="718" y="55"/>
                </a:cxn>
              </a:cxnLst>
              <a:rect l="0" t="0" r="r" b="b"/>
              <a:pathLst>
                <a:path w="725" h="172">
                  <a:moveTo>
                    <a:pt x="0" y="140"/>
                  </a:moveTo>
                  <a:lnTo>
                    <a:pt x="3" y="140"/>
                  </a:lnTo>
                  <a:lnTo>
                    <a:pt x="7" y="140"/>
                  </a:lnTo>
                  <a:lnTo>
                    <a:pt x="9" y="137"/>
                  </a:lnTo>
                  <a:lnTo>
                    <a:pt x="12" y="137"/>
                  </a:lnTo>
                  <a:lnTo>
                    <a:pt x="12" y="135"/>
                  </a:lnTo>
                  <a:lnTo>
                    <a:pt x="14" y="133"/>
                  </a:lnTo>
                  <a:lnTo>
                    <a:pt x="14" y="128"/>
                  </a:lnTo>
                  <a:lnTo>
                    <a:pt x="14" y="126"/>
                  </a:lnTo>
                  <a:lnTo>
                    <a:pt x="19" y="124"/>
                  </a:lnTo>
                  <a:lnTo>
                    <a:pt x="21" y="124"/>
                  </a:lnTo>
                  <a:lnTo>
                    <a:pt x="23" y="124"/>
                  </a:lnTo>
                  <a:lnTo>
                    <a:pt x="25" y="128"/>
                  </a:lnTo>
                  <a:lnTo>
                    <a:pt x="28" y="133"/>
                  </a:lnTo>
                  <a:lnTo>
                    <a:pt x="30" y="133"/>
                  </a:lnTo>
                  <a:lnTo>
                    <a:pt x="32" y="133"/>
                  </a:lnTo>
                  <a:lnTo>
                    <a:pt x="32" y="131"/>
                  </a:lnTo>
                  <a:lnTo>
                    <a:pt x="32" y="128"/>
                  </a:lnTo>
                  <a:lnTo>
                    <a:pt x="35" y="124"/>
                  </a:lnTo>
                  <a:lnTo>
                    <a:pt x="35" y="122"/>
                  </a:lnTo>
                  <a:lnTo>
                    <a:pt x="35" y="119"/>
                  </a:lnTo>
                  <a:lnTo>
                    <a:pt x="37" y="119"/>
                  </a:lnTo>
                  <a:lnTo>
                    <a:pt x="37" y="117"/>
                  </a:lnTo>
                  <a:lnTo>
                    <a:pt x="39" y="115"/>
                  </a:lnTo>
                  <a:lnTo>
                    <a:pt x="37" y="115"/>
                  </a:lnTo>
                  <a:lnTo>
                    <a:pt x="35" y="115"/>
                  </a:lnTo>
                  <a:lnTo>
                    <a:pt x="35" y="112"/>
                  </a:lnTo>
                  <a:lnTo>
                    <a:pt x="37" y="112"/>
                  </a:lnTo>
                  <a:lnTo>
                    <a:pt x="46" y="110"/>
                  </a:lnTo>
                  <a:lnTo>
                    <a:pt x="51" y="108"/>
                  </a:lnTo>
                  <a:lnTo>
                    <a:pt x="53" y="108"/>
                  </a:lnTo>
                  <a:lnTo>
                    <a:pt x="53" y="110"/>
                  </a:lnTo>
                  <a:lnTo>
                    <a:pt x="55" y="110"/>
                  </a:lnTo>
                  <a:lnTo>
                    <a:pt x="57" y="112"/>
                  </a:lnTo>
                  <a:lnTo>
                    <a:pt x="57" y="117"/>
                  </a:lnTo>
                  <a:lnTo>
                    <a:pt x="55" y="122"/>
                  </a:lnTo>
                  <a:lnTo>
                    <a:pt x="55" y="124"/>
                  </a:lnTo>
                  <a:lnTo>
                    <a:pt x="55" y="128"/>
                  </a:lnTo>
                  <a:lnTo>
                    <a:pt x="55" y="133"/>
                  </a:lnTo>
                  <a:lnTo>
                    <a:pt x="55" y="135"/>
                  </a:lnTo>
                  <a:lnTo>
                    <a:pt x="53" y="137"/>
                  </a:lnTo>
                  <a:lnTo>
                    <a:pt x="51" y="140"/>
                  </a:lnTo>
                  <a:lnTo>
                    <a:pt x="48" y="142"/>
                  </a:lnTo>
                  <a:lnTo>
                    <a:pt x="48" y="144"/>
                  </a:lnTo>
                  <a:lnTo>
                    <a:pt x="48" y="147"/>
                  </a:lnTo>
                  <a:lnTo>
                    <a:pt x="51" y="147"/>
                  </a:lnTo>
                  <a:lnTo>
                    <a:pt x="53" y="149"/>
                  </a:lnTo>
                  <a:lnTo>
                    <a:pt x="55" y="149"/>
                  </a:lnTo>
                  <a:lnTo>
                    <a:pt x="55" y="151"/>
                  </a:lnTo>
                  <a:lnTo>
                    <a:pt x="57" y="151"/>
                  </a:lnTo>
                  <a:lnTo>
                    <a:pt x="60" y="156"/>
                  </a:lnTo>
                  <a:lnTo>
                    <a:pt x="62" y="158"/>
                  </a:lnTo>
                  <a:lnTo>
                    <a:pt x="64" y="158"/>
                  </a:lnTo>
                  <a:lnTo>
                    <a:pt x="67" y="160"/>
                  </a:lnTo>
                  <a:lnTo>
                    <a:pt x="69" y="163"/>
                  </a:lnTo>
                  <a:lnTo>
                    <a:pt x="71" y="165"/>
                  </a:lnTo>
                  <a:lnTo>
                    <a:pt x="78" y="167"/>
                  </a:lnTo>
                  <a:lnTo>
                    <a:pt x="83" y="169"/>
                  </a:lnTo>
                  <a:lnTo>
                    <a:pt x="87" y="172"/>
                  </a:lnTo>
                  <a:lnTo>
                    <a:pt x="96" y="172"/>
                  </a:lnTo>
                  <a:lnTo>
                    <a:pt x="101" y="172"/>
                  </a:lnTo>
                  <a:lnTo>
                    <a:pt x="103" y="172"/>
                  </a:lnTo>
                  <a:lnTo>
                    <a:pt x="105" y="169"/>
                  </a:lnTo>
                  <a:lnTo>
                    <a:pt x="108" y="165"/>
                  </a:lnTo>
                  <a:lnTo>
                    <a:pt x="112" y="160"/>
                  </a:lnTo>
                  <a:lnTo>
                    <a:pt x="117" y="156"/>
                  </a:lnTo>
                  <a:lnTo>
                    <a:pt x="119" y="156"/>
                  </a:lnTo>
                  <a:lnTo>
                    <a:pt x="124" y="153"/>
                  </a:lnTo>
                  <a:lnTo>
                    <a:pt x="126" y="156"/>
                  </a:lnTo>
                  <a:lnTo>
                    <a:pt x="131" y="156"/>
                  </a:lnTo>
                  <a:lnTo>
                    <a:pt x="135" y="156"/>
                  </a:lnTo>
                  <a:lnTo>
                    <a:pt x="137" y="158"/>
                  </a:lnTo>
                  <a:lnTo>
                    <a:pt x="137" y="160"/>
                  </a:lnTo>
                  <a:lnTo>
                    <a:pt x="140" y="163"/>
                  </a:lnTo>
                  <a:lnTo>
                    <a:pt x="142" y="165"/>
                  </a:lnTo>
                  <a:lnTo>
                    <a:pt x="144" y="165"/>
                  </a:lnTo>
                  <a:lnTo>
                    <a:pt x="147" y="163"/>
                  </a:lnTo>
                  <a:lnTo>
                    <a:pt x="147" y="160"/>
                  </a:lnTo>
                  <a:lnTo>
                    <a:pt x="147" y="156"/>
                  </a:lnTo>
                  <a:lnTo>
                    <a:pt x="149" y="153"/>
                  </a:lnTo>
                  <a:lnTo>
                    <a:pt x="151" y="153"/>
                  </a:lnTo>
                  <a:lnTo>
                    <a:pt x="156" y="153"/>
                  </a:lnTo>
                  <a:lnTo>
                    <a:pt x="156" y="151"/>
                  </a:lnTo>
                  <a:lnTo>
                    <a:pt x="158" y="151"/>
                  </a:lnTo>
                  <a:lnTo>
                    <a:pt x="160" y="149"/>
                  </a:lnTo>
                  <a:lnTo>
                    <a:pt x="163" y="149"/>
                  </a:lnTo>
                  <a:lnTo>
                    <a:pt x="167" y="149"/>
                  </a:lnTo>
                  <a:lnTo>
                    <a:pt x="179" y="153"/>
                  </a:lnTo>
                  <a:lnTo>
                    <a:pt x="181" y="156"/>
                  </a:lnTo>
                  <a:lnTo>
                    <a:pt x="183" y="158"/>
                  </a:lnTo>
                  <a:lnTo>
                    <a:pt x="188" y="160"/>
                  </a:lnTo>
                  <a:lnTo>
                    <a:pt x="192" y="160"/>
                  </a:lnTo>
                  <a:lnTo>
                    <a:pt x="197" y="158"/>
                  </a:lnTo>
                  <a:lnTo>
                    <a:pt x="199" y="153"/>
                  </a:lnTo>
                  <a:lnTo>
                    <a:pt x="199" y="151"/>
                  </a:lnTo>
                  <a:lnTo>
                    <a:pt x="201" y="149"/>
                  </a:lnTo>
                  <a:lnTo>
                    <a:pt x="204" y="147"/>
                  </a:lnTo>
                  <a:lnTo>
                    <a:pt x="208" y="144"/>
                  </a:lnTo>
                  <a:lnTo>
                    <a:pt x="211" y="142"/>
                  </a:lnTo>
                  <a:lnTo>
                    <a:pt x="215" y="142"/>
                  </a:lnTo>
                  <a:lnTo>
                    <a:pt x="217" y="142"/>
                  </a:lnTo>
                  <a:lnTo>
                    <a:pt x="220" y="142"/>
                  </a:lnTo>
                  <a:lnTo>
                    <a:pt x="224" y="142"/>
                  </a:lnTo>
                  <a:lnTo>
                    <a:pt x="227" y="140"/>
                  </a:lnTo>
                  <a:lnTo>
                    <a:pt x="231" y="140"/>
                  </a:lnTo>
                  <a:lnTo>
                    <a:pt x="233" y="137"/>
                  </a:lnTo>
                  <a:lnTo>
                    <a:pt x="236" y="137"/>
                  </a:lnTo>
                  <a:lnTo>
                    <a:pt x="238" y="128"/>
                  </a:lnTo>
                  <a:lnTo>
                    <a:pt x="240" y="126"/>
                  </a:lnTo>
                  <a:lnTo>
                    <a:pt x="243" y="124"/>
                  </a:lnTo>
                  <a:lnTo>
                    <a:pt x="245" y="124"/>
                  </a:lnTo>
                  <a:lnTo>
                    <a:pt x="247" y="124"/>
                  </a:lnTo>
                  <a:lnTo>
                    <a:pt x="252" y="126"/>
                  </a:lnTo>
                  <a:lnTo>
                    <a:pt x="254" y="128"/>
                  </a:lnTo>
                  <a:lnTo>
                    <a:pt x="256" y="126"/>
                  </a:lnTo>
                  <a:lnTo>
                    <a:pt x="259" y="126"/>
                  </a:lnTo>
                  <a:lnTo>
                    <a:pt x="268" y="117"/>
                  </a:lnTo>
                  <a:lnTo>
                    <a:pt x="270" y="115"/>
                  </a:lnTo>
                  <a:lnTo>
                    <a:pt x="272" y="117"/>
                  </a:lnTo>
                  <a:lnTo>
                    <a:pt x="275" y="119"/>
                  </a:lnTo>
                  <a:lnTo>
                    <a:pt x="277" y="124"/>
                  </a:lnTo>
                  <a:lnTo>
                    <a:pt x="279" y="128"/>
                  </a:lnTo>
                  <a:lnTo>
                    <a:pt x="279" y="133"/>
                  </a:lnTo>
                  <a:lnTo>
                    <a:pt x="279" y="135"/>
                  </a:lnTo>
                  <a:lnTo>
                    <a:pt x="281" y="135"/>
                  </a:lnTo>
                  <a:lnTo>
                    <a:pt x="286" y="135"/>
                  </a:lnTo>
                  <a:lnTo>
                    <a:pt x="288" y="135"/>
                  </a:lnTo>
                  <a:lnTo>
                    <a:pt x="291" y="133"/>
                  </a:lnTo>
                  <a:lnTo>
                    <a:pt x="293" y="131"/>
                  </a:lnTo>
                  <a:lnTo>
                    <a:pt x="293" y="128"/>
                  </a:lnTo>
                  <a:lnTo>
                    <a:pt x="293" y="124"/>
                  </a:lnTo>
                  <a:lnTo>
                    <a:pt x="291" y="122"/>
                  </a:lnTo>
                  <a:lnTo>
                    <a:pt x="286" y="119"/>
                  </a:lnTo>
                  <a:lnTo>
                    <a:pt x="284" y="119"/>
                  </a:lnTo>
                  <a:lnTo>
                    <a:pt x="284" y="117"/>
                  </a:lnTo>
                  <a:lnTo>
                    <a:pt x="284" y="112"/>
                  </a:lnTo>
                  <a:lnTo>
                    <a:pt x="284" y="110"/>
                  </a:lnTo>
                  <a:lnTo>
                    <a:pt x="288" y="106"/>
                  </a:lnTo>
                  <a:lnTo>
                    <a:pt x="291" y="101"/>
                  </a:lnTo>
                  <a:lnTo>
                    <a:pt x="291" y="99"/>
                  </a:lnTo>
                  <a:lnTo>
                    <a:pt x="291" y="96"/>
                  </a:lnTo>
                  <a:lnTo>
                    <a:pt x="293" y="94"/>
                  </a:lnTo>
                  <a:lnTo>
                    <a:pt x="293" y="92"/>
                  </a:lnTo>
                  <a:lnTo>
                    <a:pt x="297" y="87"/>
                  </a:lnTo>
                  <a:lnTo>
                    <a:pt x="300" y="85"/>
                  </a:lnTo>
                  <a:lnTo>
                    <a:pt x="302" y="83"/>
                  </a:lnTo>
                  <a:lnTo>
                    <a:pt x="304" y="74"/>
                  </a:lnTo>
                  <a:lnTo>
                    <a:pt x="307" y="67"/>
                  </a:lnTo>
                  <a:lnTo>
                    <a:pt x="309" y="62"/>
                  </a:lnTo>
                  <a:lnTo>
                    <a:pt x="311" y="60"/>
                  </a:lnTo>
                  <a:lnTo>
                    <a:pt x="325" y="53"/>
                  </a:lnTo>
                  <a:lnTo>
                    <a:pt x="336" y="48"/>
                  </a:lnTo>
                  <a:lnTo>
                    <a:pt x="343" y="44"/>
                  </a:lnTo>
                  <a:lnTo>
                    <a:pt x="348" y="42"/>
                  </a:lnTo>
                  <a:lnTo>
                    <a:pt x="352" y="39"/>
                  </a:lnTo>
                  <a:lnTo>
                    <a:pt x="354" y="37"/>
                  </a:lnTo>
                  <a:lnTo>
                    <a:pt x="359" y="30"/>
                  </a:lnTo>
                  <a:lnTo>
                    <a:pt x="359" y="26"/>
                  </a:lnTo>
                  <a:lnTo>
                    <a:pt x="364" y="23"/>
                  </a:lnTo>
                  <a:lnTo>
                    <a:pt x="366" y="21"/>
                  </a:lnTo>
                  <a:lnTo>
                    <a:pt x="377" y="16"/>
                  </a:lnTo>
                  <a:lnTo>
                    <a:pt x="389" y="10"/>
                  </a:lnTo>
                  <a:lnTo>
                    <a:pt x="396" y="5"/>
                  </a:lnTo>
                  <a:lnTo>
                    <a:pt x="396" y="7"/>
                  </a:lnTo>
                  <a:lnTo>
                    <a:pt x="398" y="10"/>
                  </a:lnTo>
                  <a:lnTo>
                    <a:pt x="400" y="14"/>
                  </a:lnTo>
                  <a:lnTo>
                    <a:pt x="402" y="19"/>
                  </a:lnTo>
                  <a:lnTo>
                    <a:pt x="402" y="23"/>
                  </a:lnTo>
                  <a:lnTo>
                    <a:pt x="405" y="26"/>
                  </a:lnTo>
                  <a:lnTo>
                    <a:pt x="407" y="28"/>
                  </a:lnTo>
                  <a:lnTo>
                    <a:pt x="409" y="28"/>
                  </a:lnTo>
                  <a:lnTo>
                    <a:pt x="414" y="30"/>
                  </a:lnTo>
                  <a:lnTo>
                    <a:pt x="418" y="32"/>
                  </a:lnTo>
                  <a:lnTo>
                    <a:pt x="423" y="35"/>
                  </a:lnTo>
                  <a:lnTo>
                    <a:pt x="428" y="35"/>
                  </a:lnTo>
                  <a:lnTo>
                    <a:pt x="430" y="32"/>
                  </a:lnTo>
                  <a:lnTo>
                    <a:pt x="432" y="30"/>
                  </a:lnTo>
                  <a:lnTo>
                    <a:pt x="437" y="28"/>
                  </a:lnTo>
                  <a:lnTo>
                    <a:pt x="439" y="26"/>
                  </a:lnTo>
                  <a:lnTo>
                    <a:pt x="441" y="23"/>
                  </a:lnTo>
                  <a:lnTo>
                    <a:pt x="444" y="23"/>
                  </a:lnTo>
                  <a:lnTo>
                    <a:pt x="450" y="26"/>
                  </a:lnTo>
                  <a:lnTo>
                    <a:pt x="455" y="26"/>
                  </a:lnTo>
                  <a:lnTo>
                    <a:pt x="462" y="26"/>
                  </a:lnTo>
                  <a:lnTo>
                    <a:pt x="464" y="28"/>
                  </a:lnTo>
                  <a:lnTo>
                    <a:pt x="466" y="28"/>
                  </a:lnTo>
                  <a:lnTo>
                    <a:pt x="469" y="32"/>
                  </a:lnTo>
                  <a:lnTo>
                    <a:pt x="471" y="37"/>
                  </a:lnTo>
                  <a:lnTo>
                    <a:pt x="473" y="42"/>
                  </a:lnTo>
                  <a:lnTo>
                    <a:pt x="476" y="46"/>
                  </a:lnTo>
                  <a:lnTo>
                    <a:pt x="478" y="48"/>
                  </a:lnTo>
                  <a:lnTo>
                    <a:pt x="480" y="51"/>
                  </a:lnTo>
                  <a:lnTo>
                    <a:pt x="485" y="53"/>
                  </a:lnTo>
                  <a:lnTo>
                    <a:pt x="487" y="53"/>
                  </a:lnTo>
                  <a:lnTo>
                    <a:pt x="492" y="48"/>
                  </a:lnTo>
                  <a:lnTo>
                    <a:pt x="494" y="46"/>
                  </a:lnTo>
                  <a:lnTo>
                    <a:pt x="496" y="46"/>
                  </a:lnTo>
                  <a:lnTo>
                    <a:pt x="498" y="46"/>
                  </a:lnTo>
                  <a:lnTo>
                    <a:pt x="501" y="48"/>
                  </a:lnTo>
                  <a:lnTo>
                    <a:pt x="503" y="51"/>
                  </a:lnTo>
                  <a:lnTo>
                    <a:pt x="505" y="51"/>
                  </a:lnTo>
                  <a:lnTo>
                    <a:pt x="508" y="51"/>
                  </a:lnTo>
                  <a:lnTo>
                    <a:pt x="512" y="51"/>
                  </a:lnTo>
                  <a:lnTo>
                    <a:pt x="519" y="46"/>
                  </a:lnTo>
                  <a:lnTo>
                    <a:pt x="524" y="46"/>
                  </a:lnTo>
                  <a:lnTo>
                    <a:pt x="528" y="46"/>
                  </a:lnTo>
                  <a:lnTo>
                    <a:pt x="533" y="48"/>
                  </a:lnTo>
                  <a:lnTo>
                    <a:pt x="535" y="51"/>
                  </a:lnTo>
                  <a:lnTo>
                    <a:pt x="540" y="53"/>
                  </a:lnTo>
                  <a:lnTo>
                    <a:pt x="542" y="58"/>
                  </a:lnTo>
                  <a:lnTo>
                    <a:pt x="544" y="58"/>
                  </a:lnTo>
                  <a:lnTo>
                    <a:pt x="546" y="58"/>
                  </a:lnTo>
                  <a:lnTo>
                    <a:pt x="551" y="58"/>
                  </a:lnTo>
                  <a:lnTo>
                    <a:pt x="556" y="55"/>
                  </a:lnTo>
                  <a:lnTo>
                    <a:pt x="558" y="58"/>
                  </a:lnTo>
                  <a:lnTo>
                    <a:pt x="560" y="58"/>
                  </a:lnTo>
                  <a:lnTo>
                    <a:pt x="562" y="60"/>
                  </a:lnTo>
                  <a:lnTo>
                    <a:pt x="565" y="62"/>
                  </a:lnTo>
                  <a:lnTo>
                    <a:pt x="567" y="64"/>
                  </a:lnTo>
                  <a:lnTo>
                    <a:pt x="574" y="67"/>
                  </a:lnTo>
                  <a:lnTo>
                    <a:pt x="576" y="64"/>
                  </a:lnTo>
                  <a:lnTo>
                    <a:pt x="581" y="62"/>
                  </a:lnTo>
                  <a:lnTo>
                    <a:pt x="585" y="58"/>
                  </a:lnTo>
                  <a:lnTo>
                    <a:pt x="588" y="53"/>
                  </a:lnTo>
                  <a:lnTo>
                    <a:pt x="590" y="53"/>
                  </a:lnTo>
                  <a:lnTo>
                    <a:pt x="592" y="51"/>
                  </a:lnTo>
                  <a:lnTo>
                    <a:pt x="597" y="53"/>
                  </a:lnTo>
                  <a:lnTo>
                    <a:pt x="599" y="55"/>
                  </a:lnTo>
                  <a:lnTo>
                    <a:pt x="604" y="58"/>
                  </a:lnTo>
                  <a:lnTo>
                    <a:pt x="608" y="60"/>
                  </a:lnTo>
                  <a:lnTo>
                    <a:pt x="610" y="60"/>
                  </a:lnTo>
                  <a:lnTo>
                    <a:pt x="615" y="60"/>
                  </a:lnTo>
                  <a:lnTo>
                    <a:pt x="620" y="55"/>
                  </a:lnTo>
                  <a:lnTo>
                    <a:pt x="626" y="51"/>
                  </a:lnTo>
                  <a:lnTo>
                    <a:pt x="633" y="44"/>
                  </a:lnTo>
                  <a:lnTo>
                    <a:pt x="640" y="37"/>
                  </a:lnTo>
                  <a:lnTo>
                    <a:pt x="645" y="32"/>
                  </a:lnTo>
                  <a:lnTo>
                    <a:pt x="647" y="30"/>
                  </a:lnTo>
                  <a:lnTo>
                    <a:pt x="652" y="28"/>
                  </a:lnTo>
                  <a:lnTo>
                    <a:pt x="654" y="28"/>
                  </a:lnTo>
                  <a:lnTo>
                    <a:pt x="656" y="23"/>
                  </a:lnTo>
                  <a:lnTo>
                    <a:pt x="656" y="21"/>
                  </a:lnTo>
                  <a:lnTo>
                    <a:pt x="658" y="16"/>
                  </a:lnTo>
                  <a:lnTo>
                    <a:pt x="661" y="12"/>
                  </a:lnTo>
                  <a:lnTo>
                    <a:pt x="661" y="7"/>
                  </a:lnTo>
                  <a:lnTo>
                    <a:pt x="663" y="3"/>
                  </a:lnTo>
                  <a:lnTo>
                    <a:pt x="665" y="0"/>
                  </a:lnTo>
                  <a:lnTo>
                    <a:pt x="668" y="0"/>
                  </a:lnTo>
                  <a:lnTo>
                    <a:pt x="670" y="0"/>
                  </a:lnTo>
                  <a:lnTo>
                    <a:pt x="672" y="0"/>
                  </a:lnTo>
                  <a:lnTo>
                    <a:pt x="677" y="3"/>
                  </a:lnTo>
                  <a:lnTo>
                    <a:pt x="681" y="3"/>
                  </a:lnTo>
                  <a:lnTo>
                    <a:pt x="684" y="5"/>
                  </a:lnTo>
                  <a:lnTo>
                    <a:pt x="686" y="7"/>
                  </a:lnTo>
                  <a:lnTo>
                    <a:pt x="690" y="14"/>
                  </a:lnTo>
                  <a:lnTo>
                    <a:pt x="695" y="21"/>
                  </a:lnTo>
                  <a:lnTo>
                    <a:pt x="702" y="28"/>
                  </a:lnTo>
                  <a:lnTo>
                    <a:pt x="709" y="37"/>
                  </a:lnTo>
                  <a:lnTo>
                    <a:pt x="711" y="39"/>
                  </a:lnTo>
                  <a:lnTo>
                    <a:pt x="713" y="44"/>
                  </a:lnTo>
                  <a:lnTo>
                    <a:pt x="713" y="46"/>
                  </a:lnTo>
                  <a:lnTo>
                    <a:pt x="713" y="48"/>
                  </a:lnTo>
                  <a:lnTo>
                    <a:pt x="716" y="51"/>
                  </a:lnTo>
                  <a:lnTo>
                    <a:pt x="718" y="53"/>
                  </a:lnTo>
                  <a:lnTo>
                    <a:pt x="718" y="55"/>
                  </a:lnTo>
                  <a:lnTo>
                    <a:pt x="720" y="58"/>
                  </a:lnTo>
                  <a:lnTo>
                    <a:pt x="720" y="60"/>
                  </a:lnTo>
                  <a:lnTo>
                    <a:pt x="725" y="60"/>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grpSp>
      <xdr:grpSp>
        <xdr:nvGrpSpPr>
          <xdr:cNvPr id="277" name="A109">
            <a:extLst>
              <a:ext uri="{FF2B5EF4-FFF2-40B4-BE49-F238E27FC236}">
                <a16:creationId xmlns:a16="http://schemas.microsoft.com/office/drawing/2014/main" id="{E67A3166-D992-4EC5-646A-94E9AFB60808}"/>
              </a:ext>
            </a:extLst>
          </xdr:cNvPr>
          <xdr:cNvGrpSpPr/>
        </xdr:nvGrpSpPr>
        <xdr:grpSpPr>
          <a:xfrm>
            <a:off x="12176418" y="1817342"/>
            <a:ext cx="798597" cy="1083418"/>
            <a:chOff x="2425700" y="3225800"/>
            <a:chExt cx="1262062" cy="1955801"/>
          </a:xfrm>
        </xdr:grpSpPr>
        <xdr:sp macro="" textlink="">
          <xdr:nvSpPr>
            <xdr:cNvPr id="333" name="Freeform 17">
              <a:extLst>
                <a:ext uri="{FF2B5EF4-FFF2-40B4-BE49-F238E27FC236}">
                  <a16:creationId xmlns:a16="http://schemas.microsoft.com/office/drawing/2014/main" id="{45BAC916-5991-8D4F-6E1D-CEDD31F6CE6F}"/>
                </a:ext>
              </a:extLst>
            </xdr:cNvPr>
            <xdr:cNvSpPr>
              <a:spLocks/>
            </xdr:cNvSpPr>
          </xdr:nvSpPr>
          <xdr:spPr bwMode="auto">
            <a:xfrm>
              <a:off x="2425700" y="3225800"/>
              <a:ext cx="1262062" cy="1955800"/>
            </a:xfrm>
            <a:custGeom>
              <a:avLst/>
              <a:gdLst/>
              <a:ahLst/>
              <a:cxnLst>
                <a:cxn ang="0">
                  <a:pos x="466" y="14"/>
                </a:cxn>
                <a:cxn ang="0">
                  <a:pos x="530" y="53"/>
                </a:cxn>
                <a:cxn ang="0">
                  <a:pos x="612" y="92"/>
                </a:cxn>
                <a:cxn ang="0">
                  <a:pos x="621" y="140"/>
                </a:cxn>
                <a:cxn ang="0">
                  <a:pos x="578" y="201"/>
                </a:cxn>
                <a:cxn ang="0">
                  <a:pos x="567" y="227"/>
                </a:cxn>
                <a:cxn ang="0">
                  <a:pos x="578" y="281"/>
                </a:cxn>
                <a:cxn ang="0">
                  <a:pos x="619" y="320"/>
                </a:cxn>
                <a:cxn ang="0">
                  <a:pos x="587" y="359"/>
                </a:cxn>
                <a:cxn ang="0">
                  <a:pos x="635" y="391"/>
                </a:cxn>
                <a:cxn ang="0">
                  <a:pos x="669" y="418"/>
                </a:cxn>
                <a:cxn ang="0">
                  <a:pos x="667" y="473"/>
                </a:cxn>
                <a:cxn ang="0">
                  <a:pos x="708" y="533"/>
                </a:cxn>
                <a:cxn ang="0">
                  <a:pos x="740" y="585"/>
                </a:cxn>
                <a:cxn ang="0">
                  <a:pos x="727" y="693"/>
                </a:cxn>
                <a:cxn ang="0">
                  <a:pos x="711" y="750"/>
                </a:cxn>
                <a:cxn ang="0">
                  <a:pos x="697" y="798"/>
                </a:cxn>
                <a:cxn ang="0">
                  <a:pos x="704" y="859"/>
                </a:cxn>
                <a:cxn ang="0">
                  <a:pos x="743" y="791"/>
                </a:cxn>
                <a:cxn ang="0">
                  <a:pos x="784" y="857"/>
                </a:cxn>
                <a:cxn ang="0">
                  <a:pos x="765" y="917"/>
                </a:cxn>
                <a:cxn ang="0">
                  <a:pos x="727" y="1010"/>
                </a:cxn>
                <a:cxn ang="0">
                  <a:pos x="679" y="1099"/>
                </a:cxn>
                <a:cxn ang="0">
                  <a:pos x="631" y="1118"/>
                </a:cxn>
                <a:cxn ang="0">
                  <a:pos x="610" y="1154"/>
                </a:cxn>
                <a:cxn ang="0">
                  <a:pos x="576" y="1218"/>
                </a:cxn>
                <a:cxn ang="0">
                  <a:pos x="537" y="1223"/>
                </a:cxn>
                <a:cxn ang="0">
                  <a:pos x="464" y="1207"/>
                </a:cxn>
                <a:cxn ang="0">
                  <a:pos x="414" y="1193"/>
                </a:cxn>
                <a:cxn ang="0">
                  <a:pos x="363" y="1170"/>
                </a:cxn>
                <a:cxn ang="0">
                  <a:pos x="352" y="1118"/>
                </a:cxn>
                <a:cxn ang="0">
                  <a:pos x="311" y="1175"/>
                </a:cxn>
                <a:cxn ang="0">
                  <a:pos x="244" y="1193"/>
                </a:cxn>
                <a:cxn ang="0">
                  <a:pos x="144" y="1125"/>
                </a:cxn>
                <a:cxn ang="0">
                  <a:pos x="100" y="1099"/>
                </a:cxn>
                <a:cxn ang="0">
                  <a:pos x="110" y="1067"/>
                </a:cxn>
                <a:cxn ang="0">
                  <a:pos x="62" y="997"/>
                </a:cxn>
                <a:cxn ang="0">
                  <a:pos x="7" y="965"/>
                </a:cxn>
                <a:cxn ang="0">
                  <a:pos x="73" y="910"/>
                </a:cxn>
                <a:cxn ang="0">
                  <a:pos x="114" y="830"/>
                </a:cxn>
                <a:cxn ang="0">
                  <a:pos x="171" y="782"/>
                </a:cxn>
                <a:cxn ang="0">
                  <a:pos x="151" y="732"/>
                </a:cxn>
                <a:cxn ang="0">
                  <a:pos x="105" y="679"/>
                </a:cxn>
                <a:cxn ang="0">
                  <a:pos x="153" y="636"/>
                </a:cxn>
                <a:cxn ang="0">
                  <a:pos x="196" y="636"/>
                </a:cxn>
                <a:cxn ang="0">
                  <a:pos x="224" y="617"/>
                </a:cxn>
                <a:cxn ang="0">
                  <a:pos x="187" y="583"/>
                </a:cxn>
                <a:cxn ang="0">
                  <a:pos x="139" y="565"/>
                </a:cxn>
                <a:cxn ang="0">
                  <a:pos x="171" y="476"/>
                </a:cxn>
                <a:cxn ang="0">
                  <a:pos x="212" y="423"/>
                </a:cxn>
                <a:cxn ang="0">
                  <a:pos x="267" y="402"/>
                </a:cxn>
                <a:cxn ang="0">
                  <a:pos x="306" y="386"/>
                </a:cxn>
                <a:cxn ang="0">
                  <a:pos x="324" y="364"/>
                </a:cxn>
                <a:cxn ang="0">
                  <a:pos x="292" y="327"/>
                </a:cxn>
                <a:cxn ang="0">
                  <a:pos x="267" y="286"/>
                </a:cxn>
                <a:cxn ang="0">
                  <a:pos x="299" y="263"/>
                </a:cxn>
                <a:cxn ang="0">
                  <a:pos x="318" y="231"/>
                </a:cxn>
                <a:cxn ang="0">
                  <a:pos x="331" y="181"/>
                </a:cxn>
                <a:cxn ang="0">
                  <a:pos x="347" y="137"/>
                </a:cxn>
                <a:cxn ang="0">
                  <a:pos x="382" y="83"/>
                </a:cxn>
                <a:cxn ang="0">
                  <a:pos x="418" y="9"/>
                </a:cxn>
              </a:cxnLst>
              <a:rect l="0" t="0" r="r" b="b"/>
              <a:pathLst>
                <a:path w="795" h="1232">
                  <a:moveTo>
                    <a:pt x="423" y="9"/>
                  </a:moveTo>
                  <a:lnTo>
                    <a:pt x="425" y="12"/>
                  </a:lnTo>
                  <a:lnTo>
                    <a:pt x="427" y="9"/>
                  </a:lnTo>
                  <a:lnTo>
                    <a:pt x="430" y="7"/>
                  </a:lnTo>
                  <a:lnTo>
                    <a:pt x="432" y="5"/>
                  </a:lnTo>
                  <a:lnTo>
                    <a:pt x="434" y="5"/>
                  </a:lnTo>
                  <a:lnTo>
                    <a:pt x="436" y="7"/>
                  </a:lnTo>
                  <a:lnTo>
                    <a:pt x="439" y="9"/>
                  </a:lnTo>
                  <a:lnTo>
                    <a:pt x="441" y="12"/>
                  </a:lnTo>
                  <a:lnTo>
                    <a:pt x="443" y="14"/>
                  </a:lnTo>
                  <a:lnTo>
                    <a:pt x="445" y="14"/>
                  </a:lnTo>
                  <a:lnTo>
                    <a:pt x="450" y="16"/>
                  </a:lnTo>
                  <a:lnTo>
                    <a:pt x="450" y="19"/>
                  </a:lnTo>
                  <a:lnTo>
                    <a:pt x="452" y="21"/>
                  </a:lnTo>
                  <a:lnTo>
                    <a:pt x="457" y="21"/>
                  </a:lnTo>
                  <a:lnTo>
                    <a:pt x="461" y="19"/>
                  </a:lnTo>
                  <a:lnTo>
                    <a:pt x="464" y="16"/>
                  </a:lnTo>
                  <a:lnTo>
                    <a:pt x="466" y="14"/>
                  </a:lnTo>
                  <a:lnTo>
                    <a:pt x="468" y="14"/>
                  </a:lnTo>
                  <a:lnTo>
                    <a:pt x="471" y="16"/>
                  </a:lnTo>
                  <a:lnTo>
                    <a:pt x="473" y="21"/>
                  </a:lnTo>
                  <a:lnTo>
                    <a:pt x="475" y="23"/>
                  </a:lnTo>
                  <a:lnTo>
                    <a:pt x="477" y="23"/>
                  </a:lnTo>
                  <a:lnTo>
                    <a:pt x="480" y="23"/>
                  </a:lnTo>
                  <a:lnTo>
                    <a:pt x="491" y="19"/>
                  </a:lnTo>
                  <a:lnTo>
                    <a:pt x="503" y="16"/>
                  </a:lnTo>
                  <a:lnTo>
                    <a:pt x="505" y="14"/>
                  </a:lnTo>
                  <a:lnTo>
                    <a:pt x="507" y="14"/>
                  </a:lnTo>
                  <a:lnTo>
                    <a:pt x="509" y="16"/>
                  </a:lnTo>
                  <a:lnTo>
                    <a:pt x="512" y="23"/>
                  </a:lnTo>
                  <a:lnTo>
                    <a:pt x="512" y="30"/>
                  </a:lnTo>
                  <a:lnTo>
                    <a:pt x="514" y="35"/>
                  </a:lnTo>
                  <a:lnTo>
                    <a:pt x="516" y="39"/>
                  </a:lnTo>
                  <a:lnTo>
                    <a:pt x="519" y="41"/>
                  </a:lnTo>
                  <a:lnTo>
                    <a:pt x="525" y="48"/>
                  </a:lnTo>
                  <a:lnTo>
                    <a:pt x="530" y="53"/>
                  </a:lnTo>
                  <a:lnTo>
                    <a:pt x="537" y="55"/>
                  </a:lnTo>
                  <a:lnTo>
                    <a:pt x="539" y="57"/>
                  </a:lnTo>
                  <a:lnTo>
                    <a:pt x="544" y="60"/>
                  </a:lnTo>
                  <a:lnTo>
                    <a:pt x="553" y="62"/>
                  </a:lnTo>
                  <a:lnTo>
                    <a:pt x="557" y="62"/>
                  </a:lnTo>
                  <a:lnTo>
                    <a:pt x="562" y="64"/>
                  </a:lnTo>
                  <a:lnTo>
                    <a:pt x="564" y="67"/>
                  </a:lnTo>
                  <a:lnTo>
                    <a:pt x="567" y="67"/>
                  </a:lnTo>
                  <a:lnTo>
                    <a:pt x="571" y="69"/>
                  </a:lnTo>
                  <a:lnTo>
                    <a:pt x="576" y="71"/>
                  </a:lnTo>
                  <a:lnTo>
                    <a:pt x="580" y="73"/>
                  </a:lnTo>
                  <a:lnTo>
                    <a:pt x="585" y="73"/>
                  </a:lnTo>
                  <a:lnTo>
                    <a:pt x="592" y="78"/>
                  </a:lnTo>
                  <a:lnTo>
                    <a:pt x="599" y="80"/>
                  </a:lnTo>
                  <a:lnTo>
                    <a:pt x="603" y="83"/>
                  </a:lnTo>
                  <a:lnTo>
                    <a:pt x="605" y="85"/>
                  </a:lnTo>
                  <a:lnTo>
                    <a:pt x="610" y="89"/>
                  </a:lnTo>
                  <a:lnTo>
                    <a:pt x="612" y="92"/>
                  </a:lnTo>
                  <a:lnTo>
                    <a:pt x="617" y="94"/>
                  </a:lnTo>
                  <a:lnTo>
                    <a:pt x="619" y="94"/>
                  </a:lnTo>
                  <a:lnTo>
                    <a:pt x="624" y="94"/>
                  </a:lnTo>
                  <a:lnTo>
                    <a:pt x="631" y="92"/>
                  </a:lnTo>
                  <a:lnTo>
                    <a:pt x="628" y="94"/>
                  </a:lnTo>
                  <a:lnTo>
                    <a:pt x="628" y="99"/>
                  </a:lnTo>
                  <a:lnTo>
                    <a:pt x="628" y="103"/>
                  </a:lnTo>
                  <a:lnTo>
                    <a:pt x="628" y="110"/>
                  </a:lnTo>
                  <a:lnTo>
                    <a:pt x="628" y="117"/>
                  </a:lnTo>
                  <a:lnTo>
                    <a:pt x="628" y="121"/>
                  </a:lnTo>
                  <a:lnTo>
                    <a:pt x="628" y="126"/>
                  </a:lnTo>
                  <a:lnTo>
                    <a:pt x="631" y="128"/>
                  </a:lnTo>
                  <a:lnTo>
                    <a:pt x="631" y="131"/>
                  </a:lnTo>
                  <a:lnTo>
                    <a:pt x="631" y="133"/>
                  </a:lnTo>
                  <a:lnTo>
                    <a:pt x="628" y="135"/>
                  </a:lnTo>
                  <a:lnTo>
                    <a:pt x="624" y="135"/>
                  </a:lnTo>
                  <a:lnTo>
                    <a:pt x="624" y="137"/>
                  </a:lnTo>
                  <a:lnTo>
                    <a:pt x="621" y="140"/>
                  </a:lnTo>
                  <a:lnTo>
                    <a:pt x="617" y="144"/>
                  </a:lnTo>
                  <a:lnTo>
                    <a:pt x="612" y="149"/>
                  </a:lnTo>
                  <a:lnTo>
                    <a:pt x="605" y="153"/>
                  </a:lnTo>
                  <a:lnTo>
                    <a:pt x="599" y="158"/>
                  </a:lnTo>
                  <a:lnTo>
                    <a:pt x="592" y="165"/>
                  </a:lnTo>
                  <a:lnTo>
                    <a:pt x="587" y="169"/>
                  </a:lnTo>
                  <a:lnTo>
                    <a:pt x="585" y="172"/>
                  </a:lnTo>
                  <a:lnTo>
                    <a:pt x="583" y="174"/>
                  </a:lnTo>
                  <a:lnTo>
                    <a:pt x="585" y="181"/>
                  </a:lnTo>
                  <a:lnTo>
                    <a:pt x="587" y="185"/>
                  </a:lnTo>
                  <a:lnTo>
                    <a:pt x="589" y="190"/>
                  </a:lnTo>
                  <a:lnTo>
                    <a:pt x="589" y="195"/>
                  </a:lnTo>
                  <a:lnTo>
                    <a:pt x="589" y="197"/>
                  </a:lnTo>
                  <a:lnTo>
                    <a:pt x="587" y="197"/>
                  </a:lnTo>
                  <a:lnTo>
                    <a:pt x="585" y="199"/>
                  </a:lnTo>
                  <a:lnTo>
                    <a:pt x="583" y="201"/>
                  </a:lnTo>
                  <a:lnTo>
                    <a:pt x="580" y="201"/>
                  </a:lnTo>
                  <a:lnTo>
                    <a:pt x="578" y="201"/>
                  </a:lnTo>
                  <a:lnTo>
                    <a:pt x="576" y="199"/>
                  </a:lnTo>
                  <a:lnTo>
                    <a:pt x="573" y="197"/>
                  </a:lnTo>
                  <a:lnTo>
                    <a:pt x="571" y="197"/>
                  </a:lnTo>
                  <a:lnTo>
                    <a:pt x="569" y="197"/>
                  </a:lnTo>
                  <a:lnTo>
                    <a:pt x="567" y="199"/>
                  </a:lnTo>
                  <a:lnTo>
                    <a:pt x="569" y="201"/>
                  </a:lnTo>
                  <a:lnTo>
                    <a:pt x="571" y="204"/>
                  </a:lnTo>
                  <a:lnTo>
                    <a:pt x="571" y="206"/>
                  </a:lnTo>
                  <a:lnTo>
                    <a:pt x="571" y="208"/>
                  </a:lnTo>
                  <a:lnTo>
                    <a:pt x="571" y="211"/>
                  </a:lnTo>
                  <a:lnTo>
                    <a:pt x="567" y="213"/>
                  </a:lnTo>
                  <a:lnTo>
                    <a:pt x="562" y="213"/>
                  </a:lnTo>
                  <a:lnTo>
                    <a:pt x="562" y="215"/>
                  </a:lnTo>
                  <a:lnTo>
                    <a:pt x="560" y="217"/>
                  </a:lnTo>
                  <a:lnTo>
                    <a:pt x="560" y="222"/>
                  </a:lnTo>
                  <a:lnTo>
                    <a:pt x="562" y="224"/>
                  </a:lnTo>
                  <a:lnTo>
                    <a:pt x="564" y="224"/>
                  </a:lnTo>
                  <a:lnTo>
                    <a:pt x="567" y="227"/>
                  </a:lnTo>
                  <a:lnTo>
                    <a:pt x="569" y="224"/>
                  </a:lnTo>
                  <a:lnTo>
                    <a:pt x="571" y="220"/>
                  </a:lnTo>
                  <a:lnTo>
                    <a:pt x="573" y="217"/>
                  </a:lnTo>
                  <a:lnTo>
                    <a:pt x="576" y="217"/>
                  </a:lnTo>
                  <a:lnTo>
                    <a:pt x="576" y="220"/>
                  </a:lnTo>
                  <a:lnTo>
                    <a:pt x="578" y="224"/>
                  </a:lnTo>
                  <a:lnTo>
                    <a:pt x="578" y="229"/>
                  </a:lnTo>
                  <a:lnTo>
                    <a:pt x="580" y="233"/>
                  </a:lnTo>
                  <a:lnTo>
                    <a:pt x="580" y="238"/>
                  </a:lnTo>
                  <a:lnTo>
                    <a:pt x="580" y="243"/>
                  </a:lnTo>
                  <a:lnTo>
                    <a:pt x="578" y="247"/>
                  </a:lnTo>
                  <a:lnTo>
                    <a:pt x="576" y="254"/>
                  </a:lnTo>
                  <a:lnTo>
                    <a:pt x="571" y="261"/>
                  </a:lnTo>
                  <a:lnTo>
                    <a:pt x="578" y="268"/>
                  </a:lnTo>
                  <a:lnTo>
                    <a:pt x="578" y="270"/>
                  </a:lnTo>
                  <a:lnTo>
                    <a:pt x="578" y="275"/>
                  </a:lnTo>
                  <a:lnTo>
                    <a:pt x="578" y="277"/>
                  </a:lnTo>
                  <a:lnTo>
                    <a:pt x="578" y="281"/>
                  </a:lnTo>
                  <a:lnTo>
                    <a:pt x="578" y="284"/>
                  </a:lnTo>
                  <a:lnTo>
                    <a:pt x="576" y="288"/>
                  </a:lnTo>
                  <a:lnTo>
                    <a:pt x="576" y="291"/>
                  </a:lnTo>
                  <a:lnTo>
                    <a:pt x="573" y="293"/>
                  </a:lnTo>
                  <a:lnTo>
                    <a:pt x="576" y="295"/>
                  </a:lnTo>
                  <a:lnTo>
                    <a:pt x="578" y="297"/>
                  </a:lnTo>
                  <a:lnTo>
                    <a:pt x="587" y="297"/>
                  </a:lnTo>
                  <a:lnTo>
                    <a:pt x="599" y="297"/>
                  </a:lnTo>
                  <a:lnTo>
                    <a:pt x="603" y="300"/>
                  </a:lnTo>
                  <a:lnTo>
                    <a:pt x="605" y="302"/>
                  </a:lnTo>
                  <a:lnTo>
                    <a:pt x="605" y="304"/>
                  </a:lnTo>
                  <a:lnTo>
                    <a:pt x="608" y="309"/>
                  </a:lnTo>
                  <a:lnTo>
                    <a:pt x="610" y="311"/>
                  </a:lnTo>
                  <a:lnTo>
                    <a:pt x="612" y="311"/>
                  </a:lnTo>
                  <a:lnTo>
                    <a:pt x="617" y="313"/>
                  </a:lnTo>
                  <a:lnTo>
                    <a:pt x="619" y="316"/>
                  </a:lnTo>
                  <a:lnTo>
                    <a:pt x="619" y="318"/>
                  </a:lnTo>
                  <a:lnTo>
                    <a:pt x="619" y="320"/>
                  </a:lnTo>
                  <a:lnTo>
                    <a:pt x="617" y="323"/>
                  </a:lnTo>
                  <a:lnTo>
                    <a:pt x="615" y="325"/>
                  </a:lnTo>
                  <a:lnTo>
                    <a:pt x="615" y="327"/>
                  </a:lnTo>
                  <a:lnTo>
                    <a:pt x="617" y="329"/>
                  </a:lnTo>
                  <a:lnTo>
                    <a:pt x="615" y="332"/>
                  </a:lnTo>
                  <a:lnTo>
                    <a:pt x="612" y="332"/>
                  </a:lnTo>
                  <a:lnTo>
                    <a:pt x="610" y="334"/>
                  </a:lnTo>
                  <a:lnTo>
                    <a:pt x="608" y="334"/>
                  </a:lnTo>
                  <a:lnTo>
                    <a:pt x="605" y="336"/>
                  </a:lnTo>
                  <a:lnTo>
                    <a:pt x="603" y="336"/>
                  </a:lnTo>
                  <a:lnTo>
                    <a:pt x="601" y="336"/>
                  </a:lnTo>
                  <a:lnTo>
                    <a:pt x="599" y="338"/>
                  </a:lnTo>
                  <a:lnTo>
                    <a:pt x="596" y="341"/>
                  </a:lnTo>
                  <a:lnTo>
                    <a:pt x="596" y="348"/>
                  </a:lnTo>
                  <a:lnTo>
                    <a:pt x="596" y="350"/>
                  </a:lnTo>
                  <a:lnTo>
                    <a:pt x="594" y="352"/>
                  </a:lnTo>
                  <a:lnTo>
                    <a:pt x="592" y="357"/>
                  </a:lnTo>
                  <a:lnTo>
                    <a:pt x="587" y="359"/>
                  </a:lnTo>
                  <a:lnTo>
                    <a:pt x="587" y="361"/>
                  </a:lnTo>
                  <a:lnTo>
                    <a:pt x="587" y="366"/>
                  </a:lnTo>
                  <a:lnTo>
                    <a:pt x="589" y="368"/>
                  </a:lnTo>
                  <a:lnTo>
                    <a:pt x="596" y="377"/>
                  </a:lnTo>
                  <a:lnTo>
                    <a:pt x="596" y="382"/>
                  </a:lnTo>
                  <a:lnTo>
                    <a:pt x="601" y="384"/>
                  </a:lnTo>
                  <a:lnTo>
                    <a:pt x="603" y="384"/>
                  </a:lnTo>
                  <a:lnTo>
                    <a:pt x="608" y="384"/>
                  </a:lnTo>
                  <a:lnTo>
                    <a:pt x="615" y="384"/>
                  </a:lnTo>
                  <a:lnTo>
                    <a:pt x="619" y="384"/>
                  </a:lnTo>
                  <a:lnTo>
                    <a:pt x="621" y="386"/>
                  </a:lnTo>
                  <a:lnTo>
                    <a:pt x="624" y="386"/>
                  </a:lnTo>
                  <a:lnTo>
                    <a:pt x="626" y="389"/>
                  </a:lnTo>
                  <a:lnTo>
                    <a:pt x="628" y="389"/>
                  </a:lnTo>
                  <a:lnTo>
                    <a:pt x="631" y="389"/>
                  </a:lnTo>
                  <a:lnTo>
                    <a:pt x="633" y="389"/>
                  </a:lnTo>
                  <a:lnTo>
                    <a:pt x="635" y="389"/>
                  </a:lnTo>
                  <a:lnTo>
                    <a:pt x="635" y="391"/>
                  </a:lnTo>
                  <a:lnTo>
                    <a:pt x="637" y="391"/>
                  </a:lnTo>
                  <a:lnTo>
                    <a:pt x="640" y="393"/>
                  </a:lnTo>
                  <a:lnTo>
                    <a:pt x="642" y="393"/>
                  </a:lnTo>
                  <a:lnTo>
                    <a:pt x="644" y="393"/>
                  </a:lnTo>
                  <a:lnTo>
                    <a:pt x="647" y="396"/>
                  </a:lnTo>
                  <a:lnTo>
                    <a:pt x="647" y="398"/>
                  </a:lnTo>
                  <a:lnTo>
                    <a:pt x="649" y="400"/>
                  </a:lnTo>
                  <a:lnTo>
                    <a:pt x="653" y="400"/>
                  </a:lnTo>
                  <a:lnTo>
                    <a:pt x="656" y="402"/>
                  </a:lnTo>
                  <a:lnTo>
                    <a:pt x="658" y="405"/>
                  </a:lnTo>
                  <a:lnTo>
                    <a:pt x="660" y="407"/>
                  </a:lnTo>
                  <a:lnTo>
                    <a:pt x="663" y="407"/>
                  </a:lnTo>
                  <a:lnTo>
                    <a:pt x="665" y="409"/>
                  </a:lnTo>
                  <a:lnTo>
                    <a:pt x="665" y="412"/>
                  </a:lnTo>
                  <a:lnTo>
                    <a:pt x="665" y="414"/>
                  </a:lnTo>
                  <a:lnTo>
                    <a:pt x="665" y="416"/>
                  </a:lnTo>
                  <a:lnTo>
                    <a:pt x="667" y="418"/>
                  </a:lnTo>
                  <a:lnTo>
                    <a:pt x="669" y="418"/>
                  </a:lnTo>
                  <a:lnTo>
                    <a:pt x="672" y="418"/>
                  </a:lnTo>
                  <a:lnTo>
                    <a:pt x="674" y="421"/>
                  </a:lnTo>
                  <a:lnTo>
                    <a:pt x="676" y="423"/>
                  </a:lnTo>
                  <a:lnTo>
                    <a:pt x="679" y="423"/>
                  </a:lnTo>
                  <a:lnTo>
                    <a:pt x="681" y="425"/>
                  </a:lnTo>
                  <a:lnTo>
                    <a:pt x="683" y="428"/>
                  </a:lnTo>
                  <a:lnTo>
                    <a:pt x="685" y="430"/>
                  </a:lnTo>
                  <a:lnTo>
                    <a:pt x="683" y="432"/>
                  </a:lnTo>
                  <a:lnTo>
                    <a:pt x="683" y="434"/>
                  </a:lnTo>
                  <a:lnTo>
                    <a:pt x="681" y="437"/>
                  </a:lnTo>
                  <a:lnTo>
                    <a:pt x="672" y="446"/>
                  </a:lnTo>
                  <a:lnTo>
                    <a:pt x="663" y="455"/>
                  </a:lnTo>
                  <a:lnTo>
                    <a:pt x="660" y="460"/>
                  </a:lnTo>
                  <a:lnTo>
                    <a:pt x="658" y="462"/>
                  </a:lnTo>
                  <a:lnTo>
                    <a:pt x="658" y="464"/>
                  </a:lnTo>
                  <a:lnTo>
                    <a:pt x="658" y="466"/>
                  </a:lnTo>
                  <a:lnTo>
                    <a:pt x="663" y="471"/>
                  </a:lnTo>
                  <a:lnTo>
                    <a:pt x="667" y="473"/>
                  </a:lnTo>
                  <a:lnTo>
                    <a:pt x="669" y="476"/>
                  </a:lnTo>
                  <a:lnTo>
                    <a:pt x="672" y="478"/>
                  </a:lnTo>
                  <a:lnTo>
                    <a:pt x="672" y="482"/>
                  </a:lnTo>
                  <a:lnTo>
                    <a:pt x="672" y="487"/>
                  </a:lnTo>
                  <a:lnTo>
                    <a:pt x="674" y="492"/>
                  </a:lnTo>
                  <a:lnTo>
                    <a:pt x="674" y="496"/>
                  </a:lnTo>
                  <a:lnTo>
                    <a:pt x="676" y="498"/>
                  </a:lnTo>
                  <a:lnTo>
                    <a:pt x="681" y="503"/>
                  </a:lnTo>
                  <a:lnTo>
                    <a:pt x="688" y="508"/>
                  </a:lnTo>
                  <a:lnTo>
                    <a:pt x="692" y="510"/>
                  </a:lnTo>
                  <a:lnTo>
                    <a:pt x="699" y="512"/>
                  </a:lnTo>
                  <a:lnTo>
                    <a:pt x="701" y="514"/>
                  </a:lnTo>
                  <a:lnTo>
                    <a:pt x="704" y="517"/>
                  </a:lnTo>
                  <a:lnTo>
                    <a:pt x="704" y="519"/>
                  </a:lnTo>
                  <a:lnTo>
                    <a:pt x="704" y="526"/>
                  </a:lnTo>
                  <a:lnTo>
                    <a:pt x="704" y="528"/>
                  </a:lnTo>
                  <a:lnTo>
                    <a:pt x="706" y="528"/>
                  </a:lnTo>
                  <a:lnTo>
                    <a:pt x="708" y="533"/>
                  </a:lnTo>
                  <a:lnTo>
                    <a:pt x="711" y="535"/>
                  </a:lnTo>
                  <a:lnTo>
                    <a:pt x="711" y="537"/>
                  </a:lnTo>
                  <a:lnTo>
                    <a:pt x="708" y="540"/>
                  </a:lnTo>
                  <a:lnTo>
                    <a:pt x="706" y="542"/>
                  </a:lnTo>
                  <a:lnTo>
                    <a:pt x="704" y="544"/>
                  </a:lnTo>
                  <a:lnTo>
                    <a:pt x="706" y="551"/>
                  </a:lnTo>
                  <a:lnTo>
                    <a:pt x="706" y="553"/>
                  </a:lnTo>
                  <a:lnTo>
                    <a:pt x="708" y="556"/>
                  </a:lnTo>
                  <a:lnTo>
                    <a:pt x="711" y="558"/>
                  </a:lnTo>
                  <a:lnTo>
                    <a:pt x="713" y="558"/>
                  </a:lnTo>
                  <a:lnTo>
                    <a:pt x="720" y="560"/>
                  </a:lnTo>
                  <a:lnTo>
                    <a:pt x="729" y="560"/>
                  </a:lnTo>
                  <a:lnTo>
                    <a:pt x="733" y="562"/>
                  </a:lnTo>
                  <a:lnTo>
                    <a:pt x="738" y="567"/>
                  </a:lnTo>
                  <a:lnTo>
                    <a:pt x="740" y="569"/>
                  </a:lnTo>
                  <a:lnTo>
                    <a:pt x="740" y="574"/>
                  </a:lnTo>
                  <a:lnTo>
                    <a:pt x="740" y="581"/>
                  </a:lnTo>
                  <a:lnTo>
                    <a:pt x="740" y="585"/>
                  </a:lnTo>
                  <a:lnTo>
                    <a:pt x="738" y="592"/>
                  </a:lnTo>
                  <a:lnTo>
                    <a:pt x="736" y="604"/>
                  </a:lnTo>
                  <a:lnTo>
                    <a:pt x="731" y="613"/>
                  </a:lnTo>
                  <a:lnTo>
                    <a:pt x="729" y="620"/>
                  </a:lnTo>
                  <a:lnTo>
                    <a:pt x="722" y="629"/>
                  </a:lnTo>
                  <a:lnTo>
                    <a:pt x="717" y="640"/>
                  </a:lnTo>
                  <a:lnTo>
                    <a:pt x="713" y="647"/>
                  </a:lnTo>
                  <a:lnTo>
                    <a:pt x="713" y="652"/>
                  </a:lnTo>
                  <a:lnTo>
                    <a:pt x="713" y="654"/>
                  </a:lnTo>
                  <a:lnTo>
                    <a:pt x="713" y="658"/>
                  </a:lnTo>
                  <a:lnTo>
                    <a:pt x="717" y="665"/>
                  </a:lnTo>
                  <a:lnTo>
                    <a:pt x="722" y="670"/>
                  </a:lnTo>
                  <a:lnTo>
                    <a:pt x="722" y="674"/>
                  </a:lnTo>
                  <a:lnTo>
                    <a:pt x="722" y="679"/>
                  </a:lnTo>
                  <a:lnTo>
                    <a:pt x="722" y="684"/>
                  </a:lnTo>
                  <a:lnTo>
                    <a:pt x="722" y="686"/>
                  </a:lnTo>
                  <a:lnTo>
                    <a:pt x="724" y="688"/>
                  </a:lnTo>
                  <a:lnTo>
                    <a:pt x="727" y="693"/>
                  </a:lnTo>
                  <a:lnTo>
                    <a:pt x="727" y="697"/>
                  </a:lnTo>
                  <a:lnTo>
                    <a:pt x="724" y="700"/>
                  </a:lnTo>
                  <a:lnTo>
                    <a:pt x="724" y="704"/>
                  </a:lnTo>
                  <a:lnTo>
                    <a:pt x="724" y="706"/>
                  </a:lnTo>
                  <a:lnTo>
                    <a:pt x="724" y="709"/>
                  </a:lnTo>
                  <a:lnTo>
                    <a:pt x="724" y="711"/>
                  </a:lnTo>
                  <a:lnTo>
                    <a:pt x="722" y="713"/>
                  </a:lnTo>
                  <a:lnTo>
                    <a:pt x="722" y="718"/>
                  </a:lnTo>
                  <a:lnTo>
                    <a:pt x="720" y="720"/>
                  </a:lnTo>
                  <a:lnTo>
                    <a:pt x="720" y="722"/>
                  </a:lnTo>
                  <a:lnTo>
                    <a:pt x="715" y="727"/>
                  </a:lnTo>
                  <a:lnTo>
                    <a:pt x="711" y="732"/>
                  </a:lnTo>
                  <a:lnTo>
                    <a:pt x="708" y="736"/>
                  </a:lnTo>
                  <a:lnTo>
                    <a:pt x="708" y="738"/>
                  </a:lnTo>
                  <a:lnTo>
                    <a:pt x="711" y="741"/>
                  </a:lnTo>
                  <a:lnTo>
                    <a:pt x="711" y="743"/>
                  </a:lnTo>
                  <a:lnTo>
                    <a:pt x="708" y="748"/>
                  </a:lnTo>
                  <a:lnTo>
                    <a:pt x="711" y="750"/>
                  </a:lnTo>
                  <a:lnTo>
                    <a:pt x="713" y="752"/>
                  </a:lnTo>
                  <a:lnTo>
                    <a:pt x="715" y="752"/>
                  </a:lnTo>
                  <a:lnTo>
                    <a:pt x="715" y="754"/>
                  </a:lnTo>
                  <a:lnTo>
                    <a:pt x="715" y="757"/>
                  </a:lnTo>
                  <a:lnTo>
                    <a:pt x="715" y="759"/>
                  </a:lnTo>
                  <a:lnTo>
                    <a:pt x="713" y="761"/>
                  </a:lnTo>
                  <a:lnTo>
                    <a:pt x="713" y="766"/>
                  </a:lnTo>
                  <a:lnTo>
                    <a:pt x="706" y="770"/>
                  </a:lnTo>
                  <a:lnTo>
                    <a:pt x="704" y="773"/>
                  </a:lnTo>
                  <a:lnTo>
                    <a:pt x="699" y="773"/>
                  </a:lnTo>
                  <a:lnTo>
                    <a:pt x="699" y="775"/>
                  </a:lnTo>
                  <a:lnTo>
                    <a:pt x="697" y="777"/>
                  </a:lnTo>
                  <a:lnTo>
                    <a:pt x="697" y="780"/>
                  </a:lnTo>
                  <a:lnTo>
                    <a:pt x="699" y="784"/>
                  </a:lnTo>
                  <a:lnTo>
                    <a:pt x="699" y="791"/>
                  </a:lnTo>
                  <a:lnTo>
                    <a:pt x="699" y="793"/>
                  </a:lnTo>
                  <a:lnTo>
                    <a:pt x="699" y="796"/>
                  </a:lnTo>
                  <a:lnTo>
                    <a:pt x="697" y="798"/>
                  </a:lnTo>
                  <a:lnTo>
                    <a:pt x="695" y="800"/>
                  </a:lnTo>
                  <a:lnTo>
                    <a:pt x="692" y="802"/>
                  </a:lnTo>
                  <a:lnTo>
                    <a:pt x="688" y="805"/>
                  </a:lnTo>
                  <a:lnTo>
                    <a:pt x="685" y="809"/>
                  </a:lnTo>
                  <a:lnTo>
                    <a:pt x="681" y="814"/>
                  </a:lnTo>
                  <a:lnTo>
                    <a:pt x="681" y="816"/>
                  </a:lnTo>
                  <a:lnTo>
                    <a:pt x="679" y="821"/>
                  </a:lnTo>
                  <a:lnTo>
                    <a:pt x="679" y="823"/>
                  </a:lnTo>
                  <a:lnTo>
                    <a:pt x="679" y="827"/>
                  </a:lnTo>
                  <a:lnTo>
                    <a:pt x="681" y="837"/>
                  </a:lnTo>
                  <a:lnTo>
                    <a:pt x="681" y="843"/>
                  </a:lnTo>
                  <a:lnTo>
                    <a:pt x="681" y="848"/>
                  </a:lnTo>
                  <a:lnTo>
                    <a:pt x="681" y="853"/>
                  </a:lnTo>
                  <a:lnTo>
                    <a:pt x="679" y="859"/>
                  </a:lnTo>
                  <a:lnTo>
                    <a:pt x="688" y="862"/>
                  </a:lnTo>
                  <a:lnTo>
                    <a:pt x="695" y="862"/>
                  </a:lnTo>
                  <a:lnTo>
                    <a:pt x="701" y="862"/>
                  </a:lnTo>
                  <a:lnTo>
                    <a:pt x="704" y="859"/>
                  </a:lnTo>
                  <a:lnTo>
                    <a:pt x="708" y="855"/>
                  </a:lnTo>
                  <a:lnTo>
                    <a:pt x="711" y="848"/>
                  </a:lnTo>
                  <a:lnTo>
                    <a:pt x="711" y="841"/>
                  </a:lnTo>
                  <a:lnTo>
                    <a:pt x="711" y="837"/>
                  </a:lnTo>
                  <a:lnTo>
                    <a:pt x="711" y="832"/>
                  </a:lnTo>
                  <a:lnTo>
                    <a:pt x="713" y="830"/>
                  </a:lnTo>
                  <a:lnTo>
                    <a:pt x="715" y="827"/>
                  </a:lnTo>
                  <a:lnTo>
                    <a:pt x="717" y="827"/>
                  </a:lnTo>
                  <a:lnTo>
                    <a:pt x="722" y="825"/>
                  </a:lnTo>
                  <a:lnTo>
                    <a:pt x="727" y="825"/>
                  </a:lnTo>
                  <a:lnTo>
                    <a:pt x="729" y="823"/>
                  </a:lnTo>
                  <a:lnTo>
                    <a:pt x="729" y="818"/>
                  </a:lnTo>
                  <a:lnTo>
                    <a:pt x="729" y="814"/>
                  </a:lnTo>
                  <a:lnTo>
                    <a:pt x="731" y="807"/>
                  </a:lnTo>
                  <a:lnTo>
                    <a:pt x="733" y="800"/>
                  </a:lnTo>
                  <a:lnTo>
                    <a:pt x="738" y="796"/>
                  </a:lnTo>
                  <a:lnTo>
                    <a:pt x="740" y="789"/>
                  </a:lnTo>
                  <a:lnTo>
                    <a:pt x="743" y="791"/>
                  </a:lnTo>
                  <a:lnTo>
                    <a:pt x="745" y="796"/>
                  </a:lnTo>
                  <a:lnTo>
                    <a:pt x="747" y="798"/>
                  </a:lnTo>
                  <a:lnTo>
                    <a:pt x="749" y="805"/>
                  </a:lnTo>
                  <a:lnTo>
                    <a:pt x="752" y="812"/>
                  </a:lnTo>
                  <a:lnTo>
                    <a:pt x="754" y="814"/>
                  </a:lnTo>
                  <a:lnTo>
                    <a:pt x="759" y="818"/>
                  </a:lnTo>
                  <a:lnTo>
                    <a:pt x="763" y="823"/>
                  </a:lnTo>
                  <a:lnTo>
                    <a:pt x="772" y="830"/>
                  </a:lnTo>
                  <a:lnTo>
                    <a:pt x="777" y="834"/>
                  </a:lnTo>
                  <a:lnTo>
                    <a:pt x="779" y="837"/>
                  </a:lnTo>
                  <a:lnTo>
                    <a:pt x="779" y="839"/>
                  </a:lnTo>
                  <a:lnTo>
                    <a:pt x="779" y="841"/>
                  </a:lnTo>
                  <a:lnTo>
                    <a:pt x="777" y="843"/>
                  </a:lnTo>
                  <a:lnTo>
                    <a:pt x="777" y="846"/>
                  </a:lnTo>
                  <a:lnTo>
                    <a:pt x="777" y="848"/>
                  </a:lnTo>
                  <a:lnTo>
                    <a:pt x="779" y="850"/>
                  </a:lnTo>
                  <a:lnTo>
                    <a:pt x="781" y="853"/>
                  </a:lnTo>
                  <a:lnTo>
                    <a:pt x="784" y="857"/>
                  </a:lnTo>
                  <a:lnTo>
                    <a:pt x="786" y="862"/>
                  </a:lnTo>
                  <a:lnTo>
                    <a:pt x="788" y="869"/>
                  </a:lnTo>
                  <a:lnTo>
                    <a:pt x="791" y="873"/>
                  </a:lnTo>
                  <a:lnTo>
                    <a:pt x="793" y="875"/>
                  </a:lnTo>
                  <a:lnTo>
                    <a:pt x="795" y="878"/>
                  </a:lnTo>
                  <a:lnTo>
                    <a:pt x="795" y="880"/>
                  </a:lnTo>
                  <a:lnTo>
                    <a:pt x="795" y="882"/>
                  </a:lnTo>
                  <a:lnTo>
                    <a:pt x="795" y="885"/>
                  </a:lnTo>
                  <a:lnTo>
                    <a:pt x="793" y="887"/>
                  </a:lnTo>
                  <a:lnTo>
                    <a:pt x="791" y="889"/>
                  </a:lnTo>
                  <a:lnTo>
                    <a:pt x="786" y="891"/>
                  </a:lnTo>
                  <a:lnTo>
                    <a:pt x="784" y="894"/>
                  </a:lnTo>
                  <a:lnTo>
                    <a:pt x="781" y="898"/>
                  </a:lnTo>
                  <a:lnTo>
                    <a:pt x="779" y="901"/>
                  </a:lnTo>
                  <a:lnTo>
                    <a:pt x="777" y="903"/>
                  </a:lnTo>
                  <a:lnTo>
                    <a:pt x="777" y="905"/>
                  </a:lnTo>
                  <a:lnTo>
                    <a:pt x="777" y="907"/>
                  </a:lnTo>
                  <a:lnTo>
                    <a:pt x="765" y="917"/>
                  </a:lnTo>
                  <a:lnTo>
                    <a:pt x="763" y="919"/>
                  </a:lnTo>
                  <a:lnTo>
                    <a:pt x="763" y="921"/>
                  </a:lnTo>
                  <a:lnTo>
                    <a:pt x="761" y="926"/>
                  </a:lnTo>
                  <a:lnTo>
                    <a:pt x="761" y="935"/>
                  </a:lnTo>
                  <a:lnTo>
                    <a:pt x="759" y="944"/>
                  </a:lnTo>
                  <a:lnTo>
                    <a:pt x="756" y="949"/>
                  </a:lnTo>
                  <a:lnTo>
                    <a:pt x="754" y="953"/>
                  </a:lnTo>
                  <a:lnTo>
                    <a:pt x="749" y="960"/>
                  </a:lnTo>
                  <a:lnTo>
                    <a:pt x="745" y="967"/>
                  </a:lnTo>
                  <a:lnTo>
                    <a:pt x="743" y="971"/>
                  </a:lnTo>
                  <a:lnTo>
                    <a:pt x="743" y="974"/>
                  </a:lnTo>
                  <a:lnTo>
                    <a:pt x="743" y="976"/>
                  </a:lnTo>
                  <a:lnTo>
                    <a:pt x="743" y="981"/>
                  </a:lnTo>
                  <a:lnTo>
                    <a:pt x="743" y="985"/>
                  </a:lnTo>
                  <a:lnTo>
                    <a:pt x="740" y="987"/>
                  </a:lnTo>
                  <a:lnTo>
                    <a:pt x="740" y="992"/>
                  </a:lnTo>
                  <a:lnTo>
                    <a:pt x="733" y="999"/>
                  </a:lnTo>
                  <a:lnTo>
                    <a:pt x="727" y="1010"/>
                  </a:lnTo>
                  <a:lnTo>
                    <a:pt x="722" y="1015"/>
                  </a:lnTo>
                  <a:lnTo>
                    <a:pt x="720" y="1017"/>
                  </a:lnTo>
                  <a:lnTo>
                    <a:pt x="715" y="1019"/>
                  </a:lnTo>
                  <a:lnTo>
                    <a:pt x="711" y="1024"/>
                  </a:lnTo>
                  <a:lnTo>
                    <a:pt x="706" y="1026"/>
                  </a:lnTo>
                  <a:lnTo>
                    <a:pt x="699" y="1038"/>
                  </a:lnTo>
                  <a:lnTo>
                    <a:pt x="695" y="1042"/>
                  </a:lnTo>
                  <a:lnTo>
                    <a:pt x="692" y="1047"/>
                  </a:lnTo>
                  <a:lnTo>
                    <a:pt x="692" y="1049"/>
                  </a:lnTo>
                  <a:lnTo>
                    <a:pt x="692" y="1054"/>
                  </a:lnTo>
                  <a:lnTo>
                    <a:pt x="690" y="1063"/>
                  </a:lnTo>
                  <a:lnTo>
                    <a:pt x="688" y="1072"/>
                  </a:lnTo>
                  <a:lnTo>
                    <a:pt x="688" y="1079"/>
                  </a:lnTo>
                  <a:lnTo>
                    <a:pt x="685" y="1086"/>
                  </a:lnTo>
                  <a:lnTo>
                    <a:pt x="683" y="1093"/>
                  </a:lnTo>
                  <a:lnTo>
                    <a:pt x="683" y="1097"/>
                  </a:lnTo>
                  <a:lnTo>
                    <a:pt x="683" y="1102"/>
                  </a:lnTo>
                  <a:lnTo>
                    <a:pt x="679" y="1099"/>
                  </a:lnTo>
                  <a:lnTo>
                    <a:pt x="674" y="1099"/>
                  </a:lnTo>
                  <a:lnTo>
                    <a:pt x="669" y="1102"/>
                  </a:lnTo>
                  <a:lnTo>
                    <a:pt x="667" y="1102"/>
                  </a:lnTo>
                  <a:lnTo>
                    <a:pt x="665" y="1104"/>
                  </a:lnTo>
                  <a:lnTo>
                    <a:pt x="665" y="1106"/>
                  </a:lnTo>
                  <a:lnTo>
                    <a:pt x="663" y="1109"/>
                  </a:lnTo>
                  <a:lnTo>
                    <a:pt x="660" y="1109"/>
                  </a:lnTo>
                  <a:lnTo>
                    <a:pt x="658" y="1109"/>
                  </a:lnTo>
                  <a:lnTo>
                    <a:pt x="656" y="1106"/>
                  </a:lnTo>
                  <a:lnTo>
                    <a:pt x="653" y="1106"/>
                  </a:lnTo>
                  <a:lnTo>
                    <a:pt x="649" y="1104"/>
                  </a:lnTo>
                  <a:lnTo>
                    <a:pt x="647" y="1104"/>
                  </a:lnTo>
                  <a:lnTo>
                    <a:pt x="644" y="1104"/>
                  </a:lnTo>
                  <a:lnTo>
                    <a:pt x="642" y="1106"/>
                  </a:lnTo>
                  <a:lnTo>
                    <a:pt x="640" y="1109"/>
                  </a:lnTo>
                  <a:lnTo>
                    <a:pt x="635" y="1115"/>
                  </a:lnTo>
                  <a:lnTo>
                    <a:pt x="631" y="1115"/>
                  </a:lnTo>
                  <a:lnTo>
                    <a:pt x="631" y="1118"/>
                  </a:lnTo>
                  <a:lnTo>
                    <a:pt x="626" y="1118"/>
                  </a:lnTo>
                  <a:lnTo>
                    <a:pt x="624" y="1118"/>
                  </a:lnTo>
                  <a:lnTo>
                    <a:pt x="621" y="1118"/>
                  </a:lnTo>
                  <a:lnTo>
                    <a:pt x="621" y="1120"/>
                  </a:lnTo>
                  <a:lnTo>
                    <a:pt x="621" y="1122"/>
                  </a:lnTo>
                  <a:lnTo>
                    <a:pt x="624" y="1125"/>
                  </a:lnTo>
                  <a:lnTo>
                    <a:pt x="624" y="1127"/>
                  </a:lnTo>
                  <a:lnTo>
                    <a:pt x="624" y="1129"/>
                  </a:lnTo>
                  <a:lnTo>
                    <a:pt x="624" y="1134"/>
                  </a:lnTo>
                  <a:lnTo>
                    <a:pt x="621" y="1136"/>
                  </a:lnTo>
                  <a:lnTo>
                    <a:pt x="619" y="1141"/>
                  </a:lnTo>
                  <a:lnTo>
                    <a:pt x="619" y="1147"/>
                  </a:lnTo>
                  <a:lnTo>
                    <a:pt x="617" y="1150"/>
                  </a:lnTo>
                  <a:lnTo>
                    <a:pt x="615" y="1150"/>
                  </a:lnTo>
                  <a:lnTo>
                    <a:pt x="612" y="1150"/>
                  </a:lnTo>
                  <a:lnTo>
                    <a:pt x="608" y="1150"/>
                  </a:lnTo>
                  <a:lnTo>
                    <a:pt x="610" y="1152"/>
                  </a:lnTo>
                  <a:lnTo>
                    <a:pt x="610" y="1154"/>
                  </a:lnTo>
                  <a:lnTo>
                    <a:pt x="615" y="1157"/>
                  </a:lnTo>
                  <a:lnTo>
                    <a:pt x="615" y="1161"/>
                  </a:lnTo>
                  <a:lnTo>
                    <a:pt x="617" y="1166"/>
                  </a:lnTo>
                  <a:lnTo>
                    <a:pt x="617" y="1170"/>
                  </a:lnTo>
                  <a:lnTo>
                    <a:pt x="615" y="1175"/>
                  </a:lnTo>
                  <a:lnTo>
                    <a:pt x="610" y="1179"/>
                  </a:lnTo>
                  <a:lnTo>
                    <a:pt x="605" y="1186"/>
                  </a:lnTo>
                  <a:lnTo>
                    <a:pt x="601" y="1193"/>
                  </a:lnTo>
                  <a:lnTo>
                    <a:pt x="596" y="1198"/>
                  </a:lnTo>
                  <a:lnTo>
                    <a:pt x="594" y="1205"/>
                  </a:lnTo>
                  <a:lnTo>
                    <a:pt x="592" y="1209"/>
                  </a:lnTo>
                  <a:lnTo>
                    <a:pt x="589" y="1211"/>
                  </a:lnTo>
                  <a:lnTo>
                    <a:pt x="589" y="1214"/>
                  </a:lnTo>
                  <a:lnTo>
                    <a:pt x="585" y="1216"/>
                  </a:lnTo>
                  <a:lnTo>
                    <a:pt x="583" y="1218"/>
                  </a:lnTo>
                  <a:lnTo>
                    <a:pt x="580" y="1218"/>
                  </a:lnTo>
                  <a:lnTo>
                    <a:pt x="578" y="1218"/>
                  </a:lnTo>
                  <a:lnTo>
                    <a:pt x="576" y="1218"/>
                  </a:lnTo>
                  <a:lnTo>
                    <a:pt x="573" y="1216"/>
                  </a:lnTo>
                  <a:lnTo>
                    <a:pt x="571" y="1214"/>
                  </a:lnTo>
                  <a:lnTo>
                    <a:pt x="567" y="1211"/>
                  </a:lnTo>
                  <a:lnTo>
                    <a:pt x="564" y="1209"/>
                  </a:lnTo>
                  <a:lnTo>
                    <a:pt x="560" y="1207"/>
                  </a:lnTo>
                  <a:lnTo>
                    <a:pt x="557" y="1207"/>
                  </a:lnTo>
                  <a:lnTo>
                    <a:pt x="555" y="1207"/>
                  </a:lnTo>
                  <a:lnTo>
                    <a:pt x="553" y="1207"/>
                  </a:lnTo>
                  <a:lnTo>
                    <a:pt x="551" y="1209"/>
                  </a:lnTo>
                  <a:lnTo>
                    <a:pt x="551" y="1211"/>
                  </a:lnTo>
                  <a:lnTo>
                    <a:pt x="551" y="1214"/>
                  </a:lnTo>
                  <a:lnTo>
                    <a:pt x="548" y="1218"/>
                  </a:lnTo>
                  <a:lnTo>
                    <a:pt x="548" y="1221"/>
                  </a:lnTo>
                  <a:lnTo>
                    <a:pt x="546" y="1223"/>
                  </a:lnTo>
                  <a:lnTo>
                    <a:pt x="544" y="1223"/>
                  </a:lnTo>
                  <a:lnTo>
                    <a:pt x="541" y="1223"/>
                  </a:lnTo>
                  <a:lnTo>
                    <a:pt x="539" y="1223"/>
                  </a:lnTo>
                  <a:lnTo>
                    <a:pt x="537" y="1223"/>
                  </a:lnTo>
                  <a:lnTo>
                    <a:pt x="535" y="1225"/>
                  </a:lnTo>
                  <a:lnTo>
                    <a:pt x="532" y="1227"/>
                  </a:lnTo>
                  <a:lnTo>
                    <a:pt x="530" y="1227"/>
                  </a:lnTo>
                  <a:lnTo>
                    <a:pt x="528" y="1227"/>
                  </a:lnTo>
                  <a:lnTo>
                    <a:pt x="525" y="1227"/>
                  </a:lnTo>
                  <a:lnTo>
                    <a:pt x="523" y="1227"/>
                  </a:lnTo>
                  <a:lnTo>
                    <a:pt x="519" y="1227"/>
                  </a:lnTo>
                  <a:lnTo>
                    <a:pt x="514" y="1227"/>
                  </a:lnTo>
                  <a:lnTo>
                    <a:pt x="512" y="1227"/>
                  </a:lnTo>
                  <a:lnTo>
                    <a:pt x="503" y="1230"/>
                  </a:lnTo>
                  <a:lnTo>
                    <a:pt x="500" y="1232"/>
                  </a:lnTo>
                  <a:lnTo>
                    <a:pt x="496" y="1232"/>
                  </a:lnTo>
                  <a:lnTo>
                    <a:pt x="493" y="1232"/>
                  </a:lnTo>
                  <a:lnTo>
                    <a:pt x="491" y="1230"/>
                  </a:lnTo>
                  <a:lnTo>
                    <a:pt x="487" y="1227"/>
                  </a:lnTo>
                  <a:lnTo>
                    <a:pt x="480" y="1221"/>
                  </a:lnTo>
                  <a:lnTo>
                    <a:pt x="473" y="1214"/>
                  </a:lnTo>
                  <a:lnTo>
                    <a:pt x="464" y="1207"/>
                  </a:lnTo>
                  <a:lnTo>
                    <a:pt x="461" y="1205"/>
                  </a:lnTo>
                  <a:lnTo>
                    <a:pt x="459" y="1202"/>
                  </a:lnTo>
                  <a:lnTo>
                    <a:pt x="459" y="1198"/>
                  </a:lnTo>
                  <a:lnTo>
                    <a:pt x="459" y="1193"/>
                  </a:lnTo>
                  <a:lnTo>
                    <a:pt x="457" y="1191"/>
                  </a:lnTo>
                  <a:lnTo>
                    <a:pt x="455" y="1186"/>
                  </a:lnTo>
                  <a:lnTo>
                    <a:pt x="452" y="1184"/>
                  </a:lnTo>
                  <a:lnTo>
                    <a:pt x="450" y="1184"/>
                  </a:lnTo>
                  <a:lnTo>
                    <a:pt x="445" y="1186"/>
                  </a:lnTo>
                  <a:lnTo>
                    <a:pt x="443" y="1186"/>
                  </a:lnTo>
                  <a:lnTo>
                    <a:pt x="441" y="1184"/>
                  </a:lnTo>
                  <a:lnTo>
                    <a:pt x="439" y="1182"/>
                  </a:lnTo>
                  <a:lnTo>
                    <a:pt x="434" y="1182"/>
                  </a:lnTo>
                  <a:lnTo>
                    <a:pt x="432" y="1184"/>
                  </a:lnTo>
                  <a:lnTo>
                    <a:pt x="425" y="1189"/>
                  </a:lnTo>
                  <a:lnTo>
                    <a:pt x="420" y="1193"/>
                  </a:lnTo>
                  <a:lnTo>
                    <a:pt x="418" y="1193"/>
                  </a:lnTo>
                  <a:lnTo>
                    <a:pt x="414" y="1193"/>
                  </a:lnTo>
                  <a:lnTo>
                    <a:pt x="411" y="1193"/>
                  </a:lnTo>
                  <a:lnTo>
                    <a:pt x="407" y="1191"/>
                  </a:lnTo>
                  <a:lnTo>
                    <a:pt x="404" y="1191"/>
                  </a:lnTo>
                  <a:lnTo>
                    <a:pt x="400" y="1189"/>
                  </a:lnTo>
                  <a:lnTo>
                    <a:pt x="398" y="1189"/>
                  </a:lnTo>
                  <a:lnTo>
                    <a:pt x="395" y="1189"/>
                  </a:lnTo>
                  <a:lnTo>
                    <a:pt x="391" y="1191"/>
                  </a:lnTo>
                  <a:lnTo>
                    <a:pt x="388" y="1189"/>
                  </a:lnTo>
                  <a:lnTo>
                    <a:pt x="386" y="1189"/>
                  </a:lnTo>
                  <a:lnTo>
                    <a:pt x="384" y="1186"/>
                  </a:lnTo>
                  <a:lnTo>
                    <a:pt x="382" y="1184"/>
                  </a:lnTo>
                  <a:lnTo>
                    <a:pt x="379" y="1184"/>
                  </a:lnTo>
                  <a:lnTo>
                    <a:pt x="377" y="1184"/>
                  </a:lnTo>
                  <a:lnTo>
                    <a:pt x="375" y="1184"/>
                  </a:lnTo>
                  <a:lnTo>
                    <a:pt x="372" y="1182"/>
                  </a:lnTo>
                  <a:lnTo>
                    <a:pt x="370" y="1177"/>
                  </a:lnTo>
                  <a:lnTo>
                    <a:pt x="368" y="1175"/>
                  </a:lnTo>
                  <a:lnTo>
                    <a:pt x="363" y="1170"/>
                  </a:lnTo>
                  <a:lnTo>
                    <a:pt x="363" y="1166"/>
                  </a:lnTo>
                  <a:lnTo>
                    <a:pt x="361" y="1159"/>
                  </a:lnTo>
                  <a:lnTo>
                    <a:pt x="361" y="1152"/>
                  </a:lnTo>
                  <a:lnTo>
                    <a:pt x="363" y="1145"/>
                  </a:lnTo>
                  <a:lnTo>
                    <a:pt x="366" y="1138"/>
                  </a:lnTo>
                  <a:lnTo>
                    <a:pt x="370" y="1134"/>
                  </a:lnTo>
                  <a:lnTo>
                    <a:pt x="372" y="1131"/>
                  </a:lnTo>
                  <a:lnTo>
                    <a:pt x="372" y="1129"/>
                  </a:lnTo>
                  <a:lnTo>
                    <a:pt x="372" y="1127"/>
                  </a:lnTo>
                  <a:lnTo>
                    <a:pt x="370" y="1125"/>
                  </a:lnTo>
                  <a:lnTo>
                    <a:pt x="368" y="1125"/>
                  </a:lnTo>
                  <a:lnTo>
                    <a:pt x="363" y="1120"/>
                  </a:lnTo>
                  <a:lnTo>
                    <a:pt x="361" y="1118"/>
                  </a:lnTo>
                  <a:lnTo>
                    <a:pt x="359" y="1115"/>
                  </a:lnTo>
                  <a:lnTo>
                    <a:pt x="359" y="1113"/>
                  </a:lnTo>
                  <a:lnTo>
                    <a:pt x="356" y="1113"/>
                  </a:lnTo>
                  <a:lnTo>
                    <a:pt x="350" y="1113"/>
                  </a:lnTo>
                  <a:lnTo>
                    <a:pt x="352" y="1118"/>
                  </a:lnTo>
                  <a:lnTo>
                    <a:pt x="350" y="1120"/>
                  </a:lnTo>
                  <a:lnTo>
                    <a:pt x="350" y="1122"/>
                  </a:lnTo>
                  <a:lnTo>
                    <a:pt x="345" y="1129"/>
                  </a:lnTo>
                  <a:lnTo>
                    <a:pt x="345" y="1131"/>
                  </a:lnTo>
                  <a:lnTo>
                    <a:pt x="345" y="1136"/>
                  </a:lnTo>
                  <a:lnTo>
                    <a:pt x="343" y="1138"/>
                  </a:lnTo>
                  <a:lnTo>
                    <a:pt x="340" y="1138"/>
                  </a:lnTo>
                  <a:lnTo>
                    <a:pt x="336" y="1138"/>
                  </a:lnTo>
                  <a:lnTo>
                    <a:pt x="334" y="1141"/>
                  </a:lnTo>
                  <a:lnTo>
                    <a:pt x="334" y="1145"/>
                  </a:lnTo>
                  <a:lnTo>
                    <a:pt x="331" y="1150"/>
                  </a:lnTo>
                  <a:lnTo>
                    <a:pt x="327" y="1152"/>
                  </a:lnTo>
                  <a:lnTo>
                    <a:pt x="320" y="1157"/>
                  </a:lnTo>
                  <a:lnTo>
                    <a:pt x="318" y="1159"/>
                  </a:lnTo>
                  <a:lnTo>
                    <a:pt x="318" y="1161"/>
                  </a:lnTo>
                  <a:lnTo>
                    <a:pt x="315" y="1166"/>
                  </a:lnTo>
                  <a:lnTo>
                    <a:pt x="313" y="1170"/>
                  </a:lnTo>
                  <a:lnTo>
                    <a:pt x="311" y="1175"/>
                  </a:lnTo>
                  <a:lnTo>
                    <a:pt x="311" y="1179"/>
                  </a:lnTo>
                  <a:lnTo>
                    <a:pt x="308" y="1182"/>
                  </a:lnTo>
                  <a:lnTo>
                    <a:pt x="306" y="1184"/>
                  </a:lnTo>
                  <a:lnTo>
                    <a:pt x="302" y="1186"/>
                  </a:lnTo>
                  <a:lnTo>
                    <a:pt x="299" y="1191"/>
                  </a:lnTo>
                  <a:lnTo>
                    <a:pt x="295" y="1202"/>
                  </a:lnTo>
                  <a:lnTo>
                    <a:pt x="290" y="1209"/>
                  </a:lnTo>
                  <a:lnTo>
                    <a:pt x="288" y="1211"/>
                  </a:lnTo>
                  <a:lnTo>
                    <a:pt x="283" y="1214"/>
                  </a:lnTo>
                  <a:lnTo>
                    <a:pt x="279" y="1214"/>
                  </a:lnTo>
                  <a:lnTo>
                    <a:pt x="276" y="1211"/>
                  </a:lnTo>
                  <a:lnTo>
                    <a:pt x="272" y="1209"/>
                  </a:lnTo>
                  <a:lnTo>
                    <a:pt x="265" y="1207"/>
                  </a:lnTo>
                  <a:lnTo>
                    <a:pt x="256" y="1205"/>
                  </a:lnTo>
                  <a:lnTo>
                    <a:pt x="254" y="1202"/>
                  </a:lnTo>
                  <a:lnTo>
                    <a:pt x="249" y="1202"/>
                  </a:lnTo>
                  <a:lnTo>
                    <a:pt x="247" y="1198"/>
                  </a:lnTo>
                  <a:lnTo>
                    <a:pt x="244" y="1193"/>
                  </a:lnTo>
                  <a:lnTo>
                    <a:pt x="240" y="1191"/>
                  </a:lnTo>
                  <a:lnTo>
                    <a:pt x="233" y="1189"/>
                  </a:lnTo>
                  <a:lnTo>
                    <a:pt x="224" y="1186"/>
                  </a:lnTo>
                  <a:lnTo>
                    <a:pt x="212" y="1182"/>
                  </a:lnTo>
                  <a:lnTo>
                    <a:pt x="206" y="1177"/>
                  </a:lnTo>
                  <a:lnTo>
                    <a:pt x="199" y="1173"/>
                  </a:lnTo>
                  <a:lnTo>
                    <a:pt x="192" y="1168"/>
                  </a:lnTo>
                  <a:lnTo>
                    <a:pt x="180" y="1159"/>
                  </a:lnTo>
                  <a:lnTo>
                    <a:pt x="174" y="1154"/>
                  </a:lnTo>
                  <a:lnTo>
                    <a:pt x="169" y="1150"/>
                  </a:lnTo>
                  <a:lnTo>
                    <a:pt x="167" y="1147"/>
                  </a:lnTo>
                  <a:lnTo>
                    <a:pt x="164" y="1141"/>
                  </a:lnTo>
                  <a:lnTo>
                    <a:pt x="162" y="1136"/>
                  </a:lnTo>
                  <a:lnTo>
                    <a:pt x="158" y="1134"/>
                  </a:lnTo>
                  <a:lnTo>
                    <a:pt x="158" y="1131"/>
                  </a:lnTo>
                  <a:lnTo>
                    <a:pt x="153" y="1129"/>
                  </a:lnTo>
                  <a:lnTo>
                    <a:pt x="151" y="1127"/>
                  </a:lnTo>
                  <a:lnTo>
                    <a:pt x="144" y="1125"/>
                  </a:lnTo>
                  <a:lnTo>
                    <a:pt x="135" y="1125"/>
                  </a:lnTo>
                  <a:lnTo>
                    <a:pt x="128" y="1125"/>
                  </a:lnTo>
                  <a:lnTo>
                    <a:pt x="126" y="1125"/>
                  </a:lnTo>
                  <a:lnTo>
                    <a:pt x="123" y="1125"/>
                  </a:lnTo>
                  <a:lnTo>
                    <a:pt x="121" y="1122"/>
                  </a:lnTo>
                  <a:lnTo>
                    <a:pt x="116" y="1122"/>
                  </a:lnTo>
                  <a:lnTo>
                    <a:pt x="112" y="1122"/>
                  </a:lnTo>
                  <a:lnTo>
                    <a:pt x="107" y="1122"/>
                  </a:lnTo>
                  <a:lnTo>
                    <a:pt x="107" y="1120"/>
                  </a:lnTo>
                  <a:lnTo>
                    <a:pt x="107" y="1115"/>
                  </a:lnTo>
                  <a:lnTo>
                    <a:pt x="110" y="1113"/>
                  </a:lnTo>
                  <a:lnTo>
                    <a:pt x="110" y="1111"/>
                  </a:lnTo>
                  <a:lnTo>
                    <a:pt x="107" y="1109"/>
                  </a:lnTo>
                  <a:lnTo>
                    <a:pt x="103" y="1106"/>
                  </a:lnTo>
                  <a:lnTo>
                    <a:pt x="100" y="1106"/>
                  </a:lnTo>
                  <a:lnTo>
                    <a:pt x="98" y="1104"/>
                  </a:lnTo>
                  <a:lnTo>
                    <a:pt x="98" y="1102"/>
                  </a:lnTo>
                  <a:lnTo>
                    <a:pt x="100" y="1099"/>
                  </a:lnTo>
                  <a:lnTo>
                    <a:pt x="100" y="1097"/>
                  </a:lnTo>
                  <a:lnTo>
                    <a:pt x="100" y="1095"/>
                  </a:lnTo>
                  <a:lnTo>
                    <a:pt x="100" y="1093"/>
                  </a:lnTo>
                  <a:lnTo>
                    <a:pt x="98" y="1090"/>
                  </a:lnTo>
                  <a:lnTo>
                    <a:pt x="96" y="1090"/>
                  </a:lnTo>
                  <a:lnTo>
                    <a:pt x="96" y="1088"/>
                  </a:lnTo>
                  <a:lnTo>
                    <a:pt x="96" y="1086"/>
                  </a:lnTo>
                  <a:lnTo>
                    <a:pt x="98" y="1083"/>
                  </a:lnTo>
                  <a:lnTo>
                    <a:pt x="100" y="1083"/>
                  </a:lnTo>
                  <a:lnTo>
                    <a:pt x="105" y="1086"/>
                  </a:lnTo>
                  <a:lnTo>
                    <a:pt x="107" y="1086"/>
                  </a:lnTo>
                  <a:lnTo>
                    <a:pt x="110" y="1083"/>
                  </a:lnTo>
                  <a:lnTo>
                    <a:pt x="110" y="1081"/>
                  </a:lnTo>
                  <a:lnTo>
                    <a:pt x="110" y="1079"/>
                  </a:lnTo>
                  <a:lnTo>
                    <a:pt x="107" y="1077"/>
                  </a:lnTo>
                  <a:lnTo>
                    <a:pt x="107" y="1074"/>
                  </a:lnTo>
                  <a:lnTo>
                    <a:pt x="107" y="1070"/>
                  </a:lnTo>
                  <a:lnTo>
                    <a:pt x="110" y="1067"/>
                  </a:lnTo>
                  <a:lnTo>
                    <a:pt x="112" y="1063"/>
                  </a:lnTo>
                  <a:lnTo>
                    <a:pt x="112" y="1058"/>
                  </a:lnTo>
                  <a:lnTo>
                    <a:pt x="112" y="1038"/>
                  </a:lnTo>
                  <a:lnTo>
                    <a:pt x="110" y="1035"/>
                  </a:lnTo>
                  <a:lnTo>
                    <a:pt x="110" y="1033"/>
                  </a:lnTo>
                  <a:lnTo>
                    <a:pt x="107" y="1031"/>
                  </a:lnTo>
                  <a:lnTo>
                    <a:pt x="98" y="1031"/>
                  </a:lnTo>
                  <a:lnTo>
                    <a:pt x="98" y="1013"/>
                  </a:lnTo>
                  <a:lnTo>
                    <a:pt x="96" y="1008"/>
                  </a:lnTo>
                  <a:lnTo>
                    <a:pt x="94" y="1006"/>
                  </a:lnTo>
                  <a:lnTo>
                    <a:pt x="91" y="1006"/>
                  </a:lnTo>
                  <a:lnTo>
                    <a:pt x="87" y="1006"/>
                  </a:lnTo>
                  <a:lnTo>
                    <a:pt x="82" y="1006"/>
                  </a:lnTo>
                  <a:lnTo>
                    <a:pt x="78" y="1006"/>
                  </a:lnTo>
                  <a:lnTo>
                    <a:pt x="75" y="1006"/>
                  </a:lnTo>
                  <a:lnTo>
                    <a:pt x="73" y="1006"/>
                  </a:lnTo>
                  <a:lnTo>
                    <a:pt x="64" y="999"/>
                  </a:lnTo>
                  <a:lnTo>
                    <a:pt x="62" y="997"/>
                  </a:lnTo>
                  <a:lnTo>
                    <a:pt x="62" y="992"/>
                  </a:lnTo>
                  <a:lnTo>
                    <a:pt x="59" y="992"/>
                  </a:lnTo>
                  <a:lnTo>
                    <a:pt x="57" y="994"/>
                  </a:lnTo>
                  <a:lnTo>
                    <a:pt x="55" y="997"/>
                  </a:lnTo>
                  <a:lnTo>
                    <a:pt x="52" y="999"/>
                  </a:lnTo>
                  <a:lnTo>
                    <a:pt x="48" y="1001"/>
                  </a:lnTo>
                  <a:lnTo>
                    <a:pt x="43" y="1001"/>
                  </a:lnTo>
                  <a:lnTo>
                    <a:pt x="39" y="999"/>
                  </a:lnTo>
                  <a:lnTo>
                    <a:pt x="36" y="997"/>
                  </a:lnTo>
                  <a:lnTo>
                    <a:pt x="32" y="994"/>
                  </a:lnTo>
                  <a:lnTo>
                    <a:pt x="27" y="990"/>
                  </a:lnTo>
                  <a:lnTo>
                    <a:pt x="25" y="983"/>
                  </a:lnTo>
                  <a:lnTo>
                    <a:pt x="23" y="976"/>
                  </a:lnTo>
                  <a:lnTo>
                    <a:pt x="20" y="971"/>
                  </a:lnTo>
                  <a:lnTo>
                    <a:pt x="18" y="969"/>
                  </a:lnTo>
                  <a:lnTo>
                    <a:pt x="16" y="967"/>
                  </a:lnTo>
                  <a:lnTo>
                    <a:pt x="11" y="965"/>
                  </a:lnTo>
                  <a:lnTo>
                    <a:pt x="7" y="965"/>
                  </a:lnTo>
                  <a:lnTo>
                    <a:pt x="5" y="965"/>
                  </a:lnTo>
                  <a:lnTo>
                    <a:pt x="2" y="962"/>
                  </a:lnTo>
                  <a:lnTo>
                    <a:pt x="0" y="958"/>
                  </a:lnTo>
                  <a:lnTo>
                    <a:pt x="0" y="955"/>
                  </a:lnTo>
                  <a:lnTo>
                    <a:pt x="0" y="949"/>
                  </a:lnTo>
                  <a:lnTo>
                    <a:pt x="5" y="942"/>
                  </a:lnTo>
                  <a:lnTo>
                    <a:pt x="9" y="933"/>
                  </a:lnTo>
                  <a:lnTo>
                    <a:pt x="18" y="928"/>
                  </a:lnTo>
                  <a:lnTo>
                    <a:pt x="23" y="926"/>
                  </a:lnTo>
                  <a:lnTo>
                    <a:pt x="27" y="923"/>
                  </a:lnTo>
                  <a:lnTo>
                    <a:pt x="34" y="921"/>
                  </a:lnTo>
                  <a:lnTo>
                    <a:pt x="41" y="921"/>
                  </a:lnTo>
                  <a:lnTo>
                    <a:pt x="46" y="919"/>
                  </a:lnTo>
                  <a:lnTo>
                    <a:pt x="57" y="919"/>
                  </a:lnTo>
                  <a:lnTo>
                    <a:pt x="59" y="917"/>
                  </a:lnTo>
                  <a:lnTo>
                    <a:pt x="62" y="917"/>
                  </a:lnTo>
                  <a:lnTo>
                    <a:pt x="68" y="912"/>
                  </a:lnTo>
                  <a:lnTo>
                    <a:pt x="73" y="910"/>
                  </a:lnTo>
                  <a:lnTo>
                    <a:pt x="75" y="907"/>
                  </a:lnTo>
                  <a:lnTo>
                    <a:pt x="78" y="903"/>
                  </a:lnTo>
                  <a:lnTo>
                    <a:pt x="80" y="898"/>
                  </a:lnTo>
                  <a:lnTo>
                    <a:pt x="80" y="896"/>
                  </a:lnTo>
                  <a:lnTo>
                    <a:pt x="80" y="891"/>
                  </a:lnTo>
                  <a:lnTo>
                    <a:pt x="82" y="887"/>
                  </a:lnTo>
                  <a:lnTo>
                    <a:pt x="89" y="882"/>
                  </a:lnTo>
                  <a:lnTo>
                    <a:pt x="94" y="880"/>
                  </a:lnTo>
                  <a:lnTo>
                    <a:pt x="100" y="873"/>
                  </a:lnTo>
                  <a:lnTo>
                    <a:pt x="105" y="869"/>
                  </a:lnTo>
                  <a:lnTo>
                    <a:pt x="110" y="859"/>
                  </a:lnTo>
                  <a:lnTo>
                    <a:pt x="112" y="857"/>
                  </a:lnTo>
                  <a:lnTo>
                    <a:pt x="114" y="853"/>
                  </a:lnTo>
                  <a:lnTo>
                    <a:pt x="119" y="850"/>
                  </a:lnTo>
                  <a:lnTo>
                    <a:pt x="121" y="848"/>
                  </a:lnTo>
                  <a:lnTo>
                    <a:pt x="121" y="846"/>
                  </a:lnTo>
                  <a:lnTo>
                    <a:pt x="119" y="841"/>
                  </a:lnTo>
                  <a:lnTo>
                    <a:pt x="114" y="830"/>
                  </a:lnTo>
                  <a:lnTo>
                    <a:pt x="114" y="814"/>
                  </a:lnTo>
                  <a:lnTo>
                    <a:pt x="119" y="807"/>
                  </a:lnTo>
                  <a:lnTo>
                    <a:pt x="123" y="807"/>
                  </a:lnTo>
                  <a:lnTo>
                    <a:pt x="139" y="805"/>
                  </a:lnTo>
                  <a:lnTo>
                    <a:pt x="142" y="802"/>
                  </a:lnTo>
                  <a:lnTo>
                    <a:pt x="144" y="802"/>
                  </a:lnTo>
                  <a:lnTo>
                    <a:pt x="146" y="798"/>
                  </a:lnTo>
                  <a:lnTo>
                    <a:pt x="146" y="796"/>
                  </a:lnTo>
                  <a:lnTo>
                    <a:pt x="148" y="796"/>
                  </a:lnTo>
                  <a:lnTo>
                    <a:pt x="151" y="793"/>
                  </a:lnTo>
                  <a:lnTo>
                    <a:pt x="153" y="793"/>
                  </a:lnTo>
                  <a:lnTo>
                    <a:pt x="158" y="793"/>
                  </a:lnTo>
                  <a:lnTo>
                    <a:pt x="162" y="791"/>
                  </a:lnTo>
                  <a:lnTo>
                    <a:pt x="164" y="791"/>
                  </a:lnTo>
                  <a:lnTo>
                    <a:pt x="167" y="789"/>
                  </a:lnTo>
                  <a:lnTo>
                    <a:pt x="167" y="786"/>
                  </a:lnTo>
                  <a:lnTo>
                    <a:pt x="169" y="784"/>
                  </a:lnTo>
                  <a:lnTo>
                    <a:pt x="171" y="782"/>
                  </a:lnTo>
                  <a:lnTo>
                    <a:pt x="171" y="780"/>
                  </a:lnTo>
                  <a:lnTo>
                    <a:pt x="174" y="777"/>
                  </a:lnTo>
                  <a:lnTo>
                    <a:pt x="176" y="775"/>
                  </a:lnTo>
                  <a:lnTo>
                    <a:pt x="178" y="773"/>
                  </a:lnTo>
                  <a:lnTo>
                    <a:pt x="180" y="768"/>
                  </a:lnTo>
                  <a:lnTo>
                    <a:pt x="180" y="766"/>
                  </a:lnTo>
                  <a:lnTo>
                    <a:pt x="183" y="761"/>
                  </a:lnTo>
                  <a:lnTo>
                    <a:pt x="185" y="759"/>
                  </a:lnTo>
                  <a:lnTo>
                    <a:pt x="185" y="757"/>
                  </a:lnTo>
                  <a:lnTo>
                    <a:pt x="183" y="757"/>
                  </a:lnTo>
                  <a:lnTo>
                    <a:pt x="171" y="754"/>
                  </a:lnTo>
                  <a:lnTo>
                    <a:pt x="162" y="752"/>
                  </a:lnTo>
                  <a:lnTo>
                    <a:pt x="160" y="752"/>
                  </a:lnTo>
                  <a:lnTo>
                    <a:pt x="155" y="752"/>
                  </a:lnTo>
                  <a:lnTo>
                    <a:pt x="153" y="750"/>
                  </a:lnTo>
                  <a:lnTo>
                    <a:pt x="153" y="743"/>
                  </a:lnTo>
                  <a:lnTo>
                    <a:pt x="151" y="736"/>
                  </a:lnTo>
                  <a:lnTo>
                    <a:pt x="151" y="732"/>
                  </a:lnTo>
                  <a:lnTo>
                    <a:pt x="148" y="727"/>
                  </a:lnTo>
                  <a:lnTo>
                    <a:pt x="144" y="725"/>
                  </a:lnTo>
                  <a:lnTo>
                    <a:pt x="142" y="722"/>
                  </a:lnTo>
                  <a:lnTo>
                    <a:pt x="137" y="722"/>
                  </a:lnTo>
                  <a:lnTo>
                    <a:pt x="135" y="720"/>
                  </a:lnTo>
                  <a:lnTo>
                    <a:pt x="130" y="718"/>
                  </a:lnTo>
                  <a:lnTo>
                    <a:pt x="126" y="718"/>
                  </a:lnTo>
                  <a:lnTo>
                    <a:pt x="123" y="716"/>
                  </a:lnTo>
                  <a:lnTo>
                    <a:pt x="119" y="711"/>
                  </a:lnTo>
                  <a:lnTo>
                    <a:pt x="114" y="709"/>
                  </a:lnTo>
                  <a:lnTo>
                    <a:pt x="110" y="706"/>
                  </a:lnTo>
                  <a:lnTo>
                    <a:pt x="103" y="704"/>
                  </a:lnTo>
                  <a:lnTo>
                    <a:pt x="100" y="697"/>
                  </a:lnTo>
                  <a:lnTo>
                    <a:pt x="103" y="690"/>
                  </a:lnTo>
                  <a:lnTo>
                    <a:pt x="103" y="688"/>
                  </a:lnTo>
                  <a:lnTo>
                    <a:pt x="105" y="686"/>
                  </a:lnTo>
                  <a:lnTo>
                    <a:pt x="105" y="681"/>
                  </a:lnTo>
                  <a:lnTo>
                    <a:pt x="105" y="679"/>
                  </a:lnTo>
                  <a:lnTo>
                    <a:pt x="107" y="674"/>
                  </a:lnTo>
                  <a:lnTo>
                    <a:pt x="110" y="672"/>
                  </a:lnTo>
                  <a:lnTo>
                    <a:pt x="112" y="672"/>
                  </a:lnTo>
                  <a:lnTo>
                    <a:pt x="112" y="670"/>
                  </a:lnTo>
                  <a:lnTo>
                    <a:pt x="114" y="663"/>
                  </a:lnTo>
                  <a:lnTo>
                    <a:pt x="114" y="661"/>
                  </a:lnTo>
                  <a:lnTo>
                    <a:pt x="119" y="661"/>
                  </a:lnTo>
                  <a:lnTo>
                    <a:pt x="123" y="658"/>
                  </a:lnTo>
                  <a:lnTo>
                    <a:pt x="126" y="654"/>
                  </a:lnTo>
                  <a:lnTo>
                    <a:pt x="128" y="652"/>
                  </a:lnTo>
                  <a:lnTo>
                    <a:pt x="135" y="647"/>
                  </a:lnTo>
                  <a:lnTo>
                    <a:pt x="135" y="642"/>
                  </a:lnTo>
                  <a:lnTo>
                    <a:pt x="137" y="638"/>
                  </a:lnTo>
                  <a:lnTo>
                    <a:pt x="142" y="638"/>
                  </a:lnTo>
                  <a:lnTo>
                    <a:pt x="144" y="638"/>
                  </a:lnTo>
                  <a:lnTo>
                    <a:pt x="148" y="638"/>
                  </a:lnTo>
                  <a:lnTo>
                    <a:pt x="151" y="636"/>
                  </a:lnTo>
                  <a:lnTo>
                    <a:pt x="153" y="636"/>
                  </a:lnTo>
                  <a:lnTo>
                    <a:pt x="155" y="633"/>
                  </a:lnTo>
                  <a:lnTo>
                    <a:pt x="160" y="633"/>
                  </a:lnTo>
                  <a:lnTo>
                    <a:pt x="162" y="636"/>
                  </a:lnTo>
                  <a:lnTo>
                    <a:pt x="167" y="636"/>
                  </a:lnTo>
                  <a:lnTo>
                    <a:pt x="169" y="638"/>
                  </a:lnTo>
                  <a:lnTo>
                    <a:pt x="171" y="636"/>
                  </a:lnTo>
                  <a:lnTo>
                    <a:pt x="174" y="636"/>
                  </a:lnTo>
                  <a:lnTo>
                    <a:pt x="176" y="633"/>
                  </a:lnTo>
                  <a:lnTo>
                    <a:pt x="178" y="633"/>
                  </a:lnTo>
                  <a:lnTo>
                    <a:pt x="183" y="636"/>
                  </a:lnTo>
                  <a:lnTo>
                    <a:pt x="183" y="633"/>
                  </a:lnTo>
                  <a:lnTo>
                    <a:pt x="183" y="631"/>
                  </a:lnTo>
                  <a:lnTo>
                    <a:pt x="183" y="629"/>
                  </a:lnTo>
                  <a:lnTo>
                    <a:pt x="185" y="629"/>
                  </a:lnTo>
                  <a:lnTo>
                    <a:pt x="187" y="629"/>
                  </a:lnTo>
                  <a:lnTo>
                    <a:pt x="194" y="631"/>
                  </a:lnTo>
                  <a:lnTo>
                    <a:pt x="194" y="633"/>
                  </a:lnTo>
                  <a:lnTo>
                    <a:pt x="196" y="636"/>
                  </a:lnTo>
                  <a:lnTo>
                    <a:pt x="199" y="638"/>
                  </a:lnTo>
                  <a:lnTo>
                    <a:pt x="203" y="640"/>
                  </a:lnTo>
                  <a:lnTo>
                    <a:pt x="206" y="638"/>
                  </a:lnTo>
                  <a:lnTo>
                    <a:pt x="208" y="638"/>
                  </a:lnTo>
                  <a:lnTo>
                    <a:pt x="210" y="636"/>
                  </a:lnTo>
                  <a:lnTo>
                    <a:pt x="212" y="636"/>
                  </a:lnTo>
                  <a:lnTo>
                    <a:pt x="215" y="636"/>
                  </a:lnTo>
                  <a:lnTo>
                    <a:pt x="217" y="636"/>
                  </a:lnTo>
                  <a:lnTo>
                    <a:pt x="219" y="636"/>
                  </a:lnTo>
                  <a:lnTo>
                    <a:pt x="222" y="633"/>
                  </a:lnTo>
                  <a:lnTo>
                    <a:pt x="222" y="631"/>
                  </a:lnTo>
                  <a:lnTo>
                    <a:pt x="224" y="629"/>
                  </a:lnTo>
                  <a:lnTo>
                    <a:pt x="224" y="626"/>
                  </a:lnTo>
                  <a:lnTo>
                    <a:pt x="224" y="624"/>
                  </a:lnTo>
                  <a:lnTo>
                    <a:pt x="224" y="622"/>
                  </a:lnTo>
                  <a:lnTo>
                    <a:pt x="224" y="620"/>
                  </a:lnTo>
                  <a:lnTo>
                    <a:pt x="222" y="617"/>
                  </a:lnTo>
                  <a:lnTo>
                    <a:pt x="224" y="617"/>
                  </a:lnTo>
                  <a:lnTo>
                    <a:pt x="226" y="615"/>
                  </a:lnTo>
                  <a:lnTo>
                    <a:pt x="224" y="613"/>
                  </a:lnTo>
                  <a:lnTo>
                    <a:pt x="222" y="613"/>
                  </a:lnTo>
                  <a:lnTo>
                    <a:pt x="219" y="610"/>
                  </a:lnTo>
                  <a:lnTo>
                    <a:pt x="217" y="608"/>
                  </a:lnTo>
                  <a:lnTo>
                    <a:pt x="217" y="601"/>
                  </a:lnTo>
                  <a:lnTo>
                    <a:pt x="217" y="599"/>
                  </a:lnTo>
                  <a:lnTo>
                    <a:pt x="212" y="599"/>
                  </a:lnTo>
                  <a:lnTo>
                    <a:pt x="210" y="599"/>
                  </a:lnTo>
                  <a:lnTo>
                    <a:pt x="210" y="597"/>
                  </a:lnTo>
                  <a:lnTo>
                    <a:pt x="206" y="597"/>
                  </a:lnTo>
                  <a:lnTo>
                    <a:pt x="201" y="594"/>
                  </a:lnTo>
                  <a:lnTo>
                    <a:pt x="196" y="592"/>
                  </a:lnTo>
                  <a:lnTo>
                    <a:pt x="192" y="592"/>
                  </a:lnTo>
                  <a:lnTo>
                    <a:pt x="190" y="590"/>
                  </a:lnTo>
                  <a:lnTo>
                    <a:pt x="190" y="588"/>
                  </a:lnTo>
                  <a:lnTo>
                    <a:pt x="187" y="585"/>
                  </a:lnTo>
                  <a:lnTo>
                    <a:pt x="187" y="583"/>
                  </a:lnTo>
                  <a:lnTo>
                    <a:pt x="185" y="581"/>
                  </a:lnTo>
                  <a:lnTo>
                    <a:pt x="183" y="578"/>
                  </a:lnTo>
                  <a:lnTo>
                    <a:pt x="180" y="578"/>
                  </a:lnTo>
                  <a:lnTo>
                    <a:pt x="176" y="578"/>
                  </a:lnTo>
                  <a:lnTo>
                    <a:pt x="169" y="581"/>
                  </a:lnTo>
                  <a:lnTo>
                    <a:pt x="167" y="581"/>
                  </a:lnTo>
                  <a:lnTo>
                    <a:pt x="164" y="578"/>
                  </a:lnTo>
                  <a:lnTo>
                    <a:pt x="162" y="578"/>
                  </a:lnTo>
                  <a:lnTo>
                    <a:pt x="160" y="574"/>
                  </a:lnTo>
                  <a:lnTo>
                    <a:pt x="158" y="569"/>
                  </a:lnTo>
                  <a:lnTo>
                    <a:pt x="155" y="569"/>
                  </a:lnTo>
                  <a:lnTo>
                    <a:pt x="153" y="569"/>
                  </a:lnTo>
                  <a:lnTo>
                    <a:pt x="151" y="569"/>
                  </a:lnTo>
                  <a:lnTo>
                    <a:pt x="148" y="572"/>
                  </a:lnTo>
                  <a:lnTo>
                    <a:pt x="144" y="572"/>
                  </a:lnTo>
                  <a:lnTo>
                    <a:pt x="142" y="572"/>
                  </a:lnTo>
                  <a:lnTo>
                    <a:pt x="139" y="569"/>
                  </a:lnTo>
                  <a:lnTo>
                    <a:pt x="139" y="565"/>
                  </a:lnTo>
                  <a:lnTo>
                    <a:pt x="142" y="558"/>
                  </a:lnTo>
                  <a:lnTo>
                    <a:pt x="144" y="551"/>
                  </a:lnTo>
                  <a:lnTo>
                    <a:pt x="146" y="542"/>
                  </a:lnTo>
                  <a:lnTo>
                    <a:pt x="151" y="535"/>
                  </a:lnTo>
                  <a:lnTo>
                    <a:pt x="153" y="528"/>
                  </a:lnTo>
                  <a:lnTo>
                    <a:pt x="153" y="524"/>
                  </a:lnTo>
                  <a:lnTo>
                    <a:pt x="153" y="519"/>
                  </a:lnTo>
                  <a:lnTo>
                    <a:pt x="153" y="517"/>
                  </a:lnTo>
                  <a:lnTo>
                    <a:pt x="153" y="508"/>
                  </a:lnTo>
                  <a:lnTo>
                    <a:pt x="153" y="503"/>
                  </a:lnTo>
                  <a:lnTo>
                    <a:pt x="153" y="498"/>
                  </a:lnTo>
                  <a:lnTo>
                    <a:pt x="155" y="494"/>
                  </a:lnTo>
                  <a:lnTo>
                    <a:pt x="158" y="489"/>
                  </a:lnTo>
                  <a:lnTo>
                    <a:pt x="160" y="487"/>
                  </a:lnTo>
                  <a:lnTo>
                    <a:pt x="162" y="482"/>
                  </a:lnTo>
                  <a:lnTo>
                    <a:pt x="164" y="480"/>
                  </a:lnTo>
                  <a:lnTo>
                    <a:pt x="169" y="476"/>
                  </a:lnTo>
                  <a:lnTo>
                    <a:pt x="171" y="476"/>
                  </a:lnTo>
                  <a:lnTo>
                    <a:pt x="176" y="471"/>
                  </a:lnTo>
                  <a:lnTo>
                    <a:pt x="178" y="469"/>
                  </a:lnTo>
                  <a:lnTo>
                    <a:pt x="178" y="466"/>
                  </a:lnTo>
                  <a:lnTo>
                    <a:pt x="178" y="464"/>
                  </a:lnTo>
                  <a:lnTo>
                    <a:pt x="178" y="462"/>
                  </a:lnTo>
                  <a:lnTo>
                    <a:pt x="178" y="457"/>
                  </a:lnTo>
                  <a:lnTo>
                    <a:pt x="183" y="450"/>
                  </a:lnTo>
                  <a:lnTo>
                    <a:pt x="187" y="446"/>
                  </a:lnTo>
                  <a:lnTo>
                    <a:pt x="192" y="441"/>
                  </a:lnTo>
                  <a:lnTo>
                    <a:pt x="196" y="439"/>
                  </a:lnTo>
                  <a:lnTo>
                    <a:pt x="199" y="437"/>
                  </a:lnTo>
                  <a:lnTo>
                    <a:pt x="201" y="437"/>
                  </a:lnTo>
                  <a:lnTo>
                    <a:pt x="203" y="434"/>
                  </a:lnTo>
                  <a:lnTo>
                    <a:pt x="206" y="432"/>
                  </a:lnTo>
                  <a:lnTo>
                    <a:pt x="206" y="430"/>
                  </a:lnTo>
                  <a:lnTo>
                    <a:pt x="208" y="428"/>
                  </a:lnTo>
                  <a:lnTo>
                    <a:pt x="210" y="425"/>
                  </a:lnTo>
                  <a:lnTo>
                    <a:pt x="212" y="423"/>
                  </a:lnTo>
                  <a:lnTo>
                    <a:pt x="215" y="418"/>
                  </a:lnTo>
                  <a:lnTo>
                    <a:pt x="219" y="416"/>
                  </a:lnTo>
                  <a:lnTo>
                    <a:pt x="222" y="414"/>
                  </a:lnTo>
                  <a:lnTo>
                    <a:pt x="226" y="409"/>
                  </a:lnTo>
                  <a:lnTo>
                    <a:pt x="231" y="407"/>
                  </a:lnTo>
                  <a:lnTo>
                    <a:pt x="233" y="407"/>
                  </a:lnTo>
                  <a:lnTo>
                    <a:pt x="235" y="409"/>
                  </a:lnTo>
                  <a:lnTo>
                    <a:pt x="240" y="409"/>
                  </a:lnTo>
                  <a:lnTo>
                    <a:pt x="242" y="407"/>
                  </a:lnTo>
                  <a:lnTo>
                    <a:pt x="244" y="409"/>
                  </a:lnTo>
                  <a:lnTo>
                    <a:pt x="247" y="409"/>
                  </a:lnTo>
                  <a:lnTo>
                    <a:pt x="251" y="409"/>
                  </a:lnTo>
                  <a:lnTo>
                    <a:pt x="256" y="409"/>
                  </a:lnTo>
                  <a:lnTo>
                    <a:pt x="260" y="409"/>
                  </a:lnTo>
                  <a:lnTo>
                    <a:pt x="265" y="407"/>
                  </a:lnTo>
                  <a:lnTo>
                    <a:pt x="265" y="405"/>
                  </a:lnTo>
                  <a:lnTo>
                    <a:pt x="265" y="402"/>
                  </a:lnTo>
                  <a:lnTo>
                    <a:pt x="267" y="402"/>
                  </a:lnTo>
                  <a:lnTo>
                    <a:pt x="272" y="405"/>
                  </a:lnTo>
                  <a:lnTo>
                    <a:pt x="274" y="405"/>
                  </a:lnTo>
                  <a:lnTo>
                    <a:pt x="276" y="402"/>
                  </a:lnTo>
                  <a:lnTo>
                    <a:pt x="279" y="402"/>
                  </a:lnTo>
                  <a:lnTo>
                    <a:pt x="281" y="405"/>
                  </a:lnTo>
                  <a:lnTo>
                    <a:pt x="283" y="407"/>
                  </a:lnTo>
                  <a:lnTo>
                    <a:pt x="288" y="409"/>
                  </a:lnTo>
                  <a:lnTo>
                    <a:pt x="290" y="409"/>
                  </a:lnTo>
                  <a:lnTo>
                    <a:pt x="292" y="407"/>
                  </a:lnTo>
                  <a:lnTo>
                    <a:pt x="292" y="405"/>
                  </a:lnTo>
                  <a:lnTo>
                    <a:pt x="292" y="402"/>
                  </a:lnTo>
                  <a:lnTo>
                    <a:pt x="295" y="402"/>
                  </a:lnTo>
                  <a:lnTo>
                    <a:pt x="299" y="402"/>
                  </a:lnTo>
                  <a:lnTo>
                    <a:pt x="302" y="402"/>
                  </a:lnTo>
                  <a:lnTo>
                    <a:pt x="304" y="402"/>
                  </a:lnTo>
                  <a:lnTo>
                    <a:pt x="306" y="400"/>
                  </a:lnTo>
                  <a:lnTo>
                    <a:pt x="306" y="396"/>
                  </a:lnTo>
                  <a:lnTo>
                    <a:pt x="306" y="386"/>
                  </a:lnTo>
                  <a:lnTo>
                    <a:pt x="308" y="382"/>
                  </a:lnTo>
                  <a:lnTo>
                    <a:pt x="311" y="380"/>
                  </a:lnTo>
                  <a:lnTo>
                    <a:pt x="311" y="377"/>
                  </a:lnTo>
                  <a:lnTo>
                    <a:pt x="313" y="375"/>
                  </a:lnTo>
                  <a:lnTo>
                    <a:pt x="313" y="373"/>
                  </a:lnTo>
                  <a:lnTo>
                    <a:pt x="311" y="370"/>
                  </a:lnTo>
                  <a:lnTo>
                    <a:pt x="311" y="368"/>
                  </a:lnTo>
                  <a:lnTo>
                    <a:pt x="311" y="366"/>
                  </a:lnTo>
                  <a:lnTo>
                    <a:pt x="313" y="366"/>
                  </a:lnTo>
                  <a:lnTo>
                    <a:pt x="315" y="366"/>
                  </a:lnTo>
                  <a:lnTo>
                    <a:pt x="318" y="370"/>
                  </a:lnTo>
                  <a:lnTo>
                    <a:pt x="320" y="373"/>
                  </a:lnTo>
                  <a:lnTo>
                    <a:pt x="322" y="373"/>
                  </a:lnTo>
                  <a:lnTo>
                    <a:pt x="324" y="373"/>
                  </a:lnTo>
                  <a:lnTo>
                    <a:pt x="327" y="370"/>
                  </a:lnTo>
                  <a:lnTo>
                    <a:pt x="327" y="368"/>
                  </a:lnTo>
                  <a:lnTo>
                    <a:pt x="327" y="366"/>
                  </a:lnTo>
                  <a:lnTo>
                    <a:pt x="324" y="364"/>
                  </a:lnTo>
                  <a:lnTo>
                    <a:pt x="324" y="361"/>
                  </a:lnTo>
                  <a:lnTo>
                    <a:pt x="322" y="361"/>
                  </a:lnTo>
                  <a:lnTo>
                    <a:pt x="322" y="359"/>
                  </a:lnTo>
                  <a:lnTo>
                    <a:pt x="322" y="357"/>
                  </a:lnTo>
                  <a:lnTo>
                    <a:pt x="320" y="354"/>
                  </a:lnTo>
                  <a:lnTo>
                    <a:pt x="320" y="352"/>
                  </a:lnTo>
                  <a:lnTo>
                    <a:pt x="320" y="350"/>
                  </a:lnTo>
                  <a:lnTo>
                    <a:pt x="318" y="348"/>
                  </a:lnTo>
                  <a:lnTo>
                    <a:pt x="318" y="345"/>
                  </a:lnTo>
                  <a:lnTo>
                    <a:pt x="315" y="343"/>
                  </a:lnTo>
                  <a:lnTo>
                    <a:pt x="315" y="338"/>
                  </a:lnTo>
                  <a:lnTo>
                    <a:pt x="311" y="341"/>
                  </a:lnTo>
                  <a:lnTo>
                    <a:pt x="311" y="338"/>
                  </a:lnTo>
                  <a:lnTo>
                    <a:pt x="308" y="334"/>
                  </a:lnTo>
                  <a:lnTo>
                    <a:pt x="308" y="332"/>
                  </a:lnTo>
                  <a:lnTo>
                    <a:pt x="304" y="332"/>
                  </a:lnTo>
                  <a:lnTo>
                    <a:pt x="295" y="329"/>
                  </a:lnTo>
                  <a:lnTo>
                    <a:pt x="292" y="327"/>
                  </a:lnTo>
                  <a:lnTo>
                    <a:pt x="292" y="325"/>
                  </a:lnTo>
                  <a:lnTo>
                    <a:pt x="290" y="320"/>
                  </a:lnTo>
                  <a:lnTo>
                    <a:pt x="290" y="313"/>
                  </a:lnTo>
                  <a:lnTo>
                    <a:pt x="290" y="311"/>
                  </a:lnTo>
                  <a:lnTo>
                    <a:pt x="288" y="311"/>
                  </a:lnTo>
                  <a:lnTo>
                    <a:pt x="286" y="309"/>
                  </a:lnTo>
                  <a:lnTo>
                    <a:pt x="283" y="307"/>
                  </a:lnTo>
                  <a:lnTo>
                    <a:pt x="281" y="302"/>
                  </a:lnTo>
                  <a:lnTo>
                    <a:pt x="279" y="302"/>
                  </a:lnTo>
                  <a:lnTo>
                    <a:pt x="276" y="302"/>
                  </a:lnTo>
                  <a:lnTo>
                    <a:pt x="272" y="302"/>
                  </a:lnTo>
                  <a:lnTo>
                    <a:pt x="270" y="300"/>
                  </a:lnTo>
                  <a:lnTo>
                    <a:pt x="267" y="300"/>
                  </a:lnTo>
                  <a:lnTo>
                    <a:pt x="267" y="297"/>
                  </a:lnTo>
                  <a:lnTo>
                    <a:pt x="267" y="293"/>
                  </a:lnTo>
                  <a:lnTo>
                    <a:pt x="267" y="291"/>
                  </a:lnTo>
                  <a:lnTo>
                    <a:pt x="267" y="288"/>
                  </a:lnTo>
                  <a:lnTo>
                    <a:pt x="267" y="286"/>
                  </a:lnTo>
                  <a:lnTo>
                    <a:pt x="267" y="284"/>
                  </a:lnTo>
                  <a:lnTo>
                    <a:pt x="267" y="281"/>
                  </a:lnTo>
                  <a:lnTo>
                    <a:pt x="270" y="281"/>
                  </a:lnTo>
                  <a:lnTo>
                    <a:pt x="272" y="279"/>
                  </a:lnTo>
                  <a:lnTo>
                    <a:pt x="272" y="277"/>
                  </a:lnTo>
                  <a:lnTo>
                    <a:pt x="272" y="275"/>
                  </a:lnTo>
                  <a:lnTo>
                    <a:pt x="272" y="272"/>
                  </a:lnTo>
                  <a:lnTo>
                    <a:pt x="274" y="272"/>
                  </a:lnTo>
                  <a:lnTo>
                    <a:pt x="274" y="270"/>
                  </a:lnTo>
                  <a:lnTo>
                    <a:pt x="276" y="270"/>
                  </a:lnTo>
                  <a:lnTo>
                    <a:pt x="279" y="268"/>
                  </a:lnTo>
                  <a:lnTo>
                    <a:pt x="279" y="265"/>
                  </a:lnTo>
                  <a:lnTo>
                    <a:pt x="281" y="263"/>
                  </a:lnTo>
                  <a:lnTo>
                    <a:pt x="286" y="265"/>
                  </a:lnTo>
                  <a:lnTo>
                    <a:pt x="290" y="265"/>
                  </a:lnTo>
                  <a:lnTo>
                    <a:pt x="295" y="265"/>
                  </a:lnTo>
                  <a:lnTo>
                    <a:pt x="297" y="265"/>
                  </a:lnTo>
                  <a:lnTo>
                    <a:pt x="299" y="263"/>
                  </a:lnTo>
                  <a:lnTo>
                    <a:pt x="299" y="261"/>
                  </a:lnTo>
                  <a:lnTo>
                    <a:pt x="302" y="261"/>
                  </a:lnTo>
                  <a:lnTo>
                    <a:pt x="306" y="261"/>
                  </a:lnTo>
                  <a:lnTo>
                    <a:pt x="308" y="261"/>
                  </a:lnTo>
                  <a:lnTo>
                    <a:pt x="308" y="259"/>
                  </a:lnTo>
                  <a:lnTo>
                    <a:pt x="311" y="259"/>
                  </a:lnTo>
                  <a:lnTo>
                    <a:pt x="313" y="259"/>
                  </a:lnTo>
                  <a:lnTo>
                    <a:pt x="315" y="261"/>
                  </a:lnTo>
                  <a:lnTo>
                    <a:pt x="315" y="259"/>
                  </a:lnTo>
                  <a:lnTo>
                    <a:pt x="318" y="259"/>
                  </a:lnTo>
                  <a:lnTo>
                    <a:pt x="318" y="256"/>
                  </a:lnTo>
                  <a:lnTo>
                    <a:pt x="318" y="252"/>
                  </a:lnTo>
                  <a:lnTo>
                    <a:pt x="315" y="245"/>
                  </a:lnTo>
                  <a:lnTo>
                    <a:pt x="313" y="240"/>
                  </a:lnTo>
                  <a:lnTo>
                    <a:pt x="313" y="238"/>
                  </a:lnTo>
                  <a:lnTo>
                    <a:pt x="313" y="236"/>
                  </a:lnTo>
                  <a:lnTo>
                    <a:pt x="315" y="233"/>
                  </a:lnTo>
                  <a:lnTo>
                    <a:pt x="318" y="231"/>
                  </a:lnTo>
                  <a:lnTo>
                    <a:pt x="318" y="229"/>
                  </a:lnTo>
                  <a:lnTo>
                    <a:pt x="318" y="222"/>
                  </a:lnTo>
                  <a:lnTo>
                    <a:pt x="318" y="220"/>
                  </a:lnTo>
                  <a:lnTo>
                    <a:pt x="320" y="220"/>
                  </a:lnTo>
                  <a:lnTo>
                    <a:pt x="322" y="220"/>
                  </a:lnTo>
                  <a:lnTo>
                    <a:pt x="324" y="220"/>
                  </a:lnTo>
                  <a:lnTo>
                    <a:pt x="327" y="217"/>
                  </a:lnTo>
                  <a:lnTo>
                    <a:pt x="327" y="215"/>
                  </a:lnTo>
                  <a:lnTo>
                    <a:pt x="324" y="213"/>
                  </a:lnTo>
                  <a:lnTo>
                    <a:pt x="324" y="211"/>
                  </a:lnTo>
                  <a:lnTo>
                    <a:pt x="324" y="208"/>
                  </a:lnTo>
                  <a:lnTo>
                    <a:pt x="324" y="206"/>
                  </a:lnTo>
                  <a:lnTo>
                    <a:pt x="327" y="201"/>
                  </a:lnTo>
                  <a:lnTo>
                    <a:pt x="327" y="197"/>
                  </a:lnTo>
                  <a:lnTo>
                    <a:pt x="329" y="192"/>
                  </a:lnTo>
                  <a:lnTo>
                    <a:pt x="329" y="190"/>
                  </a:lnTo>
                  <a:lnTo>
                    <a:pt x="329" y="185"/>
                  </a:lnTo>
                  <a:lnTo>
                    <a:pt x="331" y="181"/>
                  </a:lnTo>
                  <a:lnTo>
                    <a:pt x="331" y="179"/>
                  </a:lnTo>
                  <a:lnTo>
                    <a:pt x="331" y="176"/>
                  </a:lnTo>
                  <a:lnTo>
                    <a:pt x="331" y="174"/>
                  </a:lnTo>
                  <a:lnTo>
                    <a:pt x="329" y="169"/>
                  </a:lnTo>
                  <a:lnTo>
                    <a:pt x="327" y="165"/>
                  </a:lnTo>
                  <a:lnTo>
                    <a:pt x="327" y="163"/>
                  </a:lnTo>
                  <a:lnTo>
                    <a:pt x="324" y="163"/>
                  </a:lnTo>
                  <a:lnTo>
                    <a:pt x="327" y="153"/>
                  </a:lnTo>
                  <a:lnTo>
                    <a:pt x="327" y="149"/>
                  </a:lnTo>
                  <a:lnTo>
                    <a:pt x="327" y="147"/>
                  </a:lnTo>
                  <a:lnTo>
                    <a:pt x="329" y="144"/>
                  </a:lnTo>
                  <a:lnTo>
                    <a:pt x="331" y="142"/>
                  </a:lnTo>
                  <a:lnTo>
                    <a:pt x="334" y="142"/>
                  </a:lnTo>
                  <a:lnTo>
                    <a:pt x="336" y="144"/>
                  </a:lnTo>
                  <a:lnTo>
                    <a:pt x="338" y="144"/>
                  </a:lnTo>
                  <a:lnTo>
                    <a:pt x="343" y="144"/>
                  </a:lnTo>
                  <a:lnTo>
                    <a:pt x="345" y="140"/>
                  </a:lnTo>
                  <a:lnTo>
                    <a:pt x="347" y="137"/>
                  </a:lnTo>
                  <a:lnTo>
                    <a:pt x="350" y="133"/>
                  </a:lnTo>
                  <a:lnTo>
                    <a:pt x="350" y="126"/>
                  </a:lnTo>
                  <a:lnTo>
                    <a:pt x="347" y="121"/>
                  </a:lnTo>
                  <a:lnTo>
                    <a:pt x="347" y="117"/>
                  </a:lnTo>
                  <a:lnTo>
                    <a:pt x="345" y="115"/>
                  </a:lnTo>
                  <a:lnTo>
                    <a:pt x="345" y="112"/>
                  </a:lnTo>
                  <a:lnTo>
                    <a:pt x="347" y="110"/>
                  </a:lnTo>
                  <a:lnTo>
                    <a:pt x="350" y="108"/>
                  </a:lnTo>
                  <a:lnTo>
                    <a:pt x="363" y="101"/>
                  </a:lnTo>
                  <a:lnTo>
                    <a:pt x="366" y="99"/>
                  </a:lnTo>
                  <a:lnTo>
                    <a:pt x="368" y="96"/>
                  </a:lnTo>
                  <a:lnTo>
                    <a:pt x="370" y="94"/>
                  </a:lnTo>
                  <a:lnTo>
                    <a:pt x="372" y="92"/>
                  </a:lnTo>
                  <a:lnTo>
                    <a:pt x="377" y="92"/>
                  </a:lnTo>
                  <a:lnTo>
                    <a:pt x="379" y="92"/>
                  </a:lnTo>
                  <a:lnTo>
                    <a:pt x="379" y="89"/>
                  </a:lnTo>
                  <a:lnTo>
                    <a:pt x="382" y="87"/>
                  </a:lnTo>
                  <a:lnTo>
                    <a:pt x="382" y="83"/>
                  </a:lnTo>
                  <a:lnTo>
                    <a:pt x="382" y="78"/>
                  </a:lnTo>
                  <a:lnTo>
                    <a:pt x="388" y="71"/>
                  </a:lnTo>
                  <a:lnTo>
                    <a:pt x="395" y="67"/>
                  </a:lnTo>
                  <a:lnTo>
                    <a:pt x="398" y="60"/>
                  </a:lnTo>
                  <a:lnTo>
                    <a:pt x="400" y="53"/>
                  </a:lnTo>
                  <a:lnTo>
                    <a:pt x="400" y="48"/>
                  </a:lnTo>
                  <a:lnTo>
                    <a:pt x="398" y="46"/>
                  </a:lnTo>
                  <a:lnTo>
                    <a:pt x="395" y="39"/>
                  </a:lnTo>
                  <a:lnTo>
                    <a:pt x="391" y="32"/>
                  </a:lnTo>
                  <a:lnTo>
                    <a:pt x="391" y="28"/>
                  </a:lnTo>
                  <a:lnTo>
                    <a:pt x="391" y="25"/>
                  </a:lnTo>
                  <a:lnTo>
                    <a:pt x="391" y="23"/>
                  </a:lnTo>
                  <a:lnTo>
                    <a:pt x="398" y="12"/>
                  </a:lnTo>
                  <a:lnTo>
                    <a:pt x="404" y="3"/>
                  </a:lnTo>
                  <a:lnTo>
                    <a:pt x="407" y="0"/>
                  </a:lnTo>
                  <a:lnTo>
                    <a:pt x="411" y="3"/>
                  </a:lnTo>
                  <a:lnTo>
                    <a:pt x="414" y="5"/>
                  </a:lnTo>
                  <a:lnTo>
                    <a:pt x="418" y="9"/>
                  </a:lnTo>
                  <a:lnTo>
                    <a:pt x="423" y="9"/>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34" name="Freeform 18">
              <a:extLst>
                <a:ext uri="{FF2B5EF4-FFF2-40B4-BE49-F238E27FC236}">
                  <a16:creationId xmlns:a16="http://schemas.microsoft.com/office/drawing/2014/main" id="{3B0590C2-110F-DC83-2E33-D0770B3F9A3D}"/>
                </a:ext>
              </a:extLst>
            </xdr:cNvPr>
            <xdr:cNvSpPr>
              <a:spLocks/>
            </xdr:cNvSpPr>
          </xdr:nvSpPr>
          <xdr:spPr bwMode="auto">
            <a:xfrm>
              <a:off x="2425700" y="3233738"/>
              <a:ext cx="1262062" cy="1947863"/>
            </a:xfrm>
            <a:custGeom>
              <a:avLst/>
              <a:gdLst/>
              <a:ahLst/>
              <a:cxnLst>
                <a:cxn ang="0">
                  <a:pos x="464" y="11"/>
                </a:cxn>
                <a:cxn ang="0">
                  <a:pos x="519" y="36"/>
                </a:cxn>
                <a:cxn ang="0">
                  <a:pos x="603" y="78"/>
                </a:cxn>
                <a:cxn ang="0">
                  <a:pos x="631" y="128"/>
                </a:cxn>
                <a:cxn ang="0">
                  <a:pos x="589" y="192"/>
                </a:cxn>
                <a:cxn ang="0">
                  <a:pos x="562" y="208"/>
                </a:cxn>
                <a:cxn ang="0">
                  <a:pos x="578" y="242"/>
                </a:cxn>
                <a:cxn ang="0">
                  <a:pos x="605" y="297"/>
                </a:cxn>
                <a:cxn ang="0">
                  <a:pos x="605" y="331"/>
                </a:cxn>
                <a:cxn ang="0">
                  <a:pos x="608" y="379"/>
                </a:cxn>
                <a:cxn ang="0">
                  <a:pos x="649" y="395"/>
                </a:cxn>
                <a:cxn ang="0">
                  <a:pos x="683" y="423"/>
                </a:cxn>
                <a:cxn ang="0">
                  <a:pos x="674" y="487"/>
                </a:cxn>
                <a:cxn ang="0">
                  <a:pos x="706" y="537"/>
                </a:cxn>
                <a:cxn ang="0">
                  <a:pos x="731" y="608"/>
                </a:cxn>
                <a:cxn ang="0">
                  <a:pos x="724" y="695"/>
                </a:cxn>
                <a:cxn ang="0">
                  <a:pos x="713" y="747"/>
                </a:cxn>
                <a:cxn ang="0">
                  <a:pos x="697" y="793"/>
                </a:cxn>
                <a:cxn ang="0">
                  <a:pos x="701" y="857"/>
                </a:cxn>
                <a:cxn ang="0">
                  <a:pos x="738" y="791"/>
                </a:cxn>
                <a:cxn ang="0">
                  <a:pos x="777" y="843"/>
                </a:cxn>
                <a:cxn ang="0">
                  <a:pos x="779" y="896"/>
                </a:cxn>
                <a:cxn ang="0">
                  <a:pos x="743" y="976"/>
                </a:cxn>
                <a:cxn ang="0">
                  <a:pos x="688" y="1067"/>
                </a:cxn>
                <a:cxn ang="0">
                  <a:pos x="649" y="1099"/>
                </a:cxn>
                <a:cxn ang="0">
                  <a:pos x="621" y="1131"/>
                </a:cxn>
                <a:cxn ang="0">
                  <a:pos x="596" y="1193"/>
                </a:cxn>
                <a:cxn ang="0">
                  <a:pos x="553" y="1202"/>
                </a:cxn>
                <a:cxn ang="0">
                  <a:pos x="519" y="1222"/>
                </a:cxn>
                <a:cxn ang="0">
                  <a:pos x="455" y="1181"/>
                </a:cxn>
                <a:cxn ang="0">
                  <a:pos x="398" y="1184"/>
                </a:cxn>
                <a:cxn ang="0">
                  <a:pos x="363" y="1140"/>
                </a:cxn>
                <a:cxn ang="0">
                  <a:pos x="345" y="1124"/>
                </a:cxn>
                <a:cxn ang="0">
                  <a:pos x="308" y="1177"/>
                </a:cxn>
                <a:cxn ang="0">
                  <a:pos x="240" y="1186"/>
                </a:cxn>
                <a:cxn ang="0">
                  <a:pos x="144" y="1120"/>
                </a:cxn>
                <a:cxn ang="0">
                  <a:pos x="98" y="1097"/>
                </a:cxn>
                <a:cxn ang="0">
                  <a:pos x="107" y="1069"/>
                </a:cxn>
                <a:cxn ang="0">
                  <a:pos x="75" y="1001"/>
                </a:cxn>
                <a:cxn ang="0">
                  <a:pos x="20" y="966"/>
                </a:cxn>
                <a:cxn ang="0">
                  <a:pos x="46" y="914"/>
                </a:cxn>
                <a:cxn ang="0">
                  <a:pos x="112" y="852"/>
                </a:cxn>
                <a:cxn ang="0">
                  <a:pos x="153" y="788"/>
                </a:cxn>
                <a:cxn ang="0">
                  <a:pos x="183" y="752"/>
                </a:cxn>
                <a:cxn ang="0">
                  <a:pos x="119" y="706"/>
                </a:cxn>
                <a:cxn ang="0">
                  <a:pos x="123" y="653"/>
                </a:cxn>
                <a:cxn ang="0">
                  <a:pos x="174" y="631"/>
                </a:cxn>
                <a:cxn ang="0">
                  <a:pos x="212" y="631"/>
                </a:cxn>
                <a:cxn ang="0">
                  <a:pos x="217" y="603"/>
                </a:cxn>
                <a:cxn ang="0">
                  <a:pos x="176" y="573"/>
                </a:cxn>
                <a:cxn ang="0">
                  <a:pos x="146" y="537"/>
                </a:cxn>
                <a:cxn ang="0">
                  <a:pos x="178" y="464"/>
                </a:cxn>
                <a:cxn ang="0">
                  <a:pos x="215" y="413"/>
                </a:cxn>
                <a:cxn ang="0">
                  <a:pos x="267" y="397"/>
                </a:cxn>
                <a:cxn ang="0">
                  <a:pos x="306" y="391"/>
                </a:cxn>
                <a:cxn ang="0">
                  <a:pos x="327" y="363"/>
                </a:cxn>
                <a:cxn ang="0">
                  <a:pos x="308" y="327"/>
                </a:cxn>
                <a:cxn ang="0">
                  <a:pos x="267" y="292"/>
                </a:cxn>
                <a:cxn ang="0">
                  <a:pos x="281" y="258"/>
                </a:cxn>
                <a:cxn ang="0">
                  <a:pos x="318" y="247"/>
                </a:cxn>
              </a:cxnLst>
              <a:rect l="0" t="0" r="r" b="b"/>
              <a:pathLst>
                <a:path w="795" h="1227">
                  <a:moveTo>
                    <a:pt x="423" y="4"/>
                  </a:moveTo>
                  <a:lnTo>
                    <a:pt x="425" y="7"/>
                  </a:lnTo>
                  <a:lnTo>
                    <a:pt x="427" y="4"/>
                  </a:lnTo>
                  <a:lnTo>
                    <a:pt x="430" y="2"/>
                  </a:lnTo>
                  <a:lnTo>
                    <a:pt x="432" y="0"/>
                  </a:lnTo>
                  <a:lnTo>
                    <a:pt x="434" y="0"/>
                  </a:lnTo>
                  <a:lnTo>
                    <a:pt x="436" y="2"/>
                  </a:lnTo>
                  <a:lnTo>
                    <a:pt x="439" y="4"/>
                  </a:lnTo>
                  <a:lnTo>
                    <a:pt x="441" y="7"/>
                  </a:lnTo>
                  <a:lnTo>
                    <a:pt x="443" y="9"/>
                  </a:lnTo>
                  <a:lnTo>
                    <a:pt x="445" y="9"/>
                  </a:lnTo>
                  <a:lnTo>
                    <a:pt x="450" y="11"/>
                  </a:lnTo>
                  <a:lnTo>
                    <a:pt x="450" y="14"/>
                  </a:lnTo>
                  <a:lnTo>
                    <a:pt x="452" y="16"/>
                  </a:lnTo>
                  <a:lnTo>
                    <a:pt x="457" y="16"/>
                  </a:lnTo>
                  <a:lnTo>
                    <a:pt x="461" y="14"/>
                  </a:lnTo>
                  <a:lnTo>
                    <a:pt x="464" y="11"/>
                  </a:lnTo>
                  <a:lnTo>
                    <a:pt x="466" y="9"/>
                  </a:lnTo>
                  <a:lnTo>
                    <a:pt x="468" y="9"/>
                  </a:lnTo>
                  <a:lnTo>
                    <a:pt x="471" y="11"/>
                  </a:lnTo>
                  <a:lnTo>
                    <a:pt x="473" y="16"/>
                  </a:lnTo>
                  <a:lnTo>
                    <a:pt x="475" y="18"/>
                  </a:lnTo>
                  <a:lnTo>
                    <a:pt x="477" y="18"/>
                  </a:lnTo>
                  <a:lnTo>
                    <a:pt x="480" y="18"/>
                  </a:lnTo>
                  <a:lnTo>
                    <a:pt x="491" y="14"/>
                  </a:lnTo>
                  <a:lnTo>
                    <a:pt x="503" y="11"/>
                  </a:lnTo>
                  <a:lnTo>
                    <a:pt x="505" y="9"/>
                  </a:lnTo>
                  <a:lnTo>
                    <a:pt x="507" y="9"/>
                  </a:lnTo>
                  <a:lnTo>
                    <a:pt x="509" y="11"/>
                  </a:lnTo>
                  <a:lnTo>
                    <a:pt x="512" y="18"/>
                  </a:lnTo>
                  <a:lnTo>
                    <a:pt x="512" y="25"/>
                  </a:lnTo>
                  <a:lnTo>
                    <a:pt x="514" y="30"/>
                  </a:lnTo>
                  <a:lnTo>
                    <a:pt x="516" y="34"/>
                  </a:lnTo>
                  <a:lnTo>
                    <a:pt x="519" y="36"/>
                  </a:lnTo>
                  <a:lnTo>
                    <a:pt x="525" y="43"/>
                  </a:lnTo>
                  <a:lnTo>
                    <a:pt x="530" y="48"/>
                  </a:lnTo>
                  <a:lnTo>
                    <a:pt x="537" y="50"/>
                  </a:lnTo>
                  <a:lnTo>
                    <a:pt x="539" y="52"/>
                  </a:lnTo>
                  <a:lnTo>
                    <a:pt x="544" y="55"/>
                  </a:lnTo>
                  <a:lnTo>
                    <a:pt x="553" y="57"/>
                  </a:lnTo>
                  <a:lnTo>
                    <a:pt x="557" y="57"/>
                  </a:lnTo>
                  <a:lnTo>
                    <a:pt x="562" y="59"/>
                  </a:lnTo>
                  <a:lnTo>
                    <a:pt x="564" y="62"/>
                  </a:lnTo>
                  <a:lnTo>
                    <a:pt x="567" y="62"/>
                  </a:lnTo>
                  <a:lnTo>
                    <a:pt x="571" y="64"/>
                  </a:lnTo>
                  <a:lnTo>
                    <a:pt x="576" y="66"/>
                  </a:lnTo>
                  <a:lnTo>
                    <a:pt x="580" y="68"/>
                  </a:lnTo>
                  <a:lnTo>
                    <a:pt x="585" y="68"/>
                  </a:lnTo>
                  <a:lnTo>
                    <a:pt x="592" y="73"/>
                  </a:lnTo>
                  <a:lnTo>
                    <a:pt x="599" y="75"/>
                  </a:lnTo>
                  <a:lnTo>
                    <a:pt x="603" y="78"/>
                  </a:lnTo>
                  <a:lnTo>
                    <a:pt x="605" y="80"/>
                  </a:lnTo>
                  <a:lnTo>
                    <a:pt x="610" y="84"/>
                  </a:lnTo>
                  <a:lnTo>
                    <a:pt x="612" y="87"/>
                  </a:lnTo>
                  <a:lnTo>
                    <a:pt x="617" y="89"/>
                  </a:lnTo>
                  <a:lnTo>
                    <a:pt x="619" y="89"/>
                  </a:lnTo>
                  <a:lnTo>
                    <a:pt x="624" y="89"/>
                  </a:lnTo>
                  <a:lnTo>
                    <a:pt x="631" y="87"/>
                  </a:lnTo>
                  <a:lnTo>
                    <a:pt x="628" y="89"/>
                  </a:lnTo>
                  <a:lnTo>
                    <a:pt x="628" y="94"/>
                  </a:lnTo>
                  <a:lnTo>
                    <a:pt x="628" y="98"/>
                  </a:lnTo>
                  <a:lnTo>
                    <a:pt x="628" y="105"/>
                  </a:lnTo>
                  <a:lnTo>
                    <a:pt x="628" y="112"/>
                  </a:lnTo>
                  <a:lnTo>
                    <a:pt x="628" y="116"/>
                  </a:lnTo>
                  <a:lnTo>
                    <a:pt x="628" y="121"/>
                  </a:lnTo>
                  <a:lnTo>
                    <a:pt x="631" y="123"/>
                  </a:lnTo>
                  <a:lnTo>
                    <a:pt x="631" y="126"/>
                  </a:lnTo>
                  <a:lnTo>
                    <a:pt x="631" y="128"/>
                  </a:lnTo>
                  <a:lnTo>
                    <a:pt x="628" y="130"/>
                  </a:lnTo>
                  <a:lnTo>
                    <a:pt x="624" y="130"/>
                  </a:lnTo>
                  <a:lnTo>
                    <a:pt x="624" y="132"/>
                  </a:lnTo>
                  <a:lnTo>
                    <a:pt x="621" y="135"/>
                  </a:lnTo>
                  <a:lnTo>
                    <a:pt x="617" y="139"/>
                  </a:lnTo>
                  <a:lnTo>
                    <a:pt x="612" y="144"/>
                  </a:lnTo>
                  <a:lnTo>
                    <a:pt x="605" y="148"/>
                  </a:lnTo>
                  <a:lnTo>
                    <a:pt x="599" y="153"/>
                  </a:lnTo>
                  <a:lnTo>
                    <a:pt x="592" y="160"/>
                  </a:lnTo>
                  <a:lnTo>
                    <a:pt x="587" y="164"/>
                  </a:lnTo>
                  <a:lnTo>
                    <a:pt x="585" y="167"/>
                  </a:lnTo>
                  <a:lnTo>
                    <a:pt x="583" y="169"/>
                  </a:lnTo>
                  <a:lnTo>
                    <a:pt x="585" y="176"/>
                  </a:lnTo>
                  <a:lnTo>
                    <a:pt x="587" y="180"/>
                  </a:lnTo>
                  <a:lnTo>
                    <a:pt x="589" y="185"/>
                  </a:lnTo>
                  <a:lnTo>
                    <a:pt x="589" y="190"/>
                  </a:lnTo>
                  <a:lnTo>
                    <a:pt x="589" y="192"/>
                  </a:lnTo>
                  <a:lnTo>
                    <a:pt x="587" y="192"/>
                  </a:lnTo>
                  <a:lnTo>
                    <a:pt x="585" y="194"/>
                  </a:lnTo>
                  <a:lnTo>
                    <a:pt x="583" y="196"/>
                  </a:lnTo>
                  <a:lnTo>
                    <a:pt x="580" y="196"/>
                  </a:lnTo>
                  <a:lnTo>
                    <a:pt x="578" y="196"/>
                  </a:lnTo>
                  <a:lnTo>
                    <a:pt x="576" y="194"/>
                  </a:lnTo>
                  <a:lnTo>
                    <a:pt x="573" y="192"/>
                  </a:lnTo>
                  <a:lnTo>
                    <a:pt x="571" y="192"/>
                  </a:lnTo>
                  <a:lnTo>
                    <a:pt x="569" y="192"/>
                  </a:lnTo>
                  <a:lnTo>
                    <a:pt x="567" y="194"/>
                  </a:lnTo>
                  <a:lnTo>
                    <a:pt x="569" y="196"/>
                  </a:lnTo>
                  <a:lnTo>
                    <a:pt x="571" y="199"/>
                  </a:lnTo>
                  <a:lnTo>
                    <a:pt x="571" y="201"/>
                  </a:lnTo>
                  <a:lnTo>
                    <a:pt x="571" y="203"/>
                  </a:lnTo>
                  <a:lnTo>
                    <a:pt x="571" y="206"/>
                  </a:lnTo>
                  <a:lnTo>
                    <a:pt x="567" y="208"/>
                  </a:lnTo>
                  <a:lnTo>
                    <a:pt x="562" y="208"/>
                  </a:lnTo>
                  <a:lnTo>
                    <a:pt x="562" y="210"/>
                  </a:lnTo>
                  <a:lnTo>
                    <a:pt x="560" y="212"/>
                  </a:lnTo>
                  <a:lnTo>
                    <a:pt x="560" y="217"/>
                  </a:lnTo>
                  <a:lnTo>
                    <a:pt x="562" y="219"/>
                  </a:lnTo>
                  <a:lnTo>
                    <a:pt x="564" y="219"/>
                  </a:lnTo>
                  <a:lnTo>
                    <a:pt x="567" y="222"/>
                  </a:lnTo>
                  <a:lnTo>
                    <a:pt x="569" y="219"/>
                  </a:lnTo>
                  <a:lnTo>
                    <a:pt x="571" y="215"/>
                  </a:lnTo>
                  <a:lnTo>
                    <a:pt x="573" y="212"/>
                  </a:lnTo>
                  <a:lnTo>
                    <a:pt x="576" y="212"/>
                  </a:lnTo>
                  <a:lnTo>
                    <a:pt x="576" y="215"/>
                  </a:lnTo>
                  <a:lnTo>
                    <a:pt x="578" y="219"/>
                  </a:lnTo>
                  <a:lnTo>
                    <a:pt x="578" y="224"/>
                  </a:lnTo>
                  <a:lnTo>
                    <a:pt x="580" y="228"/>
                  </a:lnTo>
                  <a:lnTo>
                    <a:pt x="580" y="233"/>
                  </a:lnTo>
                  <a:lnTo>
                    <a:pt x="580" y="238"/>
                  </a:lnTo>
                  <a:lnTo>
                    <a:pt x="578" y="242"/>
                  </a:lnTo>
                  <a:lnTo>
                    <a:pt x="576" y="249"/>
                  </a:lnTo>
                  <a:lnTo>
                    <a:pt x="571" y="256"/>
                  </a:lnTo>
                  <a:lnTo>
                    <a:pt x="578" y="263"/>
                  </a:lnTo>
                  <a:lnTo>
                    <a:pt x="578" y="265"/>
                  </a:lnTo>
                  <a:lnTo>
                    <a:pt x="578" y="270"/>
                  </a:lnTo>
                  <a:lnTo>
                    <a:pt x="578" y="272"/>
                  </a:lnTo>
                  <a:lnTo>
                    <a:pt x="578" y="276"/>
                  </a:lnTo>
                  <a:lnTo>
                    <a:pt x="578" y="279"/>
                  </a:lnTo>
                  <a:lnTo>
                    <a:pt x="576" y="283"/>
                  </a:lnTo>
                  <a:lnTo>
                    <a:pt x="576" y="286"/>
                  </a:lnTo>
                  <a:lnTo>
                    <a:pt x="573" y="288"/>
                  </a:lnTo>
                  <a:lnTo>
                    <a:pt x="576" y="290"/>
                  </a:lnTo>
                  <a:lnTo>
                    <a:pt x="578" y="292"/>
                  </a:lnTo>
                  <a:lnTo>
                    <a:pt x="587" y="292"/>
                  </a:lnTo>
                  <a:lnTo>
                    <a:pt x="599" y="292"/>
                  </a:lnTo>
                  <a:lnTo>
                    <a:pt x="603" y="295"/>
                  </a:lnTo>
                  <a:lnTo>
                    <a:pt x="605" y="297"/>
                  </a:lnTo>
                  <a:lnTo>
                    <a:pt x="605" y="299"/>
                  </a:lnTo>
                  <a:lnTo>
                    <a:pt x="608" y="304"/>
                  </a:lnTo>
                  <a:lnTo>
                    <a:pt x="610" y="306"/>
                  </a:lnTo>
                  <a:lnTo>
                    <a:pt x="612" y="306"/>
                  </a:lnTo>
                  <a:lnTo>
                    <a:pt x="617" y="308"/>
                  </a:lnTo>
                  <a:lnTo>
                    <a:pt x="619" y="311"/>
                  </a:lnTo>
                  <a:lnTo>
                    <a:pt x="619" y="313"/>
                  </a:lnTo>
                  <a:lnTo>
                    <a:pt x="619" y="315"/>
                  </a:lnTo>
                  <a:lnTo>
                    <a:pt x="617" y="318"/>
                  </a:lnTo>
                  <a:lnTo>
                    <a:pt x="615" y="320"/>
                  </a:lnTo>
                  <a:lnTo>
                    <a:pt x="615" y="322"/>
                  </a:lnTo>
                  <a:lnTo>
                    <a:pt x="617" y="324"/>
                  </a:lnTo>
                  <a:lnTo>
                    <a:pt x="615" y="327"/>
                  </a:lnTo>
                  <a:lnTo>
                    <a:pt x="612" y="327"/>
                  </a:lnTo>
                  <a:lnTo>
                    <a:pt x="610" y="329"/>
                  </a:lnTo>
                  <a:lnTo>
                    <a:pt x="608" y="329"/>
                  </a:lnTo>
                  <a:lnTo>
                    <a:pt x="605" y="331"/>
                  </a:lnTo>
                  <a:lnTo>
                    <a:pt x="603" y="331"/>
                  </a:lnTo>
                  <a:lnTo>
                    <a:pt x="601" y="331"/>
                  </a:lnTo>
                  <a:lnTo>
                    <a:pt x="599" y="333"/>
                  </a:lnTo>
                  <a:lnTo>
                    <a:pt x="596" y="336"/>
                  </a:lnTo>
                  <a:lnTo>
                    <a:pt x="596" y="343"/>
                  </a:lnTo>
                  <a:lnTo>
                    <a:pt x="596" y="345"/>
                  </a:lnTo>
                  <a:lnTo>
                    <a:pt x="594" y="347"/>
                  </a:lnTo>
                  <a:lnTo>
                    <a:pt x="592" y="352"/>
                  </a:lnTo>
                  <a:lnTo>
                    <a:pt x="587" y="354"/>
                  </a:lnTo>
                  <a:lnTo>
                    <a:pt x="587" y="356"/>
                  </a:lnTo>
                  <a:lnTo>
                    <a:pt x="587" y="361"/>
                  </a:lnTo>
                  <a:lnTo>
                    <a:pt x="589" y="363"/>
                  </a:lnTo>
                  <a:lnTo>
                    <a:pt x="596" y="372"/>
                  </a:lnTo>
                  <a:lnTo>
                    <a:pt x="596" y="377"/>
                  </a:lnTo>
                  <a:lnTo>
                    <a:pt x="601" y="379"/>
                  </a:lnTo>
                  <a:lnTo>
                    <a:pt x="603" y="379"/>
                  </a:lnTo>
                  <a:lnTo>
                    <a:pt x="608" y="379"/>
                  </a:lnTo>
                  <a:lnTo>
                    <a:pt x="615" y="379"/>
                  </a:lnTo>
                  <a:lnTo>
                    <a:pt x="619" y="379"/>
                  </a:lnTo>
                  <a:lnTo>
                    <a:pt x="621" y="381"/>
                  </a:lnTo>
                  <a:lnTo>
                    <a:pt x="624" y="381"/>
                  </a:lnTo>
                  <a:lnTo>
                    <a:pt x="626" y="384"/>
                  </a:lnTo>
                  <a:lnTo>
                    <a:pt x="628" y="384"/>
                  </a:lnTo>
                  <a:lnTo>
                    <a:pt x="631" y="384"/>
                  </a:lnTo>
                  <a:lnTo>
                    <a:pt x="633" y="384"/>
                  </a:lnTo>
                  <a:lnTo>
                    <a:pt x="635" y="384"/>
                  </a:lnTo>
                  <a:lnTo>
                    <a:pt x="635" y="386"/>
                  </a:lnTo>
                  <a:lnTo>
                    <a:pt x="637" y="386"/>
                  </a:lnTo>
                  <a:lnTo>
                    <a:pt x="640" y="388"/>
                  </a:lnTo>
                  <a:lnTo>
                    <a:pt x="642" y="388"/>
                  </a:lnTo>
                  <a:lnTo>
                    <a:pt x="644" y="388"/>
                  </a:lnTo>
                  <a:lnTo>
                    <a:pt x="647" y="391"/>
                  </a:lnTo>
                  <a:lnTo>
                    <a:pt x="647" y="393"/>
                  </a:lnTo>
                  <a:lnTo>
                    <a:pt x="649" y="395"/>
                  </a:lnTo>
                  <a:lnTo>
                    <a:pt x="653" y="395"/>
                  </a:lnTo>
                  <a:lnTo>
                    <a:pt x="656" y="397"/>
                  </a:lnTo>
                  <a:lnTo>
                    <a:pt x="658" y="400"/>
                  </a:lnTo>
                  <a:lnTo>
                    <a:pt x="660" y="402"/>
                  </a:lnTo>
                  <a:lnTo>
                    <a:pt x="663" y="402"/>
                  </a:lnTo>
                  <a:lnTo>
                    <a:pt x="665" y="404"/>
                  </a:lnTo>
                  <a:lnTo>
                    <a:pt x="665" y="407"/>
                  </a:lnTo>
                  <a:lnTo>
                    <a:pt x="665" y="409"/>
                  </a:lnTo>
                  <a:lnTo>
                    <a:pt x="665" y="411"/>
                  </a:lnTo>
                  <a:lnTo>
                    <a:pt x="667" y="413"/>
                  </a:lnTo>
                  <a:lnTo>
                    <a:pt x="669" y="413"/>
                  </a:lnTo>
                  <a:lnTo>
                    <a:pt x="672" y="413"/>
                  </a:lnTo>
                  <a:lnTo>
                    <a:pt x="674" y="416"/>
                  </a:lnTo>
                  <a:lnTo>
                    <a:pt x="676" y="418"/>
                  </a:lnTo>
                  <a:lnTo>
                    <a:pt x="679" y="418"/>
                  </a:lnTo>
                  <a:lnTo>
                    <a:pt x="681" y="420"/>
                  </a:lnTo>
                  <a:lnTo>
                    <a:pt x="683" y="423"/>
                  </a:lnTo>
                  <a:lnTo>
                    <a:pt x="685" y="425"/>
                  </a:lnTo>
                  <a:lnTo>
                    <a:pt x="683" y="427"/>
                  </a:lnTo>
                  <a:lnTo>
                    <a:pt x="683" y="429"/>
                  </a:lnTo>
                  <a:lnTo>
                    <a:pt x="681" y="432"/>
                  </a:lnTo>
                  <a:lnTo>
                    <a:pt x="672" y="441"/>
                  </a:lnTo>
                  <a:lnTo>
                    <a:pt x="663" y="450"/>
                  </a:lnTo>
                  <a:lnTo>
                    <a:pt x="660" y="455"/>
                  </a:lnTo>
                  <a:lnTo>
                    <a:pt x="658" y="457"/>
                  </a:lnTo>
                  <a:lnTo>
                    <a:pt x="658" y="459"/>
                  </a:lnTo>
                  <a:lnTo>
                    <a:pt x="658" y="461"/>
                  </a:lnTo>
                  <a:lnTo>
                    <a:pt x="663" y="466"/>
                  </a:lnTo>
                  <a:lnTo>
                    <a:pt x="667" y="468"/>
                  </a:lnTo>
                  <a:lnTo>
                    <a:pt x="669" y="471"/>
                  </a:lnTo>
                  <a:lnTo>
                    <a:pt x="672" y="473"/>
                  </a:lnTo>
                  <a:lnTo>
                    <a:pt x="672" y="477"/>
                  </a:lnTo>
                  <a:lnTo>
                    <a:pt x="672" y="482"/>
                  </a:lnTo>
                  <a:lnTo>
                    <a:pt x="674" y="487"/>
                  </a:lnTo>
                  <a:lnTo>
                    <a:pt x="674" y="491"/>
                  </a:lnTo>
                  <a:lnTo>
                    <a:pt x="676" y="493"/>
                  </a:lnTo>
                  <a:lnTo>
                    <a:pt x="681" y="498"/>
                  </a:lnTo>
                  <a:lnTo>
                    <a:pt x="688" y="503"/>
                  </a:lnTo>
                  <a:lnTo>
                    <a:pt x="692" y="505"/>
                  </a:lnTo>
                  <a:lnTo>
                    <a:pt x="699" y="507"/>
                  </a:lnTo>
                  <a:lnTo>
                    <a:pt x="701" y="509"/>
                  </a:lnTo>
                  <a:lnTo>
                    <a:pt x="704" y="512"/>
                  </a:lnTo>
                  <a:lnTo>
                    <a:pt x="704" y="514"/>
                  </a:lnTo>
                  <a:lnTo>
                    <a:pt x="704" y="521"/>
                  </a:lnTo>
                  <a:lnTo>
                    <a:pt x="704" y="523"/>
                  </a:lnTo>
                  <a:lnTo>
                    <a:pt x="706" y="523"/>
                  </a:lnTo>
                  <a:lnTo>
                    <a:pt x="708" y="528"/>
                  </a:lnTo>
                  <a:lnTo>
                    <a:pt x="711" y="530"/>
                  </a:lnTo>
                  <a:lnTo>
                    <a:pt x="711" y="532"/>
                  </a:lnTo>
                  <a:lnTo>
                    <a:pt x="708" y="535"/>
                  </a:lnTo>
                  <a:lnTo>
                    <a:pt x="706" y="537"/>
                  </a:lnTo>
                  <a:lnTo>
                    <a:pt x="704" y="539"/>
                  </a:lnTo>
                  <a:lnTo>
                    <a:pt x="706" y="546"/>
                  </a:lnTo>
                  <a:lnTo>
                    <a:pt x="706" y="548"/>
                  </a:lnTo>
                  <a:lnTo>
                    <a:pt x="708" y="551"/>
                  </a:lnTo>
                  <a:lnTo>
                    <a:pt x="711" y="553"/>
                  </a:lnTo>
                  <a:lnTo>
                    <a:pt x="713" y="553"/>
                  </a:lnTo>
                  <a:lnTo>
                    <a:pt x="720" y="555"/>
                  </a:lnTo>
                  <a:lnTo>
                    <a:pt x="729" y="555"/>
                  </a:lnTo>
                  <a:lnTo>
                    <a:pt x="733" y="557"/>
                  </a:lnTo>
                  <a:lnTo>
                    <a:pt x="738" y="562"/>
                  </a:lnTo>
                  <a:lnTo>
                    <a:pt x="740" y="564"/>
                  </a:lnTo>
                  <a:lnTo>
                    <a:pt x="740" y="569"/>
                  </a:lnTo>
                  <a:lnTo>
                    <a:pt x="740" y="576"/>
                  </a:lnTo>
                  <a:lnTo>
                    <a:pt x="740" y="580"/>
                  </a:lnTo>
                  <a:lnTo>
                    <a:pt x="738" y="587"/>
                  </a:lnTo>
                  <a:lnTo>
                    <a:pt x="736" y="599"/>
                  </a:lnTo>
                  <a:lnTo>
                    <a:pt x="731" y="608"/>
                  </a:lnTo>
                  <a:lnTo>
                    <a:pt x="729" y="615"/>
                  </a:lnTo>
                  <a:lnTo>
                    <a:pt x="722" y="624"/>
                  </a:lnTo>
                  <a:lnTo>
                    <a:pt x="717" y="635"/>
                  </a:lnTo>
                  <a:lnTo>
                    <a:pt x="713" y="642"/>
                  </a:lnTo>
                  <a:lnTo>
                    <a:pt x="713" y="647"/>
                  </a:lnTo>
                  <a:lnTo>
                    <a:pt x="713" y="649"/>
                  </a:lnTo>
                  <a:lnTo>
                    <a:pt x="713" y="653"/>
                  </a:lnTo>
                  <a:lnTo>
                    <a:pt x="717" y="660"/>
                  </a:lnTo>
                  <a:lnTo>
                    <a:pt x="722" y="665"/>
                  </a:lnTo>
                  <a:lnTo>
                    <a:pt x="722" y="669"/>
                  </a:lnTo>
                  <a:lnTo>
                    <a:pt x="722" y="674"/>
                  </a:lnTo>
                  <a:lnTo>
                    <a:pt x="722" y="679"/>
                  </a:lnTo>
                  <a:lnTo>
                    <a:pt x="722" y="681"/>
                  </a:lnTo>
                  <a:lnTo>
                    <a:pt x="724" y="683"/>
                  </a:lnTo>
                  <a:lnTo>
                    <a:pt x="727" y="688"/>
                  </a:lnTo>
                  <a:lnTo>
                    <a:pt x="727" y="692"/>
                  </a:lnTo>
                  <a:lnTo>
                    <a:pt x="724" y="695"/>
                  </a:lnTo>
                  <a:lnTo>
                    <a:pt x="724" y="699"/>
                  </a:lnTo>
                  <a:lnTo>
                    <a:pt x="724" y="701"/>
                  </a:lnTo>
                  <a:lnTo>
                    <a:pt x="724" y="704"/>
                  </a:lnTo>
                  <a:lnTo>
                    <a:pt x="724" y="706"/>
                  </a:lnTo>
                  <a:lnTo>
                    <a:pt x="722" y="708"/>
                  </a:lnTo>
                  <a:lnTo>
                    <a:pt x="722" y="713"/>
                  </a:lnTo>
                  <a:lnTo>
                    <a:pt x="720" y="715"/>
                  </a:lnTo>
                  <a:lnTo>
                    <a:pt x="720" y="717"/>
                  </a:lnTo>
                  <a:lnTo>
                    <a:pt x="715" y="722"/>
                  </a:lnTo>
                  <a:lnTo>
                    <a:pt x="711" y="727"/>
                  </a:lnTo>
                  <a:lnTo>
                    <a:pt x="708" y="731"/>
                  </a:lnTo>
                  <a:lnTo>
                    <a:pt x="708" y="733"/>
                  </a:lnTo>
                  <a:lnTo>
                    <a:pt x="711" y="736"/>
                  </a:lnTo>
                  <a:lnTo>
                    <a:pt x="711" y="738"/>
                  </a:lnTo>
                  <a:lnTo>
                    <a:pt x="708" y="743"/>
                  </a:lnTo>
                  <a:lnTo>
                    <a:pt x="711" y="745"/>
                  </a:lnTo>
                  <a:lnTo>
                    <a:pt x="713" y="747"/>
                  </a:lnTo>
                  <a:lnTo>
                    <a:pt x="715" y="747"/>
                  </a:lnTo>
                  <a:lnTo>
                    <a:pt x="715" y="749"/>
                  </a:lnTo>
                  <a:lnTo>
                    <a:pt x="715" y="752"/>
                  </a:lnTo>
                  <a:lnTo>
                    <a:pt x="715" y="754"/>
                  </a:lnTo>
                  <a:lnTo>
                    <a:pt x="713" y="756"/>
                  </a:lnTo>
                  <a:lnTo>
                    <a:pt x="713" y="761"/>
                  </a:lnTo>
                  <a:lnTo>
                    <a:pt x="706" y="765"/>
                  </a:lnTo>
                  <a:lnTo>
                    <a:pt x="704" y="768"/>
                  </a:lnTo>
                  <a:lnTo>
                    <a:pt x="699" y="768"/>
                  </a:lnTo>
                  <a:lnTo>
                    <a:pt x="699" y="770"/>
                  </a:lnTo>
                  <a:lnTo>
                    <a:pt x="697" y="772"/>
                  </a:lnTo>
                  <a:lnTo>
                    <a:pt x="697" y="775"/>
                  </a:lnTo>
                  <a:lnTo>
                    <a:pt x="699" y="779"/>
                  </a:lnTo>
                  <a:lnTo>
                    <a:pt x="699" y="786"/>
                  </a:lnTo>
                  <a:lnTo>
                    <a:pt x="699" y="788"/>
                  </a:lnTo>
                  <a:lnTo>
                    <a:pt x="699" y="791"/>
                  </a:lnTo>
                  <a:lnTo>
                    <a:pt x="697" y="793"/>
                  </a:lnTo>
                  <a:lnTo>
                    <a:pt x="695" y="795"/>
                  </a:lnTo>
                  <a:lnTo>
                    <a:pt x="692" y="797"/>
                  </a:lnTo>
                  <a:lnTo>
                    <a:pt x="688" y="800"/>
                  </a:lnTo>
                  <a:lnTo>
                    <a:pt x="685" y="804"/>
                  </a:lnTo>
                  <a:lnTo>
                    <a:pt x="681" y="809"/>
                  </a:lnTo>
                  <a:lnTo>
                    <a:pt x="681" y="811"/>
                  </a:lnTo>
                  <a:lnTo>
                    <a:pt x="679" y="816"/>
                  </a:lnTo>
                  <a:lnTo>
                    <a:pt x="679" y="818"/>
                  </a:lnTo>
                  <a:lnTo>
                    <a:pt x="679" y="822"/>
                  </a:lnTo>
                  <a:lnTo>
                    <a:pt x="681" y="832"/>
                  </a:lnTo>
                  <a:lnTo>
                    <a:pt x="681" y="838"/>
                  </a:lnTo>
                  <a:lnTo>
                    <a:pt x="681" y="843"/>
                  </a:lnTo>
                  <a:lnTo>
                    <a:pt x="681" y="848"/>
                  </a:lnTo>
                  <a:lnTo>
                    <a:pt x="679" y="854"/>
                  </a:lnTo>
                  <a:lnTo>
                    <a:pt x="688" y="857"/>
                  </a:lnTo>
                  <a:lnTo>
                    <a:pt x="695" y="857"/>
                  </a:lnTo>
                  <a:lnTo>
                    <a:pt x="701" y="857"/>
                  </a:lnTo>
                  <a:lnTo>
                    <a:pt x="704" y="854"/>
                  </a:lnTo>
                  <a:lnTo>
                    <a:pt x="708" y="850"/>
                  </a:lnTo>
                  <a:lnTo>
                    <a:pt x="711" y="843"/>
                  </a:lnTo>
                  <a:lnTo>
                    <a:pt x="711" y="836"/>
                  </a:lnTo>
                  <a:lnTo>
                    <a:pt x="711" y="832"/>
                  </a:lnTo>
                  <a:lnTo>
                    <a:pt x="711" y="827"/>
                  </a:lnTo>
                  <a:lnTo>
                    <a:pt x="713" y="825"/>
                  </a:lnTo>
                  <a:lnTo>
                    <a:pt x="715" y="822"/>
                  </a:lnTo>
                  <a:lnTo>
                    <a:pt x="717" y="822"/>
                  </a:lnTo>
                  <a:lnTo>
                    <a:pt x="722" y="820"/>
                  </a:lnTo>
                  <a:lnTo>
                    <a:pt x="727" y="820"/>
                  </a:lnTo>
                  <a:lnTo>
                    <a:pt x="729" y="818"/>
                  </a:lnTo>
                  <a:lnTo>
                    <a:pt x="729" y="813"/>
                  </a:lnTo>
                  <a:lnTo>
                    <a:pt x="729" y="809"/>
                  </a:lnTo>
                  <a:lnTo>
                    <a:pt x="731" y="802"/>
                  </a:lnTo>
                  <a:lnTo>
                    <a:pt x="733" y="795"/>
                  </a:lnTo>
                  <a:lnTo>
                    <a:pt x="738" y="791"/>
                  </a:lnTo>
                  <a:lnTo>
                    <a:pt x="740" y="784"/>
                  </a:lnTo>
                  <a:lnTo>
                    <a:pt x="743" y="786"/>
                  </a:lnTo>
                  <a:lnTo>
                    <a:pt x="745" y="791"/>
                  </a:lnTo>
                  <a:lnTo>
                    <a:pt x="747" y="793"/>
                  </a:lnTo>
                  <a:lnTo>
                    <a:pt x="749" y="800"/>
                  </a:lnTo>
                  <a:lnTo>
                    <a:pt x="752" y="807"/>
                  </a:lnTo>
                  <a:lnTo>
                    <a:pt x="754" y="809"/>
                  </a:lnTo>
                  <a:lnTo>
                    <a:pt x="759" y="813"/>
                  </a:lnTo>
                  <a:lnTo>
                    <a:pt x="763" y="818"/>
                  </a:lnTo>
                  <a:lnTo>
                    <a:pt x="772" y="825"/>
                  </a:lnTo>
                  <a:lnTo>
                    <a:pt x="777" y="829"/>
                  </a:lnTo>
                  <a:lnTo>
                    <a:pt x="779" y="832"/>
                  </a:lnTo>
                  <a:lnTo>
                    <a:pt x="779" y="834"/>
                  </a:lnTo>
                  <a:lnTo>
                    <a:pt x="779" y="836"/>
                  </a:lnTo>
                  <a:lnTo>
                    <a:pt x="777" y="838"/>
                  </a:lnTo>
                  <a:lnTo>
                    <a:pt x="777" y="841"/>
                  </a:lnTo>
                  <a:lnTo>
                    <a:pt x="777" y="843"/>
                  </a:lnTo>
                  <a:lnTo>
                    <a:pt x="779" y="845"/>
                  </a:lnTo>
                  <a:lnTo>
                    <a:pt x="781" y="848"/>
                  </a:lnTo>
                  <a:lnTo>
                    <a:pt x="784" y="852"/>
                  </a:lnTo>
                  <a:lnTo>
                    <a:pt x="786" y="857"/>
                  </a:lnTo>
                  <a:lnTo>
                    <a:pt x="788" y="864"/>
                  </a:lnTo>
                  <a:lnTo>
                    <a:pt x="791" y="868"/>
                  </a:lnTo>
                  <a:lnTo>
                    <a:pt x="793" y="870"/>
                  </a:lnTo>
                  <a:lnTo>
                    <a:pt x="795" y="873"/>
                  </a:lnTo>
                  <a:lnTo>
                    <a:pt x="795" y="875"/>
                  </a:lnTo>
                  <a:lnTo>
                    <a:pt x="795" y="877"/>
                  </a:lnTo>
                  <a:lnTo>
                    <a:pt x="795" y="880"/>
                  </a:lnTo>
                  <a:lnTo>
                    <a:pt x="793" y="882"/>
                  </a:lnTo>
                  <a:lnTo>
                    <a:pt x="791" y="884"/>
                  </a:lnTo>
                  <a:lnTo>
                    <a:pt x="786" y="886"/>
                  </a:lnTo>
                  <a:lnTo>
                    <a:pt x="784" y="889"/>
                  </a:lnTo>
                  <a:lnTo>
                    <a:pt x="781" y="893"/>
                  </a:lnTo>
                  <a:lnTo>
                    <a:pt x="779" y="896"/>
                  </a:lnTo>
                  <a:lnTo>
                    <a:pt x="777" y="898"/>
                  </a:lnTo>
                  <a:lnTo>
                    <a:pt x="777" y="900"/>
                  </a:lnTo>
                  <a:lnTo>
                    <a:pt x="777" y="902"/>
                  </a:lnTo>
                  <a:lnTo>
                    <a:pt x="765" y="912"/>
                  </a:lnTo>
                  <a:lnTo>
                    <a:pt x="763" y="914"/>
                  </a:lnTo>
                  <a:lnTo>
                    <a:pt x="763" y="916"/>
                  </a:lnTo>
                  <a:lnTo>
                    <a:pt x="761" y="921"/>
                  </a:lnTo>
                  <a:lnTo>
                    <a:pt x="761" y="930"/>
                  </a:lnTo>
                  <a:lnTo>
                    <a:pt x="759" y="939"/>
                  </a:lnTo>
                  <a:lnTo>
                    <a:pt x="756" y="944"/>
                  </a:lnTo>
                  <a:lnTo>
                    <a:pt x="754" y="948"/>
                  </a:lnTo>
                  <a:lnTo>
                    <a:pt x="749" y="955"/>
                  </a:lnTo>
                  <a:lnTo>
                    <a:pt x="745" y="962"/>
                  </a:lnTo>
                  <a:lnTo>
                    <a:pt x="743" y="966"/>
                  </a:lnTo>
                  <a:lnTo>
                    <a:pt x="743" y="969"/>
                  </a:lnTo>
                  <a:lnTo>
                    <a:pt x="743" y="971"/>
                  </a:lnTo>
                  <a:lnTo>
                    <a:pt x="743" y="976"/>
                  </a:lnTo>
                  <a:lnTo>
                    <a:pt x="743" y="980"/>
                  </a:lnTo>
                  <a:lnTo>
                    <a:pt x="740" y="982"/>
                  </a:lnTo>
                  <a:lnTo>
                    <a:pt x="740" y="987"/>
                  </a:lnTo>
                  <a:lnTo>
                    <a:pt x="733" y="994"/>
                  </a:lnTo>
                  <a:lnTo>
                    <a:pt x="727" y="1005"/>
                  </a:lnTo>
                  <a:lnTo>
                    <a:pt x="722" y="1010"/>
                  </a:lnTo>
                  <a:lnTo>
                    <a:pt x="720" y="1012"/>
                  </a:lnTo>
                  <a:lnTo>
                    <a:pt x="715" y="1014"/>
                  </a:lnTo>
                  <a:lnTo>
                    <a:pt x="711" y="1019"/>
                  </a:lnTo>
                  <a:lnTo>
                    <a:pt x="706" y="1021"/>
                  </a:lnTo>
                  <a:lnTo>
                    <a:pt x="699" y="1033"/>
                  </a:lnTo>
                  <a:lnTo>
                    <a:pt x="695" y="1037"/>
                  </a:lnTo>
                  <a:lnTo>
                    <a:pt x="692" y="1042"/>
                  </a:lnTo>
                  <a:lnTo>
                    <a:pt x="692" y="1044"/>
                  </a:lnTo>
                  <a:lnTo>
                    <a:pt x="692" y="1049"/>
                  </a:lnTo>
                  <a:lnTo>
                    <a:pt x="690" y="1058"/>
                  </a:lnTo>
                  <a:lnTo>
                    <a:pt x="688" y="1067"/>
                  </a:lnTo>
                  <a:lnTo>
                    <a:pt x="688" y="1074"/>
                  </a:lnTo>
                  <a:lnTo>
                    <a:pt x="685" y="1081"/>
                  </a:lnTo>
                  <a:lnTo>
                    <a:pt x="683" y="1088"/>
                  </a:lnTo>
                  <a:lnTo>
                    <a:pt x="683" y="1092"/>
                  </a:lnTo>
                  <a:lnTo>
                    <a:pt x="683" y="1097"/>
                  </a:lnTo>
                  <a:lnTo>
                    <a:pt x="679" y="1094"/>
                  </a:lnTo>
                  <a:lnTo>
                    <a:pt x="674" y="1094"/>
                  </a:lnTo>
                  <a:lnTo>
                    <a:pt x="669" y="1097"/>
                  </a:lnTo>
                  <a:lnTo>
                    <a:pt x="667" y="1097"/>
                  </a:lnTo>
                  <a:lnTo>
                    <a:pt x="665" y="1099"/>
                  </a:lnTo>
                  <a:lnTo>
                    <a:pt x="665" y="1101"/>
                  </a:lnTo>
                  <a:lnTo>
                    <a:pt x="663" y="1104"/>
                  </a:lnTo>
                  <a:lnTo>
                    <a:pt x="660" y="1104"/>
                  </a:lnTo>
                  <a:lnTo>
                    <a:pt x="658" y="1104"/>
                  </a:lnTo>
                  <a:lnTo>
                    <a:pt x="656" y="1101"/>
                  </a:lnTo>
                  <a:lnTo>
                    <a:pt x="653" y="1101"/>
                  </a:lnTo>
                  <a:lnTo>
                    <a:pt x="649" y="1099"/>
                  </a:lnTo>
                  <a:lnTo>
                    <a:pt x="647" y="1099"/>
                  </a:lnTo>
                  <a:lnTo>
                    <a:pt x="644" y="1099"/>
                  </a:lnTo>
                  <a:lnTo>
                    <a:pt x="642" y="1101"/>
                  </a:lnTo>
                  <a:lnTo>
                    <a:pt x="640" y="1104"/>
                  </a:lnTo>
                  <a:lnTo>
                    <a:pt x="635" y="1110"/>
                  </a:lnTo>
                  <a:lnTo>
                    <a:pt x="631" y="1110"/>
                  </a:lnTo>
                  <a:lnTo>
                    <a:pt x="631" y="1113"/>
                  </a:lnTo>
                  <a:lnTo>
                    <a:pt x="626" y="1113"/>
                  </a:lnTo>
                  <a:lnTo>
                    <a:pt x="624" y="1113"/>
                  </a:lnTo>
                  <a:lnTo>
                    <a:pt x="621" y="1113"/>
                  </a:lnTo>
                  <a:lnTo>
                    <a:pt x="621" y="1115"/>
                  </a:lnTo>
                  <a:lnTo>
                    <a:pt x="621" y="1117"/>
                  </a:lnTo>
                  <a:lnTo>
                    <a:pt x="624" y="1120"/>
                  </a:lnTo>
                  <a:lnTo>
                    <a:pt x="624" y="1122"/>
                  </a:lnTo>
                  <a:lnTo>
                    <a:pt x="624" y="1124"/>
                  </a:lnTo>
                  <a:lnTo>
                    <a:pt x="624" y="1129"/>
                  </a:lnTo>
                  <a:lnTo>
                    <a:pt x="621" y="1131"/>
                  </a:lnTo>
                  <a:lnTo>
                    <a:pt x="619" y="1136"/>
                  </a:lnTo>
                  <a:lnTo>
                    <a:pt x="619" y="1142"/>
                  </a:lnTo>
                  <a:lnTo>
                    <a:pt x="617" y="1145"/>
                  </a:lnTo>
                  <a:lnTo>
                    <a:pt x="615" y="1145"/>
                  </a:lnTo>
                  <a:lnTo>
                    <a:pt x="612" y="1145"/>
                  </a:lnTo>
                  <a:lnTo>
                    <a:pt x="608" y="1145"/>
                  </a:lnTo>
                  <a:lnTo>
                    <a:pt x="610" y="1147"/>
                  </a:lnTo>
                  <a:lnTo>
                    <a:pt x="610" y="1149"/>
                  </a:lnTo>
                  <a:lnTo>
                    <a:pt x="615" y="1152"/>
                  </a:lnTo>
                  <a:lnTo>
                    <a:pt x="615" y="1156"/>
                  </a:lnTo>
                  <a:lnTo>
                    <a:pt x="617" y="1161"/>
                  </a:lnTo>
                  <a:lnTo>
                    <a:pt x="617" y="1165"/>
                  </a:lnTo>
                  <a:lnTo>
                    <a:pt x="615" y="1170"/>
                  </a:lnTo>
                  <a:lnTo>
                    <a:pt x="610" y="1174"/>
                  </a:lnTo>
                  <a:lnTo>
                    <a:pt x="605" y="1181"/>
                  </a:lnTo>
                  <a:lnTo>
                    <a:pt x="601" y="1188"/>
                  </a:lnTo>
                  <a:lnTo>
                    <a:pt x="596" y="1193"/>
                  </a:lnTo>
                  <a:lnTo>
                    <a:pt x="594" y="1200"/>
                  </a:lnTo>
                  <a:lnTo>
                    <a:pt x="592" y="1204"/>
                  </a:lnTo>
                  <a:lnTo>
                    <a:pt x="589" y="1206"/>
                  </a:lnTo>
                  <a:lnTo>
                    <a:pt x="589" y="1209"/>
                  </a:lnTo>
                  <a:lnTo>
                    <a:pt x="585" y="1211"/>
                  </a:lnTo>
                  <a:lnTo>
                    <a:pt x="583" y="1213"/>
                  </a:lnTo>
                  <a:lnTo>
                    <a:pt x="580" y="1213"/>
                  </a:lnTo>
                  <a:lnTo>
                    <a:pt x="578" y="1213"/>
                  </a:lnTo>
                  <a:lnTo>
                    <a:pt x="576" y="1213"/>
                  </a:lnTo>
                  <a:lnTo>
                    <a:pt x="573" y="1211"/>
                  </a:lnTo>
                  <a:lnTo>
                    <a:pt x="571" y="1209"/>
                  </a:lnTo>
                  <a:lnTo>
                    <a:pt x="567" y="1206"/>
                  </a:lnTo>
                  <a:lnTo>
                    <a:pt x="564" y="1204"/>
                  </a:lnTo>
                  <a:lnTo>
                    <a:pt x="560" y="1202"/>
                  </a:lnTo>
                  <a:lnTo>
                    <a:pt x="557" y="1202"/>
                  </a:lnTo>
                  <a:lnTo>
                    <a:pt x="555" y="1202"/>
                  </a:lnTo>
                  <a:lnTo>
                    <a:pt x="553" y="1202"/>
                  </a:lnTo>
                  <a:lnTo>
                    <a:pt x="551" y="1204"/>
                  </a:lnTo>
                  <a:lnTo>
                    <a:pt x="551" y="1206"/>
                  </a:lnTo>
                  <a:lnTo>
                    <a:pt x="551" y="1209"/>
                  </a:lnTo>
                  <a:lnTo>
                    <a:pt x="548" y="1213"/>
                  </a:lnTo>
                  <a:lnTo>
                    <a:pt x="548" y="1216"/>
                  </a:lnTo>
                  <a:lnTo>
                    <a:pt x="546" y="1218"/>
                  </a:lnTo>
                  <a:lnTo>
                    <a:pt x="544" y="1218"/>
                  </a:lnTo>
                  <a:lnTo>
                    <a:pt x="541" y="1218"/>
                  </a:lnTo>
                  <a:lnTo>
                    <a:pt x="539" y="1218"/>
                  </a:lnTo>
                  <a:lnTo>
                    <a:pt x="537" y="1218"/>
                  </a:lnTo>
                  <a:lnTo>
                    <a:pt x="535" y="1220"/>
                  </a:lnTo>
                  <a:lnTo>
                    <a:pt x="532" y="1222"/>
                  </a:lnTo>
                  <a:lnTo>
                    <a:pt x="530" y="1222"/>
                  </a:lnTo>
                  <a:lnTo>
                    <a:pt x="528" y="1222"/>
                  </a:lnTo>
                  <a:lnTo>
                    <a:pt x="525" y="1222"/>
                  </a:lnTo>
                  <a:lnTo>
                    <a:pt x="523" y="1222"/>
                  </a:lnTo>
                  <a:lnTo>
                    <a:pt x="519" y="1222"/>
                  </a:lnTo>
                  <a:lnTo>
                    <a:pt x="514" y="1222"/>
                  </a:lnTo>
                  <a:lnTo>
                    <a:pt x="512" y="1222"/>
                  </a:lnTo>
                  <a:lnTo>
                    <a:pt x="503" y="1225"/>
                  </a:lnTo>
                  <a:lnTo>
                    <a:pt x="500" y="1227"/>
                  </a:lnTo>
                  <a:lnTo>
                    <a:pt x="496" y="1227"/>
                  </a:lnTo>
                  <a:lnTo>
                    <a:pt x="493" y="1227"/>
                  </a:lnTo>
                  <a:lnTo>
                    <a:pt x="491" y="1225"/>
                  </a:lnTo>
                  <a:lnTo>
                    <a:pt x="487" y="1222"/>
                  </a:lnTo>
                  <a:lnTo>
                    <a:pt x="480" y="1216"/>
                  </a:lnTo>
                  <a:lnTo>
                    <a:pt x="473" y="1209"/>
                  </a:lnTo>
                  <a:lnTo>
                    <a:pt x="464" y="1202"/>
                  </a:lnTo>
                  <a:lnTo>
                    <a:pt x="461" y="1200"/>
                  </a:lnTo>
                  <a:lnTo>
                    <a:pt x="459" y="1197"/>
                  </a:lnTo>
                  <a:lnTo>
                    <a:pt x="459" y="1193"/>
                  </a:lnTo>
                  <a:lnTo>
                    <a:pt x="459" y="1188"/>
                  </a:lnTo>
                  <a:lnTo>
                    <a:pt x="457" y="1186"/>
                  </a:lnTo>
                  <a:lnTo>
                    <a:pt x="455" y="1181"/>
                  </a:lnTo>
                  <a:lnTo>
                    <a:pt x="452" y="1179"/>
                  </a:lnTo>
                  <a:lnTo>
                    <a:pt x="450" y="1179"/>
                  </a:lnTo>
                  <a:lnTo>
                    <a:pt x="445" y="1181"/>
                  </a:lnTo>
                  <a:lnTo>
                    <a:pt x="443" y="1181"/>
                  </a:lnTo>
                  <a:lnTo>
                    <a:pt x="441" y="1179"/>
                  </a:lnTo>
                  <a:lnTo>
                    <a:pt x="439" y="1177"/>
                  </a:lnTo>
                  <a:lnTo>
                    <a:pt x="434" y="1177"/>
                  </a:lnTo>
                  <a:lnTo>
                    <a:pt x="432" y="1179"/>
                  </a:lnTo>
                  <a:lnTo>
                    <a:pt x="425" y="1184"/>
                  </a:lnTo>
                  <a:lnTo>
                    <a:pt x="420" y="1188"/>
                  </a:lnTo>
                  <a:lnTo>
                    <a:pt x="418" y="1188"/>
                  </a:lnTo>
                  <a:lnTo>
                    <a:pt x="414" y="1188"/>
                  </a:lnTo>
                  <a:lnTo>
                    <a:pt x="411" y="1188"/>
                  </a:lnTo>
                  <a:lnTo>
                    <a:pt x="407" y="1186"/>
                  </a:lnTo>
                  <a:lnTo>
                    <a:pt x="404" y="1186"/>
                  </a:lnTo>
                  <a:lnTo>
                    <a:pt x="400" y="1184"/>
                  </a:lnTo>
                  <a:lnTo>
                    <a:pt x="398" y="1184"/>
                  </a:lnTo>
                  <a:lnTo>
                    <a:pt x="395" y="1184"/>
                  </a:lnTo>
                  <a:lnTo>
                    <a:pt x="391" y="1186"/>
                  </a:lnTo>
                  <a:lnTo>
                    <a:pt x="388" y="1184"/>
                  </a:lnTo>
                  <a:lnTo>
                    <a:pt x="386" y="1184"/>
                  </a:lnTo>
                  <a:lnTo>
                    <a:pt x="384" y="1181"/>
                  </a:lnTo>
                  <a:lnTo>
                    <a:pt x="382" y="1179"/>
                  </a:lnTo>
                  <a:lnTo>
                    <a:pt x="379" y="1179"/>
                  </a:lnTo>
                  <a:lnTo>
                    <a:pt x="377" y="1179"/>
                  </a:lnTo>
                  <a:lnTo>
                    <a:pt x="375" y="1179"/>
                  </a:lnTo>
                  <a:lnTo>
                    <a:pt x="372" y="1177"/>
                  </a:lnTo>
                  <a:lnTo>
                    <a:pt x="370" y="1172"/>
                  </a:lnTo>
                  <a:lnTo>
                    <a:pt x="368" y="1170"/>
                  </a:lnTo>
                  <a:lnTo>
                    <a:pt x="363" y="1165"/>
                  </a:lnTo>
                  <a:lnTo>
                    <a:pt x="363" y="1161"/>
                  </a:lnTo>
                  <a:lnTo>
                    <a:pt x="361" y="1154"/>
                  </a:lnTo>
                  <a:lnTo>
                    <a:pt x="361" y="1147"/>
                  </a:lnTo>
                  <a:lnTo>
                    <a:pt x="363" y="1140"/>
                  </a:lnTo>
                  <a:lnTo>
                    <a:pt x="366" y="1133"/>
                  </a:lnTo>
                  <a:lnTo>
                    <a:pt x="370" y="1129"/>
                  </a:lnTo>
                  <a:lnTo>
                    <a:pt x="372" y="1126"/>
                  </a:lnTo>
                  <a:lnTo>
                    <a:pt x="372" y="1124"/>
                  </a:lnTo>
                  <a:lnTo>
                    <a:pt x="372" y="1122"/>
                  </a:lnTo>
                  <a:lnTo>
                    <a:pt x="370" y="1120"/>
                  </a:lnTo>
                  <a:lnTo>
                    <a:pt x="368" y="1120"/>
                  </a:lnTo>
                  <a:lnTo>
                    <a:pt x="363" y="1115"/>
                  </a:lnTo>
                  <a:lnTo>
                    <a:pt x="361" y="1113"/>
                  </a:lnTo>
                  <a:lnTo>
                    <a:pt x="359" y="1110"/>
                  </a:lnTo>
                  <a:lnTo>
                    <a:pt x="359" y="1108"/>
                  </a:lnTo>
                  <a:lnTo>
                    <a:pt x="356" y="1108"/>
                  </a:lnTo>
                  <a:lnTo>
                    <a:pt x="350" y="1108"/>
                  </a:lnTo>
                  <a:lnTo>
                    <a:pt x="352" y="1113"/>
                  </a:lnTo>
                  <a:lnTo>
                    <a:pt x="350" y="1115"/>
                  </a:lnTo>
                  <a:lnTo>
                    <a:pt x="350" y="1117"/>
                  </a:lnTo>
                  <a:lnTo>
                    <a:pt x="345" y="1124"/>
                  </a:lnTo>
                  <a:lnTo>
                    <a:pt x="345" y="1126"/>
                  </a:lnTo>
                  <a:lnTo>
                    <a:pt x="345" y="1131"/>
                  </a:lnTo>
                  <a:lnTo>
                    <a:pt x="343" y="1133"/>
                  </a:lnTo>
                  <a:lnTo>
                    <a:pt x="340" y="1133"/>
                  </a:lnTo>
                  <a:lnTo>
                    <a:pt x="336" y="1133"/>
                  </a:lnTo>
                  <a:lnTo>
                    <a:pt x="334" y="1136"/>
                  </a:lnTo>
                  <a:lnTo>
                    <a:pt x="334" y="1140"/>
                  </a:lnTo>
                  <a:lnTo>
                    <a:pt x="331" y="1145"/>
                  </a:lnTo>
                  <a:lnTo>
                    <a:pt x="327" y="1147"/>
                  </a:lnTo>
                  <a:lnTo>
                    <a:pt x="320" y="1152"/>
                  </a:lnTo>
                  <a:lnTo>
                    <a:pt x="318" y="1154"/>
                  </a:lnTo>
                  <a:lnTo>
                    <a:pt x="318" y="1156"/>
                  </a:lnTo>
                  <a:lnTo>
                    <a:pt x="315" y="1161"/>
                  </a:lnTo>
                  <a:lnTo>
                    <a:pt x="313" y="1165"/>
                  </a:lnTo>
                  <a:lnTo>
                    <a:pt x="311" y="1170"/>
                  </a:lnTo>
                  <a:lnTo>
                    <a:pt x="311" y="1174"/>
                  </a:lnTo>
                  <a:lnTo>
                    <a:pt x="308" y="1177"/>
                  </a:lnTo>
                  <a:lnTo>
                    <a:pt x="306" y="1179"/>
                  </a:lnTo>
                  <a:lnTo>
                    <a:pt x="302" y="1181"/>
                  </a:lnTo>
                  <a:lnTo>
                    <a:pt x="299" y="1186"/>
                  </a:lnTo>
                  <a:lnTo>
                    <a:pt x="295" y="1197"/>
                  </a:lnTo>
                  <a:lnTo>
                    <a:pt x="290" y="1204"/>
                  </a:lnTo>
                  <a:lnTo>
                    <a:pt x="288" y="1206"/>
                  </a:lnTo>
                  <a:lnTo>
                    <a:pt x="283" y="1209"/>
                  </a:lnTo>
                  <a:lnTo>
                    <a:pt x="279" y="1209"/>
                  </a:lnTo>
                  <a:lnTo>
                    <a:pt x="276" y="1206"/>
                  </a:lnTo>
                  <a:lnTo>
                    <a:pt x="272" y="1204"/>
                  </a:lnTo>
                  <a:lnTo>
                    <a:pt x="265" y="1202"/>
                  </a:lnTo>
                  <a:lnTo>
                    <a:pt x="256" y="1200"/>
                  </a:lnTo>
                  <a:lnTo>
                    <a:pt x="254" y="1197"/>
                  </a:lnTo>
                  <a:lnTo>
                    <a:pt x="249" y="1197"/>
                  </a:lnTo>
                  <a:lnTo>
                    <a:pt x="247" y="1193"/>
                  </a:lnTo>
                  <a:lnTo>
                    <a:pt x="244" y="1188"/>
                  </a:lnTo>
                  <a:lnTo>
                    <a:pt x="240" y="1186"/>
                  </a:lnTo>
                  <a:lnTo>
                    <a:pt x="233" y="1184"/>
                  </a:lnTo>
                  <a:lnTo>
                    <a:pt x="224" y="1181"/>
                  </a:lnTo>
                  <a:lnTo>
                    <a:pt x="212" y="1177"/>
                  </a:lnTo>
                  <a:lnTo>
                    <a:pt x="206" y="1172"/>
                  </a:lnTo>
                  <a:lnTo>
                    <a:pt x="199" y="1168"/>
                  </a:lnTo>
                  <a:lnTo>
                    <a:pt x="192" y="1163"/>
                  </a:lnTo>
                  <a:lnTo>
                    <a:pt x="180" y="1154"/>
                  </a:lnTo>
                  <a:lnTo>
                    <a:pt x="174" y="1149"/>
                  </a:lnTo>
                  <a:lnTo>
                    <a:pt x="169" y="1145"/>
                  </a:lnTo>
                  <a:lnTo>
                    <a:pt x="167" y="1142"/>
                  </a:lnTo>
                  <a:lnTo>
                    <a:pt x="164" y="1136"/>
                  </a:lnTo>
                  <a:lnTo>
                    <a:pt x="162" y="1131"/>
                  </a:lnTo>
                  <a:lnTo>
                    <a:pt x="158" y="1129"/>
                  </a:lnTo>
                  <a:lnTo>
                    <a:pt x="158" y="1126"/>
                  </a:lnTo>
                  <a:lnTo>
                    <a:pt x="153" y="1124"/>
                  </a:lnTo>
                  <a:lnTo>
                    <a:pt x="151" y="1122"/>
                  </a:lnTo>
                  <a:lnTo>
                    <a:pt x="144" y="1120"/>
                  </a:lnTo>
                  <a:lnTo>
                    <a:pt x="135" y="1120"/>
                  </a:lnTo>
                  <a:lnTo>
                    <a:pt x="128" y="1120"/>
                  </a:lnTo>
                  <a:lnTo>
                    <a:pt x="126" y="1120"/>
                  </a:lnTo>
                  <a:lnTo>
                    <a:pt x="123" y="1120"/>
                  </a:lnTo>
                  <a:lnTo>
                    <a:pt x="121" y="1117"/>
                  </a:lnTo>
                  <a:lnTo>
                    <a:pt x="116" y="1117"/>
                  </a:lnTo>
                  <a:lnTo>
                    <a:pt x="112" y="1117"/>
                  </a:lnTo>
                  <a:lnTo>
                    <a:pt x="107" y="1117"/>
                  </a:lnTo>
                  <a:lnTo>
                    <a:pt x="107" y="1115"/>
                  </a:lnTo>
                  <a:lnTo>
                    <a:pt x="107" y="1110"/>
                  </a:lnTo>
                  <a:lnTo>
                    <a:pt x="110" y="1108"/>
                  </a:lnTo>
                  <a:lnTo>
                    <a:pt x="110" y="1106"/>
                  </a:lnTo>
                  <a:lnTo>
                    <a:pt x="107" y="1104"/>
                  </a:lnTo>
                  <a:lnTo>
                    <a:pt x="103" y="1101"/>
                  </a:lnTo>
                  <a:lnTo>
                    <a:pt x="100" y="1101"/>
                  </a:lnTo>
                  <a:lnTo>
                    <a:pt x="98" y="1099"/>
                  </a:lnTo>
                  <a:lnTo>
                    <a:pt x="98" y="1097"/>
                  </a:lnTo>
                  <a:lnTo>
                    <a:pt x="100" y="1094"/>
                  </a:lnTo>
                  <a:lnTo>
                    <a:pt x="100" y="1092"/>
                  </a:lnTo>
                  <a:lnTo>
                    <a:pt x="100" y="1090"/>
                  </a:lnTo>
                  <a:lnTo>
                    <a:pt x="100" y="1088"/>
                  </a:lnTo>
                  <a:lnTo>
                    <a:pt x="98" y="1085"/>
                  </a:lnTo>
                  <a:lnTo>
                    <a:pt x="96" y="1085"/>
                  </a:lnTo>
                  <a:lnTo>
                    <a:pt x="96" y="1083"/>
                  </a:lnTo>
                  <a:lnTo>
                    <a:pt x="96" y="1081"/>
                  </a:lnTo>
                  <a:lnTo>
                    <a:pt x="98" y="1078"/>
                  </a:lnTo>
                  <a:lnTo>
                    <a:pt x="100" y="1078"/>
                  </a:lnTo>
                  <a:lnTo>
                    <a:pt x="105" y="1081"/>
                  </a:lnTo>
                  <a:lnTo>
                    <a:pt x="107" y="1081"/>
                  </a:lnTo>
                  <a:lnTo>
                    <a:pt x="110" y="1078"/>
                  </a:lnTo>
                  <a:lnTo>
                    <a:pt x="110" y="1076"/>
                  </a:lnTo>
                  <a:lnTo>
                    <a:pt x="110" y="1074"/>
                  </a:lnTo>
                  <a:lnTo>
                    <a:pt x="107" y="1072"/>
                  </a:lnTo>
                  <a:lnTo>
                    <a:pt x="107" y="1069"/>
                  </a:lnTo>
                  <a:lnTo>
                    <a:pt x="107" y="1065"/>
                  </a:lnTo>
                  <a:lnTo>
                    <a:pt x="110" y="1062"/>
                  </a:lnTo>
                  <a:lnTo>
                    <a:pt x="112" y="1058"/>
                  </a:lnTo>
                  <a:lnTo>
                    <a:pt x="112" y="1053"/>
                  </a:lnTo>
                  <a:lnTo>
                    <a:pt x="112" y="1033"/>
                  </a:lnTo>
                  <a:lnTo>
                    <a:pt x="110" y="1030"/>
                  </a:lnTo>
                  <a:lnTo>
                    <a:pt x="110" y="1028"/>
                  </a:lnTo>
                  <a:lnTo>
                    <a:pt x="107" y="1026"/>
                  </a:lnTo>
                  <a:lnTo>
                    <a:pt x="98" y="1026"/>
                  </a:lnTo>
                  <a:lnTo>
                    <a:pt x="98" y="1008"/>
                  </a:lnTo>
                  <a:lnTo>
                    <a:pt x="96" y="1003"/>
                  </a:lnTo>
                  <a:lnTo>
                    <a:pt x="94" y="1001"/>
                  </a:lnTo>
                  <a:lnTo>
                    <a:pt x="91" y="1001"/>
                  </a:lnTo>
                  <a:lnTo>
                    <a:pt x="87" y="1001"/>
                  </a:lnTo>
                  <a:lnTo>
                    <a:pt x="82" y="1001"/>
                  </a:lnTo>
                  <a:lnTo>
                    <a:pt x="78" y="1001"/>
                  </a:lnTo>
                  <a:lnTo>
                    <a:pt x="75" y="1001"/>
                  </a:lnTo>
                  <a:lnTo>
                    <a:pt x="73" y="1001"/>
                  </a:lnTo>
                  <a:lnTo>
                    <a:pt x="64" y="994"/>
                  </a:lnTo>
                  <a:lnTo>
                    <a:pt x="62" y="992"/>
                  </a:lnTo>
                  <a:lnTo>
                    <a:pt x="62" y="987"/>
                  </a:lnTo>
                  <a:lnTo>
                    <a:pt x="59" y="987"/>
                  </a:lnTo>
                  <a:lnTo>
                    <a:pt x="57" y="989"/>
                  </a:lnTo>
                  <a:lnTo>
                    <a:pt x="55" y="992"/>
                  </a:lnTo>
                  <a:lnTo>
                    <a:pt x="52" y="994"/>
                  </a:lnTo>
                  <a:lnTo>
                    <a:pt x="48" y="996"/>
                  </a:lnTo>
                  <a:lnTo>
                    <a:pt x="43" y="996"/>
                  </a:lnTo>
                  <a:lnTo>
                    <a:pt x="39" y="994"/>
                  </a:lnTo>
                  <a:lnTo>
                    <a:pt x="36" y="992"/>
                  </a:lnTo>
                  <a:lnTo>
                    <a:pt x="32" y="989"/>
                  </a:lnTo>
                  <a:lnTo>
                    <a:pt x="27" y="985"/>
                  </a:lnTo>
                  <a:lnTo>
                    <a:pt x="25" y="978"/>
                  </a:lnTo>
                  <a:lnTo>
                    <a:pt x="23" y="971"/>
                  </a:lnTo>
                  <a:lnTo>
                    <a:pt x="20" y="966"/>
                  </a:lnTo>
                  <a:lnTo>
                    <a:pt x="18" y="964"/>
                  </a:lnTo>
                  <a:lnTo>
                    <a:pt x="16" y="962"/>
                  </a:lnTo>
                  <a:lnTo>
                    <a:pt x="11" y="960"/>
                  </a:lnTo>
                  <a:lnTo>
                    <a:pt x="7" y="960"/>
                  </a:lnTo>
                  <a:lnTo>
                    <a:pt x="5" y="960"/>
                  </a:lnTo>
                  <a:lnTo>
                    <a:pt x="2" y="957"/>
                  </a:lnTo>
                  <a:lnTo>
                    <a:pt x="0" y="953"/>
                  </a:lnTo>
                  <a:lnTo>
                    <a:pt x="0" y="950"/>
                  </a:lnTo>
                  <a:lnTo>
                    <a:pt x="0" y="944"/>
                  </a:lnTo>
                  <a:lnTo>
                    <a:pt x="5" y="937"/>
                  </a:lnTo>
                  <a:lnTo>
                    <a:pt x="9" y="928"/>
                  </a:lnTo>
                  <a:lnTo>
                    <a:pt x="18" y="923"/>
                  </a:lnTo>
                  <a:lnTo>
                    <a:pt x="23" y="921"/>
                  </a:lnTo>
                  <a:lnTo>
                    <a:pt x="27" y="918"/>
                  </a:lnTo>
                  <a:lnTo>
                    <a:pt x="34" y="916"/>
                  </a:lnTo>
                  <a:lnTo>
                    <a:pt x="41" y="916"/>
                  </a:lnTo>
                  <a:lnTo>
                    <a:pt x="46" y="914"/>
                  </a:lnTo>
                  <a:lnTo>
                    <a:pt x="57" y="914"/>
                  </a:lnTo>
                  <a:lnTo>
                    <a:pt x="59" y="912"/>
                  </a:lnTo>
                  <a:lnTo>
                    <a:pt x="62" y="912"/>
                  </a:lnTo>
                  <a:lnTo>
                    <a:pt x="68" y="907"/>
                  </a:lnTo>
                  <a:lnTo>
                    <a:pt x="73" y="905"/>
                  </a:lnTo>
                  <a:lnTo>
                    <a:pt x="75" y="902"/>
                  </a:lnTo>
                  <a:lnTo>
                    <a:pt x="78" y="898"/>
                  </a:lnTo>
                  <a:lnTo>
                    <a:pt x="80" y="893"/>
                  </a:lnTo>
                  <a:lnTo>
                    <a:pt x="80" y="891"/>
                  </a:lnTo>
                  <a:lnTo>
                    <a:pt x="80" y="886"/>
                  </a:lnTo>
                  <a:lnTo>
                    <a:pt x="82" y="882"/>
                  </a:lnTo>
                  <a:lnTo>
                    <a:pt x="89" y="877"/>
                  </a:lnTo>
                  <a:lnTo>
                    <a:pt x="94" y="875"/>
                  </a:lnTo>
                  <a:lnTo>
                    <a:pt x="100" y="868"/>
                  </a:lnTo>
                  <a:lnTo>
                    <a:pt x="105" y="864"/>
                  </a:lnTo>
                  <a:lnTo>
                    <a:pt x="110" y="854"/>
                  </a:lnTo>
                  <a:lnTo>
                    <a:pt x="112" y="852"/>
                  </a:lnTo>
                  <a:lnTo>
                    <a:pt x="114" y="848"/>
                  </a:lnTo>
                  <a:lnTo>
                    <a:pt x="119" y="845"/>
                  </a:lnTo>
                  <a:lnTo>
                    <a:pt x="121" y="843"/>
                  </a:lnTo>
                  <a:lnTo>
                    <a:pt x="121" y="841"/>
                  </a:lnTo>
                  <a:lnTo>
                    <a:pt x="119" y="836"/>
                  </a:lnTo>
                  <a:lnTo>
                    <a:pt x="114" y="825"/>
                  </a:lnTo>
                  <a:lnTo>
                    <a:pt x="114" y="809"/>
                  </a:lnTo>
                  <a:lnTo>
                    <a:pt x="119" y="802"/>
                  </a:lnTo>
                  <a:lnTo>
                    <a:pt x="123" y="802"/>
                  </a:lnTo>
                  <a:lnTo>
                    <a:pt x="139" y="800"/>
                  </a:lnTo>
                  <a:lnTo>
                    <a:pt x="142" y="797"/>
                  </a:lnTo>
                  <a:lnTo>
                    <a:pt x="144" y="797"/>
                  </a:lnTo>
                  <a:lnTo>
                    <a:pt x="146" y="793"/>
                  </a:lnTo>
                  <a:lnTo>
                    <a:pt x="146" y="791"/>
                  </a:lnTo>
                  <a:lnTo>
                    <a:pt x="148" y="791"/>
                  </a:lnTo>
                  <a:lnTo>
                    <a:pt x="151" y="788"/>
                  </a:lnTo>
                  <a:lnTo>
                    <a:pt x="153" y="788"/>
                  </a:lnTo>
                  <a:lnTo>
                    <a:pt x="158" y="788"/>
                  </a:lnTo>
                  <a:lnTo>
                    <a:pt x="162" y="786"/>
                  </a:lnTo>
                  <a:lnTo>
                    <a:pt x="164" y="786"/>
                  </a:lnTo>
                  <a:lnTo>
                    <a:pt x="167" y="784"/>
                  </a:lnTo>
                  <a:lnTo>
                    <a:pt x="167" y="781"/>
                  </a:lnTo>
                  <a:lnTo>
                    <a:pt x="169" y="779"/>
                  </a:lnTo>
                  <a:lnTo>
                    <a:pt x="171" y="777"/>
                  </a:lnTo>
                  <a:lnTo>
                    <a:pt x="171" y="775"/>
                  </a:lnTo>
                  <a:lnTo>
                    <a:pt x="174" y="772"/>
                  </a:lnTo>
                  <a:lnTo>
                    <a:pt x="176" y="770"/>
                  </a:lnTo>
                  <a:lnTo>
                    <a:pt x="178" y="768"/>
                  </a:lnTo>
                  <a:lnTo>
                    <a:pt x="180" y="763"/>
                  </a:lnTo>
                  <a:lnTo>
                    <a:pt x="180" y="761"/>
                  </a:lnTo>
                  <a:lnTo>
                    <a:pt x="183" y="756"/>
                  </a:lnTo>
                  <a:lnTo>
                    <a:pt x="185" y="754"/>
                  </a:lnTo>
                  <a:lnTo>
                    <a:pt x="185" y="752"/>
                  </a:lnTo>
                  <a:lnTo>
                    <a:pt x="183" y="752"/>
                  </a:lnTo>
                  <a:lnTo>
                    <a:pt x="171" y="749"/>
                  </a:lnTo>
                  <a:lnTo>
                    <a:pt x="162" y="747"/>
                  </a:lnTo>
                  <a:lnTo>
                    <a:pt x="160" y="747"/>
                  </a:lnTo>
                  <a:lnTo>
                    <a:pt x="155" y="747"/>
                  </a:lnTo>
                  <a:lnTo>
                    <a:pt x="153" y="745"/>
                  </a:lnTo>
                  <a:lnTo>
                    <a:pt x="153" y="738"/>
                  </a:lnTo>
                  <a:lnTo>
                    <a:pt x="151" y="731"/>
                  </a:lnTo>
                  <a:lnTo>
                    <a:pt x="151" y="727"/>
                  </a:lnTo>
                  <a:lnTo>
                    <a:pt x="148" y="722"/>
                  </a:lnTo>
                  <a:lnTo>
                    <a:pt x="144" y="720"/>
                  </a:lnTo>
                  <a:lnTo>
                    <a:pt x="142" y="717"/>
                  </a:lnTo>
                  <a:lnTo>
                    <a:pt x="137" y="717"/>
                  </a:lnTo>
                  <a:lnTo>
                    <a:pt x="135" y="715"/>
                  </a:lnTo>
                  <a:lnTo>
                    <a:pt x="130" y="713"/>
                  </a:lnTo>
                  <a:lnTo>
                    <a:pt x="126" y="713"/>
                  </a:lnTo>
                  <a:lnTo>
                    <a:pt x="123" y="711"/>
                  </a:lnTo>
                  <a:lnTo>
                    <a:pt x="119" y="706"/>
                  </a:lnTo>
                  <a:lnTo>
                    <a:pt x="114" y="704"/>
                  </a:lnTo>
                  <a:lnTo>
                    <a:pt x="110" y="701"/>
                  </a:lnTo>
                  <a:lnTo>
                    <a:pt x="103" y="699"/>
                  </a:lnTo>
                  <a:lnTo>
                    <a:pt x="100" y="692"/>
                  </a:lnTo>
                  <a:lnTo>
                    <a:pt x="103" y="685"/>
                  </a:lnTo>
                  <a:lnTo>
                    <a:pt x="103" y="683"/>
                  </a:lnTo>
                  <a:lnTo>
                    <a:pt x="105" y="681"/>
                  </a:lnTo>
                  <a:lnTo>
                    <a:pt x="105" y="676"/>
                  </a:lnTo>
                  <a:lnTo>
                    <a:pt x="105" y="674"/>
                  </a:lnTo>
                  <a:lnTo>
                    <a:pt x="107" y="669"/>
                  </a:lnTo>
                  <a:lnTo>
                    <a:pt x="110" y="667"/>
                  </a:lnTo>
                  <a:lnTo>
                    <a:pt x="112" y="667"/>
                  </a:lnTo>
                  <a:lnTo>
                    <a:pt x="112" y="665"/>
                  </a:lnTo>
                  <a:lnTo>
                    <a:pt x="114" y="658"/>
                  </a:lnTo>
                  <a:lnTo>
                    <a:pt x="114" y="656"/>
                  </a:lnTo>
                  <a:lnTo>
                    <a:pt x="119" y="656"/>
                  </a:lnTo>
                  <a:lnTo>
                    <a:pt x="123" y="653"/>
                  </a:lnTo>
                  <a:lnTo>
                    <a:pt x="126" y="649"/>
                  </a:lnTo>
                  <a:lnTo>
                    <a:pt x="128" y="647"/>
                  </a:lnTo>
                  <a:lnTo>
                    <a:pt x="135" y="642"/>
                  </a:lnTo>
                  <a:lnTo>
                    <a:pt x="135" y="637"/>
                  </a:lnTo>
                  <a:lnTo>
                    <a:pt x="137" y="633"/>
                  </a:lnTo>
                  <a:lnTo>
                    <a:pt x="142" y="633"/>
                  </a:lnTo>
                  <a:lnTo>
                    <a:pt x="144" y="633"/>
                  </a:lnTo>
                  <a:lnTo>
                    <a:pt x="148" y="633"/>
                  </a:lnTo>
                  <a:lnTo>
                    <a:pt x="151" y="631"/>
                  </a:lnTo>
                  <a:lnTo>
                    <a:pt x="153" y="631"/>
                  </a:lnTo>
                  <a:lnTo>
                    <a:pt x="155" y="628"/>
                  </a:lnTo>
                  <a:lnTo>
                    <a:pt x="160" y="628"/>
                  </a:lnTo>
                  <a:lnTo>
                    <a:pt x="162" y="631"/>
                  </a:lnTo>
                  <a:lnTo>
                    <a:pt x="167" y="631"/>
                  </a:lnTo>
                  <a:lnTo>
                    <a:pt x="169" y="633"/>
                  </a:lnTo>
                  <a:lnTo>
                    <a:pt x="171" y="631"/>
                  </a:lnTo>
                  <a:lnTo>
                    <a:pt x="174" y="631"/>
                  </a:lnTo>
                  <a:lnTo>
                    <a:pt x="176" y="628"/>
                  </a:lnTo>
                  <a:lnTo>
                    <a:pt x="178" y="628"/>
                  </a:lnTo>
                  <a:lnTo>
                    <a:pt x="183" y="631"/>
                  </a:lnTo>
                  <a:lnTo>
                    <a:pt x="183" y="628"/>
                  </a:lnTo>
                  <a:lnTo>
                    <a:pt x="183" y="626"/>
                  </a:lnTo>
                  <a:lnTo>
                    <a:pt x="183" y="624"/>
                  </a:lnTo>
                  <a:lnTo>
                    <a:pt x="185" y="624"/>
                  </a:lnTo>
                  <a:lnTo>
                    <a:pt x="187" y="624"/>
                  </a:lnTo>
                  <a:lnTo>
                    <a:pt x="194" y="626"/>
                  </a:lnTo>
                  <a:lnTo>
                    <a:pt x="194" y="628"/>
                  </a:lnTo>
                  <a:lnTo>
                    <a:pt x="196" y="631"/>
                  </a:lnTo>
                  <a:lnTo>
                    <a:pt x="199" y="633"/>
                  </a:lnTo>
                  <a:lnTo>
                    <a:pt x="203" y="635"/>
                  </a:lnTo>
                  <a:lnTo>
                    <a:pt x="206" y="633"/>
                  </a:lnTo>
                  <a:lnTo>
                    <a:pt x="208" y="633"/>
                  </a:lnTo>
                  <a:lnTo>
                    <a:pt x="210" y="631"/>
                  </a:lnTo>
                  <a:lnTo>
                    <a:pt x="212" y="631"/>
                  </a:lnTo>
                  <a:lnTo>
                    <a:pt x="215" y="631"/>
                  </a:lnTo>
                  <a:lnTo>
                    <a:pt x="217" y="631"/>
                  </a:lnTo>
                  <a:lnTo>
                    <a:pt x="219" y="631"/>
                  </a:lnTo>
                  <a:lnTo>
                    <a:pt x="222" y="628"/>
                  </a:lnTo>
                  <a:lnTo>
                    <a:pt x="222" y="626"/>
                  </a:lnTo>
                  <a:lnTo>
                    <a:pt x="224" y="624"/>
                  </a:lnTo>
                  <a:lnTo>
                    <a:pt x="224" y="621"/>
                  </a:lnTo>
                  <a:lnTo>
                    <a:pt x="224" y="619"/>
                  </a:lnTo>
                  <a:lnTo>
                    <a:pt x="224" y="617"/>
                  </a:lnTo>
                  <a:lnTo>
                    <a:pt x="224" y="615"/>
                  </a:lnTo>
                  <a:lnTo>
                    <a:pt x="222" y="612"/>
                  </a:lnTo>
                  <a:lnTo>
                    <a:pt x="224" y="612"/>
                  </a:lnTo>
                  <a:lnTo>
                    <a:pt x="226" y="610"/>
                  </a:lnTo>
                  <a:lnTo>
                    <a:pt x="224" y="608"/>
                  </a:lnTo>
                  <a:lnTo>
                    <a:pt x="222" y="608"/>
                  </a:lnTo>
                  <a:lnTo>
                    <a:pt x="219" y="605"/>
                  </a:lnTo>
                  <a:lnTo>
                    <a:pt x="217" y="603"/>
                  </a:lnTo>
                  <a:lnTo>
                    <a:pt x="217" y="596"/>
                  </a:lnTo>
                  <a:lnTo>
                    <a:pt x="217" y="594"/>
                  </a:lnTo>
                  <a:lnTo>
                    <a:pt x="212" y="594"/>
                  </a:lnTo>
                  <a:lnTo>
                    <a:pt x="210" y="594"/>
                  </a:lnTo>
                  <a:lnTo>
                    <a:pt x="210" y="592"/>
                  </a:lnTo>
                  <a:lnTo>
                    <a:pt x="206" y="592"/>
                  </a:lnTo>
                  <a:lnTo>
                    <a:pt x="201" y="589"/>
                  </a:lnTo>
                  <a:lnTo>
                    <a:pt x="196" y="587"/>
                  </a:lnTo>
                  <a:lnTo>
                    <a:pt x="192" y="587"/>
                  </a:lnTo>
                  <a:lnTo>
                    <a:pt x="190" y="585"/>
                  </a:lnTo>
                  <a:lnTo>
                    <a:pt x="190" y="583"/>
                  </a:lnTo>
                  <a:lnTo>
                    <a:pt x="187" y="580"/>
                  </a:lnTo>
                  <a:lnTo>
                    <a:pt x="187" y="578"/>
                  </a:lnTo>
                  <a:lnTo>
                    <a:pt x="185" y="576"/>
                  </a:lnTo>
                  <a:lnTo>
                    <a:pt x="183" y="573"/>
                  </a:lnTo>
                  <a:lnTo>
                    <a:pt x="180" y="573"/>
                  </a:lnTo>
                  <a:lnTo>
                    <a:pt x="176" y="573"/>
                  </a:lnTo>
                  <a:lnTo>
                    <a:pt x="169" y="576"/>
                  </a:lnTo>
                  <a:lnTo>
                    <a:pt x="167" y="576"/>
                  </a:lnTo>
                  <a:lnTo>
                    <a:pt x="164" y="573"/>
                  </a:lnTo>
                  <a:lnTo>
                    <a:pt x="162" y="573"/>
                  </a:lnTo>
                  <a:lnTo>
                    <a:pt x="160" y="569"/>
                  </a:lnTo>
                  <a:lnTo>
                    <a:pt x="158" y="564"/>
                  </a:lnTo>
                  <a:lnTo>
                    <a:pt x="155" y="564"/>
                  </a:lnTo>
                  <a:lnTo>
                    <a:pt x="153" y="564"/>
                  </a:lnTo>
                  <a:lnTo>
                    <a:pt x="151" y="564"/>
                  </a:lnTo>
                  <a:lnTo>
                    <a:pt x="148" y="567"/>
                  </a:lnTo>
                  <a:lnTo>
                    <a:pt x="144" y="567"/>
                  </a:lnTo>
                  <a:lnTo>
                    <a:pt x="142" y="567"/>
                  </a:lnTo>
                  <a:lnTo>
                    <a:pt x="139" y="564"/>
                  </a:lnTo>
                  <a:lnTo>
                    <a:pt x="139" y="560"/>
                  </a:lnTo>
                  <a:lnTo>
                    <a:pt x="142" y="553"/>
                  </a:lnTo>
                  <a:lnTo>
                    <a:pt x="144" y="546"/>
                  </a:lnTo>
                  <a:lnTo>
                    <a:pt x="146" y="537"/>
                  </a:lnTo>
                  <a:lnTo>
                    <a:pt x="151" y="530"/>
                  </a:lnTo>
                  <a:lnTo>
                    <a:pt x="153" y="523"/>
                  </a:lnTo>
                  <a:lnTo>
                    <a:pt x="153" y="519"/>
                  </a:lnTo>
                  <a:lnTo>
                    <a:pt x="153" y="514"/>
                  </a:lnTo>
                  <a:lnTo>
                    <a:pt x="153" y="512"/>
                  </a:lnTo>
                  <a:lnTo>
                    <a:pt x="153" y="503"/>
                  </a:lnTo>
                  <a:lnTo>
                    <a:pt x="153" y="498"/>
                  </a:lnTo>
                  <a:lnTo>
                    <a:pt x="153" y="493"/>
                  </a:lnTo>
                  <a:lnTo>
                    <a:pt x="155" y="489"/>
                  </a:lnTo>
                  <a:lnTo>
                    <a:pt x="158" y="484"/>
                  </a:lnTo>
                  <a:lnTo>
                    <a:pt x="160" y="482"/>
                  </a:lnTo>
                  <a:lnTo>
                    <a:pt x="162" y="477"/>
                  </a:lnTo>
                  <a:lnTo>
                    <a:pt x="164" y="475"/>
                  </a:lnTo>
                  <a:lnTo>
                    <a:pt x="169" y="471"/>
                  </a:lnTo>
                  <a:lnTo>
                    <a:pt x="171" y="471"/>
                  </a:lnTo>
                  <a:lnTo>
                    <a:pt x="176" y="466"/>
                  </a:lnTo>
                  <a:lnTo>
                    <a:pt x="178" y="464"/>
                  </a:lnTo>
                  <a:lnTo>
                    <a:pt x="178" y="461"/>
                  </a:lnTo>
                  <a:lnTo>
                    <a:pt x="178" y="459"/>
                  </a:lnTo>
                  <a:lnTo>
                    <a:pt x="178" y="457"/>
                  </a:lnTo>
                  <a:lnTo>
                    <a:pt x="178" y="452"/>
                  </a:lnTo>
                  <a:lnTo>
                    <a:pt x="183" y="445"/>
                  </a:lnTo>
                  <a:lnTo>
                    <a:pt x="187" y="441"/>
                  </a:lnTo>
                  <a:lnTo>
                    <a:pt x="192" y="436"/>
                  </a:lnTo>
                  <a:lnTo>
                    <a:pt x="196" y="434"/>
                  </a:lnTo>
                  <a:lnTo>
                    <a:pt x="199" y="432"/>
                  </a:lnTo>
                  <a:lnTo>
                    <a:pt x="201" y="432"/>
                  </a:lnTo>
                  <a:lnTo>
                    <a:pt x="203" y="429"/>
                  </a:lnTo>
                  <a:lnTo>
                    <a:pt x="206" y="427"/>
                  </a:lnTo>
                  <a:lnTo>
                    <a:pt x="206" y="425"/>
                  </a:lnTo>
                  <a:lnTo>
                    <a:pt x="208" y="423"/>
                  </a:lnTo>
                  <a:lnTo>
                    <a:pt x="210" y="420"/>
                  </a:lnTo>
                  <a:lnTo>
                    <a:pt x="212" y="418"/>
                  </a:lnTo>
                  <a:lnTo>
                    <a:pt x="215" y="413"/>
                  </a:lnTo>
                  <a:lnTo>
                    <a:pt x="219" y="411"/>
                  </a:lnTo>
                  <a:lnTo>
                    <a:pt x="222" y="409"/>
                  </a:lnTo>
                  <a:lnTo>
                    <a:pt x="226" y="404"/>
                  </a:lnTo>
                  <a:lnTo>
                    <a:pt x="231" y="402"/>
                  </a:lnTo>
                  <a:lnTo>
                    <a:pt x="233" y="402"/>
                  </a:lnTo>
                  <a:lnTo>
                    <a:pt x="235" y="404"/>
                  </a:lnTo>
                  <a:lnTo>
                    <a:pt x="240" y="404"/>
                  </a:lnTo>
                  <a:lnTo>
                    <a:pt x="242" y="402"/>
                  </a:lnTo>
                  <a:lnTo>
                    <a:pt x="244" y="404"/>
                  </a:lnTo>
                  <a:lnTo>
                    <a:pt x="247" y="404"/>
                  </a:lnTo>
                  <a:lnTo>
                    <a:pt x="251" y="404"/>
                  </a:lnTo>
                  <a:lnTo>
                    <a:pt x="256" y="404"/>
                  </a:lnTo>
                  <a:lnTo>
                    <a:pt x="260" y="404"/>
                  </a:lnTo>
                  <a:lnTo>
                    <a:pt x="265" y="402"/>
                  </a:lnTo>
                  <a:lnTo>
                    <a:pt x="265" y="400"/>
                  </a:lnTo>
                  <a:lnTo>
                    <a:pt x="265" y="397"/>
                  </a:lnTo>
                  <a:lnTo>
                    <a:pt x="267" y="397"/>
                  </a:lnTo>
                  <a:lnTo>
                    <a:pt x="272" y="400"/>
                  </a:lnTo>
                  <a:lnTo>
                    <a:pt x="274" y="400"/>
                  </a:lnTo>
                  <a:lnTo>
                    <a:pt x="276" y="397"/>
                  </a:lnTo>
                  <a:lnTo>
                    <a:pt x="279" y="397"/>
                  </a:lnTo>
                  <a:lnTo>
                    <a:pt x="281" y="400"/>
                  </a:lnTo>
                  <a:lnTo>
                    <a:pt x="283" y="402"/>
                  </a:lnTo>
                  <a:lnTo>
                    <a:pt x="288" y="404"/>
                  </a:lnTo>
                  <a:lnTo>
                    <a:pt x="290" y="404"/>
                  </a:lnTo>
                  <a:lnTo>
                    <a:pt x="292" y="402"/>
                  </a:lnTo>
                  <a:lnTo>
                    <a:pt x="292" y="400"/>
                  </a:lnTo>
                  <a:lnTo>
                    <a:pt x="292" y="397"/>
                  </a:lnTo>
                  <a:lnTo>
                    <a:pt x="295" y="397"/>
                  </a:lnTo>
                  <a:lnTo>
                    <a:pt x="299" y="397"/>
                  </a:lnTo>
                  <a:lnTo>
                    <a:pt x="302" y="397"/>
                  </a:lnTo>
                  <a:lnTo>
                    <a:pt x="304" y="397"/>
                  </a:lnTo>
                  <a:lnTo>
                    <a:pt x="306" y="395"/>
                  </a:lnTo>
                  <a:lnTo>
                    <a:pt x="306" y="391"/>
                  </a:lnTo>
                  <a:lnTo>
                    <a:pt x="306" y="381"/>
                  </a:lnTo>
                  <a:lnTo>
                    <a:pt x="308" y="377"/>
                  </a:lnTo>
                  <a:lnTo>
                    <a:pt x="311" y="375"/>
                  </a:lnTo>
                  <a:lnTo>
                    <a:pt x="311" y="372"/>
                  </a:lnTo>
                  <a:lnTo>
                    <a:pt x="313" y="370"/>
                  </a:lnTo>
                  <a:lnTo>
                    <a:pt x="313" y="368"/>
                  </a:lnTo>
                  <a:lnTo>
                    <a:pt x="311" y="365"/>
                  </a:lnTo>
                  <a:lnTo>
                    <a:pt x="311" y="363"/>
                  </a:lnTo>
                  <a:lnTo>
                    <a:pt x="311" y="361"/>
                  </a:lnTo>
                  <a:lnTo>
                    <a:pt x="313" y="361"/>
                  </a:lnTo>
                  <a:lnTo>
                    <a:pt x="315" y="361"/>
                  </a:lnTo>
                  <a:lnTo>
                    <a:pt x="318" y="365"/>
                  </a:lnTo>
                  <a:lnTo>
                    <a:pt x="320" y="368"/>
                  </a:lnTo>
                  <a:lnTo>
                    <a:pt x="322" y="368"/>
                  </a:lnTo>
                  <a:lnTo>
                    <a:pt x="324" y="368"/>
                  </a:lnTo>
                  <a:lnTo>
                    <a:pt x="327" y="365"/>
                  </a:lnTo>
                  <a:lnTo>
                    <a:pt x="327" y="363"/>
                  </a:lnTo>
                  <a:lnTo>
                    <a:pt x="327" y="361"/>
                  </a:lnTo>
                  <a:lnTo>
                    <a:pt x="324" y="359"/>
                  </a:lnTo>
                  <a:lnTo>
                    <a:pt x="324" y="356"/>
                  </a:lnTo>
                  <a:lnTo>
                    <a:pt x="322" y="356"/>
                  </a:lnTo>
                  <a:lnTo>
                    <a:pt x="322" y="354"/>
                  </a:lnTo>
                  <a:lnTo>
                    <a:pt x="322" y="352"/>
                  </a:lnTo>
                  <a:lnTo>
                    <a:pt x="320" y="349"/>
                  </a:lnTo>
                  <a:lnTo>
                    <a:pt x="320" y="347"/>
                  </a:lnTo>
                  <a:lnTo>
                    <a:pt x="320" y="345"/>
                  </a:lnTo>
                  <a:lnTo>
                    <a:pt x="318" y="343"/>
                  </a:lnTo>
                  <a:lnTo>
                    <a:pt x="318" y="340"/>
                  </a:lnTo>
                  <a:lnTo>
                    <a:pt x="315" y="338"/>
                  </a:lnTo>
                  <a:lnTo>
                    <a:pt x="315" y="333"/>
                  </a:lnTo>
                  <a:lnTo>
                    <a:pt x="311" y="336"/>
                  </a:lnTo>
                  <a:lnTo>
                    <a:pt x="311" y="333"/>
                  </a:lnTo>
                  <a:lnTo>
                    <a:pt x="308" y="329"/>
                  </a:lnTo>
                  <a:lnTo>
                    <a:pt x="308" y="327"/>
                  </a:lnTo>
                  <a:lnTo>
                    <a:pt x="304" y="327"/>
                  </a:lnTo>
                  <a:lnTo>
                    <a:pt x="295" y="324"/>
                  </a:lnTo>
                  <a:lnTo>
                    <a:pt x="292" y="322"/>
                  </a:lnTo>
                  <a:lnTo>
                    <a:pt x="292" y="320"/>
                  </a:lnTo>
                  <a:lnTo>
                    <a:pt x="290" y="315"/>
                  </a:lnTo>
                  <a:lnTo>
                    <a:pt x="290" y="308"/>
                  </a:lnTo>
                  <a:lnTo>
                    <a:pt x="290" y="306"/>
                  </a:lnTo>
                  <a:lnTo>
                    <a:pt x="288" y="306"/>
                  </a:lnTo>
                  <a:lnTo>
                    <a:pt x="286" y="304"/>
                  </a:lnTo>
                  <a:lnTo>
                    <a:pt x="283" y="302"/>
                  </a:lnTo>
                  <a:lnTo>
                    <a:pt x="281" y="297"/>
                  </a:lnTo>
                  <a:lnTo>
                    <a:pt x="279" y="297"/>
                  </a:lnTo>
                  <a:lnTo>
                    <a:pt x="276" y="297"/>
                  </a:lnTo>
                  <a:lnTo>
                    <a:pt x="272" y="297"/>
                  </a:lnTo>
                  <a:lnTo>
                    <a:pt x="270" y="295"/>
                  </a:lnTo>
                  <a:lnTo>
                    <a:pt x="267" y="295"/>
                  </a:lnTo>
                  <a:lnTo>
                    <a:pt x="267" y="292"/>
                  </a:lnTo>
                  <a:lnTo>
                    <a:pt x="267" y="288"/>
                  </a:lnTo>
                  <a:lnTo>
                    <a:pt x="267" y="286"/>
                  </a:lnTo>
                  <a:lnTo>
                    <a:pt x="267" y="283"/>
                  </a:lnTo>
                  <a:lnTo>
                    <a:pt x="267" y="281"/>
                  </a:lnTo>
                  <a:lnTo>
                    <a:pt x="267" y="279"/>
                  </a:lnTo>
                  <a:lnTo>
                    <a:pt x="267" y="276"/>
                  </a:lnTo>
                  <a:lnTo>
                    <a:pt x="270" y="276"/>
                  </a:lnTo>
                  <a:lnTo>
                    <a:pt x="272" y="274"/>
                  </a:lnTo>
                  <a:lnTo>
                    <a:pt x="272" y="272"/>
                  </a:lnTo>
                  <a:lnTo>
                    <a:pt x="272" y="270"/>
                  </a:lnTo>
                  <a:lnTo>
                    <a:pt x="272" y="267"/>
                  </a:lnTo>
                  <a:lnTo>
                    <a:pt x="274" y="267"/>
                  </a:lnTo>
                  <a:lnTo>
                    <a:pt x="274" y="265"/>
                  </a:lnTo>
                  <a:lnTo>
                    <a:pt x="276" y="265"/>
                  </a:lnTo>
                  <a:lnTo>
                    <a:pt x="279" y="263"/>
                  </a:lnTo>
                  <a:lnTo>
                    <a:pt x="279" y="260"/>
                  </a:lnTo>
                  <a:lnTo>
                    <a:pt x="281" y="258"/>
                  </a:lnTo>
                  <a:lnTo>
                    <a:pt x="286" y="260"/>
                  </a:lnTo>
                  <a:lnTo>
                    <a:pt x="290" y="260"/>
                  </a:lnTo>
                  <a:lnTo>
                    <a:pt x="295" y="260"/>
                  </a:lnTo>
                  <a:lnTo>
                    <a:pt x="297" y="260"/>
                  </a:lnTo>
                  <a:lnTo>
                    <a:pt x="299" y="258"/>
                  </a:lnTo>
                  <a:lnTo>
                    <a:pt x="299" y="256"/>
                  </a:lnTo>
                  <a:lnTo>
                    <a:pt x="302" y="256"/>
                  </a:lnTo>
                  <a:lnTo>
                    <a:pt x="306" y="256"/>
                  </a:lnTo>
                  <a:lnTo>
                    <a:pt x="308" y="256"/>
                  </a:lnTo>
                  <a:lnTo>
                    <a:pt x="308" y="254"/>
                  </a:lnTo>
                  <a:lnTo>
                    <a:pt x="311" y="254"/>
                  </a:lnTo>
                  <a:lnTo>
                    <a:pt x="313" y="254"/>
                  </a:lnTo>
                  <a:lnTo>
                    <a:pt x="315" y="256"/>
                  </a:lnTo>
                  <a:lnTo>
                    <a:pt x="315" y="254"/>
                  </a:lnTo>
                  <a:lnTo>
                    <a:pt x="318" y="254"/>
                  </a:lnTo>
                  <a:lnTo>
                    <a:pt x="318" y="251"/>
                  </a:lnTo>
                  <a:lnTo>
                    <a:pt x="318" y="247"/>
                  </a:lnTo>
                  <a:lnTo>
                    <a:pt x="315" y="240"/>
                  </a:lnTo>
                  <a:lnTo>
                    <a:pt x="313" y="235"/>
                  </a:lnTo>
                  <a:lnTo>
                    <a:pt x="313" y="233"/>
                  </a:lnTo>
                  <a:lnTo>
                    <a:pt x="313" y="231"/>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35" name="Freeform 19">
              <a:extLst>
                <a:ext uri="{FF2B5EF4-FFF2-40B4-BE49-F238E27FC236}">
                  <a16:creationId xmlns:a16="http://schemas.microsoft.com/office/drawing/2014/main" id="{0A37C3C9-7B95-E126-6065-DE54CC4777F8}"/>
                </a:ext>
              </a:extLst>
            </xdr:cNvPr>
            <xdr:cNvSpPr>
              <a:spLocks/>
            </xdr:cNvSpPr>
          </xdr:nvSpPr>
          <xdr:spPr bwMode="auto">
            <a:xfrm>
              <a:off x="2922588" y="3225800"/>
              <a:ext cx="174625" cy="374650"/>
            </a:xfrm>
            <a:custGeom>
              <a:avLst/>
              <a:gdLst/>
              <a:ahLst/>
              <a:cxnLst>
                <a:cxn ang="0">
                  <a:pos x="2" y="233"/>
                </a:cxn>
                <a:cxn ang="0">
                  <a:pos x="5" y="229"/>
                </a:cxn>
                <a:cxn ang="0">
                  <a:pos x="5" y="220"/>
                </a:cxn>
                <a:cxn ang="0">
                  <a:pos x="9" y="220"/>
                </a:cxn>
                <a:cxn ang="0">
                  <a:pos x="14" y="217"/>
                </a:cxn>
                <a:cxn ang="0">
                  <a:pos x="11" y="213"/>
                </a:cxn>
                <a:cxn ang="0">
                  <a:pos x="11" y="208"/>
                </a:cxn>
                <a:cxn ang="0">
                  <a:pos x="14" y="201"/>
                </a:cxn>
                <a:cxn ang="0">
                  <a:pos x="16" y="192"/>
                </a:cxn>
                <a:cxn ang="0">
                  <a:pos x="16" y="185"/>
                </a:cxn>
                <a:cxn ang="0">
                  <a:pos x="18" y="179"/>
                </a:cxn>
                <a:cxn ang="0">
                  <a:pos x="18" y="174"/>
                </a:cxn>
                <a:cxn ang="0">
                  <a:pos x="14" y="165"/>
                </a:cxn>
                <a:cxn ang="0">
                  <a:pos x="11" y="163"/>
                </a:cxn>
                <a:cxn ang="0">
                  <a:pos x="14" y="149"/>
                </a:cxn>
                <a:cxn ang="0">
                  <a:pos x="16" y="144"/>
                </a:cxn>
                <a:cxn ang="0">
                  <a:pos x="21" y="142"/>
                </a:cxn>
                <a:cxn ang="0">
                  <a:pos x="25" y="144"/>
                </a:cxn>
                <a:cxn ang="0">
                  <a:pos x="32" y="140"/>
                </a:cxn>
                <a:cxn ang="0">
                  <a:pos x="37" y="133"/>
                </a:cxn>
                <a:cxn ang="0">
                  <a:pos x="34" y="121"/>
                </a:cxn>
                <a:cxn ang="0">
                  <a:pos x="32" y="115"/>
                </a:cxn>
                <a:cxn ang="0">
                  <a:pos x="34" y="110"/>
                </a:cxn>
                <a:cxn ang="0">
                  <a:pos x="50" y="101"/>
                </a:cxn>
                <a:cxn ang="0">
                  <a:pos x="55" y="96"/>
                </a:cxn>
                <a:cxn ang="0">
                  <a:pos x="59" y="92"/>
                </a:cxn>
                <a:cxn ang="0">
                  <a:pos x="66" y="92"/>
                </a:cxn>
                <a:cxn ang="0">
                  <a:pos x="69" y="87"/>
                </a:cxn>
                <a:cxn ang="0">
                  <a:pos x="69" y="78"/>
                </a:cxn>
                <a:cxn ang="0">
                  <a:pos x="82" y="67"/>
                </a:cxn>
                <a:cxn ang="0">
                  <a:pos x="87" y="53"/>
                </a:cxn>
                <a:cxn ang="0">
                  <a:pos x="85" y="46"/>
                </a:cxn>
                <a:cxn ang="0">
                  <a:pos x="78" y="32"/>
                </a:cxn>
                <a:cxn ang="0">
                  <a:pos x="78" y="25"/>
                </a:cxn>
                <a:cxn ang="0">
                  <a:pos x="85" y="12"/>
                </a:cxn>
                <a:cxn ang="0">
                  <a:pos x="94" y="0"/>
                </a:cxn>
                <a:cxn ang="0">
                  <a:pos x="101" y="5"/>
                </a:cxn>
                <a:cxn ang="0">
                  <a:pos x="110" y="9"/>
                </a:cxn>
              </a:cxnLst>
              <a:rect l="0" t="0" r="r" b="b"/>
              <a:pathLst>
                <a:path w="110" h="236">
                  <a:moveTo>
                    <a:pt x="0" y="236"/>
                  </a:moveTo>
                  <a:lnTo>
                    <a:pt x="2" y="233"/>
                  </a:lnTo>
                  <a:lnTo>
                    <a:pt x="5" y="231"/>
                  </a:lnTo>
                  <a:lnTo>
                    <a:pt x="5" y="229"/>
                  </a:lnTo>
                  <a:lnTo>
                    <a:pt x="5" y="222"/>
                  </a:lnTo>
                  <a:lnTo>
                    <a:pt x="5" y="220"/>
                  </a:lnTo>
                  <a:lnTo>
                    <a:pt x="7" y="220"/>
                  </a:lnTo>
                  <a:lnTo>
                    <a:pt x="9" y="220"/>
                  </a:lnTo>
                  <a:lnTo>
                    <a:pt x="11" y="220"/>
                  </a:lnTo>
                  <a:lnTo>
                    <a:pt x="14" y="217"/>
                  </a:lnTo>
                  <a:lnTo>
                    <a:pt x="14" y="215"/>
                  </a:lnTo>
                  <a:lnTo>
                    <a:pt x="11" y="213"/>
                  </a:lnTo>
                  <a:lnTo>
                    <a:pt x="11" y="211"/>
                  </a:lnTo>
                  <a:lnTo>
                    <a:pt x="11" y="208"/>
                  </a:lnTo>
                  <a:lnTo>
                    <a:pt x="11" y="206"/>
                  </a:lnTo>
                  <a:lnTo>
                    <a:pt x="14" y="201"/>
                  </a:lnTo>
                  <a:lnTo>
                    <a:pt x="14" y="197"/>
                  </a:lnTo>
                  <a:lnTo>
                    <a:pt x="16" y="192"/>
                  </a:lnTo>
                  <a:lnTo>
                    <a:pt x="16" y="190"/>
                  </a:lnTo>
                  <a:lnTo>
                    <a:pt x="16" y="185"/>
                  </a:lnTo>
                  <a:lnTo>
                    <a:pt x="18" y="181"/>
                  </a:lnTo>
                  <a:lnTo>
                    <a:pt x="18" y="179"/>
                  </a:lnTo>
                  <a:lnTo>
                    <a:pt x="18" y="176"/>
                  </a:lnTo>
                  <a:lnTo>
                    <a:pt x="18" y="174"/>
                  </a:lnTo>
                  <a:lnTo>
                    <a:pt x="16" y="169"/>
                  </a:lnTo>
                  <a:lnTo>
                    <a:pt x="14" y="165"/>
                  </a:lnTo>
                  <a:lnTo>
                    <a:pt x="14" y="163"/>
                  </a:lnTo>
                  <a:lnTo>
                    <a:pt x="11" y="163"/>
                  </a:lnTo>
                  <a:lnTo>
                    <a:pt x="14" y="153"/>
                  </a:lnTo>
                  <a:lnTo>
                    <a:pt x="14" y="149"/>
                  </a:lnTo>
                  <a:lnTo>
                    <a:pt x="14" y="147"/>
                  </a:lnTo>
                  <a:lnTo>
                    <a:pt x="16" y="144"/>
                  </a:lnTo>
                  <a:lnTo>
                    <a:pt x="18" y="142"/>
                  </a:lnTo>
                  <a:lnTo>
                    <a:pt x="21" y="142"/>
                  </a:lnTo>
                  <a:lnTo>
                    <a:pt x="23" y="144"/>
                  </a:lnTo>
                  <a:lnTo>
                    <a:pt x="25" y="144"/>
                  </a:lnTo>
                  <a:lnTo>
                    <a:pt x="30" y="144"/>
                  </a:lnTo>
                  <a:lnTo>
                    <a:pt x="32" y="140"/>
                  </a:lnTo>
                  <a:lnTo>
                    <a:pt x="34" y="137"/>
                  </a:lnTo>
                  <a:lnTo>
                    <a:pt x="37" y="133"/>
                  </a:lnTo>
                  <a:lnTo>
                    <a:pt x="37" y="126"/>
                  </a:lnTo>
                  <a:lnTo>
                    <a:pt x="34" y="121"/>
                  </a:lnTo>
                  <a:lnTo>
                    <a:pt x="34" y="117"/>
                  </a:lnTo>
                  <a:lnTo>
                    <a:pt x="32" y="115"/>
                  </a:lnTo>
                  <a:lnTo>
                    <a:pt x="32" y="112"/>
                  </a:lnTo>
                  <a:lnTo>
                    <a:pt x="34" y="110"/>
                  </a:lnTo>
                  <a:lnTo>
                    <a:pt x="37" y="108"/>
                  </a:lnTo>
                  <a:lnTo>
                    <a:pt x="50" y="101"/>
                  </a:lnTo>
                  <a:lnTo>
                    <a:pt x="53" y="99"/>
                  </a:lnTo>
                  <a:lnTo>
                    <a:pt x="55" y="96"/>
                  </a:lnTo>
                  <a:lnTo>
                    <a:pt x="57" y="94"/>
                  </a:lnTo>
                  <a:lnTo>
                    <a:pt x="59" y="92"/>
                  </a:lnTo>
                  <a:lnTo>
                    <a:pt x="64" y="92"/>
                  </a:lnTo>
                  <a:lnTo>
                    <a:pt x="66" y="92"/>
                  </a:lnTo>
                  <a:lnTo>
                    <a:pt x="66" y="89"/>
                  </a:lnTo>
                  <a:lnTo>
                    <a:pt x="69" y="87"/>
                  </a:lnTo>
                  <a:lnTo>
                    <a:pt x="69" y="83"/>
                  </a:lnTo>
                  <a:lnTo>
                    <a:pt x="69" y="78"/>
                  </a:lnTo>
                  <a:lnTo>
                    <a:pt x="75" y="71"/>
                  </a:lnTo>
                  <a:lnTo>
                    <a:pt x="82" y="67"/>
                  </a:lnTo>
                  <a:lnTo>
                    <a:pt x="85" y="60"/>
                  </a:lnTo>
                  <a:lnTo>
                    <a:pt x="87" y="53"/>
                  </a:lnTo>
                  <a:lnTo>
                    <a:pt x="87" y="48"/>
                  </a:lnTo>
                  <a:lnTo>
                    <a:pt x="85" y="46"/>
                  </a:lnTo>
                  <a:lnTo>
                    <a:pt x="82" y="39"/>
                  </a:lnTo>
                  <a:lnTo>
                    <a:pt x="78" y="32"/>
                  </a:lnTo>
                  <a:lnTo>
                    <a:pt x="78" y="28"/>
                  </a:lnTo>
                  <a:lnTo>
                    <a:pt x="78" y="25"/>
                  </a:lnTo>
                  <a:lnTo>
                    <a:pt x="78" y="23"/>
                  </a:lnTo>
                  <a:lnTo>
                    <a:pt x="85" y="12"/>
                  </a:lnTo>
                  <a:lnTo>
                    <a:pt x="91" y="3"/>
                  </a:lnTo>
                  <a:lnTo>
                    <a:pt x="94" y="0"/>
                  </a:lnTo>
                  <a:lnTo>
                    <a:pt x="98" y="3"/>
                  </a:lnTo>
                  <a:lnTo>
                    <a:pt x="101" y="5"/>
                  </a:lnTo>
                  <a:lnTo>
                    <a:pt x="105" y="9"/>
                  </a:lnTo>
                  <a:lnTo>
                    <a:pt x="110" y="9"/>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grpSp>
      <xdr:grpSp>
        <xdr:nvGrpSpPr>
          <xdr:cNvPr id="278" name="A123">
            <a:extLst>
              <a:ext uri="{FF2B5EF4-FFF2-40B4-BE49-F238E27FC236}">
                <a16:creationId xmlns:a16="http://schemas.microsoft.com/office/drawing/2014/main" id="{F5FC3A43-3E2F-EDC4-6E6F-7361A944AC70}"/>
              </a:ext>
            </a:extLst>
          </xdr:cNvPr>
          <xdr:cNvGrpSpPr/>
        </xdr:nvGrpSpPr>
        <xdr:grpSpPr>
          <a:xfrm>
            <a:off x="11134725" y="431412"/>
            <a:ext cx="1413366" cy="1129147"/>
            <a:chOff x="779463" y="723900"/>
            <a:chExt cx="2233612" cy="2038351"/>
          </a:xfrm>
        </xdr:grpSpPr>
        <xdr:sp macro="" textlink="">
          <xdr:nvSpPr>
            <xdr:cNvPr id="322" name="Freeform 31">
              <a:extLst>
                <a:ext uri="{FF2B5EF4-FFF2-40B4-BE49-F238E27FC236}">
                  <a16:creationId xmlns:a16="http://schemas.microsoft.com/office/drawing/2014/main" id="{61C0C68A-F3AD-E73E-3CF2-FF20D42DBC76}"/>
                </a:ext>
              </a:extLst>
            </xdr:cNvPr>
            <xdr:cNvSpPr>
              <a:spLocks noEditPoints="1"/>
            </xdr:cNvSpPr>
          </xdr:nvSpPr>
          <xdr:spPr bwMode="auto">
            <a:xfrm>
              <a:off x="779463" y="723900"/>
              <a:ext cx="2233612" cy="2038350"/>
            </a:xfrm>
            <a:custGeom>
              <a:avLst/>
              <a:gdLst/>
              <a:ahLst/>
              <a:cxnLst>
                <a:cxn ang="0">
                  <a:pos x="98" y="591"/>
                </a:cxn>
                <a:cxn ang="0">
                  <a:pos x="112" y="578"/>
                </a:cxn>
                <a:cxn ang="0">
                  <a:pos x="114" y="569"/>
                </a:cxn>
                <a:cxn ang="0">
                  <a:pos x="1217" y="84"/>
                </a:cxn>
                <a:cxn ang="0">
                  <a:pos x="1245" y="212"/>
                </a:cxn>
                <a:cxn ang="0">
                  <a:pos x="1343" y="169"/>
                </a:cxn>
                <a:cxn ang="0">
                  <a:pos x="1403" y="326"/>
                </a:cxn>
                <a:cxn ang="0">
                  <a:pos x="1275" y="393"/>
                </a:cxn>
                <a:cxn ang="0">
                  <a:pos x="1213" y="505"/>
                </a:cxn>
                <a:cxn ang="0">
                  <a:pos x="1176" y="598"/>
                </a:cxn>
                <a:cxn ang="0">
                  <a:pos x="1243" y="651"/>
                </a:cxn>
                <a:cxn ang="0">
                  <a:pos x="1263" y="811"/>
                </a:cxn>
                <a:cxn ang="0">
                  <a:pos x="1208" y="806"/>
                </a:cxn>
                <a:cxn ang="0">
                  <a:pos x="1153" y="863"/>
                </a:cxn>
                <a:cxn ang="0">
                  <a:pos x="1035" y="889"/>
                </a:cxn>
                <a:cxn ang="0">
                  <a:pos x="980" y="914"/>
                </a:cxn>
                <a:cxn ang="0">
                  <a:pos x="920" y="920"/>
                </a:cxn>
                <a:cxn ang="0">
                  <a:pos x="879" y="923"/>
                </a:cxn>
                <a:cxn ang="0">
                  <a:pos x="829" y="927"/>
                </a:cxn>
                <a:cxn ang="0">
                  <a:pos x="776" y="952"/>
                </a:cxn>
                <a:cxn ang="0">
                  <a:pos x="708" y="1000"/>
                </a:cxn>
                <a:cxn ang="0">
                  <a:pos x="671" y="980"/>
                </a:cxn>
                <a:cxn ang="0">
                  <a:pos x="651" y="1016"/>
                </a:cxn>
                <a:cxn ang="0">
                  <a:pos x="639" y="1087"/>
                </a:cxn>
                <a:cxn ang="0">
                  <a:pos x="607" y="1117"/>
                </a:cxn>
                <a:cxn ang="0">
                  <a:pos x="598" y="1163"/>
                </a:cxn>
                <a:cxn ang="0">
                  <a:pos x="598" y="1236"/>
                </a:cxn>
                <a:cxn ang="0">
                  <a:pos x="532" y="1204"/>
                </a:cxn>
                <a:cxn ang="0">
                  <a:pos x="466" y="1204"/>
                </a:cxn>
                <a:cxn ang="0">
                  <a:pos x="409" y="1188"/>
                </a:cxn>
                <a:cxn ang="0">
                  <a:pos x="395" y="1215"/>
                </a:cxn>
                <a:cxn ang="0">
                  <a:pos x="335" y="1204"/>
                </a:cxn>
                <a:cxn ang="0">
                  <a:pos x="274" y="1224"/>
                </a:cxn>
                <a:cxn ang="0">
                  <a:pos x="223" y="1247"/>
                </a:cxn>
                <a:cxn ang="0">
                  <a:pos x="189" y="1268"/>
                </a:cxn>
                <a:cxn ang="0">
                  <a:pos x="139" y="1284"/>
                </a:cxn>
                <a:cxn ang="0">
                  <a:pos x="102" y="1213"/>
                </a:cxn>
                <a:cxn ang="0">
                  <a:pos x="82" y="1112"/>
                </a:cxn>
                <a:cxn ang="0">
                  <a:pos x="38" y="1062"/>
                </a:cxn>
                <a:cxn ang="0">
                  <a:pos x="4" y="966"/>
                </a:cxn>
                <a:cxn ang="0">
                  <a:pos x="11" y="902"/>
                </a:cxn>
                <a:cxn ang="0">
                  <a:pos x="25" y="811"/>
                </a:cxn>
                <a:cxn ang="0">
                  <a:pos x="6" y="742"/>
                </a:cxn>
                <a:cxn ang="0">
                  <a:pos x="36" y="669"/>
                </a:cxn>
                <a:cxn ang="0">
                  <a:pos x="82" y="644"/>
                </a:cxn>
                <a:cxn ang="0">
                  <a:pos x="98" y="628"/>
                </a:cxn>
                <a:cxn ang="0">
                  <a:pos x="153" y="573"/>
                </a:cxn>
                <a:cxn ang="0">
                  <a:pos x="223" y="509"/>
                </a:cxn>
                <a:cxn ang="0">
                  <a:pos x="271" y="420"/>
                </a:cxn>
                <a:cxn ang="0">
                  <a:pos x="347" y="384"/>
                </a:cxn>
                <a:cxn ang="0">
                  <a:pos x="395" y="326"/>
                </a:cxn>
                <a:cxn ang="0">
                  <a:pos x="468" y="235"/>
                </a:cxn>
                <a:cxn ang="0">
                  <a:pos x="578" y="235"/>
                </a:cxn>
                <a:cxn ang="0">
                  <a:pos x="651" y="171"/>
                </a:cxn>
                <a:cxn ang="0">
                  <a:pos x="767" y="169"/>
                </a:cxn>
                <a:cxn ang="0">
                  <a:pos x="861" y="171"/>
                </a:cxn>
                <a:cxn ang="0">
                  <a:pos x="932" y="150"/>
                </a:cxn>
                <a:cxn ang="0">
                  <a:pos x="996" y="118"/>
                </a:cxn>
                <a:cxn ang="0">
                  <a:pos x="1089" y="73"/>
                </a:cxn>
                <a:cxn ang="0">
                  <a:pos x="1137" y="38"/>
                </a:cxn>
                <a:cxn ang="0">
                  <a:pos x="1199" y="6"/>
                </a:cxn>
              </a:cxnLst>
              <a:rect l="0" t="0" r="r" b="b"/>
              <a:pathLst>
                <a:path w="1407" h="1284">
                  <a:moveTo>
                    <a:pt x="13" y="692"/>
                  </a:moveTo>
                  <a:lnTo>
                    <a:pt x="9" y="692"/>
                  </a:lnTo>
                  <a:lnTo>
                    <a:pt x="9" y="690"/>
                  </a:lnTo>
                  <a:lnTo>
                    <a:pt x="9" y="687"/>
                  </a:lnTo>
                  <a:lnTo>
                    <a:pt x="11" y="687"/>
                  </a:lnTo>
                  <a:lnTo>
                    <a:pt x="13" y="690"/>
                  </a:lnTo>
                  <a:lnTo>
                    <a:pt x="13" y="692"/>
                  </a:lnTo>
                  <a:close/>
                  <a:moveTo>
                    <a:pt x="93" y="633"/>
                  </a:moveTo>
                  <a:lnTo>
                    <a:pt x="91" y="633"/>
                  </a:lnTo>
                  <a:lnTo>
                    <a:pt x="89" y="630"/>
                  </a:lnTo>
                  <a:lnTo>
                    <a:pt x="91" y="628"/>
                  </a:lnTo>
                  <a:lnTo>
                    <a:pt x="93" y="628"/>
                  </a:lnTo>
                  <a:lnTo>
                    <a:pt x="96" y="628"/>
                  </a:lnTo>
                  <a:lnTo>
                    <a:pt x="96" y="630"/>
                  </a:lnTo>
                  <a:lnTo>
                    <a:pt x="93" y="633"/>
                  </a:lnTo>
                  <a:close/>
                  <a:moveTo>
                    <a:pt x="98" y="596"/>
                  </a:moveTo>
                  <a:lnTo>
                    <a:pt x="96" y="596"/>
                  </a:lnTo>
                  <a:lnTo>
                    <a:pt x="96" y="594"/>
                  </a:lnTo>
                  <a:lnTo>
                    <a:pt x="98" y="591"/>
                  </a:lnTo>
                  <a:lnTo>
                    <a:pt x="100" y="591"/>
                  </a:lnTo>
                  <a:lnTo>
                    <a:pt x="100" y="594"/>
                  </a:lnTo>
                  <a:lnTo>
                    <a:pt x="100" y="596"/>
                  </a:lnTo>
                  <a:lnTo>
                    <a:pt x="98" y="596"/>
                  </a:lnTo>
                  <a:close/>
                  <a:moveTo>
                    <a:pt x="116" y="587"/>
                  </a:moveTo>
                  <a:lnTo>
                    <a:pt x="114" y="587"/>
                  </a:lnTo>
                  <a:lnTo>
                    <a:pt x="112" y="585"/>
                  </a:lnTo>
                  <a:lnTo>
                    <a:pt x="114" y="585"/>
                  </a:lnTo>
                  <a:lnTo>
                    <a:pt x="116" y="587"/>
                  </a:lnTo>
                  <a:close/>
                  <a:moveTo>
                    <a:pt x="125" y="582"/>
                  </a:moveTo>
                  <a:lnTo>
                    <a:pt x="123" y="582"/>
                  </a:lnTo>
                  <a:lnTo>
                    <a:pt x="121" y="582"/>
                  </a:lnTo>
                  <a:lnTo>
                    <a:pt x="121" y="580"/>
                  </a:lnTo>
                  <a:lnTo>
                    <a:pt x="123" y="580"/>
                  </a:lnTo>
                  <a:lnTo>
                    <a:pt x="123" y="578"/>
                  </a:lnTo>
                  <a:lnTo>
                    <a:pt x="125" y="580"/>
                  </a:lnTo>
                  <a:lnTo>
                    <a:pt x="125" y="582"/>
                  </a:lnTo>
                  <a:close/>
                  <a:moveTo>
                    <a:pt x="114" y="578"/>
                  </a:moveTo>
                  <a:lnTo>
                    <a:pt x="112" y="578"/>
                  </a:lnTo>
                  <a:lnTo>
                    <a:pt x="112" y="575"/>
                  </a:lnTo>
                  <a:lnTo>
                    <a:pt x="114" y="575"/>
                  </a:lnTo>
                  <a:lnTo>
                    <a:pt x="114" y="578"/>
                  </a:lnTo>
                  <a:close/>
                  <a:moveTo>
                    <a:pt x="100" y="585"/>
                  </a:moveTo>
                  <a:lnTo>
                    <a:pt x="98" y="585"/>
                  </a:lnTo>
                  <a:lnTo>
                    <a:pt x="102" y="580"/>
                  </a:lnTo>
                  <a:lnTo>
                    <a:pt x="107" y="573"/>
                  </a:lnTo>
                  <a:lnTo>
                    <a:pt x="109" y="569"/>
                  </a:lnTo>
                  <a:lnTo>
                    <a:pt x="112" y="571"/>
                  </a:lnTo>
                  <a:lnTo>
                    <a:pt x="112" y="573"/>
                  </a:lnTo>
                  <a:lnTo>
                    <a:pt x="112" y="575"/>
                  </a:lnTo>
                  <a:lnTo>
                    <a:pt x="109" y="578"/>
                  </a:lnTo>
                  <a:lnTo>
                    <a:pt x="107" y="580"/>
                  </a:lnTo>
                  <a:lnTo>
                    <a:pt x="105" y="582"/>
                  </a:lnTo>
                  <a:lnTo>
                    <a:pt x="100" y="585"/>
                  </a:lnTo>
                  <a:close/>
                  <a:moveTo>
                    <a:pt x="121" y="571"/>
                  </a:moveTo>
                  <a:lnTo>
                    <a:pt x="118" y="571"/>
                  </a:lnTo>
                  <a:lnTo>
                    <a:pt x="116" y="569"/>
                  </a:lnTo>
                  <a:lnTo>
                    <a:pt x="114" y="569"/>
                  </a:lnTo>
                  <a:lnTo>
                    <a:pt x="114" y="566"/>
                  </a:lnTo>
                  <a:lnTo>
                    <a:pt x="116" y="564"/>
                  </a:lnTo>
                  <a:lnTo>
                    <a:pt x="121" y="564"/>
                  </a:lnTo>
                  <a:lnTo>
                    <a:pt x="125" y="564"/>
                  </a:lnTo>
                  <a:lnTo>
                    <a:pt x="137" y="562"/>
                  </a:lnTo>
                  <a:lnTo>
                    <a:pt x="137" y="564"/>
                  </a:lnTo>
                  <a:lnTo>
                    <a:pt x="132" y="564"/>
                  </a:lnTo>
                  <a:lnTo>
                    <a:pt x="128" y="566"/>
                  </a:lnTo>
                  <a:lnTo>
                    <a:pt x="125" y="566"/>
                  </a:lnTo>
                  <a:lnTo>
                    <a:pt x="123" y="569"/>
                  </a:lnTo>
                  <a:lnTo>
                    <a:pt x="121" y="571"/>
                  </a:lnTo>
                  <a:close/>
                  <a:moveTo>
                    <a:pt x="1227" y="45"/>
                  </a:moveTo>
                  <a:lnTo>
                    <a:pt x="1224" y="50"/>
                  </a:lnTo>
                  <a:lnTo>
                    <a:pt x="1222" y="57"/>
                  </a:lnTo>
                  <a:lnTo>
                    <a:pt x="1217" y="64"/>
                  </a:lnTo>
                  <a:lnTo>
                    <a:pt x="1217" y="68"/>
                  </a:lnTo>
                  <a:lnTo>
                    <a:pt x="1217" y="75"/>
                  </a:lnTo>
                  <a:lnTo>
                    <a:pt x="1217" y="80"/>
                  </a:lnTo>
                  <a:lnTo>
                    <a:pt x="1217" y="84"/>
                  </a:lnTo>
                  <a:lnTo>
                    <a:pt x="1220" y="86"/>
                  </a:lnTo>
                  <a:lnTo>
                    <a:pt x="1224" y="102"/>
                  </a:lnTo>
                  <a:lnTo>
                    <a:pt x="1227" y="109"/>
                  </a:lnTo>
                  <a:lnTo>
                    <a:pt x="1229" y="116"/>
                  </a:lnTo>
                  <a:lnTo>
                    <a:pt x="1229" y="125"/>
                  </a:lnTo>
                  <a:lnTo>
                    <a:pt x="1229" y="137"/>
                  </a:lnTo>
                  <a:lnTo>
                    <a:pt x="1229" y="153"/>
                  </a:lnTo>
                  <a:lnTo>
                    <a:pt x="1229" y="169"/>
                  </a:lnTo>
                  <a:lnTo>
                    <a:pt x="1229" y="178"/>
                  </a:lnTo>
                  <a:lnTo>
                    <a:pt x="1229" y="185"/>
                  </a:lnTo>
                  <a:lnTo>
                    <a:pt x="1229" y="189"/>
                  </a:lnTo>
                  <a:lnTo>
                    <a:pt x="1229" y="192"/>
                  </a:lnTo>
                  <a:lnTo>
                    <a:pt x="1231" y="196"/>
                  </a:lnTo>
                  <a:lnTo>
                    <a:pt x="1231" y="198"/>
                  </a:lnTo>
                  <a:lnTo>
                    <a:pt x="1233" y="201"/>
                  </a:lnTo>
                  <a:lnTo>
                    <a:pt x="1236" y="205"/>
                  </a:lnTo>
                  <a:lnTo>
                    <a:pt x="1240" y="210"/>
                  </a:lnTo>
                  <a:lnTo>
                    <a:pt x="1243" y="212"/>
                  </a:lnTo>
                  <a:lnTo>
                    <a:pt x="1245" y="212"/>
                  </a:lnTo>
                  <a:lnTo>
                    <a:pt x="1247" y="212"/>
                  </a:lnTo>
                  <a:lnTo>
                    <a:pt x="1249" y="210"/>
                  </a:lnTo>
                  <a:lnTo>
                    <a:pt x="1252" y="210"/>
                  </a:lnTo>
                  <a:lnTo>
                    <a:pt x="1259" y="205"/>
                  </a:lnTo>
                  <a:lnTo>
                    <a:pt x="1265" y="196"/>
                  </a:lnTo>
                  <a:lnTo>
                    <a:pt x="1272" y="187"/>
                  </a:lnTo>
                  <a:lnTo>
                    <a:pt x="1277" y="182"/>
                  </a:lnTo>
                  <a:lnTo>
                    <a:pt x="1281" y="178"/>
                  </a:lnTo>
                  <a:lnTo>
                    <a:pt x="1286" y="178"/>
                  </a:lnTo>
                  <a:lnTo>
                    <a:pt x="1293" y="178"/>
                  </a:lnTo>
                  <a:lnTo>
                    <a:pt x="1300" y="178"/>
                  </a:lnTo>
                  <a:lnTo>
                    <a:pt x="1309" y="180"/>
                  </a:lnTo>
                  <a:lnTo>
                    <a:pt x="1316" y="180"/>
                  </a:lnTo>
                  <a:lnTo>
                    <a:pt x="1318" y="180"/>
                  </a:lnTo>
                  <a:lnTo>
                    <a:pt x="1323" y="180"/>
                  </a:lnTo>
                  <a:lnTo>
                    <a:pt x="1325" y="178"/>
                  </a:lnTo>
                  <a:lnTo>
                    <a:pt x="1334" y="171"/>
                  </a:lnTo>
                  <a:lnTo>
                    <a:pt x="1339" y="169"/>
                  </a:lnTo>
                  <a:lnTo>
                    <a:pt x="1343" y="169"/>
                  </a:lnTo>
                  <a:lnTo>
                    <a:pt x="1345" y="169"/>
                  </a:lnTo>
                  <a:lnTo>
                    <a:pt x="1348" y="171"/>
                  </a:lnTo>
                  <a:lnTo>
                    <a:pt x="1359" y="176"/>
                  </a:lnTo>
                  <a:lnTo>
                    <a:pt x="1371" y="185"/>
                  </a:lnTo>
                  <a:lnTo>
                    <a:pt x="1380" y="192"/>
                  </a:lnTo>
                  <a:lnTo>
                    <a:pt x="1382" y="196"/>
                  </a:lnTo>
                  <a:lnTo>
                    <a:pt x="1387" y="201"/>
                  </a:lnTo>
                  <a:lnTo>
                    <a:pt x="1389" y="208"/>
                  </a:lnTo>
                  <a:lnTo>
                    <a:pt x="1393" y="217"/>
                  </a:lnTo>
                  <a:lnTo>
                    <a:pt x="1398" y="228"/>
                  </a:lnTo>
                  <a:lnTo>
                    <a:pt x="1403" y="242"/>
                  </a:lnTo>
                  <a:lnTo>
                    <a:pt x="1405" y="251"/>
                  </a:lnTo>
                  <a:lnTo>
                    <a:pt x="1407" y="265"/>
                  </a:lnTo>
                  <a:lnTo>
                    <a:pt x="1407" y="278"/>
                  </a:lnTo>
                  <a:lnTo>
                    <a:pt x="1407" y="297"/>
                  </a:lnTo>
                  <a:lnTo>
                    <a:pt x="1407" y="308"/>
                  </a:lnTo>
                  <a:lnTo>
                    <a:pt x="1407" y="317"/>
                  </a:lnTo>
                  <a:lnTo>
                    <a:pt x="1405" y="324"/>
                  </a:lnTo>
                  <a:lnTo>
                    <a:pt x="1403" y="326"/>
                  </a:lnTo>
                  <a:lnTo>
                    <a:pt x="1398" y="329"/>
                  </a:lnTo>
                  <a:lnTo>
                    <a:pt x="1389" y="336"/>
                  </a:lnTo>
                  <a:lnTo>
                    <a:pt x="1377" y="340"/>
                  </a:lnTo>
                  <a:lnTo>
                    <a:pt x="1368" y="345"/>
                  </a:lnTo>
                  <a:lnTo>
                    <a:pt x="1361" y="347"/>
                  </a:lnTo>
                  <a:lnTo>
                    <a:pt x="1357" y="347"/>
                  </a:lnTo>
                  <a:lnTo>
                    <a:pt x="1345" y="347"/>
                  </a:lnTo>
                  <a:lnTo>
                    <a:pt x="1339" y="347"/>
                  </a:lnTo>
                  <a:lnTo>
                    <a:pt x="1332" y="347"/>
                  </a:lnTo>
                  <a:lnTo>
                    <a:pt x="1327" y="349"/>
                  </a:lnTo>
                  <a:lnTo>
                    <a:pt x="1323" y="352"/>
                  </a:lnTo>
                  <a:lnTo>
                    <a:pt x="1320" y="356"/>
                  </a:lnTo>
                  <a:lnTo>
                    <a:pt x="1318" y="365"/>
                  </a:lnTo>
                  <a:lnTo>
                    <a:pt x="1311" y="377"/>
                  </a:lnTo>
                  <a:lnTo>
                    <a:pt x="1309" y="384"/>
                  </a:lnTo>
                  <a:lnTo>
                    <a:pt x="1304" y="386"/>
                  </a:lnTo>
                  <a:lnTo>
                    <a:pt x="1300" y="388"/>
                  </a:lnTo>
                  <a:lnTo>
                    <a:pt x="1279" y="393"/>
                  </a:lnTo>
                  <a:lnTo>
                    <a:pt x="1275" y="393"/>
                  </a:lnTo>
                  <a:lnTo>
                    <a:pt x="1272" y="395"/>
                  </a:lnTo>
                  <a:lnTo>
                    <a:pt x="1270" y="397"/>
                  </a:lnTo>
                  <a:lnTo>
                    <a:pt x="1270" y="402"/>
                  </a:lnTo>
                  <a:lnTo>
                    <a:pt x="1268" y="415"/>
                  </a:lnTo>
                  <a:lnTo>
                    <a:pt x="1268" y="425"/>
                  </a:lnTo>
                  <a:lnTo>
                    <a:pt x="1263" y="434"/>
                  </a:lnTo>
                  <a:lnTo>
                    <a:pt x="1261" y="441"/>
                  </a:lnTo>
                  <a:lnTo>
                    <a:pt x="1256" y="450"/>
                  </a:lnTo>
                  <a:lnTo>
                    <a:pt x="1252" y="454"/>
                  </a:lnTo>
                  <a:lnTo>
                    <a:pt x="1249" y="461"/>
                  </a:lnTo>
                  <a:lnTo>
                    <a:pt x="1247" y="468"/>
                  </a:lnTo>
                  <a:lnTo>
                    <a:pt x="1245" y="473"/>
                  </a:lnTo>
                  <a:lnTo>
                    <a:pt x="1240" y="477"/>
                  </a:lnTo>
                  <a:lnTo>
                    <a:pt x="1233" y="482"/>
                  </a:lnTo>
                  <a:lnTo>
                    <a:pt x="1231" y="486"/>
                  </a:lnTo>
                  <a:lnTo>
                    <a:pt x="1229" y="491"/>
                  </a:lnTo>
                  <a:lnTo>
                    <a:pt x="1224" y="495"/>
                  </a:lnTo>
                  <a:lnTo>
                    <a:pt x="1220" y="500"/>
                  </a:lnTo>
                  <a:lnTo>
                    <a:pt x="1213" y="505"/>
                  </a:lnTo>
                  <a:lnTo>
                    <a:pt x="1206" y="509"/>
                  </a:lnTo>
                  <a:lnTo>
                    <a:pt x="1204" y="514"/>
                  </a:lnTo>
                  <a:lnTo>
                    <a:pt x="1204" y="516"/>
                  </a:lnTo>
                  <a:lnTo>
                    <a:pt x="1201" y="525"/>
                  </a:lnTo>
                  <a:lnTo>
                    <a:pt x="1197" y="530"/>
                  </a:lnTo>
                  <a:lnTo>
                    <a:pt x="1195" y="537"/>
                  </a:lnTo>
                  <a:lnTo>
                    <a:pt x="1192" y="541"/>
                  </a:lnTo>
                  <a:lnTo>
                    <a:pt x="1190" y="543"/>
                  </a:lnTo>
                  <a:lnTo>
                    <a:pt x="1188" y="546"/>
                  </a:lnTo>
                  <a:lnTo>
                    <a:pt x="1185" y="553"/>
                  </a:lnTo>
                  <a:lnTo>
                    <a:pt x="1183" y="559"/>
                  </a:lnTo>
                  <a:lnTo>
                    <a:pt x="1181" y="564"/>
                  </a:lnTo>
                  <a:lnTo>
                    <a:pt x="1179" y="569"/>
                  </a:lnTo>
                  <a:lnTo>
                    <a:pt x="1174" y="575"/>
                  </a:lnTo>
                  <a:lnTo>
                    <a:pt x="1172" y="578"/>
                  </a:lnTo>
                  <a:lnTo>
                    <a:pt x="1172" y="580"/>
                  </a:lnTo>
                  <a:lnTo>
                    <a:pt x="1172" y="585"/>
                  </a:lnTo>
                  <a:lnTo>
                    <a:pt x="1174" y="591"/>
                  </a:lnTo>
                  <a:lnTo>
                    <a:pt x="1176" y="598"/>
                  </a:lnTo>
                  <a:lnTo>
                    <a:pt x="1179" y="603"/>
                  </a:lnTo>
                  <a:lnTo>
                    <a:pt x="1181" y="605"/>
                  </a:lnTo>
                  <a:lnTo>
                    <a:pt x="1188" y="612"/>
                  </a:lnTo>
                  <a:lnTo>
                    <a:pt x="1192" y="617"/>
                  </a:lnTo>
                  <a:lnTo>
                    <a:pt x="1195" y="619"/>
                  </a:lnTo>
                  <a:lnTo>
                    <a:pt x="1197" y="623"/>
                  </a:lnTo>
                  <a:lnTo>
                    <a:pt x="1197" y="628"/>
                  </a:lnTo>
                  <a:lnTo>
                    <a:pt x="1201" y="633"/>
                  </a:lnTo>
                  <a:lnTo>
                    <a:pt x="1204" y="637"/>
                  </a:lnTo>
                  <a:lnTo>
                    <a:pt x="1204" y="642"/>
                  </a:lnTo>
                  <a:lnTo>
                    <a:pt x="1204" y="646"/>
                  </a:lnTo>
                  <a:lnTo>
                    <a:pt x="1201" y="655"/>
                  </a:lnTo>
                  <a:lnTo>
                    <a:pt x="1204" y="658"/>
                  </a:lnTo>
                  <a:lnTo>
                    <a:pt x="1208" y="658"/>
                  </a:lnTo>
                  <a:lnTo>
                    <a:pt x="1213" y="655"/>
                  </a:lnTo>
                  <a:lnTo>
                    <a:pt x="1220" y="653"/>
                  </a:lnTo>
                  <a:lnTo>
                    <a:pt x="1227" y="653"/>
                  </a:lnTo>
                  <a:lnTo>
                    <a:pt x="1233" y="653"/>
                  </a:lnTo>
                  <a:lnTo>
                    <a:pt x="1243" y="651"/>
                  </a:lnTo>
                  <a:lnTo>
                    <a:pt x="1247" y="649"/>
                  </a:lnTo>
                  <a:lnTo>
                    <a:pt x="1249" y="646"/>
                  </a:lnTo>
                  <a:lnTo>
                    <a:pt x="1252" y="646"/>
                  </a:lnTo>
                  <a:lnTo>
                    <a:pt x="1254" y="649"/>
                  </a:lnTo>
                  <a:lnTo>
                    <a:pt x="1254" y="651"/>
                  </a:lnTo>
                  <a:lnTo>
                    <a:pt x="1259" y="676"/>
                  </a:lnTo>
                  <a:lnTo>
                    <a:pt x="1263" y="685"/>
                  </a:lnTo>
                  <a:lnTo>
                    <a:pt x="1265" y="692"/>
                  </a:lnTo>
                  <a:lnTo>
                    <a:pt x="1268" y="694"/>
                  </a:lnTo>
                  <a:lnTo>
                    <a:pt x="1270" y="699"/>
                  </a:lnTo>
                  <a:lnTo>
                    <a:pt x="1272" y="701"/>
                  </a:lnTo>
                  <a:lnTo>
                    <a:pt x="1272" y="703"/>
                  </a:lnTo>
                  <a:lnTo>
                    <a:pt x="1272" y="719"/>
                  </a:lnTo>
                  <a:lnTo>
                    <a:pt x="1270" y="735"/>
                  </a:lnTo>
                  <a:lnTo>
                    <a:pt x="1268" y="747"/>
                  </a:lnTo>
                  <a:lnTo>
                    <a:pt x="1268" y="761"/>
                  </a:lnTo>
                  <a:lnTo>
                    <a:pt x="1268" y="777"/>
                  </a:lnTo>
                  <a:lnTo>
                    <a:pt x="1265" y="793"/>
                  </a:lnTo>
                  <a:lnTo>
                    <a:pt x="1263" y="811"/>
                  </a:lnTo>
                  <a:lnTo>
                    <a:pt x="1261" y="813"/>
                  </a:lnTo>
                  <a:lnTo>
                    <a:pt x="1261" y="815"/>
                  </a:lnTo>
                  <a:lnTo>
                    <a:pt x="1259" y="818"/>
                  </a:lnTo>
                  <a:lnTo>
                    <a:pt x="1256" y="818"/>
                  </a:lnTo>
                  <a:lnTo>
                    <a:pt x="1254" y="818"/>
                  </a:lnTo>
                  <a:lnTo>
                    <a:pt x="1247" y="815"/>
                  </a:lnTo>
                  <a:lnTo>
                    <a:pt x="1243" y="815"/>
                  </a:lnTo>
                  <a:lnTo>
                    <a:pt x="1240" y="813"/>
                  </a:lnTo>
                  <a:lnTo>
                    <a:pt x="1236" y="809"/>
                  </a:lnTo>
                  <a:lnTo>
                    <a:pt x="1233" y="806"/>
                  </a:lnTo>
                  <a:lnTo>
                    <a:pt x="1231" y="804"/>
                  </a:lnTo>
                  <a:lnTo>
                    <a:pt x="1229" y="806"/>
                  </a:lnTo>
                  <a:lnTo>
                    <a:pt x="1224" y="809"/>
                  </a:lnTo>
                  <a:lnTo>
                    <a:pt x="1220" y="809"/>
                  </a:lnTo>
                  <a:lnTo>
                    <a:pt x="1217" y="809"/>
                  </a:lnTo>
                  <a:lnTo>
                    <a:pt x="1213" y="804"/>
                  </a:lnTo>
                  <a:lnTo>
                    <a:pt x="1211" y="804"/>
                  </a:lnTo>
                  <a:lnTo>
                    <a:pt x="1211" y="806"/>
                  </a:lnTo>
                  <a:lnTo>
                    <a:pt x="1208" y="806"/>
                  </a:lnTo>
                  <a:lnTo>
                    <a:pt x="1206" y="809"/>
                  </a:lnTo>
                  <a:lnTo>
                    <a:pt x="1201" y="811"/>
                  </a:lnTo>
                  <a:lnTo>
                    <a:pt x="1199" y="813"/>
                  </a:lnTo>
                  <a:lnTo>
                    <a:pt x="1197" y="815"/>
                  </a:lnTo>
                  <a:lnTo>
                    <a:pt x="1195" y="820"/>
                  </a:lnTo>
                  <a:lnTo>
                    <a:pt x="1192" y="820"/>
                  </a:lnTo>
                  <a:lnTo>
                    <a:pt x="1190" y="822"/>
                  </a:lnTo>
                  <a:lnTo>
                    <a:pt x="1185" y="822"/>
                  </a:lnTo>
                  <a:lnTo>
                    <a:pt x="1183" y="822"/>
                  </a:lnTo>
                  <a:lnTo>
                    <a:pt x="1179" y="827"/>
                  </a:lnTo>
                  <a:lnTo>
                    <a:pt x="1176" y="829"/>
                  </a:lnTo>
                  <a:lnTo>
                    <a:pt x="1174" y="834"/>
                  </a:lnTo>
                  <a:lnTo>
                    <a:pt x="1169" y="838"/>
                  </a:lnTo>
                  <a:lnTo>
                    <a:pt x="1167" y="843"/>
                  </a:lnTo>
                  <a:lnTo>
                    <a:pt x="1165" y="845"/>
                  </a:lnTo>
                  <a:lnTo>
                    <a:pt x="1160" y="850"/>
                  </a:lnTo>
                  <a:lnTo>
                    <a:pt x="1160" y="852"/>
                  </a:lnTo>
                  <a:lnTo>
                    <a:pt x="1156" y="863"/>
                  </a:lnTo>
                  <a:lnTo>
                    <a:pt x="1153" y="863"/>
                  </a:lnTo>
                  <a:lnTo>
                    <a:pt x="1149" y="863"/>
                  </a:lnTo>
                  <a:lnTo>
                    <a:pt x="1142" y="861"/>
                  </a:lnTo>
                  <a:lnTo>
                    <a:pt x="1135" y="861"/>
                  </a:lnTo>
                  <a:lnTo>
                    <a:pt x="1131" y="863"/>
                  </a:lnTo>
                  <a:lnTo>
                    <a:pt x="1128" y="873"/>
                  </a:lnTo>
                  <a:lnTo>
                    <a:pt x="1128" y="875"/>
                  </a:lnTo>
                  <a:lnTo>
                    <a:pt x="1101" y="884"/>
                  </a:lnTo>
                  <a:lnTo>
                    <a:pt x="1089" y="893"/>
                  </a:lnTo>
                  <a:lnTo>
                    <a:pt x="1085" y="900"/>
                  </a:lnTo>
                  <a:lnTo>
                    <a:pt x="1080" y="902"/>
                  </a:lnTo>
                  <a:lnTo>
                    <a:pt x="1076" y="902"/>
                  </a:lnTo>
                  <a:lnTo>
                    <a:pt x="1071" y="900"/>
                  </a:lnTo>
                  <a:lnTo>
                    <a:pt x="1069" y="893"/>
                  </a:lnTo>
                  <a:lnTo>
                    <a:pt x="1064" y="891"/>
                  </a:lnTo>
                  <a:lnTo>
                    <a:pt x="1057" y="884"/>
                  </a:lnTo>
                  <a:lnTo>
                    <a:pt x="1046" y="877"/>
                  </a:lnTo>
                  <a:lnTo>
                    <a:pt x="1039" y="879"/>
                  </a:lnTo>
                  <a:lnTo>
                    <a:pt x="1037" y="882"/>
                  </a:lnTo>
                  <a:lnTo>
                    <a:pt x="1035" y="889"/>
                  </a:lnTo>
                  <a:lnTo>
                    <a:pt x="1032" y="893"/>
                  </a:lnTo>
                  <a:lnTo>
                    <a:pt x="1032" y="907"/>
                  </a:lnTo>
                  <a:lnTo>
                    <a:pt x="1021" y="925"/>
                  </a:lnTo>
                  <a:lnTo>
                    <a:pt x="1019" y="927"/>
                  </a:lnTo>
                  <a:lnTo>
                    <a:pt x="1014" y="927"/>
                  </a:lnTo>
                  <a:lnTo>
                    <a:pt x="1012" y="927"/>
                  </a:lnTo>
                  <a:lnTo>
                    <a:pt x="1010" y="927"/>
                  </a:lnTo>
                  <a:lnTo>
                    <a:pt x="1007" y="927"/>
                  </a:lnTo>
                  <a:lnTo>
                    <a:pt x="1005" y="927"/>
                  </a:lnTo>
                  <a:lnTo>
                    <a:pt x="1003" y="927"/>
                  </a:lnTo>
                  <a:lnTo>
                    <a:pt x="1000" y="927"/>
                  </a:lnTo>
                  <a:lnTo>
                    <a:pt x="998" y="927"/>
                  </a:lnTo>
                  <a:lnTo>
                    <a:pt x="994" y="927"/>
                  </a:lnTo>
                  <a:lnTo>
                    <a:pt x="991" y="925"/>
                  </a:lnTo>
                  <a:lnTo>
                    <a:pt x="989" y="923"/>
                  </a:lnTo>
                  <a:lnTo>
                    <a:pt x="987" y="920"/>
                  </a:lnTo>
                  <a:lnTo>
                    <a:pt x="984" y="916"/>
                  </a:lnTo>
                  <a:lnTo>
                    <a:pt x="982" y="914"/>
                  </a:lnTo>
                  <a:lnTo>
                    <a:pt x="980" y="914"/>
                  </a:lnTo>
                  <a:lnTo>
                    <a:pt x="978" y="916"/>
                  </a:lnTo>
                  <a:lnTo>
                    <a:pt x="975" y="916"/>
                  </a:lnTo>
                  <a:lnTo>
                    <a:pt x="973" y="914"/>
                  </a:lnTo>
                  <a:lnTo>
                    <a:pt x="971" y="914"/>
                  </a:lnTo>
                  <a:lnTo>
                    <a:pt x="968" y="914"/>
                  </a:lnTo>
                  <a:lnTo>
                    <a:pt x="966" y="914"/>
                  </a:lnTo>
                  <a:lnTo>
                    <a:pt x="964" y="916"/>
                  </a:lnTo>
                  <a:lnTo>
                    <a:pt x="962" y="916"/>
                  </a:lnTo>
                  <a:lnTo>
                    <a:pt x="957" y="916"/>
                  </a:lnTo>
                  <a:lnTo>
                    <a:pt x="952" y="916"/>
                  </a:lnTo>
                  <a:lnTo>
                    <a:pt x="948" y="920"/>
                  </a:lnTo>
                  <a:lnTo>
                    <a:pt x="941" y="923"/>
                  </a:lnTo>
                  <a:lnTo>
                    <a:pt x="939" y="925"/>
                  </a:lnTo>
                  <a:lnTo>
                    <a:pt x="934" y="925"/>
                  </a:lnTo>
                  <a:lnTo>
                    <a:pt x="932" y="925"/>
                  </a:lnTo>
                  <a:lnTo>
                    <a:pt x="930" y="925"/>
                  </a:lnTo>
                  <a:lnTo>
                    <a:pt x="925" y="923"/>
                  </a:lnTo>
                  <a:lnTo>
                    <a:pt x="923" y="923"/>
                  </a:lnTo>
                  <a:lnTo>
                    <a:pt x="920" y="920"/>
                  </a:lnTo>
                  <a:lnTo>
                    <a:pt x="918" y="920"/>
                  </a:lnTo>
                  <a:lnTo>
                    <a:pt x="916" y="920"/>
                  </a:lnTo>
                  <a:lnTo>
                    <a:pt x="911" y="918"/>
                  </a:lnTo>
                  <a:lnTo>
                    <a:pt x="909" y="916"/>
                  </a:lnTo>
                  <a:lnTo>
                    <a:pt x="909" y="914"/>
                  </a:lnTo>
                  <a:lnTo>
                    <a:pt x="907" y="911"/>
                  </a:lnTo>
                  <a:lnTo>
                    <a:pt x="904" y="911"/>
                  </a:lnTo>
                  <a:lnTo>
                    <a:pt x="902" y="909"/>
                  </a:lnTo>
                  <a:lnTo>
                    <a:pt x="902" y="904"/>
                  </a:lnTo>
                  <a:lnTo>
                    <a:pt x="900" y="904"/>
                  </a:lnTo>
                  <a:lnTo>
                    <a:pt x="900" y="902"/>
                  </a:lnTo>
                  <a:lnTo>
                    <a:pt x="895" y="902"/>
                  </a:lnTo>
                  <a:lnTo>
                    <a:pt x="893" y="904"/>
                  </a:lnTo>
                  <a:lnTo>
                    <a:pt x="893" y="909"/>
                  </a:lnTo>
                  <a:lnTo>
                    <a:pt x="891" y="911"/>
                  </a:lnTo>
                  <a:lnTo>
                    <a:pt x="888" y="914"/>
                  </a:lnTo>
                  <a:lnTo>
                    <a:pt x="886" y="916"/>
                  </a:lnTo>
                  <a:lnTo>
                    <a:pt x="882" y="918"/>
                  </a:lnTo>
                  <a:lnTo>
                    <a:pt x="879" y="923"/>
                  </a:lnTo>
                  <a:lnTo>
                    <a:pt x="877" y="925"/>
                  </a:lnTo>
                  <a:lnTo>
                    <a:pt x="875" y="925"/>
                  </a:lnTo>
                  <a:lnTo>
                    <a:pt x="870" y="925"/>
                  </a:lnTo>
                  <a:lnTo>
                    <a:pt x="868" y="925"/>
                  </a:lnTo>
                  <a:lnTo>
                    <a:pt x="866" y="925"/>
                  </a:lnTo>
                  <a:lnTo>
                    <a:pt x="863" y="923"/>
                  </a:lnTo>
                  <a:lnTo>
                    <a:pt x="861" y="923"/>
                  </a:lnTo>
                  <a:lnTo>
                    <a:pt x="859" y="925"/>
                  </a:lnTo>
                  <a:lnTo>
                    <a:pt x="856" y="927"/>
                  </a:lnTo>
                  <a:lnTo>
                    <a:pt x="852" y="930"/>
                  </a:lnTo>
                  <a:lnTo>
                    <a:pt x="847" y="930"/>
                  </a:lnTo>
                  <a:lnTo>
                    <a:pt x="847" y="932"/>
                  </a:lnTo>
                  <a:lnTo>
                    <a:pt x="845" y="932"/>
                  </a:lnTo>
                  <a:lnTo>
                    <a:pt x="843" y="930"/>
                  </a:lnTo>
                  <a:lnTo>
                    <a:pt x="838" y="930"/>
                  </a:lnTo>
                  <a:lnTo>
                    <a:pt x="836" y="927"/>
                  </a:lnTo>
                  <a:lnTo>
                    <a:pt x="834" y="927"/>
                  </a:lnTo>
                  <a:lnTo>
                    <a:pt x="831" y="927"/>
                  </a:lnTo>
                  <a:lnTo>
                    <a:pt x="829" y="927"/>
                  </a:lnTo>
                  <a:lnTo>
                    <a:pt x="824" y="930"/>
                  </a:lnTo>
                  <a:lnTo>
                    <a:pt x="822" y="932"/>
                  </a:lnTo>
                  <a:lnTo>
                    <a:pt x="820" y="932"/>
                  </a:lnTo>
                  <a:lnTo>
                    <a:pt x="815" y="932"/>
                  </a:lnTo>
                  <a:lnTo>
                    <a:pt x="808" y="930"/>
                  </a:lnTo>
                  <a:lnTo>
                    <a:pt x="806" y="930"/>
                  </a:lnTo>
                  <a:lnTo>
                    <a:pt x="804" y="932"/>
                  </a:lnTo>
                  <a:lnTo>
                    <a:pt x="804" y="934"/>
                  </a:lnTo>
                  <a:lnTo>
                    <a:pt x="802" y="936"/>
                  </a:lnTo>
                  <a:lnTo>
                    <a:pt x="799" y="936"/>
                  </a:lnTo>
                  <a:lnTo>
                    <a:pt x="795" y="936"/>
                  </a:lnTo>
                  <a:lnTo>
                    <a:pt x="792" y="939"/>
                  </a:lnTo>
                  <a:lnTo>
                    <a:pt x="790" y="941"/>
                  </a:lnTo>
                  <a:lnTo>
                    <a:pt x="790" y="946"/>
                  </a:lnTo>
                  <a:lnTo>
                    <a:pt x="788" y="950"/>
                  </a:lnTo>
                  <a:lnTo>
                    <a:pt x="786" y="950"/>
                  </a:lnTo>
                  <a:lnTo>
                    <a:pt x="783" y="952"/>
                  </a:lnTo>
                  <a:lnTo>
                    <a:pt x="779" y="952"/>
                  </a:lnTo>
                  <a:lnTo>
                    <a:pt x="776" y="952"/>
                  </a:lnTo>
                  <a:lnTo>
                    <a:pt x="772" y="952"/>
                  </a:lnTo>
                  <a:lnTo>
                    <a:pt x="770" y="955"/>
                  </a:lnTo>
                  <a:lnTo>
                    <a:pt x="767" y="959"/>
                  </a:lnTo>
                  <a:lnTo>
                    <a:pt x="765" y="962"/>
                  </a:lnTo>
                  <a:lnTo>
                    <a:pt x="756" y="964"/>
                  </a:lnTo>
                  <a:lnTo>
                    <a:pt x="756" y="973"/>
                  </a:lnTo>
                  <a:lnTo>
                    <a:pt x="756" y="978"/>
                  </a:lnTo>
                  <a:lnTo>
                    <a:pt x="756" y="980"/>
                  </a:lnTo>
                  <a:lnTo>
                    <a:pt x="756" y="982"/>
                  </a:lnTo>
                  <a:lnTo>
                    <a:pt x="751" y="987"/>
                  </a:lnTo>
                  <a:lnTo>
                    <a:pt x="744" y="989"/>
                  </a:lnTo>
                  <a:lnTo>
                    <a:pt x="740" y="991"/>
                  </a:lnTo>
                  <a:lnTo>
                    <a:pt x="735" y="994"/>
                  </a:lnTo>
                  <a:lnTo>
                    <a:pt x="733" y="994"/>
                  </a:lnTo>
                  <a:lnTo>
                    <a:pt x="726" y="994"/>
                  </a:lnTo>
                  <a:lnTo>
                    <a:pt x="724" y="996"/>
                  </a:lnTo>
                  <a:lnTo>
                    <a:pt x="719" y="996"/>
                  </a:lnTo>
                  <a:lnTo>
                    <a:pt x="712" y="998"/>
                  </a:lnTo>
                  <a:lnTo>
                    <a:pt x="708" y="1000"/>
                  </a:lnTo>
                  <a:lnTo>
                    <a:pt x="703" y="1000"/>
                  </a:lnTo>
                  <a:lnTo>
                    <a:pt x="701" y="1000"/>
                  </a:lnTo>
                  <a:lnTo>
                    <a:pt x="699" y="1000"/>
                  </a:lnTo>
                  <a:lnTo>
                    <a:pt x="696" y="998"/>
                  </a:lnTo>
                  <a:lnTo>
                    <a:pt x="696" y="994"/>
                  </a:lnTo>
                  <a:lnTo>
                    <a:pt x="696" y="989"/>
                  </a:lnTo>
                  <a:lnTo>
                    <a:pt x="696" y="978"/>
                  </a:lnTo>
                  <a:lnTo>
                    <a:pt x="696" y="975"/>
                  </a:lnTo>
                  <a:lnTo>
                    <a:pt x="694" y="973"/>
                  </a:lnTo>
                  <a:lnTo>
                    <a:pt x="692" y="973"/>
                  </a:lnTo>
                  <a:lnTo>
                    <a:pt x="692" y="971"/>
                  </a:lnTo>
                  <a:lnTo>
                    <a:pt x="690" y="968"/>
                  </a:lnTo>
                  <a:lnTo>
                    <a:pt x="685" y="968"/>
                  </a:lnTo>
                  <a:lnTo>
                    <a:pt x="680" y="968"/>
                  </a:lnTo>
                  <a:lnTo>
                    <a:pt x="678" y="968"/>
                  </a:lnTo>
                  <a:lnTo>
                    <a:pt x="676" y="971"/>
                  </a:lnTo>
                  <a:lnTo>
                    <a:pt x="674" y="975"/>
                  </a:lnTo>
                  <a:lnTo>
                    <a:pt x="674" y="980"/>
                  </a:lnTo>
                  <a:lnTo>
                    <a:pt x="671" y="980"/>
                  </a:lnTo>
                  <a:lnTo>
                    <a:pt x="669" y="982"/>
                  </a:lnTo>
                  <a:lnTo>
                    <a:pt x="667" y="984"/>
                  </a:lnTo>
                  <a:lnTo>
                    <a:pt x="664" y="987"/>
                  </a:lnTo>
                  <a:lnTo>
                    <a:pt x="664" y="989"/>
                  </a:lnTo>
                  <a:lnTo>
                    <a:pt x="662" y="991"/>
                  </a:lnTo>
                  <a:lnTo>
                    <a:pt x="658" y="994"/>
                  </a:lnTo>
                  <a:lnTo>
                    <a:pt x="655" y="996"/>
                  </a:lnTo>
                  <a:lnTo>
                    <a:pt x="653" y="998"/>
                  </a:lnTo>
                  <a:lnTo>
                    <a:pt x="651" y="1000"/>
                  </a:lnTo>
                  <a:lnTo>
                    <a:pt x="648" y="1003"/>
                  </a:lnTo>
                  <a:lnTo>
                    <a:pt x="644" y="1005"/>
                  </a:lnTo>
                  <a:lnTo>
                    <a:pt x="642" y="1007"/>
                  </a:lnTo>
                  <a:lnTo>
                    <a:pt x="639" y="1010"/>
                  </a:lnTo>
                  <a:lnTo>
                    <a:pt x="639" y="1012"/>
                  </a:lnTo>
                  <a:lnTo>
                    <a:pt x="644" y="1012"/>
                  </a:lnTo>
                  <a:lnTo>
                    <a:pt x="646" y="1012"/>
                  </a:lnTo>
                  <a:lnTo>
                    <a:pt x="648" y="1012"/>
                  </a:lnTo>
                  <a:lnTo>
                    <a:pt x="651" y="1014"/>
                  </a:lnTo>
                  <a:lnTo>
                    <a:pt x="651" y="1016"/>
                  </a:lnTo>
                  <a:lnTo>
                    <a:pt x="651" y="1023"/>
                  </a:lnTo>
                  <a:lnTo>
                    <a:pt x="651" y="1026"/>
                  </a:lnTo>
                  <a:lnTo>
                    <a:pt x="651" y="1028"/>
                  </a:lnTo>
                  <a:lnTo>
                    <a:pt x="648" y="1032"/>
                  </a:lnTo>
                  <a:lnTo>
                    <a:pt x="648" y="1037"/>
                  </a:lnTo>
                  <a:lnTo>
                    <a:pt x="646" y="1039"/>
                  </a:lnTo>
                  <a:lnTo>
                    <a:pt x="646" y="1044"/>
                  </a:lnTo>
                  <a:lnTo>
                    <a:pt x="644" y="1048"/>
                  </a:lnTo>
                  <a:lnTo>
                    <a:pt x="642" y="1053"/>
                  </a:lnTo>
                  <a:lnTo>
                    <a:pt x="642" y="1058"/>
                  </a:lnTo>
                  <a:lnTo>
                    <a:pt x="639" y="1060"/>
                  </a:lnTo>
                  <a:lnTo>
                    <a:pt x="639" y="1064"/>
                  </a:lnTo>
                  <a:lnTo>
                    <a:pt x="639" y="1067"/>
                  </a:lnTo>
                  <a:lnTo>
                    <a:pt x="639" y="1071"/>
                  </a:lnTo>
                  <a:lnTo>
                    <a:pt x="637" y="1074"/>
                  </a:lnTo>
                  <a:lnTo>
                    <a:pt x="637" y="1078"/>
                  </a:lnTo>
                  <a:lnTo>
                    <a:pt x="639" y="1080"/>
                  </a:lnTo>
                  <a:lnTo>
                    <a:pt x="639" y="1083"/>
                  </a:lnTo>
                  <a:lnTo>
                    <a:pt x="639" y="1087"/>
                  </a:lnTo>
                  <a:lnTo>
                    <a:pt x="639" y="1092"/>
                  </a:lnTo>
                  <a:lnTo>
                    <a:pt x="637" y="1096"/>
                  </a:lnTo>
                  <a:lnTo>
                    <a:pt x="637" y="1099"/>
                  </a:lnTo>
                  <a:lnTo>
                    <a:pt x="637" y="1101"/>
                  </a:lnTo>
                  <a:lnTo>
                    <a:pt x="637" y="1103"/>
                  </a:lnTo>
                  <a:lnTo>
                    <a:pt x="637" y="1108"/>
                  </a:lnTo>
                  <a:lnTo>
                    <a:pt x="635" y="1112"/>
                  </a:lnTo>
                  <a:lnTo>
                    <a:pt x="635" y="1115"/>
                  </a:lnTo>
                  <a:lnTo>
                    <a:pt x="635" y="1117"/>
                  </a:lnTo>
                  <a:lnTo>
                    <a:pt x="632" y="1117"/>
                  </a:lnTo>
                  <a:lnTo>
                    <a:pt x="632" y="1119"/>
                  </a:lnTo>
                  <a:lnTo>
                    <a:pt x="630" y="1119"/>
                  </a:lnTo>
                  <a:lnTo>
                    <a:pt x="626" y="1119"/>
                  </a:lnTo>
                  <a:lnTo>
                    <a:pt x="623" y="1119"/>
                  </a:lnTo>
                  <a:lnTo>
                    <a:pt x="621" y="1119"/>
                  </a:lnTo>
                  <a:lnTo>
                    <a:pt x="617" y="1117"/>
                  </a:lnTo>
                  <a:lnTo>
                    <a:pt x="614" y="1117"/>
                  </a:lnTo>
                  <a:lnTo>
                    <a:pt x="610" y="1117"/>
                  </a:lnTo>
                  <a:lnTo>
                    <a:pt x="607" y="1117"/>
                  </a:lnTo>
                  <a:lnTo>
                    <a:pt x="607" y="1122"/>
                  </a:lnTo>
                  <a:lnTo>
                    <a:pt x="607" y="1128"/>
                  </a:lnTo>
                  <a:lnTo>
                    <a:pt x="607" y="1131"/>
                  </a:lnTo>
                  <a:lnTo>
                    <a:pt x="605" y="1133"/>
                  </a:lnTo>
                  <a:lnTo>
                    <a:pt x="603" y="1135"/>
                  </a:lnTo>
                  <a:lnTo>
                    <a:pt x="601" y="1135"/>
                  </a:lnTo>
                  <a:lnTo>
                    <a:pt x="596" y="1135"/>
                  </a:lnTo>
                  <a:lnTo>
                    <a:pt x="594" y="1138"/>
                  </a:lnTo>
                  <a:lnTo>
                    <a:pt x="591" y="1138"/>
                  </a:lnTo>
                  <a:lnTo>
                    <a:pt x="591" y="1140"/>
                  </a:lnTo>
                  <a:lnTo>
                    <a:pt x="591" y="1142"/>
                  </a:lnTo>
                  <a:lnTo>
                    <a:pt x="591" y="1147"/>
                  </a:lnTo>
                  <a:lnTo>
                    <a:pt x="591" y="1151"/>
                  </a:lnTo>
                  <a:lnTo>
                    <a:pt x="591" y="1154"/>
                  </a:lnTo>
                  <a:lnTo>
                    <a:pt x="594" y="1156"/>
                  </a:lnTo>
                  <a:lnTo>
                    <a:pt x="596" y="1156"/>
                  </a:lnTo>
                  <a:lnTo>
                    <a:pt x="598" y="1158"/>
                  </a:lnTo>
                  <a:lnTo>
                    <a:pt x="598" y="1160"/>
                  </a:lnTo>
                  <a:lnTo>
                    <a:pt x="598" y="1163"/>
                  </a:lnTo>
                  <a:lnTo>
                    <a:pt x="601" y="1165"/>
                  </a:lnTo>
                  <a:lnTo>
                    <a:pt x="601" y="1167"/>
                  </a:lnTo>
                  <a:lnTo>
                    <a:pt x="603" y="1170"/>
                  </a:lnTo>
                  <a:lnTo>
                    <a:pt x="607" y="1174"/>
                  </a:lnTo>
                  <a:lnTo>
                    <a:pt x="607" y="1176"/>
                  </a:lnTo>
                  <a:lnTo>
                    <a:pt x="610" y="1181"/>
                  </a:lnTo>
                  <a:lnTo>
                    <a:pt x="610" y="1183"/>
                  </a:lnTo>
                  <a:lnTo>
                    <a:pt x="610" y="1190"/>
                  </a:lnTo>
                  <a:lnTo>
                    <a:pt x="607" y="1192"/>
                  </a:lnTo>
                  <a:lnTo>
                    <a:pt x="607" y="1197"/>
                  </a:lnTo>
                  <a:lnTo>
                    <a:pt x="603" y="1202"/>
                  </a:lnTo>
                  <a:lnTo>
                    <a:pt x="601" y="1206"/>
                  </a:lnTo>
                  <a:lnTo>
                    <a:pt x="601" y="1208"/>
                  </a:lnTo>
                  <a:lnTo>
                    <a:pt x="598" y="1213"/>
                  </a:lnTo>
                  <a:lnTo>
                    <a:pt x="598" y="1218"/>
                  </a:lnTo>
                  <a:lnTo>
                    <a:pt x="601" y="1227"/>
                  </a:lnTo>
                  <a:lnTo>
                    <a:pt x="601" y="1234"/>
                  </a:lnTo>
                  <a:lnTo>
                    <a:pt x="601" y="1236"/>
                  </a:lnTo>
                  <a:lnTo>
                    <a:pt x="598" y="1236"/>
                  </a:lnTo>
                  <a:lnTo>
                    <a:pt x="594" y="1238"/>
                  </a:lnTo>
                  <a:lnTo>
                    <a:pt x="591" y="1240"/>
                  </a:lnTo>
                  <a:lnTo>
                    <a:pt x="589" y="1243"/>
                  </a:lnTo>
                  <a:lnTo>
                    <a:pt x="585" y="1245"/>
                  </a:lnTo>
                  <a:lnTo>
                    <a:pt x="582" y="1250"/>
                  </a:lnTo>
                  <a:lnTo>
                    <a:pt x="575" y="1252"/>
                  </a:lnTo>
                  <a:lnTo>
                    <a:pt x="573" y="1252"/>
                  </a:lnTo>
                  <a:lnTo>
                    <a:pt x="569" y="1252"/>
                  </a:lnTo>
                  <a:lnTo>
                    <a:pt x="566" y="1252"/>
                  </a:lnTo>
                  <a:lnTo>
                    <a:pt x="564" y="1252"/>
                  </a:lnTo>
                  <a:lnTo>
                    <a:pt x="562" y="1247"/>
                  </a:lnTo>
                  <a:lnTo>
                    <a:pt x="562" y="1245"/>
                  </a:lnTo>
                  <a:lnTo>
                    <a:pt x="555" y="1245"/>
                  </a:lnTo>
                  <a:lnTo>
                    <a:pt x="553" y="1243"/>
                  </a:lnTo>
                  <a:lnTo>
                    <a:pt x="548" y="1238"/>
                  </a:lnTo>
                  <a:lnTo>
                    <a:pt x="548" y="1236"/>
                  </a:lnTo>
                  <a:lnTo>
                    <a:pt x="543" y="1222"/>
                  </a:lnTo>
                  <a:lnTo>
                    <a:pt x="537" y="1208"/>
                  </a:lnTo>
                  <a:lnTo>
                    <a:pt x="532" y="1204"/>
                  </a:lnTo>
                  <a:lnTo>
                    <a:pt x="530" y="1202"/>
                  </a:lnTo>
                  <a:lnTo>
                    <a:pt x="525" y="1202"/>
                  </a:lnTo>
                  <a:lnTo>
                    <a:pt x="523" y="1202"/>
                  </a:lnTo>
                  <a:lnTo>
                    <a:pt x="521" y="1202"/>
                  </a:lnTo>
                  <a:lnTo>
                    <a:pt x="514" y="1204"/>
                  </a:lnTo>
                  <a:lnTo>
                    <a:pt x="509" y="1206"/>
                  </a:lnTo>
                  <a:lnTo>
                    <a:pt x="505" y="1208"/>
                  </a:lnTo>
                  <a:lnTo>
                    <a:pt x="498" y="1215"/>
                  </a:lnTo>
                  <a:lnTo>
                    <a:pt x="491" y="1220"/>
                  </a:lnTo>
                  <a:lnTo>
                    <a:pt x="489" y="1224"/>
                  </a:lnTo>
                  <a:lnTo>
                    <a:pt x="484" y="1222"/>
                  </a:lnTo>
                  <a:lnTo>
                    <a:pt x="484" y="1220"/>
                  </a:lnTo>
                  <a:lnTo>
                    <a:pt x="484" y="1213"/>
                  </a:lnTo>
                  <a:lnTo>
                    <a:pt x="482" y="1213"/>
                  </a:lnTo>
                  <a:lnTo>
                    <a:pt x="475" y="1211"/>
                  </a:lnTo>
                  <a:lnTo>
                    <a:pt x="473" y="1211"/>
                  </a:lnTo>
                  <a:lnTo>
                    <a:pt x="470" y="1208"/>
                  </a:lnTo>
                  <a:lnTo>
                    <a:pt x="468" y="1206"/>
                  </a:lnTo>
                  <a:lnTo>
                    <a:pt x="466" y="1204"/>
                  </a:lnTo>
                  <a:lnTo>
                    <a:pt x="461" y="1204"/>
                  </a:lnTo>
                  <a:lnTo>
                    <a:pt x="457" y="1202"/>
                  </a:lnTo>
                  <a:lnTo>
                    <a:pt x="454" y="1202"/>
                  </a:lnTo>
                  <a:lnTo>
                    <a:pt x="447" y="1202"/>
                  </a:lnTo>
                  <a:lnTo>
                    <a:pt x="445" y="1199"/>
                  </a:lnTo>
                  <a:lnTo>
                    <a:pt x="443" y="1199"/>
                  </a:lnTo>
                  <a:lnTo>
                    <a:pt x="441" y="1197"/>
                  </a:lnTo>
                  <a:lnTo>
                    <a:pt x="441" y="1192"/>
                  </a:lnTo>
                  <a:lnTo>
                    <a:pt x="443" y="1188"/>
                  </a:lnTo>
                  <a:lnTo>
                    <a:pt x="443" y="1186"/>
                  </a:lnTo>
                  <a:lnTo>
                    <a:pt x="443" y="1183"/>
                  </a:lnTo>
                  <a:lnTo>
                    <a:pt x="441" y="1181"/>
                  </a:lnTo>
                  <a:lnTo>
                    <a:pt x="434" y="1181"/>
                  </a:lnTo>
                  <a:lnTo>
                    <a:pt x="427" y="1179"/>
                  </a:lnTo>
                  <a:lnTo>
                    <a:pt x="425" y="1176"/>
                  </a:lnTo>
                  <a:lnTo>
                    <a:pt x="418" y="1174"/>
                  </a:lnTo>
                  <a:lnTo>
                    <a:pt x="415" y="1179"/>
                  </a:lnTo>
                  <a:lnTo>
                    <a:pt x="411" y="1183"/>
                  </a:lnTo>
                  <a:lnTo>
                    <a:pt x="409" y="1188"/>
                  </a:lnTo>
                  <a:lnTo>
                    <a:pt x="409" y="1190"/>
                  </a:lnTo>
                  <a:lnTo>
                    <a:pt x="409" y="1192"/>
                  </a:lnTo>
                  <a:lnTo>
                    <a:pt x="411" y="1197"/>
                  </a:lnTo>
                  <a:lnTo>
                    <a:pt x="413" y="1204"/>
                  </a:lnTo>
                  <a:lnTo>
                    <a:pt x="413" y="1211"/>
                  </a:lnTo>
                  <a:lnTo>
                    <a:pt x="415" y="1215"/>
                  </a:lnTo>
                  <a:lnTo>
                    <a:pt x="415" y="1218"/>
                  </a:lnTo>
                  <a:lnTo>
                    <a:pt x="415" y="1222"/>
                  </a:lnTo>
                  <a:lnTo>
                    <a:pt x="413" y="1224"/>
                  </a:lnTo>
                  <a:lnTo>
                    <a:pt x="411" y="1224"/>
                  </a:lnTo>
                  <a:lnTo>
                    <a:pt x="409" y="1227"/>
                  </a:lnTo>
                  <a:lnTo>
                    <a:pt x="406" y="1227"/>
                  </a:lnTo>
                  <a:lnTo>
                    <a:pt x="404" y="1227"/>
                  </a:lnTo>
                  <a:lnTo>
                    <a:pt x="402" y="1227"/>
                  </a:lnTo>
                  <a:lnTo>
                    <a:pt x="397" y="1227"/>
                  </a:lnTo>
                  <a:lnTo>
                    <a:pt x="395" y="1224"/>
                  </a:lnTo>
                  <a:lnTo>
                    <a:pt x="395" y="1222"/>
                  </a:lnTo>
                  <a:lnTo>
                    <a:pt x="395" y="1218"/>
                  </a:lnTo>
                  <a:lnTo>
                    <a:pt x="395" y="1215"/>
                  </a:lnTo>
                  <a:lnTo>
                    <a:pt x="393" y="1213"/>
                  </a:lnTo>
                  <a:lnTo>
                    <a:pt x="390" y="1213"/>
                  </a:lnTo>
                  <a:lnTo>
                    <a:pt x="388" y="1213"/>
                  </a:lnTo>
                  <a:lnTo>
                    <a:pt x="386" y="1213"/>
                  </a:lnTo>
                  <a:lnTo>
                    <a:pt x="383" y="1211"/>
                  </a:lnTo>
                  <a:lnTo>
                    <a:pt x="381" y="1206"/>
                  </a:lnTo>
                  <a:lnTo>
                    <a:pt x="379" y="1204"/>
                  </a:lnTo>
                  <a:lnTo>
                    <a:pt x="377" y="1202"/>
                  </a:lnTo>
                  <a:lnTo>
                    <a:pt x="374" y="1202"/>
                  </a:lnTo>
                  <a:lnTo>
                    <a:pt x="372" y="1204"/>
                  </a:lnTo>
                  <a:lnTo>
                    <a:pt x="367" y="1206"/>
                  </a:lnTo>
                  <a:lnTo>
                    <a:pt x="361" y="1206"/>
                  </a:lnTo>
                  <a:lnTo>
                    <a:pt x="358" y="1208"/>
                  </a:lnTo>
                  <a:lnTo>
                    <a:pt x="356" y="1208"/>
                  </a:lnTo>
                  <a:lnTo>
                    <a:pt x="351" y="1206"/>
                  </a:lnTo>
                  <a:lnTo>
                    <a:pt x="345" y="1204"/>
                  </a:lnTo>
                  <a:lnTo>
                    <a:pt x="342" y="1204"/>
                  </a:lnTo>
                  <a:lnTo>
                    <a:pt x="340" y="1204"/>
                  </a:lnTo>
                  <a:lnTo>
                    <a:pt x="335" y="1204"/>
                  </a:lnTo>
                  <a:lnTo>
                    <a:pt x="324" y="1208"/>
                  </a:lnTo>
                  <a:lnTo>
                    <a:pt x="315" y="1211"/>
                  </a:lnTo>
                  <a:lnTo>
                    <a:pt x="313" y="1213"/>
                  </a:lnTo>
                  <a:lnTo>
                    <a:pt x="310" y="1215"/>
                  </a:lnTo>
                  <a:lnTo>
                    <a:pt x="308" y="1218"/>
                  </a:lnTo>
                  <a:lnTo>
                    <a:pt x="306" y="1222"/>
                  </a:lnTo>
                  <a:lnTo>
                    <a:pt x="306" y="1224"/>
                  </a:lnTo>
                  <a:lnTo>
                    <a:pt x="303" y="1227"/>
                  </a:lnTo>
                  <a:lnTo>
                    <a:pt x="301" y="1227"/>
                  </a:lnTo>
                  <a:lnTo>
                    <a:pt x="299" y="1224"/>
                  </a:lnTo>
                  <a:lnTo>
                    <a:pt x="297" y="1222"/>
                  </a:lnTo>
                  <a:lnTo>
                    <a:pt x="294" y="1220"/>
                  </a:lnTo>
                  <a:lnTo>
                    <a:pt x="292" y="1220"/>
                  </a:lnTo>
                  <a:lnTo>
                    <a:pt x="287" y="1220"/>
                  </a:lnTo>
                  <a:lnTo>
                    <a:pt x="285" y="1220"/>
                  </a:lnTo>
                  <a:lnTo>
                    <a:pt x="278" y="1220"/>
                  </a:lnTo>
                  <a:lnTo>
                    <a:pt x="276" y="1222"/>
                  </a:lnTo>
                  <a:lnTo>
                    <a:pt x="274" y="1222"/>
                  </a:lnTo>
                  <a:lnTo>
                    <a:pt x="274" y="1224"/>
                  </a:lnTo>
                  <a:lnTo>
                    <a:pt x="271" y="1229"/>
                  </a:lnTo>
                  <a:lnTo>
                    <a:pt x="267" y="1238"/>
                  </a:lnTo>
                  <a:lnTo>
                    <a:pt x="265" y="1245"/>
                  </a:lnTo>
                  <a:lnTo>
                    <a:pt x="262" y="1252"/>
                  </a:lnTo>
                  <a:lnTo>
                    <a:pt x="260" y="1252"/>
                  </a:lnTo>
                  <a:lnTo>
                    <a:pt x="258" y="1252"/>
                  </a:lnTo>
                  <a:lnTo>
                    <a:pt x="255" y="1252"/>
                  </a:lnTo>
                  <a:lnTo>
                    <a:pt x="255" y="1254"/>
                  </a:lnTo>
                  <a:lnTo>
                    <a:pt x="253" y="1254"/>
                  </a:lnTo>
                  <a:lnTo>
                    <a:pt x="251" y="1254"/>
                  </a:lnTo>
                  <a:lnTo>
                    <a:pt x="249" y="1254"/>
                  </a:lnTo>
                  <a:lnTo>
                    <a:pt x="246" y="1256"/>
                  </a:lnTo>
                  <a:lnTo>
                    <a:pt x="244" y="1256"/>
                  </a:lnTo>
                  <a:lnTo>
                    <a:pt x="242" y="1256"/>
                  </a:lnTo>
                  <a:lnTo>
                    <a:pt x="239" y="1256"/>
                  </a:lnTo>
                  <a:lnTo>
                    <a:pt x="237" y="1254"/>
                  </a:lnTo>
                  <a:lnTo>
                    <a:pt x="230" y="1245"/>
                  </a:lnTo>
                  <a:lnTo>
                    <a:pt x="228" y="1245"/>
                  </a:lnTo>
                  <a:lnTo>
                    <a:pt x="223" y="1247"/>
                  </a:lnTo>
                  <a:lnTo>
                    <a:pt x="219" y="1247"/>
                  </a:lnTo>
                  <a:lnTo>
                    <a:pt x="217" y="1252"/>
                  </a:lnTo>
                  <a:lnTo>
                    <a:pt x="217" y="1254"/>
                  </a:lnTo>
                  <a:lnTo>
                    <a:pt x="219" y="1256"/>
                  </a:lnTo>
                  <a:lnTo>
                    <a:pt x="219" y="1259"/>
                  </a:lnTo>
                  <a:lnTo>
                    <a:pt x="217" y="1263"/>
                  </a:lnTo>
                  <a:lnTo>
                    <a:pt x="217" y="1266"/>
                  </a:lnTo>
                  <a:lnTo>
                    <a:pt x="214" y="1270"/>
                  </a:lnTo>
                  <a:lnTo>
                    <a:pt x="212" y="1268"/>
                  </a:lnTo>
                  <a:lnTo>
                    <a:pt x="210" y="1268"/>
                  </a:lnTo>
                  <a:lnTo>
                    <a:pt x="205" y="1268"/>
                  </a:lnTo>
                  <a:lnTo>
                    <a:pt x="203" y="1268"/>
                  </a:lnTo>
                  <a:lnTo>
                    <a:pt x="201" y="1268"/>
                  </a:lnTo>
                  <a:lnTo>
                    <a:pt x="198" y="1270"/>
                  </a:lnTo>
                  <a:lnTo>
                    <a:pt x="196" y="1270"/>
                  </a:lnTo>
                  <a:lnTo>
                    <a:pt x="194" y="1268"/>
                  </a:lnTo>
                  <a:lnTo>
                    <a:pt x="192" y="1266"/>
                  </a:lnTo>
                  <a:lnTo>
                    <a:pt x="192" y="1268"/>
                  </a:lnTo>
                  <a:lnTo>
                    <a:pt x="189" y="1268"/>
                  </a:lnTo>
                  <a:lnTo>
                    <a:pt x="187" y="1268"/>
                  </a:lnTo>
                  <a:lnTo>
                    <a:pt x="185" y="1268"/>
                  </a:lnTo>
                  <a:lnTo>
                    <a:pt x="182" y="1266"/>
                  </a:lnTo>
                  <a:lnTo>
                    <a:pt x="180" y="1266"/>
                  </a:lnTo>
                  <a:lnTo>
                    <a:pt x="178" y="1268"/>
                  </a:lnTo>
                  <a:lnTo>
                    <a:pt x="176" y="1268"/>
                  </a:lnTo>
                  <a:lnTo>
                    <a:pt x="173" y="1268"/>
                  </a:lnTo>
                  <a:lnTo>
                    <a:pt x="171" y="1270"/>
                  </a:lnTo>
                  <a:lnTo>
                    <a:pt x="169" y="1272"/>
                  </a:lnTo>
                  <a:lnTo>
                    <a:pt x="166" y="1272"/>
                  </a:lnTo>
                  <a:lnTo>
                    <a:pt x="164" y="1272"/>
                  </a:lnTo>
                  <a:lnTo>
                    <a:pt x="160" y="1272"/>
                  </a:lnTo>
                  <a:lnTo>
                    <a:pt x="157" y="1275"/>
                  </a:lnTo>
                  <a:lnTo>
                    <a:pt x="155" y="1277"/>
                  </a:lnTo>
                  <a:lnTo>
                    <a:pt x="150" y="1277"/>
                  </a:lnTo>
                  <a:lnTo>
                    <a:pt x="146" y="1279"/>
                  </a:lnTo>
                  <a:lnTo>
                    <a:pt x="144" y="1282"/>
                  </a:lnTo>
                  <a:lnTo>
                    <a:pt x="141" y="1282"/>
                  </a:lnTo>
                  <a:lnTo>
                    <a:pt x="139" y="1284"/>
                  </a:lnTo>
                  <a:lnTo>
                    <a:pt x="134" y="1282"/>
                  </a:lnTo>
                  <a:lnTo>
                    <a:pt x="132" y="1282"/>
                  </a:lnTo>
                  <a:lnTo>
                    <a:pt x="130" y="1279"/>
                  </a:lnTo>
                  <a:lnTo>
                    <a:pt x="128" y="1277"/>
                  </a:lnTo>
                  <a:lnTo>
                    <a:pt x="125" y="1272"/>
                  </a:lnTo>
                  <a:lnTo>
                    <a:pt x="123" y="1272"/>
                  </a:lnTo>
                  <a:lnTo>
                    <a:pt x="118" y="1272"/>
                  </a:lnTo>
                  <a:lnTo>
                    <a:pt x="116" y="1266"/>
                  </a:lnTo>
                  <a:lnTo>
                    <a:pt x="112" y="1254"/>
                  </a:lnTo>
                  <a:lnTo>
                    <a:pt x="109" y="1247"/>
                  </a:lnTo>
                  <a:lnTo>
                    <a:pt x="107" y="1243"/>
                  </a:lnTo>
                  <a:lnTo>
                    <a:pt x="105" y="1238"/>
                  </a:lnTo>
                  <a:lnTo>
                    <a:pt x="105" y="1234"/>
                  </a:lnTo>
                  <a:lnTo>
                    <a:pt x="105" y="1231"/>
                  </a:lnTo>
                  <a:lnTo>
                    <a:pt x="105" y="1229"/>
                  </a:lnTo>
                  <a:lnTo>
                    <a:pt x="105" y="1227"/>
                  </a:lnTo>
                  <a:lnTo>
                    <a:pt x="105" y="1222"/>
                  </a:lnTo>
                  <a:lnTo>
                    <a:pt x="105" y="1218"/>
                  </a:lnTo>
                  <a:lnTo>
                    <a:pt x="102" y="1213"/>
                  </a:lnTo>
                  <a:lnTo>
                    <a:pt x="100" y="1206"/>
                  </a:lnTo>
                  <a:lnTo>
                    <a:pt x="93" y="1195"/>
                  </a:lnTo>
                  <a:lnTo>
                    <a:pt x="93" y="1190"/>
                  </a:lnTo>
                  <a:lnTo>
                    <a:pt x="93" y="1183"/>
                  </a:lnTo>
                  <a:lnTo>
                    <a:pt x="96" y="1179"/>
                  </a:lnTo>
                  <a:lnTo>
                    <a:pt x="96" y="1174"/>
                  </a:lnTo>
                  <a:lnTo>
                    <a:pt x="96" y="1172"/>
                  </a:lnTo>
                  <a:lnTo>
                    <a:pt x="96" y="1167"/>
                  </a:lnTo>
                  <a:lnTo>
                    <a:pt x="96" y="1160"/>
                  </a:lnTo>
                  <a:lnTo>
                    <a:pt x="93" y="1156"/>
                  </a:lnTo>
                  <a:lnTo>
                    <a:pt x="91" y="1147"/>
                  </a:lnTo>
                  <a:lnTo>
                    <a:pt x="91" y="1138"/>
                  </a:lnTo>
                  <a:lnTo>
                    <a:pt x="89" y="1131"/>
                  </a:lnTo>
                  <a:lnTo>
                    <a:pt x="89" y="1128"/>
                  </a:lnTo>
                  <a:lnTo>
                    <a:pt x="89" y="1126"/>
                  </a:lnTo>
                  <a:lnTo>
                    <a:pt x="89" y="1122"/>
                  </a:lnTo>
                  <a:lnTo>
                    <a:pt x="86" y="1122"/>
                  </a:lnTo>
                  <a:lnTo>
                    <a:pt x="84" y="1117"/>
                  </a:lnTo>
                  <a:lnTo>
                    <a:pt x="82" y="1112"/>
                  </a:lnTo>
                  <a:lnTo>
                    <a:pt x="80" y="1110"/>
                  </a:lnTo>
                  <a:lnTo>
                    <a:pt x="77" y="1108"/>
                  </a:lnTo>
                  <a:lnTo>
                    <a:pt x="73" y="1103"/>
                  </a:lnTo>
                  <a:lnTo>
                    <a:pt x="68" y="1101"/>
                  </a:lnTo>
                  <a:lnTo>
                    <a:pt x="66" y="1099"/>
                  </a:lnTo>
                  <a:lnTo>
                    <a:pt x="66" y="1096"/>
                  </a:lnTo>
                  <a:lnTo>
                    <a:pt x="66" y="1094"/>
                  </a:lnTo>
                  <a:lnTo>
                    <a:pt x="64" y="1094"/>
                  </a:lnTo>
                  <a:lnTo>
                    <a:pt x="61" y="1092"/>
                  </a:lnTo>
                  <a:lnTo>
                    <a:pt x="61" y="1090"/>
                  </a:lnTo>
                  <a:lnTo>
                    <a:pt x="59" y="1087"/>
                  </a:lnTo>
                  <a:lnTo>
                    <a:pt x="57" y="1085"/>
                  </a:lnTo>
                  <a:lnTo>
                    <a:pt x="54" y="1083"/>
                  </a:lnTo>
                  <a:lnTo>
                    <a:pt x="52" y="1078"/>
                  </a:lnTo>
                  <a:lnTo>
                    <a:pt x="50" y="1076"/>
                  </a:lnTo>
                  <a:lnTo>
                    <a:pt x="48" y="1074"/>
                  </a:lnTo>
                  <a:lnTo>
                    <a:pt x="45" y="1069"/>
                  </a:lnTo>
                  <a:lnTo>
                    <a:pt x="43" y="1067"/>
                  </a:lnTo>
                  <a:lnTo>
                    <a:pt x="38" y="1062"/>
                  </a:lnTo>
                  <a:lnTo>
                    <a:pt x="36" y="1055"/>
                  </a:lnTo>
                  <a:lnTo>
                    <a:pt x="32" y="1048"/>
                  </a:lnTo>
                  <a:lnTo>
                    <a:pt x="29" y="1042"/>
                  </a:lnTo>
                  <a:lnTo>
                    <a:pt x="27" y="1032"/>
                  </a:lnTo>
                  <a:lnTo>
                    <a:pt x="25" y="1030"/>
                  </a:lnTo>
                  <a:lnTo>
                    <a:pt x="25" y="1028"/>
                  </a:lnTo>
                  <a:lnTo>
                    <a:pt x="22" y="1026"/>
                  </a:lnTo>
                  <a:lnTo>
                    <a:pt x="20" y="1019"/>
                  </a:lnTo>
                  <a:lnTo>
                    <a:pt x="20" y="1014"/>
                  </a:lnTo>
                  <a:lnTo>
                    <a:pt x="20" y="1010"/>
                  </a:lnTo>
                  <a:lnTo>
                    <a:pt x="18" y="1007"/>
                  </a:lnTo>
                  <a:lnTo>
                    <a:pt x="18" y="1005"/>
                  </a:lnTo>
                  <a:lnTo>
                    <a:pt x="16" y="1003"/>
                  </a:lnTo>
                  <a:lnTo>
                    <a:pt x="11" y="1000"/>
                  </a:lnTo>
                  <a:lnTo>
                    <a:pt x="11" y="996"/>
                  </a:lnTo>
                  <a:lnTo>
                    <a:pt x="11" y="989"/>
                  </a:lnTo>
                  <a:lnTo>
                    <a:pt x="9" y="980"/>
                  </a:lnTo>
                  <a:lnTo>
                    <a:pt x="6" y="973"/>
                  </a:lnTo>
                  <a:lnTo>
                    <a:pt x="4" y="966"/>
                  </a:lnTo>
                  <a:lnTo>
                    <a:pt x="4" y="962"/>
                  </a:lnTo>
                  <a:lnTo>
                    <a:pt x="2" y="959"/>
                  </a:lnTo>
                  <a:lnTo>
                    <a:pt x="2" y="957"/>
                  </a:lnTo>
                  <a:lnTo>
                    <a:pt x="2" y="952"/>
                  </a:lnTo>
                  <a:lnTo>
                    <a:pt x="0" y="950"/>
                  </a:lnTo>
                  <a:lnTo>
                    <a:pt x="0" y="946"/>
                  </a:lnTo>
                  <a:lnTo>
                    <a:pt x="0" y="941"/>
                  </a:lnTo>
                  <a:lnTo>
                    <a:pt x="2" y="936"/>
                  </a:lnTo>
                  <a:lnTo>
                    <a:pt x="2" y="932"/>
                  </a:lnTo>
                  <a:lnTo>
                    <a:pt x="4" y="930"/>
                  </a:lnTo>
                  <a:lnTo>
                    <a:pt x="4" y="927"/>
                  </a:lnTo>
                  <a:lnTo>
                    <a:pt x="4" y="923"/>
                  </a:lnTo>
                  <a:lnTo>
                    <a:pt x="2" y="920"/>
                  </a:lnTo>
                  <a:lnTo>
                    <a:pt x="2" y="916"/>
                  </a:lnTo>
                  <a:lnTo>
                    <a:pt x="2" y="914"/>
                  </a:lnTo>
                  <a:lnTo>
                    <a:pt x="4" y="911"/>
                  </a:lnTo>
                  <a:lnTo>
                    <a:pt x="6" y="909"/>
                  </a:lnTo>
                  <a:lnTo>
                    <a:pt x="9" y="904"/>
                  </a:lnTo>
                  <a:lnTo>
                    <a:pt x="11" y="902"/>
                  </a:lnTo>
                  <a:lnTo>
                    <a:pt x="13" y="895"/>
                  </a:lnTo>
                  <a:lnTo>
                    <a:pt x="13" y="891"/>
                  </a:lnTo>
                  <a:lnTo>
                    <a:pt x="16" y="886"/>
                  </a:lnTo>
                  <a:lnTo>
                    <a:pt x="16" y="879"/>
                  </a:lnTo>
                  <a:lnTo>
                    <a:pt x="16" y="873"/>
                  </a:lnTo>
                  <a:lnTo>
                    <a:pt x="16" y="861"/>
                  </a:lnTo>
                  <a:lnTo>
                    <a:pt x="13" y="852"/>
                  </a:lnTo>
                  <a:lnTo>
                    <a:pt x="11" y="845"/>
                  </a:lnTo>
                  <a:lnTo>
                    <a:pt x="9" y="841"/>
                  </a:lnTo>
                  <a:lnTo>
                    <a:pt x="9" y="838"/>
                  </a:lnTo>
                  <a:lnTo>
                    <a:pt x="9" y="836"/>
                  </a:lnTo>
                  <a:lnTo>
                    <a:pt x="11" y="834"/>
                  </a:lnTo>
                  <a:lnTo>
                    <a:pt x="13" y="831"/>
                  </a:lnTo>
                  <a:lnTo>
                    <a:pt x="16" y="829"/>
                  </a:lnTo>
                  <a:lnTo>
                    <a:pt x="18" y="825"/>
                  </a:lnTo>
                  <a:lnTo>
                    <a:pt x="20" y="822"/>
                  </a:lnTo>
                  <a:lnTo>
                    <a:pt x="22" y="818"/>
                  </a:lnTo>
                  <a:lnTo>
                    <a:pt x="25" y="813"/>
                  </a:lnTo>
                  <a:lnTo>
                    <a:pt x="25" y="811"/>
                  </a:lnTo>
                  <a:lnTo>
                    <a:pt x="27" y="809"/>
                  </a:lnTo>
                  <a:lnTo>
                    <a:pt x="25" y="804"/>
                  </a:lnTo>
                  <a:lnTo>
                    <a:pt x="20" y="799"/>
                  </a:lnTo>
                  <a:lnTo>
                    <a:pt x="13" y="793"/>
                  </a:lnTo>
                  <a:lnTo>
                    <a:pt x="13" y="790"/>
                  </a:lnTo>
                  <a:lnTo>
                    <a:pt x="11" y="788"/>
                  </a:lnTo>
                  <a:lnTo>
                    <a:pt x="11" y="786"/>
                  </a:lnTo>
                  <a:lnTo>
                    <a:pt x="11" y="781"/>
                  </a:lnTo>
                  <a:lnTo>
                    <a:pt x="11" y="774"/>
                  </a:lnTo>
                  <a:lnTo>
                    <a:pt x="9" y="770"/>
                  </a:lnTo>
                  <a:lnTo>
                    <a:pt x="9" y="765"/>
                  </a:lnTo>
                  <a:lnTo>
                    <a:pt x="6" y="763"/>
                  </a:lnTo>
                  <a:lnTo>
                    <a:pt x="6" y="761"/>
                  </a:lnTo>
                  <a:lnTo>
                    <a:pt x="6" y="758"/>
                  </a:lnTo>
                  <a:lnTo>
                    <a:pt x="4" y="758"/>
                  </a:lnTo>
                  <a:lnTo>
                    <a:pt x="4" y="756"/>
                  </a:lnTo>
                  <a:lnTo>
                    <a:pt x="4" y="751"/>
                  </a:lnTo>
                  <a:lnTo>
                    <a:pt x="6" y="747"/>
                  </a:lnTo>
                  <a:lnTo>
                    <a:pt x="6" y="742"/>
                  </a:lnTo>
                  <a:lnTo>
                    <a:pt x="9" y="735"/>
                  </a:lnTo>
                  <a:lnTo>
                    <a:pt x="13" y="731"/>
                  </a:lnTo>
                  <a:lnTo>
                    <a:pt x="18" y="726"/>
                  </a:lnTo>
                  <a:lnTo>
                    <a:pt x="20" y="719"/>
                  </a:lnTo>
                  <a:lnTo>
                    <a:pt x="22" y="717"/>
                  </a:lnTo>
                  <a:lnTo>
                    <a:pt x="22" y="713"/>
                  </a:lnTo>
                  <a:lnTo>
                    <a:pt x="22" y="708"/>
                  </a:lnTo>
                  <a:lnTo>
                    <a:pt x="22" y="699"/>
                  </a:lnTo>
                  <a:lnTo>
                    <a:pt x="22" y="692"/>
                  </a:lnTo>
                  <a:lnTo>
                    <a:pt x="22" y="690"/>
                  </a:lnTo>
                  <a:lnTo>
                    <a:pt x="22" y="685"/>
                  </a:lnTo>
                  <a:lnTo>
                    <a:pt x="25" y="683"/>
                  </a:lnTo>
                  <a:lnTo>
                    <a:pt x="25" y="681"/>
                  </a:lnTo>
                  <a:lnTo>
                    <a:pt x="27" y="678"/>
                  </a:lnTo>
                  <a:lnTo>
                    <a:pt x="29" y="676"/>
                  </a:lnTo>
                  <a:lnTo>
                    <a:pt x="29" y="674"/>
                  </a:lnTo>
                  <a:lnTo>
                    <a:pt x="29" y="671"/>
                  </a:lnTo>
                  <a:lnTo>
                    <a:pt x="32" y="669"/>
                  </a:lnTo>
                  <a:lnTo>
                    <a:pt x="36" y="669"/>
                  </a:lnTo>
                  <a:lnTo>
                    <a:pt x="38" y="669"/>
                  </a:lnTo>
                  <a:lnTo>
                    <a:pt x="41" y="671"/>
                  </a:lnTo>
                  <a:lnTo>
                    <a:pt x="45" y="671"/>
                  </a:lnTo>
                  <a:lnTo>
                    <a:pt x="48" y="671"/>
                  </a:lnTo>
                  <a:lnTo>
                    <a:pt x="52" y="671"/>
                  </a:lnTo>
                  <a:lnTo>
                    <a:pt x="54" y="669"/>
                  </a:lnTo>
                  <a:lnTo>
                    <a:pt x="57" y="667"/>
                  </a:lnTo>
                  <a:lnTo>
                    <a:pt x="59" y="665"/>
                  </a:lnTo>
                  <a:lnTo>
                    <a:pt x="61" y="662"/>
                  </a:lnTo>
                  <a:lnTo>
                    <a:pt x="64" y="660"/>
                  </a:lnTo>
                  <a:lnTo>
                    <a:pt x="66" y="655"/>
                  </a:lnTo>
                  <a:lnTo>
                    <a:pt x="68" y="653"/>
                  </a:lnTo>
                  <a:lnTo>
                    <a:pt x="70" y="651"/>
                  </a:lnTo>
                  <a:lnTo>
                    <a:pt x="70" y="646"/>
                  </a:lnTo>
                  <a:lnTo>
                    <a:pt x="70" y="644"/>
                  </a:lnTo>
                  <a:lnTo>
                    <a:pt x="73" y="642"/>
                  </a:lnTo>
                  <a:lnTo>
                    <a:pt x="75" y="642"/>
                  </a:lnTo>
                  <a:lnTo>
                    <a:pt x="77" y="642"/>
                  </a:lnTo>
                  <a:lnTo>
                    <a:pt x="82" y="644"/>
                  </a:lnTo>
                  <a:lnTo>
                    <a:pt x="82" y="646"/>
                  </a:lnTo>
                  <a:lnTo>
                    <a:pt x="84" y="651"/>
                  </a:lnTo>
                  <a:lnTo>
                    <a:pt x="84" y="653"/>
                  </a:lnTo>
                  <a:lnTo>
                    <a:pt x="84" y="655"/>
                  </a:lnTo>
                  <a:lnTo>
                    <a:pt x="86" y="655"/>
                  </a:lnTo>
                  <a:lnTo>
                    <a:pt x="91" y="660"/>
                  </a:lnTo>
                  <a:lnTo>
                    <a:pt x="93" y="660"/>
                  </a:lnTo>
                  <a:lnTo>
                    <a:pt x="98" y="662"/>
                  </a:lnTo>
                  <a:lnTo>
                    <a:pt x="100" y="662"/>
                  </a:lnTo>
                  <a:lnTo>
                    <a:pt x="105" y="662"/>
                  </a:lnTo>
                  <a:lnTo>
                    <a:pt x="98" y="660"/>
                  </a:lnTo>
                  <a:lnTo>
                    <a:pt x="96" y="655"/>
                  </a:lnTo>
                  <a:lnTo>
                    <a:pt x="93" y="653"/>
                  </a:lnTo>
                  <a:lnTo>
                    <a:pt x="91" y="649"/>
                  </a:lnTo>
                  <a:lnTo>
                    <a:pt x="91" y="644"/>
                  </a:lnTo>
                  <a:lnTo>
                    <a:pt x="91" y="642"/>
                  </a:lnTo>
                  <a:lnTo>
                    <a:pt x="93" y="637"/>
                  </a:lnTo>
                  <a:lnTo>
                    <a:pt x="96" y="633"/>
                  </a:lnTo>
                  <a:lnTo>
                    <a:pt x="98" y="628"/>
                  </a:lnTo>
                  <a:lnTo>
                    <a:pt x="100" y="623"/>
                  </a:lnTo>
                  <a:lnTo>
                    <a:pt x="100" y="619"/>
                  </a:lnTo>
                  <a:lnTo>
                    <a:pt x="100" y="617"/>
                  </a:lnTo>
                  <a:lnTo>
                    <a:pt x="105" y="610"/>
                  </a:lnTo>
                  <a:lnTo>
                    <a:pt x="107" y="605"/>
                  </a:lnTo>
                  <a:lnTo>
                    <a:pt x="109" y="601"/>
                  </a:lnTo>
                  <a:lnTo>
                    <a:pt x="114" y="596"/>
                  </a:lnTo>
                  <a:lnTo>
                    <a:pt x="118" y="594"/>
                  </a:lnTo>
                  <a:lnTo>
                    <a:pt x="123" y="591"/>
                  </a:lnTo>
                  <a:lnTo>
                    <a:pt x="128" y="589"/>
                  </a:lnTo>
                  <a:lnTo>
                    <a:pt x="132" y="587"/>
                  </a:lnTo>
                  <a:lnTo>
                    <a:pt x="132" y="585"/>
                  </a:lnTo>
                  <a:lnTo>
                    <a:pt x="134" y="582"/>
                  </a:lnTo>
                  <a:lnTo>
                    <a:pt x="137" y="582"/>
                  </a:lnTo>
                  <a:lnTo>
                    <a:pt x="141" y="580"/>
                  </a:lnTo>
                  <a:lnTo>
                    <a:pt x="146" y="578"/>
                  </a:lnTo>
                  <a:lnTo>
                    <a:pt x="150" y="578"/>
                  </a:lnTo>
                  <a:lnTo>
                    <a:pt x="153" y="575"/>
                  </a:lnTo>
                  <a:lnTo>
                    <a:pt x="153" y="573"/>
                  </a:lnTo>
                  <a:lnTo>
                    <a:pt x="155" y="569"/>
                  </a:lnTo>
                  <a:lnTo>
                    <a:pt x="157" y="564"/>
                  </a:lnTo>
                  <a:lnTo>
                    <a:pt x="162" y="562"/>
                  </a:lnTo>
                  <a:lnTo>
                    <a:pt x="164" y="562"/>
                  </a:lnTo>
                  <a:lnTo>
                    <a:pt x="169" y="562"/>
                  </a:lnTo>
                  <a:lnTo>
                    <a:pt x="171" y="559"/>
                  </a:lnTo>
                  <a:lnTo>
                    <a:pt x="173" y="557"/>
                  </a:lnTo>
                  <a:lnTo>
                    <a:pt x="176" y="553"/>
                  </a:lnTo>
                  <a:lnTo>
                    <a:pt x="178" y="548"/>
                  </a:lnTo>
                  <a:lnTo>
                    <a:pt x="185" y="541"/>
                  </a:lnTo>
                  <a:lnTo>
                    <a:pt x="189" y="534"/>
                  </a:lnTo>
                  <a:lnTo>
                    <a:pt x="194" y="532"/>
                  </a:lnTo>
                  <a:lnTo>
                    <a:pt x="198" y="527"/>
                  </a:lnTo>
                  <a:lnTo>
                    <a:pt x="207" y="523"/>
                  </a:lnTo>
                  <a:lnTo>
                    <a:pt x="212" y="518"/>
                  </a:lnTo>
                  <a:lnTo>
                    <a:pt x="214" y="518"/>
                  </a:lnTo>
                  <a:lnTo>
                    <a:pt x="217" y="518"/>
                  </a:lnTo>
                  <a:lnTo>
                    <a:pt x="219" y="514"/>
                  </a:lnTo>
                  <a:lnTo>
                    <a:pt x="223" y="509"/>
                  </a:lnTo>
                  <a:lnTo>
                    <a:pt x="228" y="507"/>
                  </a:lnTo>
                  <a:lnTo>
                    <a:pt x="230" y="505"/>
                  </a:lnTo>
                  <a:lnTo>
                    <a:pt x="233" y="500"/>
                  </a:lnTo>
                  <a:lnTo>
                    <a:pt x="235" y="495"/>
                  </a:lnTo>
                  <a:lnTo>
                    <a:pt x="235" y="491"/>
                  </a:lnTo>
                  <a:lnTo>
                    <a:pt x="235" y="486"/>
                  </a:lnTo>
                  <a:lnTo>
                    <a:pt x="235" y="475"/>
                  </a:lnTo>
                  <a:lnTo>
                    <a:pt x="235" y="473"/>
                  </a:lnTo>
                  <a:lnTo>
                    <a:pt x="233" y="463"/>
                  </a:lnTo>
                  <a:lnTo>
                    <a:pt x="233" y="457"/>
                  </a:lnTo>
                  <a:lnTo>
                    <a:pt x="233" y="452"/>
                  </a:lnTo>
                  <a:lnTo>
                    <a:pt x="235" y="450"/>
                  </a:lnTo>
                  <a:lnTo>
                    <a:pt x="235" y="445"/>
                  </a:lnTo>
                  <a:lnTo>
                    <a:pt x="237" y="443"/>
                  </a:lnTo>
                  <a:lnTo>
                    <a:pt x="239" y="441"/>
                  </a:lnTo>
                  <a:lnTo>
                    <a:pt x="249" y="434"/>
                  </a:lnTo>
                  <a:lnTo>
                    <a:pt x="258" y="429"/>
                  </a:lnTo>
                  <a:lnTo>
                    <a:pt x="265" y="425"/>
                  </a:lnTo>
                  <a:lnTo>
                    <a:pt x="271" y="420"/>
                  </a:lnTo>
                  <a:lnTo>
                    <a:pt x="274" y="420"/>
                  </a:lnTo>
                  <a:lnTo>
                    <a:pt x="276" y="418"/>
                  </a:lnTo>
                  <a:lnTo>
                    <a:pt x="281" y="415"/>
                  </a:lnTo>
                  <a:lnTo>
                    <a:pt x="287" y="413"/>
                  </a:lnTo>
                  <a:lnTo>
                    <a:pt x="294" y="409"/>
                  </a:lnTo>
                  <a:lnTo>
                    <a:pt x="299" y="406"/>
                  </a:lnTo>
                  <a:lnTo>
                    <a:pt x="306" y="404"/>
                  </a:lnTo>
                  <a:lnTo>
                    <a:pt x="310" y="404"/>
                  </a:lnTo>
                  <a:lnTo>
                    <a:pt x="317" y="402"/>
                  </a:lnTo>
                  <a:lnTo>
                    <a:pt x="322" y="399"/>
                  </a:lnTo>
                  <a:lnTo>
                    <a:pt x="326" y="397"/>
                  </a:lnTo>
                  <a:lnTo>
                    <a:pt x="329" y="397"/>
                  </a:lnTo>
                  <a:lnTo>
                    <a:pt x="331" y="395"/>
                  </a:lnTo>
                  <a:lnTo>
                    <a:pt x="333" y="390"/>
                  </a:lnTo>
                  <a:lnTo>
                    <a:pt x="335" y="388"/>
                  </a:lnTo>
                  <a:lnTo>
                    <a:pt x="338" y="388"/>
                  </a:lnTo>
                  <a:lnTo>
                    <a:pt x="340" y="386"/>
                  </a:lnTo>
                  <a:lnTo>
                    <a:pt x="342" y="386"/>
                  </a:lnTo>
                  <a:lnTo>
                    <a:pt x="347" y="384"/>
                  </a:lnTo>
                  <a:lnTo>
                    <a:pt x="349" y="384"/>
                  </a:lnTo>
                  <a:lnTo>
                    <a:pt x="354" y="384"/>
                  </a:lnTo>
                  <a:lnTo>
                    <a:pt x="358" y="381"/>
                  </a:lnTo>
                  <a:lnTo>
                    <a:pt x="361" y="379"/>
                  </a:lnTo>
                  <a:lnTo>
                    <a:pt x="363" y="379"/>
                  </a:lnTo>
                  <a:lnTo>
                    <a:pt x="365" y="377"/>
                  </a:lnTo>
                  <a:lnTo>
                    <a:pt x="367" y="372"/>
                  </a:lnTo>
                  <a:lnTo>
                    <a:pt x="370" y="370"/>
                  </a:lnTo>
                  <a:lnTo>
                    <a:pt x="374" y="368"/>
                  </a:lnTo>
                  <a:lnTo>
                    <a:pt x="379" y="363"/>
                  </a:lnTo>
                  <a:lnTo>
                    <a:pt x="383" y="358"/>
                  </a:lnTo>
                  <a:lnTo>
                    <a:pt x="386" y="356"/>
                  </a:lnTo>
                  <a:lnTo>
                    <a:pt x="388" y="354"/>
                  </a:lnTo>
                  <a:lnTo>
                    <a:pt x="388" y="349"/>
                  </a:lnTo>
                  <a:lnTo>
                    <a:pt x="390" y="345"/>
                  </a:lnTo>
                  <a:lnTo>
                    <a:pt x="390" y="342"/>
                  </a:lnTo>
                  <a:lnTo>
                    <a:pt x="393" y="338"/>
                  </a:lnTo>
                  <a:lnTo>
                    <a:pt x="395" y="331"/>
                  </a:lnTo>
                  <a:lnTo>
                    <a:pt x="395" y="326"/>
                  </a:lnTo>
                  <a:lnTo>
                    <a:pt x="397" y="320"/>
                  </a:lnTo>
                  <a:lnTo>
                    <a:pt x="397" y="313"/>
                  </a:lnTo>
                  <a:lnTo>
                    <a:pt x="395" y="308"/>
                  </a:lnTo>
                  <a:lnTo>
                    <a:pt x="395" y="301"/>
                  </a:lnTo>
                  <a:lnTo>
                    <a:pt x="395" y="297"/>
                  </a:lnTo>
                  <a:lnTo>
                    <a:pt x="395" y="294"/>
                  </a:lnTo>
                  <a:lnTo>
                    <a:pt x="397" y="290"/>
                  </a:lnTo>
                  <a:lnTo>
                    <a:pt x="404" y="281"/>
                  </a:lnTo>
                  <a:lnTo>
                    <a:pt x="409" y="276"/>
                  </a:lnTo>
                  <a:lnTo>
                    <a:pt x="413" y="269"/>
                  </a:lnTo>
                  <a:lnTo>
                    <a:pt x="420" y="265"/>
                  </a:lnTo>
                  <a:lnTo>
                    <a:pt x="431" y="253"/>
                  </a:lnTo>
                  <a:lnTo>
                    <a:pt x="438" y="249"/>
                  </a:lnTo>
                  <a:lnTo>
                    <a:pt x="441" y="246"/>
                  </a:lnTo>
                  <a:lnTo>
                    <a:pt x="445" y="244"/>
                  </a:lnTo>
                  <a:lnTo>
                    <a:pt x="450" y="242"/>
                  </a:lnTo>
                  <a:lnTo>
                    <a:pt x="457" y="240"/>
                  </a:lnTo>
                  <a:lnTo>
                    <a:pt x="463" y="237"/>
                  </a:lnTo>
                  <a:lnTo>
                    <a:pt x="468" y="235"/>
                  </a:lnTo>
                  <a:lnTo>
                    <a:pt x="475" y="233"/>
                  </a:lnTo>
                  <a:lnTo>
                    <a:pt x="484" y="230"/>
                  </a:lnTo>
                  <a:lnTo>
                    <a:pt x="493" y="228"/>
                  </a:lnTo>
                  <a:lnTo>
                    <a:pt x="500" y="226"/>
                  </a:lnTo>
                  <a:lnTo>
                    <a:pt x="502" y="226"/>
                  </a:lnTo>
                  <a:lnTo>
                    <a:pt x="509" y="228"/>
                  </a:lnTo>
                  <a:lnTo>
                    <a:pt x="514" y="230"/>
                  </a:lnTo>
                  <a:lnTo>
                    <a:pt x="523" y="235"/>
                  </a:lnTo>
                  <a:lnTo>
                    <a:pt x="525" y="235"/>
                  </a:lnTo>
                  <a:lnTo>
                    <a:pt x="527" y="237"/>
                  </a:lnTo>
                  <a:lnTo>
                    <a:pt x="534" y="235"/>
                  </a:lnTo>
                  <a:lnTo>
                    <a:pt x="537" y="235"/>
                  </a:lnTo>
                  <a:lnTo>
                    <a:pt x="541" y="235"/>
                  </a:lnTo>
                  <a:lnTo>
                    <a:pt x="543" y="233"/>
                  </a:lnTo>
                  <a:lnTo>
                    <a:pt x="546" y="233"/>
                  </a:lnTo>
                  <a:lnTo>
                    <a:pt x="557" y="235"/>
                  </a:lnTo>
                  <a:lnTo>
                    <a:pt x="569" y="235"/>
                  </a:lnTo>
                  <a:lnTo>
                    <a:pt x="573" y="235"/>
                  </a:lnTo>
                  <a:lnTo>
                    <a:pt x="578" y="235"/>
                  </a:lnTo>
                  <a:lnTo>
                    <a:pt x="582" y="235"/>
                  </a:lnTo>
                  <a:lnTo>
                    <a:pt x="589" y="233"/>
                  </a:lnTo>
                  <a:lnTo>
                    <a:pt x="596" y="233"/>
                  </a:lnTo>
                  <a:lnTo>
                    <a:pt x="610" y="224"/>
                  </a:lnTo>
                  <a:lnTo>
                    <a:pt x="617" y="221"/>
                  </a:lnTo>
                  <a:lnTo>
                    <a:pt x="623" y="217"/>
                  </a:lnTo>
                  <a:lnTo>
                    <a:pt x="626" y="214"/>
                  </a:lnTo>
                  <a:lnTo>
                    <a:pt x="628" y="212"/>
                  </a:lnTo>
                  <a:lnTo>
                    <a:pt x="630" y="208"/>
                  </a:lnTo>
                  <a:lnTo>
                    <a:pt x="630" y="205"/>
                  </a:lnTo>
                  <a:lnTo>
                    <a:pt x="630" y="203"/>
                  </a:lnTo>
                  <a:lnTo>
                    <a:pt x="630" y="196"/>
                  </a:lnTo>
                  <a:lnTo>
                    <a:pt x="630" y="189"/>
                  </a:lnTo>
                  <a:lnTo>
                    <a:pt x="630" y="182"/>
                  </a:lnTo>
                  <a:lnTo>
                    <a:pt x="632" y="178"/>
                  </a:lnTo>
                  <a:lnTo>
                    <a:pt x="635" y="176"/>
                  </a:lnTo>
                  <a:lnTo>
                    <a:pt x="637" y="173"/>
                  </a:lnTo>
                  <a:lnTo>
                    <a:pt x="644" y="171"/>
                  </a:lnTo>
                  <a:lnTo>
                    <a:pt x="651" y="171"/>
                  </a:lnTo>
                  <a:lnTo>
                    <a:pt x="655" y="171"/>
                  </a:lnTo>
                  <a:lnTo>
                    <a:pt x="662" y="173"/>
                  </a:lnTo>
                  <a:lnTo>
                    <a:pt x="667" y="176"/>
                  </a:lnTo>
                  <a:lnTo>
                    <a:pt x="669" y="176"/>
                  </a:lnTo>
                  <a:lnTo>
                    <a:pt x="676" y="173"/>
                  </a:lnTo>
                  <a:lnTo>
                    <a:pt x="680" y="173"/>
                  </a:lnTo>
                  <a:lnTo>
                    <a:pt x="692" y="169"/>
                  </a:lnTo>
                  <a:lnTo>
                    <a:pt x="699" y="166"/>
                  </a:lnTo>
                  <a:lnTo>
                    <a:pt x="701" y="166"/>
                  </a:lnTo>
                  <a:lnTo>
                    <a:pt x="706" y="166"/>
                  </a:lnTo>
                  <a:lnTo>
                    <a:pt x="712" y="169"/>
                  </a:lnTo>
                  <a:lnTo>
                    <a:pt x="717" y="169"/>
                  </a:lnTo>
                  <a:lnTo>
                    <a:pt x="724" y="169"/>
                  </a:lnTo>
                  <a:lnTo>
                    <a:pt x="728" y="169"/>
                  </a:lnTo>
                  <a:lnTo>
                    <a:pt x="735" y="169"/>
                  </a:lnTo>
                  <a:lnTo>
                    <a:pt x="744" y="166"/>
                  </a:lnTo>
                  <a:lnTo>
                    <a:pt x="751" y="169"/>
                  </a:lnTo>
                  <a:lnTo>
                    <a:pt x="760" y="169"/>
                  </a:lnTo>
                  <a:lnTo>
                    <a:pt x="767" y="169"/>
                  </a:lnTo>
                  <a:lnTo>
                    <a:pt x="776" y="169"/>
                  </a:lnTo>
                  <a:lnTo>
                    <a:pt x="779" y="171"/>
                  </a:lnTo>
                  <a:lnTo>
                    <a:pt x="783" y="171"/>
                  </a:lnTo>
                  <a:lnTo>
                    <a:pt x="786" y="173"/>
                  </a:lnTo>
                  <a:lnTo>
                    <a:pt x="788" y="176"/>
                  </a:lnTo>
                  <a:lnTo>
                    <a:pt x="792" y="182"/>
                  </a:lnTo>
                  <a:lnTo>
                    <a:pt x="797" y="189"/>
                  </a:lnTo>
                  <a:lnTo>
                    <a:pt x="802" y="192"/>
                  </a:lnTo>
                  <a:lnTo>
                    <a:pt x="806" y="192"/>
                  </a:lnTo>
                  <a:lnTo>
                    <a:pt x="808" y="192"/>
                  </a:lnTo>
                  <a:lnTo>
                    <a:pt x="815" y="189"/>
                  </a:lnTo>
                  <a:lnTo>
                    <a:pt x="822" y="185"/>
                  </a:lnTo>
                  <a:lnTo>
                    <a:pt x="836" y="176"/>
                  </a:lnTo>
                  <a:lnTo>
                    <a:pt x="840" y="173"/>
                  </a:lnTo>
                  <a:lnTo>
                    <a:pt x="845" y="171"/>
                  </a:lnTo>
                  <a:lnTo>
                    <a:pt x="850" y="169"/>
                  </a:lnTo>
                  <a:lnTo>
                    <a:pt x="854" y="169"/>
                  </a:lnTo>
                  <a:lnTo>
                    <a:pt x="859" y="171"/>
                  </a:lnTo>
                  <a:lnTo>
                    <a:pt x="861" y="171"/>
                  </a:lnTo>
                  <a:lnTo>
                    <a:pt x="866" y="173"/>
                  </a:lnTo>
                  <a:lnTo>
                    <a:pt x="870" y="178"/>
                  </a:lnTo>
                  <a:lnTo>
                    <a:pt x="872" y="180"/>
                  </a:lnTo>
                  <a:lnTo>
                    <a:pt x="877" y="180"/>
                  </a:lnTo>
                  <a:lnTo>
                    <a:pt x="879" y="180"/>
                  </a:lnTo>
                  <a:lnTo>
                    <a:pt x="882" y="180"/>
                  </a:lnTo>
                  <a:lnTo>
                    <a:pt x="886" y="178"/>
                  </a:lnTo>
                  <a:lnTo>
                    <a:pt x="888" y="176"/>
                  </a:lnTo>
                  <a:lnTo>
                    <a:pt x="893" y="171"/>
                  </a:lnTo>
                  <a:lnTo>
                    <a:pt x="898" y="162"/>
                  </a:lnTo>
                  <a:lnTo>
                    <a:pt x="904" y="155"/>
                  </a:lnTo>
                  <a:lnTo>
                    <a:pt x="907" y="150"/>
                  </a:lnTo>
                  <a:lnTo>
                    <a:pt x="911" y="148"/>
                  </a:lnTo>
                  <a:lnTo>
                    <a:pt x="916" y="146"/>
                  </a:lnTo>
                  <a:lnTo>
                    <a:pt x="918" y="146"/>
                  </a:lnTo>
                  <a:lnTo>
                    <a:pt x="923" y="148"/>
                  </a:lnTo>
                  <a:lnTo>
                    <a:pt x="925" y="148"/>
                  </a:lnTo>
                  <a:lnTo>
                    <a:pt x="927" y="148"/>
                  </a:lnTo>
                  <a:lnTo>
                    <a:pt x="932" y="150"/>
                  </a:lnTo>
                  <a:lnTo>
                    <a:pt x="941" y="155"/>
                  </a:lnTo>
                  <a:lnTo>
                    <a:pt x="946" y="157"/>
                  </a:lnTo>
                  <a:lnTo>
                    <a:pt x="955" y="162"/>
                  </a:lnTo>
                  <a:lnTo>
                    <a:pt x="962" y="164"/>
                  </a:lnTo>
                  <a:lnTo>
                    <a:pt x="966" y="164"/>
                  </a:lnTo>
                  <a:lnTo>
                    <a:pt x="968" y="164"/>
                  </a:lnTo>
                  <a:lnTo>
                    <a:pt x="971" y="164"/>
                  </a:lnTo>
                  <a:lnTo>
                    <a:pt x="973" y="162"/>
                  </a:lnTo>
                  <a:lnTo>
                    <a:pt x="978" y="157"/>
                  </a:lnTo>
                  <a:lnTo>
                    <a:pt x="978" y="153"/>
                  </a:lnTo>
                  <a:lnTo>
                    <a:pt x="980" y="148"/>
                  </a:lnTo>
                  <a:lnTo>
                    <a:pt x="978" y="141"/>
                  </a:lnTo>
                  <a:lnTo>
                    <a:pt x="978" y="134"/>
                  </a:lnTo>
                  <a:lnTo>
                    <a:pt x="980" y="132"/>
                  </a:lnTo>
                  <a:lnTo>
                    <a:pt x="982" y="130"/>
                  </a:lnTo>
                  <a:lnTo>
                    <a:pt x="984" y="125"/>
                  </a:lnTo>
                  <a:lnTo>
                    <a:pt x="989" y="123"/>
                  </a:lnTo>
                  <a:lnTo>
                    <a:pt x="991" y="121"/>
                  </a:lnTo>
                  <a:lnTo>
                    <a:pt x="996" y="118"/>
                  </a:lnTo>
                  <a:lnTo>
                    <a:pt x="1000" y="118"/>
                  </a:lnTo>
                  <a:lnTo>
                    <a:pt x="1010" y="118"/>
                  </a:lnTo>
                  <a:lnTo>
                    <a:pt x="1014" y="118"/>
                  </a:lnTo>
                  <a:lnTo>
                    <a:pt x="1019" y="116"/>
                  </a:lnTo>
                  <a:lnTo>
                    <a:pt x="1021" y="116"/>
                  </a:lnTo>
                  <a:lnTo>
                    <a:pt x="1023" y="114"/>
                  </a:lnTo>
                  <a:lnTo>
                    <a:pt x="1028" y="109"/>
                  </a:lnTo>
                  <a:lnTo>
                    <a:pt x="1032" y="105"/>
                  </a:lnTo>
                  <a:lnTo>
                    <a:pt x="1037" y="98"/>
                  </a:lnTo>
                  <a:lnTo>
                    <a:pt x="1044" y="93"/>
                  </a:lnTo>
                  <a:lnTo>
                    <a:pt x="1053" y="86"/>
                  </a:lnTo>
                  <a:lnTo>
                    <a:pt x="1057" y="80"/>
                  </a:lnTo>
                  <a:lnTo>
                    <a:pt x="1064" y="73"/>
                  </a:lnTo>
                  <a:lnTo>
                    <a:pt x="1069" y="70"/>
                  </a:lnTo>
                  <a:lnTo>
                    <a:pt x="1071" y="70"/>
                  </a:lnTo>
                  <a:lnTo>
                    <a:pt x="1078" y="70"/>
                  </a:lnTo>
                  <a:lnTo>
                    <a:pt x="1083" y="70"/>
                  </a:lnTo>
                  <a:lnTo>
                    <a:pt x="1085" y="70"/>
                  </a:lnTo>
                  <a:lnTo>
                    <a:pt x="1089" y="73"/>
                  </a:lnTo>
                  <a:lnTo>
                    <a:pt x="1094" y="75"/>
                  </a:lnTo>
                  <a:lnTo>
                    <a:pt x="1099" y="75"/>
                  </a:lnTo>
                  <a:lnTo>
                    <a:pt x="1103" y="75"/>
                  </a:lnTo>
                  <a:lnTo>
                    <a:pt x="1105" y="75"/>
                  </a:lnTo>
                  <a:lnTo>
                    <a:pt x="1108" y="75"/>
                  </a:lnTo>
                  <a:lnTo>
                    <a:pt x="1110" y="70"/>
                  </a:lnTo>
                  <a:lnTo>
                    <a:pt x="1110" y="68"/>
                  </a:lnTo>
                  <a:lnTo>
                    <a:pt x="1110" y="66"/>
                  </a:lnTo>
                  <a:lnTo>
                    <a:pt x="1110" y="61"/>
                  </a:lnTo>
                  <a:lnTo>
                    <a:pt x="1110" y="54"/>
                  </a:lnTo>
                  <a:lnTo>
                    <a:pt x="1110" y="48"/>
                  </a:lnTo>
                  <a:lnTo>
                    <a:pt x="1112" y="43"/>
                  </a:lnTo>
                  <a:lnTo>
                    <a:pt x="1112" y="41"/>
                  </a:lnTo>
                  <a:lnTo>
                    <a:pt x="1117" y="36"/>
                  </a:lnTo>
                  <a:lnTo>
                    <a:pt x="1119" y="34"/>
                  </a:lnTo>
                  <a:lnTo>
                    <a:pt x="1124" y="34"/>
                  </a:lnTo>
                  <a:lnTo>
                    <a:pt x="1128" y="34"/>
                  </a:lnTo>
                  <a:lnTo>
                    <a:pt x="1133" y="36"/>
                  </a:lnTo>
                  <a:lnTo>
                    <a:pt x="1137" y="38"/>
                  </a:lnTo>
                  <a:lnTo>
                    <a:pt x="1144" y="43"/>
                  </a:lnTo>
                  <a:lnTo>
                    <a:pt x="1151" y="45"/>
                  </a:lnTo>
                  <a:lnTo>
                    <a:pt x="1156" y="48"/>
                  </a:lnTo>
                  <a:lnTo>
                    <a:pt x="1158" y="48"/>
                  </a:lnTo>
                  <a:lnTo>
                    <a:pt x="1160" y="48"/>
                  </a:lnTo>
                  <a:lnTo>
                    <a:pt x="1163" y="45"/>
                  </a:lnTo>
                  <a:lnTo>
                    <a:pt x="1165" y="43"/>
                  </a:lnTo>
                  <a:lnTo>
                    <a:pt x="1167" y="41"/>
                  </a:lnTo>
                  <a:lnTo>
                    <a:pt x="1169" y="38"/>
                  </a:lnTo>
                  <a:lnTo>
                    <a:pt x="1172" y="36"/>
                  </a:lnTo>
                  <a:lnTo>
                    <a:pt x="1179" y="32"/>
                  </a:lnTo>
                  <a:lnTo>
                    <a:pt x="1185" y="29"/>
                  </a:lnTo>
                  <a:lnTo>
                    <a:pt x="1190" y="27"/>
                  </a:lnTo>
                  <a:lnTo>
                    <a:pt x="1195" y="27"/>
                  </a:lnTo>
                  <a:lnTo>
                    <a:pt x="1197" y="25"/>
                  </a:lnTo>
                  <a:lnTo>
                    <a:pt x="1197" y="22"/>
                  </a:lnTo>
                  <a:lnTo>
                    <a:pt x="1199" y="20"/>
                  </a:lnTo>
                  <a:lnTo>
                    <a:pt x="1199" y="13"/>
                  </a:lnTo>
                  <a:lnTo>
                    <a:pt x="1199" y="6"/>
                  </a:lnTo>
                  <a:lnTo>
                    <a:pt x="1201" y="4"/>
                  </a:lnTo>
                  <a:lnTo>
                    <a:pt x="1204" y="0"/>
                  </a:lnTo>
                  <a:lnTo>
                    <a:pt x="1206" y="0"/>
                  </a:lnTo>
                  <a:lnTo>
                    <a:pt x="1211" y="6"/>
                  </a:lnTo>
                  <a:lnTo>
                    <a:pt x="1213" y="13"/>
                  </a:lnTo>
                  <a:lnTo>
                    <a:pt x="1217" y="20"/>
                  </a:lnTo>
                  <a:lnTo>
                    <a:pt x="1224" y="32"/>
                  </a:lnTo>
                  <a:lnTo>
                    <a:pt x="1227" y="36"/>
                  </a:lnTo>
                  <a:lnTo>
                    <a:pt x="1227" y="41"/>
                  </a:lnTo>
                  <a:lnTo>
                    <a:pt x="1227" y="45"/>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23" name="Freeform 32">
              <a:extLst>
                <a:ext uri="{FF2B5EF4-FFF2-40B4-BE49-F238E27FC236}">
                  <a16:creationId xmlns:a16="http://schemas.microsoft.com/office/drawing/2014/main" id="{7E9D6983-E56E-5742-24F1-6E29C12402CA}"/>
                </a:ext>
              </a:extLst>
            </xdr:cNvPr>
            <xdr:cNvSpPr>
              <a:spLocks/>
            </xdr:cNvSpPr>
          </xdr:nvSpPr>
          <xdr:spPr bwMode="auto">
            <a:xfrm>
              <a:off x="793750" y="1814513"/>
              <a:ext cx="6350" cy="7938"/>
            </a:xfrm>
            <a:custGeom>
              <a:avLst/>
              <a:gdLst/>
              <a:ahLst/>
              <a:cxnLst>
                <a:cxn ang="0">
                  <a:pos x="4" y="5"/>
                </a:cxn>
                <a:cxn ang="0">
                  <a:pos x="0" y="5"/>
                </a:cxn>
                <a:cxn ang="0">
                  <a:pos x="0" y="3"/>
                </a:cxn>
                <a:cxn ang="0">
                  <a:pos x="0" y="0"/>
                </a:cxn>
                <a:cxn ang="0">
                  <a:pos x="2" y="0"/>
                </a:cxn>
                <a:cxn ang="0">
                  <a:pos x="4" y="3"/>
                </a:cxn>
                <a:cxn ang="0">
                  <a:pos x="4" y="5"/>
                </a:cxn>
              </a:cxnLst>
              <a:rect l="0" t="0" r="r" b="b"/>
              <a:pathLst>
                <a:path w="4" h="5">
                  <a:moveTo>
                    <a:pt x="4" y="5"/>
                  </a:moveTo>
                  <a:lnTo>
                    <a:pt x="0" y="5"/>
                  </a:lnTo>
                  <a:lnTo>
                    <a:pt x="0" y="3"/>
                  </a:lnTo>
                  <a:lnTo>
                    <a:pt x="0" y="0"/>
                  </a:lnTo>
                  <a:lnTo>
                    <a:pt x="2" y="0"/>
                  </a:lnTo>
                  <a:lnTo>
                    <a:pt x="4" y="3"/>
                  </a:lnTo>
                  <a:lnTo>
                    <a:pt x="4" y="5"/>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24" name="Freeform 33">
              <a:extLst>
                <a:ext uri="{FF2B5EF4-FFF2-40B4-BE49-F238E27FC236}">
                  <a16:creationId xmlns:a16="http://schemas.microsoft.com/office/drawing/2014/main" id="{4B176BAA-786A-1C92-9F71-DF6DDBFE9E0B}"/>
                </a:ext>
              </a:extLst>
            </xdr:cNvPr>
            <xdr:cNvSpPr>
              <a:spLocks/>
            </xdr:cNvSpPr>
          </xdr:nvSpPr>
          <xdr:spPr bwMode="auto">
            <a:xfrm>
              <a:off x="920750" y="1720850"/>
              <a:ext cx="11112" cy="7938"/>
            </a:xfrm>
            <a:custGeom>
              <a:avLst/>
              <a:gdLst/>
              <a:ahLst/>
              <a:cxnLst>
                <a:cxn ang="0">
                  <a:pos x="4" y="5"/>
                </a:cxn>
                <a:cxn ang="0">
                  <a:pos x="2" y="5"/>
                </a:cxn>
                <a:cxn ang="0">
                  <a:pos x="0" y="2"/>
                </a:cxn>
                <a:cxn ang="0">
                  <a:pos x="2" y="0"/>
                </a:cxn>
                <a:cxn ang="0">
                  <a:pos x="4" y="0"/>
                </a:cxn>
                <a:cxn ang="0">
                  <a:pos x="7" y="0"/>
                </a:cxn>
                <a:cxn ang="0">
                  <a:pos x="7" y="2"/>
                </a:cxn>
                <a:cxn ang="0">
                  <a:pos x="4" y="5"/>
                </a:cxn>
              </a:cxnLst>
              <a:rect l="0" t="0" r="r" b="b"/>
              <a:pathLst>
                <a:path w="7" h="5">
                  <a:moveTo>
                    <a:pt x="4" y="5"/>
                  </a:moveTo>
                  <a:lnTo>
                    <a:pt x="2" y="5"/>
                  </a:lnTo>
                  <a:lnTo>
                    <a:pt x="0" y="2"/>
                  </a:lnTo>
                  <a:lnTo>
                    <a:pt x="2" y="0"/>
                  </a:lnTo>
                  <a:lnTo>
                    <a:pt x="4" y="0"/>
                  </a:lnTo>
                  <a:lnTo>
                    <a:pt x="7" y="0"/>
                  </a:lnTo>
                  <a:lnTo>
                    <a:pt x="7" y="2"/>
                  </a:lnTo>
                  <a:lnTo>
                    <a:pt x="4" y="5"/>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25" name="Freeform 34">
              <a:extLst>
                <a:ext uri="{FF2B5EF4-FFF2-40B4-BE49-F238E27FC236}">
                  <a16:creationId xmlns:a16="http://schemas.microsoft.com/office/drawing/2014/main" id="{3460E204-DB7F-5029-7007-6C8DB56B822A}"/>
                </a:ext>
              </a:extLst>
            </xdr:cNvPr>
            <xdr:cNvSpPr>
              <a:spLocks/>
            </xdr:cNvSpPr>
          </xdr:nvSpPr>
          <xdr:spPr bwMode="auto">
            <a:xfrm>
              <a:off x="931863" y="1662113"/>
              <a:ext cx="6350" cy="7938"/>
            </a:xfrm>
            <a:custGeom>
              <a:avLst/>
              <a:gdLst/>
              <a:ahLst/>
              <a:cxnLst>
                <a:cxn ang="0">
                  <a:pos x="2" y="5"/>
                </a:cxn>
                <a:cxn ang="0">
                  <a:pos x="0" y="5"/>
                </a:cxn>
                <a:cxn ang="0">
                  <a:pos x="0" y="3"/>
                </a:cxn>
                <a:cxn ang="0">
                  <a:pos x="2" y="0"/>
                </a:cxn>
                <a:cxn ang="0">
                  <a:pos x="4" y="0"/>
                </a:cxn>
                <a:cxn ang="0">
                  <a:pos x="4" y="3"/>
                </a:cxn>
                <a:cxn ang="0">
                  <a:pos x="4" y="5"/>
                </a:cxn>
                <a:cxn ang="0">
                  <a:pos x="2" y="5"/>
                </a:cxn>
              </a:cxnLst>
              <a:rect l="0" t="0" r="r" b="b"/>
              <a:pathLst>
                <a:path w="4" h="5">
                  <a:moveTo>
                    <a:pt x="2" y="5"/>
                  </a:moveTo>
                  <a:lnTo>
                    <a:pt x="0" y="5"/>
                  </a:lnTo>
                  <a:lnTo>
                    <a:pt x="0" y="3"/>
                  </a:lnTo>
                  <a:lnTo>
                    <a:pt x="2" y="0"/>
                  </a:lnTo>
                  <a:lnTo>
                    <a:pt x="4" y="0"/>
                  </a:lnTo>
                  <a:lnTo>
                    <a:pt x="4" y="3"/>
                  </a:lnTo>
                  <a:lnTo>
                    <a:pt x="4" y="5"/>
                  </a:lnTo>
                  <a:lnTo>
                    <a:pt x="2" y="5"/>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26" name="Freeform 35">
              <a:extLst>
                <a:ext uri="{FF2B5EF4-FFF2-40B4-BE49-F238E27FC236}">
                  <a16:creationId xmlns:a16="http://schemas.microsoft.com/office/drawing/2014/main" id="{57EE0A1D-FB19-0230-4CEA-CFA0837564ED}"/>
                </a:ext>
              </a:extLst>
            </xdr:cNvPr>
            <xdr:cNvSpPr>
              <a:spLocks/>
            </xdr:cNvSpPr>
          </xdr:nvSpPr>
          <xdr:spPr bwMode="auto">
            <a:xfrm>
              <a:off x="957263" y="1652588"/>
              <a:ext cx="6350" cy="3175"/>
            </a:xfrm>
            <a:custGeom>
              <a:avLst/>
              <a:gdLst/>
              <a:ahLst/>
              <a:cxnLst>
                <a:cxn ang="0">
                  <a:pos x="4" y="2"/>
                </a:cxn>
                <a:cxn ang="0">
                  <a:pos x="2" y="2"/>
                </a:cxn>
                <a:cxn ang="0">
                  <a:pos x="0" y="0"/>
                </a:cxn>
                <a:cxn ang="0">
                  <a:pos x="2" y="0"/>
                </a:cxn>
                <a:cxn ang="0">
                  <a:pos x="4" y="2"/>
                </a:cxn>
              </a:cxnLst>
              <a:rect l="0" t="0" r="r" b="b"/>
              <a:pathLst>
                <a:path w="4" h="2">
                  <a:moveTo>
                    <a:pt x="4" y="2"/>
                  </a:moveTo>
                  <a:lnTo>
                    <a:pt x="2" y="2"/>
                  </a:lnTo>
                  <a:lnTo>
                    <a:pt x="0" y="0"/>
                  </a:lnTo>
                  <a:lnTo>
                    <a:pt x="2" y="0"/>
                  </a:lnTo>
                  <a:lnTo>
                    <a:pt x="4" y="2"/>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27" name="Freeform 36">
              <a:extLst>
                <a:ext uri="{FF2B5EF4-FFF2-40B4-BE49-F238E27FC236}">
                  <a16:creationId xmlns:a16="http://schemas.microsoft.com/office/drawing/2014/main" id="{2D27B523-A865-D260-4A95-EA39284B7F79}"/>
                </a:ext>
              </a:extLst>
            </xdr:cNvPr>
            <xdr:cNvSpPr>
              <a:spLocks/>
            </xdr:cNvSpPr>
          </xdr:nvSpPr>
          <xdr:spPr bwMode="auto">
            <a:xfrm>
              <a:off x="971550" y="1641475"/>
              <a:ext cx="6350" cy="6350"/>
            </a:xfrm>
            <a:custGeom>
              <a:avLst/>
              <a:gdLst/>
              <a:ahLst/>
              <a:cxnLst>
                <a:cxn ang="0">
                  <a:pos x="4" y="4"/>
                </a:cxn>
                <a:cxn ang="0">
                  <a:pos x="2" y="4"/>
                </a:cxn>
                <a:cxn ang="0">
                  <a:pos x="0" y="4"/>
                </a:cxn>
                <a:cxn ang="0">
                  <a:pos x="0" y="2"/>
                </a:cxn>
                <a:cxn ang="0">
                  <a:pos x="2" y="2"/>
                </a:cxn>
                <a:cxn ang="0">
                  <a:pos x="2" y="0"/>
                </a:cxn>
                <a:cxn ang="0">
                  <a:pos x="4" y="2"/>
                </a:cxn>
                <a:cxn ang="0">
                  <a:pos x="4" y="4"/>
                </a:cxn>
              </a:cxnLst>
              <a:rect l="0" t="0" r="r" b="b"/>
              <a:pathLst>
                <a:path w="4" h="4">
                  <a:moveTo>
                    <a:pt x="4" y="4"/>
                  </a:moveTo>
                  <a:lnTo>
                    <a:pt x="2" y="4"/>
                  </a:lnTo>
                  <a:lnTo>
                    <a:pt x="0" y="4"/>
                  </a:lnTo>
                  <a:lnTo>
                    <a:pt x="0" y="2"/>
                  </a:lnTo>
                  <a:lnTo>
                    <a:pt x="2" y="2"/>
                  </a:lnTo>
                  <a:lnTo>
                    <a:pt x="2" y="0"/>
                  </a:lnTo>
                  <a:lnTo>
                    <a:pt x="4" y="2"/>
                  </a:lnTo>
                  <a:lnTo>
                    <a:pt x="4" y="4"/>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28" name="Rectangle 37">
              <a:extLst>
                <a:ext uri="{FF2B5EF4-FFF2-40B4-BE49-F238E27FC236}">
                  <a16:creationId xmlns:a16="http://schemas.microsoft.com/office/drawing/2014/main" id="{B5AA9AEC-3E9F-D75D-1AD6-689F5DDEB569}"/>
                </a:ext>
              </a:extLst>
            </xdr:cNvPr>
            <xdr:cNvSpPr>
              <a:spLocks noChangeArrowheads="1"/>
            </xdr:cNvSpPr>
          </xdr:nvSpPr>
          <xdr:spPr bwMode="auto">
            <a:xfrm>
              <a:off x="957263" y="1636713"/>
              <a:ext cx="3175" cy="4763"/>
            </a:xfrm>
            <a:prstGeom prst="rect">
              <a:avLst/>
            </a:prstGeom>
            <a:noFill/>
            <a:ln w="12700">
              <a:solidFill>
                <a:srgbClr xmlns:mc="http://schemas.openxmlformats.org/markup-compatibility/2006" xmlns:a14="http://schemas.microsoft.com/office/drawing/2010/main" val="808080" mc:Ignorable="a14" a14:legacySpreadsheetColorIndex="23"/>
              </a:solidFill>
              <a:prstDash val="solid"/>
              <a:miter lim="800000"/>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29" name="Freeform 38">
              <a:extLst>
                <a:ext uri="{FF2B5EF4-FFF2-40B4-BE49-F238E27FC236}">
                  <a16:creationId xmlns:a16="http://schemas.microsoft.com/office/drawing/2014/main" id="{5800E81E-BA67-1999-76C5-D61D935EDB1E}"/>
                </a:ext>
              </a:extLst>
            </xdr:cNvPr>
            <xdr:cNvSpPr>
              <a:spLocks/>
            </xdr:cNvSpPr>
          </xdr:nvSpPr>
          <xdr:spPr bwMode="auto">
            <a:xfrm>
              <a:off x="935038" y="1627188"/>
              <a:ext cx="22225" cy="25400"/>
            </a:xfrm>
            <a:custGeom>
              <a:avLst/>
              <a:gdLst/>
              <a:ahLst/>
              <a:cxnLst>
                <a:cxn ang="0">
                  <a:pos x="2" y="16"/>
                </a:cxn>
                <a:cxn ang="0">
                  <a:pos x="0" y="16"/>
                </a:cxn>
                <a:cxn ang="0">
                  <a:pos x="4" y="11"/>
                </a:cxn>
                <a:cxn ang="0">
                  <a:pos x="9" y="4"/>
                </a:cxn>
                <a:cxn ang="0">
                  <a:pos x="11" y="0"/>
                </a:cxn>
                <a:cxn ang="0">
                  <a:pos x="14" y="2"/>
                </a:cxn>
                <a:cxn ang="0">
                  <a:pos x="14" y="4"/>
                </a:cxn>
                <a:cxn ang="0">
                  <a:pos x="14" y="6"/>
                </a:cxn>
                <a:cxn ang="0">
                  <a:pos x="11" y="9"/>
                </a:cxn>
                <a:cxn ang="0">
                  <a:pos x="9" y="11"/>
                </a:cxn>
                <a:cxn ang="0">
                  <a:pos x="7" y="13"/>
                </a:cxn>
                <a:cxn ang="0">
                  <a:pos x="2" y="16"/>
                </a:cxn>
              </a:cxnLst>
              <a:rect l="0" t="0" r="r" b="b"/>
              <a:pathLst>
                <a:path w="14" h="16">
                  <a:moveTo>
                    <a:pt x="2" y="16"/>
                  </a:moveTo>
                  <a:lnTo>
                    <a:pt x="0" y="16"/>
                  </a:lnTo>
                  <a:lnTo>
                    <a:pt x="4" y="11"/>
                  </a:lnTo>
                  <a:lnTo>
                    <a:pt x="9" y="4"/>
                  </a:lnTo>
                  <a:lnTo>
                    <a:pt x="11" y="0"/>
                  </a:lnTo>
                  <a:lnTo>
                    <a:pt x="14" y="2"/>
                  </a:lnTo>
                  <a:lnTo>
                    <a:pt x="14" y="4"/>
                  </a:lnTo>
                  <a:lnTo>
                    <a:pt x="14" y="6"/>
                  </a:lnTo>
                  <a:lnTo>
                    <a:pt x="11" y="9"/>
                  </a:lnTo>
                  <a:lnTo>
                    <a:pt x="9" y="11"/>
                  </a:lnTo>
                  <a:lnTo>
                    <a:pt x="7" y="13"/>
                  </a:lnTo>
                  <a:lnTo>
                    <a:pt x="2" y="16"/>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30" name="Freeform 39">
              <a:extLst>
                <a:ext uri="{FF2B5EF4-FFF2-40B4-BE49-F238E27FC236}">
                  <a16:creationId xmlns:a16="http://schemas.microsoft.com/office/drawing/2014/main" id="{7E467DAA-85EB-DE6C-BD37-D277F7125BDC}"/>
                </a:ext>
              </a:extLst>
            </xdr:cNvPr>
            <xdr:cNvSpPr>
              <a:spLocks/>
            </xdr:cNvSpPr>
          </xdr:nvSpPr>
          <xdr:spPr bwMode="auto">
            <a:xfrm>
              <a:off x="960438" y="1616075"/>
              <a:ext cx="36512" cy="14288"/>
            </a:xfrm>
            <a:custGeom>
              <a:avLst/>
              <a:gdLst/>
              <a:ahLst/>
              <a:cxnLst>
                <a:cxn ang="0">
                  <a:pos x="7" y="9"/>
                </a:cxn>
                <a:cxn ang="0">
                  <a:pos x="4" y="9"/>
                </a:cxn>
                <a:cxn ang="0">
                  <a:pos x="2" y="7"/>
                </a:cxn>
                <a:cxn ang="0">
                  <a:pos x="0" y="7"/>
                </a:cxn>
                <a:cxn ang="0">
                  <a:pos x="0" y="4"/>
                </a:cxn>
                <a:cxn ang="0">
                  <a:pos x="2" y="2"/>
                </a:cxn>
                <a:cxn ang="0">
                  <a:pos x="7" y="2"/>
                </a:cxn>
                <a:cxn ang="0">
                  <a:pos x="11" y="2"/>
                </a:cxn>
                <a:cxn ang="0">
                  <a:pos x="23" y="0"/>
                </a:cxn>
                <a:cxn ang="0">
                  <a:pos x="23" y="2"/>
                </a:cxn>
                <a:cxn ang="0">
                  <a:pos x="18" y="2"/>
                </a:cxn>
                <a:cxn ang="0">
                  <a:pos x="14" y="4"/>
                </a:cxn>
                <a:cxn ang="0">
                  <a:pos x="11" y="4"/>
                </a:cxn>
                <a:cxn ang="0">
                  <a:pos x="9" y="7"/>
                </a:cxn>
                <a:cxn ang="0">
                  <a:pos x="7" y="9"/>
                </a:cxn>
              </a:cxnLst>
              <a:rect l="0" t="0" r="r" b="b"/>
              <a:pathLst>
                <a:path w="23" h="9">
                  <a:moveTo>
                    <a:pt x="7" y="9"/>
                  </a:moveTo>
                  <a:lnTo>
                    <a:pt x="4" y="9"/>
                  </a:lnTo>
                  <a:lnTo>
                    <a:pt x="2" y="7"/>
                  </a:lnTo>
                  <a:lnTo>
                    <a:pt x="0" y="7"/>
                  </a:lnTo>
                  <a:lnTo>
                    <a:pt x="0" y="4"/>
                  </a:lnTo>
                  <a:lnTo>
                    <a:pt x="2" y="2"/>
                  </a:lnTo>
                  <a:lnTo>
                    <a:pt x="7" y="2"/>
                  </a:lnTo>
                  <a:lnTo>
                    <a:pt x="11" y="2"/>
                  </a:lnTo>
                  <a:lnTo>
                    <a:pt x="23" y="0"/>
                  </a:lnTo>
                  <a:lnTo>
                    <a:pt x="23" y="2"/>
                  </a:lnTo>
                  <a:lnTo>
                    <a:pt x="18" y="2"/>
                  </a:lnTo>
                  <a:lnTo>
                    <a:pt x="14" y="4"/>
                  </a:lnTo>
                  <a:lnTo>
                    <a:pt x="11" y="4"/>
                  </a:lnTo>
                  <a:lnTo>
                    <a:pt x="9" y="7"/>
                  </a:lnTo>
                  <a:lnTo>
                    <a:pt x="7" y="9"/>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31" name="Freeform 40">
              <a:extLst>
                <a:ext uri="{FF2B5EF4-FFF2-40B4-BE49-F238E27FC236}">
                  <a16:creationId xmlns:a16="http://schemas.microsoft.com/office/drawing/2014/main" id="{E44B3187-6DD4-DF8D-E6B7-9A6D3699C600}"/>
                </a:ext>
              </a:extLst>
            </xdr:cNvPr>
            <xdr:cNvSpPr>
              <a:spLocks/>
            </xdr:cNvSpPr>
          </xdr:nvSpPr>
          <xdr:spPr bwMode="auto">
            <a:xfrm>
              <a:off x="779463" y="795338"/>
              <a:ext cx="2233612" cy="1966913"/>
            </a:xfrm>
            <a:custGeom>
              <a:avLst/>
              <a:gdLst/>
              <a:ahLst/>
              <a:cxnLst>
                <a:cxn ang="0">
                  <a:pos x="1229" y="133"/>
                </a:cxn>
                <a:cxn ang="0">
                  <a:pos x="1277" y="137"/>
                </a:cxn>
                <a:cxn ang="0">
                  <a:pos x="1380" y="147"/>
                </a:cxn>
                <a:cxn ang="0">
                  <a:pos x="1377" y="295"/>
                </a:cxn>
                <a:cxn ang="0">
                  <a:pos x="1272" y="350"/>
                </a:cxn>
                <a:cxn ang="0">
                  <a:pos x="1220" y="455"/>
                </a:cxn>
                <a:cxn ang="0">
                  <a:pos x="1172" y="535"/>
                </a:cxn>
                <a:cxn ang="0">
                  <a:pos x="1208" y="613"/>
                </a:cxn>
                <a:cxn ang="0">
                  <a:pos x="1272" y="658"/>
                </a:cxn>
                <a:cxn ang="0">
                  <a:pos x="1233" y="761"/>
                </a:cxn>
                <a:cxn ang="0">
                  <a:pos x="1185" y="777"/>
                </a:cxn>
                <a:cxn ang="0">
                  <a:pos x="1128" y="830"/>
                </a:cxn>
                <a:cxn ang="0">
                  <a:pos x="1019" y="882"/>
                </a:cxn>
                <a:cxn ang="0">
                  <a:pos x="975" y="871"/>
                </a:cxn>
                <a:cxn ang="0">
                  <a:pos x="920" y="875"/>
                </a:cxn>
                <a:cxn ang="0">
                  <a:pos x="886" y="871"/>
                </a:cxn>
                <a:cxn ang="0">
                  <a:pos x="838" y="885"/>
                </a:cxn>
                <a:cxn ang="0">
                  <a:pos x="790" y="896"/>
                </a:cxn>
                <a:cxn ang="0">
                  <a:pos x="744" y="944"/>
                </a:cxn>
                <a:cxn ang="0">
                  <a:pos x="694" y="928"/>
                </a:cxn>
                <a:cxn ang="0">
                  <a:pos x="655" y="951"/>
                </a:cxn>
                <a:cxn ang="0">
                  <a:pos x="648" y="992"/>
                </a:cxn>
                <a:cxn ang="0">
                  <a:pos x="637" y="1054"/>
                </a:cxn>
                <a:cxn ang="0">
                  <a:pos x="607" y="1077"/>
                </a:cxn>
                <a:cxn ang="0">
                  <a:pos x="598" y="1115"/>
                </a:cxn>
                <a:cxn ang="0">
                  <a:pos x="601" y="1182"/>
                </a:cxn>
                <a:cxn ang="0">
                  <a:pos x="553" y="1198"/>
                </a:cxn>
                <a:cxn ang="0">
                  <a:pos x="484" y="1175"/>
                </a:cxn>
                <a:cxn ang="0">
                  <a:pos x="443" y="1141"/>
                </a:cxn>
                <a:cxn ang="0">
                  <a:pos x="415" y="1177"/>
                </a:cxn>
                <a:cxn ang="0">
                  <a:pos x="381" y="1161"/>
                </a:cxn>
                <a:cxn ang="0">
                  <a:pos x="310" y="1170"/>
                </a:cxn>
                <a:cxn ang="0">
                  <a:pos x="267" y="1193"/>
                </a:cxn>
                <a:cxn ang="0">
                  <a:pos x="223" y="1202"/>
                </a:cxn>
                <a:cxn ang="0">
                  <a:pos x="192" y="1221"/>
                </a:cxn>
                <a:cxn ang="0">
                  <a:pos x="150" y="1232"/>
                </a:cxn>
                <a:cxn ang="0">
                  <a:pos x="105" y="1189"/>
                </a:cxn>
                <a:cxn ang="0">
                  <a:pos x="91" y="1102"/>
                </a:cxn>
                <a:cxn ang="0">
                  <a:pos x="61" y="1047"/>
                </a:cxn>
                <a:cxn ang="0">
                  <a:pos x="22" y="981"/>
                </a:cxn>
                <a:cxn ang="0">
                  <a:pos x="0" y="905"/>
                </a:cxn>
                <a:cxn ang="0">
                  <a:pos x="16" y="841"/>
                </a:cxn>
                <a:cxn ang="0">
                  <a:pos x="27" y="764"/>
                </a:cxn>
                <a:cxn ang="0">
                  <a:pos x="6" y="702"/>
                </a:cxn>
                <a:cxn ang="0">
                  <a:pos x="29" y="629"/>
                </a:cxn>
                <a:cxn ang="0">
                  <a:pos x="70" y="601"/>
                </a:cxn>
                <a:cxn ang="0">
                  <a:pos x="96" y="610"/>
                </a:cxn>
                <a:cxn ang="0">
                  <a:pos x="128" y="544"/>
                </a:cxn>
                <a:cxn ang="0">
                  <a:pos x="176" y="508"/>
                </a:cxn>
                <a:cxn ang="0">
                  <a:pos x="235" y="441"/>
                </a:cxn>
                <a:cxn ang="0">
                  <a:pos x="287" y="368"/>
                </a:cxn>
                <a:cxn ang="0">
                  <a:pos x="354" y="339"/>
                </a:cxn>
                <a:cxn ang="0">
                  <a:pos x="395" y="281"/>
                </a:cxn>
                <a:cxn ang="0">
                  <a:pos x="457" y="195"/>
                </a:cxn>
                <a:cxn ang="0">
                  <a:pos x="546" y="188"/>
                </a:cxn>
                <a:cxn ang="0">
                  <a:pos x="630" y="144"/>
                </a:cxn>
                <a:cxn ang="0">
                  <a:pos x="712" y="124"/>
                </a:cxn>
                <a:cxn ang="0">
                  <a:pos x="806" y="147"/>
                </a:cxn>
                <a:cxn ang="0">
                  <a:pos x="886" y="133"/>
                </a:cxn>
                <a:cxn ang="0">
                  <a:pos x="966" y="119"/>
                </a:cxn>
              </a:cxnLst>
              <a:rect l="0" t="0" r="r" b="b"/>
              <a:pathLst>
                <a:path w="1407" h="1239">
                  <a:moveTo>
                    <a:pt x="1227" y="0"/>
                  </a:moveTo>
                  <a:lnTo>
                    <a:pt x="1224" y="5"/>
                  </a:lnTo>
                  <a:lnTo>
                    <a:pt x="1222" y="12"/>
                  </a:lnTo>
                  <a:lnTo>
                    <a:pt x="1217" y="19"/>
                  </a:lnTo>
                  <a:lnTo>
                    <a:pt x="1217" y="23"/>
                  </a:lnTo>
                  <a:lnTo>
                    <a:pt x="1217" y="30"/>
                  </a:lnTo>
                  <a:lnTo>
                    <a:pt x="1217" y="35"/>
                  </a:lnTo>
                  <a:lnTo>
                    <a:pt x="1217" y="39"/>
                  </a:lnTo>
                  <a:lnTo>
                    <a:pt x="1220" y="41"/>
                  </a:lnTo>
                  <a:lnTo>
                    <a:pt x="1224" y="57"/>
                  </a:lnTo>
                  <a:lnTo>
                    <a:pt x="1227" y="64"/>
                  </a:lnTo>
                  <a:lnTo>
                    <a:pt x="1229" y="71"/>
                  </a:lnTo>
                  <a:lnTo>
                    <a:pt x="1229" y="80"/>
                  </a:lnTo>
                  <a:lnTo>
                    <a:pt x="1229" y="92"/>
                  </a:lnTo>
                  <a:lnTo>
                    <a:pt x="1229" y="108"/>
                  </a:lnTo>
                  <a:lnTo>
                    <a:pt x="1229" y="124"/>
                  </a:lnTo>
                  <a:lnTo>
                    <a:pt x="1229" y="133"/>
                  </a:lnTo>
                  <a:lnTo>
                    <a:pt x="1229" y="140"/>
                  </a:lnTo>
                  <a:lnTo>
                    <a:pt x="1229" y="144"/>
                  </a:lnTo>
                  <a:lnTo>
                    <a:pt x="1229" y="147"/>
                  </a:lnTo>
                  <a:lnTo>
                    <a:pt x="1231" y="151"/>
                  </a:lnTo>
                  <a:lnTo>
                    <a:pt x="1231" y="153"/>
                  </a:lnTo>
                  <a:lnTo>
                    <a:pt x="1233" y="156"/>
                  </a:lnTo>
                  <a:lnTo>
                    <a:pt x="1236" y="160"/>
                  </a:lnTo>
                  <a:lnTo>
                    <a:pt x="1240" y="165"/>
                  </a:lnTo>
                  <a:lnTo>
                    <a:pt x="1243" y="167"/>
                  </a:lnTo>
                  <a:lnTo>
                    <a:pt x="1245" y="167"/>
                  </a:lnTo>
                  <a:lnTo>
                    <a:pt x="1247" y="167"/>
                  </a:lnTo>
                  <a:lnTo>
                    <a:pt x="1249" y="165"/>
                  </a:lnTo>
                  <a:lnTo>
                    <a:pt x="1252" y="165"/>
                  </a:lnTo>
                  <a:lnTo>
                    <a:pt x="1259" y="160"/>
                  </a:lnTo>
                  <a:lnTo>
                    <a:pt x="1265" y="151"/>
                  </a:lnTo>
                  <a:lnTo>
                    <a:pt x="1272" y="142"/>
                  </a:lnTo>
                  <a:lnTo>
                    <a:pt x="1277" y="137"/>
                  </a:lnTo>
                  <a:lnTo>
                    <a:pt x="1281" y="133"/>
                  </a:lnTo>
                  <a:lnTo>
                    <a:pt x="1286" y="133"/>
                  </a:lnTo>
                  <a:lnTo>
                    <a:pt x="1293" y="133"/>
                  </a:lnTo>
                  <a:lnTo>
                    <a:pt x="1300" y="133"/>
                  </a:lnTo>
                  <a:lnTo>
                    <a:pt x="1309" y="135"/>
                  </a:lnTo>
                  <a:lnTo>
                    <a:pt x="1316" y="135"/>
                  </a:lnTo>
                  <a:lnTo>
                    <a:pt x="1318" y="135"/>
                  </a:lnTo>
                  <a:lnTo>
                    <a:pt x="1323" y="135"/>
                  </a:lnTo>
                  <a:lnTo>
                    <a:pt x="1325" y="133"/>
                  </a:lnTo>
                  <a:lnTo>
                    <a:pt x="1334" y="126"/>
                  </a:lnTo>
                  <a:lnTo>
                    <a:pt x="1339" y="124"/>
                  </a:lnTo>
                  <a:lnTo>
                    <a:pt x="1343" y="124"/>
                  </a:lnTo>
                  <a:lnTo>
                    <a:pt x="1345" y="124"/>
                  </a:lnTo>
                  <a:lnTo>
                    <a:pt x="1348" y="126"/>
                  </a:lnTo>
                  <a:lnTo>
                    <a:pt x="1359" y="131"/>
                  </a:lnTo>
                  <a:lnTo>
                    <a:pt x="1371" y="140"/>
                  </a:lnTo>
                  <a:lnTo>
                    <a:pt x="1380" y="147"/>
                  </a:lnTo>
                  <a:lnTo>
                    <a:pt x="1382" y="151"/>
                  </a:lnTo>
                  <a:lnTo>
                    <a:pt x="1387" y="156"/>
                  </a:lnTo>
                  <a:lnTo>
                    <a:pt x="1389" y="163"/>
                  </a:lnTo>
                  <a:lnTo>
                    <a:pt x="1393" y="172"/>
                  </a:lnTo>
                  <a:lnTo>
                    <a:pt x="1398" y="183"/>
                  </a:lnTo>
                  <a:lnTo>
                    <a:pt x="1403" y="197"/>
                  </a:lnTo>
                  <a:lnTo>
                    <a:pt x="1405" y="206"/>
                  </a:lnTo>
                  <a:lnTo>
                    <a:pt x="1407" y="220"/>
                  </a:lnTo>
                  <a:lnTo>
                    <a:pt x="1407" y="233"/>
                  </a:lnTo>
                  <a:lnTo>
                    <a:pt x="1407" y="252"/>
                  </a:lnTo>
                  <a:lnTo>
                    <a:pt x="1407" y="263"/>
                  </a:lnTo>
                  <a:lnTo>
                    <a:pt x="1407" y="272"/>
                  </a:lnTo>
                  <a:lnTo>
                    <a:pt x="1405" y="279"/>
                  </a:lnTo>
                  <a:lnTo>
                    <a:pt x="1403" y="281"/>
                  </a:lnTo>
                  <a:lnTo>
                    <a:pt x="1398" y="284"/>
                  </a:lnTo>
                  <a:lnTo>
                    <a:pt x="1389" y="291"/>
                  </a:lnTo>
                  <a:lnTo>
                    <a:pt x="1377" y="295"/>
                  </a:lnTo>
                  <a:lnTo>
                    <a:pt x="1368" y="300"/>
                  </a:lnTo>
                  <a:lnTo>
                    <a:pt x="1361" y="302"/>
                  </a:lnTo>
                  <a:lnTo>
                    <a:pt x="1357" y="302"/>
                  </a:lnTo>
                  <a:lnTo>
                    <a:pt x="1345" y="302"/>
                  </a:lnTo>
                  <a:lnTo>
                    <a:pt x="1339" y="302"/>
                  </a:lnTo>
                  <a:lnTo>
                    <a:pt x="1332" y="302"/>
                  </a:lnTo>
                  <a:lnTo>
                    <a:pt x="1327" y="304"/>
                  </a:lnTo>
                  <a:lnTo>
                    <a:pt x="1323" y="307"/>
                  </a:lnTo>
                  <a:lnTo>
                    <a:pt x="1320" y="311"/>
                  </a:lnTo>
                  <a:lnTo>
                    <a:pt x="1318" y="320"/>
                  </a:lnTo>
                  <a:lnTo>
                    <a:pt x="1311" y="332"/>
                  </a:lnTo>
                  <a:lnTo>
                    <a:pt x="1309" y="339"/>
                  </a:lnTo>
                  <a:lnTo>
                    <a:pt x="1304" y="341"/>
                  </a:lnTo>
                  <a:lnTo>
                    <a:pt x="1300" y="343"/>
                  </a:lnTo>
                  <a:lnTo>
                    <a:pt x="1279" y="348"/>
                  </a:lnTo>
                  <a:lnTo>
                    <a:pt x="1275" y="348"/>
                  </a:lnTo>
                  <a:lnTo>
                    <a:pt x="1272" y="350"/>
                  </a:lnTo>
                  <a:lnTo>
                    <a:pt x="1270" y="352"/>
                  </a:lnTo>
                  <a:lnTo>
                    <a:pt x="1270" y="357"/>
                  </a:lnTo>
                  <a:lnTo>
                    <a:pt x="1268" y="370"/>
                  </a:lnTo>
                  <a:lnTo>
                    <a:pt x="1268" y="380"/>
                  </a:lnTo>
                  <a:lnTo>
                    <a:pt x="1263" y="389"/>
                  </a:lnTo>
                  <a:lnTo>
                    <a:pt x="1261" y="396"/>
                  </a:lnTo>
                  <a:lnTo>
                    <a:pt x="1256" y="405"/>
                  </a:lnTo>
                  <a:lnTo>
                    <a:pt x="1252" y="409"/>
                  </a:lnTo>
                  <a:lnTo>
                    <a:pt x="1249" y="416"/>
                  </a:lnTo>
                  <a:lnTo>
                    <a:pt x="1247" y="423"/>
                  </a:lnTo>
                  <a:lnTo>
                    <a:pt x="1245" y="428"/>
                  </a:lnTo>
                  <a:lnTo>
                    <a:pt x="1240" y="432"/>
                  </a:lnTo>
                  <a:lnTo>
                    <a:pt x="1233" y="437"/>
                  </a:lnTo>
                  <a:lnTo>
                    <a:pt x="1231" y="441"/>
                  </a:lnTo>
                  <a:lnTo>
                    <a:pt x="1229" y="446"/>
                  </a:lnTo>
                  <a:lnTo>
                    <a:pt x="1224" y="450"/>
                  </a:lnTo>
                  <a:lnTo>
                    <a:pt x="1220" y="455"/>
                  </a:lnTo>
                  <a:lnTo>
                    <a:pt x="1213" y="460"/>
                  </a:lnTo>
                  <a:lnTo>
                    <a:pt x="1206" y="464"/>
                  </a:lnTo>
                  <a:lnTo>
                    <a:pt x="1204" y="469"/>
                  </a:lnTo>
                  <a:lnTo>
                    <a:pt x="1204" y="471"/>
                  </a:lnTo>
                  <a:lnTo>
                    <a:pt x="1201" y="480"/>
                  </a:lnTo>
                  <a:lnTo>
                    <a:pt x="1197" y="485"/>
                  </a:lnTo>
                  <a:lnTo>
                    <a:pt x="1195" y="492"/>
                  </a:lnTo>
                  <a:lnTo>
                    <a:pt x="1192" y="496"/>
                  </a:lnTo>
                  <a:lnTo>
                    <a:pt x="1190" y="498"/>
                  </a:lnTo>
                  <a:lnTo>
                    <a:pt x="1188" y="501"/>
                  </a:lnTo>
                  <a:lnTo>
                    <a:pt x="1185" y="508"/>
                  </a:lnTo>
                  <a:lnTo>
                    <a:pt x="1183" y="514"/>
                  </a:lnTo>
                  <a:lnTo>
                    <a:pt x="1181" y="519"/>
                  </a:lnTo>
                  <a:lnTo>
                    <a:pt x="1179" y="524"/>
                  </a:lnTo>
                  <a:lnTo>
                    <a:pt x="1174" y="530"/>
                  </a:lnTo>
                  <a:lnTo>
                    <a:pt x="1172" y="533"/>
                  </a:lnTo>
                  <a:lnTo>
                    <a:pt x="1172" y="535"/>
                  </a:lnTo>
                  <a:lnTo>
                    <a:pt x="1172" y="540"/>
                  </a:lnTo>
                  <a:lnTo>
                    <a:pt x="1174" y="546"/>
                  </a:lnTo>
                  <a:lnTo>
                    <a:pt x="1176" y="553"/>
                  </a:lnTo>
                  <a:lnTo>
                    <a:pt x="1179" y="558"/>
                  </a:lnTo>
                  <a:lnTo>
                    <a:pt x="1181" y="560"/>
                  </a:lnTo>
                  <a:lnTo>
                    <a:pt x="1188" y="567"/>
                  </a:lnTo>
                  <a:lnTo>
                    <a:pt x="1192" y="572"/>
                  </a:lnTo>
                  <a:lnTo>
                    <a:pt x="1195" y="574"/>
                  </a:lnTo>
                  <a:lnTo>
                    <a:pt x="1197" y="578"/>
                  </a:lnTo>
                  <a:lnTo>
                    <a:pt x="1197" y="583"/>
                  </a:lnTo>
                  <a:lnTo>
                    <a:pt x="1201" y="588"/>
                  </a:lnTo>
                  <a:lnTo>
                    <a:pt x="1204" y="592"/>
                  </a:lnTo>
                  <a:lnTo>
                    <a:pt x="1204" y="597"/>
                  </a:lnTo>
                  <a:lnTo>
                    <a:pt x="1204" y="601"/>
                  </a:lnTo>
                  <a:lnTo>
                    <a:pt x="1201" y="610"/>
                  </a:lnTo>
                  <a:lnTo>
                    <a:pt x="1204" y="613"/>
                  </a:lnTo>
                  <a:lnTo>
                    <a:pt x="1208" y="613"/>
                  </a:lnTo>
                  <a:lnTo>
                    <a:pt x="1213" y="610"/>
                  </a:lnTo>
                  <a:lnTo>
                    <a:pt x="1220" y="608"/>
                  </a:lnTo>
                  <a:lnTo>
                    <a:pt x="1227" y="608"/>
                  </a:lnTo>
                  <a:lnTo>
                    <a:pt x="1233" y="608"/>
                  </a:lnTo>
                  <a:lnTo>
                    <a:pt x="1243" y="606"/>
                  </a:lnTo>
                  <a:lnTo>
                    <a:pt x="1247" y="604"/>
                  </a:lnTo>
                  <a:lnTo>
                    <a:pt x="1249" y="601"/>
                  </a:lnTo>
                  <a:lnTo>
                    <a:pt x="1252" y="601"/>
                  </a:lnTo>
                  <a:lnTo>
                    <a:pt x="1254" y="604"/>
                  </a:lnTo>
                  <a:lnTo>
                    <a:pt x="1254" y="606"/>
                  </a:lnTo>
                  <a:lnTo>
                    <a:pt x="1259" y="631"/>
                  </a:lnTo>
                  <a:lnTo>
                    <a:pt x="1263" y="640"/>
                  </a:lnTo>
                  <a:lnTo>
                    <a:pt x="1265" y="647"/>
                  </a:lnTo>
                  <a:lnTo>
                    <a:pt x="1268" y="649"/>
                  </a:lnTo>
                  <a:lnTo>
                    <a:pt x="1270" y="654"/>
                  </a:lnTo>
                  <a:lnTo>
                    <a:pt x="1272" y="656"/>
                  </a:lnTo>
                  <a:lnTo>
                    <a:pt x="1272" y="658"/>
                  </a:lnTo>
                  <a:lnTo>
                    <a:pt x="1272" y="674"/>
                  </a:lnTo>
                  <a:lnTo>
                    <a:pt x="1270" y="690"/>
                  </a:lnTo>
                  <a:lnTo>
                    <a:pt x="1268" y="702"/>
                  </a:lnTo>
                  <a:lnTo>
                    <a:pt x="1268" y="716"/>
                  </a:lnTo>
                  <a:lnTo>
                    <a:pt x="1268" y="732"/>
                  </a:lnTo>
                  <a:lnTo>
                    <a:pt x="1265" y="748"/>
                  </a:lnTo>
                  <a:lnTo>
                    <a:pt x="1263" y="766"/>
                  </a:lnTo>
                  <a:lnTo>
                    <a:pt x="1261" y="768"/>
                  </a:lnTo>
                  <a:lnTo>
                    <a:pt x="1261" y="770"/>
                  </a:lnTo>
                  <a:lnTo>
                    <a:pt x="1259" y="773"/>
                  </a:lnTo>
                  <a:lnTo>
                    <a:pt x="1256" y="773"/>
                  </a:lnTo>
                  <a:lnTo>
                    <a:pt x="1254" y="773"/>
                  </a:lnTo>
                  <a:lnTo>
                    <a:pt x="1247" y="770"/>
                  </a:lnTo>
                  <a:lnTo>
                    <a:pt x="1243" y="770"/>
                  </a:lnTo>
                  <a:lnTo>
                    <a:pt x="1240" y="768"/>
                  </a:lnTo>
                  <a:lnTo>
                    <a:pt x="1236" y="764"/>
                  </a:lnTo>
                  <a:lnTo>
                    <a:pt x="1233" y="761"/>
                  </a:lnTo>
                  <a:lnTo>
                    <a:pt x="1231" y="759"/>
                  </a:lnTo>
                  <a:lnTo>
                    <a:pt x="1229" y="761"/>
                  </a:lnTo>
                  <a:lnTo>
                    <a:pt x="1224" y="764"/>
                  </a:lnTo>
                  <a:lnTo>
                    <a:pt x="1220" y="764"/>
                  </a:lnTo>
                  <a:lnTo>
                    <a:pt x="1217" y="764"/>
                  </a:lnTo>
                  <a:lnTo>
                    <a:pt x="1213" y="759"/>
                  </a:lnTo>
                  <a:lnTo>
                    <a:pt x="1211" y="759"/>
                  </a:lnTo>
                  <a:lnTo>
                    <a:pt x="1211" y="761"/>
                  </a:lnTo>
                  <a:lnTo>
                    <a:pt x="1208" y="761"/>
                  </a:lnTo>
                  <a:lnTo>
                    <a:pt x="1206" y="764"/>
                  </a:lnTo>
                  <a:lnTo>
                    <a:pt x="1201" y="766"/>
                  </a:lnTo>
                  <a:lnTo>
                    <a:pt x="1199" y="768"/>
                  </a:lnTo>
                  <a:lnTo>
                    <a:pt x="1197" y="770"/>
                  </a:lnTo>
                  <a:lnTo>
                    <a:pt x="1195" y="775"/>
                  </a:lnTo>
                  <a:lnTo>
                    <a:pt x="1192" y="775"/>
                  </a:lnTo>
                  <a:lnTo>
                    <a:pt x="1190" y="777"/>
                  </a:lnTo>
                  <a:lnTo>
                    <a:pt x="1185" y="777"/>
                  </a:lnTo>
                  <a:lnTo>
                    <a:pt x="1183" y="777"/>
                  </a:lnTo>
                  <a:lnTo>
                    <a:pt x="1179" y="782"/>
                  </a:lnTo>
                  <a:lnTo>
                    <a:pt x="1176" y="784"/>
                  </a:lnTo>
                  <a:lnTo>
                    <a:pt x="1174" y="789"/>
                  </a:lnTo>
                  <a:lnTo>
                    <a:pt x="1169" y="793"/>
                  </a:lnTo>
                  <a:lnTo>
                    <a:pt x="1167" y="798"/>
                  </a:lnTo>
                  <a:lnTo>
                    <a:pt x="1165" y="800"/>
                  </a:lnTo>
                  <a:lnTo>
                    <a:pt x="1160" y="805"/>
                  </a:lnTo>
                  <a:lnTo>
                    <a:pt x="1160" y="807"/>
                  </a:lnTo>
                  <a:lnTo>
                    <a:pt x="1156" y="818"/>
                  </a:lnTo>
                  <a:lnTo>
                    <a:pt x="1153" y="818"/>
                  </a:lnTo>
                  <a:lnTo>
                    <a:pt x="1149" y="818"/>
                  </a:lnTo>
                  <a:lnTo>
                    <a:pt x="1142" y="816"/>
                  </a:lnTo>
                  <a:lnTo>
                    <a:pt x="1135" y="816"/>
                  </a:lnTo>
                  <a:lnTo>
                    <a:pt x="1131" y="818"/>
                  </a:lnTo>
                  <a:lnTo>
                    <a:pt x="1128" y="828"/>
                  </a:lnTo>
                  <a:lnTo>
                    <a:pt x="1128" y="830"/>
                  </a:lnTo>
                  <a:lnTo>
                    <a:pt x="1101" y="839"/>
                  </a:lnTo>
                  <a:lnTo>
                    <a:pt x="1089" y="848"/>
                  </a:lnTo>
                  <a:lnTo>
                    <a:pt x="1085" y="855"/>
                  </a:lnTo>
                  <a:lnTo>
                    <a:pt x="1080" y="857"/>
                  </a:lnTo>
                  <a:lnTo>
                    <a:pt x="1076" y="857"/>
                  </a:lnTo>
                  <a:lnTo>
                    <a:pt x="1071" y="855"/>
                  </a:lnTo>
                  <a:lnTo>
                    <a:pt x="1069" y="848"/>
                  </a:lnTo>
                  <a:lnTo>
                    <a:pt x="1064" y="846"/>
                  </a:lnTo>
                  <a:lnTo>
                    <a:pt x="1057" y="839"/>
                  </a:lnTo>
                  <a:lnTo>
                    <a:pt x="1046" y="832"/>
                  </a:lnTo>
                  <a:lnTo>
                    <a:pt x="1039" y="834"/>
                  </a:lnTo>
                  <a:lnTo>
                    <a:pt x="1037" y="837"/>
                  </a:lnTo>
                  <a:lnTo>
                    <a:pt x="1035" y="844"/>
                  </a:lnTo>
                  <a:lnTo>
                    <a:pt x="1032" y="848"/>
                  </a:lnTo>
                  <a:lnTo>
                    <a:pt x="1032" y="862"/>
                  </a:lnTo>
                  <a:lnTo>
                    <a:pt x="1021" y="880"/>
                  </a:lnTo>
                  <a:lnTo>
                    <a:pt x="1019" y="882"/>
                  </a:lnTo>
                  <a:lnTo>
                    <a:pt x="1014" y="882"/>
                  </a:lnTo>
                  <a:lnTo>
                    <a:pt x="1012" y="882"/>
                  </a:lnTo>
                  <a:lnTo>
                    <a:pt x="1010" y="882"/>
                  </a:lnTo>
                  <a:lnTo>
                    <a:pt x="1007" y="882"/>
                  </a:lnTo>
                  <a:lnTo>
                    <a:pt x="1005" y="882"/>
                  </a:lnTo>
                  <a:lnTo>
                    <a:pt x="1003" y="882"/>
                  </a:lnTo>
                  <a:lnTo>
                    <a:pt x="1000" y="882"/>
                  </a:lnTo>
                  <a:lnTo>
                    <a:pt x="998" y="882"/>
                  </a:lnTo>
                  <a:lnTo>
                    <a:pt x="994" y="882"/>
                  </a:lnTo>
                  <a:lnTo>
                    <a:pt x="991" y="880"/>
                  </a:lnTo>
                  <a:lnTo>
                    <a:pt x="989" y="878"/>
                  </a:lnTo>
                  <a:lnTo>
                    <a:pt x="987" y="875"/>
                  </a:lnTo>
                  <a:lnTo>
                    <a:pt x="984" y="871"/>
                  </a:lnTo>
                  <a:lnTo>
                    <a:pt x="982" y="869"/>
                  </a:lnTo>
                  <a:lnTo>
                    <a:pt x="980" y="869"/>
                  </a:lnTo>
                  <a:lnTo>
                    <a:pt x="978" y="871"/>
                  </a:lnTo>
                  <a:lnTo>
                    <a:pt x="975" y="871"/>
                  </a:lnTo>
                  <a:lnTo>
                    <a:pt x="973" y="869"/>
                  </a:lnTo>
                  <a:lnTo>
                    <a:pt x="971" y="869"/>
                  </a:lnTo>
                  <a:lnTo>
                    <a:pt x="968" y="869"/>
                  </a:lnTo>
                  <a:lnTo>
                    <a:pt x="966" y="869"/>
                  </a:lnTo>
                  <a:lnTo>
                    <a:pt x="964" y="871"/>
                  </a:lnTo>
                  <a:lnTo>
                    <a:pt x="962" y="871"/>
                  </a:lnTo>
                  <a:lnTo>
                    <a:pt x="957" y="871"/>
                  </a:lnTo>
                  <a:lnTo>
                    <a:pt x="952" y="871"/>
                  </a:lnTo>
                  <a:lnTo>
                    <a:pt x="948" y="875"/>
                  </a:lnTo>
                  <a:lnTo>
                    <a:pt x="941" y="878"/>
                  </a:lnTo>
                  <a:lnTo>
                    <a:pt x="939" y="880"/>
                  </a:lnTo>
                  <a:lnTo>
                    <a:pt x="934" y="880"/>
                  </a:lnTo>
                  <a:lnTo>
                    <a:pt x="932" y="880"/>
                  </a:lnTo>
                  <a:lnTo>
                    <a:pt x="930" y="880"/>
                  </a:lnTo>
                  <a:lnTo>
                    <a:pt x="925" y="878"/>
                  </a:lnTo>
                  <a:lnTo>
                    <a:pt x="923" y="878"/>
                  </a:lnTo>
                  <a:lnTo>
                    <a:pt x="920" y="875"/>
                  </a:lnTo>
                  <a:lnTo>
                    <a:pt x="918" y="875"/>
                  </a:lnTo>
                  <a:lnTo>
                    <a:pt x="916" y="875"/>
                  </a:lnTo>
                  <a:lnTo>
                    <a:pt x="911" y="873"/>
                  </a:lnTo>
                  <a:lnTo>
                    <a:pt x="909" y="871"/>
                  </a:lnTo>
                  <a:lnTo>
                    <a:pt x="909" y="869"/>
                  </a:lnTo>
                  <a:lnTo>
                    <a:pt x="907" y="866"/>
                  </a:lnTo>
                  <a:lnTo>
                    <a:pt x="904" y="866"/>
                  </a:lnTo>
                  <a:lnTo>
                    <a:pt x="902" y="864"/>
                  </a:lnTo>
                  <a:lnTo>
                    <a:pt x="902" y="859"/>
                  </a:lnTo>
                  <a:lnTo>
                    <a:pt x="900" y="859"/>
                  </a:lnTo>
                  <a:lnTo>
                    <a:pt x="900" y="857"/>
                  </a:lnTo>
                  <a:lnTo>
                    <a:pt x="895" y="857"/>
                  </a:lnTo>
                  <a:lnTo>
                    <a:pt x="893" y="859"/>
                  </a:lnTo>
                  <a:lnTo>
                    <a:pt x="893" y="864"/>
                  </a:lnTo>
                  <a:lnTo>
                    <a:pt x="891" y="866"/>
                  </a:lnTo>
                  <a:lnTo>
                    <a:pt x="888" y="869"/>
                  </a:lnTo>
                  <a:lnTo>
                    <a:pt x="886" y="871"/>
                  </a:lnTo>
                  <a:lnTo>
                    <a:pt x="882" y="873"/>
                  </a:lnTo>
                  <a:lnTo>
                    <a:pt x="879" y="878"/>
                  </a:lnTo>
                  <a:lnTo>
                    <a:pt x="877" y="880"/>
                  </a:lnTo>
                  <a:lnTo>
                    <a:pt x="875" y="880"/>
                  </a:lnTo>
                  <a:lnTo>
                    <a:pt x="870" y="880"/>
                  </a:lnTo>
                  <a:lnTo>
                    <a:pt x="868" y="880"/>
                  </a:lnTo>
                  <a:lnTo>
                    <a:pt x="866" y="880"/>
                  </a:lnTo>
                  <a:lnTo>
                    <a:pt x="863" y="878"/>
                  </a:lnTo>
                  <a:lnTo>
                    <a:pt x="861" y="878"/>
                  </a:lnTo>
                  <a:lnTo>
                    <a:pt x="859" y="880"/>
                  </a:lnTo>
                  <a:lnTo>
                    <a:pt x="856" y="882"/>
                  </a:lnTo>
                  <a:lnTo>
                    <a:pt x="852" y="885"/>
                  </a:lnTo>
                  <a:lnTo>
                    <a:pt x="847" y="885"/>
                  </a:lnTo>
                  <a:lnTo>
                    <a:pt x="847" y="887"/>
                  </a:lnTo>
                  <a:lnTo>
                    <a:pt x="845" y="887"/>
                  </a:lnTo>
                  <a:lnTo>
                    <a:pt x="843" y="885"/>
                  </a:lnTo>
                  <a:lnTo>
                    <a:pt x="838" y="885"/>
                  </a:lnTo>
                  <a:lnTo>
                    <a:pt x="836" y="882"/>
                  </a:lnTo>
                  <a:lnTo>
                    <a:pt x="834" y="882"/>
                  </a:lnTo>
                  <a:lnTo>
                    <a:pt x="831" y="882"/>
                  </a:lnTo>
                  <a:lnTo>
                    <a:pt x="829" y="882"/>
                  </a:lnTo>
                  <a:lnTo>
                    <a:pt x="824" y="885"/>
                  </a:lnTo>
                  <a:lnTo>
                    <a:pt x="822" y="887"/>
                  </a:lnTo>
                  <a:lnTo>
                    <a:pt x="820" y="887"/>
                  </a:lnTo>
                  <a:lnTo>
                    <a:pt x="815" y="887"/>
                  </a:lnTo>
                  <a:lnTo>
                    <a:pt x="808" y="885"/>
                  </a:lnTo>
                  <a:lnTo>
                    <a:pt x="806" y="885"/>
                  </a:lnTo>
                  <a:lnTo>
                    <a:pt x="804" y="887"/>
                  </a:lnTo>
                  <a:lnTo>
                    <a:pt x="804" y="889"/>
                  </a:lnTo>
                  <a:lnTo>
                    <a:pt x="802" y="891"/>
                  </a:lnTo>
                  <a:lnTo>
                    <a:pt x="799" y="891"/>
                  </a:lnTo>
                  <a:lnTo>
                    <a:pt x="795" y="891"/>
                  </a:lnTo>
                  <a:lnTo>
                    <a:pt x="792" y="894"/>
                  </a:lnTo>
                  <a:lnTo>
                    <a:pt x="790" y="896"/>
                  </a:lnTo>
                  <a:lnTo>
                    <a:pt x="790" y="901"/>
                  </a:lnTo>
                  <a:lnTo>
                    <a:pt x="788" y="905"/>
                  </a:lnTo>
                  <a:lnTo>
                    <a:pt x="786" y="905"/>
                  </a:lnTo>
                  <a:lnTo>
                    <a:pt x="783" y="907"/>
                  </a:lnTo>
                  <a:lnTo>
                    <a:pt x="779" y="907"/>
                  </a:lnTo>
                  <a:lnTo>
                    <a:pt x="776" y="907"/>
                  </a:lnTo>
                  <a:lnTo>
                    <a:pt x="772" y="907"/>
                  </a:lnTo>
                  <a:lnTo>
                    <a:pt x="770" y="910"/>
                  </a:lnTo>
                  <a:lnTo>
                    <a:pt x="767" y="914"/>
                  </a:lnTo>
                  <a:lnTo>
                    <a:pt x="765" y="917"/>
                  </a:lnTo>
                  <a:lnTo>
                    <a:pt x="756" y="919"/>
                  </a:lnTo>
                  <a:lnTo>
                    <a:pt x="756" y="928"/>
                  </a:lnTo>
                  <a:lnTo>
                    <a:pt x="756" y="933"/>
                  </a:lnTo>
                  <a:lnTo>
                    <a:pt x="756" y="935"/>
                  </a:lnTo>
                  <a:lnTo>
                    <a:pt x="756" y="937"/>
                  </a:lnTo>
                  <a:lnTo>
                    <a:pt x="751" y="942"/>
                  </a:lnTo>
                  <a:lnTo>
                    <a:pt x="744" y="944"/>
                  </a:lnTo>
                  <a:lnTo>
                    <a:pt x="740" y="946"/>
                  </a:lnTo>
                  <a:lnTo>
                    <a:pt x="735" y="949"/>
                  </a:lnTo>
                  <a:lnTo>
                    <a:pt x="733" y="949"/>
                  </a:lnTo>
                  <a:lnTo>
                    <a:pt x="726" y="949"/>
                  </a:lnTo>
                  <a:lnTo>
                    <a:pt x="724" y="951"/>
                  </a:lnTo>
                  <a:lnTo>
                    <a:pt x="719" y="951"/>
                  </a:lnTo>
                  <a:lnTo>
                    <a:pt x="712" y="953"/>
                  </a:lnTo>
                  <a:lnTo>
                    <a:pt x="708" y="955"/>
                  </a:lnTo>
                  <a:lnTo>
                    <a:pt x="703" y="955"/>
                  </a:lnTo>
                  <a:lnTo>
                    <a:pt x="701" y="955"/>
                  </a:lnTo>
                  <a:lnTo>
                    <a:pt x="699" y="955"/>
                  </a:lnTo>
                  <a:lnTo>
                    <a:pt x="696" y="953"/>
                  </a:lnTo>
                  <a:lnTo>
                    <a:pt x="696" y="949"/>
                  </a:lnTo>
                  <a:lnTo>
                    <a:pt x="696" y="944"/>
                  </a:lnTo>
                  <a:lnTo>
                    <a:pt x="696" y="933"/>
                  </a:lnTo>
                  <a:lnTo>
                    <a:pt x="696" y="930"/>
                  </a:lnTo>
                  <a:lnTo>
                    <a:pt x="694" y="928"/>
                  </a:lnTo>
                  <a:lnTo>
                    <a:pt x="692" y="928"/>
                  </a:lnTo>
                  <a:lnTo>
                    <a:pt x="692" y="926"/>
                  </a:lnTo>
                  <a:lnTo>
                    <a:pt x="690" y="923"/>
                  </a:lnTo>
                  <a:lnTo>
                    <a:pt x="685" y="923"/>
                  </a:lnTo>
                  <a:lnTo>
                    <a:pt x="680" y="923"/>
                  </a:lnTo>
                  <a:lnTo>
                    <a:pt x="678" y="923"/>
                  </a:lnTo>
                  <a:lnTo>
                    <a:pt x="676" y="926"/>
                  </a:lnTo>
                  <a:lnTo>
                    <a:pt x="674" y="930"/>
                  </a:lnTo>
                  <a:lnTo>
                    <a:pt x="674" y="935"/>
                  </a:lnTo>
                  <a:lnTo>
                    <a:pt x="671" y="935"/>
                  </a:lnTo>
                  <a:lnTo>
                    <a:pt x="669" y="937"/>
                  </a:lnTo>
                  <a:lnTo>
                    <a:pt x="667" y="939"/>
                  </a:lnTo>
                  <a:lnTo>
                    <a:pt x="664" y="942"/>
                  </a:lnTo>
                  <a:lnTo>
                    <a:pt x="664" y="944"/>
                  </a:lnTo>
                  <a:lnTo>
                    <a:pt x="662" y="946"/>
                  </a:lnTo>
                  <a:lnTo>
                    <a:pt x="658" y="949"/>
                  </a:lnTo>
                  <a:lnTo>
                    <a:pt x="655" y="951"/>
                  </a:lnTo>
                  <a:lnTo>
                    <a:pt x="653" y="953"/>
                  </a:lnTo>
                  <a:lnTo>
                    <a:pt x="651" y="955"/>
                  </a:lnTo>
                  <a:lnTo>
                    <a:pt x="648" y="958"/>
                  </a:lnTo>
                  <a:lnTo>
                    <a:pt x="644" y="960"/>
                  </a:lnTo>
                  <a:lnTo>
                    <a:pt x="642" y="962"/>
                  </a:lnTo>
                  <a:lnTo>
                    <a:pt x="639" y="965"/>
                  </a:lnTo>
                  <a:lnTo>
                    <a:pt x="639" y="967"/>
                  </a:lnTo>
                  <a:lnTo>
                    <a:pt x="644" y="967"/>
                  </a:lnTo>
                  <a:lnTo>
                    <a:pt x="646" y="967"/>
                  </a:lnTo>
                  <a:lnTo>
                    <a:pt x="648" y="967"/>
                  </a:lnTo>
                  <a:lnTo>
                    <a:pt x="651" y="969"/>
                  </a:lnTo>
                  <a:lnTo>
                    <a:pt x="651" y="971"/>
                  </a:lnTo>
                  <a:lnTo>
                    <a:pt x="651" y="978"/>
                  </a:lnTo>
                  <a:lnTo>
                    <a:pt x="651" y="981"/>
                  </a:lnTo>
                  <a:lnTo>
                    <a:pt x="651" y="983"/>
                  </a:lnTo>
                  <a:lnTo>
                    <a:pt x="648" y="987"/>
                  </a:lnTo>
                  <a:lnTo>
                    <a:pt x="648" y="992"/>
                  </a:lnTo>
                  <a:lnTo>
                    <a:pt x="646" y="994"/>
                  </a:lnTo>
                  <a:lnTo>
                    <a:pt x="646" y="999"/>
                  </a:lnTo>
                  <a:lnTo>
                    <a:pt x="644" y="1003"/>
                  </a:lnTo>
                  <a:lnTo>
                    <a:pt x="642" y="1008"/>
                  </a:lnTo>
                  <a:lnTo>
                    <a:pt x="642" y="1013"/>
                  </a:lnTo>
                  <a:lnTo>
                    <a:pt x="639" y="1015"/>
                  </a:lnTo>
                  <a:lnTo>
                    <a:pt x="639" y="1019"/>
                  </a:lnTo>
                  <a:lnTo>
                    <a:pt x="639" y="1022"/>
                  </a:lnTo>
                  <a:lnTo>
                    <a:pt x="639" y="1026"/>
                  </a:lnTo>
                  <a:lnTo>
                    <a:pt x="637" y="1029"/>
                  </a:lnTo>
                  <a:lnTo>
                    <a:pt x="637" y="1033"/>
                  </a:lnTo>
                  <a:lnTo>
                    <a:pt x="639" y="1035"/>
                  </a:lnTo>
                  <a:lnTo>
                    <a:pt x="639" y="1038"/>
                  </a:lnTo>
                  <a:lnTo>
                    <a:pt x="639" y="1042"/>
                  </a:lnTo>
                  <a:lnTo>
                    <a:pt x="639" y="1047"/>
                  </a:lnTo>
                  <a:lnTo>
                    <a:pt x="637" y="1051"/>
                  </a:lnTo>
                  <a:lnTo>
                    <a:pt x="637" y="1054"/>
                  </a:lnTo>
                  <a:lnTo>
                    <a:pt x="637" y="1056"/>
                  </a:lnTo>
                  <a:lnTo>
                    <a:pt x="637" y="1058"/>
                  </a:lnTo>
                  <a:lnTo>
                    <a:pt x="637" y="1063"/>
                  </a:lnTo>
                  <a:lnTo>
                    <a:pt x="635" y="1067"/>
                  </a:lnTo>
                  <a:lnTo>
                    <a:pt x="635" y="1070"/>
                  </a:lnTo>
                  <a:lnTo>
                    <a:pt x="635" y="1072"/>
                  </a:lnTo>
                  <a:lnTo>
                    <a:pt x="632" y="1072"/>
                  </a:lnTo>
                  <a:lnTo>
                    <a:pt x="632" y="1074"/>
                  </a:lnTo>
                  <a:lnTo>
                    <a:pt x="630" y="1074"/>
                  </a:lnTo>
                  <a:lnTo>
                    <a:pt x="626" y="1074"/>
                  </a:lnTo>
                  <a:lnTo>
                    <a:pt x="623" y="1074"/>
                  </a:lnTo>
                  <a:lnTo>
                    <a:pt x="621" y="1074"/>
                  </a:lnTo>
                  <a:lnTo>
                    <a:pt x="617" y="1072"/>
                  </a:lnTo>
                  <a:lnTo>
                    <a:pt x="614" y="1072"/>
                  </a:lnTo>
                  <a:lnTo>
                    <a:pt x="610" y="1072"/>
                  </a:lnTo>
                  <a:lnTo>
                    <a:pt x="607" y="1072"/>
                  </a:lnTo>
                  <a:lnTo>
                    <a:pt x="607" y="1077"/>
                  </a:lnTo>
                  <a:lnTo>
                    <a:pt x="607" y="1083"/>
                  </a:lnTo>
                  <a:lnTo>
                    <a:pt x="607" y="1086"/>
                  </a:lnTo>
                  <a:lnTo>
                    <a:pt x="605" y="1088"/>
                  </a:lnTo>
                  <a:lnTo>
                    <a:pt x="603" y="1090"/>
                  </a:lnTo>
                  <a:lnTo>
                    <a:pt x="601" y="1090"/>
                  </a:lnTo>
                  <a:lnTo>
                    <a:pt x="596" y="1090"/>
                  </a:lnTo>
                  <a:lnTo>
                    <a:pt x="594" y="1093"/>
                  </a:lnTo>
                  <a:lnTo>
                    <a:pt x="591" y="1093"/>
                  </a:lnTo>
                  <a:lnTo>
                    <a:pt x="591" y="1095"/>
                  </a:lnTo>
                  <a:lnTo>
                    <a:pt x="591" y="1097"/>
                  </a:lnTo>
                  <a:lnTo>
                    <a:pt x="591" y="1102"/>
                  </a:lnTo>
                  <a:lnTo>
                    <a:pt x="591" y="1106"/>
                  </a:lnTo>
                  <a:lnTo>
                    <a:pt x="591" y="1109"/>
                  </a:lnTo>
                  <a:lnTo>
                    <a:pt x="594" y="1111"/>
                  </a:lnTo>
                  <a:lnTo>
                    <a:pt x="596" y="1111"/>
                  </a:lnTo>
                  <a:lnTo>
                    <a:pt x="598" y="1113"/>
                  </a:lnTo>
                  <a:lnTo>
                    <a:pt x="598" y="1115"/>
                  </a:lnTo>
                  <a:lnTo>
                    <a:pt x="598" y="1118"/>
                  </a:lnTo>
                  <a:lnTo>
                    <a:pt x="601" y="1120"/>
                  </a:lnTo>
                  <a:lnTo>
                    <a:pt x="601" y="1122"/>
                  </a:lnTo>
                  <a:lnTo>
                    <a:pt x="603" y="1125"/>
                  </a:lnTo>
                  <a:lnTo>
                    <a:pt x="607" y="1129"/>
                  </a:lnTo>
                  <a:lnTo>
                    <a:pt x="607" y="1131"/>
                  </a:lnTo>
                  <a:lnTo>
                    <a:pt x="610" y="1136"/>
                  </a:lnTo>
                  <a:lnTo>
                    <a:pt x="610" y="1138"/>
                  </a:lnTo>
                  <a:lnTo>
                    <a:pt x="610" y="1145"/>
                  </a:lnTo>
                  <a:lnTo>
                    <a:pt x="607" y="1147"/>
                  </a:lnTo>
                  <a:lnTo>
                    <a:pt x="607" y="1152"/>
                  </a:lnTo>
                  <a:lnTo>
                    <a:pt x="603" y="1157"/>
                  </a:lnTo>
                  <a:lnTo>
                    <a:pt x="601" y="1161"/>
                  </a:lnTo>
                  <a:lnTo>
                    <a:pt x="601" y="1163"/>
                  </a:lnTo>
                  <a:lnTo>
                    <a:pt x="598" y="1168"/>
                  </a:lnTo>
                  <a:lnTo>
                    <a:pt x="598" y="1173"/>
                  </a:lnTo>
                  <a:lnTo>
                    <a:pt x="601" y="1182"/>
                  </a:lnTo>
                  <a:lnTo>
                    <a:pt x="601" y="1189"/>
                  </a:lnTo>
                  <a:lnTo>
                    <a:pt x="601" y="1191"/>
                  </a:lnTo>
                  <a:lnTo>
                    <a:pt x="598" y="1191"/>
                  </a:lnTo>
                  <a:lnTo>
                    <a:pt x="594" y="1193"/>
                  </a:lnTo>
                  <a:lnTo>
                    <a:pt x="591" y="1195"/>
                  </a:lnTo>
                  <a:lnTo>
                    <a:pt x="589" y="1198"/>
                  </a:lnTo>
                  <a:lnTo>
                    <a:pt x="585" y="1200"/>
                  </a:lnTo>
                  <a:lnTo>
                    <a:pt x="582" y="1205"/>
                  </a:lnTo>
                  <a:lnTo>
                    <a:pt x="575" y="1207"/>
                  </a:lnTo>
                  <a:lnTo>
                    <a:pt x="573" y="1207"/>
                  </a:lnTo>
                  <a:lnTo>
                    <a:pt x="569" y="1207"/>
                  </a:lnTo>
                  <a:lnTo>
                    <a:pt x="566" y="1207"/>
                  </a:lnTo>
                  <a:lnTo>
                    <a:pt x="564" y="1207"/>
                  </a:lnTo>
                  <a:lnTo>
                    <a:pt x="562" y="1202"/>
                  </a:lnTo>
                  <a:lnTo>
                    <a:pt x="562" y="1200"/>
                  </a:lnTo>
                  <a:lnTo>
                    <a:pt x="555" y="1200"/>
                  </a:lnTo>
                  <a:lnTo>
                    <a:pt x="553" y="1198"/>
                  </a:lnTo>
                  <a:lnTo>
                    <a:pt x="548" y="1193"/>
                  </a:lnTo>
                  <a:lnTo>
                    <a:pt x="548" y="1191"/>
                  </a:lnTo>
                  <a:lnTo>
                    <a:pt x="543" y="1177"/>
                  </a:lnTo>
                  <a:lnTo>
                    <a:pt x="537" y="1163"/>
                  </a:lnTo>
                  <a:lnTo>
                    <a:pt x="532" y="1159"/>
                  </a:lnTo>
                  <a:lnTo>
                    <a:pt x="530" y="1157"/>
                  </a:lnTo>
                  <a:lnTo>
                    <a:pt x="525" y="1157"/>
                  </a:lnTo>
                  <a:lnTo>
                    <a:pt x="523" y="1157"/>
                  </a:lnTo>
                  <a:lnTo>
                    <a:pt x="521" y="1157"/>
                  </a:lnTo>
                  <a:lnTo>
                    <a:pt x="514" y="1159"/>
                  </a:lnTo>
                  <a:lnTo>
                    <a:pt x="509" y="1161"/>
                  </a:lnTo>
                  <a:lnTo>
                    <a:pt x="505" y="1163"/>
                  </a:lnTo>
                  <a:lnTo>
                    <a:pt x="498" y="1170"/>
                  </a:lnTo>
                  <a:lnTo>
                    <a:pt x="491" y="1175"/>
                  </a:lnTo>
                  <a:lnTo>
                    <a:pt x="489" y="1179"/>
                  </a:lnTo>
                  <a:lnTo>
                    <a:pt x="484" y="1177"/>
                  </a:lnTo>
                  <a:lnTo>
                    <a:pt x="484" y="1175"/>
                  </a:lnTo>
                  <a:lnTo>
                    <a:pt x="484" y="1168"/>
                  </a:lnTo>
                  <a:lnTo>
                    <a:pt x="482" y="1168"/>
                  </a:lnTo>
                  <a:lnTo>
                    <a:pt x="475" y="1166"/>
                  </a:lnTo>
                  <a:lnTo>
                    <a:pt x="473" y="1166"/>
                  </a:lnTo>
                  <a:lnTo>
                    <a:pt x="470" y="1163"/>
                  </a:lnTo>
                  <a:lnTo>
                    <a:pt x="468" y="1161"/>
                  </a:lnTo>
                  <a:lnTo>
                    <a:pt x="466" y="1159"/>
                  </a:lnTo>
                  <a:lnTo>
                    <a:pt x="461" y="1159"/>
                  </a:lnTo>
                  <a:lnTo>
                    <a:pt x="457" y="1157"/>
                  </a:lnTo>
                  <a:lnTo>
                    <a:pt x="454" y="1157"/>
                  </a:lnTo>
                  <a:lnTo>
                    <a:pt x="447" y="1157"/>
                  </a:lnTo>
                  <a:lnTo>
                    <a:pt x="445" y="1154"/>
                  </a:lnTo>
                  <a:lnTo>
                    <a:pt x="443" y="1154"/>
                  </a:lnTo>
                  <a:lnTo>
                    <a:pt x="441" y="1152"/>
                  </a:lnTo>
                  <a:lnTo>
                    <a:pt x="441" y="1147"/>
                  </a:lnTo>
                  <a:lnTo>
                    <a:pt x="443" y="1143"/>
                  </a:lnTo>
                  <a:lnTo>
                    <a:pt x="443" y="1141"/>
                  </a:lnTo>
                  <a:lnTo>
                    <a:pt x="443" y="1138"/>
                  </a:lnTo>
                  <a:lnTo>
                    <a:pt x="441" y="1136"/>
                  </a:lnTo>
                  <a:lnTo>
                    <a:pt x="434" y="1136"/>
                  </a:lnTo>
                  <a:lnTo>
                    <a:pt x="427" y="1134"/>
                  </a:lnTo>
                  <a:lnTo>
                    <a:pt x="425" y="1131"/>
                  </a:lnTo>
                  <a:lnTo>
                    <a:pt x="418" y="1129"/>
                  </a:lnTo>
                  <a:lnTo>
                    <a:pt x="415" y="1134"/>
                  </a:lnTo>
                  <a:lnTo>
                    <a:pt x="411" y="1138"/>
                  </a:lnTo>
                  <a:lnTo>
                    <a:pt x="409" y="1143"/>
                  </a:lnTo>
                  <a:lnTo>
                    <a:pt x="409" y="1145"/>
                  </a:lnTo>
                  <a:lnTo>
                    <a:pt x="409" y="1147"/>
                  </a:lnTo>
                  <a:lnTo>
                    <a:pt x="411" y="1152"/>
                  </a:lnTo>
                  <a:lnTo>
                    <a:pt x="413" y="1159"/>
                  </a:lnTo>
                  <a:lnTo>
                    <a:pt x="413" y="1166"/>
                  </a:lnTo>
                  <a:lnTo>
                    <a:pt x="415" y="1170"/>
                  </a:lnTo>
                  <a:lnTo>
                    <a:pt x="415" y="1173"/>
                  </a:lnTo>
                  <a:lnTo>
                    <a:pt x="415" y="1177"/>
                  </a:lnTo>
                  <a:lnTo>
                    <a:pt x="413" y="1179"/>
                  </a:lnTo>
                  <a:lnTo>
                    <a:pt x="411" y="1179"/>
                  </a:lnTo>
                  <a:lnTo>
                    <a:pt x="409" y="1182"/>
                  </a:lnTo>
                  <a:lnTo>
                    <a:pt x="406" y="1182"/>
                  </a:lnTo>
                  <a:lnTo>
                    <a:pt x="404" y="1182"/>
                  </a:lnTo>
                  <a:lnTo>
                    <a:pt x="402" y="1182"/>
                  </a:lnTo>
                  <a:lnTo>
                    <a:pt x="397" y="1182"/>
                  </a:lnTo>
                  <a:lnTo>
                    <a:pt x="395" y="1179"/>
                  </a:lnTo>
                  <a:lnTo>
                    <a:pt x="395" y="1177"/>
                  </a:lnTo>
                  <a:lnTo>
                    <a:pt x="395" y="1173"/>
                  </a:lnTo>
                  <a:lnTo>
                    <a:pt x="395" y="1170"/>
                  </a:lnTo>
                  <a:lnTo>
                    <a:pt x="393" y="1168"/>
                  </a:lnTo>
                  <a:lnTo>
                    <a:pt x="390" y="1168"/>
                  </a:lnTo>
                  <a:lnTo>
                    <a:pt x="388" y="1168"/>
                  </a:lnTo>
                  <a:lnTo>
                    <a:pt x="386" y="1168"/>
                  </a:lnTo>
                  <a:lnTo>
                    <a:pt x="383" y="1166"/>
                  </a:lnTo>
                  <a:lnTo>
                    <a:pt x="381" y="1161"/>
                  </a:lnTo>
                  <a:lnTo>
                    <a:pt x="379" y="1159"/>
                  </a:lnTo>
                  <a:lnTo>
                    <a:pt x="377" y="1157"/>
                  </a:lnTo>
                  <a:lnTo>
                    <a:pt x="374" y="1157"/>
                  </a:lnTo>
                  <a:lnTo>
                    <a:pt x="372" y="1159"/>
                  </a:lnTo>
                  <a:lnTo>
                    <a:pt x="367" y="1161"/>
                  </a:lnTo>
                  <a:lnTo>
                    <a:pt x="361" y="1161"/>
                  </a:lnTo>
                  <a:lnTo>
                    <a:pt x="358" y="1163"/>
                  </a:lnTo>
                  <a:lnTo>
                    <a:pt x="356" y="1163"/>
                  </a:lnTo>
                  <a:lnTo>
                    <a:pt x="351" y="1161"/>
                  </a:lnTo>
                  <a:lnTo>
                    <a:pt x="345" y="1159"/>
                  </a:lnTo>
                  <a:lnTo>
                    <a:pt x="342" y="1159"/>
                  </a:lnTo>
                  <a:lnTo>
                    <a:pt x="340" y="1159"/>
                  </a:lnTo>
                  <a:lnTo>
                    <a:pt x="335" y="1159"/>
                  </a:lnTo>
                  <a:lnTo>
                    <a:pt x="324" y="1163"/>
                  </a:lnTo>
                  <a:lnTo>
                    <a:pt x="315" y="1166"/>
                  </a:lnTo>
                  <a:lnTo>
                    <a:pt x="313" y="1168"/>
                  </a:lnTo>
                  <a:lnTo>
                    <a:pt x="310" y="1170"/>
                  </a:lnTo>
                  <a:lnTo>
                    <a:pt x="308" y="1173"/>
                  </a:lnTo>
                  <a:lnTo>
                    <a:pt x="306" y="1177"/>
                  </a:lnTo>
                  <a:lnTo>
                    <a:pt x="306" y="1179"/>
                  </a:lnTo>
                  <a:lnTo>
                    <a:pt x="303" y="1182"/>
                  </a:lnTo>
                  <a:lnTo>
                    <a:pt x="301" y="1182"/>
                  </a:lnTo>
                  <a:lnTo>
                    <a:pt x="299" y="1179"/>
                  </a:lnTo>
                  <a:lnTo>
                    <a:pt x="297" y="1177"/>
                  </a:lnTo>
                  <a:lnTo>
                    <a:pt x="294" y="1175"/>
                  </a:lnTo>
                  <a:lnTo>
                    <a:pt x="292" y="1175"/>
                  </a:lnTo>
                  <a:lnTo>
                    <a:pt x="287" y="1175"/>
                  </a:lnTo>
                  <a:lnTo>
                    <a:pt x="285" y="1175"/>
                  </a:lnTo>
                  <a:lnTo>
                    <a:pt x="278" y="1175"/>
                  </a:lnTo>
                  <a:lnTo>
                    <a:pt x="276" y="1177"/>
                  </a:lnTo>
                  <a:lnTo>
                    <a:pt x="274" y="1177"/>
                  </a:lnTo>
                  <a:lnTo>
                    <a:pt x="274" y="1179"/>
                  </a:lnTo>
                  <a:lnTo>
                    <a:pt x="271" y="1184"/>
                  </a:lnTo>
                  <a:lnTo>
                    <a:pt x="267" y="1193"/>
                  </a:lnTo>
                  <a:lnTo>
                    <a:pt x="265" y="1200"/>
                  </a:lnTo>
                  <a:lnTo>
                    <a:pt x="262" y="1207"/>
                  </a:lnTo>
                  <a:lnTo>
                    <a:pt x="260" y="1207"/>
                  </a:lnTo>
                  <a:lnTo>
                    <a:pt x="258" y="1207"/>
                  </a:lnTo>
                  <a:lnTo>
                    <a:pt x="255" y="1207"/>
                  </a:lnTo>
                  <a:lnTo>
                    <a:pt x="255" y="1209"/>
                  </a:lnTo>
                  <a:lnTo>
                    <a:pt x="253" y="1209"/>
                  </a:lnTo>
                  <a:lnTo>
                    <a:pt x="251" y="1209"/>
                  </a:lnTo>
                  <a:lnTo>
                    <a:pt x="249" y="1209"/>
                  </a:lnTo>
                  <a:lnTo>
                    <a:pt x="246" y="1211"/>
                  </a:lnTo>
                  <a:lnTo>
                    <a:pt x="244" y="1211"/>
                  </a:lnTo>
                  <a:lnTo>
                    <a:pt x="242" y="1211"/>
                  </a:lnTo>
                  <a:lnTo>
                    <a:pt x="239" y="1211"/>
                  </a:lnTo>
                  <a:lnTo>
                    <a:pt x="237" y="1209"/>
                  </a:lnTo>
                  <a:lnTo>
                    <a:pt x="230" y="1200"/>
                  </a:lnTo>
                  <a:lnTo>
                    <a:pt x="228" y="1200"/>
                  </a:lnTo>
                  <a:lnTo>
                    <a:pt x="223" y="1202"/>
                  </a:lnTo>
                  <a:lnTo>
                    <a:pt x="219" y="1202"/>
                  </a:lnTo>
                  <a:lnTo>
                    <a:pt x="217" y="1207"/>
                  </a:lnTo>
                  <a:lnTo>
                    <a:pt x="217" y="1209"/>
                  </a:lnTo>
                  <a:lnTo>
                    <a:pt x="219" y="1211"/>
                  </a:lnTo>
                  <a:lnTo>
                    <a:pt x="219" y="1214"/>
                  </a:lnTo>
                  <a:lnTo>
                    <a:pt x="217" y="1218"/>
                  </a:lnTo>
                  <a:lnTo>
                    <a:pt x="217" y="1221"/>
                  </a:lnTo>
                  <a:lnTo>
                    <a:pt x="214" y="1225"/>
                  </a:lnTo>
                  <a:lnTo>
                    <a:pt x="212" y="1223"/>
                  </a:lnTo>
                  <a:lnTo>
                    <a:pt x="210" y="1223"/>
                  </a:lnTo>
                  <a:lnTo>
                    <a:pt x="205" y="1223"/>
                  </a:lnTo>
                  <a:lnTo>
                    <a:pt x="203" y="1223"/>
                  </a:lnTo>
                  <a:lnTo>
                    <a:pt x="201" y="1223"/>
                  </a:lnTo>
                  <a:lnTo>
                    <a:pt x="198" y="1225"/>
                  </a:lnTo>
                  <a:lnTo>
                    <a:pt x="196" y="1225"/>
                  </a:lnTo>
                  <a:lnTo>
                    <a:pt x="194" y="1223"/>
                  </a:lnTo>
                  <a:lnTo>
                    <a:pt x="192" y="1221"/>
                  </a:lnTo>
                  <a:lnTo>
                    <a:pt x="192" y="1223"/>
                  </a:lnTo>
                  <a:lnTo>
                    <a:pt x="189" y="1223"/>
                  </a:lnTo>
                  <a:lnTo>
                    <a:pt x="187" y="1223"/>
                  </a:lnTo>
                  <a:lnTo>
                    <a:pt x="185" y="1223"/>
                  </a:lnTo>
                  <a:lnTo>
                    <a:pt x="182" y="1221"/>
                  </a:lnTo>
                  <a:lnTo>
                    <a:pt x="180" y="1221"/>
                  </a:lnTo>
                  <a:lnTo>
                    <a:pt x="178" y="1223"/>
                  </a:lnTo>
                  <a:lnTo>
                    <a:pt x="176" y="1223"/>
                  </a:lnTo>
                  <a:lnTo>
                    <a:pt x="173" y="1223"/>
                  </a:lnTo>
                  <a:lnTo>
                    <a:pt x="171" y="1225"/>
                  </a:lnTo>
                  <a:lnTo>
                    <a:pt x="169" y="1227"/>
                  </a:lnTo>
                  <a:lnTo>
                    <a:pt x="166" y="1227"/>
                  </a:lnTo>
                  <a:lnTo>
                    <a:pt x="164" y="1227"/>
                  </a:lnTo>
                  <a:lnTo>
                    <a:pt x="160" y="1227"/>
                  </a:lnTo>
                  <a:lnTo>
                    <a:pt x="157" y="1230"/>
                  </a:lnTo>
                  <a:lnTo>
                    <a:pt x="155" y="1232"/>
                  </a:lnTo>
                  <a:lnTo>
                    <a:pt x="150" y="1232"/>
                  </a:lnTo>
                  <a:lnTo>
                    <a:pt x="146" y="1234"/>
                  </a:lnTo>
                  <a:lnTo>
                    <a:pt x="144" y="1237"/>
                  </a:lnTo>
                  <a:lnTo>
                    <a:pt x="141" y="1237"/>
                  </a:lnTo>
                  <a:lnTo>
                    <a:pt x="139" y="1239"/>
                  </a:lnTo>
                  <a:lnTo>
                    <a:pt x="134" y="1237"/>
                  </a:lnTo>
                  <a:lnTo>
                    <a:pt x="132" y="1237"/>
                  </a:lnTo>
                  <a:lnTo>
                    <a:pt x="130" y="1234"/>
                  </a:lnTo>
                  <a:lnTo>
                    <a:pt x="128" y="1232"/>
                  </a:lnTo>
                  <a:lnTo>
                    <a:pt x="125" y="1227"/>
                  </a:lnTo>
                  <a:lnTo>
                    <a:pt x="123" y="1227"/>
                  </a:lnTo>
                  <a:lnTo>
                    <a:pt x="118" y="1227"/>
                  </a:lnTo>
                  <a:lnTo>
                    <a:pt x="116" y="1221"/>
                  </a:lnTo>
                  <a:lnTo>
                    <a:pt x="112" y="1209"/>
                  </a:lnTo>
                  <a:lnTo>
                    <a:pt x="109" y="1202"/>
                  </a:lnTo>
                  <a:lnTo>
                    <a:pt x="107" y="1198"/>
                  </a:lnTo>
                  <a:lnTo>
                    <a:pt x="105" y="1193"/>
                  </a:lnTo>
                  <a:lnTo>
                    <a:pt x="105" y="1189"/>
                  </a:lnTo>
                  <a:lnTo>
                    <a:pt x="105" y="1186"/>
                  </a:lnTo>
                  <a:lnTo>
                    <a:pt x="105" y="1184"/>
                  </a:lnTo>
                  <a:lnTo>
                    <a:pt x="105" y="1182"/>
                  </a:lnTo>
                  <a:lnTo>
                    <a:pt x="105" y="1177"/>
                  </a:lnTo>
                  <a:lnTo>
                    <a:pt x="105" y="1173"/>
                  </a:lnTo>
                  <a:lnTo>
                    <a:pt x="102" y="1168"/>
                  </a:lnTo>
                  <a:lnTo>
                    <a:pt x="100" y="1161"/>
                  </a:lnTo>
                  <a:lnTo>
                    <a:pt x="93" y="1150"/>
                  </a:lnTo>
                  <a:lnTo>
                    <a:pt x="93" y="1145"/>
                  </a:lnTo>
                  <a:lnTo>
                    <a:pt x="93" y="1138"/>
                  </a:lnTo>
                  <a:lnTo>
                    <a:pt x="96" y="1134"/>
                  </a:lnTo>
                  <a:lnTo>
                    <a:pt x="96" y="1129"/>
                  </a:lnTo>
                  <a:lnTo>
                    <a:pt x="96" y="1127"/>
                  </a:lnTo>
                  <a:lnTo>
                    <a:pt x="96" y="1122"/>
                  </a:lnTo>
                  <a:lnTo>
                    <a:pt x="96" y="1115"/>
                  </a:lnTo>
                  <a:lnTo>
                    <a:pt x="93" y="1111"/>
                  </a:lnTo>
                  <a:lnTo>
                    <a:pt x="91" y="1102"/>
                  </a:lnTo>
                  <a:lnTo>
                    <a:pt x="91" y="1093"/>
                  </a:lnTo>
                  <a:lnTo>
                    <a:pt x="89" y="1086"/>
                  </a:lnTo>
                  <a:lnTo>
                    <a:pt x="89" y="1083"/>
                  </a:lnTo>
                  <a:lnTo>
                    <a:pt x="89" y="1081"/>
                  </a:lnTo>
                  <a:lnTo>
                    <a:pt x="89" y="1077"/>
                  </a:lnTo>
                  <a:lnTo>
                    <a:pt x="86" y="1077"/>
                  </a:lnTo>
                  <a:lnTo>
                    <a:pt x="84" y="1072"/>
                  </a:lnTo>
                  <a:lnTo>
                    <a:pt x="82" y="1067"/>
                  </a:lnTo>
                  <a:lnTo>
                    <a:pt x="80" y="1065"/>
                  </a:lnTo>
                  <a:lnTo>
                    <a:pt x="77" y="1063"/>
                  </a:lnTo>
                  <a:lnTo>
                    <a:pt x="73" y="1058"/>
                  </a:lnTo>
                  <a:lnTo>
                    <a:pt x="68" y="1056"/>
                  </a:lnTo>
                  <a:lnTo>
                    <a:pt x="66" y="1054"/>
                  </a:lnTo>
                  <a:lnTo>
                    <a:pt x="66" y="1051"/>
                  </a:lnTo>
                  <a:lnTo>
                    <a:pt x="66" y="1049"/>
                  </a:lnTo>
                  <a:lnTo>
                    <a:pt x="64" y="1049"/>
                  </a:lnTo>
                  <a:lnTo>
                    <a:pt x="61" y="1047"/>
                  </a:lnTo>
                  <a:lnTo>
                    <a:pt x="61" y="1045"/>
                  </a:lnTo>
                  <a:lnTo>
                    <a:pt x="59" y="1042"/>
                  </a:lnTo>
                  <a:lnTo>
                    <a:pt x="57" y="1040"/>
                  </a:lnTo>
                  <a:lnTo>
                    <a:pt x="54" y="1038"/>
                  </a:lnTo>
                  <a:lnTo>
                    <a:pt x="52" y="1033"/>
                  </a:lnTo>
                  <a:lnTo>
                    <a:pt x="50" y="1031"/>
                  </a:lnTo>
                  <a:lnTo>
                    <a:pt x="48" y="1029"/>
                  </a:lnTo>
                  <a:lnTo>
                    <a:pt x="45" y="1024"/>
                  </a:lnTo>
                  <a:lnTo>
                    <a:pt x="43" y="1022"/>
                  </a:lnTo>
                  <a:lnTo>
                    <a:pt x="38" y="1017"/>
                  </a:lnTo>
                  <a:lnTo>
                    <a:pt x="36" y="1010"/>
                  </a:lnTo>
                  <a:lnTo>
                    <a:pt x="32" y="1003"/>
                  </a:lnTo>
                  <a:lnTo>
                    <a:pt x="29" y="997"/>
                  </a:lnTo>
                  <a:lnTo>
                    <a:pt x="27" y="987"/>
                  </a:lnTo>
                  <a:lnTo>
                    <a:pt x="25" y="985"/>
                  </a:lnTo>
                  <a:lnTo>
                    <a:pt x="25" y="983"/>
                  </a:lnTo>
                  <a:lnTo>
                    <a:pt x="22" y="981"/>
                  </a:lnTo>
                  <a:lnTo>
                    <a:pt x="20" y="974"/>
                  </a:lnTo>
                  <a:lnTo>
                    <a:pt x="20" y="969"/>
                  </a:lnTo>
                  <a:lnTo>
                    <a:pt x="20" y="965"/>
                  </a:lnTo>
                  <a:lnTo>
                    <a:pt x="18" y="962"/>
                  </a:lnTo>
                  <a:lnTo>
                    <a:pt x="18" y="960"/>
                  </a:lnTo>
                  <a:lnTo>
                    <a:pt x="16" y="958"/>
                  </a:lnTo>
                  <a:lnTo>
                    <a:pt x="11" y="955"/>
                  </a:lnTo>
                  <a:lnTo>
                    <a:pt x="11" y="951"/>
                  </a:lnTo>
                  <a:lnTo>
                    <a:pt x="11" y="944"/>
                  </a:lnTo>
                  <a:lnTo>
                    <a:pt x="9" y="935"/>
                  </a:lnTo>
                  <a:lnTo>
                    <a:pt x="6" y="928"/>
                  </a:lnTo>
                  <a:lnTo>
                    <a:pt x="4" y="921"/>
                  </a:lnTo>
                  <a:lnTo>
                    <a:pt x="4" y="917"/>
                  </a:lnTo>
                  <a:lnTo>
                    <a:pt x="2" y="914"/>
                  </a:lnTo>
                  <a:lnTo>
                    <a:pt x="2" y="912"/>
                  </a:lnTo>
                  <a:lnTo>
                    <a:pt x="2" y="907"/>
                  </a:lnTo>
                  <a:lnTo>
                    <a:pt x="0" y="905"/>
                  </a:lnTo>
                  <a:lnTo>
                    <a:pt x="0" y="901"/>
                  </a:lnTo>
                  <a:lnTo>
                    <a:pt x="0" y="896"/>
                  </a:lnTo>
                  <a:lnTo>
                    <a:pt x="2" y="891"/>
                  </a:lnTo>
                  <a:lnTo>
                    <a:pt x="2" y="887"/>
                  </a:lnTo>
                  <a:lnTo>
                    <a:pt x="4" y="885"/>
                  </a:lnTo>
                  <a:lnTo>
                    <a:pt x="4" y="882"/>
                  </a:lnTo>
                  <a:lnTo>
                    <a:pt x="4" y="878"/>
                  </a:lnTo>
                  <a:lnTo>
                    <a:pt x="2" y="875"/>
                  </a:lnTo>
                  <a:lnTo>
                    <a:pt x="2" y="871"/>
                  </a:lnTo>
                  <a:lnTo>
                    <a:pt x="2" y="869"/>
                  </a:lnTo>
                  <a:lnTo>
                    <a:pt x="4" y="866"/>
                  </a:lnTo>
                  <a:lnTo>
                    <a:pt x="6" y="864"/>
                  </a:lnTo>
                  <a:lnTo>
                    <a:pt x="9" y="859"/>
                  </a:lnTo>
                  <a:lnTo>
                    <a:pt x="11" y="857"/>
                  </a:lnTo>
                  <a:lnTo>
                    <a:pt x="13" y="850"/>
                  </a:lnTo>
                  <a:lnTo>
                    <a:pt x="13" y="846"/>
                  </a:lnTo>
                  <a:lnTo>
                    <a:pt x="16" y="841"/>
                  </a:lnTo>
                  <a:lnTo>
                    <a:pt x="16" y="834"/>
                  </a:lnTo>
                  <a:lnTo>
                    <a:pt x="16" y="828"/>
                  </a:lnTo>
                  <a:lnTo>
                    <a:pt x="16" y="816"/>
                  </a:lnTo>
                  <a:lnTo>
                    <a:pt x="13" y="807"/>
                  </a:lnTo>
                  <a:lnTo>
                    <a:pt x="11" y="800"/>
                  </a:lnTo>
                  <a:lnTo>
                    <a:pt x="9" y="796"/>
                  </a:lnTo>
                  <a:lnTo>
                    <a:pt x="9" y="793"/>
                  </a:lnTo>
                  <a:lnTo>
                    <a:pt x="9" y="791"/>
                  </a:lnTo>
                  <a:lnTo>
                    <a:pt x="11" y="789"/>
                  </a:lnTo>
                  <a:lnTo>
                    <a:pt x="13" y="786"/>
                  </a:lnTo>
                  <a:lnTo>
                    <a:pt x="16" y="784"/>
                  </a:lnTo>
                  <a:lnTo>
                    <a:pt x="18" y="780"/>
                  </a:lnTo>
                  <a:lnTo>
                    <a:pt x="20" y="777"/>
                  </a:lnTo>
                  <a:lnTo>
                    <a:pt x="22" y="773"/>
                  </a:lnTo>
                  <a:lnTo>
                    <a:pt x="25" y="768"/>
                  </a:lnTo>
                  <a:lnTo>
                    <a:pt x="25" y="766"/>
                  </a:lnTo>
                  <a:lnTo>
                    <a:pt x="27" y="764"/>
                  </a:lnTo>
                  <a:lnTo>
                    <a:pt x="25" y="759"/>
                  </a:lnTo>
                  <a:lnTo>
                    <a:pt x="20" y="754"/>
                  </a:lnTo>
                  <a:lnTo>
                    <a:pt x="13" y="748"/>
                  </a:lnTo>
                  <a:lnTo>
                    <a:pt x="13" y="745"/>
                  </a:lnTo>
                  <a:lnTo>
                    <a:pt x="11" y="743"/>
                  </a:lnTo>
                  <a:lnTo>
                    <a:pt x="11" y="741"/>
                  </a:lnTo>
                  <a:lnTo>
                    <a:pt x="11" y="736"/>
                  </a:lnTo>
                  <a:lnTo>
                    <a:pt x="11" y="729"/>
                  </a:lnTo>
                  <a:lnTo>
                    <a:pt x="9" y="725"/>
                  </a:lnTo>
                  <a:lnTo>
                    <a:pt x="9" y="720"/>
                  </a:lnTo>
                  <a:lnTo>
                    <a:pt x="6" y="718"/>
                  </a:lnTo>
                  <a:lnTo>
                    <a:pt x="6" y="716"/>
                  </a:lnTo>
                  <a:lnTo>
                    <a:pt x="6" y="713"/>
                  </a:lnTo>
                  <a:lnTo>
                    <a:pt x="4" y="713"/>
                  </a:lnTo>
                  <a:lnTo>
                    <a:pt x="4" y="711"/>
                  </a:lnTo>
                  <a:lnTo>
                    <a:pt x="4" y="706"/>
                  </a:lnTo>
                  <a:lnTo>
                    <a:pt x="6" y="702"/>
                  </a:lnTo>
                  <a:lnTo>
                    <a:pt x="6" y="697"/>
                  </a:lnTo>
                  <a:lnTo>
                    <a:pt x="9" y="690"/>
                  </a:lnTo>
                  <a:lnTo>
                    <a:pt x="13" y="686"/>
                  </a:lnTo>
                  <a:lnTo>
                    <a:pt x="18" y="681"/>
                  </a:lnTo>
                  <a:lnTo>
                    <a:pt x="20" y="674"/>
                  </a:lnTo>
                  <a:lnTo>
                    <a:pt x="22" y="672"/>
                  </a:lnTo>
                  <a:lnTo>
                    <a:pt x="22" y="668"/>
                  </a:lnTo>
                  <a:lnTo>
                    <a:pt x="22" y="663"/>
                  </a:lnTo>
                  <a:lnTo>
                    <a:pt x="22" y="654"/>
                  </a:lnTo>
                  <a:lnTo>
                    <a:pt x="22" y="647"/>
                  </a:lnTo>
                  <a:lnTo>
                    <a:pt x="22" y="645"/>
                  </a:lnTo>
                  <a:lnTo>
                    <a:pt x="22" y="640"/>
                  </a:lnTo>
                  <a:lnTo>
                    <a:pt x="25" y="638"/>
                  </a:lnTo>
                  <a:lnTo>
                    <a:pt x="25" y="636"/>
                  </a:lnTo>
                  <a:lnTo>
                    <a:pt x="27" y="633"/>
                  </a:lnTo>
                  <a:lnTo>
                    <a:pt x="29" y="631"/>
                  </a:lnTo>
                  <a:lnTo>
                    <a:pt x="29" y="629"/>
                  </a:lnTo>
                  <a:lnTo>
                    <a:pt x="29" y="626"/>
                  </a:lnTo>
                  <a:lnTo>
                    <a:pt x="32" y="624"/>
                  </a:lnTo>
                  <a:lnTo>
                    <a:pt x="36" y="624"/>
                  </a:lnTo>
                  <a:lnTo>
                    <a:pt x="38" y="624"/>
                  </a:lnTo>
                  <a:lnTo>
                    <a:pt x="41" y="626"/>
                  </a:lnTo>
                  <a:lnTo>
                    <a:pt x="45" y="626"/>
                  </a:lnTo>
                  <a:lnTo>
                    <a:pt x="48" y="626"/>
                  </a:lnTo>
                  <a:lnTo>
                    <a:pt x="52" y="626"/>
                  </a:lnTo>
                  <a:lnTo>
                    <a:pt x="54" y="624"/>
                  </a:lnTo>
                  <a:lnTo>
                    <a:pt x="57" y="622"/>
                  </a:lnTo>
                  <a:lnTo>
                    <a:pt x="59" y="620"/>
                  </a:lnTo>
                  <a:lnTo>
                    <a:pt x="61" y="617"/>
                  </a:lnTo>
                  <a:lnTo>
                    <a:pt x="64" y="615"/>
                  </a:lnTo>
                  <a:lnTo>
                    <a:pt x="66" y="610"/>
                  </a:lnTo>
                  <a:lnTo>
                    <a:pt x="68" y="608"/>
                  </a:lnTo>
                  <a:lnTo>
                    <a:pt x="70" y="606"/>
                  </a:lnTo>
                  <a:lnTo>
                    <a:pt x="70" y="601"/>
                  </a:lnTo>
                  <a:lnTo>
                    <a:pt x="70" y="599"/>
                  </a:lnTo>
                  <a:lnTo>
                    <a:pt x="73" y="597"/>
                  </a:lnTo>
                  <a:lnTo>
                    <a:pt x="75" y="597"/>
                  </a:lnTo>
                  <a:lnTo>
                    <a:pt x="77" y="597"/>
                  </a:lnTo>
                  <a:lnTo>
                    <a:pt x="82" y="599"/>
                  </a:lnTo>
                  <a:lnTo>
                    <a:pt x="82" y="601"/>
                  </a:lnTo>
                  <a:lnTo>
                    <a:pt x="84" y="606"/>
                  </a:lnTo>
                  <a:lnTo>
                    <a:pt x="84" y="608"/>
                  </a:lnTo>
                  <a:lnTo>
                    <a:pt x="84" y="610"/>
                  </a:lnTo>
                  <a:lnTo>
                    <a:pt x="86" y="610"/>
                  </a:lnTo>
                  <a:lnTo>
                    <a:pt x="91" y="615"/>
                  </a:lnTo>
                  <a:lnTo>
                    <a:pt x="93" y="615"/>
                  </a:lnTo>
                  <a:lnTo>
                    <a:pt x="98" y="617"/>
                  </a:lnTo>
                  <a:lnTo>
                    <a:pt x="100" y="617"/>
                  </a:lnTo>
                  <a:lnTo>
                    <a:pt x="105" y="617"/>
                  </a:lnTo>
                  <a:lnTo>
                    <a:pt x="98" y="615"/>
                  </a:lnTo>
                  <a:lnTo>
                    <a:pt x="96" y="610"/>
                  </a:lnTo>
                  <a:lnTo>
                    <a:pt x="93" y="608"/>
                  </a:lnTo>
                  <a:lnTo>
                    <a:pt x="91" y="604"/>
                  </a:lnTo>
                  <a:lnTo>
                    <a:pt x="91" y="599"/>
                  </a:lnTo>
                  <a:lnTo>
                    <a:pt x="91" y="597"/>
                  </a:lnTo>
                  <a:lnTo>
                    <a:pt x="93" y="592"/>
                  </a:lnTo>
                  <a:lnTo>
                    <a:pt x="96" y="588"/>
                  </a:lnTo>
                  <a:lnTo>
                    <a:pt x="98" y="583"/>
                  </a:lnTo>
                  <a:lnTo>
                    <a:pt x="100" y="578"/>
                  </a:lnTo>
                  <a:lnTo>
                    <a:pt x="100" y="574"/>
                  </a:lnTo>
                  <a:lnTo>
                    <a:pt x="100" y="572"/>
                  </a:lnTo>
                  <a:lnTo>
                    <a:pt x="105" y="565"/>
                  </a:lnTo>
                  <a:lnTo>
                    <a:pt x="107" y="560"/>
                  </a:lnTo>
                  <a:lnTo>
                    <a:pt x="109" y="556"/>
                  </a:lnTo>
                  <a:lnTo>
                    <a:pt x="114" y="551"/>
                  </a:lnTo>
                  <a:lnTo>
                    <a:pt x="118" y="549"/>
                  </a:lnTo>
                  <a:lnTo>
                    <a:pt x="123" y="546"/>
                  </a:lnTo>
                  <a:lnTo>
                    <a:pt x="128" y="544"/>
                  </a:lnTo>
                  <a:lnTo>
                    <a:pt x="132" y="542"/>
                  </a:lnTo>
                  <a:lnTo>
                    <a:pt x="132" y="540"/>
                  </a:lnTo>
                  <a:lnTo>
                    <a:pt x="134" y="537"/>
                  </a:lnTo>
                  <a:lnTo>
                    <a:pt x="137" y="537"/>
                  </a:lnTo>
                  <a:lnTo>
                    <a:pt x="141" y="535"/>
                  </a:lnTo>
                  <a:lnTo>
                    <a:pt x="146" y="533"/>
                  </a:lnTo>
                  <a:lnTo>
                    <a:pt x="150" y="533"/>
                  </a:lnTo>
                  <a:lnTo>
                    <a:pt x="153" y="530"/>
                  </a:lnTo>
                  <a:lnTo>
                    <a:pt x="153" y="528"/>
                  </a:lnTo>
                  <a:lnTo>
                    <a:pt x="155" y="524"/>
                  </a:lnTo>
                  <a:lnTo>
                    <a:pt x="157" y="519"/>
                  </a:lnTo>
                  <a:lnTo>
                    <a:pt x="162" y="517"/>
                  </a:lnTo>
                  <a:lnTo>
                    <a:pt x="164" y="517"/>
                  </a:lnTo>
                  <a:lnTo>
                    <a:pt x="169" y="517"/>
                  </a:lnTo>
                  <a:lnTo>
                    <a:pt x="171" y="514"/>
                  </a:lnTo>
                  <a:lnTo>
                    <a:pt x="173" y="512"/>
                  </a:lnTo>
                  <a:lnTo>
                    <a:pt x="176" y="508"/>
                  </a:lnTo>
                  <a:lnTo>
                    <a:pt x="178" y="503"/>
                  </a:lnTo>
                  <a:lnTo>
                    <a:pt x="185" y="496"/>
                  </a:lnTo>
                  <a:lnTo>
                    <a:pt x="189" y="489"/>
                  </a:lnTo>
                  <a:lnTo>
                    <a:pt x="194" y="487"/>
                  </a:lnTo>
                  <a:lnTo>
                    <a:pt x="198" y="482"/>
                  </a:lnTo>
                  <a:lnTo>
                    <a:pt x="207" y="478"/>
                  </a:lnTo>
                  <a:lnTo>
                    <a:pt x="212" y="473"/>
                  </a:lnTo>
                  <a:lnTo>
                    <a:pt x="214" y="473"/>
                  </a:lnTo>
                  <a:lnTo>
                    <a:pt x="217" y="473"/>
                  </a:lnTo>
                  <a:lnTo>
                    <a:pt x="219" y="469"/>
                  </a:lnTo>
                  <a:lnTo>
                    <a:pt x="223" y="464"/>
                  </a:lnTo>
                  <a:lnTo>
                    <a:pt x="228" y="462"/>
                  </a:lnTo>
                  <a:lnTo>
                    <a:pt x="230" y="460"/>
                  </a:lnTo>
                  <a:lnTo>
                    <a:pt x="233" y="455"/>
                  </a:lnTo>
                  <a:lnTo>
                    <a:pt x="235" y="450"/>
                  </a:lnTo>
                  <a:lnTo>
                    <a:pt x="235" y="446"/>
                  </a:lnTo>
                  <a:lnTo>
                    <a:pt x="235" y="441"/>
                  </a:lnTo>
                  <a:lnTo>
                    <a:pt x="235" y="430"/>
                  </a:lnTo>
                  <a:lnTo>
                    <a:pt x="235" y="428"/>
                  </a:lnTo>
                  <a:lnTo>
                    <a:pt x="233" y="418"/>
                  </a:lnTo>
                  <a:lnTo>
                    <a:pt x="233" y="412"/>
                  </a:lnTo>
                  <a:lnTo>
                    <a:pt x="233" y="407"/>
                  </a:lnTo>
                  <a:lnTo>
                    <a:pt x="235" y="405"/>
                  </a:lnTo>
                  <a:lnTo>
                    <a:pt x="235" y="400"/>
                  </a:lnTo>
                  <a:lnTo>
                    <a:pt x="237" y="398"/>
                  </a:lnTo>
                  <a:lnTo>
                    <a:pt x="239" y="396"/>
                  </a:lnTo>
                  <a:lnTo>
                    <a:pt x="249" y="389"/>
                  </a:lnTo>
                  <a:lnTo>
                    <a:pt x="258" y="384"/>
                  </a:lnTo>
                  <a:lnTo>
                    <a:pt x="265" y="380"/>
                  </a:lnTo>
                  <a:lnTo>
                    <a:pt x="271" y="375"/>
                  </a:lnTo>
                  <a:lnTo>
                    <a:pt x="274" y="375"/>
                  </a:lnTo>
                  <a:lnTo>
                    <a:pt x="276" y="373"/>
                  </a:lnTo>
                  <a:lnTo>
                    <a:pt x="281" y="370"/>
                  </a:lnTo>
                  <a:lnTo>
                    <a:pt x="287" y="368"/>
                  </a:lnTo>
                  <a:lnTo>
                    <a:pt x="294" y="364"/>
                  </a:lnTo>
                  <a:lnTo>
                    <a:pt x="299" y="361"/>
                  </a:lnTo>
                  <a:lnTo>
                    <a:pt x="306" y="359"/>
                  </a:lnTo>
                  <a:lnTo>
                    <a:pt x="310" y="359"/>
                  </a:lnTo>
                  <a:lnTo>
                    <a:pt x="317" y="357"/>
                  </a:lnTo>
                  <a:lnTo>
                    <a:pt x="322" y="354"/>
                  </a:lnTo>
                  <a:lnTo>
                    <a:pt x="326" y="352"/>
                  </a:lnTo>
                  <a:lnTo>
                    <a:pt x="329" y="352"/>
                  </a:lnTo>
                  <a:lnTo>
                    <a:pt x="331" y="350"/>
                  </a:lnTo>
                  <a:lnTo>
                    <a:pt x="333" y="345"/>
                  </a:lnTo>
                  <a:lnTo>
                    <a:pt x="335" y="343"/>
                  </a:lnTo>
                  <a:lnTo>
                    <a:pt x="338" y="343"/>
                  </a:lnTo>
                  <a:lnTo>
                    <a:pt x="340" y="341"/>
                  </a:lnTo>
                  <a:lnTo>
                    <a:pt x="342" y="341"/>
                  </a:lnTo>
                  <a:lnTo>
                    <a:pt x="347" y="339"/>
                  </a:lnTo>
                  <a:lnTo>
                    <a:pt x="349" y="339"/>
                  </a:lnTo>
                  <a:lnTo>
                    <a:pt x="354" y="339"/>
                  </a:lnTo>
                  <a:lnTo>
                    <a:pt x="358" y="336"/>
                  </a:lnTo>
                  <a:lnTo>
                    <a:pt x="361" y="334"/>
                  </a:lnTo>
                  <a:lnTo>
                    <a:pt x="363" y="334"/>
                  </a:lnTo>
                  <a:lnTo>
                    <a:pt x="365" y="332"/>
                  </a:lnTo>
                  <a:lnTo>
                    <a:pt x="367" y="327"/>
                  </a:lnTo>
                  <a:lnTo>
                    <a:pt x="370" y="325"/>
                  </a:lnTo>
                  <a:lnTo>
                    <a:pt x="374" y="323"/>
                  </a:lnTo>
                  <a:lnTo>
                    <a:pt x="379" y="318"/>
                  </a:lnTo>
                  <a:lnTo>
                    <a:pt x="383" y="313"/>
                  </a:lnTo>
                  <a:lnTo>
                    <a:pt x="386" y="311"/>
                  </a:lnTo>
                  <a:lnTo>
                    <a:pt x="388" y="309"/>
                  </a:lnTo>
                  <a:lnTo>
                    <a:pt x="388" y="304"/>
                  </a:lnTo>
                  <a:lnTo>
                    <a:pt x="390" y="300"/>
                  </a:lnTo>
                  <a:lnTo>
                    <a:pt x="390" y="297"/>
                  </a:lnTo>
                  <a:lnTo>
                    <a:pt x="393" y="293"/>
                  </a:lnTo>
                  <a:lnTo>
                    <a:pt x="395" y="286"/>
                  </a:lnTo>
                  <a:lnTo>
                    <a:pt x="395" y="281"/>
                  </a:lnTo>
                  <a:lnTo>
                    <a:pt x="397" y="275"/>
                  </a:lnTo>
                  <a:lnTo>
                    <a:pt x="397" y="268"/>
                  </a:lnTo>
                  <a:lnTo>
                    <a:pt x="395" y="263"/>
                  </a:lnTo>
                  <a:lnTo>
                    <a:pt x="395" y="256"/>
                  </a:lnTo>
                  <a:lnTo>
                    <a:pt x="395" y="252"/>
                  </a:lnTo>
                  <a:lnTo>
                    <a:pt x="395" y="249"/>
                  </a:lnTo>
                  <a:lnTo>
                    <a:pt x="397" y="245"/>
                  </a:lnTo>
                  <a:lnTo>
                    <a:pt x="404" y="236"/>
                  </a:lnTo>
                  <a:lnTo>
                    <a:pt x="409" y="231"/>
                  </a:lnTo>
                  <a:lnTo>
                    <a:pt x="413" y="224"/>
                  </a:lnTo>
                  <a:lnTo>
                    <a:pt x="420" y="220"/>
                  </a:lnTo>
                  <a:lnTo>
                    <a:pt x="431" y="208"/>
                  </a:lnTo>
                  <a:lnTo>
                    <a:pt x="438" y="204"/>
                  </a:lnTo>
                  <a:lnTo>
                    <a:pt x="441" y="201"/>
                  </a:lnTo>
                  <a:lnTo>
                    <a:pt x="445" y="199"/>
                  </a:lnTo>
                  <a:lnTo>
                    <a:pt x="450" y="197"/>
                  </a:lnTo>
                  <a:lnTo>
                    <a:pt x="457" y="195"/>
                  </a:lnTo>
                  <a:lnTo>
                    <a:pt x="463" y="192"/>
                  </a:lnTo>
                  <a:lnTo>
                    <a:pt x="468" y="190"/>
                  </a:lnTo>
                  <a:lnTo>
                    <a:pt x="475" y="188"/>
                  </a:lnTo>
                  <a:lnTo>
                    <a:pt x="484" y="185"/>
                  </a:lnTo>
                  <a:lnTo>
                    <a:pt x="493" y="183"/>
                  </a:lnTo>
                  <a:lnTo>
                    <a:pt x="500" y="181"/>
                  </a:lnTo>
                  <a:lnTo>
                    <a:pt x="502" y="181"/>
                  </a:lnTo>
                  <a:lnTo>
                    <a:pt x="509" y="183"/>
                  </a:lnTo>
                  <a:lnTo>
                    <a:pt x="514" y="185"/>
                  </a:lnTo>
                  <a:lnTo>
                    <a:pt x="523" y="190"/>
                  </a:lnTo>
                  <a:lnTo>
                    <a:pt x="525" y="190"/>
                  </a:lnTo>
                  <a:lnTo>
                    <a:pt x="527" y="192"/>
                  </a:lnTo>
                  <a:lnTo>
                    <a:pt x="534" y="190"/>
                  </a:lnTo>
                  <a:lnTo>
                    <a:pt x="537" y="190"/>
                  </a:lnTo>
                  <a:lnTo>
                    <a:pt x="541" y="190"/>
                  </a:lnTo>
                  <a:lnTo>
                    <a:pt x="543" y="188"/>
                  </a:lnTo>
                  <a:lnTo>
                    <a:pt x="546" y="188"/>
                  </a:lnTo>
                  <a:lnTo>
                    <a:pt x="557" y="190"/>
                  </a:lnTo>
                  <a:lnTo>
                    <a:pt x="569" y="190"/>
                  </a:lnTo>
                  <a:lnTo>
                    <a:pt x="573" y="190"/>
                  </a:lnTo>
                  <a:lnTo>
                    <a:pt x="578" y="190"/>
                  </a:lnTo>
                  <a:lnTo>
                    <a:pt x="582" y="190"/>
                  </a:lnTo>
                  <a:lnTo>
                    <a:pt x="589" y="188"/>
                  </a:lnTo>
                  <a:lnTo>
                    <a:pt x="596" y="188"/>
                  </a:lnTo>
                  <a:lnTo>
                    <a:pt x="610" y="179"/>
                  </a:lnTo>
                  <a:lnTo>
                    <a:pt x="617" y="176"/>
                  </a:lnTo>
                  <a:lnTo>
                    <a:pt x="623" y="172"/>
                  </a:lnTo>
                  <a:lnTo>
                    <a:pt x="626" y="169"/>
                  </a:lnTo>
                  <a:lnTo>
                    <a:pt x="628" y="167"/>
                  </a:lnTo>
                  <a:lnTo>
                    <a:pt x="630" y="163"/>
                  </a:lnTo>
                  <a:lnTo>
                    <a:pt x="630" y="160"/>
                  </a:lnTo>
                  <a:lnTo>
                    <a:pt x="630" y="158"/>
                  </a:lnTo>
                  <a:lnTo>
                    <a:pt x="630" y="151"/>
                  </a:lnTo>
                  <a:lnTo>
                    <a:pt x="630" y="144"/>
                  </a:lnTo>
                  <a:lnTo>
                    <a:pt x="630" y="137"/>
                  </a:lnTo>
                  <a:lnTo>
                    <a:pt x="632" y="133"/>
                  </a:lnTo>
                  <a:lnTo>
                    <a:pt x="635" y="131"/>
                  </a:lnTo>
                  <a:lnTo>
                    <a:pt x="637" y="128"/>
                  </a:lnTo>
                  <a:lnTo>
                    <a:pt x="644" y="126"/>
                  </a:lnTo>
                  <a:lnTo>
                    <a:pt x="651" y="126"/>
                  </a:lnTo>
                  <a:lnTo>
                    <a:pt x="655" y="126"/>
                  </a:lnTo>
                  <a:lnTo>
                    <a:pt x="662" y="128"/>
                  </a:lnTo>
                  <a:lnTo>
                    <a:pt x="667" y="131"/>
                  </a:lnTo>
                  <a:lnTo>
                    <a:pt x="669" y="131"/>
                  </a:lnTo>
                  <a:lnTo>
                    <a:pt x="676" y="128"/>
                  </a:lnTo>
                  <a:lnTo>
                    <a:pt x="680" y="128"/>
                  </a:lnTo>
                  <a:lnTo>
                    <a:pt x="692" y="124"/>
                  </a:lnTo>
                  <a:lnTo>
                    <a:pt x="699" y="121"/>
                  </a:lnTo>
                  <a:lnTo>
                    <a:pt x="701" y="121"/>
                  </a:lnTo>
                  <a:lnTo>
                    <a:pt x="706" y="121"/>
                  </a:lnTo>
                  <a:lnTo>
                    <a:pt x="712" y="124"/>
                  </a:lnTo>
                  <a:lnTo>
                    <a:pt x="717" y="124"/>
                  </a:lnTo>
                  <a:lnTo>
                    <a:pt x="724" y="124"/>
                  </a:lnTo>
                  <a:lnTo>
                    <a:pt x="728" y="124"/>
                  </a:lnTo>
                  <a:lnTo>
                    <a:pt x="735" y="124"/>
                  </a:lnTo>
                  <a:lnTo>
                    <a:pt x="744" y="121"/>
                  </a:lnTo>
                  <a:lnTo>
                    <a:pt x="751" y="124"/>
                  </a:lnTo>
                  <a:lnTo>
                    <a:pt x="760" y="124"/>
                  </a:lnTo>
                  <a:lnTo>
                    <a:pt x="767" y="124"/>
                  </a:lnTo>
                  <a:lnTo>
                    <a:pt x="776" y="124"/>
                  </a:lnTo>
                  <a:lnTo>
                    <a:pt x="779" y="126"/>
                  </a:lnTo>
                  <a:lnTo>
                    <a:pt x="783" y="126"/>
                  </a:lnTo>
                  <a:lnTo>
                    <a:pt x="786" y="128"/>
                  </a:lnTo>
                  <a:lnTo>
                    <a:pt x="788" y="131"/>
                  </a:lnTo>
                  <a:lnTo>
                    <a:pt x="792" y="137"/>
                  </a:lnTo>
                  <a:lnTo>
                    <a:pt x="797" y="144"/>
                  </a:lnTo>
                  <a:lnTo>
                    <a:pt x="802" y="147"/>
                  </a:lnTo>
                  <a:lnTo>
                    <a:pt x="806" y="147"/>
                  </a:lnTo>
                  <a:lnTo>
                    <a:pt x="808" y="147"/>
                  </a:lnTo>
                  <a:lnTo>
                    <a:pt x="815" y="144"/>
                  </a:lnTo>
                  <a:lnTo>
                    <a:pt x="822" y="140"/>
                  </a:lnTo>
                  <a:lnTo>
                    <a:pt x="836" y="131"/>
                  </a:lnTo>
                  <a:lnTo>
                    <a:pt x="840" y="128"/>
                  </a:lnTo>
                  <a:lnTo>
                    <a:pt x="845" y="126"/>
                  </a:lnTo>
                  <a:lnTo>
                    <a:pt x="850" y="124"/>
                  </a:lnTo>
                  <a:lnTo>
                    <a:pt x="854" y="124"/>
                  </a:lnTo>
                  <a:lnTo>
                    <a:pt x="859" y="126"/>
                  </a:lnTo>
                  <a:lnTo>
                    <a:pt x="861" y="126"/>
                  </a:lnTo>
                  <a:lnTo>
                    <a:pt x="866" y="128"/>
                  </a:lnTo>
                  <a:lnTo>
                    <a:pt x="870" y="133"/>
                  </a:lnTo>
                  <a:lnTo>
                    <a:pt x="872" y="135"/>
                  </a:lnTo>
                  <a:lnTo>
                    <a:pt x="877" y="135"/>
                  </a:lnTo>
                  <a:lnTo>
                    <a:pt x="879" y="135"/>
                  </a:lnTo>
                  <a:lnTo>
                    <a:pt x="882" y="135"/>
                  </a:lnTo>
                  <a:lnTo>
                    <a:pt x="886" y="133"/>
                  </a:lnTo>
                  <a:lnTo>
                    <a:pt x="888" y="131"/>
                  </a:lnTo>
                  <a:lnTo>
                    <a:pt x="893" y="126"/>
                  </a:lnTo>
                  <a:lnTo>
                    <a:pt x="898" y="117"/>
                  </a:lnTo>
                  <a:lnTo>
                    <a:pt x="904" y="110"/>
                  </a:lnTo>
                  <a:lnTo>
                    <a:pt x="907" y="105"/>
                  </a:lnTo>
                  <a:lnTo>
                    <a:pt x="911" y="103"/>
                  </a:lnTo>
                  <a:lnTo>
                    <a:pt x="916" y="101"/>
                  </a:lnTo>
                  <a:lnTo>
                    <a:pt x="918" y="101"/>
                  </a:lnTo>
                  <a:lnTo>
                    <a:pt x="923" y="103"/>
                  </a:lnTo>
                  <a:lnTo>
                    <a:pt x="925" y="103"/>
                  </a:lnTo>
                  <a:lnTo>
                    <a:pt x="927" y="103"/>
                  </a:lnTo>
                  <a:lnTo>
                    <a:pt x="932" y="105"/>
                  </a:lnTo>
                  <a:lnTo>
                    <a:pt x="941" y="110"/>
                  </a:lnTo>
                  <a:lnTo>
                    <a:pt x="946" y="112"/>
                  </a:lnTo>
                  <a:lnTo>
                    <a:pt x="955" y="117"/>
                  </a:lnTo>
                  <a:lnTo>
                    <a:pt x="962" y="119"/>
                  </a:lnTo>
                  <a:lnTo>
                    <a:pt x="966" y="119"/>
                  </a:lnTo>
                  <a:lnTo>
                    <a:pt x="968" y="119"/>
                  </a:lnTo>
                  <a:lnTo>
                    <a:pt x="971" y="119"/>
                  </a:lnTo>
                  <a:lnTo>
                    <a:pt x="973" y="117"/>
                  </a:lnTo>
                  <a:lnTo>
                    <a:pt x="978" y="112"/>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32" name="Freeform 41">
              <a:extLst>
                <a:ext uri="{FF2B5EF4-FFF2-40B4-BE49-F238E27FC236}">
                  <a16:creationId xmlns:a16="http://schemas.microsoft.com/office/drawing/2014/main" id="{6338FBCA-A6F9-DA53-A8C5-EB254BECA9EB}"/>
                </a:ext>
              </a:extLst>
            </xdr:cNvPr>
            <xdr:cNvSpPr>
              <a:spLocks/>
            </xdr:cNvSpPr>
          </xdr:nvSpPr>
          <xdr:spPr bwMode="auto">
            <a:xfrm>
              <a:off x="2332038" y="723900"/>
              <a:ext cx="395287" cy="249238"/>
            </a:xfrm>
            <a:custGeom>
              <a:avLst/>
              <a:gdLst/>
              <a:ahLst/>
              <a:cxnLst>
                <a:cxn ang="0">
                  <a:pos x="0" y="153"/>
                </a:cxn>
                <a:cxn ang="0">
                  <a:pos x="0" y="141"/>
                </a:cxn>
                <a:cxn ang="0">
                  <a:pos x="2" y="132"/>
                </a:cxn>
                <a:cxn ang="0">
                  <a:pos x="6" y="125"/>
                </a:cxn>
                <a:cxn ang="0">
                  <a:pos x="13" y="121"/>
                </a:cxn>
                <a:cxn ang="0">
                  <a:pos x="22" y="118"/>
                </a:cxn>
                <a:cxn ang="0">
                  <a:pos x="36" y="118"/>
                </a:cxn>
                <a:cxn ang="0">
                  <a:pos x="43" y="116"/>
                </a:cxn>
                <a:cxn ang="0">
                  <a:pos x="50" y="109"/>
                </a:cxn>
                <a:cxn ang="0">
                  <a:pos x="59" y="98"/>
                </a:cxn>
                <a:cxn ang="0">
                  <a:pos x="75" y="86"/>
                </a:cxn>
                <a:cxn ang="0">
                  <a:pos x="86" y="73"/>
                </a:cxn>
                <a:cxn ang="0">
                  <a:pos x="93" y="70"/>
                </a:cxn>
                <a:cxn ang="0">
                  <a:pos x="105" y="70"/>
                </a:cxn>
                <a:cxn ang="0">
                  <a:pos x="111" y="73"/>
                </a:cxn>
                <a:cxn ang="0">
                  <a:pos x="121" y="75"/>
                </a:cxn>
                <a:cxn ang="0">
                  <a:pos x="127" y="75"/>
                </a:cxn>
                <a:cxn ang="0">
                  <a:pos x="132" y="70"/>
                </a:cxn>
                <a:cxn ang="0">
                  <a:pos x="132" y="66"/>
                </a:cxn>
                <a:cxn ang="0">
                  <a:pos x="132" y="54"/>
                </a:cxn>
                <a:cxn ang="0">
                  <a:pos x="134" y="43"/>
                </a:cxn>
                <a:cxn ang="0">
                  <a:pos x="139" y="36"/>
                </a:cxn>
                <a:cxn ang="0">
                  <a:pos x="146" y="34"/>
                </a:cxn>
                <a:cxn ang="0">
                  <a:pos x="155" y="36"/>
                </a:cxn>
                <a:cxn ang="0">
                  <a:pos x="166" y="43"/>
                </a:cxn>
                <a:cxn ang="0">
                  <a:pos x="178" y="48"/>
                </a:cxn>
                <a:cxn ang="0">
                  <a:pos x="182" y="48"/>
                </a:cxn>
                <a:cxn ang="0">
                  <a:pos x="187" y="43"/>
                </a:cxn>
                <a:cxn ang="0">
                  <a:pos x="191" y="38"/>
                </a:cxn>
                <a:cxn ang="0">
                  <a:pos x="201" y="32"/>
                </a:cxn>
                <a:cxn ang="0">
                  <a:pos x="212" y="27"/>
                </a:cxn>
                <a:cxn ang="0">
                  <a:pos x="219" y="25"/>
                </a:cxn>
                <a:cxn ang="0">
                  <a:pos x="221" y="20"/>
                </a:cxn>
                <a:cxn ang="0">
                  <a:pos x="221" y="6"/>
                </a:cxn>
                <a:cxn ang="0">
                  <a:pos x="226" y="0"/>
                </a:cxn>
                <a:cxn ang="0">
                  <a:pos x="233" y="6"/>
                </a:cxn>
                <a:cxn ang="0">
                  <a:pos x="239" y="20"/>
                </a:cxn>
                <a:cxn ang="0">
                  <a:pos x="249" y="36"/>
                </a:cxn>
                <a:cxn ang="0">
                  <a:pos x="249" y="45"/>
                </a:cxn>
              </a:cxnLst>
              <a:rect l="0" t="0" r="r" b="b"/>
              <a:pathLst>
                <a:path w="249" h="157">
                  <a:moveTo>
                    <a:pt x="0" y="157"/>
                  </a:moveTo>
                  <a:lnTo>
                    <a:pt x="0" y="153"/>
                  </a:lnTo>
                  <a:lnTo>
                    <a:pt x="2" y="148"/>
                  </a:lnTo>
                  <a:lnTo>
                    <a:pt x="0" y="141"/>
                  </a:lnTo>
                  <a:lnTo>
                    <a:pt x="0" y="134"/>
                  </a:lnTo>
                  <a:lnTo>
                    <a:pt x="2" y="132"/>
                  </a:lnTo>
                  <a:lnTo>
                    <a:pt x="4" y="130"/>
                  </a:lnTo>
                  <a:lnTo>
                    <a:pt x="6" y="125"/>
                  </a:lnTo>
                  <a:lnTo>
                    <a:pt x="11" y="123"/>
                  </a:lnTo>
                  <a:lnTo>
                    <a:pt x="13" y="121"/>
                  </a:lnTo>
                  <a:lnTo>
                    <a:pt x="18" y="118"/>
                  </a:lnTo>
                  <a:lnTo>
                    <a:pt x="22" y="118"/>
                  </a:lnTo>
                  <a:lnTo>
                    <a:pt x="32" y="118"/>
                  </a:lnTo>
                  <a:lnTo>
                    <a:pt x="36" y="118"/>
                  </a:lnTo>
                  <a:lnTo>
                    <a:pt x="41" y="116"/>
                  </a:lnTo>
                  <a:lnTo>
                    <a:pt x="43" y="116"/>
                  </a:lnTo>
                  <a:lnTo>
                    <a:pt x="45" y="114"/>
                  </a:lnTo>
                  <a:lnTo>
                    <a:pt x="50" y="109"/>
                  </a:lnTo>
                  <a:lnTo>
                    <a:pt x="54" y="105"/>
                  </a:lnTo>
                  <a:lnTo>
                    <a:pt x="59" y="98"/>
                  </a:lnTo>
                  <a:lnTo>
                    <a:pt x="66" y="93"/>
                  </a:lnTo>
                  <a:lnTo>
                    <a:pt x="75" y="86"/>
                  </a:lnTo>
                  <a:lnTo>
                    <a:pt x="79" y="80"/>
                  </a:lnTo>
                  <a:lnTo>
                    <a:pt x="86" y="73"/>
                  </a:lnTo>
                  <a:lnTo>
                    <a:pt x="91" y="70"/>
                  </a:lnTo>
                  <a:lnTo>
                    <a:pt x="93" y="70"/>
                  </a:lnTo>
                  <a:lnTo>
                    <a:pt x="100" y="70"/>
                  </a:lnTo>
                  <a:lnTo>
                    <a:pt x="105" y="70"/>
                  </a:lnTo>
                  <a:lnTo>
                    <a:pt x="107" y="70"/>
                  </a:lnTo>
                  <a:lnTo>
                    <a:pt x="111" y="73"/>
                  </a:lnTo>
                  <a:lnTo>
                    <a:pt x="116" y="75"/>
                  </a:lnTo>
                  <a:lnTo>
                    <a:pt x="121" y="75"/>
                  </a:lnTo>
                  <a:lnTo>
                    <a:pt x="125" y="75"/>
                  </a:lnTo>
                  <a:lnTo>
                    <a:pt x="127" y="75"/>
                  </a:lnTo>
                  <a:lnTo>
                    <a:pt x="130" y="75"/>
                  </a:lnTo>
                  <a:lnTo>
                    <a:pt x="132" y="70"/>
                  </a:lnTo>
                  <a:lnTo>
                    <a:pt x="132" y="68"/>
                  </a:lnTo>
                  <a:lnTo>
                    <a:pt x="132" y="66"/>
                  </a:lnTo>
                  <a:lnTo>
                    <a:pt x="132" y="61"/>
                  </a:lnTo>
                  <a:lnTo>
                    <a:pt x="132" y="54"/>
                  </a:lnTo>
                  <a:lnTo>
                    <a:pt x="132" y="48"/>
                  </a:lnTo>
                  <a:lnTo>
                    <a:pt x="134" y="43"/>
                  </a:lnTo>
                  <a:lnTo>
                    <a:pt x="134" y="41"/>
                  </a:lnTo>
                  <a:lnTo>
                    <a:pt x="139" y="36"/>
                  </a:lnTo>
                  <a:lnTo>
                    <a:pt x="141" y="34"/>
                  </a:lnTo>
                  <a:lnTo>
                    <a:pt x="146" y="34"/>
                  </a:lnTo>
                  <a:lnTo>
                    <a:pt x="150" y="34"/>
                  </a:lnTo>
                  <a:lnTo>
                    <a:pt x="155" y="36"/>
                  </a:lnTo>
                  <a:lnTo>
                    <a:pt x="159" y="38"/>
                  </a:lnTo>
                  <a:lnTo>
                    <a:pt x="166" y="43"/>
                  </a:lnTo>
                  <a:lnTo>
                    <a:pt x="173" y="45"/>
                  </a:lnTo>
                  <a:lnTo>
                    <a:pt x="178" y="48"/>
                  </a:lnTo>
                  <a:lnTo>
                    <a:pt x="180" y="48"/>
                  </a:lnTo>
                  <a:lnTo>
                    <a:pt x="182" y="48"/>
                  </a:lnTo>
                  <a:lnTo>
                    <a:pt x="185" y="45"/>
                  </a:lnTo>
                  <a:lnTo>
                    <a:pt x="187" y="43"/>
                  </a:lnTo>
                  <a:lnTo>
                    <a:pt x="189" y="41"/>
                  </a:lnTo>
                  <a:lnTo>
                    <a:pt x="191" y="38"/>
                  </a:lnTo>
                  <a:lnTo>
                    <a:pt x="194" y="36"/>
                  </a:lnTo>
                  <a:lnTo>
                    <a:pt x="201" y="32"/>
                  </a:lnTo>
                  <a:lnTo>
                    <a:pt x="207" y="29"/>
                  </a:lnTo>
                  <a:lnTo>
                    <a:pt x="212" y="27"/>
                  </a:lnTo>
                  <a:lnTo>
                    <a:pt x="217" y="27"/>
                  </a:lnTo>
                  <a:lnTo>
                    <a:pt x="219" y="25"/>
                  </a:lnTo>
                  <a:lnTo>
                    <a:pt x="219" y="22"/>
                  </a:lnTo>
                  <a:lnTo>
                    <a:pt x="221" y="20"/>
                  </a:lnTo>
                  <a:lnTo>
                    <a:pt x="221" y="13"/>
                  </a:lnTo>
                  <a:lnTo>
                    <a:pt x="221" y="6"/>
                  </a:lnTo>
                  <a:lnTo>
                    <a:pt x="223" y="4"/>
                  </a:lnTo>
                  <a:lnTo>
                    <a:pt x="226" y="0"/>
                  </a:lnTo>
                  <a:lnTo>
                    <a:pt x="228" y="0"/>
                  </a:lnTo>
                  <a:lnTo>
                    <a:pt x="233" y="6"/>
                  </a:lnTo>
                  <a:lnTo>
                    <a:pt x="235" y="13"/>
                  </a:lnTo>
                  <a:lnTo>
                    <a:pt x="239" y="20"/>
                  </a:lnTo>
                  <a:lnTo>
                    <a:pt x="246" y="32"/>
                  </a:lnTo>
                  <a:lnTo>
                    <a:pt x="249" y="36"/>
                  </a:lnTo>
                  <a:lnTo>
                    <a:pt x="249" y="41"/>
                  </a:lnTo>
                  <a:lnTo>
                    <a:pt x="249" y="45"/>
                  </a:lnTo>
                </a:path>
              </a:pathLst>
            </a:custGeom>
            <a:no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grpSp>
      <xdr:sp macro="" textlink="">
        <xdr:nvSpPr>
          <xdr:cNvPr id="279" name="seta1">
            <a:extLst>
              <a:ext uri="{FF2B5EF4-FFF2-40B4-BE49-F238E27FC236}">
                <a16:creationId xmlns:a16="http://schemas.microsoft.com/office/drawing/2014/main" id="{338C4717-C716-008C-7553-CF8389B86D7C}"/>
              </a:ext>
            </a:extLst>
          </xdr:cNvPr>
          <xdr:cNvSpPr>
            <a:spLocks noEditPoints="1"/>
          </xdr:cNvSpPr>
        </xdr:nvSpPr>
        <xdr:spPr bwMode="auto">
          <a:xfrm>
            <a:off x="15602853" y="419100"/>
            <a:ext cx="144652" cy="293718"/>
          </a:xfrm>
          <a:custGeom>
            <a:avLst/>
            <a:gdLst/>
            <a:ahLst/>
            <a:cxnLst>
              <a:cxn ang="0">
                <a:pos x="0" y="334"/>
              </a:cxn>
              <a:cxn ang="0">
                <a:pos x="71" y="89"/>
              </a:cxn>
              <a:cxn ang="0">
                <a:pos x="144" y="334"/>
              </a:cxn>
              <a:cxn ang="0">
                <a:pos x="71" y="247"/>
              </a:cxn>
              <a:cxn ang="0">
                <a:pos x="0" y="334"/>
              </a:cxn>
              <a:cxn ang="0">
                <a:pos x="71" y="114"/>
              </a:cxn>
              <a:cxn ang="0">
                <a:pos x="71" y="238"/>
              </a:cxn>
              <a:cxn ang="0">
                <a:pos x="126" y="299"/>
              </a:cxn>
              <a:cxn ang="0">
                <a:pos x="71" y="114"/>
              </a:cxn>
              <a:cxn ang="0">
                <a:pos x="46" y="73"/>
              </a:cxn>
              <a:cxn ang="0">
                <a:pos x="46" y="0"/>
              </a:cxn>
              <a:cxn ang="0">
                <a:pos x="55" y="0"/>
              </a:cxn>
              <a:cxn ang="0">
                <a:pos x="89" y="55"/>
              </a:cxn>
              <a:cxn ang="0">
                <a:pos x="89" y="0"/>
              </a:cxn>
              <a:cxn ang="0">
                <a:pos x="103" y="0"/>
              </a:cxn>
              <a:cxn ang="0">
                <a:pos x="103" y="73"/>
              </a:cxn>
              <a:cxn ang="0">
                <a:pos x="94" y="73"/>
              </a:cxn>
              <a:cxn ang="0">
                <a:pos x="55" y="14"/>
              </a:cxn>
              <a:cxn ang="0">
                <a:pos x="55" y="73"/>
              </a:cxn>
              <a:cxn ang="0">
                <a:pos x="46" y="73"/>
              </a:cxn>
            </a:cxnLst>
            <a:rect l="0" t="0" r="r" b="b"/>
            <a:pathLst>
              <a:path w="144" h="334">
                <a:moveTo>
                  <a:pt x="0" y="334"/>
                </a:moveTo>
                <a:lnTo>
                  <a:pt x="71" y="89"/>
                </a:lnTo>
                <a:lnTo>
                  <a:pt x="144" y="334"/>
                </a:lnTo>
                <a:lnTo>
                  <a:pt x="71" y="247"/>
                </a:lnTo>
                <a:lnTo>
                  <a:pt x="0" y="334"/>
                </a:lnTo>
                <a:close/>
                <a:moveTo>
                  <a:pt x="71" y="114"/>
                </a:moveTo>
                <a:lnTo>
                  <a:pt x="71" y="238"/>
                </a:lnTo>
                <a:lnTo>
                  <a:pt x="126" y="299"/>
                </a:lnTo>
                <a:lnTo>
                  <a:pt x="71" y="114"/>
                </a:lnTo>
                <a:close/>
                <a:moveTo>
                  <a:pt x="46" y="73"/>
                </a:moveTo>
                <a:lnTo>
                  <a:pt x="46" y="0"/>
                </a:lnTo>
                <a:lnTo>
                  <a:pt x="55" y="0"/>
                </a:lnTo>
                <a:lnTo>
                  <a:pt x="89" y="55"/>
                </a:lnTo>
                <a:lnTo>
                  <a:pt x="89" y="0"/>
                </a:lnTo>
                <a:lnTo>
                  <a:pt x="103" y="0"/>
                </a:lnTo>
                <a:lnTo>
                  <a:pt x="103" y="73"/>
                </a:lnTo>
                <a:lnTo>
                  <a:pt x="94" y="73"/>
                </a:lnTo>
                <a:lnTo>
                  <a:pt x="55" y="14"/>
                </a:lnTo>
                <a:lnTo>
                  <a:pt x="55" y="73"/>
                </a:lnTo>
                <a:lnTo>
                  <a:pt x="46" y="73"/>
                </a:lnTo>
                <a:close/>
              </a:path>
            </a:pathLst>
          </a:custGeom>
          <a:solidFill>
            <a:srgbClr val="686868"/>
          </a:solidFill>
          <a:ln w="9525">
            <a:noFill/>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grpSp>
        <xdr:nvGrpSpPr>
          <xdr:cNvPr id="280" name="ACeS_R1">
            <a:extLst>
              <a:ext uri="{FF2B5EF4-FFF2-40B4-BE49-F238E27FC236}">
                <a16:creationId xmlns:a16="http://schemas.microsoft.com/office/drawing/2014/main" id="{349B8E29-0D38-5922-144F-4A4DB7A01759}"/>
              </a:ext>
            </a:extLst>
          </xdr:cNvPr>
          <xdr:cNvGrpSpPr/>
        </xdr:nvGrpSpPr>
        <xdr:grpSpPr>
          <a:xfrm>
            <a:off x="11253259" y="730512"/>
            <a:ext cx="4698935" cy="2608188"/>
            <a:chOff x="4216371" y="7000876"/>
            <a:chExt cx="4403755" cy="2792142"/>
          </a:xfrm>
        </xdr:grpSpPr>
        <xdr:sp macro="" textlink="">
          <xdr:nvSpPr>
            <xdr:cNvPr id="304" name="A102">
              <a:extLst>
                <a:ext uri="{FF2B5EF4-FFF2-40B4-BE49-F238E27FC236}">
                  <a16:creationId xmlns:a16="http://schemas.microsoft.com/office/drawing/2014/main" id="{96F0481E-B9D7-3269-B9B3-A34DF2DFBC2B}"/>
                </a:ext>
              </a:extLst>
            </xdr:cNvPr>
            <xdr:cNvSpPr>
              <a:spLocks/>
            </xdr:cNvSpPr>
          </xdr:nvSpPr>
          <xdr:spPr bwMode="auto">
            <a:xfrm>
              <a:off x="5700994" y="8065511"/>
              <a:ext cx="1024268" cy="910354"/>
            </a:xfrm>
            <a:custGeom>
              <a:avLst/>
              <a:gdLst/>
              <a:ahLst/>
              <a:cxnLst>
                <a:cxn ang="0">
                  <a:pos x="941" y="105"/>
                </a:cxn>
                <a:cxn ang="0">
                  <a:pos x="925" y="135"/>
                </a:cxn>
                <a:cxn ang="0">
                  <a:pos x="962" y="169"/>
                </a:cxn>
                <a:cxn ang="0">
                  <a:pos x="992" y="190"/>
                </a:cxn>
                <a:cxn ang="0">
                  <a:pos x="1001" y="254"/>
                </a:cxn>
                <a:cxn ang="0">
                  <a:pos x="1001" y="286"/>
                </a:cxn>
                <a:cxn ang="0">
                  <a:pos x="1008" y="327"/>
                </a:cxn>
                <a:cxn ang="0">
                  <a:pos x="1024" y="352"/>
                </a:cxn>
                <a:cxn ang="0">
                  <a:pos x="1012" y="391"/>
                </a:cxn>
                <a:cxn ang="0">
                  <a:pos x="1042" y="418"/>
                </a:cxn>
                <a:cxn ang="0">
                  <a:pos x="1083" y="448"/>
                </a:cxn>
                <a:cxn ang="0">
                  <a:pos x="1047" y="457"/>
                </a:cxn>
                <a:cxn ang="0">
                  <a:pos x="1012" y="466"/>
                </a:cxn>
                <a:cxn ang="0">
                  <a:pos x="989" y="496"/>
                </a:cxn>
                <a:cxn ang="0">
                  <a:pos x="989" y="517"/>
                </a:cxn>
                <a:cxn ang="0">
                  <a:pos x="999" y="535"/>
                </a:cxn>
                <a:cxn ang="0">
                  <a:pos x="960" y="562"/>
                </a:cxn>
                <a:cxn ang="0">
                  <a:pos x="953" y="626"/>
                </a:cxn>
                <a:cxn ang="0">
                  <a:pos x="964" y="670"/>
                </a:cxn>
                <a:cxn ang="0">
                  <a:pos x="919" y="665"/>
                </a:cxn>
                <a:cxn ang="0">
                  <a:pos x="896" y="738"/>
                </a:cxn>
                <a:cxn ang="0">
                  <a:pos x="807" y="773"/>
                </a:cxn>
                <a:cxn ang="0">
                  <a:pos x="713" y="816"/>
                </a:cxn>
                <a:cxn ang="0">
                  <a:pos x="647" y="841"/>
                </a:cxn>
                <a:cxn ang="0">
                  <a:pos x="514" y="869"/>
                </a:cxn>
                <a:cxn ang="0">
                  <a:pos x="411" y="907"/>
                </a:cxn>
                <a:cxn ang="0">
                  <a:pos x="286" y="887"/>
                </a:cxn>
                <a:cxn ang="0">
                  <a:pos x="213" y="889"/>
                </a:cxn>
                <a:cxn ang="0">
                  <a:pos x="119" y="873"/>
                </a:cxn>
                <a:cxn ang="0">
                  <a:pos x="64" y="930"/>
                </a:cxn>
                <a:cxn ang="0">
                  <a:pos x="23" y="953"/>
                </a:cxn>
                <a:cxn ang="0">
                  <a:pos x="41" y="896"/>
                </a:cxn>
                <a:cxn ang="0">
                  <a:pos x="53" y="855"/>
                </a:cxn>
                <a:cxn ang="0">
                  <a:pos x="66" y="809"/>
                </a:cxn>
                <a:cxn ang="0">
                  <a:pos x="59" y="745"/>
                </a:cxn>
                <a:cxn ang="0">
                  <a:pos x="53" y="663"/>
                </a:cxn>
                <a:cxn ang="0">
                  <a:pos x="43" y="619"/>
                </a:cxn>
                <a:cxn ang="0">
                  <a:pos x="0" y="569"/>
                </a:cxn>
                <a:cxn ang="0">
                  <a:pos x="64" y="503"/>
                </a:cxn>
                <a:cxn ang="0">
                  <a:pos x="107" y="482"/>
                </a:cxn>
                <a:cxn ang="0">
                  <a:pos x="153" y="443"/>
                </a:cxn>
                <a:cxn ang="0">
                  <a:pos x="185" y="398"/>
                </a:cxn>
                <a:cxn ang="0">
                  <a:pos x="194" y="336"/>
                </a:cxn>
                <a:cxn ang="0">
                  <a:pos x="240" y="277"/>
                </a:cxn>
                <a:cxn ang="0">
                  <a:pos x="279" y="295"/>
                </a:cxn>
                <a:cxn ang="0">
                  <a:pos x="336" y="270"/>
                </a:cxn>
                <a:cxn ang="0">
                  <a:pos x="368" y="268"/>
                </a:cxn>
                <a:cxn ang="0">
                  <a:pos x="452" y="297"/>
                </a:cxn>
                <a:cxn ang="0">
                  <a:pos x="514" y="288"/>
                </a:cxn>
                <a:cxn ang="0">
                  <a:pos x="560" y="320"/>
                </a:cxn>
                <a:cxn ang="0">
                  <a:pos x="599" y="306"/>
                </a:cxn>
                <a:cxn ang="0">
                  <a:pos x="651" y="208"/>
                </a:cxn>
                <a:cxn ang="0">
                  <a:pos x="711" y="185"/>
                </a:cxn>
                <a:cxn ang="0">
                  <a:pos x="743" y="197"/>
                </a:cxn>
                <a:cxn ang="0">
                  <a:pos x="768" y="185"/>
                </a:cxn>
                <a:cxn ang="0">
                  <a:pos x="788" y="158"/>
                </a:cxn>
                <a:cxn ang="0">
                  <a:pos x="804" y="124"/>
                </a:cxn>
                <a:cxn ang="0">
                  <a:pos x="793" y="85"/>
                </a:cxn>
                <a:cxn ang="0">
                  <a:pos x="809" y="73"/>
                </a:cxn>
                <a:cxn ang="0">
                  <a:pos x="836" y="64"/>
                </a:cxn>
                <a:cxn ang="0">
                  <a:pos x="871" y="39"/>
                </a:cxn>
                <a:cxn ang="0">
                  <a:pos x="903" y="7"/>
                </a:cxn>
                <a:cxn ang="0">
                  <a:pos x="935" y="64"/>
                </a:cxn>
              </a:cxnLst>
              <a:rect l="0" t="0" r="r" b="b"/>
              <a:pathLst>
                <a:path w="1088" h="967">
                  <a:moveTo>
                    <a:pt x="941" y="71"/>
                  </a:moveTo>
                  <a:lnTo>
                    <a:pt x="946" y="76"/>
                  </a:lnTo>
                  <a:lnTo>
                    <a:pt x="955" y="82"/>
                  </a:lnTo>
                  <a:lnTo>
                    <a:pt x="957" y="85"/>
                  </a:lnTo>
                  <a:lnTo>
                    <a:pt x="960" y="87"/>
                  </a:lnTo>
                  <a:lnTo>
                    <a:pt x="962" y="89"/>
                  </a:lnTo>
                  <a:lnTo>
                    <a:pt x="960" y="92"/>
                  </a:lnTo>
                  <a:lnTo>
                    <a:pt x="960" y="96"/>
                  </a:lnTo>
                  <a:lnTo>
                    <a:pt x="957" y="98"/>
                  </a:lnTo>
                  <a:lnTo>
                    <a:pt x="953" y="103"/>
                  </a:lnTo>
                  <a:lnTo>
                    <a:pt x="951" y="105"/>
                  </a:lnTo>
                  <a:lnTo>
                    <a:pt x="948" y="108"/>
                  </a:lnTo>
                  <a:lnTo>
                    <a:pt x="946" y="108"/>
                  </a:lnTo>
                  <a:lnTo>
                    <a:pt x="944" y="105"/>
                  </a:lnTo>
                  <a:lnTo>
                    <a:pt x="941" y="105"/>
                  </a:lnTo>
                  <a:lnTo>
                    <a:pt x="939" y="105"/>
                  </a:lnTo>
                  <a:lnTo>
                    <a:pt x="937" y="105"/>
                  </a:lnTo>
                  <a:lnTo>
                    <a:pt x="935" y="108"/>
                  </a:lnTo>
                  <a:lnTo>
                    <a:pt x="932" y="112"/>
                  </a:lnTo>
                  <a:lnTo>
                    <a:pt x="932" y="114"/>
                  </a:lnTo>
                  <a:lnTo>
                    <a:pt x="930" y="114"/>
                  </a:lnTo>
                  <a:lnTo>
                    <a:pt x="930" y="117"/>
                  </a:lnTo>
                  <a:lnTo>
                    <a:pt x="928" y="117"/>
                  </a:lnTo>
                  <a:lnTo>
                    <a:pt x="925" y="119"/>
                  </a:lnTo>
                  <a:lnTo>
                    <a:pt x="925" y="121"/>
                  </a:lnTo>
                  <a:lnTo>
                    <a:pt x="925" y="124"/>
                  </a:lnTo>
                  <a:lnTo>
                    <a:pt x="928" y="126"/>
                  </a:lnTo>
                  <a:lnTo>
                    <a:pt x="928" y="128"/>
                  </a:lnTo>
                  <a:lnTo>
                    <a:pt x="928" y="133"/>
                  </a:lnTo>
                  <a:lnTo>
                    <a:pt x="925" y="135"/>
                  </a:lnTo>
                  <a:lnTo>
                    <a:pt x="925" y="140"/>
                  </a:lnTo>
                  <a:lnTo>
                    <a:pt x="925" y="142"/>
                  </a:lnTo>
                  <a:lnTo>
                    <a:pt x="925" y="144"/>
                  </a:lnTo>
                  <a:lnTo>
                    <a:pt x="925" y="146"/>
                  </a:lnTo>
                  <a:lnTo>
                    <a:pt x="925" y="151"/>
                  </a:lnTo>
                  <a:lnTo>
                    <a:pt x="925" y="153"/>
                  </a:lnTo>
                  <a:lnTo>
                    <a:pt x="925" y="158"/>
                  </a:lnTo>
                  <a:lnTo>
                    <a:pt x="928" y="160"/>
                  </a:lnTo>
                  <a:lnTo>
                    <a:pt x="930" y="160"/>
                  </a:lnTo>
                  <a:lnTo>
                    <a:pt x="932" y="160"/>
                  </a:lnTo>
                  <a:lnTo>
                    <a:pt x="935" y="162"/>
                  </a:lnTo>
                  <a:lnTo>
                    <a:pt x="941" y="165"/>
                  </a:lnTo>
                  <a:lnTo>
                    <a:pt x="951" y="165"/>
                  </a:lnTo>
                  <a:lnTo>
                    <a:pt x="955" y="169"/>
                  </a:lnTo>
                  <a:lnTo>
                    <a:pt x="962" y="169"/>
                  </a:lnTo>
                  <a:lnTo>
                    <a:pt x="967" y="172"/>
                  </a:lnTo>
                  <a:lnTo>
                    <a:pt x="969" y="174"/>
                  </a:lnTo>
                  <a:lnTo>
                    <a:pt x="971" y="174"/>
                  </a:lnTo>
                  <a:lnTo>
                    <a:pt x="976" y="174"/>
                  </a:lnTo>
                  <a:lnTo>
                    <a:pt x="978" y="174"/>
                  </a:lnTo>
                  <a:lnTo>
                    <a:pt x="980" y="174"/>
                  </a:lnTo>
                  <a:lnTo>
                    <a:pt x="980" y="176"/>
                  </a:lnTo>
                  <a:lnTo>
                    <a:pt x="983" y="176"/>
                  </a:lnTo>
                  <a:lnTo>
                    <a:pt x="983" y="178"/>
                  </a:lnTo>
                  <a:lnTo>
                    <a:pt x="983" y="181"/>
                  </a:lnTo>
                  <a:lnTo>
                    <a:pt x="985" y="181"/>
                  </a:lnTo>
                  <a:lnTo>
                    <a:pt x="989" y="183"/>
                  </a:lnTo>
                  <a:lnTo>
                    <a:pt x="989" y="185"/>
                  </a:lnTo>
                  <a:lnTo>
                    <a:pt x="992" y="188"/>
                  </a:lnTo>
                  <a:lnTo>
                    <a:pt x="992" y="190"/>
                  </a:lnTo>
                  <a:lnTo>
                    <a:pt x="992" y="192"/>
                  </a:lnTo>
                  <a:lnTo>
                    <a:pt x="992" y="194"/>
                  </a:lnTo>
                  <a:lnTo>
                    <a:pt x="992" y="197"/>
                  </a:lnTo>
                  <a:lnTo>
                    <a:pt x="994" y="199"/>
                  </a:lnTo>
                  <a:lnTo>
                    <a:pt x="996" y="201"/>
                  </a:lnTo>
                  <a:lnTo>
                    <a:pt x="999" y="204"/>
                  </a:lnTo>
                  <a:lnTo>
                    <a:pt x="999" y="208"/>
                  </a:lnTo>
                  <a:lnTo>
                    <a:pt x="1001" y="213"/>
                  </a:lnTo>
                  <a:lnTo>
                    <a:pt x="1003" y="229"/>
                  </a:lnTo>
                  <a:lnTo>
                    <a:pt x="1005" y="238"/>
                  </a:lnTo>
                  <a:lnTo>
                    <a:pt x="1008" y="242"/>
                  </a:lnTo>
                  <a:lnTo>
                    <a:pt x="1008" y="245"/>
                  </a:lnTo>
                  <a:lnTo>
                    <a:pt x="1005" y="247"/>
                  </a:lnTo>
                  <a:lnTo>
                    <a:pt x="1003" y="249"/>
                  </a:lnTo>
                  <a:lnTo>
                    <a:pt x="1001" y="254"/>
                  </a:lnTo>
                  <a:lnTo>
                    <a:pt x="1001" y="256"/>
                  </a:lnTo>
                  <a:lnTo>
                    <a:pt x="1001" y="258"/>
                  </a:lnTo>
                  <a:lnTo>
                    <a:pt x="1001" y="261"/>
                  </a:lnTo>
                  <a:lnTo>
                    <a:pt x="999" y="263"/>
                  </a:lnTo>
                  <a:lnTo>
                    <a:pt x="999" y="265"/>
                  </a:lnTo>
                  <a:lnTo>
                    <a:pt x="996" y="268"/>
                  </a:lnTo>
                  <a:lnTo>
                    <a:pt x="999" y="268"/>
                  </a:lnTo>
                  <a:lnTo>
                    <a:pt x="1001" y="272"/>
                  </a:lnTo>
                  <a:lnTo>
                    <a:pt x="999" y="274"/>
                  </a:lnTo>
                  <a:lnTo>
                    <a:pt x="999" y="277"/>
                  </a:lnTo>
                  <a:lnTo>
                    <a:pt x="996" y="279"/>
                  </a:lnTo>
                  <a:lnTo>
                    <a:pt x="999" y="281"/>
                  </a:lnTo>
                  <a:lnTo>
                    <a:pt x="999" y="284"/>
                  </a:lnTo>
                  <a:lnTo>
                    <a:pt x="1001" y="284"/>
                  </a:lnTo>
                  <a:lnTo>
                    <a:pt x="1001" y="286"/>
                  </a:lnTo>
                  <a:lnTo>
                    <a:pt x="1001" y="288"/>
                  </a:lnTo>
                  <a:lnTo>
                    <a:pt x="1001" y="290"/>
                  </a:lnTo>
                  <a:lnTo>
                    <a:pt x="999" y="295"/>
                  </a:lnTo>
                  <a:lnTo>
                    <a:pt x="996" y="300"/>
                  </a:lnTo>
                  <a:lnTo>
                    <a:pt x="996" y="304"/>
                  </a:lnTo>
                  <a:lnTo>
                    <a:pt x="999" y="309"/>
                  </a:lnTo>
                  <a:lnTo>
                    <a:pt x="1001" y="311"/>
                  </a:lnTo>
                  <a:lnTo>
                    <a:pt x="1005" y="313"/>
                  </a:lnTo>
                  <a:lnTo>
                    <a:pt x="1005" y="316"/>
                  </a:lnTo>
                  <a:lnTo>
                    <a:pt x="1005" y="318"/>
                  </a:lnTo>
                  <a:lnTo>
                    <a:pt x="1005" y="320"/>
                  </a:lnTo>
                  <a:lnTo>
                    <a:pt x="1005" y="322"/>
                  </a:lnTo>
                  <a:lnTo>
                    <a:pt x="1005" y="325"/>
                  </a:lnTo>
                  <a:lnTo>
                    <a:pt x="1008" y="325"/>
                  </a:lnTo>
                  <a:lnTo>
                    <a:pt x="1008" y="327"/>
                  </a:lnTo>
                  <a:lnTo>
                    <a:pt x="1008" y="332"/>
                  </a:lnTo>
                  <a:lnTo>
                    <a:pt x="1010" y="332"/>
                  </a:lnTo>
                  <a:lnTo>
                    <a:pt x="1012" y="334"/>
                  </a:lnTo>
                  <a:lnTo>
                    <a:pt x="1012" y="336"/>
                  </a:lnTo>
                  <a:lnTo>
                    <a:pt x="1012" y="338"/>
                  </a:lnTo>
                  <a:lnTo>
                    <a:pt x="1010" y="338"/>
                  </a:lnTo>
                  <a:lnTo>
                    <a:pt x="1010" y="341"/>
                  </a:lnTo>
                  <a:lnTo>
                    <a:pt x="1012" y="343"/>
                  </a:lnTo>
                  <a:lnTo>
                    <a:pt x="1012" y="345"/>
                  </a:lnTo>
                  <a:lnTo>
                    <a:pt x="1015" y="348"/>
                  </a:lnTo>
                  <a:lnTo>
                    <a:pt x="1017" y="350"/>
                  </a:lnTo>
                  <a:lnTo>
                    <a:pt x="1019" y="350"/>
                  </a:lnTo>
                  <a:lnTo>
                    <a:pt x="1019" y="352"/>
                  </a:lnTo>
                  <a:lnTo>
                    <a:pt x="1021" y="352"/>
                  </a:lnTo>
                  <a:lnTo>
                    <a:pt x="1024" y="352"/>
                  </a:lnTo>
                  <a:lnTo>
                    <a:pt x="1024" y="354"/>
                  </a:lnTo>
                  <a:lnTo>
                    <a:pt x="1024" y="359"/>
                  </a:lnTo>
                  <a:lnTo>
                    <a:pt x="1021" y="361"/>
                  </a:lnTo>
                  <a:lnTo>
                    <a:pt x="1021" y="364"/>
                  </a:lnTo>
                  <a:lnTo>
                    <a:pt x="1019" y="366"/>
                  </a:lnTo>
                  <a:lnTo>
                    <a:pt x="1017" y="368"/>
                  </a:lnTo>
                  <a:lnTo>
                    <a:pt x="1015" y="370"/>
                  </a:lnTo>
                  <a:lnTo>
                    <a:pt x="1012" y="370"/>
                  </a:lnTo>
                  <a:lnTo>
                    <a:pt x="1012" y="373"/>
                  </a:lnTo>
                  <a:lnTo>
                    <a:pt x="1010" y="375"/>
                  </a:lnTo>
                  <a:lnTo>
                    <a:pt x="1010" y="377"/>
                  </a:lnTo>
                  <a:lnTo>
                    <a:pt x="1010" y="380"/>
                  </a:lnTo>
                  <a:lnTo>
                    <a:pt x="1012" y="384"/>
                  </a:lnTo>
                  <a:lnTo>
                    <a:pt x="1012" y="389"/>
                  </a:lnTo>
                  <a:lnTo>
                    <a:pt x="1012" y="391"/>
                  </a:lnTo>
                  <a:lnTo>
                    <a:pt x="1012" y="393"/>
                  </a:lnTo>
                  <a:lnTo>
                    <a:pt x="1015" y="398"/>
                  </a:lnTo>
                  <a:lnTo>
                    <a:pt x="1017" y="400"/>
                  </a:lnTo>
                  <a:lnTo>
                    <a:pt x="1019" y="400"/>
                  </a:lnTo>
                  <a:lnTo>
                    <a:pt x="1021" y="402"/>
                  </a:lnTo>
                  <a:lnTo>
                    <a:pt x="1024" y="402"/>
                  </a:lnTo>
                  <a:lnTo>
                    <a:pt x="1024" y="405"/>
                  </a:lnTo>
                  <a:lnTo>
                    <a:pt x="1026" y="407"/>
                  </a:lnTo>
                  <a:lnTo>
                    <a:pt x="1028" y="409"/>
                  </a:lnTo>
                  <a:lnTo>
                    <a:pt x="1031" y="414"/>
                  </a:lnTo>
                  <a:lnTo>
                    <a:pt x="1033" y="414"/>
                  </a:lnTo>
                  <a:lnTo>
                    <a:pt x="1035" y="416"/>
                  </a:lnTo>
                  <a:lnTo>
                    <a:pt x="1037" y="416"/>
                  </a:lnTo>
                  <a:lnTo>
                    <a:pt x="1040" y="416"/>
                  </a:lnTo>
                  <a:lnTo>
                    <a:pt x="1042" y="418"/>
                  </a:lnTo>
                  <a:lnTo>
                    <a:pt x="1044" y="418"/>
                  </a:lnTo>
                  <a:lnTo>
                    <a:pt x="1047" y="421"/>
                  </a:lnTo>
                  <a:lnTo>
                    <a:pt x="1049" y="423"/>
                  </a:lnTo>
                  <a:lnTo>
                    <a:pt x="1051" y="423"/>
                  </a:lnTo>
                  <a:lnTo>
                    <a:pt x="1056" y="428"/>
                  </a:lnTo>
                  <a:lnTo>
                    <a:pt x="1060" y="430"/>
                  </a:lnTo>
                  <a:lnTo>
                    <a:pt x="1067" y="432"/>
                  </a:lnTo>
                  <a:lnTo>
                    <a:pt x="1076" y="437"/>
                  </a:lnTo>
                  <a:lnTo>
                    <a:pt x="1083" y="437"/>
                  </a:lnTo>
                  <a:lnTo>
                    <a:pt x="1085" y="439"/>
                  </a:lnTo>
                  <a:lnTo>
                    <a:pt x="1088" y="441"/>
                  </a:lnTo>
                  <a:lnTo>
                    <a:pt x="1088" y="443"/>
                  </a:lnTo>
                  <a:lnTo>
                    <a:pt x="1088" y="446"/>
                  </a:lnTo>
                  <a:lnTo>
                    <a:pt x="1085" y="448"/>
                  </a:lnTo>
                  <a:lnTo>
                    <a:pt x="1083" y="448"/>
                  </a:lnTo>
                  <a:lnTo>
                    <a:pt x="1081" y="448"/>
                  </a:lnTo>
                  <a:lnTo>
                    <a:pt x="1078" y="446"/>
                  </a:lnTo>
                  <a:lnTo>
                    <a:pt x="1074" y="446"/>
                  </a:lnTo>
                  <a:lnTo>
                    <a:pt x="1072" y="448"/>
                  </a:lnTo>
                  <a:lnTo>
                    <a:pt x="1069" y="448"/>
                  </a:lnTo>
                  <a:lnTo>
                    <a:pt x="1065" y="450"/>
                  </a:lnTo>
                  <a:lnTo>
                    <a:pt x="1063" y="450"/>
                  </a:lnTo>
                  <a:lnTo>
                    <a:pt x="1060" y="453"/>
                  </a:lnTo>
                  <a:lnTo>
                    <a:pt x="1058" y="450"/>
                  </a:lnTo>
                  <a:lnTo>
                    <a:pt x="1056" y="450"/>
                  </a:lnTo>
                  <a:lnTo>
                    <a:pt x="1053" y="453"/>
                  </a:lnTo>
                  <a:lnTo>
                    <a:pt x="1051" y="453"/>
                  </a:lnTo>
                  <a:lnTo>
                    <a:pt x="1049" y="455"/>
                  </a:lnTo>
                  <a:lnTo>
                    <a:pt x="1047" y="455"/>
                  </a:lnTo>
                  <a:lnTo>
                    <a:pt x="1047" y="457"/>
                  </a:lnTo>
                  <a:lnTo>
                    <a:pt x="1044" y="459"/>
                  </a:lnTo>
                  <a:lnTo>
                    <a:pt x="1044" y="462"/>
                  </a:lnTo>
                  <a:lnTo>
                    <a:pt x="1042" y="462"/>
                  </a:lnTo>
                  <a:lnTo>
                    <a:pt x="1040" y="462"/>
                  </a:lnTo>
                  <a:lnTo>
                    <a:pt x="1037" y="462"/>
                  </a:lnTo>
                  <a:lnTo>
                    <a:pt x="1035" y="462"/>
                  </a:lnTo>
                  <a:lnTo>
                    <a:pt x="1033" y="464"/>
                  </a:lnTo>
                  <a:lnTo>
                    <a:pt x="1031" y="464"/>
                  </a:lnTo>
                  <a:lnTo>
                    <a:pt x="1031" y="466"/>
                  </a:lnTo>
                  <a:lnTo>
                    <a:pt x="1028" y="466"/>
                  </a:lnTo>
                  <a:lnTo>
                    <a:pt x="1026" y="466"/>
                  </a:lnTo>
                  <a:lnTo>
                    <a:pt x="1019" y="464"/>
                  </a:lnTo>
                  <a:lnTo>
                    <a:pt x="1017" y="464"/>
                  </a:lnTo>
                  <a:lnTo>
                    <a:pt x="1015" y="466"/>
                  </a:lnTo>
                  <a:lnTo>
                    <a:pt x="1012" y="466"/>
                  </a:lnTo>
                  <a:lnTo>
                    <a:pt x="1012" y="469"/>
                  </a:lnTo>
                  <a:lnTo>
                    <a:pt x="1010" y="469"/>
                  </a:lnTo>
                  <a:lnTo>
                    <a:pt x="1008" y="471"/>
                  </a:lnTo>
                  <a:lnTo>
                    <a:pt x="1005" y="473"/>
                  </a:lnTo>
                  <a:lnTo>
                    <a:pt x="1005" y="475"/>
                  </a:lnTo>
                  <a:lnTo>
                    <a:pt x="1003" y="478"/>
                  </a:lnTo>
                  <a:lnTo>
                    <a:pt x="1003" y="480"/>
                  </a:lnTo>
                  <a:lnTo>
                    <a:pt x="1001" y="482"/>
                  </a:lnTo>
                  <a:lnTo>
                    <a:pt x="1001" y="485"/>
                  </a:lnTo>
                  <a:lnTo>
                    <a:pt x="999" y="487"/>
                  </a:lnTo>
                  <a:lnTo>
                    <a:pt x="996" y="489"/>
                  </a:lnTo>
                  <a:lnTo>
                    <a:pt x="994" y="491"/>
                  </a:lnTo>
                  <a:lnTo>
                    <a:pt x="992" y="491"/>
                  </a:lnTo>
                  <a:lnTo>
                    <a:pt x="992" y="494"/>
                  </a:lnTo>
                  <a:lnTo>
                    <a:pt x="989" y="496"/>
                  </a:lnTo>
                  <a:lnTo>
                    <a:pt x="987" y="498"/>
                  </a:lnTo>
                  <a:lnTo>
                    <a:pt x="985" y="501"/>
                  </a:lnTo>
                  <a:lnTo>
                    <a:pt x="980" y="501"/>
                  </a:lnTo>
                  <a:lnTo>
                    <a:pt x="978" y="503"/>
                  </a:lnTo>
                  <a:lnTo>
                    <a:pt x="976" y="503"/>
                  </a:lnTo>
                  <a:lnTo>
                    <a:pt x="976" y="505"/>
                  </a:lnTo>
                  <a:lnTo>
                    <a:pt x="976" y="507"/>
                  </a:lnTo>
                  <a:lnTo>
                    <a:pt x="978" y="510"/>
                  </a:lnTo>
                  <a:lnTo>
                    <a:pt x="978" y="512"/>
                  </a:lnTo>
                  <a:lnTo>
                    <a:pt x="980" y="512"/>
                  </a:lnTo>
                  <a:lnTo>
                    <a:pt x="983" y="512"/>
                  </a:lnTo>
                  <a:lnTo>
                    <a:pt x="983" y="514"/>
                  </a:lnTo>
                  <a:lnTo>
                    <a:pt x="985" y="514"/>
                  </a:lnTo>
                  <a:lnTo>
                    <a:pt x="987" y="517"/>
                  </a:lnTo>
                  <a:lnTo>
                    <a:pt x="989" y="517"/>
                  </a:lnTo>
                  <a:lnTo>
                    <a:pt x="992" y="517"/>
                  </a:lnTo>
                  <a:lnTo>
                    <a:pt x="994" y="517"/>
                  </a:lnTo>
                  <a:lnTo>
                    <a:pt x="996" y="517"/>
                  </a:lnTo>
                  <a:lnTo>
                    <a:pt x="996" y="519"/>
                  </a:lnTo>
                  <a:lnTo>
                    <a:pt x="999" y="519"/>
                  </a:lnTo>
                  <a:lnTo>
                    <a:pt x="1001" y="519"/>
                  </a:lnTo>
                  <a:lnTo>
                    <a:pt x="1003" y="521"/>
                  </a:lnTo>
                  <a:lnTo>
                    <a:pt x="1003" y="523"/>
                  </a:lnTo>
                  <a:lnTo>
                    <a:pt x="1005" y="526"/>
                  </a:lnTo>
                  <a:lnTo>
                    <a:pt x="1005" y="528"/>
                  </a:lnTo>
                  <a:lnTo>
                    <a:pt x="1005" y="530"/>
                  </a:lnTo>
                  <a:lnTo>
                    <a:pt x="1005" y="533"/>
                  </a:lnTo>
                  <a:lnTo>
                    <a:pt x="1003" y="533"/>
                  </a:lnTo>
                  <a:lnTo>
                    <a:pt x="1001" y="535"/>
                  </a:lnTo>
                  <a:lnTo>
                    <a:pt x="999" y="535"/>
                  </a:lnTo>
                  <a:lnTo>
                    <a:pt x="996" y="537"/>
                  </a:lnTo>
                  <a:lnTo>
                    <a:pt x="992" y="537"/>
                  </a:lnTo>
                  <a:lnTo>
                    <a:pt x="989" y="539"/>
                  </a:lnTo>
                  <a:lnTo>
                    <a:pt x="989" y="542"/>
                  </a:lnTo>
                  <a:lnTo>
                    <a:pt x="987" y="542"/>
                  </a:lnTo>
                  <a:lnTo>
                    <a:pt x="987" y="546"/>
                  </a:lnTo>
                  <a:lnTo>
                    <a:pt x="985" y="551"/>
                  </a:lnTo>
                  <a:lnTo>
                    <a:pt x="983" y="555"/>
                  </a:lnTo>
                  <a:lnTo>
                    <a:pt x="980" y="558"/>
                  </a:lnTo>
                  <a:lnTo>
                    <a:pt x="978" y="558"/>
                  </a:lnTo>
                  <a:lnTo>
                    <a:pt x="976" y="560"/>
                  </a:lnTo>
                  <a:lnTo>
                    <a:pt x="971" y="560"/>
                  </a:lnTo>
                  <a:lnTo>
                    <a:pt x="964" y="562"/>
                  </a:lnTo>
                  <a:lnTo>
                    <a:pt x="962" y="562"/>
                  </a:lnTo>
                  <a:lnTo>
                    <a:pt x="960" y="562"/>
                  </a:lnTo>
                  <a:lnTo>
                    <a:pt x="957" y="571"/>
                  </a:lnTo>
                  <a:lnTo>
                    <a:pt x="955" y="574"/>
                  </a:lnTo>
                  <a:lnTo>
                    <a:pt x="955" y="581"/>
                  </a:lnTo>
                  <a:lnTo>
                    <a:pt x="955" y="583"/>
                  </a:lnTo>
                  <a:lnTo>
                    <a:pt x="955" y="587"/>
                  </a:lnTo>
                  <a:lnTo>
                    <a:pt x="955" y="590"/>
                  </a:lnTo>
                  <a:lnTo>
                    <a:pt x="957" y="592"/>
                  </a:lnTo>
                  <a:lnTo>
                    <a:pt x="960" y="594"/>
                  </a:lnTo>
                  <a:lnTo>
                    <a:pt x="962" y="601"/>
                  </a:lnTo>
                  <a:lnTo>
                    <a:pt x="962" y="603"/>
                  </a:lnTo>
                  <a:lnTo>
                    <a:pt x="962" y="608"/>
                  </a:lnTo>
                  <a:lnTo>
                    <a:pt x="960" y="615"/>
                  </a:lnTo>
                  <a:lnTo>
                    <a:pt x="957" y="622"/>
                  </a:lnTo>
                  <a:lnTo>
                    <a:pt x="957" y="624"/>
                  </a:lnTo>
                  <a:lnTo>
                    <a:pt x="953" y="626"/>
                  </a:lnTo>
                  <a:lnTo>
                    <a:pt x="951" y="631"/>
                  </a:lnTo>
                  <a:lnTo>
                    <a:pt x="951" y="633"/>
                  </a:lnTo>
                  <a:lnTo>
                    <a:pt x="953" y="635"/>
                  </a:lnTo>
                  <a:lnTo>
                    <a:pt x="953" y="638"/>
                  </a:lnTo>
                  <a:lnTo>
                    <a:pt x="953" y="642"/>
                  </a:lnTo>
                  <a:lnTo>
                    <a:pt x="953" y="645"/>
                  </a:lnTo>
                  <a:lnTo>
                    <a:pt x="951" y="647"/>
                  </a:lnTo>
                  <a:lnTo>
                    <a:pt x="951" y="651"/>
                  </a:lnTo>
                  <a:lnTo>
                    <a:pt x="951" y="654"/>
                  </a:lnTo>
                  <a:lnTo>
                    <a:pt x="953" y="654"/>
                  </a:lnTo>
                  <a:lnTo>
                    <a:pt x="955" y="656"/>
                  </a:lnTo>
                  <a:lnTo>
                    <a:pt x="957" y="658"/>
                  </a:lnTo>
                  <a:lnTo>
                    <a:pt x="960" y="661"/>
                  </a:lnTo>
                  <a:lnTo>
                    <a:pt x="964" y="665"/>
                  </a:lnTo>
                  <a:lnTo>
                    <a:pt x="964" y="670"/>
                  </a:lnTo>
                  <a:lnTo>
                    <a:pt x="964" y="672"/>
                  </a:lnTo>
                  <a:lnTo>
                    <a:pt x="962" y="677"/>
                  </a:lnTo>
                  <a:lnTo>
                    <a:pt x="957" y="677"/>
                  </a:lnTo>
                  <a:lnTo>
                    <a:pt x="953" y="677"/>
                  </a:lnTo>
                  <a:lnTo>
                    <a:pt x="948" y="674"/>
                  </a:lnTo>
                  <a:lnTo>
                    <a:pt x="946" y="672"/>
                  </a:lnTo>
                  <a:lnTo>
                    <a:pt x="941" y="672"/>
                  </a:lnTo>
                  <a:lnTo>
                    <a:pt x="939" y="672"/>
                  </a:lnTo>
                  <a:lnTo>
                    <a:pt x="937" y="670"/>
                  </a:lnTo>
                  <a:lnTo>
                    <a:pt x="935" y="670"/>
                  </a:lnTo>
                  <a:lnTo>
                    <a:pt x="930" y="672"/>
                  </a:lnTo>
                  <a:lnTo>
                    <a:pt x="925" y="672"/>
                  </a:lnTo>
                  <a:lnTo>
                    <a:pt x="923" y="670"/>
                  </a:lnTo>
                  <a:lnTo>
                    <a:pt x="921" y="665"/>
                  </a:lnTo>
                  <a:lnTo>
                    <a:pt x="919" y="665"/>
                  </a:lnTo>
                  <a:lnTo>
                    <a:pt x="914" y="665"/>
                  </a:lnTo>
                  <a:lnTo>
                    <a:pt x="912" y="667"/>
                  </a:lnTo>
                  <a:lnTo>
                    <a:pt x="909" y="672"/>
                  </a:lnTo>
                  <a:lnTo>
                    <a:pt x="903" y="679"/>
                  </a:lnTo>
                  <a:lnTo>
                    <a:pt x="905" y="686"/>
                  </a:lnTo>
                  <a:lnTo>
                    <a:pt x="903" y="695"/>
                  </a:lnTo>
                  <a:lnTo>
                    <a:pt x="905" y="704"/>
                  </a:lnTo>
                  <a:lnTo>
                    <a:pt x="905" y="709"/>
                  </a:lnTo>
                  <a:lnTo>
                    <a:pt x="905" y="713"/>
                  </a:lnTo>
                  <a:lnTo>
                    <a:pt x="903" y="715"/>
                  </a:lnTo>
                  <a:lnTo>
                    <a:pt x="903" y="720"/>
                  </a:lnTo>
                  <a:lnTo>
                    <a:pt x="903" y="722"/>
                  </a:lnTo>
                  <a:lnTo>
                    <a:pt x="903" y="725"/>
                  </a:lnTo>
                  <a:lnTo>
                    <a:pt x="903" y="734"/>
                  </a:lnTo>
                  <a:lnTo>
                    <a:pt x="896" y="738"/>
                  </a:lnTo>
                  <a:lnTo>
                    <a:pt x="893" y="741"/>
                  </a:lnTo>
                  <a:lnTo>
                    <a:pt x="889" y="745"/>
                  </a:lnTo>
                  <a:lnTo>
                    <a:pt x="868" y="738"/>
                  </a:lnTo>
                  <a:lnTo>
                    <a:pt x="861" y="736"/>
                  </a:lnTo>
                  <a:lnTo>
                    <a:pt x="857" y="734"/>
                  </a:lnTo>
                  <a:lnTo>
                    <a:pt x="850" y="734"/>
                  </a:lnTo>
                  <a:lnTo>
                    <a:pt x="845" y="736"/>
                  </a:lnTo>
                  <a:lnTo>
                    <a:pt x="841" y="738"/>
                  </a:lnTo>
                  <a:lnTo>
                    <a:pt x="836" y="743"/>
                  </a:lnTo>
                  <a:lnTo>
                    <a:pt x="829" y="757"/>
                  </a:lnTo>
                  <a:lnTo>
                    <a:pt x="823" y="766"/>
                  </a:lnTo>
                  <a:lnTo>
                    <a:pt x="818" y="768"/>
                  </a:lnTo>
                  <a:lnTo>
                    <a:pt x="816" y="770"/>
                  </a:lnTo>
                  <a:lnTo>
                    <a:pt x="811" y="773"/>
                  </a:lnTo>
                  <a:lnTo>
                    <a:pt x="807" y="773"/>
                  </a:lnTo>
                  <a:lnTo>
                    <a:pt x="793" y="773"/>
                  </a:lnTo>
                  <a:lnTo>
                    <a:pt x="779" y="770"/>
                  </a:lnTo>
                  <a:lnTo>
                    <a:pt x="770" y="770"/>
                  </a:lnTo>
                  <a:lnTo>
                    <a:pt x="761" y="770"/>
                  </a:lnTo>
                  <a:lnTo>
                    <a:pt x="749" y="775"/>
                  </a:lnTo>
                  <a:lnTo>
                    <a:pt x="743" y="779"/>
                  </a:lnTo>
                  <a:lnTo>
                    <a:pt x="740" y="782"/>
                  </a:lnTo>
                  <a:lnTo>
                    <a:pt x="736" y="786"/>
                  </a:lnTo>
                  <a:lnTo>
                    <a:pt x="731" y="800"/>
                  </a:lnTo>
                  <a:lnTo>
                    <a:pt x="727" y="805"/>
                  </a:lnTo>
                  <a:lnTo>
                    <a:pt x="724" y="809"/>
                  </a:lnTo>
                  <a:lnTo>
                    <a:pt x="724" y="811"/>
                  </a:lnTo>
                  <a:lnTo>
                    <a:pt x="720" y="814"/>
                  </a:lnTo>
                  <a:lnTo>
                    <a:pt x="717" y="816"/>
                  </a:lnTo>
                  <a:lnTo>
                    <a:pt x="713" y="816"/>
                  </a:lnTo>
                  <a:lnTo>
                    <a:pt x="708" y="814"/>
                  </a:lnTo>
                  <a:lnTo>
                    <a:pt x="701" y="809"/>
                  </a:lnTo>
                  <a:lnTo>
                    <a:pt x="692" y="802"/>
                  </a:lnTo>
                  <a:lnTo>
                    <a:pt x="688" y="800"/>
                  </a:lnTo>
                  <a:lnTo>
                    <a:pt x="683" y="800"/>
                  </a:lnTo>
                  <a:lnTo>
                    <a:pt x="679" y="800"/>
                  </a:lnTo>
                  <a:lnTo>
                    <a:pt x="676" y="802"/>
                  </a:lnTo>
                  <a:lnTo>
                    <a:pt x="672" y="805"/>
                  </a:lnTo>
                  <a:lnTo>
                    <a:pt x="669" y="809"/>
                  </a:lnTo>
                  <a:lnTo>
                    <a:pt x="665" y="816"/>
                  </a:lnTo>
                  <a:lnTo>
                    <a:pt x="665" y="821"/>
                  </a:lnTo>
                  <a:lnTo>
                    <a:pt x="663" y="825"/>
                  </a:lnTo>
                  <a:lnTo>
                    <a:pt x="660" y="830"/>
                  </a:lnTo>
                  <a:lnTo>
                    <a:pt x="656" y="834"/>
                  </a:lnTo>
                  <a:lnTo>
                    <a:pt x="647" y="841"/>
                  </a:lnTo>
                  <a:lnTo>
                    <a:pt x="631" y="855"/>
                  </a:lnTo>
                  <a:lnTo>
                    <a:pt x="617" y="864"/>
                  </a:lnTo>
                  <a:lnTo>
                    <a:pt x="612" y="866"/>
                  </a:lnTo>
                  <a:lnTo>
                    <a:pt x="606" y="866"/>
                  </a:lnTo>
                  <a:lnTo>
                    <a:pt x="601" y="869"/>
                  </a:lnTo>
                  <a:lnTo>
                    <a:pt x="587" y="869"/>
                  </a:lnTo>
                  <a:lnTo>
                    <a:pt x="576" y="866"/>
                  </a:lnTo>
                  <a:lnTo>
                    <a:pt x="564" y="862"/>
                  </a:lnTo>
                  <a:lnTo>
                    <a:pt x="560" y="862"/>
                  </a:lnTo>
                  <a:lnTo>
                    <a:pt x="553" y="859"/>
                  </a:lnTo>
                  <a:lnTo>
                    <a:pt x="546" y="859"/>
                  </a:lnTo>
                  <a:lnTo>
                    <a:pt x="537" y="862"/>
                  </a:lnTo>
                  <a:lnTo>
                    <a:pt x="523" y="866"/>
                  </a:lnTo>
                  <a:lnTo>
                    <a:pt x="519" y="866"/>
                  </a:lnTo>
                  <a:lnTo>
                    <a:pt x="514" y="869"/>
                  </a:lnTo>
                  <a:lnTo>
                    <a:pt x="510" y="866"/>
                  </a:lnTo>
                  <a:lnTo>
                    <a:pt x="491" y="864"/>
                  </a:lnTo>
                  <a:lnTo>
                    <a:pt x="478" y="862"/>
                  </a:lnTo>
                  <a:lnTo>
                    <a:pt x="475" y="862"/>
                  </a:lnTo>
                  <a:lnTo>
                    <a:pt x="471" y="862"/>
                  </a:lnTo>
                  <a:lnTo>
                    <a:pt x="464" y="864"/>
                  </a:lnTo>
                  <a:lnTo>
                    <a:pt x="455" y="869"/>
                  </a:lnTo>
                  <a:lnTo>
                    <a:pt x="443" y="875"/>
                  </a:lnTo>
                  <a:lnTo>
                    <a:pt x="436" y="882"/>
                  </a:lnTo>
                  <a:lnTo>
                    <a:pt x="432" y="885"/>
                  </a:lnTo>
                  <a:lnTo>
                    <a:pt x="430" y="889"/>
                  </a:lnTo>
                  <a:lnTo>
                    <a:pt x="427" y="891"/>
                  </a:lnTo>
                  <a:lnTo>
                    <a:pt x="425" y="898"/>
                  </a:lnTo>
                  <a:lnTo>
                    <a:pt x="416" y="905"/>
                  </a:lnTo>
                  <a:lnTo>
                    <a:pt x="411" y="907"/>
                  </a:lnTo>
                  <a:lnTo>
                    <a:pt x="409" y="907"/>
                  </a:lnTo>
                  <a:lnTo>
                    <a:pt x="404" y="907"/>
                  </a:lnTo>
                  <a:lnTo>
                    <a:pt x="395" y="905"/>
                  </a:lnTo>
                  <a:lnTo>
                    <a:pt x="386" y="903"/>
                  </a:lnTo>
                  <a:lnTo>
                    <a:pt x="372" y="901"/>
                  </a:lnTo>
                  <a:lnTo>
                    <a:pt x="368" y="898"/>
                  </a:lnTo>
                  <a:lnTo>
                    <a:pt x="361" y="898"/>
                  </a:lnTo>
                  <a:lnTo>
                    <a:pt x="352" y="901"/>
                  </a:lnTo>
                  <a:lnTo>
                    <a:pt x="343" y="901"/>
                  </a:lnTo>
                  <a:lnTo>
                    <a:pt x="336" y="898"/>
                  </a:lnTo>
                  <a:lnTo>
                    <a:pt x="327" y="896"/>
                  </a:lnTo>
                  <a:lnTo>
                    <a:pt x="315" y="891"/>
                  </a:lnTo>
                  <a:lnTo>
                    <a:pt x="306" y="887"/>
                  </a:lnTo>
                  <a:lnTo>
                    <a:pt x="295" y="887"/>
                  </a:lnTo>
                  <a:lnTo>
                    <a:pt x="286" y="887"/>
                  </a:lnTo>
                  <a:lnTo>
                    <a:pt x="274" y="885"/>
                  </a:lnTo>
                  <a:lnTo>
                    <a:pt x="267" y="885"/>
                  </a:lnTo>
                  <a:lnTo>
                    <a:pt x="260" y="882"/>
                  </a:lnTo>
                  <a:lnTo>
                    <a:pt x="256" y="880"/>
                  </a:lnTo>
                  <a:lnTo>
                    <a:pt x="247" y="871"/>
                  </a:lnTo>
                  <a:lnTo>
                    <a:pt x="242" y="869"/>
                  </a:lnTo>
                  <a:lnTo>
                    <a:pt x="238" y="866"/>
                  </a:lnTo>
                  <a:lnTo>
                    <a:pt x="233" y="864"/>
                  </a:lnTo>
                  <a:lnTo>
                    <a:pt x="228" y="864"/>
                  </a:lnTo>
                  <a:lnTo>
                    <a:pt x="226" y="864"/>
                  </a:lnTo>
                  <a:lnTo>
                    <a:pt x="222" y="866"/>
                  </a:lnTo>
                  <a:lnTo>
                    <a:pt x="217" y="871"/>
                  </a:lnTo>
                  <a:lnTo>
                    <a:pt x="215" y="875"/>
                  </a:lnTo>
                  <a:lnTo>
                    <a:pt x="213" y="885"/>
                  </a:lnTo>
                  <a:lnTo>
                    <a:pt x="213" y="889"/>
                  </a:lnTo>
                  <a:lnTo>
                    <a:pt x="210" y="894"/>
                  </a:lnTo>
                  <a:lnTo>
                    <a:pt x="208" y="898"/>
                  </a:lnTo>
                  <a:lnTo>
                    <a:pt x="203" y="898"/>
                  </a:lnTo>
                  <a:lnTo>
                    <a:pt x="201" y="898"/>
                  </a:lnTo>
                  <a:lnTo>
                    <a:pt x="197" y="898"/>
                  </a:lnTo>
                  <a:lnTo>
                    <a:pt x="194" y="896"/>
                  </a:lnTo>
                  <a:lnTo>
                    <a:pt x="187" y="896"/>
                  </a:lnTo>
                  <a:lnTo>
                    <a:pt x="183" y="891"/>
                  </a:lnTo>
                  <a:lnTo>
                    <a:pt x="181" y="889"/>
                  </a:lnTo>
                  <a:lnTo>
                    <a:pt x="174" y="887"/>
                  </a:lnTo>
                  <a:lnTo>
                    <a:pt x="167" y="882"/>
                  </a:lnTo>
                  <a:lnTo>
                    <a:pt x="158" y="880"/>
                  </a:lnTo>
                  <a:lnTo>
                    <a:pt x="146" y="880"/>
                  </a:lnTo>
                  <a:lnTo>
                    <a:pt x="130" y="875"/>
                  </a:lnTo>
                  <a:lnTo>
                    <a:pt x="119" y="873"/>
                  </a:lnTo>
                  <a:lnTo>
                    <a:pt x="107" y="871"/>
                  </a:lnTo>
                  <a:lnTo>
                    <a:pt x="101" y="871"/>
                  </a:lnTo>
                  <a:lnTo>
                    <a:pt x="96" y="873"/>
                  </a:lnTo>
                  <a:lnTo>
                    <a:pt x="91" y="875"/>
                  </a:lnTo>
                  <a:lnTo>
                    <a:pt x="89" y="880"/>
                  </a:lnTo>
                  <a:lnTo>
                    <a:pt x="85" y="885"/>
                  </a:lnTo>
                  <a:lnTo>
                    <a:pt x="82" y="894"/>
                  </a:lnTo>
                  <a:lnTo>
                    <a:pt x="80" y="901"/>
                  </a:lnTo>
                  <a:lnTo>
                    <a:pt x="75" y="905"/>
                  </a:lnTo>
                  <a:lnTo>
                    <a:pt x="73" y="912"/>
                  </a:lnTo>
                  <a:lnTo>
                    <a:pt x="71" y="919"/>
                  </a:lnTo>
                  <a:lnTo>
                    <a:pt x="71" y="923"/>
                  </a:lnTo>
                  <a:lnTo>
                    <a:pt x="71" y="928"/>
                  </a:lnTo>
                  <a:lnTo>
                    <a:pt x="69" y="930"/>
                  </a:lnTo>
                  <a:lnTo>
                    <a:pt x="64" y="930"/>
                  </a:lnTo>
                  <a:lnTo>
                    <a:pt x="59" y="932"/>
                  </a:lnTo>
                  <a:lnTo>
                    <a:pt x="57" y="932"/>
                  </a:lnTo>
                  <a:lnTo>
                    <a:pt x="55" y="935"/>
                  </a:lnTo>
                  <a:lnTo>
                    <a:pt x="53" y="937"/>
                  </a:lnTo>
                  <a:lnTo>
                    <a:pt x="53" y="942"/>
                  </a:lnTo>
                  <a:lnTo>
                    <a:pt x="53" y="946"/>
                  </a:lnTo>
                  <a:lnTo>
                    <a:pt x="53" y="953"/>
                  </a:lnTo>
                  <a:lnTo>
                    <a:pt x="50" y="960"/>
                  </a:lnTo>
                  <a:lnTo>
                    <a:pt x="46" y="964"/>
                  </a:lnTo>
                  <a:lnTo>
                    <a:pt x="43" y="967"/>
                  </a:lnTo>
                  <a:lnTo>
                    <a:pt x="37" y="967"/>
                  </a:lnTo>
                  <a:lnTo>
                    <a:pt x="30" y="967"/>
                  </a:lnTo>
                  <a:lnTo>
                    <a:pt x="21" y="964"/>
                  </a:lnTo>
                  <a:lnTo>
                    <a:pt x="23" y="958"/>
                  </a:lnTo>
                  <a:lnTo>
                    <a:pt x="23" y="953"/>
                  </a:lnTo>
                  <a:lnTo>
                    <a:pt x="23" y="948"/>
                  </a:lnTo>
                  <a:lnTo>
                    <a:pt x="23" y="942"/>
                  </a:lnTo>
                  <a:lnTo>
                    <a:pt x="21" y="932"/>
                  </a:lnTo>
                  <a:lnTo>
                    <a:pt x="21" y="928"/>
                  </a:lnTo>
                  <a:lnTo>
                    <a:pt x="21" y="926"/>
                  </a:lnTo>
                  <a:lnTo>
                    <a:pt x="23" y="921"/>
                  </a:lnTo>
                  <a:lnTo>
                    <a:pt x="23" y="919"/>
                  </a:lnTo>
                  <a:lnTo>
                    <a:pt x="27" y="914"/>
                  </a:lnTo>
                  <a:lnTo>
                    <a:pt x="30" y="910"/>
                  </a:lnTo>
                  <a:lnTo>
                    <a:pt x="34" y="907"/>
                  </a:lnTo>
                  <a:lnTo>
                    <a:pt x="37" y="905"/>
                  </a:lnTo>
                  <a:lnTo>
                    <a:pt x="39" y="903"/>
                  </a:lnTo>
                  <a:lnTo>
                    <a:pt x="41" y="901"/>
                  </a:lnTo>
                  <a:lnTo>
                    <a:pt x="41" y="898"/>
                  </a:lnTo>
                  <a:lnTo>
                    <a:pt x="41" y="896"/>
                  </a:lnTo>
                  <a:lnTo>
                    <a:pt x="41" y="889"/>
                  </a:lnTo>
                  <a:lnTo>
                    <a:pt x="39" y="885"/>
                  </a:lnTo>
                  <a:lnTo>
                    <a:pt x="39" y="882"/>
                  </a:lnTo>
                  <a:lnTo>
                    <a:pt x="41" y="880"/>
                  </a:lnTo>
                  <a:lnTo>
                    <a:pt x="41" y="878"/>
                  </a:lnTo>
                  <a:lnTo>
                    <a:pt x="46" y="878"/>
                  </a:lnTo>
                  <a:lnTo>
                    <a:pt x="48" y="875"/>
                  </a:lnTo>
                  <a:lnTo>
                    <a:pt x="55" y="871"/>
                  </a:lnTo>
                  <a:lnTo>
                    <a:pt x="55" y="866"/>
                  </a:lnTo>
                  <a:lnTo>
                    <a:pt x="57" y="864"/>
                  </a:lnTo>
                  <a:lnTo>
                    <a:pt x="57" y="862"/>
                  </a:lnTo>
                  <a:lnTo>
                    <a:pt x="57" y="859"/>
                  </a:lnTo>
                  <a:lnTo>
                    <a:pt x="57" y="857"/>
                  </a:lnTo>
                  <a:lnTo>
                    <a:pt x="55" y="857"/>
                  </a:lnTo>
                  <a:lnTo>
                    <a:pt x="53" y="855"/>
                  </a:lnTo>
                  <a:lnTo>
                    <a:pt x="50" y="853"/>
                  </a:lnTo>
                  <a:lnTo>
                    <a:pt x="53" y="848"/>
                  </a:lnTo>
                  <a:lnTo>
                    <a:pt x="53" y="846"/>
                  </a:lnTo>
                  <a:lnTo>
                    <a:pt x="50" y="843"/>
                  </a:lnTo>
                  <a:lnTo>
                    <a:pt x="50" y="841"/>
                  </a:lnTo>
                  <a:lnTo>
                    <a:pt x="53" y="837"/>
                  </a:lnTo>
                  <a:lnTo>
                    <a:pt x="57" y="832"/>
                  </a:lnTo>
                  <a:lnTo>
                    <a:pt x="62" y="827"/>
                  </a:lnTo>
                  <a:lnTo>
                    <a:pt x="62" y="825"/>
                  </a:lnTo>
                  <a:lnTo>
                    <a:pt x="64" y="823"/>
                  </a:lnTo>
                  <a:lnTo>
                    <a:pt x="64" y="818"/>
                  </a:lnTo>
                  <a:lnTo>
                    <a:pt x="66" y="816"/>
                  </a:lnTo>
                  <a:lnTo>
                    <a:pt x="66" y="814"/>
                  </a:lnTo>
                  <a:lnTo>
                    <a:pt x="66" y="811"/>
                  </a:lnTo>
                  <a:lnTo>
                    <a:pt x="66" y="809"/>
                  </a:lnTo>
                  <a:lnTo>
                    <a:pt x="66" y="805"/>
                  </a:lnTo>
                  <a:lnTo>
                    <a:pt x="69" y="802"/>
                  </a:lnTo>
                  <a:lnTo>
                    <a:pt x="69" y="798"/>
                  </a:lnTo>
                  <a:lnTo>
                    <a:pt x="66" y="793"/>
                  </a:lnTo>
                  <a:lnTo>
                    <a:pt x="64" y="791"/>
                  </a:lnTo>
                  <a:lnTo>
                    <a:pt x="64" y="789"/>
                  </a:lnTo>
                  <a:lnTo>
                    <a:pt x="64" y="784"/>
                  </a:lnTo>
                  <a:lnTo>
                    <a:pt x="64" y="779"/>
                  </a:lnTo>
                  <a:lnTo>
                    <a:pt x="64" y="775"/>
                  </a:lnTo>
                  <a:lnTo>
                    <a:pt x="59" y="770"/>
                  </a:lnTo>
                  <a:lnTo>
                    <a:pt x="55" y="763"/>
                  </a:lnTo>
                  <a:lnTo>
                    <a:pt x="55" y="759"/>
                  </a:lnTo>
                  <a:lnTo>
                    <a:pt x="55" y="757"/>
                  </a:lnTo>
                  <a:lnTo>
                    <a:pt x="55" y="752"/>
                  </a:lnTo>
                  <a:lnTo>
                    <a:pt x="59" y="745"/>
                  </a:lnTo>
                  <a:lnTo>
                    <a:pt x="64" y="734"/>
                  </a:lnTo>
                  <a:lnTo>
                    <a:pt x="71" y="725"/>
                  </a:lnTo>
                  <a:lnTo>
                    <a:pt x="73" y="718"/>
                  </a:lnTo>
                  <a:lnTo>
                    <a:pt x="78" y="709"/>
                  </a:lnTo>
                  <a:lnTo>
                    <a:pt x="80" y="697"/>
                  </a:lnTo>
                  <a:lnTo>
                    <a:pt x="82" y="690"/>
                  </a:lnTo>
                  <a:lnTo>
                    <a:pt x="82" y="686"/>
                  </a:lnTo>
                  <a:lnTo>
                    <a:pt x="82" y="679"/>
                  </a:lnTo>
                  <a:lnTo>
                    <a:pt x="82" y="674"/>
                  </a:lnTo>
                  <a:lnTo>
                    <a:pt x="80" y="672"/>
                  </a:lnTo>
                  <a:lnTo>
                    <a:pt x="75" y="667"/>
                  </a:lnTo>
                  <a:lnTo>
                    <a:pt x="71" y="665"/>
                  </a:lnTo>
                  <a:lnTo>
                    <a:pt x="62" y="665"/>
                  </a:lnTo>
                  <a:lnTo>
                    <a:pt x="55" y="663"/>
                  </a:lnTo>
                  <a:lnTo>
                    <a:pt x="53" y="663"/>
                  </a:lnTo>
                  <a:lnTo>
                    <a:pt x="50" y="661"/>
                  </a:lnTo>
                  <a:lnTo>
                    <a:pt x="48" y="658"/>
                  </a:lnTo>
                  <a:lnTo>
                    <a:pt x="48" y="656"/>
                  </a:lnTo>
                  <a:lnTo>
                    <a:pt x="46" y="649"/>
                  </a:lnTo>
                  <a:lnTo>
                    <a:pt x="48" y="647"/>
                  </a:lnTo>
                  <a:lnTo>
                    <a:pt x="50" y="645"/>
                  </a:lnTo>
                  <a:lnTo>
                    <a:pt x="53" y="642"/>
                  </a:lnTo>
                  <a:lnTo>
                    <a:pt x="53" y="640"/>
                  </a:lnTo>
                  <a:lnTo>
                    <a:pt x="50" y="638"/>
                  </a:lnTo>
                  <a:lnTo>
                    <a:pt x="48" y="633"/>
                  </a:lnTo>
                  <a:lnTo>
                    <a:pt x="46" y="633"/>
                  </a:lnTo>
                  <a:lnTo>
                    <a:pt x="46" y="631"/>
                  </a:lnTo>
                  <a:lnTo>
                    <a:pt x="46" y="624"/>
                  </a:lnTo>
                  <a:lnTo>
                    <a:pt x="46" y="622"/>
                  </a:lnTo>
                  <a:lnTo>
                    <a:pt x="43" y="619"/>
                  </a:lnTo>
                  <a:lnTo>
                    <a:pt x="41" y="617"/>
                  </a:lnTo>
                  <a:lnTo>
                    <a:pt x="34" y="615"/>
                  </a:lnTo>
                  <a:lnTo>
                    <a:pt x="30" y="613"/>
                  </a:lnTo>
                  <a:lnTo>
                    <a:pt x="23" y="608"/>
                  </a:lnTo>
                  <a:lnTo>
                    <a:pt x="18" y="603"/>
                  </a:lnTo>
                  <a:lnTo>
                    <a:pt x="16" y="601"/>
                  </a:lnTo>
                  <a:lnTo>
                    <a:pt x="16" y="597"/>
                  </a:lnTo>
                  <a:lnTo>
                    <a:pt x="14" y="592"/>
                  </a:lnTo>
                  <a:lnTo>
                    <a:pt x="14" y="587"/>
                  </a:lnTo>
                  <a:lnTo>
                    <a:pt x="14" y="583"/>
                  </a:lnTo>
                  <a:lnTo>
                    <a:pt x="11" y="581"/>
                  </a:lnTo>
                  <a:lnTo>
                    <a:pt x="9" y="578"/>
                  </a:lnTo>
                  <a:lnTo>
                    <a:pt x="5" y="576"/>
                  </a:lnTo>
                  <a:lnTo>
                    <a:pt x="0" y="571"/>
                  </a:lnTo>
                  <a:lnTo>
                    <a:pt x="0" y="569"/>
                  </a:lnTo>
                  <a:lnTo>
                    <a:pt x="0" y="567"/>
                  </a:lnTo>
                  <a:lnTo>
                    <a:pt x="2" y="565"/>
                  </a:lnTo>
                  <a:lnTo>
                    <a:pt x="5" y="560"/>
                  </a:lnTo>
                  <a:lnTo>
                    <a:pt x="14" y="551"/>
                  </a:lnTo>
                  <a:lnTo>
                    <a:pt x="23" y="542"/>
                  </a:lnTo>
                  <a:lnTo>
                    <a:pt x="25" y="539"/>
                  </a:lnTo>
                  <a:lnTo>
                    <a:pt x="25" y="537"/>
                  </a:lnTo>
                  <a:lnTo>
                    <a:pt x="27" y="535"/>
                  </a:lnTo>
                  <a:lnTo>
                    <a:pt x="37" y="530"/>
                  </a:lnTo>
                  <a:lnTo>
                    <a:pt x="43" y="523"/>
                  </a:lnTo>
                  <a:lnTo>
                    <a:pt x="48" y="519"/>
                  </a:lnTo>
                  <a:lnTo>
                    <a:pt x="53" y="512"/>
                  </a:lnTo>
                  <a:lnTo>
                    <a:pt x="57" y="510"/>
                  </a:lnTo>
                  <a:lnTo>
                    <a:pt x="59" y="505"/>
                  </a:lnTo>
                  <a:lnTo>
                    <a:pt x="64" y="503"/>
                  </a:lnTo>
                  <a:lnTo>
                    <a:pt x="66" y="501"/>
                  </a:lnTo>
                  <a:lnTo>
                    <a:pt x="71" y="498"/>
                  </a:lnTo>
                  <a:lnTo>
                    <a:pt x="78" y="496"/>
                  </a:lnTo>
                  <a:lnTo>
                    <a:pt x="85" y="494"/>
                  </a:lnTo>
                  <a:lnTo>
                    <a:pt x="89" y="494"/>
                  </a:lnTo>
                  <a:lnTo>
                    <a:pt x="91" y="491"/>
                  </a:lnTo>
                  <a:lnTo>
                    <a:pt x="91" y="489"/>
                  </a:lnTo>
                  <a:lnTo>
                    <a:pt x="94" y="489"/>
                  </a:lnTo>
                  <a:lnTo>
                    <a:pt x="96" y="487"/>
                  </a:lnTo>
                  <a:lnTo>
                    <a:pt x="96" y="485"/>
                  </a:lnTo>
                  <a:lnTo>
                    <a:pt x="98" y="482"/>
                  </a:lnTo>
                  <a:lnTo>
                    <a:pt x="101" y="482"/>
                  </a:lnTo>
                  <a:lnTo>
                    <a:pt x="103" y="482"/>
                  </a:lnTo>
                  <a:lnTo>
                    <a:pt x="105" y="482"/>
                  </a:lnTo>
                  <a:lnTo>
                    <a:pt x="107" y="482"/>
                  </a:lnTo>
                  <a:lnTo>
                    <a:pt x="110" y="480"/>
                  </a:lnTo>
                  <a:lnTo>
                    <a:pt x="112" y="480"/>
                  </a:lnTo>
                  <a:lnTo>
                    <a:pt x="114" y="480"/>
                  </a:lnTo>
                  <a:lnTo>
                    <a:pt x="119" y="480"/>
                  </a:lnTo>
                  <a:lnTo>
                    <a:pt x="121" y="480"/>
                  </a:lnTo>
                  <a:lnTo>
                    <a:pt x="123" y="478"/>
                  </a:lnTo>
                  <a:lnTo>
                    <a:pt x="126" y="478"/>
                  </a:lnTo>
                  <a:lnTo>
                    <a:pt x="128" y="475"/>
                  </a:lnTo>
                  <a:lnTo>
                    <a:pt x="133" y="473"/>
                  </a:lnTo>
                  <a:lnTo>
                    <a:pt x="135" y="469"/>
                  </a:lnTo>
                  <a:lnTo>
                    <a:pt x="142" y="462"/>
                  </a:lnTo>
                  <a:lnTo>
                    <a:pt x="144" y="457"/>
                  </a:lnTo>
                  <a:lnTo>
                    <a:pt x="146" y="453"/>
                  </a:lnTo>
                  <a:lnTo>
                    <a:pt x="151" y="448"/>
                  </a:lnTo>
                  <a:lnTo>
                    <a:pt x="153" y="443"/>
                  </a:lnTo>
                  <a:lnTo>
                    <a:pt x="158" y="441"/>
                  </a:lnTo>
                  <a:lnTo>
                    <a:pt x="162" y="437"/>
                  </a:lnTo>
                  <a:lnTo>
                    <a:pt x="165" y="434"/>
                  </a:lnTo>
                  <a:lnTo>
                    <a:pt x="167" y="430"/>
                  </a:lnTo>
                  <a:lnTo>
                    <a:pt x="169" y="428"/>
                  </a:lnTo>
                  <a:lnTo>
                    <a:pt x="171" y="423"/>
                  </a:lnTo>
                  <a:lnTo>
                    <a:pt x="174" y="421"/>
                  </a:lnTo>
                  <a:lnTo>
                    <a:pt x="176" y="416"/>
                  </a:lnTo>
                  <a:lnTo>
                    <a:pt x="178" y="414"/>
                  </a:lnTo>
                  <a:lnTo>
                    <a:pt x="178" y="409"/>
                  </a:lnTo>
                  <a:lnTo>
                    <a:pt x="181" y="407"/>
                  </a:lnTo>
                  <a:lnTo>
                    <a:pt x="181" y="405"/>
                  </a:lnTo>
                  <a:lnTo>
                    <a:pt x="183" y="402"/>
                  </a:lnTo>
                  <a:lnTo>
                    <a:pt x="183" y="400"/>
                  </a:lnTo>
                  <a:lnTo>
                    <a:pt x="185" y="398"/>
                  </a:lnTo>
                  <a:lnTo>
                    <a:pt x="187" y="393"/>
                  </a:lnTo>
                  <a:lnTo>
                    <a:pt x="190" y="391"/>
                  </a:lnTo>
                  <a:lnTo>
                    <a:pt x="190" y="389"/>
                  </a:lnTo>
                  <a:lnTo>
                    <a:pt x="190" y="384"/>
                  </a:lnTo>
                  <a:lnTo>
                    <a:pt x="190" y="380"/>
                  </a:lnTo>
                  <a:lnTo>
                    <a:pt x="190" y="373"/>
                  </a:lnTo>
                  <a:lnTo>
                    <a:pt x="187" y="364"/>
                  </a:lnTo>
                  <a:lnTo>
                    <a:pt x="187" y="354"/>
                  </a:lnTo>
                  <a:lnTo>
                    <a:pt x="187" y="350"/>
                  </a:lnTo>
                  <a:lnTo>
                    <a:pt x="187" y="343"/>
                  </a:lnTo>
                  <a:lnTo>
                    <a:pt x="190" y="341"/>
                  </a:lnTo>
                  <a:lnTo>
                    <a:pt x="190" y="338"/>
                  </a:lnTo>
                  <a:lnTo>
                    <a:pt x="190" y="336"/>
                  </a:lnTo>
                  <a:lnTo>
                    <a:pt x="192" y="336"/>
                  </a:lnTo>
                  <a:lnTo>
                    <a:pt x="194" y="336"/>
                  </a:lnTo>
                  <a:lnTo>
                    <a:pt x="194" y="334"/>
                  </a:lnTo>
                  <a:lnTo>
                    <a:pt x="199" y="332"/>
                  </a:lnTo>
                  <a:lnTo>
                    <a:pt x="203" y="332"/>
                  </a:lnTo>
                  <a:lnTo>
                    <a:pt x="208" y="329"/>
                  </a:lnTo>
                  <a:lnTo>
                    <a:pt x="210" y="327"/>
                  </a:lnTo>
                  <a:lnTo>
                    <a:pt x="213" y="325"/>
                  </a:lnTo>
                  <a:lnTo>
                    <a:pt x="215" y="320"/>
                  </a:lnTo>
                  <a:lnTo>
                    <a:pt x="219" y="316"/>
                  </a:lnTo>
                  <a:lnTo>
                    <a:pt x="222" y="311"/>
                  </a:lnTo>
                  <a:lnTo>
                    <a:pt x="226" y="306"/>
                  </a:lnTo>
                  <a:lnTo>
                    <a:pt x="228" y="300"/>
                  </a:lnTo>
                  <a:lnTo>
                    <a:pt x="231" y="295"/>
                  </a:lnTo>
                  <a:lnTo>
                    <a:pt x="235" y="288"/>
                  </a:lnTo>
                  <a:lnTo>
                    <a:pt x="238" y="279"/>
                  </a:lnTo>
                  <a:lnTo>
                    <a:pt x="240" y="277"/>
                  </a:lnTo>
                  <a:lnTo>
                    <a:pt x="244" y="277"/>
                  </a:lnTo>
                  <a:lnTo>
                    <a:pt x="247" y="277"/>
                  </a:lnTo>
                  <a:lnTo>
                    <a:pt x="249" y="277"/>
                  </a:lnTo>
                  <a:lnTo>
                    <a:pt x="251" y="277"/>
                  </a:lnTo>
                  <a:lnTo>
                    <a:pt x="254" y="279"/>
                  </a:lnTo>
                  <a:lnTo>
                    <a:pt x="258" y="279"/>
                  </a:lnTo>
                  <a:lnTo>
                    <a:pt x="263" y="279"/>
                  </a:lnTo>
                  <a:lnTo>
                    <a:pt x="270" y="281"/>
                  </a:lnTo>
                  <a:lnTo>
                    <a:pt x="272" y="284"/>
                  </a:lnTo>
                  <a:lnTo>
                    <a:pt x="272" y="286"/>
                  </a:lnTo>
                  <a:lnTo>
                    <a:pt x="274" y="286"/>
                  </a:lnTo>
                  <a:lnTo>
                    <a:pt x="276" y="288"/>
                  </a:lnTo>
                  <a:lnTo>
                    <a:pt x="279" y="288"/>
                  </a:lnTo>
                  <a:lnTo>
                    <a:pt x="279" y="290"/>
                  </a:lnTo>
                  <a:lnTo>
                    <a:pt x="279" y="295"/>
                  </a:lnTo>
                  <a:lnTo>
                    <a:pt x="279" y="297"/>
                  </a:lnTo>
                  <a:lnTo>
                    <a:pt x="281" y="300"/>
                  </a:lnTo>
                  <a:lnTo>
                    <a:pt x="283" y="300"/>
                  </a:lnTo>
                  <a:lnTo>
                    <a:pt x="286" y="300"/>
                  </a:lnTo>
                  <a:lnTo>
                    <a:pt x="290" y="297"/>
                  </a:lnTo>
                  <a:lnTo>
                    <a:pt x="292" y="297"/>
                  </a:lnTo>
                  <a:lnTo>
                    <a:pt x="297" y="295"/>
                  </a:lnTo>
                  <a:lnTo>
                    <a:pt x="299" y="295"/>
                  </a:lnTo>
                  <a:lnTo>
                    <a:pt x="302" y="293"/>
                  </a:lnTo>
                  <a:lnTo>
                    <a:pt x="304" y="293"/>
                  </a:lnTo>
                  <a:lnTo>
                    <a:pt x="311" y="295"/>
                  </a:lnTo>
                  <a:lnTo>
                    <a:pt x="331" y="274"/>
                  </a:lnTo>
                  <a:lnTo>
                    <a:pt x="334" y="272"/>
                  </a:lnTo>
                  <a:lnTo>
                    <a:pt x="336" y="272"/>
                  </a:lnTo>
                  <a:lnTo>
                    <a:pt x="336" y="270"/>
                  </a:lnTo>
                  <a:lnTo>
                    <a:pt x="336" y="268"/>
                  </a:lnTo>
                  <a:lnTo>
                    <a:pt x="336" y="265"/>
                  </a:lnTo>
                  <a:lnTo>
                    <a:pt x="336" y="261"/>
                  </a:lnTo>
                  <a:lnTo>
                    <a:pt x="336" y="258"/>
                  </a:lnTo>
                  <a:lnTo>
                    <a:pt x="336" y="256"/>
                  </a:lnTo>
                  <a:lnTo>
                    <a:pt x="338" y="256"/>
                  </a:lnTo>
                  <a:lnTo>
                    <a:pt x="345" y="256"/>
                  </a:lnTo>
                  <a:lnTo>
                    <a:pt x="350" y="256"/>
                  </a:lnTo>
                  <a:lnTo>
                    <a:pt x="352" y="256"/>
                  </a:lnTo>
                  <a:lnTo>
                    <a:pt x="354" y="256"/>
                  </a:lnTo>
                  <a:lnTo>
                    <a:pt x="356" y="258"/>
                  </a:lnTo>
                  <a:lnTo>
                    <a:pt x="359" y="258"/>
                  </a:lnTo>
                  <a:lnTo>
                    <a:pt x="363" y="263"/>
                  </a:lnTo>
                  <a:lnTo>
                    <a:pt x="366" y="265"/>
                  </a:lnTo>
                  <a:lnTo>
                    <a:pt x="368" y="268"/>
                  </a:lnTo>
                  <a:lnTo>
                    <a:pt x="370" y="268"/>
                  </a:lnTo>
                  <a:lnTo>
                    <a:pt x="370" y="270"/>
                  </a:lnTo>
                  <a:lnTo>
                    <a:pt x="372" y="272"/>
                  </a:lnTo>
                  <a:lnTo>
                    <a:pt x="375" y="272"/>
                  </a:lnTo>
                  <a:lnTo>
                    <a:pt x="379" y="272"/>
                  </a:lnTo>
                  <a:lnTo>
                    <a:pt x="384" y="272"/>
                  </a:lnTo>
                  <a:lnTo>
                    <a:pt x="386" y="272"/>
                  </a:lnTo>
                  <a:lnTo>
                    <a:pt x="388" y="272"/>
                  </a:lnTo>
                  <a:lnTo>
                    <a:pt x="391" y="272"/>
                  </a:lnTo>
                  <a:lnTo>
                    <a:pt x="395" y="272"/>
                  </a:lnTo>
                  <a:lnTo>
                    <a:pt x="407" y="277"/>
                  </a:lnTo>
                  <a:lnTo>
                    <a:pt x="430" y="286"/>
                  </a:lnTo>
                  <a:lnTo>
                    <a:pt x="436" y="288"/>
                  </a:lnTo>
                  <a:lnTo>
                    <a:pt x="443" y="293"/>
                  </a:lnTo>
                  <a:lnTo>
                    <a:pt x="452" y="297"/>
                  </a:lnTo>
                  <a:lnTo>
                    <a:pt x="459" y="300"/>
                  </a:lnTo>
                  <a:lnTo>
                    <a:pt x="468" y="304"/>
                  </a:lnTo>
                  <a:lnTo>
                    <a:pt x="473" y="304"/>
                  </a:lnTo>
                  <a:lnTo>
                    <a:pt x="478" y="306"/>
                  </a:lnTo>
                  <a:lnTo>
                    <a:pt x="482" y="309"/>
                  </a:lnTo>
                  <a:lnTo>
                    <a:pt x="484" y="311"/>
                  </a:lnTo>
                  <a:lnTo>
                    <a:pt x="487" y="311"/>
                  </a:lnTo>
                  <a:lnTo>
                    <a:pt x="487" y="313"/>
                  </a:lnTo>
                  <a:lnTo>
                    <a:pt x="491" y="313"/>
                  </a:lnTo>
                  <a:lnTo>
                    <a:pt x="494" y="311"/>
                  </a:lnTo>
                  <a:lnTo>
                    <a:pt x="496" y="309"/>
                  </a:lnTo>
                  <a:lnTo>
                    <a:pt x="500" y="302"/>
                  </a:lnTo>
                  <a:lnTo>
                    <a:pt x="505" y="297"/>
                  </a:lnTo>
                  <a:lnTo>
                    <a:pt x="507" y="290"/>
                  </a:lnTo>
                  <a:lnTo>
                    <a:pt x="514" y="288"/>
                  </a:lnTo>
                  <a:lnTo>
                    <a:pt x="521" y="281"/>
                  </a:lnTo>
                  <a:lnTo>
                    <a:pt x="526" y="279"/>
                  </a:lnTo>
                  <a:lnTo>
                    <a:pt x="530" y="277"/>
                  </a:lnTo>
                  <a:lnTo>
                    <a:pt x="532" y="277"/>
                  </a:lnTo>
                  <a:lnTo>
                    <a:pt x="535" y="277"/>
                  </a:lnTo>
                  <a:lnTo>
                    <a:pt x="539" y="281"/>
                  </a:lnTo>
                  <a:lnTo>
                    <a:pt x="542" y="284"/>
                  </a:lnTo>
                  <a:lnTo>
                    <a:pt x="544" y="286"/>
                  </a:lnTo>
                  <a:lnTo>
                    <a:pt x="546" y="288"/>
                  </a:lnTo>
                  <a:lnTo>
                    <a:pt x="546" y="290"/>
                  </a:lnTo>
                  <a:lnTo>
                    <a:pt x="544" y="300"/>
                  </a:lnTo>
                  <a:lnTo>
                    <a:pt x="542" y="304"/>
                  </a:lnTo>
                  <a:lnTo>
                    <a:pt x="544" y="306"/>
                  </a:lnTo>
                  <a:lnTo>
                    <a:pt x="548" y="313"/>
                  </a:lnTo>
                  <a:lnTo>
                    <a:pt x="560" y="320"/>
                  </a:lnTo>
                  <a:lnTo>
                    <a:pt x="562" y="322"/>
                  </a:lnTo>
                  <a:lnTo>
                    <a:pt x="564" y="322"/>
                  </a:lnTo>
                  <a:lnTo>
                    <a:pt x="574" y="318"/>
                  </a:lnTo>
                  <a:lnTo>
                    <a:pt x="576" y="318"/>
                  </a:lnTo>
                  <a:lnTo>
                    <a:pt x="578" y="316"/>
                  </a:lnTo>
                  <a:lnTo>
                    <a:pt x="580" y="316"/>
                  </a:lnTo>
                  <a:lnTo>
                    <a:pt x="580" y="313"/>
                  </a:lnTo>
                  <a:lnTo>
                    <a:pt x="583" y="311"/>
                  </a:lnTo>
                  <a:lnTo>
                    <a:pt x="585" y="309"/>
                  </a:lnTo>
                  <a:lnTo>
                    <a:pt x="587" y="309"/>
                  </a:lnTo>
                  <a:lnTo>
                    <a:pt x="590" y="306"/>
                  </a:lnTo>
                  <a:lnTo>
                    <a:pt x="592" y="306"/>
                  </a:lnTo>
                  <a:lnTo>
                    <a:pt x="594" y="306"/>
                  </a:lnTo>
                  <a:lnTo>
                    <a:pt x="596" y="306"/>
                  </a:lnTo>
                  <a:lnTo>
                    <a:pt x="599" y="306"/>
                  </a:lnTo>
                  <a:lnTo>
                    <a:pt x="601" y="302"/>
                  </a:lnTo>
                  <a:lnTo>
                    <a:pt x="608" y="297"/>
                  </a:lnTo>
                  <a:lnTo>
                    <a:pt x="608" y="295"/>
                  </a:lnTo>
                  <a:lnTo>
                    <a:pt x="608" y="290"/>
                  </a:lnTo>
                  <a:lnTo>
                    <a:pt x="610" y="286"/>
                  </a:lnTo>
                  <a:lnTo>
                    <a:pt x="612" y="279"/>
                  </a:lnTo>
                  <a:lnTo>
                    <a:pt x="624" y="261"/>
                  </a:lnTo>
                  <a:lnTo>
                    <a:pt x="635" y="242"/>
                  </a:lnTo>
                  <a:lnTo>
                    <a:pt x="640" y="233"/>
                  </a:lnTo>
                  <a:lnTo>
                    <a:pt x="644" y="224"/>
                  </a:lnTo>
                  <a:lnTo>
                    <a:pt x="647" y="220"/>
                  </a:lnTo>
                  <a:lnTo>
                    <a:pt x="649" y="217"/>
                  </a:lnTo>
                  <a:lnTo>
                    <a:pt x="651" y="213"/>
                  </a:lnTo>
                  <a:lnTo>
                    <a:pt x="651" y="210"/>
                  </a:lnTo>
                  <a:lnTo>
                    <a:pt x="651" y="208"/>
                  </a:lnTo>
                  <a:lnTo>
                    <a:pt x="653" y="206"/>
                  </a:lnTo>
                  <a:lnTo>
                    <a:pt x="656" y="206"/>
                  </a:lnTo>
                  <a:lnTo>
                    <a:pt x="658" y="206"/>
                  </a:lnTo>
                  <a:lnTo>
                    <a:pt x="663" y="206"/>
                  </a:lnTo>
                  <a:lnTo>
                    <a:pt x="667" y="208"/>
                  </a:lnTo>
                  <a:lnTo>
                    <a:pt x="669" y="208"/>
                  </a:lnTo>
                  <a:lnTo>
                    <a:pt x="674" y="210"/>
                  </a:lnTo>
                  <a:lnTo>
                    <a:pt x="676" y="210"/>
                  </a:lnTo>
                  <a:lnTo>
                    <a:pt x="679" y="210"/>
                  </a:lnTo>
                  <a:lnTo>
                    <a:pt x="688" y="208"/>
                  </a:lnTo>
                  <a:lnTo>
                    <a:pt x="695" y="204"/>
                  </a:lnTo>
                  <a:lnTo>
                    <a:pt x="699" y="201"/>
                  </a:lnTo>
                  <a:lnTo>
                    <a:pt x="701" y="199"/>
                  </a:lnTo>
                  <a:lnTo>
                    <a:pt x="706" y="190"/>
                  </a:lnTo>
                  <a:lnTo>
                    <a:pt x="711" y="185"/>
                  </a:lnTo>
                  <a:lnTo>
                    <a:pt x="713" y="181"/>
                  </a:lnTo>
                  <a:lnTo>
                    <a:pt x="715" y="178"/>
                  </a:lnTo>
                  <a:lnTo>
                    <a:pt x="717" y="178"/>
                  </a:lnTo>
                  <a:lnTo>
                    <a:pt x="717" y="181"/>
                  </a:lnTo>
                  <a:lnTo>
                    <a:pt x="720" y="181"/>
                  </a:lnTo>
                  <a:lnTo>
                    <a:pt x="722" y="183"/>
                  </a:lnTo>
                  <a:lnTo>
                    <a:pt x="724" y="185"/>
                  </a:lnTo>
                  <a:lnTo>
                    <a:pt x="727" y="188"/>
                  </a:lnTo>
                  <a:lnTo>
                    <a:pt x="731" y="190"/>
                  </a:lnTo>
                  <a:lnTo>
                    <a:pt x="733" y="190"/>
                  </a:lnTo>
                  <a:lnTo>
                    <a:pt x="736" y="190"/>
                  </a:lnTo>
                  <a:lnTo>
                    <a:pt x="738" y="190"/>
                  </a:lnTo>
                  <a:lnTo>
                    <a:pt x="738" y="192"/>
                  </a:lnTo>
                  <a:lnTo>
                    <a:pt x="740" y="194"/>
                  </a:lnTo>
                  <a:lnTo>
                    <a:pt x="743" y="197"/>
                  </a:lnTo>
                  <a:lnTo>
                    <a:pt x="745" y="197"/>
                  </a:lnTo>
                  <a:lnTo>
                    <a:pt x="747" y="197"/>
                  </a:lnTo>
                  <a:lnTo>
                    <a:pt x="749" y="199"/>
                  </a:lnTo>
                  <a:lnTo>
                    <a:pt x="752" y="201"/>
                  </a:lnTo>
                  <a:lnTo>
                    <a:pt x="754" y="204"/>
                  </a:lnTo>
                  <a:lnTo>
                    <a:pt x="756" y="206"/>
                  </a:lnTo>
                  <a:lnTo>
                    <a:pt x="759" y="208"/>
                  </a:lnTo>
                  <a:lnTo>
                    <a:pt x="761" y="208"/>
                  </a:lnTo>
                  <a:lnTo>
                    <a:pt x="763" y="201"/>
                  </a:lnTo>
                  <a:lnTo>
                    <a:pt x="763" y="199"/>
                  </a:lnTo>
                  <a:lnTo>
                    <a:pt x="761" y="197"/>
                  </a:lnTo>
                  <a:lnTo>
                    <a:pt x="761" y="194"/>
                  </a:lnTo>
                  <a:lnTo>
                    <a:pt x="761" y="192"/>
                  </a:lnTo>
                  <a:lnTo>
                    <a:pt x="763" y="190"/>
                  </a:lnTo>
                  <a:lnTo>
                    <a:pt x="768" y="185"/>
                  </a:lnTo>
                  <a:lnTo>
                    <a:pt x="770" y="183"/>
                  </a:lnTo>
                  <a:lnTo>
                    <a:pt x="772" y="183"/>
                  </a:lnTo>
                  <a:lnTo>
                    <a:pt x="772" y="181"/>
                  </a:lnTo>
                  <a:lnTo>
                    <a:pt x="772" y="178"/>
                  </a:lnTo>
                  <a:lnTo>
                    <a:pt x="770" y="176"/>
                  </a:lnTo>
                  <a:lnTo>
                    <a:pt x="772" y="174"/>
                  </a:lnTo>
                  <a:lnTo>
                    <a:pt x="775" y="174"/>
                  </a:lnTo>
                  <a:lnTo>
                    <a:pt x="779" y="172"/>
                  </a:lnTo>
                  <a:lnTo>
                    <a:pt x="781" y="172"/>
                  </a:lnTo>
                  <a:lnTo>
                    <a:pt x="784" y="169"/>
                  </a:lnTo>
                  <a:lnTo>
                    <a:pt x="784" y="167"/>
                  </a:lnTo>
                  <a:lnTo>
                    <a:pt x="784" y="162"/>
                  </a:lnTo>
                  <a:lnTo>
                    <a:pt x="784" y="160"/>
                  </a:lnTo>
                  <a:lnTo>
                    <a:pt x="786" y="158"/>
                  </a:lnTo>
                  <a:lnTo>
                    <a:pt x="788" y="158"/>
                  </a:lnTo>
                  <a:lnTo>
                    <a:pt x="791" y="156"/>
                  </a:lnTo>
                  <a:lnTo>
                    <a:pt x="791" y="153"/>
                  </a:lnTo>
                  <a:lnTo>
                    <a:pt x="793" y="151"/>
                  </a:lnTo>
                  <a:lnTo>
                    <a:pt x="793" y="149"/>
                  </a:lnTo>
                  <a:lnTo>
                    <a:pt x="793" y="146"/>
                  </a:lnTo>
                  <a:lnTo>
                    <a:pt x="795" y="144"/>
                  </a:lnTo>
                  <a:lnTo>
                    <a:pt x="797" y="142"/>
                  </a:lnTo>
                  <a:lnTo>
                    <a:pt x="797" y="140"/>
                  </a:lnTo>
                  <a:lnTo>
                    <a:pt x="800" y="137"/>
                  </a:lnTo>
                  <a:lnTo>
                    <a:pt x="800" y="135"/>
                  </a:lnTo>
                  <a:lnTo>
                    <a:pt x="800" y="133"/>
                  </a:lnTo>
                  <a:lnTo>
                    <a:pt x="800" y="130"/>
                  </a:lnTo>
                  <a:lnTo>
                    <a:pt x="800" y="128"/>
                  </a:lnTo>
                  <a:lnTo>
                    <a:pt x="802" y="126"/>
                  </a:lnTo>
                  <a:lnTo>
                    <a:pt x="804" y="124"/>
                  </a:lnTo>
                  <a:lnTo>
                    <a:pt x="804" y="121"/>
                  </a:lnTo>
                  <a:lnTo>
                    <a:pt x="804" y="117"/>
                  </a:lnTo>
                  <a:lnTo>
                    <a:pt x="804" y="114"/>
                  </a:lnTo>
                  <a:lnTo>
                    <a:pt x="802" y="112"/>
                  </a:lnTo>
                  <a:lnTo>
                    <a:pt x="802" y="110"/>
                  </a:lnTo>
                  <a:lnTo>
                    <a:pt x="800" y="108"/>
                  </a:lnTo>
                  <a:lnTo>
                    <a:pt x="797" y="105"/>
                  </a:lnTo>
                  <a:lnTo>
                    <a:pt x="797" y="101"/>
                  </a:lnTo>
                  <a:lnTo>
                    <a:pt x="797" y="98"/>
                  </a:lnTo>
                  <a:lnTo>
                    <a:pt x="800" y="94"/>
                  </a:lnTo>
                  <a:lnTo>
                    <a:pt x="800" y="92"/>
                  </a:lnTo>
                  <a:lnTo>
                    <a:pt x="797" y="89"/>
                  </a:lnTo>
                  <a:lnTo>
                    <a:pt x="797" y="87"/>
                  </a:lnTo>
                  <a:lnTo>
                    <a:pt x="795" y="87"/>
                  </a:lnTo>
                  <a:lnTo>
                    <a:pt x="793" y="85"/>
                  </a:lnTo>
                  <a:lnTo>
                    <a:pt x="791" y="82"/>
                  </a:lnTo>
                  <a:lnTo>
                    <a:pt x="791" y="80"/>
                  </a:lnTo>
                  <a:lnTo>
                    <a:pt x="788" y="78"/>
                  </a:lnTo>
                  <a:lnTo>
                    <a:pt x="788" y="73"/>
                  </a:lnTo>
                  <a:lnTo>
                    <a:pt x="788" y="71"/>
                  </a:lnTo>
                  <a:lnTo>
                    <a:pt x="784" y="64"/>
                  </a:lnTo>
                  <a:lnTo>
                    <a:pt x="788" y="66"/>
                  </a:lnTo>
                  <a:lnTo>
                    <a:pt x="791" y="66"/>
                  </a:lnTo>
                  <a:lnTo>
                    <a:pt x="795" y="69"/>
                  </a:lnTo>
                  <a:lnTo>
                    <a:pt x="795" y="71"/>
                  </a:lnTo>
                  <a:lnTo>
                    <a:pt x="797" y="71"/>
                  </a:lnTo>
                  <a:lnTo>
                    <a:pt x="800" y="71"/>
                  </a:lnTo>
                  <a:lnTo>
                    <a:pt x="804" y="71"/>
                  </a:lnTo>
                  <a:lnTo>
                    <a:pt x="807" y="73"/>
                  </a:lnTo>
                  <a:lnTo>
                    <a:pt x="809" y="73"/>
                  </a:lnTo>
                  <a:lnTo>
                    <a:pt x="811" y="73"/>
                  </a:lnTo>
                  <a:lnTo>
                    <a:pt x="813" y="76"/>
                  </a:lnTo>
                  <a:lnTo>
                    <a:pt x="816" y="78"/>
                  </a:lnTo>
                  <a:lnTo>
                    <a:pt x="820" y="80"/>
                  </a:lnTo>
                  <a:lnTo>
                    <a:pt x="823" y="80"/>
                  </a:lnTo>
                  <a:lnTo>
                    <a:pt x="825" y="80"/>
                  </a:lnTo>
                  <a:lnTo>
                    <a:pt x="827" y="80"/>
                  </a:lnTo>
                  <a:lnTo>
                    <a:pt x="829" y="80"/>
                  </a:lnTo>
                  <a:lnTo>
                    <a:pt x="832" y="78"/>
                  </a:lnTo>
                  <a:lnTo>
                    <a:pt x="834" y="76"/>
                  </a:lnTo>
                  <a:lnTo>
                    <a:pt x="834" y="73"/>
                  </a:lnTo>
                  <a:lnTo>
                    <a:pt x="834" y="71"/>
                  </a:lnTo>
                  <a:lnTo>
                    <a:pt x="834" y="69"/>
                  </a:lnTo>
                  <a:lnTo>
                    <a:pt x="836" y="66"/>
                  </a:lnTo>
                  <a:lnTo>
                    <a:pt x="836" y="64"/>
                  </a:lnTo>
                  <a:lnTo>
                    <a:pt x="839" y="64"/>
                  </a:lnTo>
                  <a:lnTo>
                    <a:pt x="841" y="64"/>
                  </a:lnTo>
                  <a:lnTo>
                    <a:pt x="843" y="66"/>
                  </a:lnTo>
                  <a:lnTo>
                    <a:pt x="843" y="69"/>
                  </a:lnTo>
                  <a:lnTo>
                    <a:pt x="845" y="69"/>
                  </a:lnTo>
                  <a:lnTo>
                    <a:pt x="845" y="71"/>
                  </a:lnTo>
                  <a:lnTo>
                    <a:pt x="848" y="71"/>
                  </a:lnTo>
                  <a:lnTo>
                    <a:pt x="850" y="71"/>
                  </a:lnTo>
                  <a:lnTo>
                    <a:pt x="850" y="69"/>
                  </a:lnTo>
                  <a:lnTo>
                    <a:pt x="852" y="69"/>
                  </a:lnTo>
                  <a:lnTo>
                    <a:pt x="852" y="66"/>
                  </a:lnTo>
                  <a:lnTo>
                    <a:pt x="855" y="66"/>
                  </a:lnTo>
                  <a:lnTo>
                    <a:pt x="857" y="62"/>
                  </a:lnTo>
                  <a:lnTo>
                    <a:pt x="866" y="46"/>
                  </a:lnTo>
                  <a:lnTo>
                    <a:pt x="871" y="39"/>
                  </a:lnTo>
                  <a:lnTo>
                    <a:pt x="873" y="37"/>
                  </a:lnTo>
                  <a:lnTo>
                    <a:pt x="875" y="37"/>
                  </a:lnTo>
                  <a:lnTo>
                    <a:pt x="877" y="34"/>
                  </a:lnTo>
                  <a:lnTo>
                    <a:pt x="877" y="32"/>
                  </a:lnTo>
                  <a:lnTo>
                    <a:pt x="880" y="30"/>
                  </a:lnTo>
                  <a:lnTo>
                    <a:pt x="882" y="25"/>
                  </a:lnTo>
                  <a:lnTo>
                    <a:pt x="884" y="18"/>
                  </a:lnTo>
                  <a:lnTo>
                    <a:pt x="891" y="5"/>
                  </a:lnTo>
                  <a:lnTo>
                    <a:pt x="891" y="2"/>
                  </a:lnTo>
                  <a:lnTo>
                    <a:pt x="893" y="0"/>
                  </a:lnTo>
                  <a:lnTo>
                    <a:pt x="896" y="0"/>
                  </a:lnTo>
                  <a:lnTo>
                    <a:pt x="898" y="0"/>
                  </a:lnTo>
                  <a:lnTo>
                    <a:pt x="900" y="2"/>
                  </a:lnTo>
                  <a:lnTo>
                    <a:pt x="903" y="5"/>
                  </a:lnTo>
                  <a:lnTo>
                    <a:pt x="903" y="7"/>
                  </a:lnTo>
                  <a:lnTo>
                    <a:pt x="907" y="9"/>
                  </a:lnTo>
                  <a:lnTo>
                    <a:pt x="909" y="9"/>
                  </a:lnTo>
                  <a:lnTo>
                    <a:pt x="912" y="12"/>
                  </a:lnTo>
                  <a:lnTo>
                    <a:pt x="916" y="14"/>
                  </a:lnTo>
                  <a:lnTo>
                    <a:pt x="919" y="18"/>
                  </a:lnTo>
                  <a:lnTo>
                    <a:pt x="921" y="23"/>
                  </a:lnTo>
                  <a:lnTo>
                    <a:pt x="925" y="28"/>
                  </a:lnTo>
                  <a:lnTo>
                    <a:pt x="928" y="37"/>
                  </a:lnTo>
                  <a:lnTo>
                    <a:pt x="928" y="44"/>
                  </a:lnTo>
                  <a:lnTo>
                    <a:pt x="930" y="50"/>
                  </a:lnTo>
                  <a:lnTo>
                    <a:pt x="930" y="55"/>
                  </a:lnTo>
                  <a:lnTo>
                    <a:pt x="930" y="57"/>
                  </a:lnTo>
                  <a:lnTo>
                    <a:pt x="932" y="60"/>
                  </a:lnTo>
                  <a:lnTo>
                    <a:pt x="932" y="62"/>
                  </a:lnTo>
                  <a:lnTo>
                    <a:pt x="935" y="64"/>
                  </a:lnTo>
                  <a:lnTo>
                    <a:pt x="941" y="71"/>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05" name="A103">
              <a:extLst>
                <a:ext uri="{FF2B5EF4-FFF2-40B4-BE49-F238E27FC236}">
                  <a16:creationId xmlns:a16="http://schemas.microsoft.com/office/drawing/2014/main" id="{D29E1C1B-A845-77E8-E9F4-162BF8DA902C}"/>
                </a:ext>
              </a:extLst>
            </xdr:cNvPr>
            <xdr:cNvSpPr>
              <a:spLocks noEditPoints="1"/>
            </xdr:cNvSpPr>
          </xdr:nvSpPr>
          <xdr:spPr bwMode="auto">
            <a:xfrm>
              <a:off x="5724530" y="8756514"/>
              <a:ext cx="1024268" cy="907530"/>
            </a:xfrm>
            <a:custGeom>
              <a:avLst/>
              <a:gdLst/>
              <a:ahLst/>
              <a:cxnLst>
                <a:cxn ang="0">
                  <a:pos x="967" y="125"/>
                </a:cxn>
                <a:cxn ang="0">
                  <a:pos x="1028" y="164"/>
                </a:cxn>
                <a:cxn ang="0">
                  <a:pos x="1085" y="173"/>
                </a:cxn>
                <a:cxn ang="0">
                  <a:pos x="1047" y="276"/>
                </a:cxn>
                <a:cxn ang="0">
                  <a:pos x="1038" y="336"/>
                </a:cxn>
                <a:cxn ang="0">
                  <a:pos x="1024" y="368"/>
                </a:cxn>
                <a:cxn ang="0">
                  <a:pos x="1022" y="400"/>
                </a:cxn>
                <a:cxn ang="0">
                  <a:pos x="1022" y="427"/>
                </a:cxn>
                <a:cxn ang="0">
                  <a:pos x="1035" y="454"/>
                </a:cxn>
                <a:cxn ang="0">
                  <a:pos x="1024" y="486"/>
                </a:cxn>
                <a:cxn ang="0">
                  <a:pos x="960" y="491"/>
                </a:cxn>
                <a:cxn ang="0">
                  <a:pos x="964" y="523"/>
                </a:cxn>
                <a:cxn ang="0">
                  <a:pos x="985" y="544"/>
                </a:cxn>
                <a:cxn ang="0">
                  <a:pos x="1006" y="557"/>
                </a:cxn>
                <a:cxn ang="0">
                  <a:pos x="1038" y="566"/>
                </a:cxn>
                <a:cxn ang="0">
                  <a:pos x="1047" y="617"/>
                </a:cxn>
                <a:cxn ang="0">
                  <a:pos x="1010" y="683"/>
                </a:cxn>
                <a:cxn ang="0">
                  <a:pos x="971" y="722"/>
                </a:cxn>
                <a:cxn ang="0">
                  <a:pos x="967" y="761"/>
                </a:cxn>
                <a:cxn ang="0">
                  <a:pos x="962" y="822"/>
                </a:cxn>
                <a:cxn ang="0">
                  <a:pos x="916" y="806"/>
                </a:cxn>
                <a:cxn ang="0">
                  <a:pos x="898" y="859"/>
                </a:cxn>
                <a:cxn ang="0">
                  <a:pos x="873" y="895"/>
                </a:cxn>
                <a:cxn ang="0">
                  <a:pos x="859" y="930"/>
                </a:cxn>
                <a:cxn ang="0">
                  <a:pos x="836" y="957"/>
                </a:cxn>
                <a:cxn ang="0">
                  <a:pos x="804" y="932"/>
                </a:cxn>
                <a:cxn ang="0">
                  <a:pos x="770" y="900"/>
                </a:cxn>
                <a:cxn ang="0">
                  <a:pos x="734" y="852"/>
                </a:cxn>
                <a:cxn ang="0">
                  <a:pos x="683" y="831"/>
                </a:cxn>
                <a:cxn ang="0">
                  <a:pos x="622" y="825"/>
                </a:cxn>
                <a:cxn ang="0">
                  <a:pos x="581" y="902"/>
                </a:cxn>
                <a:cxn ang="0">
                  <a:pos x="542" y="866"/>
                </a:cxn>
                <a:cxn ang="0">
                  <a:pos x="439" y="852"/>
                </a:cxn>
                <a:cxn ang="0">
                  <a:pos x="386" y="836"/>
                </a:cxn>
                <a:cxn ang="0">
                  <a:pos x="384" y="740"/>
                </a:cxn>
                <a:cxn ang="0">
                  <a:pos x="368" y="681"/>
                </a:cxn>
                <a:cxn ang="0">
                  <a:pos x="290" y="651"/>
                </a:cxn>
                <a:cxn ang="0">
                  <a:pos x="274" y="580"/>
                </a:cxn>
                <a:cxn ang="0">
                  <a:pos x="194" y="589"/>
                </a:cxn>
                <a:cxn ang="0">
                  <a:pos x="146" y="603"/>
                </a:cxn>
                <a:cxn ang="0">
                  <a:pos x="78" y="537"/>
                </a:cxn>
                <a:cxn ang="0">
                  <a:pos x="18" y="525"/>
                </a:cxn>
                <a:cxn ang="0">
                  <a:pos x="48" y="477"/>
                </a:cxn>
                <a:cxn ang="0">
                  <a:pos x="41" y="468"/>
                </a:cxn>
                <a:cxn ang="0">
                  <a:pos x="5" y="450"/>
                </a:cxn>
                <a:cxn ang="0">
                  <a:pos x="57" y="363"/>
                </a:cxn>
                <a:cxn ang="0">
                  <a:pos x="80" y="290"/>
                </a:cxn>
                <a:cxn ang="0">
                  <a:pos x="110" y="246"/>
                </a:cxn>
                <a:cxn ang="0">
                  <a:pos x="80" y="194"/>
                </a:cxn>
                <a:cxn ang="0">
                  <a:pos x="94" y="139"/>
                </a:cxn>
                <a:cxn ang="0">
                  <a:pos x="188" y="155"/>
                </a:cxn>
                <a:cxn ang="0">
                  <a:pos x="261" y="153"/>
                </a:cxn>
                <a:cxn ang="0">
                  <a:pos x="386" y="173"/>
                </a:cxn>
                <a:cxn ang="0">
                  <a:pos x="489" y="135"/>
                </a:cxn>
                <a:cxn ang="0">
                  <a:pos x="622" y="107"/>
                </a:cxn>
                <a:cxn ang="0">
                  <a:pos x="688" y="82"/>
                </a:cxn>
                <a:cxn ang="0">
                  <a:pos x="782" y="39"/>
                </a:cxn>
                <a:cxn ang="0">
                  <a:pos x="894" y="25"/>
                </a:cxn>
                <a:cxn ang="0">
                  <a:pos x="951" y="779"/>
                </a:cxn>
                <a:cxn ang="0">
                  <a:pos x="958" y="742"/>
                </a:cxn>
                <a:cxn ang="0">
                  <a:pos x="916" y="710"/>
                </a:cxn>
                <a:cxn ang="0">
                  <a:pos x="873" y="735"/>
                </a:cxn>
                <a:cxn ang="0">
                  <a:pos x="875" y="781"/>
                </a:cxn>
              </a:cxnLst>
              <a:rect l="0" t="0" r="r" b="b"/>
              <a:pathLst>
                <a:path w="1088" h="964">
                  <a:moveTo>
                    <a:pt x="919" y="36"/>
                  </a:moveTo>
                  <a:lnTo>
                    <a:pt x="926" y="41"/>
                  </a:lnTo>
                  <a:lnTo>
                    <a:pt x="928" y="43"/>
                  </a:lnTo>
                  <a:lnTo>
                    <a:pt x="932" y="50"/>
                  </a:lnTo>
                  <a:lnTo>
                    <a:pt x="939" y="61"/>
                  </a:lnTo>
                  <a:lnTo>
                    <a:pt x="944" y="73"/>
                  </a:lnTo>
                  <a:lnTo>
                    <a:pt x="951" y="87"/>
                  </a:lnTo>
                  <a:lnTo>
                    <a:pt x="958" y="93"/>
                  </a:lnTo>
                  <a:lnTo>
                    <a:pt x="964" y="103"/>
                  </a:lnTo>
                  <a:lnTo>
                    <a:pt x="964" y="105"/>
                  </a:lnTo>
                  <a:lnTo>
                    <a:pt x="964" y="107"/>
                  </a:lnTo>
                  <a:lnTo>
                    <a:pt x="964" y="109"/>
                  </a:lnTo>
                  <a:lnTo>
                    <a:pt x="962" y="116"/>
                  </a:lnTo>
                  <a:lnTo>
                    <a:pt x="964" y="121"/>
                  </a:lnTo>
                  <a:lnTo>
                    <a:pt x="967" y="125"/>
                  </a:lnTo>
                  <a:lnTo>
                    <a:pt x="967" y="128"/>
                  </a:lnTo>
                  <a:lnTo>
                    <a:pt x="971" y="132"/>
                  </a:lnTo>
                  <a:lnTo>
                    <a:pt x="978" y="135"/>
                  </a:lnTo>
                  <a:lnTo>
                    <a:pt x="983" y="137"/>
                  </a:lnTo>
                  <a:lnTo>
                    <a:pt x="985" y="141"/>
                  </a:lnTo>
                  <a:lnTo>
                    <a:pt x="987" y="148"/>
                  </a:lnTo>
                  <a:lnTo>
                    <a:pt x="992" y="155"/>
                  </a:lnTo>
                  <a:lnTo>
                    <a:pt x="994" y="160"/>
                  </a:lnTo>
                  <a:lnTo>
                    <a:pt x="996" y="162"/>
                  </a:lnTo>
                  <a:lnTo>
                    <a:pt x="1001" y="164"/>
                  </a:lnTo>
                  <a:lnTo>
                    <a:pt x="1008" y="164"/>
                  </a:lnTo>
                  <a:lnTo>
                    <a:pt x="1017" y="164"/>
                  </a:lnTo>
                  <a:lnTo>
                    <a:pt x="1022" y="164"/>
                  </a:lnTo>
                  <a:lnTo>
                    <a:pt x="1024" y="164"/>
                  </a:lnTo>
                  <a:lnTo>
                    <a:pt x="1028" y="164"/>
                  </a:lnTo>
                  <a:lnTo>
                    <a:pt x="1035" y="162"/>
                  </a:lnTo>
                  <a:lnTo>
                    <a:pt x="1040" y="162"/>
                  </a:lnTo>
                  <a:lnTo>
                    <a:pt x="1044" y="162"/>
                  </a:lnTo>
                  <a:lnTo>
                    <a:pt x="1049" y="162"/>
                  </a:lnTo>
                  <a:lnTo>
                    <a:pt x="1051" y="164"/>
                  </a:lnTo>
                  <a:lnTo>
                    <a:pt x="1056" y="164"/>
                  </a:lnTo>
                  <a:lnTo>
                    <a:pt x="1065" y="160"/>
                  </a:lnTo>
                  <a:lnTo>
                    <a:pt x="1069" y="160"/>
                  </a:lnTo>
                  <a:lnTo>
                    <a:pt x="1072" y="160"/>
                  </a:lnTo>
                  <a:lnTo>
                    <a:pt x="1074" y="160"/>
                  </a:lnTo>
                  <a:lnTo>
                    <a:pt x="1076" y="162"/>
                  </a:lnTo>
                  <a:lnTo>
                    <a:pt x="1079" y="164"/>
                  </a:lnTo>
                  <a:lnTo>
                    <a:pt x="1081" y="167"/>
                  </a:lnTo>
                  <a:lnTo>
                    <a:pt x="1083" y="171"/>
                  </a:lnTo>
                  <a:lnTo>
                    <a:pt x="1085" y="173"/>
                  </a:lnTo>
                  <a:lnTo>
                    <a:pt x="1088" y="176"/>
                  </a:lnTo>
                  <a:lnTo>
                    <a:pt x="1081" y="192"/>
                  </a:lnTo>
                  <a:lnTo>
                    <a:pt x="1074" y="205"/>
                  </a:lnTo>
                  <a:lnTo>
                    <a:pt x="1069" y="212"/>
                  </a:lnTo>
                  <a:lnTo>
                    <a:pt x="1067" y="219"/>
                  </a:lnTo>
                  <a:lnTo>
                    <a:pt x="1065" y="228"/>
                  </a:lnTo>
                  <a:lnTo>
                    <a:pt x="1065" y="233"/>
                  </a:lnTo>
                  <a:lnTo>
                    <a:pt x="1063" y="237"/>
                  </a:lnTo>
                  <a:lnTo>
                    <a:pt x="1058" y="242"/>
                  </a:lnTo>
                  <a:lnTo>
                    <a:pt x="1056" y="251"/>
                  </a:lnTo>
                  <a:lnTo>
                    <a:pt x="1051" y="256"/>
                  </a:lnTo>
                  <a:lnTo>
                    <a:pt x="1051" y="260"/>
                  </a:lnTo>
                  <a:lnTo>
                    <a:pt x="1049" y="267"/>
                  </a:lnTo>
                  <a:lnTo>
                    <a:pt x="1047" y="272"/>
                  </a:lnTo>
                  <a:lnTo>
                    <a:pt x="1047" y="276"/>
                  </a:lnTo>
                  <a:lnTo>
                    <a:pt x="1044" y="281"/>
                  </a:lnTo>
                  <a:lnTo>
                    <a:pt x="1044" y="283"/>
                  </a:lnTo>
                  <a:lnTo>
                    <a:pt x="1044" y="290"/>
                  </a:lnTo>
                  <a:lnTo>
                    <a:pt x="1044" y="292"/>
                  </a:lnTo>
                  <a:lnTo>
                    <a:pt x="1042" y="297"/>
                  </a:lnTo>
                  <a:lnTo>
                    <a:pt x="1040" y="301"/>
                  </a:lnTo>
                  <a:lnTo>
                    <a:pt x="1038" y="304"/>
                  </a:lnTo>
                  <a:lnTo>
                    <a:pt x="1038" y="306"/>
                  </a:lnTo>
                  <a:lnTo>
                    <a:pt x="1038" y="308"/>
                  </a:lnTo>
                  <a:lnTo>
                    <a:pt x="1042" y="313"/>
                  </a:lnTo>
                  <a:lnTo>
                    <a:pt x="1042" y="315"/>
                  </a:lnTo>
                  <a:lnTo>
                    <a:pt x="1042" y="320"/>
                  </a:lnTo>
                  <a:lnTo>
                    <a:pt x="1040" y="326"/>
                  </a:lnTo>
                  <a:lnTo>
                    <a:pt x="1040" y="331"/>
                  </a:lnTo>
                  <a:lnTo>
                    <a:pt x="1038" y="336"/>
                  </a:lnTo>
                  <a:lnTo>
                    <a:pt x="1035" y="338"/>
                  </a:lnTo>
                  <a:lnTo>
                    <a:pt x="1033" y="340"/>
                  </a:lnTo>
                  <a:lnTo>
                    <a:pt x="1031" y="340"/>
                  </a:lnTo>
                  <a:lnTo>
                    <a:pt x="1031" y="342"/>
                  </a:lnTo>
                  <a:lnTo>
                    <a:pt x="1031" y="345"/>
                  </a:lnTo>
                  <a:lnTo>
                    <a:pt x="1031" y="347"/>
                  </a:lnTo>
                  <a:lnTo>
                    <a:pt x="1031" y="349"/>
                  </a:lnTo>
                  <a:lnTo>
                    <a:pt x="1028" y="352"/>
                  </a:lnTo>
                  <a:lnTo>
                    <a:pt x="1026" y="354"/>
                  </a:lnTo>
                  <a:lnTo>
                    <a:pt x="1024" y="356"/>
                  </a:lnTo>
                  <a:lnTo>
                    <a:pt x="1022" y="358"/>
                  </a:lnTo>
                  <a:lnTo>
                    <a:pt x="1024" y="361"/>
                  </a:lnTo>
                  <a:lnTo>
                    <a:pt x="1024" y="363"/>
                  </a:lnTo>
                  <a:lnTo>
                    <a:pt x="1024" y="365"/>
                  </a:lnTo>
                  <a:lnTo>
                    <a:pt x="1024" y="368"/>
                  </a:lnTo>
                  <a:lnTo>
                    <a:pt x="1024" y="372"/>
                  </a:lnTo>
                  <a:lnTo>
                    <a:pt x="1024" y="374"/>
                  </a:lnTo>
                  <a:lnTo>
                    <a:pt x="1024" y="377"/>
                  </a:lnTo>
                  <a:lnTo>
                    <a:pt x="1024" y="379"/>
                  </a:lnTo>
                  <a:lnTo>
                    <a:pt x="1024" y="381"/>
                  </a:lnTo>
                  <a:lnTo>
                    <a:pt x="1026" y="381"/>
                  </a:lnTo>
                  <a:lnTo>
                    <a:pt x="1031" y="384"/>
                  </a:lnTo>
                  <a:lnTo>
                    <a:pt x="1033" y="386"/>
                  </a:lnTo>
                  <a:lnTo>
                    <a:pt x="1033" y="390"/>
                  </a:lnTo>
                  <a:lnTo>
                    <a:pt x="1031" y="390"/>
                  </a:lnTo>
                  <a:lnTo>
                    <a:pt x="1031" y="393"/>
                  </a:lnTo>
                  <a:lnTo>
                    <a:pt x="1028" y="395"/>
                  </a:lnTo>
                  <a:lnTo>
                    <a:pt x="1024" y="395"/>
                  </a:lnTo>
                  <a:lnTo>
                    <a:pt x="1022" y="397"/>
                  </a:lnTo>
                  <a:lnTo>
                    <a:pt x="1022" y="400"/>
                  </a:lnTo>
                  <a:lnTo>
                    <a:pt x="1019" y="400"/>
                  </a:lnTo>
                  <a:lnTo>
                    <a:pt x="1019" y="402"/>
                  </a:lnTo>
                  <a:lnTo>
                    <a:pt x="1022" y="404"/>
                  </a:lnTo>
                  <a:lnTo>
                    <a:pt x="1022" y="406"/>
                  </a:lnTo>
                  <a:lnTo>
                    <a:pt x="1022" y="409"/>
                  </a:lnTo>
                  <a:lnTo>
                    <a:pt x="1022" y="411"/>
                  </a:lnTo>
                  <a:lnTo>
                    <a:pt x="1019" y="411"/>
                  </a:lnTo>
                  <a:lnTo>
                    <a:pt x="1017" y="413"/>
                  </a:lnTo>
                  <a:lnTo>
                    <a:pt x="1017" y="416"/>
                  </a:lnTo>
                  <a:lnTo>
                    <a:pt x="1017" y="420"/>
                  </a:lnTo>
                  <a:lnTo>
                    <a:pt x="1017" y="422"/>
                  </a:lnTo>
                  <a:lnTo>
                    <a:pt x="1017" y="425"/>
                  </a:lnTo>
                  <a:lnTo>
                    <a:pt x="1019" y="425"/>
                  </a:lnTo>
                  <a:lnTo>
                    <a:pt x="1019" y="427"/>
                  </a:lnTo>
                  <a:lnTo>
                    <a:pt x="1022" y="427"/>
                  </a:lnTo>
                  <a:lnTo>
                    <a:pt x="1026" y="427"/>
                  </a:lnTo>
                  <a:lnTo>
                    <a:pt x="1026" y="429"/>
                  </a:lnTo>
                  <a:lnTo>
                    <a:pt x="1028" y="432"/>
                  </a:lnTo>
                  <a:lnTo>
                    <a:pt x="1026" y="434"/>
                  </a:lnTo>
                  <a:lnTo>
                    <a:pt x="1026" y="436"/>
                  </a:lnTo>
                  <a:lnTo>
                    <a:pt x="1028" y="438"/>
                  </a:lnTo>
                  <a:lnTo>
                    <a:pt x="1031" y="441"/>
                  </a:lnTo>
                  <a:lnTo>
                    <a:pt x="1028" y="443"/>
                  </a:lnTo>
                  <a:lnTo>
                    <a:pt x="1026" y="445"/>
                  </a:lnTo>
                  <a:lnTo>
                    <a:pt x="1026" y="448"/>
                  </a:lnTo>
                  <a:lnTo>
                    <a:pt x="1028" y="448"/>
                  </a:lnTo>
                  <a:lnTo>
                    <a:pt x="1031" y="450"/>
                  </a:lnTo>
                  <a:lnTo>
                    <a:pt x="1033" y="450"/>
                  </a:lnTo>
                  <a:lnTo>
                    <a:pt x="1033" y="452"/>
                  </a:lnTo>
                  <a:lnTo>
                    <a:pt x="1035" y="454"/>
                  </a:lnTo>
                  <a:lnTo>
                    <a:pt x="1035" y="457"/>
                  </a:lnTo>
                  <a:lnTo>
                    <a:pt x="1035" y="461"/>
                  </a:lnTo>
                  <a:lnTo>
                    <a:pt x="1035" y="470"/>
                  </a:lnTo>
                  <a:lnTo>
                    <a:pt x="1038" y="468"/>
                  </a:lnTo>
                  <a:lnTo>
                    <a:pt x="1038" y="470"/>
                  </a:lnTo>
                  <a:lnTo>
                    <a:pt x="1035" y="470"/>
                  </a:lnTo>
                  <a:lnTo>
                    <a:pt x="1035" y="473"/>
                  </a:lnTo>
                  <a:lnTo>
                    <a:pt x="1035" y="475"/>
                  </a:lnTo>
                  <a:lnTo>
                    <a:pt x="1035" y="477"/>
                  </a:lnTo>
                  <a:lnTo>
                    <a:pt x="1033" y="480"/>
                  </a:lnTo>
                  <a:lnTo>
                    <a:pt x="1033" y="482"/>
                  </a:lnTo>
                  <a:lnTo>
                    <a:pt x="1031" y="484"/>
                  </a:lnTo>
                  <a:lnTo>
                    <a:pt x="1028" y="486"/>
                  </a:lnTo>
                  <a:lnTo>
                    <a:pt x="1026" y="486"/>
                  </a:lnTo>
                  <a:lnTo>
                    <a:pt x="1024" y="486"/>
                  </a:lnTo>
                  <a:lnTo>
                    <a:pt x="1015" y="491"/>
                  </a:lnTo>
                  <a:lnTo>
                    <a:pt x="1006" y="491"/>
                  </a:lnTo>
                  <a:lnTo>
                    <a:pt x="1001" y="489"/>
                  </a:lnTo>
                  <a:lnTo>
                    <a:pt x="994" y="486"/>
                  </a:lnTo>
                  <a:lnTo>
                    <a:pt x="990" y="484"/>
                  </a:lnTo>
                  <a:lnTo>
                    <a:pt x="987" y="484"/>
                  </a:lnTo>
                  <a:lnTo>
                    <a:pt x="978" y="484"/>
                  </a:lnTo>
                  <a:lnTo>
                    <a:pt x="971" y="484"/>
                  </a:lnTo>
                  <a:lnTo>
                    <a:pt x="969" y="484"/>
                  </a:lnTo>
                  <a:lnTo>
                    <a:pt x="967" y="484"/>
                  </a:lnTo>
                  <a:lnTo>
                    <a:pt x="962" y="484"/>
                  </a:lnTo>
                  <a:lnTo>
                    <a:pt x="960" y="484"/>
                  </a:lnTo>
                  <a:lnTo>
                    <a:pt x="960" y="486"/>
                  </a:lnTo>
                  <a:lnTo>
                    <a:pt x="960" y="489"/>
                  </a:lnTo>
                  <a:lnTo>
                    <a:pt x="960" y="491"/>
                  </a:lnTo>
                  <a:lnTo>
                    <a:pt x="960" y="493"/>
                  </a:lnTo>
                  <a:lnTo>
                    <a:pt x="958" y="496"/>
                  </a:lnTo>
                  <a:lnTo>
                    <a:pt x="958" y="498"/>
                  </a:lnTo>
                  <a:lnTo>
                    <a:pt x="958" y="500"/>
                  </a:lnTo>
                  <a:lnTo>
                    <a:pt x="958" y="502"/>
                  </a:lnTo>
                  <a:lnTo>
                    <a:pt x="958" y="505"/>
                  </a:lnTo>
                  <a:lnTo>
                    <a:pt x="958" y="507"/>
                  </a:lnTo>
                  <a:lnTo>
                    <a:pt x="960" y="507"/>
                  </a:lnTo>
                  <a:lnTo>
                    <a:pt x="962" y="509"/>
                  </a:lnTo>
                  <a:lnTo>
                    <a:pt x="962" y="512"/>
                  </a:lnTo>
                  <a:lnTo>
                    <a:pt x="964" y="514"/>
                  </a:lnTo>
                  <a:lnTo>
                    <a:pt x="964" y="516"/>
                  </a:lnTo>
                  <a:lnTo>
                    <a:pt x="964" y="518"/>
                  </a:lnTo>
                  <a:lnTo>
                    <a:pt x="964" y="521"/>
                  </a:lnTo>
                  <a:lnTo>
                    <a:pt x="964" y="523"/>
                  </a:lnTo>
                  <a:lnTo>
                    <a:pt x="962" y="523"/>
                  </a:lnTo>
                  <a:lnTo>
                    <a:pt x="962" y="525"/>
                  </a:lnTo>
                  <a:lnTo>
                    <a:pt x="962" y="528"/>
                  </a:lnTo>
                  <a:lnTo>
                    <a:pt x="962" y="530"/>
                  </a:lnTo>
                  <a:lnTo>
                    <a:pt x="962" y="532"/>
                  </a:lnTo>
                  <a:lnTo>
                    <a:pt x="960" y="534"/>
                  </a:lnTo>
                  <a:lnTo>
                    <a:pt x="960" y="537"/>
                  </a:lnTo>
                  <a:lnTo>
                    <a:pt x="962" y="537"/>
                  </a:lnTo>
                  <a:lnTo>
                    <a:pt x="964" y="537"/>
                  </a:lnTo>
                  <a:lnTo>
                    <a:pt x="967" y="537"/>
                  </a:lnTo>
                  <a:lnTo>
                    <a:pt x="971" y="537"/>
                  </a:lnTo>
                  <a:lnTo>
                    <a:pt x="974" y="537"/>
                  </a:lnTo>
                  <a:lnTo>
                    <a:pt x="980" y="539"/>
                  </a:lnTo>
                  <a:lnTo>
                    <a:pt x="985" y="541"/>
                  </a:lnTo>
                  <a:lnTo>
                    <a:pt x="985" y="544"/>
                  </a:lnTo>
                  <a:lnTo>
                    <a:pt x="987" y="544"/>
                  </a:lnTo>
                  <a:lnTo>
                    <a:pt x="987" y="546"/>
                  </a:lnTo>
                  <a:lnTo>
                    <a:pt x="987" y="548"/>
                  </a:lnTo>
                  <a:lnTo>
                    <a:pt x="990" y="548"/>
                  </a:lnTo>
                  <a:lnTo>
                    <a:pt x="990" y="550"/>
                  </a:lnTo>
                  <a:lnTo>
                    <a:pt x="992" y="550"/>
                  </a:lnTo>
                  <a:lnTo>
                    <a:pt x="994" y="550"/>
                  </a:lnTo>
                  <a:lnTo>
                    <a:pt x="994" y="553"/>
                  </a:lnTo>
                  <a:lnTo>
                    <a:pt x="996" y="553"/>
                  </a:lnTo>
                  <a:lnTo>
                    <a:pt x="999" y="553"/>
                  </a:lnTo>
                  <a:lnTo>
                    <a:pt x="999" y="555"/>
                  </a:lnTo>
                  <a:lnTo>
                    <a:pt x="1001" y="555"/>
                  </a:lnTo>
                  <a:lnTo>
                    <a:pt x="1001" y="557"/>
                  </a:lnTo>
                  <a:lnTo>
                    <a:pt x="1003" y="557"/>
                  </a:lnTo>
                  <a:lnTo>
                    <a:pt x="1006" y="557"/>
                  </a:lnTo>
                  <a:lnTo>
                    <a:pt x="1008" y="557"/>
                  </a:lnTo>
                  <a:lnTo>
                    <a:pt x="1008" y="560"/>
                  </a:lnTo>
                  <a:lnTo>
                    <a:pt x="1010" y="560"/>
                  </a:lnTo>
                  <a:lnTo>
                    <a:pt x="1012" y="562"/>
                  </a:lnTo>
                  <a:lnTo>
                    <a:pt x="1017" y="562"/>
                  </a:lnTo>
                  <a:lnTo>
                    <a:pt x="1022" y="562"/>
                  </a:lnTo>
                  <a:lnTo>
                    <a:pt x="1024" y="562"/>
                  </a:lnTo>
                  <a:lnTo>
                    <a:pt x="1026" y="562"/>
                  </a:lnTo>
                  <a:lnTo>
                    <a:pt x="1028" y="562"/>
                  </a:lnTo>
                  <a:lnTo>
                    <a:pt x="1031" y="562"/>
                  </a:lnTo>
                  <a:lnTo>
                    <a:pt x="1033" y="562"/>
                  </a:lnTo>
                  <a:lnTo>
                    <a:pt x="1033" y="564"/>
                  </a:lnTo>
                  <a:lnTo>
                    <a:pt x="1035" y="564"/>
                  </a:lnTo>
                  <a:lnTo>
                    <a:pt x="1035" y="566"/>
                  </a:lnTo>
                  <a:lnTo>
                    <a:pt x="1038" y="566"/>
                  </a:lnTo>
                  <a:lnTo>
                    <a:pt x="1040" y="569"/>
                  </a:lnTo>
                  <a:lnTo>
                    <a:pt x="1044" y="571"/>
                  </a:lnTo>
                  <a:lnTo>
                    <a:pt x="1047" y="573"/>
                  </a:lnTo>
                  <a:lnTo>
                    <a:pt x="1051" y="578"/>
                  </a:lnTo>
                  <a:lnTo>
                    <a:pt x="1056" y="582"/>
                  </a:lnTo>
                  <a:lnTo>
                    <a:pt x="1056" y="587"/>
                  </a:lnTo>
                  <a:lnTo>
                    <a:pt x="1056" y="589"/>
                  </a:lnTo>
                  <a:lnTo>
                    <a:pt x="1053" y="592"/>
                  </a:lnTo>
                  <a:lnTo>
                    <a:pt x="1051" y="598"/>
                  </a:lnTo>
                  <a:lnTo>
                    <a:pt x="1051" y="601"/>
                  </a:lnTo>
                  <a:lnTo>
                    <a:pt x="1049" y="605"/>
                  </a:lnTo>
                  <a:lnTo>
                    <a:pt x="1049" y="608"/>
                  </a:lnTo>
                  <a:lnTo>
                    <a:pt x="1047" y="612"/>
                  </a:lnTo>
                  <a:lnTo>
                    <a:pt x="1047" y="614"/>
                  </a:lnTo>
                  <a:lnTo>
                    <a:pt x="1047" y="617"/>
                  </a:lnTo>
                  <a:lnTo>
                    <a:pt x="1047" y="619"/>
                  </a:lnTo>
                  <a:lnTo>
                    <a:pt x="1047" y="621"/>
                  </a:lnTo>
                  <a:lnTo>
                    <a:pt x="1047" y="626"/>
                  </a:lnTo>
                  <a:lnTo>
                    <a:pt x="1044" y="628"/>
                  </a:lnTo>
                  <a:lnTo>
                    <a:pt x="1042" y="642"/>
                  </a:lnTo>
                  <a:lnTo>
                    <a:pt x="1040" y="651"/>
                  </a:lnTo>
                  <a:lnTo>
                    <a:pt x="1047" y="658"/>
                  </a:lnTo>
                  <a:lnTo>
                    <a:pt x="1040" y="665"/>
                  </a:lnTo>
                  <a:lnTo>
                    <a:pt x="1038" y="672"/>
                  </a:lnTo>
                  <a:lnTo>
                    <a:pt x="1026" y="674"/>
                  </a:lnTo>
                  <a:lnTo>
                    <a:pt x="1022" y="678"/>
                  </a:lnTo>
                  <a:lnTo>
                    <a:pt x="1015" y="681"/>
                  </a:lnTo>
                  <a:lnTo>
                    <a:pt x="1015" y="683"/>
                  </a:lnTo>
                  <a:lnTo>
                    <a:pt x="1012" y="683"/>
                  </a:lnTo>
                  <a:lnTo>
                    <a:pt x="1010" y="683"/>
                  </a:lnTo>
                  <a:lnTo>
                    <a:pt x="1006" y="685"/>
                  </a:lnTo>
                  <a:lnTo>
                    <a:pt x="1003" y="685"/>
                  </a:lnTo>
                  <a:lnTo>
                    <a:pt x="1001" y="685"/>
                  </a:lnTo>
                  <a:lnTo>
                    <a:pt x="999" y="688"/>
                  </a:lnTo>
                  <a:lnTo>
                    <a:pt x="996" y="688"/>
                  </a:lnTo>
                  <a:lnTo>
                    <a:pt x="994" y="690"/>
                  </a:lnTo>
                  <a:lnTo>
                    <a:pt x="992" y="694"/>
                  </a:lnTo>
                  <a:lnTo>
                    <a:pt x="990" y="699"/>
                  </a:lnTo>
                  <a:lnTo>
                    <a:pt x="987" y="701"/>
                  </a:lnTo>
                  <a:lnTo>
                    <a:pt x="985" y="706"/>
                  </a:lnTo>
                  <a:lnTo>
                    <a:pt x="983" y="710"/>
                  </a:lnTo>
                  <a:lnTo>
                    <a:pt x="980" y="713"/>
                  </a:lnTo>
                  <a:lnTo>
                    <a:pt x="976" y="719"/>
                  </a:lnTo>
                  <a:lnTo>
                    <a:pt x="974" y="722"/>
                  </a:lnTo>
                  <a:lnTo>
                    <a:pt x="971" y="722"/>
                  </a:lnTo>
                  <a:lnTo>
                    <a:pt x="969" y="722"/>
                  </a:lnTo>
                  <a:lnTo>
                    <a:pt x="969" y="724"/>
                  </a:lnTo>
                  <a:lnTo>
                    <a:pt x="969" y="729"/>
                  </a:lnTo>
                  <a:lnTo>
                    <a:pt x="967" y="731"/>
                  </a:lnTo>
                  <a:lnTo>
                    <a:pt x="967" y="738"/>
                  </a:lnTo>
                  <a:lnTo>
                    <a:pt x="967" y="740"/>
                  </a:lnTo>
                  <a:lnTo>
                    <a:pt x="967" y="742"/>
                  </a:lnTo>
                  <a:lnTo>
                    <a:pt x="969" y="745"/>
                  </a:lnTo>
                  <a:lnTo>
                    <a:pt x="969" y="747"/>
                  </a:lnTo>
                  <a:lnTo>
                    <a:pt x="969" y="751"/>
                  </a:lnTo>
                  <a:lnTo>
                    <a:pt x="969" y="754"/>
                  </a:lnTo>
                  <a:lnTo>
                    <a:pt x="969" y="756"/>
                  </a:lnTo>
                  <a:lnTo>
                    <a:pt x="967" y="756"/>
                  </a:lnTo>
                  <a:lnTo>
                    <a:pt x="967" y="758"/>
                  </a:lnTo>
                  <a:lnTo>
                    <a:pt x="967" y="761"/>
                  </a:lnTo>
                  <a:lnTo>
                    <a:pt x="969" y="763"/>
                  </a:lnTo>
                  <a:lnTo>
                    <a:pt x="969" y="767"/>
                  </a:lnTo>
                  <a:lnTo>
                    <a:pt x="969" y="772"/>
                  </a:lnTo>
                  <a:lnTo>
                    <a:pt x="967" y="779"/>
                  </a:lnTo>
                  <a:lnTo>
                    <a:pt x="964" y="783"/>
                  </a:lnTo>
                  <a:lnTo>
                    <a:pt x="962" y="788"/>
                  </a:lnTo>
                  <a:lnTo>
                    <a:pt x="958" y="793"/>
                  </a:lnTo>
                  <a:lnTo>
                    <a:pt x="953" y="797"/>
                  </a:lnTo>
                  <a:lnTo>
                    <a:pt x="951" y="799"/>
                  </a:lnTo>
                  <a:lnTo>
                    <a:pt x="953" y="804"/>
                  </a:lnTo>
                  <a:lnTo>
                    <a:pt x="960" y="809"/>
                  </a:lnTo>
                  <a:lnTo>
                    <a:pt x="962" y="811"/>
                  </a:lnTo>
                  <a:lnTo>
                    <a:pt x="962" y="813"/>
                  </a:lnTo>
                  <a:lnTo>
                    <a:pt x="964" y="815"/>
                  </a:lnTo>
                  <a:lnTo>
                    <a:pt x="962" y="822"/>
                  </a:lnTo>
                  <a:lnTo>
                    <a:pt x="960" y="829"/>
                  </a:lnTo>
                  <a:lnTo>
                    <a:pt x="958" y="829"/>
                  </a:lnTo>
                  <a:lnTo>
                    <a:pt x="958" y="827"/>
                  </a:lnTo>
                  <a:lnTo>
                    <a:pt x="958" y="825"/>
                  </a:lnTo>
                  <a:lnTo>
                    <a:pt x="955" y="822"/>
                  </a:lnTo>
                  <a:lnTo>
                    <a:pt x="955" y="820"/>
                  </a:lnTo>
                  <a:lnTo>
                    <a:pt x="951" y="813"/>
                  </a:lnTo>
                  <a:lnTo>
                    <a:pt x="946" y="809"/>
                  </a:lnTo>
                  <a:lnTo>
                    <a:pt x="944" y="806"/>
                  </a:lnTo>
                  <a:lnTo>
                    <a:pt x="944" y="804"/>
                  </a:lnTo>
                  <a:lnTo>
                    <a:pt x="935" y="804"/>
                  </a:lnTo>
                  <a:lnTo>
                    <a:pt x="926" y="804"/>
                  </a:lnTo>
                  <a:lnTo>
                    <a:pt x="921" y="804"/>
                  </a:lnTo>
                  <a:lnTo>
                    <a:pt x="919" y="806"/>
                  </a:lnTo>
                  <a:lnTo>
                    <a:pt x="916" y="806"/>
                  </a:lnTo>
                  <a:lnTo>
                    <a:pt x="914" y="811"/>
                  </a:lnTo>
                  <a:lnTo>
                    <a:pt x="914" y="815"/>
                  </a:lnTo>
                  <a:lnTo>
                    <a:pt x="912" y="818"/>
                  </a:lnTo>
                  <a:lnTo>
                    <a:pt x="912" y="820"/>
                  </a:lnTo>
                  <a:lnTo>
                    <a:pt x="910" y="822"/>
                  </a:lnTo>
                  <a:lnTo>
                    <a:pt x="910" y="825"/>
                  </a:lnTo>
                  <a:lnTo>
                    <a:pt x="910" y="827"/>
                  </a:lnTo>
                  <a:lnTo>
                    <a:pt x="910" y="829"/>
                  </a:lnTo>
                  <a:lnTo>
                    <a:pt x="910" y="831"/>
                  </a:lnTo>
                  <a:lnTo>
                    <a:pt x="907" y="836"/>
                  </a:lnTo>
                  <a:lnTo>
                    <a:pt x="905" y="841"/>
                  </a:lnTo>
                  <a:lnTo>
                    <a:pt x="903" y="845"/>
                  </a:lnTo>
                  <a:lnTo>
                    <a:pt x="903" y="850"/>
                  </a:lnTo>
                  <a:lnTo>
                    <a:pt x="900" y="854"/>
                  </a:lnTo>
                  <a:lnTo>
                    <a:pt x="898" y="859"/>
                  </a:lnTo>
                  <a:lnTo>
                    <a:pt x="898" y="861"/>
                  </a:lnTo>
                  <a:lnTo>
                    <a:pt x="896" y="863"/>
                  </a:lnTo>
                  <a:lnTo>
                    <a:pt x="894" y="868"/>
                  </a:lnTo>
                  <a:lnTo>
                    <a:pt x="891" y="870"/>
                  </a:lnTo>
                  <a:lnTo>
                    <a:pt x="889" y="875"/>
                  </a:lnTo>
                  <a:lnTo>
                    <a:pt x="887" y="877"/>
                  </a:lnTo>
                  <a:lnTo>
                    <a:pt x="887" y="879"/>
                  </a:lnTo>
                  <a:lnTo>
                    <a:pt x="884" y="879"/>
                  </a:lnTo>
                  <a:lnTo>
                    <a:pt x="882" y="882"/>
                  </a:lnTo>
                  <a:lnTo>
                    <a:pt x="882" y="884"/>
                  </a:lnTo>
                  <a:lnTo>
                    <a:pt x="880" y="886"/>
                  </a:lnTo>
                  <a:lnTo>
                    <a:pt x="880" y="889"/>
                  </a:lnTo>
                  <a:lnTo>
                    <a:pt x="878" y="891"/>
                  </a:lnTo>
                  <a:lnTo>
                    <a:pt x="873" y="893"/>
                  </a:lnTo>
                  <a:lnTo>
                    <a:pt x="873" y="895"/>
                  </a:lnTo>
                  <a:lnTo>
                    <a:pt x="873" y="898"/>
                  </a:lnTo>
                  <a:lnTo>
                    <a:pt x="873" y="902"/>
                  </a:lnTo>
                  <a:lnTo>
                    <a:pt x="873" y="905"/>
                  </a:lnTo>
                  <a:lnTo>
                    <a:pt x="875" y="905"/>
                  </a:lnTo>
                  <a:lnTo>
                    <a:pt x="873" y="905"/>
                  </a:lnTo>
                  <a:lnTo>
                    <a:pt x="873" y="907"/>
                  </a:lnTo>
                  <a:lnTo>
                    <a:pt x="871" y="909"/>
                  </a:lnTo>
                  <a:lnTo>
                    <a:pt x="871" y="911"/>
                  </a:lnTo>
                  <a:lnTo>
                    <a:pt x="868" y="914"/>
                  </a:lnTo>
                  <a:lnTo>
                    <a:pt x="868" y="916"/>
                  </a:lnTo>
                  <a:lnTo>
                    <a:pt x="866" y="918"/>
                  </a:lnTo>
                  <a:lnTo>
                    <a:pt x="864" y="921"/>
                  </a:lnTo>
                  <a:lnTo>
                    <a:pt x="862" y="923"/>
                  </a:lnTo>
                  <a:lnTo>
                    <a:pt x="862" y="927"/>
                  </a:lnTo>
                  <a:lnTo>
                    <a:pt x="859" y="930"/>
                  </a:lnTo>
                  <a:lnTo>
                    <a:pt x="859" y="932"/>
                  </a:lnTo>
                  <a:lnTo>
                    <a:pt x="859" y="934"/>
                  </a:lnTo>
                  <a:lnTo>
                    <a:pt x="857" y="937"/>
                  </a:lnTo>
                  <a:lnTo>
                    <a:pt x="855" y="939"/>
                  </a:lnTo>
                  <a:lnTo>
                    <a:pt x="850" y="941"/>
                  </a:lnTo>
                  <a:lnTo>
                    <a:pt x="850" y="943"/>
                  </a:lnTo>
                  <a:lnTo>
                    <a:pt x="848" y="946"/>
                  </a:lnTo>
                  <a:lnTo>
                    <a:pt x="846" y="948"/>
                  </a:lnTo>
                  <a:lnTo>
                    <a:pt x="843" y="950"/>
                  </a:lnTo>
                  <a:lnTo>
                    <a:pt x="843" y="953"/>
                  </a:lnTo>
                  <a:lnTo>
                    <a:pt x="841" y="953"/>
                  </a:lnTo>
                  <a:lnTo>
                    <a:pt x="841" y="955"/>
                  </a:lnTo>
                  <a:lnTo>
                    <a:pt x="839" y="955"/>
                  </a:lnTo>
                  <a:lnTo>
                    <a:pt x="836" y="955"/>
                  </a:lnTo>
                  <a:lnTo>
                    <a:pt x="836" y="957"/>
                  </a:lnTo>
                  <a:lnTo>
                    <a:pt x="834" y="957"/>
                  </a:lnTo>
                  <a:lnTo>
                    <a:pt x="832" y="957"/>
                  </a:lnTo>
                  <a:lnTo>
                    <a:pt x="832" y="959"/>
                  </a:lnTo>
                  <a:lnTo>
                    <a:pt x="830" y="959"/>
                  </a:lnTo>
                  <a:lnTo>
                    <a:pt x="827" y="959"/>
                  </a:lnTo>
                  <a:lnTo>
                    <a:pt x="830" y="959"/>
                  </a:lnTo>
                  <a:lnTo>
                    <a:pt x="825" y="964"/>
                  </a:lnTo>
                  <a:lnTo>
                    <a:pt x="825" y="955"/>
                  </a:lnTo>
                  <a:lnTo>
                    <a:pt x="823" y="953"/>
                  </a:lnTo>
                  <a:lnTo>
                    <a:pt x="818" y="948"/>
                  </a:lnTo>
                  <a:lnTo>
                    <a:pt x="816" y="943"/>
                  </a:lnTo>
                  <a:lnTo>
                    <a:pt x="809" y="941"/>
                  </a:lnTo>
                  <a:lnTo>
                    <a:pt x="807" y="937"/>
                  </a:lnTo>
                  <a:lnTo>
                    <a:pt x="804" y="934"/>
                  </a:lnTo>
                  <a:lnTo>
                    <a:pt x="804" y="932"/>
                  </a:lnTo>
                  <a:lnTo>
                    <a:pt x="804" y="927"/>
                  </a:lnTo>
                  <a:lnTo>
                    <a:pt x="804" y="923"/>
                  </a:lnTo>
                  <a:lnTo>
                    <a:pt x="802" y="923"/>
                  </a:lnTo>
                  <a:lnTo>
                    <a:pt x="800" y="921"/>
                  </a:lnTo>
                  <a:lnTo>
                    <a:pt x="798" y="921"/>
                  </a:lnTo>
                  <a:lnTo>
                    <a:pt x="793" y="923"/>
                  </a:lnTo>
                  <a:lnTo>
                    <a:pt x="791" y="921"/>
                  </a:lnTo>
                  <a:lnTo>
                    <a:pt x="788" y="918"/>
                  </a:lnTo>
                  <a:lnTo>
                    <a:pt x="786" y="916"/>
                  </a:lnTo>
                  <a:lnTo>
                    <a:pt x="784" y="916"/>
                  </a:lnTo>
                  <a:lnTo>
                    <a:pt x="782" y="916"/>
                  </a:lnTo>
                  <a:lnTo>
                    <a:pt x="777" y="914"/>
                  </a:lnTo>
                  <a:lnTo>
                    <a:pt x="772" y="909"/>
                  </a:lnTo>
                  <a:lnTo>
                    <a:pt x="772" y="905"/>
                  </a:lnTo>
                  <a:lnTo>
                    <a:pt x="770" y="900"/>
                  </a:lnTo>
                  <a:lnTo>
                    <a:pt x="770" y="895"/>
                  </a:lnTo>
                  <a:lnTo>
                    <a:pt x="768" y="889"/>
                  </a:lnTo>
                  <a:lnTo>
                    <a:pt x="766" y="884"/>
                  </a:lnTo>
                  <a:lnTo>
                    <a:pt x="763" y="882"/>
                  </a:lnTo>
                  <a:lnTo>
                    <a:pt x="756" y="879"/>
                  </a:lnTo>
                  <a:lnTo>
                    <a:pt x="752" y="877"/>
                  </a:lnTo>
                  <a:lnTo>
                    <a:pt x="750" y="875"/>
                  </a:lnTo>
                  <a:lnTo>
                    <a:pt x="747" y="870"/>
                  </a:lnTo>
                  <a:lnTo>
                    <a:pt x="747" y="866"/>
                  </a:lnTo>
                  <a:lnTo>
                    <a:pt x="745" y="861"/>
                  </a:lnTo>
                  <a:lnTo>
                    <a:pt x="743" y="859"/>
                  </a:lnTo>
                  <a:lnTo>
                    <a:pt x="740" y="859"/>
                  </a:lnTo>
                  <a:lnTo>
                    <a:pt x="738" y="859"/>
                  </a:lnTo>
                  <a:lnTo>
                    <a:pt x="736" y="857"/>
                  </a:lnTo>
                  <a:lnTo>
                    <a:pt x="734" y="852"/>
                  </a:lnTo>
                  <a:lnTo>
                    <a:pt x="731" y="852"/>
                  </a:lnTo>
                  <a:lnTo>
                    <a:pt x="729" y="852"/>
                  </a:lnTo>
                  <a:lnTo>
                    <a:pt x="724" y="852"/>
                  </a:lnTo>
                  <a:lnTo>
                    <a:pt x="722" y="850"/>
                  </a:lnTo>
                  <a:lnTo>
                    <a:pt x="718" y="845"/>
                  </a:lnTo>
                  <a:lnTo>
                    <a:pt x="713" y="841"/>
                  </a:lnTo>
                  <a:lnTo>
                    <a:pt x="711" y="836"/>
                  </a:lnTo>
                  <a:lnTo>
                    <a:pt x="708" y="834"/>
                  </a:lnTo>
                  <a:lnTo>
                    <a:pt x="704" y="831"/>
                  </a:lnTo>
                  <a:lnTo>
                    <a:pt x="702" y="829"/>
                  </a:lnTo>
                  <a:lnTo>
                    <a:pt x="697" y="829"/>
                  </a:lnTo>
                  <a:lnTo>
                    <a:pt x="695" y="829"/>
                  </a:lnTo>
                  <a:lnTo>
                    <a:pt x="690" y="829"/>
                  </a:lnTo>
                  <a:lnTo>
                    <a:pt x="688" y="829"/>
                  </a:lnTo>
                  <a:lnTo>
                    <a:pt x="683" y="831"/>
                  </a:lnTo>
                  <a:lnTo>
                    <a:pt x="681" y="831"/>
                  </a:lnTo>
                  <a:lnTo>
                    <a:pt x="676" y="831"/>
                  </a:lnTo>
                  <a:lnTo>
                    <a:pt x="674" y="831"/>
                  </a:lnTo>
                  <a:lnTo>
                    <a:pt x="670" y="831"/>
                  </a:lnTo>
                  <a:lnTo>
                    <a:pt x="665" y="829"/>
                  </a:lnTo>
                  <a:lnTo>
                    <a:pt x="658" y="829"/>
                  </a:lnTo>
                  <a:lnTo>
                    <a:pt x="654" y="825"/>
                  </a:lnTo>
                  <a:lnTo>
                    <a:pt x="647" y="822"/>
                  </a:lnTo>
                  <a:lnTo>
                    <a:pt x="640" y="818"/>
                  </a:lnTo>
                  <a:lnTo>
                    <a:pt x="633" y="813"/>
                  </a:lnTo>
                  <a:lnTo>
                    <a:pt x="631" y="813"/>
                  </a:lnTo>
                  <a:lnTo>
                    <a:pt x="628" y="813"/>
                  </a:lnTo>
                  <a:lnTo>
                    <a:pt x="626" y="815"/>
                  </a:lnTo>
                  <a:lnTo>
                    <a:pt x="626" y="818"/>
                  </a:lnTo>
                  <a:lnTo>
                    <a:pt x="622" y="825"/>
                  </a:lnTo>
                  <a:lnTo>
                    <a:pt x="622" y="827"/>
                  </a:lnTo>
                  <a:lnTo>
                    <a:pt x="617" y="831"/>
                  </a:lnTo>
                  <a:lnTo>
                    <a:pt x="603" y="845"/>
                  </a:lnTo>
                  <a:lnTo>
                    <a:pt x="601" y="847"/>
                  </a:lnTo>
                  <a:lnTo>
                    <a:pt x="599" y="850"/>
                  </a:lnTo>
                  <a:lnTo>
                    <a:pt x="599" y="854"/>
                  </a:lnTo>
                  <a:lnTo>
                    <a:pt x="597" y="857"/>
                  </a:lnTo>
                  <a:lnTo>
                    <a:pt x="592" y="859"/>
                  </a:lnTo>
                  <a:lnTo>
                    <a:pt x="587" y="863"/>
                  </a:lnTo>
                  <a:lnTo>
                    <a:pt x="585" y="866"/>
                  </a:lnTo>
                  <a:lnTo>
                    <a:pt x="583" y="873"/>
                  </a:lnTo>
                  <a:lnTo>
                    <a:pt x="583" y="875"/>
                  </a:lnTo>
                  <a:lnTo>
                    <a:pt x="583" y="879"/>
                  </a:lnTo>
                  <a:lnTo>
                    <a:pt x="581" y="891"/>
                  </a:lnTo>
                  <a:lnTo>
                    <a:pt x="581" y="902"/>
                  </a:lnTo>
                  <a:lnTo>
                    <a:pt x="578" y="909"/>
                  </a:lnTo>
                  <a:lnTo>
                    <a:pt x="578" y="916"/>
                  </a:lnTo>
                  <a:lnTo>
                    <a:pt x="569" y="914"/>
                  </a:lnTo>
                  <a:lnTo>
                    <a:pt x="562" y="909"/>
                  </a:lnTo>
                  <a:lnTo>
                    <a:pt x="558" y="905"/>
                  </a:lnTo>
                  <a:lnTo>
                    <a:pt x="555" y="902"/>
                  </a:lnTo>
                  <a:lnTo>
                    <a:pt x="553" y="898"/>
                  </a:lnTo>
                  <a:lnTo>
                    <a:pt x="551" y="898"/>
                  </a:lnTo>
                  <a:lnTo>
                    <a:pt x="544" y="895"/>
                  </a:lnTo>
                  <a:lnTo>
                    <a:pt x="539" y="893"/>
                  </a:lnTo>
                  <a:lnTo>
                    <a:pt x="537" y="889"/>
                  </a:lnTo>
                  <a:lnTo>
                    <a:pt x="539" y="884"/>
                  </a:lnTo>
                  <a:lnTo>
                    <a:pt x="544" y="875"/>
                  </a:lnTo>
                  <a:lnTo>
                    <a:pt x="544" y="873"/>
                  </a:lnTo>
                  <a:lnTo>
                    <a:pt x="542" y="866"/>
                  </a:lnTo>
                  <a:lnTo>
                    <a:pt x="535" y="854"/>
                  </a:lnTo>
                  <a:lnTo>
                    <a:pt x="526" y="843"/>
                  </a:lnTo>
                  <a:lnTo>
                    <a:pt x="521" y="843"/>
                  </a:lnTo>
                  <a:lnTo>
                    <a:pt x="514" y="843"/>
                  </a:lnTo>
                  <a:lnTo>
                    <a:pt x="507" y="843"/>
                  </a:lnTo>
                  <a:lnTo>
                    <a:pt x="496" y="843"/>
                  </a:lnTo>
                  <a:lnTo>
                    <a:pt x="489" y="841"/>
                  </a:lnTo>
                  <a:lnTo>
                    <a:pt x="487" y="841"/>
                  </a:lnTo>
                  <a:lnTo>
                    <a:pt x="482" y="841"/>
                  </a:lnTo>
                  <a:lnTo>
                    <a:pt x="473" y="843"/>
                  </a:lnTo>
                  <a:lnTo>
                    <a:pt x="462" y="845"/>
                  </a:lnTo>
                  <a:lnTo>
                    <a:pt x="450" y="845"/>
                  </a:lnTo>
                  <a:lnTo>
                    <a:pt x="441" y="847"/>
                  </a:lnTo>
                  <a:lnTo>
                    <a:pt x="441" y="850"/>
                  </a:lnTo>
                  <a:lnTo>
                    <a:pt x="439" y="852"/>
                  </a:lnTo>
                  <a:lnTo>
                    <a:pt x="439" y="854"/>
                  </a:lnTo>
                  <a:lnTo>
                    <a:pt x="434" y="857"/>
                  </a:lnTo>
                  <a:lnTo>
                    <a:pt x="427" y="861"/>
                  </a:lnTo>
                  <a:lnTo>
                    <a:pt x="425" y="863"/>
                  </a:lnTo>
                  <a:lnTo>
                    <a:pt x="423" y="861"/>
                  </a:lnTo>
                  <a:lnTo>
                    <a:pt x="423" y="854"/>
                  </a:lnTo>
                  <a:lnTo>
                    <a:pt x="421" y="852"/>
                  </a:lnTo>
                  <a:lnTo>
                    <a:pt x="421" y="850"/>
                  </a:lnTo>
                  <a:lnTo>
                    <a:pt x="418" y="850"/>
                  </a:lnTo>
                  <a:lnTo>
                    <a:pt x="414" y="847"/>
                  </a:lnTo>
                  <a:lnTo>
                    <a:pt x="411" y="847"/>
                  </a:lnTo>
                  <a:lnTo>
                    <a:pt x="405" y="845"/>
                  </a:lnTo>
                  <a:lnTo>
                    <a:pt x="395" y="843"/>
                  </a:lnTo>
                  <a:lnTo>
                    <a:pt x="391" y="838"/>
                  </a:lnTo>
                  <a:lnTo>
                    <a:pt x="386" y="836"/>
                  </a:lnTo>
                  <a:lnTo>
                    <a:pt x="384" y="831"/>
                  </a:lnTo>
                  <a:lnTo>
                    <a:pt x="382" y="825"/>
                  </a:lnTo>
                  <a:lnTo>
                    <a:pt x="377" y="813"/>
                  </a:lnTo>
                  <a:lnTo>
                    <a:pt x="373" y="804"/>
                  </a:lnTo>
                  <a:lnTo>
                    <a:pt x="370" y="797"/>
                  </a:lnTo>
                  <a:lnTo>
                    <a:pt x="368" y="793"/>
                  </a:lnTo>
                  <a:lnTo>
                    <a:pt x="366" y="788"/>
                  </a:lnTo>
                  <a:lnTo>
                    <a:pt x="361" y="783"/>
                  </a:lnTo>
                  <a:lnTo>
                    <a:pt x="359" y="781"/>
                  </a:lnTo>
                  <a:lnTo>
                    <a:pt x="359" y="777"/>
                  </a:lnTo>
                  <a:lnTo>
                    <a:pt x="359" y="772"/>
                  </a:lnTo>
                  <a:lnTo>
                    <a:pt x="363" y="767"/>
                  </a:lnTo>
                  <a:lnTo>
                    <a:pt x="370" y="761"/>
                  </a:lnTo>
                  <a:lnTo>
                    <a:pt x="377" y="751"/>
                  </a:lnTo>
                  <a:lnTo>
                    <a:pt x="384" y="740"/>
                  </a:lnTo>
                  <a:lnTo>
                    <a:pt x="386" y="733"/>
                  </a:lnTo>
                  <a:lnTo>
                    <a:pt x="386" y="726"/>
                  </a:lnTo>
                  <a:lnTo>
                    <a:pt x="389" y="722"/>
                  </a:lnTo>
                  <a:lnTo>
                    <a:pt x="386" y="717"/>
                  </a:lnTo>
                  <a:lnTo>
                    <a:pt x="386" y="715"/>
                  </a:lnTo>
                  <a:lnTo>
                    <a:pt x="382" y="710"/>
                  </a:lnTo>
                  <a:lnTo>
                    <a:pt x="379" y="708"/>
                  </a:lnTo>
                  <a:lnTo>
                    <a:pt x="379" y="703"/>
                  </a:lnTo>
                  <a:lnTo>
                    <a:pt x="377" y="701"/>
                  </a:lnTo>
                  <a:lnTo>
                    <a:pt x="377" y="697"/>
                  </a:lnTo>
                  <a:lnTo>
                    <a:pt x="377" y="692"/>
                  </a:lnTo>
                  <a:lnTo>
                    <a:pt x="375" y="688"/>
                  </a:lnTo>
                  <a:lnTo>
                    <a:pt x="375" y="685"/>
                  </a:lnTo>
                  <a:lnTo>
                    <a:pt x="370" y="683"/>
                  </a:lnTo>
                  <a:lnTo>
                    <a:pt x="368" y="681"/>
                  </a:lnTo>
                  <a:lnTo>
                    <a:pt x="366" y="676"/>
                  </a:lnTo>
                  <a:lnTo>
                    <a:pt x="363" y="667"/>
                  </a:lnTo>
                  <a:lnTo>
                    <a:pt x="361" y="665"/>
                  </a:lnTo>
                  <a:lnTo>
                    <a:pt x="359" y="660"/>
                  </a:lnTo>
                  <a:lnTo>
                    <a:pt x="350" y="658"/>
                  </a:lnTo>
                  <a:lnTo>
                    <a:pt x="343" y="653"/>
                  </a:lnTo>
                  <a:lnTo>
                    <a:pt x="336" y="651"/>
                  </a:lnTo>
                  <a:lnTo>
                    <a:pt x="334" y="649"/>
                  </a:lnTo>
                  <a:lnTo>
                    <a:pt x="329" y="649"/>
                  </a:lnTo>
                  <a:lnTo>
                    <a:pt x="325" y="649"/>
                  </a:lnTo>
                  <a:lnTo>
                    <a:pt x="318" y="651"/>
                  </a:lnTo>
                  <a:lnTo>
                    <a:pt x="309" y="651"/>
                  </a:lnTo>
                  <a:lnTo>
                    <a:pt x="302" y="651"/>
                  </a:lnTo>
                  <a:lnTo>
                    <a:pt x="295" y="651"/>
                  </a:lnTo>
                  <a:lnTo>
                    <a:pt x="290" y="651"/>
                  </a:lnTo>
                  <a:lnTo>
                    <a:pt x="290" y="646"/>
                  </a:lnTo>
                  <a:lnTo>
                    <a:pt x="288" y="642"/>
                  </a:lnTo>
                  <a:lnTo>
                    <a:pt x="286" y="637"/>
                  </a:lnTo>
                  <a:lnTo>
                    <a:pt x="279" y="630"/>
                  </a:lnTo>
                  <a:lnTo>
                    <a:pt x="274" y="621"/>
                  </a:lnTo>
                  <a:lnTo>
                    <a:pt x="274" y="619"/>
                  </a:lnTo>
                  <a:lnTo>
                    <a:pt x="279" y="612"/>
                  </a:lnTo>
                  <a:lnTo>
                    <a:pt x="283" y="605"/>
                  </a:lnTo>
                  <a:lnTo>
                    <a:pt x="286" y="601"/>
                  </a:lnTo>
                  <a:lnTo>
                    <a:pt x="288" y="598"/>
                  </a:lnTo>
                  <a:lnTo>
                    <a:pt x="288" y="594"/>
                  </a:lnTo>
                  <a:lnTo>
                    <a:pt x="286" y="589"/>
                  </a:lnTo>
                  <a:lnTo>
                    <a:pt x="281" y="582"/>
                  </a:lnTo>
                  <a:lnTo>
                    <a:pt x="281" y="580"/>
                  </a:lnTo>
                  <a:lnTo>
                    <a:pt x="274" y="580"/>
                  </a:lnTo>
                  <a:lnTo>
                    <a:pt x="263" y="578"/>
                  </a:lnTo>
                  <a:lnTo>
                    <a:pt x="251" y="576"/>
                  </a:lnTo>
                  <a:lnTo>
                    <a:pt x="242" y="571"/>
                  </a:lnTo>
                  <a:lnTo>
                    <a:pt x="240" y="571"/>
                  </a:lnTo>
                  <a:lnTo>
                    <a:pt x="233" y="569"/>
                  </a:lnTo>
                  <a:lnTo>
                    <a:pt x="226" y="566"/>
                  </a:lnTo>
                  <a:lnTo>
                    <a:pt x="219" y="564"/>
                  </a:lnTo>
                  <a:lnTo>
                    <a:pt x="217" y="564"/>
                  </a:lnTo>
                  <a:lnTo>
                    <a:pt x="215" y="566"/>
                  </a:lnTo>
                  <a:lnTo>
                    <a:pt x="210" y="573"/>
                  </a:lnTo>
                  <a:lnTo>
                    <a:pt x="208" y="578"/>
                  </a:lnTo>
                  <a:lnTo>
                    <a:pt x="203" y="582"/>
                  </a:lnTo>
                  <a:lnTo>
                    <a:pt x="201" y="585"/>
                  </a:lnTo>
                  <a:lnTo>
                    <a:pt x="197" y="587"/>
                  </a:lnTo>
                  <a:lnTo>
                    <a:pt x="194" y="589"/>
                  </a:lnTo>
                  <a:lnTo>
                    <a:pt x="194" y="592"/>
                  </a:lnTo>
                  <a:lnTo>
                    <a:pt x="192" y="596"/>
                  </a:lnTo>
                  <a:lnTo>
                    <a:pt x="190" y="598"/>
                  </a:lnTo>
                  <a:lnTo>
                    <a:pt x="188" y="601"/>
                  </a:lnTo>
                  <a:lnTo>
                    <a:pt x="185" y="605"/>
                  </a:lnTo>
                  <a:lnTo>
                    <a:pt x="183" y="610"/>
                  </a:lnTo>
                  <a:lnTo>
                    <a:pt x="181" y="614"/>
                  </a:lnTo>
                  <a:lnTo>
                    <a:pt x="176" y="619"/>
                  </a:lnTo>
                  <a:lnTo>
                    <a:pt x="174" y="621"/>
                  </a:lnTo>
                  <a:lnTo>
                    <a:pt x="169" y="624"/>
                  </a:lnTo>
                  <a:lnTo>
                    <a:pt x="167" y="624"/>
                  </a:lnTo>
                  <a:lnTo>
                    <a:pt x="165" y="621"/>
                  </a:lnTo>
                  <a:lnTo>
                    <a:pt x="160" y="619"/>
                  </a:lnTo>
                  <a:lnTo>
                    <a:pt x="153" y="612"/>
                  </a:lnTo>
                  <a:lnTo>
                    <a:pt x="146" y="603"/>
                  </a:lnTo>
                  <a:lnTo>
                    <a:pt x="140" y="596"/>
                  </a:lnTo>
                  <a:lnTo>
                    <a:pt x="133" y="587"/>
                  </a:lnTo>
                  <a:lnTo>
                    <a:pt x="126" y="578"/>
                  </a:lnTo>
                  <a:lnTo>
                    <a:pt x="119" y="569"/>
                  </a:lnTo>
                  <a:lnTo>
                    <a:pt x="117" y="562"/>
                  </a:lnTo>
                  <a:lnTo>
                    <a:pt x="114" y="560"/>
                  </a:lnTo>
                  <a:lnTo>
                    <a:pt x="110" y="555"/>
                  </a:lnTo>
                  <a:lnTo>
                    <a:pt x="103" y="553"/>
                  </a:lnTo>
                  <a:lnTo>
                    <a:pt x="98" y="550"/>
                  </a:lnTo>
                  <a:lnTo>
                    <a:pt x="96" y="548"/>
                  </a:lnTo>
                  <a:lnTo>
                    <a:pt x="92" y="546"/>
                  </a:lnTo>
                  <a:lnTo>
                    <a:pt x="87" y="546"/>
                  </a:lnTo>
                  <a:lnTo>
                    <a:pt x="87" y="544"/>
                  </a:lnTo>
                  <a:lnTo>
                    <a:pt x="82" y="539"/>
                  </a:lnTo>
                  <a:lnTo>
                    <a:pt x="78" y="537"/>
                  </a:lnTo>
                  <a:lnTo>
                    <a:pt x="76" y="534"/>
                  </a:lnTo>
                  <a:lnTo>
                    <a:pt x="73" y="532"/>
                  </a:lnTo>
                  <a:lnTo>
                    <a:pt x="69" y="530"/>
                  </a:lnTo>
                  <a:lnTo>
                    <a:pt x="62" y="530"/>
                  </a:lnTo>
                  <a:lnTo>
                    <a:pt x="57" y="528"/>
                  </a:lnTo>
                  <a:lnTo>
                    <a:pt x="53" y="528"/>
                  </a:lnTo>
                  <a:lnTo>
                    <a:pt x="48" y="525"/>
                  </a:lnTo>
                  <a:lnTo>
                    <a:pt x="44" y="525"/>
                  </a:lnTo>
                  <a:lnTo>
                    <a:pt x="37" y="525"/>
                  </a:lnTo>
                  <a:lnTo>
                    <a:pt x="32" y="528"/>
                  </a:lnTo>
                  <a:lnTo>
                    <a:pt x="28" y="530"/>
                  </a:lnTo>
                  <a:lnTo>
                    <a:pt x="25" y="530"/>
                  </a:lnTo>
                  <a:lnTo>
                    <a:pt x="21" y="530"/>
                  </a:lnTo>
                  <a:lnTo>
                    <a:pt x="18" y="528"/>
                  </a:lnTo>
                  <a:lnTo>
                    <a:pt x="18" y="525"/>
                  </a:lnTo>
                  <a:lnTo>
                    <a:pt x="23" y="523"/>
                  </a:lnTo>
                  <a:lnTo>
                    <a:pt x="28" y="518"/>
                  </a:lnTo>
                  <a:lnTo>
                    <a:pt x="30" y="514"/>
                  </a:lnTo>
                  <a:lnTo>
                    <a:pt x="34" y="509"/>
                  </a:lnTo>
                  <a:lnTo>
                    <a:pt x="34" y="507"/>
                  </a:lnTo>
                  <a:lnTo>
                    <a:pt x="37" y="502"/>
                  </a:lnTo>
                  <a:lnTo>
                    <a:pt x="39" y="500"/>
                  </a:lnTo>
                  <a:lnTo>
                    <a:pt x="41" y="496"/>
                  </a:lnTo>
                  <a:lnTo>
                    <a:pt x="44" y="493"/>
                  </a:lnTo>
                  <a:lnTo>
                    <a:pt x="44" y="491"/>
                  </a:lnTo>
                  <a:lnTo>
                    <a:pt x="46" y="489"/>
                  </a:lnTo>
                  <a:lnTo>
                    <a:pt x="46" y="484"/>
                  </a:lnTo>
                  <a:lnTo>
                    <a:pt x="46" y="482"/>
                  </a:lnTo>
                  <a:lnTo>
                    <a:pt x="48" y="480"/>
                  </a:lnTo>
                  <a:lnTo>
                    <a:pt x="48" y="477"/>
                  </a:lnTo>
                  <a:lnTo>
                    <a:pt x="50" y="473"/>
                  </a:lnTo>
                  <a:lnTo>
                    <a:pt x="53" y="470"/>
                  </a:lnTo>
                  <a:lnTo>
                    <a:pt x="60" y="468"/>
                  </a:lnTo>
                  <a:lnTo>
                    <a:pt x="62" y="468"/>
                  </a:lnTo>
                  <a:lnTo>
                    <a:pt x="64" y="466"/>
                  </a:lnTo>
                  <a:lnTo>
                    <a:pt x="66" y="464"/>
                  </a:lnTo>
                  <a:lnTo>
                    <a:pt x="66" y="461"/>
                  </a:lnTo>
                  <a:lnTo>
                    <a:pt x="66" y="459"/>
                  </a:lnTo>
                  <a:lnTo>
                    <a:pt x="64" y="459"/>
                  </a:lnTo>
                  <a:lnTo>
                    <a:pt x="62" y="459"/>
                  </a:lnTo>
                  <a:lnTo>
                    <a:pt x="60" y="459"/>
                  </a:lnTo>
                  <a:lnTo>
                    <a:pt x="55" y="459"/>
                  </a:lnTo>
                  <a:lnTo>
                    <a:pt x="53" y="461"/>
                  </a:lnTo>
                  <a:lnTo>
                    <a:pt x="46" y="466"/>
                  </a:lnTo>
                  <a:lnTo>
                    <a:pt x="41" y="468"/>
                  </a:lnTo>
                  <a:lnTo>
                    <a:pt x="39" y="468"/>
                  </a:lnTo>
                  <a:lnTo>
                    <a:pt x="37" y="468"/>
                  </a:lnTo>
                  <a:lnTo>
                    <a:pt x="32" y="468"/>
                  </a:lnTo>
                  <a:lnTo>
                    <a:pt x="28" y="466"/>
                  </a:lnTo>
                  <a:lnTo>
                    <a:pt x="21" y="466"/>
                  </a:lnTo>
                  <a:lnTo>
                    <a:pt x="18" y="468"/>
                  </a:lnTo>
                  <a:lnTo>
                    <a:pt x="14" y="468"/>
                  </a:lnTo>
                  <a:lnTo>
                    <a:pt x="9" y="470"/>
                  </a:lnTo>
                  <a:lnTo>
                    <a:pt x="7" y="473"/>
                  </a:lnTo>
                  <a:lnTo>
                    <a:pt x="2" y="473"/>
                  </a:lnTo>
                  <a:lnTo>
                    <a:pt x="0" y="473"/>
                  </a:lnTo>
                  <a:lnTo>
                    <a:pt x="0" y="468"/>
                  </a:lnTo>
                  <a:lnTo>
                    <a:pt x="0" y="464"/>
                  </a:lnTo>
                  <a:lnTo>
                    <a:pt x="2" y="457"/>
                  </a:lnTo>
                  <a:lnTo>
                    <a:pt x="5" y="450"/>
                  </a:lnTo>
                  <a:lnTo>
                    <a:pt x="5" y="443"/>
                  </a:lnTo>
                  <a:lnTo>
                    <a:pt x="7" y="434"/>
                  </a:lnTo>
                  <a:lnTo>
                    <a:pt x="9" y="425"/>
                  </a:lnTo>
                  <a:lnTo>
                    <a:pt x="9" y="420"/>
                  </a:lnTo>
                  <a:lnTo>
                    <a:pt x="9" y="418"/>
                  </a:lnTo>
                  <a:lnTo>
                    <a:pt x="12" y="413"/>
                  </a:lnTo>
                  <a:lnTo>
                    <a:pt x="16" y="409"/>
                  </a:lnTo>
                  <a:lnTo>
                    <a:pt x="23" y="397"/>
                  </a:lnTo>
                  <a:lnTo>
                    <a:pt x="28" y="395"/>
                  </a:lnTo>
                  <a:lnTo>
                    <a:pt x="32" y="390"/>
                  </a:lnTo>
                  <a:lnTo>
                    <a:pt x="37" y="388"/>
                  </a:lnTo>
                  <a:lnTo>
                    <a:pt x="39" y="386"/>
                  </a:lnTo>
                  <a:lnTo>
                    <a:pt x="44" y="381"/>
                  </a:lnTo>
                  <a:lnTo>
                    <a:pt x="50" y="370"/>
                  </a:lnTo>
                  <a:lnTo>
                    <a:pt x="57" y="363"/>
                  </a:lnTo>
                  <a:lnTo>
                    <a:pt x="57" y="358"/>
                  </a:lnTo>
                  <a:lnTo>
                    <a:pt x="60" y="356"/>
                  </a:lnTo>
                  <a:lnTo>
                    <a:pt x="60" y="352"/>
                  </a:lnTo>
                  <a:lnTo>
                    <a:pt x="60" y="347"/>
                  </a:lnTo>
                  <a:lnTo>
                    <a:pt x="60" y="345"/>
                  </a:lnTo>
                  <a:lnTo>
                    <a:pt x="60" y="342"/>
                  </a:lnTo>
                  <a:lnTo>
                    <a:pt x="62" y="338"/>
                  </a:lnTo>
                  <a:lnTo>
                    <a:pt x="66" y="331"/>
                  </a:lnTo>
                  <a:lnTo>
                    <a:pt x="71" y="324"/>
                  </a:lnTo>
                  <a:lnTo>
                    <a:pt x="73" y="320"/>
                  </a:lnTo>
                  <a:lnTo>
                    <a:pt x="76" y="315"/>
                  </a:lnTo>
                  <a:lnTo>
                    <a:pt x="78" y="306"/>
                  </a:lnTo>
                  <a:lnTo>
                    <a:pt x="78" y="297"/>
                  </a:lnTo>
                  <a:lnTo>
                    <a:pt x="80" y="292"/>
                  </a:lnTo>
                  <a:lnTo>
                    <a:pt x="80" y="290"/>
                  </a:lnTo>
                  <a:lnTo>
                    <a:pt x="82" y="288"/>
                  </a:lnTo>
                  <a:lnTo>
                    <a:pt x="94" y="278"/>
                  </a:lnTo>
                  <a:lnTo>
                    <a:pt x="94" y="276"/>
                  </a:lnTo>
                  <a:lnTo>
                    <a:pt x="94" y="274"/>
                  </a:lnTo>
                  <a:lnTo>
                    <a:pt x="96" y="272"/>
                  </a:lnTo>
                  <a:lnTo>
                    <a:pt x="98" y="269"/>
                  </a:lnTo>
                  <a:lnTo>
                    <a:pt x="101" y="265"/>
                  </a:lnTo>
                  <a:lnTo>
                    <a:pt x="103" y="262"/>
                  </a:lnTo>
                  <a:lnTo>
                    <a:pt x="108" y="260"/>
                  </a:lnTo>
                  <a:lnTo>
                    <a:pt x="110" y="258"/>
                  </a:lnTo>
                  <a:lnTo>
                    <a:pt x="112" y="256"/>
                  </a:lnTo>
                  <a:lnTo>
                    <a:pt x="112" y="253"/>
                  </a:lnTo>
                  <a:lnTo>
                    <a:pt x="112" y="251"/>
                  </a:lnTo>
                  <a:lnTo>
                    <a:pt x="112" y="249"/>
                  </a:lnTo>
                  <a:lnTo>
                    <a:pt x="110" y="246"/>
                  </a:lnTo>
                  <a:lnTo>
                    <a:pt x="108" y="244"/>
                  </a:lnTo>
                  <a:lnTo>
                    <a:pt x="105" y="240"/>
                  </a:lnTo>
                  <a:lnTo>
                    <a:pt x="103" y="233"/>
                  </a:lnTo>
                  <a:lnTo>
                    <a:pt x="101" y="228"/>
                  </a:lnTo>
                  <a:lnTo>
                    <a:pt x="98" y="224"/>
                  </a:lnTo>
                  <a:lnTo>
                    <a:pt x="96" y="221"/>
                  </a:lnTo>
                  <a:lnTo>
                    <a:pt x="94" y="219"/>
                  </a:lnTo>
                  <a:lnTo>
                    <a:pt x="94" y="217"/>
                  </a:lnTo>
                  <a:lnTo>
                    <a:pt x="94" y="214"/>
                  </a:lnTo>
                  <a:lnTo>
                    <a:pt x="96" y="212"/>
                  </a:lnTo>
                  <a:lnTo>
                    <a:pt x="96" y="210"/>
                  </a:lnTo>
                  <a:lnTo>
                    <a:pt x="96" y="208"/>
                  </a:lnTo>
                  <a:lnTo>
                    <a:pt x="94" y="205"/>
                  </a:lnTo>
                  <a:lnTo>
                    <a:pt x="89" y="201"/>
                  </a:lnTo>
                  <a:lnTo>
                    <a:pt x="80" y="194"/>
                  </a:lnTo>
                  <a:lnTo>
                    <a:pt x="76" y="189"/>
                  </a:lnTo>
                  <a:lnTo>
                    <a:pt x="71" y="185"/>
                  </a:lnTo>
                  <a:lnTo>
                    <a:pt x="69" y="183"/>
                  </a:lnTo>
                  <a:lnTo>
                    <a:pt x="66" y="176"/>
                  </a:lnTo>
                  <a:lnTo>
                    <a:pt x="64" y="169"/>
                  </a:lnTo>
                  <a:lnTo>
                    <a:pt x="62" y="167"/>
                  </a:lnTo>
                  <a:lnTo>
                    <a:pt x="60" y="162"/>
                  </a:lnTo>
                  <a:lnTo>
                    <a:pt x="57" y="160"/>
                  </a:lnTo>
                  <a:lnTo>
                    <a:pt x="60" y="151"/>
                  </a:lnTo>
                  <a:lnTo>
                    <a:pt x="64" y="146"/>
                  </a:lnTo>
                  <a:lnTo>
                    <a:pt x="66" y="141"/>
                  </a:lnTo>
                  <a:lnTo>
                    <a:pt x="71" y="139"/>
                  </a:lnTo>
                  <a:lnTo>
                    <a:pt x="76" y="137"/>
                  </a:lnTo>
                  <a:lnTo>
                    <a:pt x="82" y="137"/>
                  </a:lnTo>
                  <a:lnTo>
                    <a:pt x="94" y="139"/>
                  </a:lnTo>
                  <a:lnTo>
                    <a:pt x="105" y="141"/>
                  </a:lnTo>
                  <a:lnTo>
                    <a:pt x="121" y="146"/>
                  </a:lnTo>
                  <a:lnTo>
                    <a:pt x="133" y="146"/>
                  </a:lnTo>
                  <a:lnTo>
                    <a:pt x="142" y="148"/>
                  </a:lnTo>
                  <a:lnTo>
                    <a:pt x="149" y="153"/>
                  </a:lnTo>
                  <a:lnTo>
                    <a:pt x="156" y="155"/>
                  </a:lnTo>
                  <a:lnTo>
                    <a:pt x="158" y="157"/>
                  </a:lnTo>
                  <a:lnTo>
                    <a:pt x="162" y="162"/>
                  </a:lnTo>
                  <a:lnTo>
                    <a:pt x="169" y="162"/>
                  </a:lnTo>
                  <a:lnTo>
                    <a:pt x="172" y="164"/>
                  </a:lnTo>
                  <a:lnTo>
                    <a:pt x="176" y="164"/>
                  </a:lnTo>
                  <a:lnTo>
                    <a:pt x="178" y="164"/>
                  </a:lnTo>
                  <a:lnTo>
                    <a:pt x="183" y="164"/>
                  </a:lnTo>
                  <a:lnTo>
                    <a:pt x="185" y="160"/>
                  </a:lnTo>
                  <a:lnTo>
                    <a:pt x="188" y="155"/>
                  </a:lnTo>
                  <a:lnTo>
                    <a:pt x="188" y="151"/>
                  </a:lnTo>
                  <a:lnTo>
                    <a:pt x="190" y="141"/>
                  </a:lnTo>
                  <a:lnTo>
                    <a:pt x="192" y="137"/>
                  </a:lnTo>
                  <a:lnTo>
                    <a:pt x="197" y="132"/>
                  </a:lnTo>
                  <a:lnTo>
                    <a:pt x="201" y="130"/>
                  </a:lnTo>
                  <a:lnTo>
                    <a:pt x="203" y="130"/>
                  </a:lnTo>
                  <a:lnTo>
                    <a:pt x="208" y="130"/>
                  </a:lnTo>
                  <a:lnTo>
                    <a:pt x="213" y="132"/>
                  </a:lnTo>
                  <a:lnTo>
                    <a:pt x="217" y="135"/>
                  </a:lnTo>
                  <a:lnTo>
                    <a:pt x="222" y="137"/>
                  </a:lnTo>
                  <a:lnTo>
                    <a:pt x="231" y="146"/>
                  </a:lnTo>
                  <a:lnTo>
                    <a:pt x="235" y="148"/>
                  </a:lnTo>
                  <a:lnTo>
                    <a:pt x="242" y="151"/>
                  </a:lnTo>
                  <a:lnTo>
                    <a:pt x="249" y="151"/>
                  </a:lnTo>
                  <a:lnTo>
                    <a:pt x="261" y="153"/>
                  </a:lnTo>
                  <a:lnTo>
                    <a:pt x="270" y="153"/>
                  </a:lnTo>
                  <a:lnTo>
                    <a:pt x="281" y="153"/>
                  </a:lnTo>
                  <a:lnTo>
                    <a:pt x="290" y="157"/>
                  </a:lnTo>
                  <a:lnTo>
                    <a:pt x="302" y="162"/>
                  </a:lnTo>
                  <a:lnTo>
                    <a:pt x="311" y="164"/>
                  </a:lnTo>
                  <a:lnTo>
                    <a:pt x="318" y="167"/>
                  </a:lnTo>
                  <a:lnTo>
                    <a:pt x="327" y="167"/>
                  </a:lnTo>
                  <a:lnTo>
                    <a:pt x="336" y="164"/>
                  </a:lnTo>
                  <a:lnTo>
                    <a:pt x="343" y="164"/>
                  </a:lnTo>
                  <a:lnTo>
                    <a:pt x="347" y="167"/>
                  </a:lnTo>
                  <a:lnTo>
                    <a:pt x="361" y="169"/>
                  </a:lnTo>
                  <a:lnTo>
                    <a:pt x="370" y="171"/>
                  </a:lnTo>
                  <a:lnTo>
                    <a:pt x="379" y="173"/>
                  </a:lnTo>
                  <a:lnTo>
                    <a:pt x="384" y="173"/>
                  </a:lnTo>
                  <a:lnTo>
                    <a:pt x="386" y="173"/>
                  </a:lnTo>
                  <a:lnTo>
                    <a:pt x="391" y="171"/>
                  </a:lnTo>
                  <a:lnTo>
                    <a:pt x="400" y="164"/>
                  </a:lnTo>
                  <a:lnTo>
                    <a:pt x="402" y="157"/>
                  </a:lnTo>
                  <a:lnTo>
                    <a:pt x="405" y="155"/>
                  </a:lnTo>
                  <a:lnTo>
                    <a:pt x="407" y="151"/>
                  </a:lnTo>
                  <a:lnTo>
                    <a:pt x="411" y="148"/>
                  </a:lnTo>
                  <a:lnTo>
                    <a:pt x="418" y="141"/>
                  </a:lnTo>
                  <a:lnTo>
                    <a:pt x="430" y="135"/>
                  </a:lnTo>
                  <a:lnTo>
                    <a:pt x="439" y="130"/>
                  </a:lnTo>
                  <a:lnTo>
                    <a:pt x="446" y="128"/>
                  </a:lnTo>
                  <a:lnTo>
                    <a:pt x="450" y="128"/>
                  </a:lnTo>
                  <a:lnTo>
                    <a:pt x="453" y="128"/>
                  </a:lnTo>
                  <a:lnTo>
                    <a:pt x="466" y="130"/>
                  </a:lnTo>
                  <a:lnTo>
                    <a:pt x="485" y="132"/>
                  </a:lnTo>
                  <a:lnTo>
                    <a:pt x="489" y="135"/>
                  </a:lnTo>
                  <a:lnTo>
                    <a:pt x="494" y="132"/>
                  </a:lnTo>
                  <a:lnTo>
                    <a:pt x="498" y="132"/>
                  </a:lnTo>
                  <a:lnTo>
                    <a:pt x="512" y="128"/>
                  </a:lnTo>
                  <a:lnTo>
                    <a:pt x="521" y="125"/>
                  </a:lnTo>
                  <a:lnTo>
                    <a:pt x="528" y="125"/>
                  </a:lnTo>
                  <a:lnTo>
                    <a:pt x="535" y="128"/>
                  </a:lnTo>
                  <a:lnTo>
                    <a:pt x="539" y="128"/>
                  </a:lnTo>
                  <a:lnTo>
                    <a:pt x="551" y="132"/>
                  </a:lnTo>
                  <a:lnTo>
                    <a:pt x="562" y="135"/>
                  </a:lnTo>
                  <a:lnTo>
                    <a:pt x="576" y="135"/>
                  </a:lnTo>
                  <a:lnTo>
                    <a:pt x="581" y="132"/>
                  </a:lnTo>
                  <a:lnTo>
                    <a:pt x="587" y="132"/>
                  </a:lnTo>
                  <a:lnTo>
                    <a:pt x="592" y="130"/>
                  </a:lnTo>
                  <a:lnTo>
                    <a:pt x="606" y="121"/>
                  </a:lnTo>
                  <a:lnTo>
                    <a:pt x="622" y="107"/>
                  </a:lnTo>
                  <a:lnTo>
                    <a:pt x="631" y="100"/>
                  </a:lnTo>
                  <a:lnTo>
                    <a:pt x="635" y="96"/>
                  </a:lnTo>
                  <a:lnTo>
                    <a:pt x="638" y="91"/>
                  </a:lnTo>
                  <a:lnTo>
                    <a:pt x="640" y="87"/>
                  </a:lnTo>
                  <a:lnTo>
                    <a:pt x="640" y="82"/>
                  </a:lnTo>
                  <a:lnTo>
                    <a:pt x="644" y="75"/>
                  </a:lnTo>
                  <a:lnTo>
                    <a:pt x="647" y="71"/>
                  </a:lnTo>
                  <a:lnTo>
                    <a:pt x="651" y="68"/>
                  </a:lnTo>
                  <a:lnTo>
                    <a:pt x="654" y="66"/>
                  </a:lnTo>
                  <a:lnTo>
                    <a:pt x="658" y="66"/>
                  </a:lnTo>
                  <a:lnTo>
                    <a:pt x="663" y="66"/>
                  </a:lnTo>
                  <a:lnTo>
                    <a:pt x="667" y="68"/>
                  </a:lnTo>
                  <a:lnTo>
                    <a:pt x="676" y="75"/>
                  </a:lnTo>
                  <a:lnTo>
                    <a:pt x="683" y="80"/>
                  </a:lnTo>
                  <a:lnTo>
                    <a:pt x="688" y="82"/>
                  </a:lnTo>
                  <a:lnTo>
                    <a:pt x="692" y="82"/>
                  </a:lnTo>
                  <a:lnTo>
                    <a:pt x="695" y="80"/>
                  </a:lnTo>
                  <a:lnTo>
                    <a:pt x="699" y="77"/>
                  </a:lnTo>
                  <a:lnTo>
                    <a:pt x="699" y="75"/>
                  </a:lnTo>
                  <a:lnTo>
                    <a:pt x="702" y="71"/>
                  </a:lnTo>
                  <a:lnTo>
                    <a:pt x="706" y="66"/>
                  </a:lnTo>
                  <a:lnTo>
                    <a:pt x="711" y="52"/>
                  </a:lnTo>
                  <a:lnTo>
                    <a:pt x="715" y="48"/>
                  </a:lnTo>
                  <a:lnTo>
                    <a:pt x="718" y="45"/>
                  </a:lnTo>
                  <a:lnTo>
                    <a:pt x="724" y="41"/>
                  </a:lnTo>
                  <a:lnTo>
                    <a:pt x="736" y="36"/>
                  </a:lnTo>
                  <a:lnTo>
                    <a:pt x="745" y="36"/>
                  </a:lnTo>
                  <a:lnTo>
                    <a:pt x="754" y="36"/>
                  </a:lnTo>
                  <a:lnTo>
                    <a:pt x="768" y="39"/>
                  </a:lnTo>
                  <a:lnTo>
                    <a:pt x="782" y="39"/>
                  </a:lnTo>
                  <a:lnTo>
                    <a:pt x="786" y="39"/>
                  </a:lnTo>
                  <a:lnTo>
                    <a:pt x="791" y="36"/>
                  </a:lnTo>
                  <a:lnTo>
                    <a:pt x="793" y="34"/>
                  </a:lnTo>
                  <a:lnTo>
                    <a:pt x="798" y="32"/>
                  </a:lnTo>
                  <a:lnTo>
                    <a:pt x="804" y="23"/>
                  </a:lnTo>
                  <a:lnTo>
                    <a:pt x="811" y="9"/>
                  </a:lnTo>
                  <a:lnTo>
                    <a:pt x="816" y="4"/>
                  </a:lnTo>
                  <a:lnTo>
                    <a:pt x="820" y="2"/>
                  </a:lnTo>
                  <a:lnTo>
                    <a:pt x="825" y="0"/>
                  </a:lnTo>
                  <a:lnTo>
                    <a:pt x="832" y="0"/>
                  </a:lnTo>
                  <a:lnTo>
                    <a:pt x="836" y="2"/>
                  </a:lnTo>
                  <a:lnTo>
                    <a:pt x="843" y="4"/>
                  </a:lnTo>
                  <a:lnTo>
                    <a:pt x="864" y="11"/>
                  </a:lnTo>
                  <a:lnTo>
                    <a:pt x="882" y="18"/>
                  </a:lnTo>
                  <a:lnTo>
                    <a:pt x="894" y="25"/>
                  </a:lnTo>
                  <a:lnTo>
                    <a:pt x="900" y="29"/>
                  </a:lnTo>
                  <a:lnTo>
                    <a:pt x="907" y="32"/>
                  </a:lnTo>
                  <a:lnTo>
                    <a:pt x="919" y="36"/>
                  </a:lnTo>
                  <a:close/>
                  <a:moveTo>
                    <a:pt x="914" y="802"/>
                  </a:moveTo>
                  <a:lnTo>
                    <a:pt x="926" y="802"/>
                  </a:lnTo>
                  <a:lnTo>
                    <a:pt x="928" y="799"/>
                  </a:lnTo>
                  <a:lnTo>
                    <a:pt x="932" y="797"/>
                  </a:lnTo>
                  <a:lnTo>
                    <a:pt x="935" y="797"/>
                  </a:lnTo>
                  <a:lnTo>
                    <a:pt x="937" y="795"/>
                  </a:lnTo>
                  <a:lnTo>
                    <a:pt x="939" y="793"/>
                  </a:lnTo>
                  <a:lnTo>
                    <a:pt x="944" y="790"/>
                  </a:lnTo>
                  <a:lnTo>
                    <a:pt x="946" y="786"/>
                  </a:lnTo>
                  <a:lnTo>
                    <a:pt x="948" y="783"/>
                  </a:lnTo>
                  <a:lnTo>
                    <a:pt x="948" y="781"/>
                  </a:lnTo>
                  <a:lnTo>
                    <a:pt x="951" y="779"/>
                  </a:lnTo>
                  <a:lnTo>
                    <a:pt x="953" y="774"/>
                  </a:lnTo>
                  <a:lnTo>
                    <a:pt x="953" y="770"/>
                  </a:lnTo>
                  <a:lnTo>
                    <a:pt x="955" y="765"/>
                  </a:lnTo>
                  <a:lnTo>
                    <a:pt x="955" y="761"/>
                  </a:lnTo>
                  <a:lnTo>
                    <a:pt x="955" y="758"/>
                  </a:lnTo>
                  <a:lnTo>
                    <a:pt x="953" y="756"/>
                  </a:lnTo>
                  <a:lnTo>
                    <a:pt x="951" y="756"/>
                  </a:lnTo>
                  <a:lnTo>
                    <a:pt x="955" y="754"/>
                  </a:lnTo>
                  <a:lnTo>
                    <a:pt x="960" y="751"/>
                  </a:lnTo>
                  <a:lnTo>
                    <a:pt x="960" y="749"/>
                  </a:lnTo>
                  <a:lnTo>
                    <a:pt x="960" y="747"/>
                  </a:lnTo>
                  <a:lnTo>
                    <a:pt x="958" y="745"/>
                  </a:lnTo>
                  <a:lnTo>
                    <a:pt x="960" y="745"/>
                  </a:lnTo>
                  <a:lnTo>
                    <a:pt x="958" y="745"/>
                  </a:lnTo>
                  <a:lnTo>
                    <a:pt x="958" y="742"/>
                  </a:lnTo>
                  <a:lnTo>
                    <a:pt x="955" y="742"/>
                  </a:lnTo>
                  <a:lnTo>
                    <a:pt x="955" y="740"/>
                  </a:lnTo>
                  <a:lnTo>
                    <a:pt x="955" y="738"/>
                  </a:lnTo>
                  <a:lnTo>
                    <a:pt x="958" y="738"/>
                  </a:lnTo>
                  <a:lnTo>
                    <a:pt x="951" y="738"/>
                  </a:lnTo>
                  <a:lnTo>
                    <a:pt x="946" y="735"/>
                  </a:lnTo>
                  <a:lnTo>
                    <a:pt x="944" y="735"/>
                  </a:lnTo>
                  <a:lnTo>
                    <a:pt x="942" y="735"/>
                  </a:lnTo>
                  <a:lnTo>
                    <a:pt x="942" y="733"/>
                  </a:lnTo>
                  <a:lnTo>
                    <a:pt x="937" y="733"/>
                  </a:lnTo>
                  <a:lnTo>
                    <a:pt x="935" y="731"/>
                  </a:lnTo>
                  <a:lnTo>
                    <a:pt x="932" y="729"/>
                  </a:lnTo>
                  <a:lnTo>
                    <a:pt x="928" y="724"/>
                  </a:lnTo>
                  <a:lnTo>
                    <a:pt x="921" y="715"/>
                  </a:lnTo>
                  <a:lnTo>
                    <a:pt x="916" y="710"/>
                  </a:lnTo>
                  <a:lnTo>
                    <a:pt x="912" y="708"/>
                  </a:lnTo>
                  <a:lnTo>
                    <a:pt x="907" y="703"/>
                  </a:lnTo>
                  <a:lnTo>
                    <a:pt x="903" y="703"/>
                  </a:lnTo>
                  <a:lnTo>
                    <a:pt x="896" y="703"/>
                  </a:lnTo>
                  <a:lnTo>
                    <a:pt x="894" y="703"/>
                  </a:lnTo>
                  <a:lnTo>
                    <a:pt x="891" y="706"/>
                  </a:lnTo>
                  <a:lnTo>
                    <a:pt x="887" y="710"/>
                  </a:lnTo>
                  <a:lnTo>
                    <a:pt x="884" y="713"/>
                  </a:lnTo>
                  <a:lnTo>
                    <a:pt x="882" y="715"/>
                  </a:lnTo>
                  <a:lnTo>
                    <a:pt x="882" y="717"/>
                  </a:lnTo>
                  <a:lnTo>
                    <a:pt x="880" y="719"/>
                  </a:lnTo>
                  <a:lnTo>
                    <a:pt x="878" y="724"/>
                  </a:lnTo>
                  <a:lnTo>
                    <a:pt x="875" y="729"/>
                  </a:lnTo>
                  <a:lnTo>
                    <a:pt x="875" y="731"/>
                  </a:lnTo>
                  <a:lnTo>
                    <a:pt x="873" y="735"/>
                  </a:lnTo>
                  <a:lnTo>
                    <a:pt x="871" y="738"/>
                  </a:lnTo>
                  <a:lnTo>
                    <a:pt x="871" y="742"/>
                  </a:lnTo>
                  <a:lnTo>
                    <a:pt x="868" y="745"/>
                  </a:lnTo>
                  <a:lnTo>
                    <a:pt x="868" y="747"/>
                  </a:lnTo>
                  <a:lnTo>
                    <a:pt x="868" y="749"/>
                  </a:lnTo>
                  <a:lnTo>
                    <a:pt x="871" y="751"/>
                  </a:lnTo>
                  <a:lnTo>
                    <a:pt x="871" y="754"/>
                  </a:lnTo>
                  <a:lnTo>
                    <a:pt x="871" y="756"/>
                  </a:lnTo>
                  <a:lnTo>
                    <a:pt x="868" y="761"/>
                  </a:lnTo>
                  <a:lnTo>
                    <a:pt x="868" y="763"/>
                  </a:lnTo>
                  <a:lnTo>
                    <a:pt x="868" y="767"/>
                  </a:lnTo>
                  <a:lnTo>
                    <a:pt x="871" y="770"/>
                  </a:lnTo>
                  <a:lnTo>
                    <a:pt x="871" y="774"/>
                  </a:lnTo>
                  <a:lnTo>
                    <a:pt x="873" y="779"/>
                  </a:lnTo>
                  <a:lnTo>
                    <a:pt x="875" y="781"/>
                  </a:lnTo>
                  <a:lnTo>
                    <a:pt x="878" y="783"/>
                  </a:lnTo>
                  <a:lnTo>
                    <a:pt x="878" y="786"/>
                  </a:lnTo>
                  <a:lnTo>
                    <a:pt x="884" y="788"/>
                  </a:lnTo>
                  <a:lnTo>
                    <a:pt x="894" y="790"/>
                  </a:lnTo>
                  <a:lnTo>
                    <a:pt x="896" y="790"/>
                  </a:lnTo>
                  <a:lnTo>
                    <a:pt x="900" y="795"/>
                  </a:lnTo>
                  <a:lnTo>
                    <a:pt x="905" y="797"/>
                  </a:lnTo>
                  <a:lnTo>
                    <a:pt x="907" y="799"/>
                  </a:lnTo>
                  <a:lnTo>
                    <a:pt x="914" y="802"/>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06" name="A105">
              <a:extLst>
                <a:ext uri="{FF2B5EF4-FFF2-40B4-BE49-F238E27FC236}">
                  <a16:creationId xmlns:a16="http://schemas.microsoft.com/office/drawing/2014/main" id="{491CDCAE-E88A-535E-E50A-5783A93D346A}"/>
                </a:ext>
              </a:extLst>
            </xdr:cNvPr>
            <xdr:cNvSpPr>
              <a:spLocks/>
            </xdr:cNvSpPr>
          </xdr:nvSpPr>
          <xdr:spPr bwMode="auto">
            <a:xfrm>
              <a:off x="4524216" y="8179422"/>
              <a:ext cx="417050" cy="309728"/>
            </a:xfrm>
            <a:custGeom>
              <a:avLst/>
              <a:gdLst/>
              <a:ahLst/>
              <a:cxnLst>
                <a:cxn ang="0">
                  <a:pos x="46" y="316"/>
                </a:cxn>
                <a:cxn ang="0">
                  <a:pos x="34" y="329"/>
                </a:cxn>
                <a:cxn ang="0">
                  <a:pos x="21" y="309"/>
                </a:cxn>
                <a:cxn ang="0">
                  <a:pos x="14" y="284"/>
                </a:cxn>
                <a:cxn ang="0">
                  <a:pos x="12" y="254"/>
                </a:cxn>
                <a:cxn ang="0">
                  <a:pos x="0" y="224"/>
                </a:cxn>
                <a:cxn ang="0">
                  <a:pos x="18" y="213"/>
                </a:cxn>
                <a:cxn ang="0">
                  <a:pos x="41" y="204"/>
                </a:cxn>
                <a:cxn ang="0">
                  <a:pos x="62" y="185"/>
                </a:cxn>
                <a:cxn ang="0">
                  <a:pos x="39" y="160"/>
                </a:cxn>
                <a:cxn ang="0">
                  <a:pos x="18" y="163"/>
                </a:cxn>
                <a:cxn ang="0">
                  <a:pos x="0" y="151"/>
                </a:cxn>
                <a:cxn ang="0">
                  <a:pos x="21" y="124"/>
                </a:cxn>
                <a:cxn ang="0">
                  <a:pos x="46" y="108"/>
                </a:cxn>
                <a:cxn ang="0">
                  <a:pos x="62" y="110"/>
                </a:cxn>
                <a:cxn ang="0">
                  <a:pos x="82" y="126"/>
                </a:cxn>
                <a:cxn ang="0">
                  <a:pos x="101" y="121"/>
                </a:cxn>
                <a:cxn ang="0">
                  <a:pos x="124" y="101"/>
                </a:cxn>
                <a:cxn ang="0">
                  <a:pos x="133" y="83"/>
                </a:cxn>
                <a:cxn ang="0">
                  <a:pos x="149" y="64"/>
                </a:cxn>
                <a:cxn ang="0">
                  <a:pos x="135" y="51"/>
                </a:cxn>
                <a:cxn ang="0">
                  <a:pos x="119" y="32"/>
                </a:cxn>
                <a:cxn ang="0">
                  <a:pos x="124" y="21"/>
                </a:cxn>
                <a:cxn ang="0">
                  <a:pos x="137" y="21"/>
                </a:cxn>
                <a:cxn ang="0">
                  <a:pos x="156" y="7"/>
                </a:cxn>
                <a:cxn ang="0">
                  <a:pos x="172" y="16"/>
                </a:cxn>
                <a:cxn ang="0">
                  <a:pos x="185" y="9"/>
                </a:cxn>
                <a:cxn ang="0">
                  <a:pos x="215" y="3"/>
                </a:cxn>
                <a:cxn ang="0">
                  <a:pos x="247" y="3"/>
                </a:cxn>
                <a:cxn ang="0">
                  <a:pos x="265" y="12"/>
                </a:cxn>
                <a:cxn ang="0">
                  <a:pos x="297" y="28"/>
                </a:cxn>
                <a:cxn ang="0">
                  <a:pos x="315" y="12"/>
                </a:cxn>
                <a:cxn ang="0">
                  <a:pos x="336" y="30"/>
                </a:cxn>
                <a:cxn ang="0">
                  <a:pos x="357" y="53"/>
                </a:cxn>
                <a:cxn ang="0">
                  <a:pos x="377" y="71"/>
                </a:cxn>
                <a:cxn ang="0">
                  <a:pos x="405" y="83"/>
                </a:cxn>
                <a:cxn ang="0">
                  <a:pos x="398" y="112"/>
                </a:cxn>
                <a:cxn ang="0">
                  <a:pos x="418" y="124"/>
                </a:cxn>
                <a:cxn ang="0">
                  <a:pos x="443" y="133"/>
                </a:cxn>
                <a:cxn ang="0">
                  <a:pos x="441" y="156"/>
                </a:cxn>
                <a:cxn ang="0">
                  <a:pos x="432" y="174"/>
                </a:cxn>
                <a:cxn ang="0">
                  <a:pos x="430" y="190"/>
                </a:cxn>
                <a:cxn ang="0">
                  <a:pos x="441" y="211"/>
                </a:cxn>
                <a:cxn ang="0">
                  <a:pos x="432" y="233"/>
                </a:cxn>
                <a:cxn ang="0">
                  <a:pos x="407" y="224"/>
                </a:cxn>
                <a:cxn ang="0">
                  <a:pos x="395" y="238"/>
                </a:cxn>
                <a:cxn ang="0">
                  <a:pos x="375" y="256"/>
                </a:cxn>
                <a:cxn ang="0">
                  <a:pos x="352" y="272"/>
                </a:cxn>
                <a:cxn ang="0">
                  <a:pos x="329" y="277"/>
                </a:cxn>
                <a:cxn ang="0">
                  <a:pos x="313" y="256"/>
                </a:cxn>
                <a:cxn ang="0">
                  <a:pos x="297" y="252"/>
                </a:cxn>
                <a:cxn ang="0">
                  <a:pos x="265" y="256"/>
                </a:cxn>
                <a:cxn ang="0">
                  <a:pos x="238" y="261"/>
                </a:cxn>
                <a:cxn ang="0">
                  <a:pos x="224" y="272"/>
                </a:cxn>
                <a:cxn ang="0">
                  <a:pos x="208" y="281"/>
                </a:cxn>
                <a:cxn ang="0">
                  <a:pos x="199" y="293"/>
                </a:cxn>
                <a:cxn ang="0">
                  <a:pos x="199" y="313"/>
                </a:cxn>
                <a:cxn ang="0">
                  <a:pos x="174" y="316"/>
                </a:cxn>
                <a:cxn ang="0">
                  <a:pos x="149" y="313"/>
                </a:cxn>
                <a:cxn ang="0">
                  <a:pos x="119" y="320"/>
                </a:cxn>
                <a:cxn ang="0">
                  <a:pos x="101" y="313"/>
                </a:cxn>
                <a:cxn ang="0">
                  <a:pos x="78" y="311"/>
                </a:cxn>
              </a:cxnLst>
              <a:rect l="0" t="0" r="r" b="b"/>
              <a:pathLst>
                <a:path w="443" h="329">
                  <a:moveTo>
                    <a:pt x="78" y="311"/>
                  </a:moveTo>
                  <a:lnTo>
                    <a:pt x="76" y="311"/>
                  </a:lnTo>
                  <a:lnTo>
                    <a:pt x="73" y="313"/>
                  </a:lnTo>
                  <a:lnTo>
                    <a:pt x="71" y="313"/>
                  </a:lnTo>
                  <a:lnTo>
                    <a:pt x="66" y="313"/>
                  </a:lnTo>
                  <a:lnTo>
                    <a:pt x="60" y="313"/>
                  </a:lnTo>
                  <a:lnTo>
                    <a:pt x="53" y="313"/>
                  </a:lnTo>
                  <a:lnTo>
                    <a:pt x="46" y="316"/>
                  </a:lnTo>
                  <a:lnTo>
                    <a:pt x="44" y="316"/>
                  </a:lnTo>
                  <a:lnTo>
                    <a:pt x="41" y="318"/>
                  </a:lnTo>
                  <a:lnTo>
                    <a:pt x="39" y="318"/>
                  </a:lnTo>
                  <a:lnTo>
                    <a:pt x="39" y="320"/>
                  </a:lnTo>
                  <a:lnTo>
                    <a:pt x="39" y="322"/>
                  </a:lnTo>
                  <a:lnTo>
                    <a:pt x="39" y="327"/>
                  </a:lnTo>
                  <a:lnTo>
                    <a:pt x="39" y="329"/>
                  </a:lnTo>
                  <a:lnTo>
                    <a:pt x="34" y="329"/>
                  </a:lnTo>
                  <a:lnTo>
                    <a:pt x="32" y="329"/>
                  </a:lnTo>
                  <a:lnTo>
                    <a:pt x="28" y="329"/>
                  </a:lnTo>
                  <a:lnTo>
                    <a:pt x="25" y="327"/>
                  </a:lnTo>
                  <a:lnTo>
                    <a:pt x="23" y="327"/>
                  </a:lnTo>
                  <a:lnTo>
                    <a:pt x="23" y="325"/>
                  </a:lnTo>
                  <a:lnTo>
                    <a:pt x="23" y="320"/>
                  </a:lnTo>
                  <a:lnTo>
                    <a:pt x="21" y="316"/>
                  </a:lnTo>
                  <a:lnTo>
                    <a:pt x="21" y="309"/>
                  </a:lnTo>
                  <a:lnTo>
                    <a:pt x="18" y="300"/>
                  </a:lnTo>
                  <a:lnTo>
                    <a:pt x="18" y="297"/>
                  </a:lnTo>
                  <a:lnTo>
                    <a:pt x="16" y="295"/>
                  </a:lnTo>
                  <a:lnTo>
                    <a:pt x="12" y="293"/>
                  </a:lnTo>
                  <a:lnTo>
                    <a:pt x="12" y="291"/>
                  </a:lnTo>
                  <a:lnTo>
                    <a:pt x="12" y="288"/>
                  </a:lnTo>
                  <a:lnTo>
                    <a:pt x="12" y="288"/>
                  </a:lnTo>
                  <a:lnTo>
                    <a:pt x="14" y="284"/>
                  </a:lnTo>
                  <a:lnTo>
                    <a:pt x="14" y="281"/>
                  </a:lnTo>
                  <a:lnTo>
                    <a:pt x="14" y="279"/>
                  </a:lnTo>
                  <a:lnTo>
                    <a:pt x="14" y="277"/>
                  </a:lnTo>
                  <a:lnTo>
                    <a:pt x="14" y="275"/>
                  </a:lnTo>
                  <a:lnTo>
                    <a:pt x="12" y="270"/>
                  </a:lnTo>
                  <a:lnTo>
                    <a:pt x="12" y="265"/>
                  </a:lnTo>
                  <a:lnTo>
                    <a:pt x="12" y="261"/>
                  </a:lnTo>
                  <a:lnTo>
                    <a:pt x="12" y="254"/>
                  </a:lnTo>
                  <a:lnTo>
                    <a:pt x="9" y="252"/>
                  </a:lnTo>
                  <a:lnTo>
                    <a:pt x="7" y="247"/>
                  </a:lnTo>
                  <a:lnTo>
                    <a:pt x="5" y="245"/>
                  </a:lnTo>
                  <a:lnTo>
                    <a:pt x="5" y="243"/>
                  </a:lnTo>
                  <a:lnTo>
                    <a:pt x="5" y="240"/>
                  </a:lnTo>
                  <a:lnTo>
                    <a:pt x="2" y="233"/>
                  </a:lnTo>
                  <a:lnTo>
                    <a:pt x="2" y="229"/>
                  </a:lnTo>
                  <a:lnTo>
                    <a:pt x="0" y="224"/>
                  </a:lnTo>
                  <a:lnTo>
                    <a:pt x="2" y="222"/>
                  </a:lnTo>
                  <a:lnTo>
                    <a:pt x="5" y="222"/>
                  </a:lnTo>
                  <a:lnTo>
                    <a:pt x="7" y="220"/>
                  </a:lnTo>
                  <a:lnTo>
                    <a:pt x="9" y="217"/>
                  </a:lnTo>
                  <a:lnTo>
                    <a:pt x="12" y="217"/>
                  </a:lnTo>
                  <a:lnTo>
                    <a:pt x="14" y="215"/>
                  </a:lnTo>
                  <a:lnTo>
                    <a:pt x="16" y="213"/>
                  </a:lnTo>
                  <a:lnTo>
                    <a:pt x="18" y="213"/>
                  </a:lnTo>
                  <a:lnTo>
                    <a:pt x="21" y="211"/>
                  </a:lnTo>
                  <a:lnTo>
                    <a:pt x="23" y="211"/>
                  </a:lnTo>
                  <a:lnTo>
                    <a:pt x="25" y="208"/>
                  </a:lnTo>
                  <a:lnTo>
                    <a:pt x="28" y="206"/>
                  </a:lnTo>
                  <a:lnTo>
                    <a:pt x="30" y="206"/>
                  </a:lnTo>
                  <a:lnTo>
                    <a:pt x="30" y="204"/>
                  </a:lnTo>
                  <a:lnTo>
                    <a:pt x="39" y="206"/>
                  </a:lnTo>
                  <a:lnTo>
                    <a:pt x="41" y="204"/>
                  </a:lnTo>
                  <a:lnTo>
                    <a:pt x="44" y="204"/>
                  </a:lnTo>
                  <a:lnTo>
                    <a:pt x="48" y="199"/>
                  </a:lnTo>
                  <a:lnTo>
                    <a:pt x="50" y="199"/>
                  </a:lnTo>
                  <a:lnTo>
                    <a:pt x="55" y="197"/>
                  </a:lnTo>
                  <a:lnTo>
                    <a:pt x="57" y="197"/>
                  </a:lnTo>
                  <a:lnTo>
                    <a:pt x="60" y="195"/>
                  </a:lnTo>
                  <a:lnTo>
                    <a:pt x="60" y="188"/>
                  </a:lnTo>
                  <a:lnTo>
                    <a:pt x="62" y="185"/>
                  </a:lnTo>
                  <a:lnTo>
                    <a:pt x="60" y="183"/>
                  </a:lnTo>
                  <a:lnTo>
                    <a:pt x="53" y="181"/>
                  </a:lnTo>
                  <a:lnTo>
                    <a:pt x="50" y="181"/>
                  </a:lnTo>
                  <a:lnTo>
                    <a:pt x="48" y="176"/>
                  </a:lnTo>
                  <a:lnTo>
                    <a:pt x="46" y="174"/>
                  </a:lnTo>
                  <a:lnTo>
                    <a:pt x="41" y="169"/>
                  </a:lnTo>
                  <a:lnTo>
                    <a:pt x="39" y="163"/>
                  </a:lnTo>
                  <a:lnTo>
                    <a:pt x="39" y="160"/>
                  </a:lnTo>
                  <a:lnTo>
                    <a:pt x="37" y="158"/>
                  </a:lnTo>
                  <a:lnTo>
                    <a:pt x="34" y="158"/>
                  </a:lnTo>
                  <a:lnTo>
                    <a:pt x="30" y="165"/>
                  </a:lnTo>
                  <a:lnTo>
                    <a:pt x="28" y="167"/>
                  </a:lnTo>
                  <a:lnTo>
                    <a:pt x="23" y="167"/>
                  </a:lnTo>
                  <a:lnTo>
                    <a:pt x="23" y="165"/>
                  </a:lnTo>
                  <a:lnTo>
                    <a:pt x="21" y="165"/>
                  </a:lnTo>
                  <a:lnTo>
                    <a:pt x="18" y="163"/>
                  </a:lnTo>
                  <a:lnTo>
                    <a:pt x="16" y="163"/>
                  </a:lnTo>
                  <a:lnTo>
                    <a:pt x="14" y="163"/>
                  </a:lnTo>
                  <a:lnTo>
                    <a:pt x="12" y="163"/>
                  </a:lnTo>
                  <a:lnTo>
                    <a:pt x="7" y="163"/>
                  </a:lnTo>
                  <a:lnTo>
                    <a:pt x="7" y="160"/>
                  </a:lnTo>
                  <a:lnTo>
                    <a:pt x="5" y="158"/>
                  </a:lnTo>
                  <a:lnTo>
                    <a:pt x="2" y="153"/>
                  </a:lnTo>
                  <a:lnTo>
                    <a:pt x="0" y="151"/>
                  </a:lnTo>
                  <a:lnTo>
                    <a:pt x="2" y="151"/>
                  </a:lnTo>
                  <a:lnTo>
                    <a:pt x="5" y="147"/>
                  </a:lnTo>
                  <a:lnTo>
                    <a:pt x="9" y="142"/>
                  </a:lnTo>
                  <a:lnTo>
                    <a:pt x="12" y="137"/>
                  </a:lnTo>
                  <a:lnTo>
                    <a:pt x="14" y="135"/>
                  </a:lnTo>
                  <a:lnTo>
                    <a:pt x="16" y="131"/>
                  </a:lnTo>
                  <a:lnTo>
                    <a:pt x="18" y="126"/>
                  </a:lnTo>
                  <a:lnTo>
                    <a:pt x="21" y="124"/>
                  </a:lnTo>
                  <a:lnTo>
                    <a:pt x="25" y="119"/>
                  </a:lnTo>
                  <a:lnTo>
                    <a:pt x="30" y="115"/>
                  </a:lnTo>
                  <a:lnTo>
                    <a:pt x="32" y="112"/>
                  </a:lnTo>
                  <a:lnTo>
                    <a:pt x="34" y="112"/>
                  </a:lnTo>
                  <a:lnTo>
                    <a:pt x="37" y="112"/>
                  </a:lnTo>
                  <a:lnTo>
                    <a:pt x="41" y="112"/>
                  </a:lnTo>
                  <a:lnTo>
                    <a:pt x="44" y="110"/>
                  </a:lnTo>
                  <a:lnTo>
                    <a:pt x="46" y="108"/>
                  </a:lnTo>
                  <a:lnTo>
                    <a:pt x="48" y="105"/>
                  </a:lnTo>
                  <a:lnTo>
                    <a:pt x="48" y="105"/>
                  </a:lnTo>
                  <a:lnTo>
                    <a:pt x="50" y="105"/>
                  </a:lnTo>
                  <a:lnTo>
                    <a:pt x="50" y="105"/>
                  </a:lnTo>
                  <a:lnTo>
                    <a:pt x="53" y="105"/>
                  </a:lnTo>
                  <a:lnTo>
                    <a:pt x="57" y="105"/>
                  </a:lnTo>
                  <a:lnTo>
                    <a:pt x="60" y="108"/>
                  </a:lnTo>
                  <a:lnTo>
                    <a:pt x="62" y="110"/>
                  </a:lnTo>
                  <a:lnTo>
                    <a:pt x="64" y="110"/>
                  </a:lnTo>
                  <a:lnTo>
                    <a:pt x="69" y="112"/>
                  </a:lnTo>
                  <a:lnTo>
                    <a:pt x="71" y="112"/>
                  </a:lnTo>
                  <a:lnTo>
                    <a:pt x="76" y="117"/>
                  </a:lnTo>
                  <a:lnTo>
                    <a:pt x="78" y="119"/>
                  </a:lnTo>
                  <a:lnTo>
                    <a:pt x="80" y="121"/>
                  </a:lnTo>
                  <a:lnTo>
                    <a:pt x="80" y="124"/>
                  </a:lnTo>
                  <a:lnTo>
                    <a:pt x="82" y="126"/>
                  </a:lnTo>
                  <a:lnTo>
                    <a:pt x="85" y="128"/>
                  </a:lnTo>
                  <a:lnTo>
                    <a:pt x="87" y="131"/>
                  </a:lnTo>
                  <a:lnTo>
                    <a:pt x="89" y="131"/>
                  </a:lnTo>
                  <a:lnTo>
                    <a:pt x="92" y="131"/>
                  </a:lnTo>
                  <a:lnTo>
                    <a:pt x="92" y="128"/>
                  </a:lnTo>
                  <a:lnTo>
                    <a:pt x="94" y="124"/>
                  </a:lnTo>
                  <a:lnTo>
                    <a:pt x="96" y="124"/>
                  </a:lnTo>
                  <a:lnTo>
                    <a:pt x="101" y="121"/>
                  </a:lnTo>
                  <a:lnTo>
                    <a:pt x="105" y="119"/>
                  </a:lnTo>
                  <a:lnTo>
                    <a:pt x="110" y="117"/>
                  </a:lnTo>
                  <a:lnTo>
                    <a:pt x="114" y="115"/>
                  </a:lnTo>
                  <a:lnTo>
                    <a:pt x="117" y="115"/>
                  </a:lnTo>
                  <a:lnTo>
                    <a:pt x="119" y="110"/>
                  </a:lnTo>
                  <a:lnTo>
                    <a:pt x="121" y="108"/>
                  </a:lnTo>
                  <a:lnTo>
                    <a:pt x="121" y="103"/>
                  </a:lnTo>
                  <a:lnTo>
                    <a:pt x="124" y="101"/>
                  </a:lnTo>
                  <a:lnTo>
                    <a:pt x="124" y="99"/>
                  </a:lnTo>
                  <a:lnTo>
                    <a:pt x="124" y="96"/>
                  </a:lnTo>
                  <a:lnTo>
                    <a:pt x="124" y="94"/>
                  </a:lnTo>
                  <a:lnTo>
                    <a:pt x="126" y="94"/>
                  </a:lnTo>
                  <a:lnTo>
                    <a:pt x="128" y="92"/>
                  </a:lnTo>
                  <a:lnTo>
                    <a:pt x="130" y="87"/>
                  </a:lnTo>
                  <a:lnTo>
                    <a:pt x="130" y="85"/>
                  </a:lnTo>
                  <a:lnTo>
                    <a:pt x="133" y="83"/>
                  </a:lnTo>
                  <a:lnTo>
                    <a:pt x="135" y="80"/>
                  </a:lnTo>
                  <a:lnTo>
                    <a:pt x="137" y="78"/>
                  </a:lnTo>
                  <a:lnTo>
                    <a:pt x="140" y="76"/>
                  </a:lnTo>
                  <a:lnTo>
                    <a:pt x="144" y="73"/>
                  </a:lnTo>
                  <a:lnTo>
                    <a:pt x="146" y="73"/>
                  </a:lnTo>
                  <a:lnTo>
                    <a:pt x="149" y="71"/>
                  </a:lnTo>
                  <a:lnTo>
                    <a:pt x="149" y="69"/>
                  </a:lnTo>
                  <a:lnTo>
                    <a:pt x="149" y="64"/>
                  </a:lnTo>
                  <a:lnTo>
                    <a:pt x="149" y="60"/>
                  </a:lnTo>
                  <a:lnTo>
                    <a:pt x="146" y="60"/>
                  </a:lnTo>
                  <a:lnTo>
                    <a:pt x="144" y="57"/>
                  </a:lnTo>
                  <a:lnTo>
                    <a:pt x="144" y="57"/>
                  </a:lnTo>
                  <a:lnTo>
                    <a:pt x="142" y="55"/>
                  </a:lnTo>
                  <a:lnTo>
                    <a:pt x="140" y="53"/>
                  </a:lnTo>
                  <a:lnTo>
                    <a:pt x="137" y="51"/>
                  </a:lnTo>
                  <a:lnTo>
                    <a:pt x="135" y="51"/>
                  </a:lnTo>
                  <a:lnTo>
                    <a:pt x="135" y="48"/>
                  </a:lnTo>
                  <a:lnTo>
                    <a:pt x="133" y="46"/>
                  </a:lnTo>
                  <a:lnTo>
                    <a:pt x="133" y="44"/>
                  </a:lnTo>
                  <a:lnTo>
                    <a:pt x="130" y="41"/>
                  </a:lnTo>
                  <a:lnTo>
                    <a:pt x="128" y="39"/>
                  </a:lnTo>
                  <a:lnTo>
                    <a:pt x="126" y="37"/>
                  </a:lnTo>
                  <a:lnTo>
                    <a:pt x="121" y="35"/>
                  </a:lnTo>
                  <a:lnTo>
                    <a:pt x="119" y="32"/>
                  </a:lnTo>
                  <a:lnTo>
                    <a:pt x="117" y="28"/>
                  </a:lnTo>
                  <a:lnTo>
                    <a:pt x="114" y="25"/>
                  </a:lnTo>
                  <a:lnTo>
                    <a:pt x="114" y="23"/>
                  </a:lnTo>
                  <a:lnTo>
                    <a:pt x="114" y="21"/>
                  </a:lnTo>
                  <a:lnTo>
                    <a:pt x="117" y="19"/>
                  </a:lnTo>
                  <a:lnTo>
                    <a:pt x="119" y="19"/>
                  </a:lnTo>
                  <a:lnTo>
                    <a:pt x="121" y="19"/>
                  </a:lnTo>
                  <a:lnTo>
                    <a:pt x="124" y="21"/>
                  </a:lnTo>
                  <a:lnTo>
                    <a:pt x="126" y="19"/>
                  </a:lnTo>
                  <a:lnTo>
                    <a:pt x="128" y="19"/>
                  </a:lnTo>
                  <a:lnTo>
                    <a:pt x="128" y="16"/>
                  </a:lnTo>
                  <a:lnTo>
                    <a:pt x="130" y="16"/>
                  </a:lnTo>
                  <a:lnTo>
                    <a:pt x="130" y="16"/>
                  </a:lnTo>
                  <a:lnTo>
                    <a:pt x="133" y="19"/>
                  </a:lnTo>
                  <a:lnTo>
                    <a:pt x="135" y="21"/>
                  </a:lnTo>
                  <a:lnTo>
                    <a:pt x="137" y="21"/>
                  </a:lnTo>
                  <a:lnTo>
                    <a:pt x="144" y="19"/>
                  </a:lnTo>
                  <a:lnTo>
                    <a:pt x="146" y="19"/>
                  </a:lnTo>
                  <a:lnTo>
                    <a:pt x="149" y="16"/>
                  </a:lnTo>
                  <a:lnTo>
                    <a:pt x="151" y="14"/>
                  </a:lnTo>
                  <a:lnTo>
                    <a:pt x="151" y="12"/>
                  </a:lnTo>
                  <a:lnTo>
                    <a:pt x="151" y="9"/>
                  </a:lnTo>
                  <a:lnTo>
                    <a:pt x="153" y="7"/>
                  </a:lnTo>
                  <a:lnTo>
                    <a:pt x="156" y="7"/>
                  </a:lnTo>
                  <a:lnTo>
                    <a:pt x="158" y="9"/>
                  </a:lnTo>
                  <a:lnTo>
                    <a:pt x="160" y="14"/>
                  </a:lnTo>
                  <a:lnTo>
                    <a:pt x="162" y="16"/>
                  </a:lnTo>
                  <a:lnTo>
                    <a:pt x="165" y="19"/>
                  </a:lnTo>
                  <a:lnTo>
                    <a:pt x="167" y="19"/>
                  </a:lnTo>
                  <a:lnTo>
                    <a:pt x="169" y="19"/>
                  </a:lnTo>
                  <a:lnTo>
                    <a:pt x="169" y="19"/>
                  </a:lnTo>
                  <a:lnTo>
                    <a:pt x="172" y="16"/>
                  </a:lnTo>
                  <a:lnTo>
                    <a:pt x="174" y="12"/>
                  </a:lnTo>
                  <a:lnTo>
                    <a:pt x="174" y="9"/>
                  </a:lnTo>
                  <a:lnTo>
                    <a:pt x="176" y="9"/>
                  </a:lnTo>
                  <a:lnTo>
                    <a:pt x="178" y="9"/>
                  </a:lnTo>
                  <a:lnTo>
                    <a:pt x="178" y="9"/>
                  </a:lnTo>
                  <a:lnTo>
                    <a:pt x="181" y="9"/>
                  </a:lnTo>
                  <a:lnTo>
                    <a:pt x="183" y="12"/>
                  </a:lnTo>
                  <a:lnTo>
                    <a:pt x="185" y="9"/>
                  </a:lnTo>
                  <a:lnTo>
                    <a:pt x="187" y="9"/>
                  </a:lnTo>
                  <a:lnTo>
                    <a:pt x="192" y="5"/>
                  </a:lnTo>
                  <a:lnTo>
                    <a:pt x="194" y="3"/>
                  </a:lnTo>
                  <a:lnTo>
                    <a:pt x="197" y="3"/>
                  </a:lnTo>
                  <a:lnTo>
                    <a:pt x="199" y="3"/>
                  </a:lnTo>
                  <a:lnTo>
                    <a:pt x="206" y="3"/>
                  </a:lnTo>
                  <a:lnTo>
                    <a:pt x="210" y="3"/>
                  </a:lnTo>
                  <a:lnTo>
                    <a:pt x="215" y="3"/>
                  </a:lnTo>
                  <a:lnTo>
                    <a:pt x="217" y="3"/>
                  </a:lnTo>
                  <a:lnTo>
                    <a:pt x="219" y="3"/>
                  </a:lnTo>
                  <a:lnTo>
                    <a:pt x="222" y="3"/>
                  </a:lnTo>
                  <a:lnTo>
                    <a:pt x="226" y="3"/>
                  </a:lnTo>
                  <a:lnTo>
                    <a:pt x="231" y="3"/>
                  </a:lnTo>
                  <a:lnTo>
                    <a:pt x="235" y="0"/>
                  </a:lnTo>
                  <a:lnTo>
                    <a:pt x="242" y="0"/>
                  </a:lnTo>
                  <a:lnTo>
                    <a:pt x="247" y="3"/>
                  </a:lnTo>
                  <a:lnTo>
                    <a:pt x="249" y="3"/>
                  </a:lnTo>
                  <a:lnTo>
                    <a:pt x="251" y="5"/>
                  </a:lnTo>
                  <a:lnTo>
                    <a:pt x="254" y="7"/>
                  </a:lnTo>
                  <a:lnTo>
                    <a:pt x="254" y="7"/>
                  </a:lnTo>
                  <a:lnTo>
                    <a:pt x="258" y="9"/>
                  </a:lnTo>
                  <a:lnTo>
                    <a:pt x="261" y="9"/>
                  </a:lnTo>
                  <a:lnTo>
                    <a:pt x="263" y="9"/>
                  </a:lnTo>
                  <a:lnTo>
                    <a:pt x="265" y="12"/>
                  </a:lnTo>
                  <a:lnTo>
                    <a:pt x="270" y="12"/>
                  </a:lnTo>
                  <a:lnTo>
                    <a:pt x="272" y="14"/>
                  </a:lnTo>
                  <a:lnTo>
                    <a:pt x="277" y="16"/>
                  </a:lnTo>
                  <a:lnTo>
                    <a:pt x="281" y="21"/>
                  </a:lnTo>
                  <a:lnTo>
                    <a:pt x="286" y="25"/>
                  </a:lnTo>
                  <a:lnTo>
                    <a:pt x="290" y="25"/>
                  </a:lnTo>
                  <a:lnTo>
                    <a:pt x="293" y="28"/>
                  </a:lnTo>
                  <a:lnTo>
                    <a:pt x="297" y="28"/>
                  </a:lnTo>
                  <a:lnTo>
                    <a:pt x="299" y="28"/>
                  </a:lnTo>
                  <a:lnTo>
                    <a:pt x="302" y="25"/>
                  </a:lnTo>
                  <a:lnTo>
                    <a:pt x="304" y="25"/>
                  </a:lnTo>
                  <a:lnTo>
                    <a:pt x="306" y="21"/>
                  </a:lnTo>
                  <a:lnTo>
                    <a:pt x="309" y="16"/>
                  </a:lnTo>
                  <a:lnTo>
                    <a:pt x="311" y="14"/>
                  </a:lnTo>
                  <a:lnTo>
                    <a:pt x="311" y="12"/>
                  </a:lnTo>
                  <a:lnTo>
                    <a:pt x="315" y="12"/>
                  </a:lnTo>
                  <a:lnTo>
                    <a:pt x="318" y="14"/>
                  </a:lnTo>
                  <a:lnTo>
                    <a:pt x="320" y="14"/>
                  </a:lnTo>
                  <a:lnTo>
                    <a:pt x="322" y="16"/>
                  </a:lnTo>
                  <a:lnTo>
                    <a:pt x="325" y="19"/>
                  </a:lnTo>
                  <a:lnTo>
                    <a:pt x="327" y="21"/>
                  </a:lnTo>
                  <a:lnTo>
                    <a:pt x="329" y="25"/>
                  </a:lnTo>
                  <a:lnTo>
                    <a:pt x="334" y="28"/>
                  </a:lnTo>
                  <a:lnTo>
                    <a:pt x="336" y="30"/>
                  </a:lnTo>
                  <a:lnTo>
                    <a:pt x="341" y="35"/>
                  </a:lnTo>
                  <a:lnTo>
                    <a:pt x="345" y="35"/>
                  </a:lnTo>
                  <a:lnTo>
                    <a:pt x="345" y="37"/>
                  </a:lnTo>
                  <a:lnTo>
                    <a:pt x="345" y="39"/>
                  </a:lnTo>
                  <a:lnTo>
                    <a:pt x="345" y="41"/>
                  </a:lnTo>
                  <a:lnTo>
                    <a:pt x="347" y="44"/>
                  </a:lnTo>
                  <a:lnTo>
                    <a:pt x="352" y="48"/>
                  </a:lnTo>
                  <a:lnTo>
                    <a:pt x="357" y="53"/>
                  </a:lnTo>
                  <a:lnTo>
                    <a:pt x="361" y="55"/>
                  </a:lnTo>
                  <a:lnTo>
                    <a:pt x="363" y="60"/>
                  </a:lnTo>
                  <a:lnTo>
                    <a:pt x="366" y="60"/>
                  </a:lnTo>
                  <a:lnTo>
                    <a:pt x="368" y="62"/>
                  </a:lnTo>
                  <a:lnTo>
                    <a:pt x="370" y="64"/>
                  </a:lnTo>
                  <a:lnTo>
                    <a:pt x="373" y="64"/>
                  </a:lnTo>
                  <a:lnTo>
                    <a:pt x="375" y="69"/>
                  </a:lnTo>
                  <a:lnTo>
                    <a:pt x="377" y="71"/>
                  </a:lnTo>
                  <a:lnTo>
                    <a:pt x="382" y="78"/>
                  </a:lnTo>
                  <a:lnTo>
                    <a:pt x="384" y="80"/>
                  </a:lnTo>
                  <a:lnTo>
                    <a:pt x="389" y="83"/>
                  </a:lnTo>
                  <a:lnTo>
                    <a:pt x="391" y="83"/>
                  </a:lnTo>
                  <a:lnTo>
                    <a:pt x="395" y="83"/>
                  </a:lnTo>
                  <a:lnTo>
                    <a:pt x="398" y="83"/>
                  </a:lnTo>
                  <a:lnTo>
                    <a:pt x="400" y="83"/>
                  </a:lnTo>
                  <a:lnTo>
                    <a:pt x="405" y="83"/>
                  </a:lnTo>
                  <a:lnTo>
                    <a:pt x="407" y="80"/>
                  </a:lnTo>
                  <a:lnTo>
                    <a:pt x="405" y="83"/>
                  </a:lnTo>
                  <a:lnTo>
                    <a:pt x="405" y="87"/>
                  </a:lnTo>
                  <a:lnTo>
                    <a:pt x="407" y="87"/>
                  </a:lnTo>
                  <a:lnTo>
                    <a:pt x="407" y="89"/>
                  </a:lnTo>
                  <a:lnTo>
                    <a:pt x="402" y="99"/>
                  </a:lnTo>
                  <a:lnTo>
                    <a:pt x="400" y="108"/>
                  </a:lnTo>
                  <a:lnTo>
                    <a:pt x="398" y="112"/>
                  </a:lnTo>
                  <a:lnTo>
                    <a:pt x="398" y="115"/>
                  </a:lnTo>
                  <a:lnTo>
                    <a:pt x="398" y="117"/>
                  </a:lnTo>
                  <a:lnTo>
                    <a:pt x="400" y="117"/>
                  </a:lnTo>
                  <a:lnTo>
                    <a:pt x="405" y="117"/>
                  </a:lnTo>
                  <a:lnTo>
                    <a:pt x="409" y="119"/>
                  </a:lnTo>
                  <a:lnTo>
                    <a:pt x="414" y="121"/>
                  </a:lnTo>
                  <a:lnTo>
                    <a:pt x="416" y="121"/>
                  </a:lnTo>
                  <a:lnTo>
                    <a:pt x="418" y="124"/>
                  </a:lnTo>
                  <a:lnTo>
                    <a:pt x="418" y="128"/>
                  </a:lnTo>
                  <a:lnTo>
                    <a:pt x="423" y="128"/>
                  </a:lnTo>
                  <a:lnTo>
                    <a:pt x="425" y="131"/>
                  </a:lnTo>
                  <a:lnTo>
                    <a:pt x="432" y="131"/>
                  </a:lnTo>
                  <a:lnTo>
                    <a:pt x="434" y="131"/>
                  </a:lnTo>
                  <a:lnTo>
                    <a:pt x="439" y="133"/>
                  </a:lnTo>
                  <a:lnTo>
                    <a:pt x="441" y="133"/>
                  </a:lnTo>
                  <a:lnTo>
                    <a:pt x="443" y="133"/>
                  </a:lnTo>
                  <a:lnTo>
                    <a:pt x="443" y="135"/>
                  </a:lnTo>
                  <a:lnTo>
                    <a:pt x="443" y="140"/>
                  </a:lnTo>
                  <a:lnTo>
                    <a:pt x="443" y="147"/>
                  </a:lnTo>
                  <a:lnTo>
                    <a:pt x="443" y="149"/>
                  </a:lnTo>
                  <a:lnTo>
                    <a:pt x="441" y="151"/>
                  </a:lnTo>
                  <a:lnTo>
                    <a:pt x="441" y="153"/>
                  </a:lnTo>
                  <a:lnTo>
                    <a:pt x="441" y="156"/>
                  </a:lnTo>
                  <a:lnTo>
                    <a:pt x="441" y="156"/>
                  </a:lnTo>
                  <a:lnTo>
                    <a:pt x="439" y="158"/>
                  </a:lnTo>
                  <a:lnTo>
                    <a:pt x="434" y="160"/>
                  </a:lnTo>
                  <a:lnTo>
                    <a:pt x="434" y="160"/>
                  </a:lnTo>
                  <a:lnTo>
                    <a:pt x="432" y="165"/>
                  </a:lnTo>
                  <a:lnTo>
                    <a:pt x="432" y="167"/>
                  </a:lnTo>
                  <a:lnTo>
                    <a:pt x="432" y="169"/>
                  </a:lnTo>
                  <a:lnTo>
                    <a:pt x="432" y="172"/>
                  </a:lnTo>
                  <a:lnTo>
                    <a:pt x="432" y="174"/>
                  </a:lnTo>
                  <a:lnTo>
                    <a:pt x="432" y="176"/>
                  </a:lnTo>
                  <a:lnTo>
                    <a:pt x="430" y="179"/>
                  </a:lnTo>
                  <a:lnTo>
                    <a:pt x="430" y="181"/>
                  </a:lnTo>
                  <a:lnTo>
                    <a:pt x="430" y="183"/>
                  </a:lnTo>
                  <a:lnTo>
                    <a:pt x="430" y="185"/>
                  </a:lnTo>
                  <a:lnTo>
                    <a:pt x="430" y="188"/>
                  </a:lnTo>
                  <a:lnTo>
                    <a:pt x="430" y="190"/>
                  </a:lnTo>
                  <a:lnTo>
                    <a:pt x="430" y="190"/>
                  </a:lnTo>
                  <a:lnTo>
                    <a:pt x="432" y="192"/>
                  </a:lnTo>
                  <a:lnTo>
                    <a:pt x="434" y="192"/>
                  </a:lnTo>
                  <a:lnTo>
                    <a:pt x="437" y="195"/>
                  </a:lnTo>
                  <a:lnTo>
                    <a:pt x="439" y="197"/>
                  </a:lnTo>
                  <a:lnTo>
                    <a:pt x="439" y="199"/>
                  </a:lnTo>
                  <a:lnTo>
                    <a:pt x="441" y="201"/>
                  </a:lnTo>
                  <a:lnTo>
                    <a:pt x="441" y="206"/>
                  </a:lnTo>
                  <a:lnTo>
                    <a:pt x="441" y="211"/>
                  </a:lnTo>
                  <a:lnTo>
                    <a:pt x="441" y="213"/>
                  </a:lnTo>
                  <a:lnTo>
                    <a:pt x="443" y="217"/>
                  </a:lnTo>
                  <a:lnTo>
                    <a:pt x="443" y="222"/>
                  </a:lnTo>
                  <a:lnTo>
                    <a:pt x="443" y="224"/>
                  </a:lnTo>
                  <a:lnTo>
                    <a:pt x="443" y="229"/>
                  </a:lnTo>
                  <a:lnTo>
                    <a:pt x="441" y="229"/>
                  </a:lnTo>
                  <a:lnTo>
                    <a:pt x="434" y="231"/>
                  </a:lnTo>
                  <a:lnTo>
                    <a:pt x="432" y="233"/>
                  </a:lnTo>
                  <a:lnTo>
                    <a:pt x="430" y="231"/>
                  </a:lnTo>
                  <a:lnTo>
                    <a:pt x="427" y="233"/>
                  </a:lnTo>
                  <a:lnTo>
                    <a:pt x="425" y="233"/>
                  </a:lnTo>
                  <a:lnTo>
                    <a:pt x="421" y="233"/>
                  </a:lnTo>
                  <a:lnTo>
                    <a:pt x="418" y="233"/>
                  </a:lnTo>
                  <a:lnTo>
                    <a:pt x="416" y="231"/>
                  </a:lnTo>
                  <a:lnTo>
                    <a:pt x="411" y="229"/>
                  </a:lnTo>
                  <a:lnTo>
                    <a:pt x="407" y="224"/>
                  </a:lnTo>
                  <a:lnTo>
                    <a:pt x="405" y="224"/>
                  </a:lnTo>
                  <a:lnTo>
                    <a:pt x="402" y="224"/>
                  </a:lnTo>
                  <a:lnTo>
                    <a:pt x="400" y="224"/>
                  </a:lnTo>
                  <a:lnTo>
                    <a:pt x="398" y="227"/>
                  </a:lnTo>
                  <a:lnTo>
                    <a:pt x="398" y="227"/>
                  </a:lnTo>
                  <a:lnTo>
                    <a:pt x="398" y="231"/>
                  </a:lnTo>
                  <a:lnTo>
                    <a:pt x="398" y="233"/>
                  </a:lnTo>
                  <a:lnTo>
                    <a:pt x="395" y="238"/>
                  </a:lnTo>
                  <a:lnTo>
                    <a:pt x="395" y="240"/>
                  </a:lnTo>
                  <a:lnTo>
                    <a:pt x="393" y="245"/>
                  </a:lnTo>
                  <a:lnTo>
                    <a:pt x="389" y="245"/>
                  </a:lnTo>
                  <a:lnTo>
                    <a:pt x="384" y="245"/>
                  </a:lnTo>
                  <a:lnTo>
                    <a:pt x="382" y="247"/>
                  </a:lnTo>
                  <a:lnTo>
                    <a:pt x="379" y="252"/>
                  </a:lnTo>
                  <a:lnTo>
                    <a:pt x="379" y="254"/>
                  </a:lnTo>
                  <a:lnTo>
                    <a:pt x="375" y="256"/>
                  </a:lnTo>
                  <a:lnTo>
                    <a:pt x="373" y="259"/>
                  </a:lnTo>
                  <a:lnTo>
                    <a:pt x="370" y="261"/>
                  </a:lnTo>
                  <a:lnTo>
                    <a:pt x="368" y="263"/>
                  </a:lnTo>
                  <a:lnTo>
                    <a:pt x="366" y="268"/>
                  </a:lnTo>
                  <a:lnTo>
                    <a:pt x="361" y="268"/>
                  </a:lnTo>
                  <a:lnTo>
                    <a:pt x="357" y="270"/>
                  </a:lnTo>
                  <a:lnTo>
                    <a:pt x="354" y="270"/>
                  </a:lnTo>
                  <a:lnTo>
                    <a:pt x="352" y="272"/>
                  </a:lnTo>
                  <a:lnTo>
                    <a:pt x="350" y="277"/>
                  </a:lnTo>
                  <a:lnTo>
                    <a:pt x="347" y="277"/>
                  </a:lnTo>
                  <a:lnTo>
                    <a:pt x="345" y="277"/>
                  </a:lnTo>
                  <a:lnTo>
                    <a:pt x="341" y="277"/>
                  </a:lnTo>
                  <a:lnTo>
                    <a:pt x="336" y="277"/>
                  </a:lnTo>
                  <a:lnTo>
                    <a:pt x="331" y="277"/>
                  </a:lnTo>
                  <a:lnTo>
                    <a:pt x="331" y="277"/>
                  </a:lnTo>
                  <a:lnTo>
                    <a:pt x="329" y="277"/>
                  </a:lnTo>
                  <a:lnTo>
                    <a:pt x="327" y="275"/>
                  </a:lnTo>
                  <a:lnTo>
                    <a:pt x="327" y="272"/>
                  </a:lnTo>
                  <a:lnTo>
                    <a:pt x="327" y="270"/>
                  </a:lnTo>
                  <a:lnTo>
                    <a:pt x="325" y="268"/>
                  </a:lnTo>
                  <a:lnTo>
                    <a:pt x="322" y="265"/>
                  </a:lnTo>
                  <a:lnTo>
                    <a:pt x="320" y="263"/>
                  </a:lnTo>
                  <a:lnTo>
                    <a:pt x="318" y="261"/>
                  </a:lnTo>
                  <a:lnTo>
                    <a:pt x="313" y="256"/>
                  </a:lnTo>
                  <a:lnTo>
                    <a:pt x="313" y="254"/>
                  </a:lnTo>
                  <a:lnTo>
                    <a:pt x="311" y="252"/>
                  </a:lnTo>
                  <a:lnTo>
                    <a:pt x="309" y="249"/>
                  </a:lnTo>
                  <a:lnTo>
                    <a:pt x="309" y="249"/>
                  </a:lnTo>
                  <a:lnTo>
                    <a:pt x="306" y="249"/>
                  </a:lnTo>
                  <a:lnTo>
                    <a:pt x="304" y="249"/>
                  </a:lnTo>
                  <a:lnTo>
                    <a:pt x="299" y="252"/>
                  </a:lnTo>
                  <a:lnTo>
                    <a:pt x="297" y="252"/>
                  </a:lnTo>
                  <a:lnTo>
                    <a:pt x="290" y="252"/>
                  </a:lnTo>
                  <a:lnTo>
                    <a:pt x="288" y="252"/>
                  </a:lnTo>
                  <a:lnTo>
                    <a:pt x="286" y="252"/>
                  </a:lnTo>
                  <a:lnTo>
                    <a:pt x="281" y="252"/>
                  </a:lnTo>
                  <a:lnTo>
                    <a:pt x="277" y="249"/>
                  </a:lnTo>
                  <a:lnTo>
                    <a:pt x="274" y="252"/>
                  </a:lnTo>
                  <a:lnTo>
                    <a:pt x="272" y="254"/>
                  </a:lnTo>
                  <a:lnTo>
                    <a:pt x="265" y="256"/>
                  </a:lnTo>
                  <a:lnTo>
                    <a:pt x="261" y="261"/>
                  </a:lnTo>
                  <a:lnTo>
                    <a:pt x="256" y="263"/>
                  </a:lnTo>
                  <a:lnTo>
                    <a:pt x="256" y="263"/>
                  </a:lnTo>
                  <a:lnTo>
                    <a:pt x="254" y="263"/>
                  </a:lnTo>
                  <a:lnTo>
                    <a:pt x="247" y="259"/>
                  </a:lnTo>
                  <a:lnTo>
                    <a:pt x="245" y="259"/>
                  </a:lnTo>
                  <a:lnTo>
                    <a:pt x="242" y="259"/>
                  </a:lnTo>
                  <a:lnTo>
                    <a:pt x="238" y="261"/>
                  </a:lnTo>
                  <a:lnTo>
                    <a:pt x="235" y="261"/>
                  </a:lnTo>
                  <a:lnTo>
                    <a:pt x="233" y="261"/>
                  </a:lnTo>
                  <a:lnTo>
                    <a:pt x="226" y="261"/>
                  </a:lnTo>
                  <a:lnTo>
                    <a:pt x="226" y="263"/>
                  </a:lnTo>
                  <a:lnTo>
                    <a:pt x="224" y="263"/>
                  </a:lnTo>
                  <a:lnTo>
                    <a:pt x="224" y="265"/>
                  </a:lnTo>
                  <a:lnTo>
                    <a:pt x="224" y="270"/>
                  </a:lnTo>
                  <a:lnTo>
                    <a:pt x="224" y="272"/>
                  </a:lnTo>
                  <a:lnTo>
                    <a:pt x="222" y="275"/>
                  </a:lnTo>
                  <a:lnTo>
                    <a:pt x="222" y="275"/>
                  </a:lnTo>
                  <a:lnTo>
                    <a:pt x="219" y="275"/>
                  </a:lnTo>
                  <a:lnTo>
                    <a:pt x="215" y="275"/>
                  </a:lnTo>
                  <a:lnTo>
                    <a:pt x="213" y="275"/>
                  </a:lnTo>
                  <a:lnTo>
                    <a:pt x="210" y="277"/>
                  </a:lnTo>
                  <a:lnTo>
                    <a:pt x="210" y="279"/>
                  </a:lnTo>
                  <a:lnTo>
                    <a:pt x="208" y="281"/>
                  </a:lnTo>
                  <a:lnTo>
                    <a:pt x="206" y="284"/>
                  </a:lnTo>
                  <a:lnTo>
                    <a:pt x="201" y="284"/>
                  </a:lnTo>
                  <a:lnTo>
                    <a:pt x="199" y="284"/>
                  </a:lnTo>
                  <a:lnTo>
                    <a:pt x="201" y="286"/>
                  </a:lnTo>
                  <a:lnTo>
                    <a:pt x="201" y="288"/>
                  </a:lnTo>
                  <a:lnTo>
                    <a:pt x="201" y="288"/>
                  </a:lnTo>
                  <a:lnTo>
                    <a:pt x="199" y="291"/>
                  </a:lnTo>
                  <a:lnTo>
                    <a:pt x="199" y="293"/>
                  </a:lnTo>
                  <a:lnTo>
                    <a:pt x="197" y="293"/>
                  </a:lnTo>
                  <a:lnTo>
                    <a:pt x="199" y="295"/>
                  </a:lnTo>
                  <a:lnTo>
                    <a:pt x="199" y="300"/>
                  </a:lnTo>
                  <a:lnTo>
                    <a:pt x="201" y="302"/>
                  </a:lnTo>
                  <a:lnTo>
                    <a:pt x="201" y="304"/>
                  </a:lnTo>
                  <a:lnTo>
                    <a:pt x="201" y="309"/>
                  </a:lnTo>
                  <a:lnTo>
                    <a:pt x="201" y="311"/>
                  </a:lnTo>
                  <a:lnTo>
                    <a:pt x="199" y="313"/>
                  </a:lnTo>
                  <a:lnTo>
                    <a:pt x="197" y="316"/>
                  </a:lnTo>
                  <a:lnTo>
                    <a:pt x="194" y="318"/>
                  </a:lnTo>
                  <a:lnTo>
                    <a:pt x="190" y="318"/>
                  </a:lnTo>
                  <a:lnTo>
                    <a:pt x="187" y="318"/>
                  </a:lnTo>
                  <a:lnTo>
                    <a:pt x="183" y="318"/>
                  </a:lnTo>
                  <a:lnTo>
                    <a:pt x="178" y="316"/>
                  </a:lnTo>
                  <a:lnTo>
                    <a:pt x="176" y="316"/>
                  </a:lnTo>
                  <a:lnTo>
                    <a:pt x="174" y="316"/>
                  </a:lnTo>
                  <a:lnTo>
                    <a:pt x="172" y="316"/>
                  </a:lnTo>
                  <a:lnTo>
                    <a:pt x="169" y="318"/>
                  </a:lnTo>
                  <a:lnTo>
                    <a:pt x="160" y="320"/>
                  </a:lnTo>
                  <a:lnTo>
                    <a:pt x="158" y="320"/>
                  </a:lnTo>
                  <a:lnTo>
                    <a:pt x="156" y="320"/>
                  </a:lnTo>
                  <a:lnTo>
                    <a:pt x="153" y="320"/>
                  </a:lnTo>
                  <a:lnTo>
                    <a:pt x="151" y="318"/>
                  </a:lnTo>
                  <a:lnTo>
                    <a:pt x="149" y="313"/>
                  </a:lnTo>
                  <a:lnTo>
                    <a:pt x="144" y="311"/>
                  </a:lnTo>
                  <a:lnTo>
                    <a:pt x="144" y="311"/>
                  </a:lnTo>
                  <a:lnTo>
                    <a:pt x="142" y="309"/>
                  </a:lnTo>
                  <a:lnTo>
                    <a:pt x="137" y="309"/>
                  </a:lnTo>
                  <a:lnTo>
                    <a:pt x="133" y="311"/>
                  </a:lnTo>
                  <a:lnTo>
                    <a:pt x="130" y="311"/>
                  </a:lnTo>
                  <a:lnTo>
                    <a:pt x="126" y="316"/>
                  </a:lnTo>
                  <a:lnTo>
                    <a:pt x="119" y="320"/>
                  </a:lnTo>
                  <a:lnTo>
                    <a:pt x="117" y="320"/>
                  </a:lnTo>
                  <a:lnTo>
                    <a:pt x="114" y="320"/>
                  </a:lnTo>
                  <a:lnTo>
                    <a:pt x="114" y="320"/>
                  </a:lnTo>
                  <a:lnTo>
                    <a:pt x="112" y="318"/>
                  </a:lnTo>
                  <a:lnTo>
                    <a:pt x="108" y="313"/>
                  </a:lnTo>
                  <a:lnTo>
                    <a:pt x="108" y="313"/>
                  </a:lnTo>
                  <a:lnTo>
                    <a:pt x="105" y="313"/>
                  </a:lnTo>
                  <a:lnTo>
                    <a:pt x="101" y="313"/>
                  </a:lnTo>
                  <a:lnTo>
                    <a:pt x="94" y="316"/>
                  </a:lnTo>
                  <a:lnTo>
                    <a:pt x="92" y="316"/>
                  </a:lnTo>
                  <a:lnTo>
                    <a:pt x="89" y="316"/>
                  </a:lnTo>
                  <a:lnTo>
                    <a:pt x="87" y="313"/>
                  </a:lnTo>
                  <a:lnTo>
                    <a:pt x="85" y="311"/>
                  </a:lnTo>
                  <a:lnTo>
                    <a:pt x="82" y="311"/>
                  </a:lnTo>
                  <a:lnTo>
                    <a:pt x="80" y="311"/>
                  </a:lnTo>
                  <a:lnTo>
                    <a:pt x="78" y="311"/>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07" name="A106">
              <a:extLst>
                <a:ext uri="{FF2B5EF4-FFF2-40B4-BE49-F238E27FC236}">
                  <a16:creationId xmlns:a16="http://schemas.microsoft.com/office/drawing/2014/main" id="{451EC3F5-88CF-7DD2-97C6-4868271261AA}"/>
                </a:ext>
              </a:extLst>
            </xdr:cNvPr>
            <xdr:cNvSpPr>
              <a:spLocks/>
            </xdr:cNvSpPr>
          </xdr:nvSpPr>
          <xdr:spPr bwMode="auto">
            <a:xfrm>
              <a:off x="4694614" y="7865929"/>
              <a:ext cx="382218" cy="346443"/>
            </a:xfrm>
            <a:custGeom>
              <a:avLst/>
              <a:gdLst/>
              <a:ahLst/>
              <a:cxnLst>
                <a:cxn ang="0">
                  <a:pos x="251" y="228"/>
                </a:cxn>
                <a:cxn ang="0">
                  <a:pos x="240" y="242"/>
                </a:cxn>
                <a:cxn ang="0">
                  <a:pos x="240" y="256"/>
                </a:cxn>
                <a:cxn ang="0">
                  <a:pos x="240" y="281"/>
                </a:cxn>
                <a:cxn ang="0">
                  <a:pos x="237" y="304"/>
                </a:cxn>
                <a:cxn ang="0">
                  <a:pos x="214" y="320"/>
                </a:cxn>
                <a:cxn ang="0">
                  <a:pos x="201" y="345"/>
                </a:cxn>
                <a:cxn ang="0">
                  <a:pos x="180" y="354"/>
                </a:cxn>
                <a:cxn ang="0">
                  <a:pos x="160" y="368"/>
                </a:cxn>
                <a:cxn ang="0">
                  <a:pos x="141" y="349"/>
                </a:cxn>
                <a:cxn ang="0">
                  <a:pos x="128" y="349"/>
                </a:cxn>
                <a:cxn ang="0">
                  <a:pos x="112" y="361"/>
                </a:cxn>
                <a:cxn ang="0">
                  <a:pos x="89" y="345"/>
                </a:cxn>
                <a:cxn ang="0">
                  <a:pos x="73" y="340"/>
                </a:cxn>
                <a:cxn ang="0">
                  <a:pos x="50" y="336"/>
                </a:cxn>
                <a:cxn ang="0">
                  <a:pos x="29" y="336"/>
                </a:cxn>
                <a:cxn ang="0">
                  <a:pos x="6" y="322"/>
                </a:cxn>
                <a:cxn ang="0">
                  <a:pos x="0" y="290"/>
                </a:cxn>
                <a:cxn ang="0">
                  <a:pos x="18" y="272"/>
                </a:cxn>
                <a:cxn ang="0">
                  <a:pos x="29" y="249"/>
                </a:cxn>
                <a:cxn ang="0">
                  <a:pos x="20" y="228"/>
                </a:cxn>
                <a:cxn ang="0">
                  <a:pos x="52" y="201"/>
                </a:cxn>
                <a:cxn ang="0">
                  <a:pos x="54" y="166"/>
                </a:cxn>
                <a:cxn ang="0">
                  <a:pos x="34" y="137"/>
                </a:cxn>
                <a:cxn ang="0">
                  <a:pos x="29" y="121"/>
                </a:cxn>
                <a:cxn ang="0">
                  <a:pos x="50" y="112"/>
                </a:cxn>
                <a:cxn ang="0">
                  <a:pos x="61" y="100"/>
                </a:cxn>
                <a:cxn ang="0">
                  <a:pos x="77" y="77"/>
                </a:cxn>
                <a:cxn ang="0">
                  <a:pos x="86" y="64"/>
                </a:cxn>
                <a:cxn ang="0">
                  <a:pos x="116" y="55"/>
                </a:cxn>
                <a:cxn ang="0">
                  <a:pos x="144" y="34"/>
                </a:cxn>
                <a:cxn ang="0">
                  <a:pos x="173" y="27"/>
                </a:cxn>
                <a:cxn ang="0">
                  <a:pos x="192" y="34"/>
                </a:cxn>
                <a:cxn ang="0">
                  <a:pos x="214" y="18"/>
                </a:cxn>
                <a:cxn ang="0">
                  <a:pos x="228" y="29"/>
                </a:cxn>
                <a:cxn ang="0">
                  <a:pos x="240" y="18"/>
                </a:cxn>
                <a:cxn ang="0">
                  <a:pos x="253" y="9"/>
                </a:cxn>
                <a:cxn ang="0">
                  <a:pos x="281" y="7"/>
                </a:cxn>
                <a:cxn ang="0">
                  <a:pos x="297" y="0"/>
                </a:cxn>
                <a:cxn ang="0">
                  <a:pos x="317" y="9"/>
                </a:cxn>
                <a:cxn ang="0">
                  <a:pos x="331" y="11"/>
                </a:cxn>
                <a:cxn ang="0">
                  <a:pos x="338" y="48"/>
                </a:cxn>
                <a:cxn ang="0">
                  <a:pos x="320" y="71"/>
                </a:cxn>
                <a:cxn ang="0">
                  <a:pos x="331" y="82"/>
                </a:cxn>
                <a:cxn ang="0">
                  <a:pos x="349" y="91"/>
                </a:cxn>
                <a:cxn ang="0">
                  <a:pos x="368" y="93"/>
                </a:cxn>
                <a:cxn ang="0">
                  <a:pos x="377" y="103"/>
                </a:cxn>
                <a:cxn ang="0">
                  <a:pos x="386" y="123"/>
                </a:cxn>
                <a:cxn ang="0">
                  <a:pos x="402" y="132"/>
                </a:cxn>
                <a:cxn ang="0">
                  <a:pos x="406" y="150"/>
                </a:cxn>
                <a:cxn ang="0">
                  <a:pos x="393" y="178"/>
                </a:cxn>
                <a:cxn ang="0">
                  <a:pos x="368" y="180"/>
                </a:cxn>
                <a:cxn ang="0">
                  <a:pos x="356" y="189"/>
                </a:cxn>
                <a:cxn ang="0">
                  <a:pos x="356" y="203"/>
                </a:cxn>
                <a:cxn ang="0">
                  <a:pos x="349" y="194"/>
                </a:cxn>
                <a:cxn ang="0">
                  <a:pos x="336" y="192"/>
                </a:cxn>
                <a:cxn ang="0">
                  <a:pos x="313" y="196"/>
                </a:cxn>
                <a:cxn ang="0">
                  <a:pos x="294" y="196"/>
                </a:cxn>
                <a:cxn ang="0">
                  <a:pos x="276" y="203"/>
                </a:cxn>
              </a:cxnLst>
              <a:rect l="0" t="0" r="r" b="b"/>
              <a:pathLst>
                <a:path w="406" h="368">
                  <a:moveTo>
                    <a:pt x="262" y="208"/>
                  </a:moveTo>
                  <a:lnTo>
                    <a:pt x="260" y="210"/>
                  </a:lnTo>
                  <a:lnTo>
                    <a:pt x="258" y="214"/>
                  </a:lnTo>
                  <a:lnTo>
                    <a:pt x="256" y="219"/>
                  </a:lnTo>
                  <a:lnTo>
                    <a:pt x="253" y="224"/>
                  </a:lnTo>
                  <a:lnTo>
                    <a:pt x="251" y="228"/>
                  </a:lnTo>
                  <a:lnTo>
                    <a:pt x="249" y="230"/>
                  </a:lnTo>
                  <a:lnTo>
                    <a:pt x="246" y="233"/>
                  </a:lnTo>
                  <a:lnTo>
                    <a:pt x="242" y="235"/>
                  </a:lnTo>
                  <a:lnTo>
                    <a:pt x="242" y="237"/>
                  </a:lnTo>
                  <a:lnTo>
                    <a:pt x="240" y="240"/>
                  </a:lnTo>
                  <a:lnTo>
                    <a:pt x="240" y="242"/>
                  </a:lnTo>
                  <a:lnTo>
                    <a:pt x="240" y="246"/>
                  </a:lnTo>
                  <a:lnTo>
                    <a:pt x="240" y="249"/>
                  </a:lnTo>
                  <a:lnTo>
                    <a:pt x="240" y="251"/>
                  </a:lnTo>
                  <a:lnTo>
                    <a:pt x="240" y="253"/>
                  </a:lnTo>
                  <a:lnTo>
                    <a:pt x="240" y="256"/>
                  </a:lnTo>
                  <a:lnTo>
                    <a:pt x="240" y="256"/>
                  </a:lnTo>
                  <a:lnTo>
                    <a:pt x="240" y="260"/>
                  </a:lnTo>
                  <a:lnTo>
                    <a:pt x="240" y="265"/>
                  </a:lnTo>
                  <a:lnTo>
                    <a:pt x="240" y="269"/>
                  </a:lnTo>
                  <a:lnTo>
                    <a:pt x="240" y="274"/>
                  </a:lnTo>
                  <a:lnTo>
                    <a:pt x="240" y="276"/>
                  </a:lnTo>
                  <a:lnTo>
                    <a:pt x="240" y="281"/>
                  </a:lnTo>
                  <a:lnTo>
                    <a:pt x="242" y="283"/>
                  </a:lnTo>
                  <a:lnTo>
                    <a:pt x="242" y="285"/>
                  </a:lnTo>
                  <a:lnTo>
                    <a:pt x="240" y="290"/>
                  </a:lnTo>
                  <a:lnTo>
                    <a:pt x="240" y="297"/>
                  </a:lnTo>
                  <a:lnTo>
                    <a:pt x="237" y="301"/>
                  </a:lnTo>
                  <a:lnTo>
                    <a:pt x="237" y="304"/>
                  </a:lnTo>
                  <a:lnTo>
                    <a:pt x="235" y="306"/>
                  </a:lnTo>
                  <a:lnTo>
                    <a:pt x="233" y="308"/>
                  </a:lnTo>
                  <a:lnTo>
                    <a:pt x="228" y="313"/>
                  </a:lnTo>
                  <a:lnTo>
                    <a:pt x="224" y="315"/>
                  </a:lnTo>
                  <a:lnTo>
                    <a:pt x="219" y="317"/>
                  </a:lnTo>
                  <a:lnTo>
                    <a:pt x="214" y="320"/>
                  </a:lnTo>
                  <a:lnTo>
                    <a:pt x="210" y="322"/>
                  </a:lnTo>
                  <a:lnTo>
                    <a:pt x="208" y="326"/>
                  </a:lnTo>
                  <a:lnTo>
                    <a:pt x="205" y="336"/>
                  </a:lnTo>
                  <a:lnTo>
                    <a:pt x="203" y="340"/>
                  </a:lnTo>
                  <a:lnTo>
                    <a:pt x="203" y="342"/>
                  </a:lnTo>
                  <a:lnTo>
                    <a:pt x="201" y="345"/>
                  </a:lnTo>
                  <a:lnTo>
                    <a:pt x="198" y="345"/>
                  </a:lnTo>
                  <a:lnTo>
                    <a:pt x="196" y="347"/>
                  </a:lnTo>
                  <a:lnTo>
                    <a:pt x="194" y="349"/>
                  </a:lnTo>
                  <a:lnTo>
                    <a:pt x="192" y="349"/>
                  </a:lnTo>
                  <a:lnTo>
                    <a:pt x="187" y="352"/>
                  </a:lnTo>
                  <a:lnTo>
                    <a:pt x="180" y="354"/>
                  </a:lnTo>
                  <a:lnTo>
                    <a:pt x="176" y="356"/>
                  </a:lnTo>
                  <a:lnTo>
                    <a:pt x="171" y="358"/>
                  </a:lnTo>
                  <a:lnTo>
                    <a:pt x="169" y="361"/>
                  </a:lnTo>
                  <a:lnTo>
                    <a:pt x="166" y="363"/>
                  </a:lnTo>
                  <a:lnTo>
                    <a:pt x="164" y="368"/>
                  </a:lnTo>
                  <a:lnTo>
                    <a:pt x="160" y="368"/>
                  </a:lnTo>
                  <a:lnTo>
                    <a:pt x="155" y="363"/>
                  </a:lnTo>
                  <a:lnTo>
                    <a:pt x="153" y="361"/>
                  </a:lnTo>
                  <a:lnTo>
                    <a:pt x="148" y="358"/>
                  </a:lnTo>
                  <a:lnTo>
                    <a:pt x="146" y="354"/>
                  </a:lnTo>
                  <a:lnTo>
                    <a:pt x="144" y="352"/>
                  </a:lnTo>
                  <a:lnTo>
                    <a:pt x="141" y="349"/>
                  </a:lnTo>
                  <a:lnTo>
                    <a:pt x="139" y="347"/>
                  </a:lnTo>
                  <a:lnTo>
                    <a:pt x="137" y="347"/>
                  </a:lnTo>
                  <a:lnTo>
                    <a:pt x="134" y="345"/>
                  </a:lnTo>
                  <a:lnTo>
                    <a:pt x="130" y="345"/>
                  </a:lnTo>
                  <a:lnTo>
                    <a:pt x="130" y="347"/>
                  </a:lnTo>
                  <a:lnTo>
                    <a:pt x="128" y="349"/>
                  </a:lnTo>
                  <a:lnTo>
                    <a:pt x="125" y="354"/>
                  </a:lnTo>
                  <a:lnTo>
                    <a:pt x="123" y="358"/>
                  </a:lnTo>
                  <a:lnTo>
                    <a:pt x="121" y="358"/>
                  </a:lnTo>
                  <a:lnTo>
                    <a:pt x="118" y="361"/>
                  </a:lnTo>
                  <a:lnTo>
                    <a:pt x="116" y="361"/>
                  </a:lnTo>
                  <a:lnTo>
                    <a:pt x="112" y="361"/>
                  </a:lnTo>
                  <a:lnTo>
                    <a:pt x="109" y="358"/>
                  </a:lnTo>
                  <a:lnTo>
                    <a:pt x="105" y="358"/>
                  </a:lnTo>
                  <a:lnTo>
                    <a:pt x="100" y="354"/>
                  </a:lnTo>
                  <a:lnTo>
                    <a:pt x="96" y="349"/>
                  </a:lnTo>
                  <a:lnTo>
                    <a:pt x="91" y="347"/>
                  </a:lnTo>
                  <a:lnTo>
                    <a:pt x="89" y="345"/>
                  </a:lnTo>
                  <a:lnTo>
                    <a:pt x="84" y="345"/>
                  </a:lnTo>
                  <a:lnTo>
                    <a:pt x="82" y="342"/>
                  </a:lnTo>
                  <a:lnTo>
                    <a:pt x="80" y="342"/>
                  </a:lnTo>
                  <a:lnTo>
                    <a:pt x="77" y="342"/>
                  </a:lnTo>
                  <a:lnTo>
                    <a:pt x="73" y="340"/>
                  </a:lnTo>
                  <a:lnTo>
                    <a:pt x="73" y="340"/>
                  </a:lnTo>
                  <a:lnTo>
                    <a:pt x="70" y="338"/>
                  </a:lnTo>
                  <a:lnTo>
                    <a:pt x="68" y="336"/>
                  </a:lnTo>
                  <a:lnTo>
                    <a:pt x="66" y="336"/>
                  </a:lnTo>
                  <a:lnTo>
                    <a:pt x="61" y="333"/>
                  </a:lnTo>
                  <a:lnTo>
                    <a:pt x="54" y="333"/>
                  </a:lnTo>
                  <a:lnTo>
                    <a:pt x="50" y="336"/>
                  </a:lnTo>
                  <a:lnTo>
                    <a:pt x="45" y="336"/>
                  </a:lnTo>
                  <a:lnTo>
                    <a:pt x="41" y="336"/>
                  </a:lnTo>
                  <a:lnTo>
                    <a:pt x="38" y="336"/>
                  </a:lnTo>
                  <a:lnTo>
                    <a:pt x="36" y="336"/>
                  </a:lnTo>
                  <a:lnTo>
                    <a:pt x="34" y="336"/>
                  </a:lnTo>
                  <a:lnTo>
                    <a:pt x="29" y="336"/>
                  </a:lnTo>
                  <a:lnTo>
                    <a:pt x="25" y="336"/>
                  </a:lnTo>
                  <a:lnTo>
                    <a:pt x="18" y="336"/>
                  </a:lnTo>
                  <a:lnTo>
                    <a:pt x="16" y="336"/>
                  </a:lnTo>
                  <a:lnTo>
                    <a:pt x="13" y="331"/>
                  </a:lnTo>
                  <a:lnTo>
                    <a:pt x="11" y="326"/>
                  </a:lnTo>
                  <a:lnTo>
                    <a:pt x="6" y="322"/>
                  </a:lnTo>
                  <a:lnTo>
                    <a:pt x="4" y="317"/>
                  </a:lnTo>
                  <a:lnTo>
                    <a:pt x="2" y="310"/>
                  </a:lnTo>
                  <a:lnTo>
                    <a:pt x="0" y="306"/>
                  </a:lnTo>
                  <a:lnTo>
                    <a:pt x="0" y="301"/>
                  </a:lnTo>
                  <a:lnTo>
                    <a:pt x="0" y="297"/>
                  </a:lnTo>
                  <a:lnTo>
                    <a:pt x="0" y="290"/>
                  </a:lnTo>
                  <a:lnTo>
                    <a:pt x="0" y="288"/>
                  </a:lnTo>
                  <a:lnTo>
                    <a:pt x="2" y="283"/>
                  </a:lnTo>
                  <a:lnTo>
                    <a:pt x="4" y="278"/>
                  </a:lnTo>
                  <a:lnTo>
                    <a:pt x="9" y="276"/>
                  </a:lnTo>
                  <a:lnTo>
                    <a:pt x="13" y="274"/>
                  </a:lnTo>
                  <a:lnTo>
                    <a:pt x="18" y="272"/>
                  </a:lnTo>
                  <a:lnTo>
                    <a:pt x="22" y="269"/>
                  </a:lnTo>
                  <a:lnTo>
                    <a:pt x="29" y="267"/>
                  </a:lnTo>
                  <a:lnTo>
                    <a:pt x="29" y="265"/>
                  </a:lnTo>
                  <a:lnTo>
                    <a:pt x="32" y="262"/>
                  </a:lnTo>
                  <a:lnTo>
                    <a:pt x="32" y="258"/>
                  </a:lnTo>
                  <a:lnTo>
                    <a:pt x="29" y="249"/>
                  </a:lnTo>
                  <a:lnTo>
                    <a:pt x="29" y="244"/>
                  </a:lnTo>
                  <a:lnTo>
                    <a:pt x="25" y="240"/>
                  </a:lnTo>
                  <a:lnTo>
                    <a:pt x="22" y="235"/>
                  </a:lnTo>
                  <a:lnTo>
                    <a:pt x="20" y="233"/>
                  </a:lnTo>
                  <a:lnTo>
                    <a:pt x="20" y="230"/>
                  </a:lnTo>
                  <a:lnTo>
                    <a:pt x="20" y="228"/>
                  </a:lnTo>
                  <a:lnTo>
                    <a:pt x="22" y="226"/>
                  </a:lnTo>
                  <a:lnTo>
                    <a:pt x="27" y="219"/>
                  </a:lnTo>
                  <a:lnTo>
                    <a:pt x="36" y="212"/>
                  </a:lnTo>
                  <a:lnTo>
                    <a:pt x="45" y="205"/>
                  </a:lnTo>
                  <a:lnTo>
                    <a:pt x="50" y="201"/>
                  </a:lnTo>
                  <a:lnTo>
                    <a:pt x="52" y="201"/>
                  </a:lnTo>
                  <a:lnTo>
                    <a:pt x="54" y="192"/>
                  </a:lnTo>
                  <a:lnTo>
                    <a:pt x="57" y="185"/>
                  </a:lnTo>
                  <a:lnTo>
                    <a:pt x="57" y="180"/>
                  </a:lnTo>
                  <a:lnTo>
                    <a:pt x="57" y="173"/>
                  </a:lnTo>
                  <a:lnTo>
                    <a:pt x="57" y="171"/>
                  </a:lnTo>
                  <a:lnTo>
                    <a:pt x="54" y="166"/>
                  </a:lnTo>
                  <a:lnTo>
                    <a:pt x="54" y="164"/>
                  </a:lnTo>
                  <a:lnTo>
                    <a:pt x="52" y="164"/>
                  </a:lnTo>
                  <a:lnTo>
                    <a:pt x="52" y="162"/>
                  </a:lnTo>
                  <a:lnTo>
                    <a:pt x="48" y="157"/>
                  </a:lnTo>
                  <a:lnTo>
                    <a:pt x="41" y="148"/>
                  </a:lnTo>
                  <a:lnTo>
                    <a:pt x="34" y="137"/>
                  </a:lnTo>
                  <a:lnTo>
                    <a:pt x="27" y="130"/>
                  </a:lnTo>
                  <a:lnTo>
                    <a:pt x="25" y="128"/>
                  </a:lnTo>
                  <a:lnTo>
                    <a:pt x="25" y="125"/>
                  </a:lnTo>
                  <a:lnTo>
                    <a:pt x="25" y="123"/>
                  </a:lnTo>
                  <a:lnTo>
                    <a:pt x="27" y="123"/>
                  </a:lnTo>
                  <a:lnTo>
                    <a:pt x="29" y="121"/>
                  </a:lnTo>
                  <a:lnTo>
                    <a:pt x="36" y="119"/>
                  </a:lnTo>
                  <a:lnTo>
                    <a:pt x="38" y="116"/>
                  </a:lnTo>
                  <a:lnTo>
                    <a:pt x="41" y="114"/>
                  </a:lnTo>
                  <a:lnTo>
                    <a:pt x="43" y="114"/>
                  </a:lnTo>
                  <a:lnTo>
                    <a:pt x="45" y="112"/>
                  </a:lnTo>
                  <a:lnTo>
                    <a:pt x="50" y="112"/>
                  </a:lnTo>
                  <a:lnTo>
                    <a:pt x="54" y="112"/>
                  </a:lnTo>
                  <a:lnTo>
                    <a:pt x="57" y="112"/>
                  </a:lnTo>
                  <a:lnTo>
                    <a:pt x="59" y="109"/>
                  </a:lnTo>
                  <a:lnTo>
                    <a:pt x="59" y="109"/>
                  </a:lnTo>
                  <a:lnTo>
                    <a:pt x="61" y="105"/>
                  </a:lnTo>
                  <a:lnTo>
                    <a:pt x="61" y="100"/>
                  </a:lnTo>
                  <a:lnTo>
                    <a:pt x="61" y="96"/>
                  </a:lnTo>
                  <a:lnTo>
                    <a:pt x="64" y="91"/>
                  </a:lnTo>
                  <a:lnTo>
                    <a:pt x="66" y="87"/>
                  </a:lnTo>
                  <a:lnTo>
                    <a:pt x="68" y="84"/>
                  </a:lnTo>
                  <a:lnTo>
                    <a:pt x="73" y="80"/>
                  </a:lnTo>
                  <a:lnTo>
                    <a:pt x="77" y="77"/>
                  </a:lnTo>
                  <a:lnTo>
                    <a:pt x="82" y="75"/>
                  </a:lnTo>
                  <a:lnTo>
                    <a:pt x="82" y="73"/>
                  </a:lnTo>
                  <a:lnTo>
                    <a:pt x="84" y="71"/>
                  </a:lnTo>
                  <a:lnTo>
                    <a:pt x="84" y="66"/>
                  </a:lnTo>
                  <a:lnTo>
                    <a:pt x="86" y="64"/>
                  </a:lnTo>
                  <a:lnTo>
                    <a:pt x="86" y="64"/>
                  </a:lnTo>
                  <a:lnTo>
                    <a:pt x="89" y="61"/>
                  </a:lnTo>
                  <a:lnTo>
                    <a:pt x="93" y="59"/>
                  </a:lnTo>
                  <a:lnTo>
                    <a:pt x="102" y="59"/>
                  </a:lnTo>
                  <a:lnTo>
                    <a:pt x="112" y="57"/>
                  </a:lnTo>
                  <a:lnTo>
                    <a:pt x="114" y="55"/>
                  </a:lnTo>
                  <a:lnTo>
                    <a:pt x="116" y="55"/>
                  </a:lnTo>
                  <a:lnTo>
                    <a:pt x="121" y="50"/>
                  </a:lnTo>
                  <a:lnTo>
                    <a:pt x="128" y="41"/>
                  </a:lnTo>
                  <a:lnTo>
                    <a:pt x="132" y="36"/>
                  </a:lnTo>
                  <a:lnTo>
                    <a:pt x="134" y="34"/>
                  </a:lnTo>
                  <a:lnTo>
                    <a:pt x="139" y="34"/>
                  </a:lnTo>
                  <a:lnTo>
                    <a:pt x="144" y="34"/>
                  </a:lnTo>
                  <a:lnTo>
                    <a:pt x="153" y="34"/>
                  </a:lnTo>
                  <a:lnTo>
                    <a:pt x="157" y="32"/>
                  </a:lnTo>
                  <a:lnTo>
                    <a:pt x="164" y="29"/>
                  </a:lnTo>
                  <a:lnTo>
                    <a:pt x="166" y="27"/>
                  </a:lnTo>
                  <a:lnTo>
                    <a:pt x="171" y="27"/>
                  </a:lnTo>
                  <a:lnTo>
                    <a:pt x="173" y="27"/>
                  </a:lnTo>
                  <a:lnTo>
                    <a:pt x="178" y="27"/>
                  </a:lnTo>
                  <a:lnTo>
                    <a:pt x="180" y="29"/>
                  </a:lnTo>
                  <a:lnTo>
                    <a:pt x="182" y="32"/>
                  </a:lnTo>
                  <a:lnTo>
                    <a:pt x="185" y="34"/>
                  </a:lnTo>
                  <a:lnTo>
                    <a:pt x="189" y="36"/>
                  </a:lnTo>
                  <a:lnTo>
                    <a:pt x="192" y="34"/>
                  </a:lnTo>
                  <a:lnTo>
                    <a:pt x="201" y="25"/>
                  </a:lnTo>
                  <a:lnTo>
                    <a:pt x="203" y="23"/>
                  </a:lnTo>
                  <a:lnTo>
                    <a:pt x="208" y="20"/>
                  </a:lnTo>
                  <a:lnTo>
                    <a:pt x="208" y="18"/>
                  </a:lnTo>
                  <a:lnTo>
                    <a:pt x="212" y="18"/>
                  </a:lnTo>
                  <a:lnTo>
                    <a:pt x="214" y="18"/>
                  </a:lnTo>
                  <a:lnTo>
                    <a:pt x="217" y="20"/>
                  </a:lnTo>
                  <a:lnTo>
                    <a:pt x="219" y="23"/>
                  </a:lnTo>
                  <a:lnTo>
                    <a:pt x="221" y="25"/>
                  </a:lnTo>
                  <a:lnTo>
                    <a:pt x="224" y="27"/>
                  </a:lnTo>
                  <a:lnTo>
                    <a:pt x="226" y="29"/>
                  </a:lnTo>
                  <a:lnTo>
                    <a:pt x="228" y="29"/>
                  </a:lnTo>
                  <a:lnTo>
                    <a:pt x="230" y="29"/>
                  </a:lnTo>
                  <a:lnTo>
                    <a:pt x="230" y="29"/>
                  </a:lnTo>
                  <a:lnTo>
                    <a:pt x="233" y="27"/>
                  </a:lnTo>
                  <a:lnTo>
                    <a:pt x="235" y="25"/>
                  </a:lnTo>
                  <a:lnTo>
                    <a:pt x="237" y="23"/>
                  </a:lnTo>
                  <a:lnTo>
                    <a:pt x="240" y="18"/>
                  </a:lnTo>
                  <a:lnTo>
                    <a:pt x="242" y="13"/>
                  </a:lnTo>
                  <a:lnTo>
                    <a:pt x="244" y="11"/>
                  </a:lnTo>
                  <a:lnTo>
                    <a:pt x="246" y="9"/>
                  </a:lnTo>
                  <a:lnTo>
                    <a:pt x="249" y="9"/>
                  </a:lnTo>
                  <a:lnTo>
                    <a:pt x="251" y="9"/>
                  </a:lnTo>
                  <a:lnTo>
                    <a:pt x="253" y="9"/>
                  </a:lnTo>
                  <a:lnTo>
                    <a:pt x="258" y="9"/>
                  </a:lnTo>
                  <a:lnTo>
                    <a:pt x="265" y="9"/>
                  </a:lnTo>
                  <a:lnTo>
                    <a:pt x="269" y="9"/>
                  </a:lnTo>
                  <a:lnTo>
                    <a:pt x="274" y="9"/>
                  </a:lnTo>
                  <a:lnTo>
                    <a:pt x="276" y="9"/>
                  </a:lnTo>
                  <a:lnTo>
                    <a:pt x="281" y="7"/>
                  </a:lnTo>
                  <a:lnTo>
                    <a:pt x="283" y="4"/>
                  </a:lnTo>
                  <a:lnTo>
                    <a:pt x="285" y="4"/>
                  </a:lnTo>
                  <a:lnTo>
                    <a:pt x="290" y="2"/>
                  </a:lnTo>
                  <a:lnTo>
                    <a:pt x="292" y="0"/>
                  </a:lnTo>
                  <a:lnTo>
                    <a:pt x="294" y="0"/>
                  </a:lnTo>
                  <a:lnTo>
                    <a:pt x="297" y="0"/>
                  </a:lnTo>
                  <a:lnTo>
                    <a:pt x="299" y="2"/>
                  </a:lnTo>
                  <a:lnTo>
                    <a:pt x="304" y="4"/>
                  </a:lnTo>
                  <a:lnTo>
                    <a:pt x="308" y="9"/>
                  </a:lnTo>
                  <a:lnTo>
                    <a:pt x="310" y="11"/>
                  </a:lnTo>
                  <a:lnTo>
                    <a:pt x="313" y="9"/>
                  </a:lnTo>
                  <a:lnTo>
                    <a:pt x="317" y="9"/>
                  </a:lnTo>
                  <a:lnTo>
                    <a:pt x="322" y="7"/>
                  </a:lnTo>
                  <a:lnTo>
                    <a:pt x="324" y="4"/>
                  </a:lnTo>
                  <a:lnTo>
                    <a:pt x="329" y="0"/>
                  </a:lnTo>
                  <a:lnTo>
                    <a:pt x="329" y="4"/>
                  </a:lnTo>
                  <a:lnTo>
                    <a:pt x="329" y="7"/>
                  </a:lnTo>
                  <a:lnTo>
                    <a:pt x="331" y="11"/>
                  </a:lnTo>
                  <a:lnTo>
                    <a:pt x="333" y="18"/>
                  </a:lnTo>
                  <a:lnTo>
                    <a:pt x="336" y="27"/>
                  </a:lnTo>
                  <a:lnTo>
                    <a:pt x="338" y="36"/>
                  </a:lnTo>
                  <a:lnTo>
                    <a:pt x="338" y="43"/>
                  </a:lnTo>
                  <a:lnTo>
                    <a:pt x="340" y="43"/>
                  </a:lnTo>
                  <a:lnTo>
                    <a:pt x="338" y="48"/>
                  </a:lnTo>
                  <a:lnTo>
                    <a:pt x="338" y="50"/>
                  </a:lnTo>
                  <a:lnTo>
                    <a:pt x="336" y="52"/>
                  </a:lnTo>
                  <a:lnTo>
                    <a:pt x="326" y="61"/>
                  </a:lnTo>
                  <a:lnTo>
                    <a:pt x="322" y="64"/>
                  </a:lnTo>
                  <a:lnTo>
                    <a:pt x="322" y="68"/>
                  </a:lnTo>
                  <a:lnTo>
                    <a:pt x="320" y="71"/>
                  </a:lnTo>
                  <a:lnTo>
                    <a:pt x="322" y="75"/>
                  </a:lnTo>
                  <a:lnTo>
                    <a:pt x="322" y="77"/>
                  </a:lnTo>
                  <a:lnTo>
                    <a:pt x="324" y="77"/>
                  </a:lnTo>
                  <a:lnTo>
                    <a:pt x="324" y="80"/>
                  </a:lnTo>
                  <a:lnTo>
                    <a:pt x="329" y="82"/>
                  </a:lnTo>
                  <a:lnTo>
                    <a:pt x="331" y="82"/>
                  </a:lnTo>
                  <a:lnTo>
                    <a:pt x="338" y="84"/>
                  </a:lnTo>
                  <a:lnTo>
                    <a:pt x="342" y="84"/>
                  </a:lnTo>
                  <a:lnTo>
                    <a:pt x="345" y="87"/>
                  </a:lnTo>
                  <a:lnTo>
                    <a:pt x="347" y="89"/>
                  </a:lnTo>
                  <a:lnTo>
                    <a:pt x="349" y="91"/>
                  </a:lnTo>
                  <a:lnTo>
                    <a:pt x="349" y="91"/>
                  </a:lnTo>
                  <a:lnTo>
                    <a:pt x="356" y="91"/>
                  </a:lnTo>
                  <a:lnTo>
                    <a:pt x="361" y="91"/>
                  </a:lnTo>
                  <a:lnTo>
                    <a:pt x="363" y="91"/>
                  </a:lnTo>
                  <a:lnTo>
                    <a:pt x="363" y="91"/>
                  </a:lnTo>
                  <a:lnTo>
                    <a:pt x="365" y="93"/>
                  </a:lnTo>
                  <a:lnTo>
                    <a:pt x="368" y="93"/>
                  </a:lnTo>
                  <a:lnTo>
                    <a:pt x="370" y="96"/>
                  </a:lnTo>
                  <a:lnTo>
                    <a:pt x="372" y="98"/>
                  </a:lnTo>
                  <a:lnTo>
                    <a:pt x="372" y="98"/>
                  </a:lnTo>
                  <a:lnTo>
                    <a:pt x="372" y="100"/>
                  </a:lnTo>
                  <a:lnTo>
                    <a:pt x="374" y="100"/>
                  </a:lnTo>
                  <a:lnTo>
                    <a:pt x="377" y="103"/>
                  </a:lnTo>
                  <a:lnTo>
                    <a:pt x="377" y="105"/>
                  </a:lnTo>
                  <a:lnTo>
                    <a:pt x="377" y="109"/>
                  </a:lnTo>
                  <a:lnTo>
                    <a:pt x="379" y="114"/>
                  </a:lnTo>
                  <a:lnTo>
                    <a:pt x="381" y="119"/>
                  </a:lnTo>
                  <a:lnTo>
                    <a:pt x="384" y="121"/>
                  </a:lnTo>
                  <a:lnTo>
                    <a:pt x="386" y="123"/>
                  </a:lnTo>
                  <a:lnTo>
                    <a:pt x="390" y="123"/>
                  </a:lnTo>
                  <a:lnTo>
                    <a:pt x="393" y="125"/>
                  </a:lnTo>
                  <a:lnTo>
                    <a:pt x="395" y="128"/>
                  </a:lnTo>
                  <a:lnTo>
                    <a:pt x="397" y="130"/>
                  </a:lnTo>
                  <a:lnTo>
                    <a:pt x="397" y="130"/>
                  </a:lnTo>
                  <a:lnTo>
                    <a:pt x="402" y="132"/>
                  </a:lnTo>
                  <a:lnTo>
                    <a:pt x="404" y="132"/>
                  </a:lnTo>
                  <a:lnTo>
                    <a:pt x="404" y="135"/>
                  </a:lnTo>
                  <a:lnTo>
                    <a:pt x="406" y="137"/>
                  </a:lnTo>
                  <a:lnTo>
                    <a:pt x="406" y="144"/>
                  </a:lnTo>
                  <a:lnTo>
                    <a:pt x="406" y="148"/>
                  </a:lnTo>
                  <a:lnTo>
                    <a:pt x="406" y="150"/>
                  </a:lnTo>
                  <a:lnTo>
                    <a:pt x="406" y="153"/>
                  </a:lnTo>
                  <a:lnTo>
                    <a:pt x="404" y="157"/>
                  </a:lnTo>
                  <a:lnTo>
                    <a:pt x="402" y="162"/>
                  </a:lnTo>
                  <a:lnTo>
                    <a:pt x="397" y="169"/>
                  </a:lnTo>
                  <a:lnTo>
                    <a:pt x="393" y="176"/>
                  </a:lnTo>
                  <a:lnTo>
                    <a:pt x="393" y="178"/>
                  </a:lnTo>
                  <a:lnTo>
                    <a:pt x="390" y="180"/>
                  </a:lnTo>
                  <a:lnTo>
                    <a:pt x="388" y="180"/>
                  </a:lnTo>
                  <a:lnTo>
                    <a:pt x="381" y="180"/>
                  </a:lnTo>
                  <a:lnTo>
                    <a:pt x="377" y="180"/>
                  </a:lnTo>
                  <a:lnTo>
                    <a:pt x="372" y="180"/>
                  </a:lnTo>
                  <a:lnTo>
                    <a:pt x="368" y="180"/>
                  </a:lnTo>
                  <a:lnTo>
                    <a:pt x="363" y="180"/>
                  </a:lnTo>
                  <a:lnTo>
                    <a:pt x="361" y="182"/>
                  </a:lnTo>
                  <a:lnTo>
                    <a:pt x="358" y="182"/>
                  </a:lnTo>
                  <a:lnTo>
                    <a:pt x="356" y="185"/>
                  </a:lnTo>
                  <a:lnTo>
                    <a:pt x="356" y="187"/>
                  </a:lnTo>
                  <a:lnTo>
                    <a:pt x="356" y="189"/>
                  </a:lnTo>
                  <a:lnTo>
                    <a:pt x="358" y="192"/>
                  </a:lnTo>
                  <a:lnTo>
                    <a:pt x="361" y="196"/>
                  </a:lnTo>
                  <a:lnTo>
                    <a:pt x="361" y="198"/>
                  </a:lnTo>
                  <a:lnTo>
                    <a:pt x="358" y="201"/>
                  </a:lnTo>
                  <a:lnTo>
                    <a:pt x="358" y="203"/>
                  </a:lnTo>
                  <a:lnTo>
                    <a:pt x="356" y="203"/>
                  </a:lnTo>
                  <a:lnTo>
                    <a:pt x="354" y="203"/>
                  </a:lnTo>
                  <a:lnTo>
                    <a:pt x="352" y="203"/>
                  </a:lnTo>
                  <a:lnTo>
                    <a:pt x="352" y="201"/>
                  </a:lnTo>
                  <a:lnTo>
                    <a:pt x="349" y="201"/>
                  </a:lnTo>
                  <a:lnTo>
                    <a:pt x="349" y="196"/>
                  </a:lnTo>
                  <a:lnTo>
                    <a:pt x="349" y="194"/>
                  </a:lnTo>
                  <a:lnTo>
                    <a:pt x="347" y="192"/>
                  </a:lnTo>
                  <a:lnTo>
                    <a:pt x="345" y="189"/>
                  </a:lnTo>
                  <a:lnTo>
                    <a:pt x="345" y="189"/>
                  </a:lnTo>
                  <a:lnTo>
                    <a:pt x="340" y="192"/>
                  </a:lnTo>
                  <a:lnTo>
                    <a:pt x="338" y="192"/>
                  </a:lnTo>
                  <a:lnTo>
                    <a:pt x="336" y="192"/>
                  </a:lnTo>
                  <a:lnTo>
                    <a:pt x="331" y="192"/>
                  </a:lnTo>
                  <a:lnTo>
                    <a:pt x="329" y="189"/>
                  </a:lnTo>
                  <a:lnTo>
                    <a:pt x="326" y="189"/>
                  </a:lnTo>
                  <a:lnTo>
                    <a:pt x="322" y="192"/>
                  </a:lnTo>
                  <a:lnTo>
                    <a:pt x="317" y="196"/>
                  </a:lnTo>
                  <a:lnTo>
                    <a:pt x="313" y="196"/>
                  </a:lnTo>
                  <a:lnTo>
                    <a:pt x="310" y="198"/>
                  </a:lnTo>
                  <a:lnTo>
                    <a:pt x="308" y="198"/>
                  </a:lnTo>
                  <a:lnTo>
                    <a:pt x="304" y="196"/>
                  </a:lnTo>
                  <a:lnTo>
                    <a:pt x="299" y="196"/>
                  </a:lnTo>
                  <a:lnTo>
                    <a:pt x="297" y="194"/>
                  </a:lnTo>
                  <a:lnTo>
                    <a:pt x="294" y="196"/>
                  </a:lnTo>
                  <a:lnTo>
                    <a:pt x="292" y="196"/>
                  </a:lnTo>
                  <a:lnTo>
                    <a:pt x="288" y="198"/>
                  </a:lnTo>
                  <a:lnTo>
                    <a:pt x="285" y="201"/>
                  </a:lnTo>
                  <a:lnTo>
                    <a:pt x="283" y="201"/>
                  </a:lnTo>
                  <a:lnTo>
                    <a:pt x="281" y="203"/>
                  </a:lnTo>
                  <a:lnTo>
                    <a:pt x="276" y="203"/>
                  </a:lnTo>
                  <a:lnTo>
                    <a:pt x="274" y="203"/>
                  </a:lnTo>
                  <a:lnTo>
                    <a:pt x="272" y="203"/>
                  </a:lnTo>
                  <a:lnTo>
                    <a:pt x="267" y="203"/>
                  </a:lnTo>
                  <a:lnTo>
                    <a:pt x="265" y="205"/>
                  </a:lnTo>
                  <a:lnTo>
                    <a:pt x="262" y="208"/>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08" name="A107">
              <a:extLst>
                <a:ext uri="{FF2B5EF4-FFF2-40B4-BE49-F238E27FC236}">
                  <a16:creationId xmlns:a16="http://schemas.microsoft.com/office/drawing/2014/main" id="{69F6465A-9ED1-9196-FD9C-2A83F69D21A1}"/>
                </a:ext>
              </a:extLst>
            </xdr:cNvPr>
            <xdr:cNvSpPr>
              <a:spLocks/>
            </xdr:cNvSpPr>
          </xdr:nvSpPr>
          <xdr:spPr bwMode="auto">
            <a:xfrm>
              <a:off x="4661664" y="7417813"/>
              <a:ext cx="944247" cy="667468"/>
            </a:xfrm>
            <a:custGeom>
              <a:avLst/>
              <a:gdLst/>
              <a:ahLst/>
              <a:cxnLst>
                <a:cxn ang="0">
                  <a:pos x="869" y="53"/>
                </a:cxn>
                <a:cxn ang="0">
                  <a:pos x="860" y="99"/>
                </a:cxn>
                <a:cxn ang="0">
                  <a:pos x="846" y="151"/>
                </a:cxn>
                <a:cxn ang="0">
                  <a:pos x="830" y="199"/>
                </a:cxn>
                <a:cxn ang="0">
                  <a:pos x="805" y="265"/>
                </a:cxn>
                <a:cxn ang="0">
                  <a:pos x="761" y="311"/>
                </a:cxn>
                <a:cxn ang="0">
                  <a:pos x="830" y="300"/>
                </a:cxn>
                <a:cxn ang="0">
                  <a:pos x="871" y="307"/>
                </a:cxn>
                <a:cxn ang="0">
                  <a:pos x="928" y="297"/>
                </a:cxn>
                <a:cxn ang="0">
                  <a:pos x="967" y="320"/>
                </a:cxn>
                <a:cxn ang="0">
                  <a:pos x="1001" y="334"/>
                </a:cxn>
                <a:cxn ang="0">
                  <a:pos x="976" y="403"/>
                </a:cxn>
                <a:cxn ang="0">
                  <a:pos x="978" y="460"/>
                </a:cxn>
                <a:cxn ang="0">
                  <a:pos x="928" y="515"/>
                </a:cxn>
                <a:cxn ang="0">
                  <a:pos x="862" y="581"/>
                </a:cxn>
                <a:cxn ang="0">
                  <a:pos x="860" y="622"/>
                </a:cxn>
                <a:cxn ang="0">
                  <a:pos x="821" y="615"/>
                </a:cxn>
                <a:cxn ang="0">
                  <a:pos x="777" y="633"/>
                </a:cxn>
                <a:cxn ang="0">
                  <a:pos x="725" y="640"/>
                </a:cxn>
                <a:cxn ang="0">
                  <a:pos x="693" y="642"/>
                </a:cxn>
                <a:cxn ang="0">
                  <a:pos x="633" y="647"/>
                </a:cxn>
                <a:cxn ang="0">
                  <a:pos x="624" y="617"/>
                </a:cxn>
                <a:cxn ang="0">
                  <a:pos x="606" y="606"/>
                </a:cxn>
                <a:cxn ang="0">
                  <a:pos x="583" y="617"/>
                </a:cxn>
                <a:cxn ang="0">
                  <a:pos x="565" y="649"/>
                </a:cxn>
                <a:cxn ang="0">
                  <a:pos x="517" y="706"/>
                </a:cxn>
                <a:cxn ang="0">
                  <a:pos x="503" y="663"/>
                </a:cxn>
                <a:cxn ang="0">
                  <a:pos x="473" y="688"/>
                </a:cxn>
                <a:cxn ang="0">
                  <a:pos x="437" y="677"/>
                </a:cxn>
                <a:cxn ang="0">
                  <a:pos x="441" y="620"/>
                </a:cxn>
                <a:cxn ang="0">
                  <a:pos x="412" y="579"/>
                </a:cxn>
                <a:cxn ang="0">
                  <a:pos x="366" y="558"/>
                </a:cxn>
                <a:cxn ang="0">
                  <a:pos x="373" y="512"/>
                </a:cxn>
                <a:cxn ang="0">
                  <a:pos x="332" y="476"/>
                </a:cxn>
                <a:cxn ang="0">
                  <a:pos x="281" y="485"/>
                </a:cxn>
                <a:cxn ang="0">
                  <a:pos x="247" y="494"/>
                </a:cxn>
                <a:cxn ang="0">
                  <a:pos x="192" y="508"/>
                </a:cxn>
                <a:cxn ang="0">
                  <a:pos x="119" y="542"/>
                </a:cxn>
                <a:cxn ang="0">
                  <a:pos x="85" y="588"/>
                </a:cxn>
                <a:cxn ang="0">
                  <a:pos x="60" y="558"/>
                </a:cxn>
                <a:cxn ang="0">
                  <a:pos x="10" y="521"/>
                </a:cxn>
                <a:cxn ang="0">
                  <a:pos x="7" y="457"/>
                </a:cxn>
                <a:cxn ang="0">
                  <a:pos x="16" y="393"/>
                </a:cxn>
                <a:cxn ang="0">
                  <a:pos x="0" y="355"/>
                </a:cxn>
                <a:cxn ang="0">
                  <a:pos x="35" y="336"/>
                </a:cxn>
                <a:cxn ang="0">
                  <a:pos x="48" y="297"/>
                </a:cxn>
                <a:cxn ang="0">
                  <a:pos x="60" y="243"/>
                </a:cxn>
                <a:cxn ang="0">
                  <a:pos x="67" y="211"/>
                </a:cxn>
                <a:cxn ang="0">
                  <a:pos x="101" y="190"/>
                </a:cxn>
                <a:cxn ang="0">
                  <a:pos x="142" y="211"/>
                </a:cxn>
                <a:cxn ang="0">
                  <a:pos x="188" y="169"/>
                </a:cxn>
                <a:cxn ang="0">
                  <a:pos x="229" y="149"/>
                </a:cxn>
                <a:cxn ang="0">
                  <a:pos x="270" y="140"/>
                </a:cxn>
                <a:cxn ang="0">
                  <a:pos x="309" y="119"/>
                </a:cxn>
                <a:cxn ang="0">
                  <a:pos x="341" y="142"/>
                </a:cxn>
                <a:cxn ang="0">
                  <a:pos x="389" y="131"/>
                </a:cxn>
                <a:cxn ang="0">
                  <a:pos x="428" y="144"/>
                </a:cxn>
                <a:cxn ang="0">
                  <a:pos x="498" y="110"/>
                </a:cxn>
                <a:cxn ang="0">
                  <a:pos x="583" y="51"/>
                </a:cxn>
                <a:cxn ang="0">
                  <a:pos x="622" y="21"/>
                </a:cxn>
                <a:cxn ang="0">
                  <a:pos x="670" y="30"/>
                </a:cxn>
                <a:cxn ang="0">
                  <a:pos x="773" y="23"/>
                </a:cxn>
                <a:cxn ang="0">
                  <a:pos x="855" y="12"/>
                </a:cxn>
              </a:cxnLst>
              <a:rect l="0" t="0" r="r" b="b"/>
              <a:pathLst>
                <a:path w="1003" h="709">
                  <a:moveTo>
                    <a:pt x="882" y="12"/>
                  </a:moveTo>
                  <a:lnTo>
                    <a:pt x="887" y="21"/>
                  </a:lnTo>
                  <a:lnTo>
                    <a:pt x="891" y="35"/>
                  </a:lnTo>
                  <a:lnTo>
                    <a:pt x="891" y="37"/>
                  </a:lnTo>
                  <a:lnTo>
                    <a:pt x="889" y="39"/>
                  </a:lnTo>
                  <a:lnTo>
                    <a:pt x="887" y="42"/>
                  </a:lnTo>
                  <a:lnTo>
                    <a:pt x="885" y="42"/>
                  </a:lnTo>
                  <a:lnTo>
                    <a:pt x="885" y="46"/>
                  </a:lnTo>
                  <a:lnTo>
                    <a:pt x="885" y="48"/>
                  </a:lnTo>
                  <a:lnTo>
                    <a:pt x="882" y="48"/>
                  </a:lnTo>
                  <a:lnTo>
                    <a:pt x="880" y="48"/>
                  </a:lnTo>
                  <a:lnTo>
                    <a:pt x="876" y="48"/>
                  </a:lnTo>
                  <a:lnTo>
                    <a:pt x="871" y="48"/>
                  </a:lnTo>
                  <a:lnTo>
                    <a:pt x="869" y="51"/>
                  </a:lnTo>
                  <a:lnTo>
                    <a:pt x="869" y="53"/>
                  </a:lnTo>
                  <a:lnTo>
                    <a:pt x="866" y="62"/>
                  </a:lnTo>
                  <a:lnTo>
                    <a:pt x="866" y="64"/>
                  </a:lnTo>
                  <a:lnTo>
                    <a:pt x="864" y="67"/>
                  </a:lnTo>
                  <a:lnTo>
                    <a:pt x="860" y="71"/>
                  </a:lnTo>
                  <a:lnTo>
                    <a:pt x="860" y="74"/>
                  </a:lnTo>
                  <a:lnTo>
                    <a:pt x="862" y="76"/>
                  </a:lnTo>
                  <a:lnTo>
                    <a:pt x="862" y="78"/>
                  </a:lnTo>
                  <a:lnTo>
                    <a:pt x="860" y="80"/>
                  </a:lnTo>
                  <a:lnTo>
                    <a:pt x="860" y="83"/>
                  </a:lnTo>
                  <a:lnTo>
                    <a:pt x="860" y="85"/>
                  </a:lnTo>
                  <a:lnTo>
                    <a:pt x="860" y="87"/>
                  </a:lnTo>
                  <a:lnTo>
                    <a:pt x="860" y="90"/>
                  </a:lnTo>
                  <a:lnTo>
                    <a:pt x="860" y="92"/>
                  </a:lnTo>
                  <a:lnTo>
                    <a:pt x="860" y="94"/>
                  </a:lnTo>
                  <a:lnTo>
                    <a:pt x="860" y="99"/>
                  </a:lnTo>
                  <a:lnTo>
                    <a:pt x="860" y="101"/>
                  </a:lnTo>
                  <a:lnTo>
                    <a:pt x="860" y="103"/>
                  </a:lnTo>
                  <a:lnTo>
                    <a:pt x="857" y="108"/>
                  </a:lnTo>
                  <a:lnTo>
                    <a:pt x="857" y="110"/>
                  </a:lnTo>
                  <a:lnTo>
                    <a:pt x="857" y="112"/>
                  </a:lnTo>
                  <a:lnTo>
                    <a:pt x="860" y="115"/>
                  </a:lnTo>
                  <a:lnTo>
                    <a:pt x="860" y="117"/>
                  </a:lnTo>
                  <a:lnTo>
                    <a:pt x="862" y="121"/>
                  </a:lnTo>
                  <a:lnTo>
                    <a:pt x="862" y="124"/>
                  </a:lnTo>
                  <a:lnTo>
                    <a:pt x="862" y="128"/>
                  </a:lnTo>
                  <a:lnTo>
                    <a:pt x="862" y="133"/>
                  </a:lnTo>
                  <a:lnTo>
                    <a:pt x="862" y="137"/>
                  </a:lnTo>
                  <a:lnTo>
                    <a:pt x="860" y="140"/>
                  </a:lnTo>
                  <a:lnTo>
                    <a:pt x="860" y="144"/>
                  </a:lnTo>
                  <a:lnTo>
                    <a:pt x="846" y="151"/>
                  </a:lnTo>
                  <a:lnTo>
                    <a:pt x="844" y="153"/>
                  </a:lnTo>
                  <a:lnTo>
                    <a:pt x="844" y="156"/>
                  </a:lnTo>
                  <a:lnTo>
                    <a:pt x="841" y="160"/>
                  </a:lnTo>
                  <a:lnTo>
                    <a:pt x="839" y="163"/>
                  </a:lnTo>
                  <a:lnTo>
                    <a:pt x="834" y="167"/>
                  </a:lnTo>
                  <a:lnTo>
                    <a:pt x="832" y="169"/>
                  </a:lnTo>
                  <a:lnTo>
                    <a:pt x="832" y="172"/>
                  </a:lnTo>
                  <a:lnTo>
                    <a:pt x="832" y="176"/>
                  </a:lnTo>
                  <a:lnTo>
                    <a:pt x="832" y="181"/>
                  </a:lnTo>
                  <a:lnTo>
                    <a:pt x="832" y="183"/>
                  </a:lnTo>
                  <a:lnTo>
                    <a:pt x="832" y="185"/>
                  </a:lnTo>
                  <a:lnTo>
                    <a:pt x="832" y="188"/>
                  </a:lnTo>
                  <a:lnTo>
                    <a:pt x="830" y="192"/>
                  </a:lnTo>
                  <a:lnTo>
                    <a:pt x="828" y="195"/>
                  </a:lnTo>
                  <a:lnTo>
                    <a:pt x="830" y="199"/>
                  </a:lnTo>
                  <a:lnTo>
                    <a:pt x="830" y="201"/>
                  </a:lnTo>
                  <a:lnTo>
                    <a:pt x="828" y="215"/>
                  </a:lnTo>
                  <a:lnTo>
                    <a:pt x="828" y="220"/>
                  </a:lnTo>
                  <a:lnTo>
                    <a:pt x="828" y="224"/>
                  </a:lnTo>
                  <a:lnTo>
                    <a:pt x="828" y="227"/>
                  </a:lnTo>
                  <a:lnTo>
                    <a:pt x="825" y="229"/>
                  </a:lnTo>
                  <a:lnTo>
                    <a:pt x="818" y="238"/>
                  </a:lnTo>
                  <a:lnTo>
                    <a:pt x="818" y="240"/>
                  </a:lnTo>
                  <a:lnTo>
                    <a:pt x="816" y="247"/>
                  </a:lnTo>
                  <a:lnTo>
                    <a:pt x="814" y="254"/>
                  </a:lnTo>
                  <a:lnTo>
                    <a:pt x="812" y="256"/>
                  </a:lnTo>
                  <a:lnTo>
                    <a:pt x="809" y="261"/>
                  </a:lnTo>
                  <a:lnTo>
                    <a:pt x="807" y="261"/>
                  </a:lnTo>
                  <a:lnTo>
                    <a:pt x="805" y="263"/>
                  </a:lnTo>
                  <a:lnTo>
                    <a:pt x="805" y="265"/>
                  </a:lnTo>
                  <a:lnTo>
                    <a:pt x="805" y="268"/>
                  </a:lnTo>
                  <a:lnTo>
                    <a:pt x="802" y="270"/>
                  </a:lnTo>
                  <a:lnTo>
                    <a:pt x="798" y="275"/>
                  </a:lnTo>
                  <a:lnTo>
                    <a:pt x="789" y="277"/>
                  </a:lnTo>
                  <a:lnTo>
                    <a:pt x="780" y="279"/>
                  </a:lnTo>
                  <a:lnTo>
                    <a:pt x="777" y="279"/>
                  </a:lnTo>
                  <a:lnTo>
                    <a:pt x="775" y="281"/>
                  </a:lnTo>
                  <a:lnTo>
                    <a:pt x="773" y="286"/>
                  </a:lnTo>
                  <a:lnTo>
                    <a:pt x="768" y="288"/>
                  </a:lnTo>
                  <a:lnTo>
                    <a:pt x="764" y="295"/>
                  </a:lnTo>
                  <a:lnTo>
                    <a:pt x="761" y="300"/>
                  </a:lnTo>
                  <a:lnTo>
                    <a:pt x="759" y="302"/>
                  </a:lnTo>
                  <a:lnTo>
                    <a:pt x="759" y="307"/>
                  </a:lnTo>
                  <a:lnTo>
                    <a:pt x="759" y="309"/>
                  </a:lnTo>
                  <a:lnTo>
                    <a:pt x="761" y="311"/>
                  </a:lnTo>
                  <a:lnTo>
                    <a:pt x="764" y="313"/>
                  </a:lnTo>
                  <a:lnTo>
                    <a:pt x="768" y="313"/>
                  </a:lnTo>
                  <a:lnTo>
                    <a:pt x="773" y="313"/>
                  </a:lnTo>
                  <a:lnTo>
                    <a:pt x="777" y="311"/>
                  </a:lnTo>
                  <a:lnTo>
                    <a:pt x="780" y="311"/>
                  </a:lnTo>
                  <a:lnTo>
                    <a:pt x="782" y="311"/>
                  </a:lnTo>
                  <a:lnTo>
                    <a:pt x="786" y="313"/>
                  </a:lnTo>
                  <a:lnTo>
                    <a:pt x="789" y="313"/>
                  </a:lnTo>
                  <a:lnTo>
                    <a:pt x="791" y="311"/>
                  </a:lnTo>
                  <a:lnTo>
                    <a:pt x="796" y="311"/>
                  </a:lnTo>
                  <a:lnTo>
                    <a:pt x="800" y="309"/>
                  </a:lnTo>
                  <a:lnTo>
                    <a:pt x="807" y="309"/>
                  </a:lnTo>
                  <a:lnTo>
                    <a:pt x="816" y="304"/>
                  </a:lnTo>
                  <a:lnTo>
                    <a:pt x="828" y="300"/>
                  </a:lnTo>
                  <a:lnTo>
                    <a:pt x="830" y="300"/>
                  </a:lnTo>
                  <a:lnTo>
                    <a:pt x="832" y="300"/>
                  </a:lnTo>
                  <a:lnTo>
                    <a:pt x="834" y="300"/>
                  </a:lnTo>
                  <a:lnTo>
                    <a:pt x="837" y="302"/>
                  </a:lnTo>
                  <a:lnTo>
                    <a:pt x="839" y="304"/>
                  </a:lnTo>
                  <a:lnTo>
                    <a:pt x="841" y="304"/>
                  </a:lnTo>
                  <a:lnTo>
                    <a:pt x="844" y="304"/>
                  </a:lnTo>
                  <a:lnTo>
                    <a:pt x="846" y="307"/>
                  </a:lnTo>
                  <a:lnTo>
                    <a:pt x="848" y="309"/>
                  </a:lnTo>
                  <a:lnTo>
                    <a:pt x="850" y="309"/>
                  </a:lnTo>
                  <a:lnTo>
                    <a:pt x="853" y="309"/>
                  </a:lnTo>
                  <a:lnTo>
                    <a:pt x="855" y="309"/>
                  </a:lnTo>
                  <a:lnTo>
                    <a:pt x="860" y="307"/>
                  </a:lnTo>
                  <a:lnTo>
                    <a:pt x="862" y="307"/>
                  </a:lnTo>
                  <a:lnTo>
                    <a:pt x="866" y="307"/>
                  </a:lnTo>
                  <a:lnTo>
                    <a:pt x="871" y="307"/>
                  </a:lnTo>
                  <a:lnTo>
                    <a:pt x="873" y="304"/>
                  </a:lnTo>
                  <a:lnTo>
                    <a:pt x="880" y="304"/>
                  </a:lnTo>
                  <a:lnTo>
                    <a:pt x="885" y="302"/>
                  </a:lnTo>
                  <a:lnTo>
                    <a:pt x="891" y="297"/>
                  </a:lnTo>
                  <a:lnTo>
                    <a:pt x="896" y="293"/>
                  </a:lnTo>
                  <a:lnTo>
                    <a:pt x="898" y="291"/>
                  </a:lnTo>
                  <a:lnTo>
                    <a:pt x="903" y="291"/>
                  </a:lnTo>
                  <a:lnTo>
                    <a:pt x="905" y="291"/>
                  </a:lnTo>
                  <a:lnTo>
                    <a:pt x="907" y="291"/>
                  </a:lnTo>
                  <a:lnTo>
                    <a:pt x="914" y="293"/>
                  </a:lnTo>
                  <a:lnTo>
                    <a:pt x="919" y="293"/>
                  </a:lnTo>
                  <a:lnTo>
                    <a:pt x="923" y="293"/>
                  </a:lnTo>
                  <a:lnTo>
                    <a:pt x="928" y="293"/>
                  </a:lnTo>
                  <a:lnTo>
                    <a:pt x="928" y="295"/>
                  </a:lnTo>
                  <a:lnTo>
                    <a:pt x="928" y="297"/>
                  </a:lnTo>
                  <a:lnTo>
                    <a:pt x="930" y="300"/>
                  </a:lnTo>
                  <a:lnTo>
                    <a:pt x="930" y="302"/>
                  </a:lnTo>
                  <a:lnTo>
                    <a:pt x="933" y="304"/>
                  </a:lnTo>
                  <a:lnTo>
                    <a:pt x="935" y="307"/>
                  </a:lnTo>
                  <a:lnTo>
                    <a:pt x="937" y="311"/>
                  </a:lnTo>
                  <a:lnTo>
                    <a:pt x="937" y="313"/>
                  </a:lnTo>
                  <a:lnTo>
                    <a:pt x="939" y="313"/>
                  </a:lnTo>
                  <a:lnTo>
                    <a:pt x="944" y="316"/>
                  </a:lnTo>
                  <a:lnTo>
                    <a:pt x="949" y="313"/>
                  </a:lnTo>
                  <a:lnTo>
                    <a:pt x="953" y="313"/>
                  </a:lnTo>
                  <a:lnTo>
                    <a:pt x="955" y="313"/>
                  </a:lnTo>
                  <a:lnTo>
                    <a:pt x="958" y="313"/>
                  </a:lnTo>
                  <a:lnTo>
                    <a:pt x="962" y="318"/>
                  </a:lnTo>
                  <a:lnTo>
                    <a:pt x="965" y="320"/>
                  </a:lnTo>
                  <a:lnTo>
                    <a:pt x="967" y="320"/>
                  </a:lnTo>
                  <a:lnTo>
                    <a:pt x="971" y="320"/>
                  </a:lnTo>
                  <a:lnTo>
                    <a:pt x="974" y="320"/>
                  </a:lnTo>
                  <a:lnTo>
                    <a:pt x="976" y="320"/>
                  </a:lnTo>
                  <a:lnTo>
                    <a:pt x="978" y="320"/>
                  </a:lnTo>
                  <a:lnTo>
                    <a:pt x="981" y="320"/>
                  </a:lnTo>
                  <a:lnTo>
                    <a:pt x="983" y="325"/>
                  </a:lnTo>
                  <a:lnTo>
                    <a:pt x="983" y="327"/>
                  </a:lnTo>
                  <a:lnTo>
                    <a:pt x="985" y="327"/>
                  </a:lnTo>
                  <a:lnTo>
                    <a:pt x="987" y="327"/>
                  </a:lnTo>
                  <a:lnTo>
                    <a:pt x="990" y="327"/>
                  </a:lnTo>
                  <a:lnTo>
                    <a:pt x="992" y="332"/>
                  </a:lnTo>
                  <a:lnTo>
                    <a:pt x="994" y="334"/>
                  </a:lnTo>
                  <a:lnTo>
                    <a:pt x="997" y="334"/>
                  </a:lnTo>
                  <a:lnTo>
                    <a:pt x="999" y="332"/>
                  </a:lnTo>
                  <a:lnTo>
                    <a:pt x="1001" y="334"/>
                  </a:lnTo>
                  <a:lnTo>
                    <a:pt x="1003" y="336"/>
                  </a:lnTo>
                  <a:lnTo>
                    <a:pt x="1003" y="339"/>
                  </a:lnTo>
                  <a:lnTo>
                    <a:pt x="999" y="345"/>
                  </a:lnTo>
                  <a:lnTo>
                    <a:pt x="997" y="352"/>
                  </a:lnTo>
                  <a:lnTo>
                    <a:pt x="994" y="357"/>
                  </a:lnTo>
                  <a:lnTo>
                    <a:pt x="992" y="361"/>
                  </a:lnTo>
                  <a:lnTo>
                    <a:pt x="990" y="364"/>
                  </a:lnTo>
                  <a:lnTo>
                    <a:pt x="985" y="368"/>
                  </a:lnTo>
                  <a:lnTo>
                    <a:pt x="978" y="375"/>
                  </a:lnTo>
                  <a:lnTo>
                    <a:pt x="976" y="377"/>
                  </a:lnTo>
                  <a:lnTo>
                    <a:pt x="974" y="387"/>
                  </a:lnTo>
                  <a:lnTo>
                    <a:pt x="974" y="391"/>
                  </a:lnTo>
                  <a:lnTo>
                    <a:pt x="974" y="396"/>
                  </a:lnTo>
                  <a:lnTo>
                    <a:pt x="974" y="400"/>
                  </a:lnTo>
                  <a:lnTo>
                    <a:pt x="976" y="403"/>
                  </a:lnTo>
                  <a:lnTo>
                    <a:pt x="976" y="405"/>
                  </a:lnTo>
                  <a:lnTo>
                    <a:pt x="978" y="407"/>
                  </a:lnTo>
                  <a:lnTo>
                    <a:pt x="976" y="412"/>
                  </a:lnTo>
                  <a:lnTo>
                    <a:pt x="974" y="416"/>
                  </a:lnTo>
                  <a:lnTo>
                    <a:pt x="971" y="419"/>
                  </a:lnTo>
                  <a:lnTo>
                    <a:pt x="971" y="423"/>
                  </a:lnTo>
                  <a:lnTo>
                    <a:pt x="971" y="428"/>
                  </a:lnTo>
                  <a:lnTo>
                    <a:pt x="974" y="432"/>
                  </a:lnTo>
                  <a:lnTo>
                    <a:pt x="976" y="437"/>
                  </a:lnTo>
                  <a:lnTo>
                    <a:pt x="976" y="441"/>
                  </a:lnTo>
                  <a:lnTo>
                    <a:pt x="974" y="446"/>
                  </a:lnTo>
                  <a:lnTo>
                    <a:pt x="974" y="451"/>
                  </a:lnTo>
                  <a:lnTo>
                    <a:pt x="978" y="455"/>
                  </a:lnTo>
                  <a:lnTo>
                    <a:pt x="981" y="457"/>
                  </a:lnTo>
                  <a:lnTo>
                    <a:pt x="978" y="460"/>
                  </a:lnTo>
                  <a:lnTo>
                    <a:pt x="969" y="467"/>
                  </a:lnTo>
                  <a:lnTo>
                    <a:pt x="965" y="469"/>
                  </a:lnTo>
                  <a:lnTo>
                    <a:pt x="965" y="471"/>
                  </a:lnTo>
                  <a:lnTo>
                    <a:pt x="962" y="473"/>
                  </a:lnTo>
                  <a:lnTo>
                    <a:pt x="962" y="476"/>
                  </a:lnTo>
                  <a:lnTo>
                    <a:pt x="965" y="480"/>
                  </a:lnTo>
                  <a:lnTo>
                    <a:pt x="965" y="485"/>
                  </a:lnTo>
                  <a:lnTo>
                    <a:pt x="962" y="487"/>
                  </a:lnTo>
                  <a:lnTo>
                    <a:pt x="962" y="492"/>
                  </a:lnTo>
                  <a:lnTo>
                    <a:pt x="965" y="494"/>
                  </a:lnTo>
                  <a:lnTo>
                    <a:pt x="958" y="499"/>
                  </a:lnTo>
                  <a:lnTo>
                    <a:pt x="946" y="505"/>
                  </a:lnTo>
                  <a:lnTo>
                    <a:pt x="935" y="510"/>
                  </a:lnTo>
                  <a:lnTo>
                    <a:pt x="933" y="512"/>
                  </a:lnTo>
                  <a:lnTo>
                    <a:pt x="928" y="515"/>
                  </a:lnTo>
                  <a:lnTo>
                    <a:pt x="928" y="519"/>
                  </a:lnTo>
                  <a:lnTo>
                    <a:pt x="923" y="526"/>
                  </a:lnTo>
                  <a:lnTo>
                    <a:pt x="921" y="528"/>
                  </a:lnTo>
                  <a:lnTo>
                    <a:pt x="917" y="531"/>
                  </a:lnTo>
                  <a:lnTo>
                    <a:pt x="912" y="533"/>
                  </a:lnTo>
                  <a:lnTo>
                    <a:pt x="905" y="537"/>
                  </a:lnTo>
                  <a:lnTo>
                    <a:pt x="894" y="542"/>
                  </a:lnTo>
                  <a:lnTo>
                    <a:pt x="880" y="549"/>
                  </a:lnTo>
                  <a:lnTo>
                    <a:pt x="878" y="551"/>
                  </a:lnTo>
                  <a:lnTo>
                    <a:pt x="876" y="556"/>
                  </a:lnTo>
                  <a:lnTo>
                    <a:pt x="873" y="563"/>
                  </a:lnTo>
                  <a:lnTo>
                    <a:pt x="871" y="572"/>
                  </a:lnTo>
                  <a:lnTo>
                    <a:pt x="869" y="574"/>
                  </a:lnTo>
                  <a:lnTo>
                    <a:pt x="866" y="576"/>
                  </a:lnTo>
                  <a:lnTo>
                    <a:pt x="862" y="581"/>
                  </a:lnTo>
                  <a:lnTo>
                    <a:pt x="862" y="583"/>
                  </a:lnTo>
                  <a:lnTo>
                    <a:pt x="860" y="585"/>
                  </a:lnTo>
                  <a:lnTo>
                    <a:pt x="860" y="588"/>
                  </a:lnTo>
                  <a:lnTo>
                    <a:pt x="860" y="590"/>
                  </a:lnTo>
                  <a:lnTo>
                    <a:pt x="857" y="595"/>
                  </a:lnTo>
                  <a:lnTo>
                    <a:pt x="853" y="599"/>
                  </a:lnTo>
                  <a:lnTo>
                    <a:pt x="853" y="601"/>
                  </a:lnTo>
                  <a:lnTo>
                    <a:pt x="853" y="606"/>
                  </a:lnTo>
                  <a:lnTo>
                    <a:pt x="853" y="608"/>
                  </a:lnTo>
                  <a:lnTo>
                    <a:pt x="855" y="608"/>
                  </a:lnTo>
                  <a:lnTo>
                    <a:pt x="860" y="611"/>
                  </a:lnTo>
                  <a:lnTo>
                    <a:pt x="862" y="613"/>
                  </a:lnTo>
                  <a:lnTo>
                    <a:pt x="862" y="617"/>
                  </a:lnTo>
                  <a:lnTo>
                    <a:pt x="862" y="620"/>
                  </a:lnTo>
                  <a:lnTo>
                    <a:pt x="860" y="622"/>
                  </a:lnTo>
                  <a:lnTo>
                    <a:pt x="857" y="624"/>
                  </a:lnTo>
                  <a:lnTo>
                    <a:pt x="855" y="624"/>
                  </a:lnTo>
                  <a:lnTo>
                    <a:pt x="850" y="624"/>
                  </a:lnTo>
                  <a:lnTo>
                    <a:pt x="848" y="624"/>
                  </a:lnTo>
                  <a:lnTo>
                    <a:pt x="848" y="622"/>
                  </a:lnTo>
                  <a:lnTo>
                    <a:pt x="848" y="617"/>
                  </a:lnTo>
                  <a:lnTo>
                    <a:pt x="846" y="613"/>
                  </a:lnTo>
                  <a:lnTo>
                    <a:pt x="844" y="608"/>
                  </a:lnTo>
                  <a:lnTo>
                    <a:pt x="841" y="606"/>
                  </a:lnTo>
                  <a:lnTo>
                    <a:pt x="839" y="604"/>
                  </a:lnTo>
                  <a:lnTo>
                    <a:pt x="837" y="606"/>
                  </a:lnTo>
                  <a:lnTo>
                    <a:pt x="828" y="615"/>
                  </a:lnTo>
                  <a:lnTo>
                    <a:pt x="825" y="615"/>
                  </a:lnTo>
                  <a:lnTo>
                    <a:pt x="823" y="617"/>
                  </a:lnTo>
                  <a:lnTo>
                    <a:pt x="821" y="615"/>
                  </a:lnTo>
                  <a:lnTo>
                    <a:pt x="816" y="613"/>
                  </a:lnTo>
                  <a:lnTo>
                    <a:pt x="814" y="613"/>
                  </a:lnTo>
                  <a:lnTo>
                    <a:pt x="812" y="613"/>
                  </a:lnTo>
                  <a:lnTo>
                    <a:pt x="809" y="615"/>
                  </a:lnTo>
                  <a:lnTo>
                    <a:pt x="807" y="617"/>
                  </a:lnTo>
                  <a:lnTo>
                    <a:pt x="805" y="626"/>
                  </a:lnTo>
                  <a:lnTo>
                    <a:pt x="802" y="626"/>
                  </a:lnTo>
                  <a:lnTo>
                    <a:pt x="800" y="629"/>
                  </a:lnTo>
                  <a:lnTo>
                    <a:pt x="796" y="629"/>
                  </a:lnTo>
                  <a:lnTo>
                    <a:pt x="793" y="631"/>
                  </a:lnTo>
                  <a:lnTo>
                    <a:pt x="789" y="631"/>
                  </a:lnTo>
                  <a:lnTo>
                    <a:pt x="786" y="631"/>
                  </a:lnTo>
                  <a:lnTo>
                    <a:pt x="784" y="631"/>
                  </a:lnTo>
                  <a:lnTo>
                    <a:pt x="780" y="631"/>
                  </a:lnTo>
                  <a:lnTo>
                    <a:pt x="777" y="633"/>
                  </a:lnTo>
                  <a:lnTo>
                    <a:pt x="773" y="636"/>
                  </a:lnTo>
                  <a:lnTo>
                    <a:pt x="770" y="638"/>
                  </a:lnTo>
                  <a:lnTo>
                    <a:pt x="768" y="640"/>
                  </a:lnTo>
                  <a:lnTo>
                    <a:pt x="768" y="642"/>
                  </a:lnTo>
                  <a:lnTo>
                    <a:pt x="766" y="647"/>
                  </a:lnTo>
                  <a:lnTo>
                    <a:pt x="761" y="649"/>
                  </a:lnTo>
                  <a:lnTo>
                    <a:pt x="757" y="649"/>
                  </a:lnTo>
                  <a:lnTo>
                    <a:pt x="752" y="647"/>
                  </a:lnTo>
                  <a:lnTo>
                    <a:pt x="750" y="645"/>
                  </a:lnTo>
                  <a:lnTo>
                    <a:pt x="748" y="642"/>
                  </a:lnTo>
                  <a:lnTo>
                    <a:pt x="736" y="638"/>
                  </a:lnTo>
                  <a:lnTo>
                    <a:pt x="732" y="638"/>
                  </a:lnTo>
                  <a:lnTo>
                    <a:pt x="729" y="638"/>
                  </a:lnTo>
                  <a:lnTo>
                    <a:pt x="727" y="640"/>
                  </a:lnTo>
                  <a:lnTo>
                    <a:pt x="725" y="640"/>
                  </a:lnTo>
                  <a:lnTo>
                    <a:pt x="725" y="642"/>
                  </a:lnTo>
                  <a:lnTo>
                    <a:pt x="720" y="642"/>
                  </a:lnTo>
                  <a:lnTo>
                    <a:pt x="718" y="642"/>
                  </a:lnTo>
                  <a:lnTo>
                    <a:pt x="716" y="645"/>
                  </a:lnTo>
                  <a:lnTo>
                    <a:pt x="716" y="649"/>
                  </a:lnTo>
                  <a:lnTo>
                    <a:pt x="716" y="652"/>
                  </a:lnTo>
                  <a:lnTo>
                    <a:pt x="713" y="654"/>
                  </a:lnTo>
                  <a:lnTo>
                    <a:pt x="711" y="654"/>
                  </a:lnTo>
                  <a:lnTo>
                    <a:pt x="709" y="652"/>
                  </a:lnTo>
                  <a:lnTo>
                    <a:pt x="706" y="649"/>
                  </a:lnTo>
                  <a:lnTo>
                    <a:pt x="706" y="647"/>
                  </a:lnTo>
                  <a:lnTo>
                    <a:pt x="704" y="645"/>
                  </a:lnTo>
                  <a:lnTo>
                    <a:pt x="700" y="645"/>
                  </a:lnTo>
                  <a:lnTo>
                    <a:pt x="695" y="645"/>
                  </a:lnTo>
                  <a:lnTo>
                    <a:pt x="693" y="642"/>
                  </a:lnTo>
                  <a:lnTo>
                    <a:pt x="688" y="645"/>
                  </a:lnTo>
                  <a:lnTo>
                    <a:pt x="686" y="645"/>
                  </a:lnTo>
                  <a:lnTo>
                    <a:pt x="681" y="649"/>
                  </a:lnTo>
                  <a:lnTo>
                    <a:pt x="677" y="654"/>
                  </a:lnTo>
                  <a:lnTo>
                    <a:pt x="674" y="658"/>
                  </a:lnTo>
                  <a:lnTo>
                    <a:pt x="672" y="661"/>
                  </a:lnTo>
                  <a:lnTo>
                    <a:pt x="670" y="661"/>
                  </a:lnTo>
                  <a:lnTo>
                    <a:pt x="665" y="661"/>
                  </a:lnTo>
                  <a:lnTo>
                    <a:pt x="656" y="661"/>
                  </a:lnTo>
                  <a:lnTo>
                    <a:pt x="652" y="658"/>
                  </a:lnTo>
                  <a:lnTo>
                    <a:pt x="647" y="656"/>
                  </a:lnTo>
                  <a:lnTo>
                    <a:pt x="640" y="654"/>
                  </a:lnTo>
                  <a:lnTo>
                    <a:pt x="638" y="652"/>
                  </a:lnTo>
                  <a:lnTo>
                    <a:pt x="636" y="649"/>
                  </a:lnTo>
                  <a:lnTo>
                    <a:pt x="633" y="647"/>
                  </a:lnTo>
                  <a:lnTo>
                    <a:pt x="631" y="647"/>
                  </a:lnTo>
                  <a:lnTo>
                    <a:pt x="629" y="645"/>
                  </a:lnTo>
                  <a:lnTo>
                    <a:pt x="626" y="640"/>
                  </a:lnTo>
                  <a:lnTo>
                    <a:pt x="624" y="640"/>
                  </a:lnTo>
                  <a:lnTo>
                    <a:pt x="624" y="638"/>
                  </a:lnTo>
                  <a:lnTo>
                    <a:pt x="622" y="638"/>
                  </a:lnTo>
                  <a:lnTo>
                    <a:pt x="620" y="636"/>
                  </a:lnTo>
                  <a:lnTo>
                    <a:pt x="617" y="636"/>
                  </a:lnTo>
                  <a:lnTo>
                    <a:pt x="617" y="633"/>
                  </a:lnTo>
                  <a:lnTo>
                    <a:pt x="617" y="631"/>
                  </a:lnTo>
                  <a:lnTo>
                    <a:pt x="620" y="629"/>
                  </a:lnTo>
                  <a:lnTo>
                    <a:pt x="622" y="626"/>
                  </a:lnTo>
                  <a:lnTo>
                    <a:pt x="624" y="624"/>
                  </a:lnTo>
                  <a:lnTo>
                    <a:pt x="624" y="622"/>
                  </a:lnTo>
                  <a:lnTo>
                    <a:pt x="624" y="617"/>
                  </a:lnTo>
                  <a:lnTo>
                    <a:pt x="624" y="613"/>
                  </a:lnTo>
                  <a:lnTo>
                    <a:pt x="624" y="611"/>
                  </a:lnTo>
                  <a:lnTo>
                    <a:pt x="626" y="606"/>
                  </a:lnTo>
                  <a:lnTo>
                    <a:pt x="626" y="601"/>
                  </a:lnTo>
                  <a:lnTo>
                    <a:pt x="624" y="599"/>
                  </a:lnTo>
                  <a:lnTo>
                    <a:pt x="622" y="599"/>
                  </a:lnTo>
                  <a:lnTo>
                    <a:pt x="622" y="597"/>
                  </a:lnTo>
                  <a:lnTo>
                    <a:pt x="620" y="597"/>
                  </a:lnTo>
                  <a:lnTo>
                    <a:pt x="615" y="599"/>
                  </a:lnTo>
                  <a:lnTo>
                    <a:pt x="606" y="601"/>
                  </a:lnTo>
                  <a:lnTo>
                    <a:pt x="604" y="601"/>
                  </a:lnTo>
                  <a:lnTo>
                    <a:pt x="604" y="604"/>
                  </a:lnTo>
                  <a:lnTo>
                    <a:pt x="606" y="604"/>
                  </a:lnTo>
                  <a:lnTo>
                    <a:pt x="608" y="604"/>
                  </a:lnTo>
                  <a:lnTo>
                    <a:pt x="606" y="606"/>
                  </a:lnTo>
                  <a:lnTo>
                    <a:pt x="606" y="608"/>
                  </a:lnTo>
                  <a:lnTo>
                    <a:pt x="604" y="608"/>
                  </a:lnTo>
                  <a:lnTo>
                    <a:pt x="604" y="611"/>
                  </a:lnTo>
                  <a:lnTo>
                    <a:pt x="604" y="613"/>
                  </a:lnTo>
                  <a:lnTo>
                    <a:pt x="601" y="617"/>
                  </a:lnTo>
                  <a:lnTo>
                    <a:pt x="601" y="620"/>
                  </a:lnTo>
                  <a:lnTo>
                    <a:pt x="601" y="622"/>
                  </a:lnTo>
                  <a:lnTo>
                    <a:pt x="599" y="622"/>
                  </a:lnTo>
                  <a:lnTo>
                    <a:pt x="597" y="622"/>
                  </a:lnTo>
                  <a:lnTo>
                    <a:pt x="594" y="617"/>
                  </a:lnTo>
                  <a:lnTo>
                    <a:pt x="592" y="613"/>
                  </a:lnTo>
                  <a:lnTo>
                    <a:pt x="590" y="613"/>
                  </a:lnTo>
                  <a:lnTo>
                    <a:pt x="588" y="613"/>
                  </a:lnTo>
                  <a:lnTo>
                    <a:pt x="583" y="615"/>
                  </a:lnTo>
                  <a:lnTo>
                    <a:pt x="583" y="617"/>
                  </a:lnTo>
                  <a:lnTo>
                    <a:pt x="583" y="622"/>
                  </a:lnTo>
                  <a:lnTo>
                    <a:pt x="581" y="624"/>
                  </a:lnTo>
                  <a:lnTo>
                    <a:pt x="581" y="626"/>
                  </a:lnTo>
                  <a:lnTo>
                    <a:pt x="578" y="626"/>
                  </a:lnTo>
                  <a:lnTo>
                    <a:pt x="576" y="629"/>
                  </a:lnTo>
                  <a:lnTo>
                    <a:pt x="572" y="629"/>
                  </a:lnTo>
                  <a:lnTo>
                    <a:pt x="569" y="629"/>
                  </a:lnTo>
                  <a:lnTo>
                    <a:pt x="567" y="629"/>
                  </a:lnTo>
                  <a:lnTo>
                    <a:pt x="562" y="631"/>
                  </a:lnTo>
                  <a:lnTo>
                    <a:pt x="558" y="640"/>
                  </a:lnTo>
                  <a:lnTo>
                    <a:pt x="556" y="642"/>
                  </a:lnTo>
                  <a:lnTo>
                    <a:pt x="556" y="645"/>
                  </a:lnTo>
                  <a:lnTo>
                    <a:pt x="558" y="647"/>
                  </a:lnTo>
                  <a:lnTo>
                    <a:pt x="562" y="649"/>
                  </a:lnTo>
                  <a:lnTo>
                    <a:pt x="565" y="649"/>
                  </a:lnTo>
                  <a:lnTo>
                    <a:pt x="567" y="652"/>
                  </a:lnTo>
                  <a:lnTo>
                    <a:pt x="565" y="654"/>
                  </a:lnTo>
                  <a:lnTo>
                    <a:pt x="562" y="656"/>
                  </a:lnTo>
                  <a:lnTo>
                    <a:pt x="560" y="658"/>
                  </a:lnTo>
                  <a:lnTo>
                    <a:pt x="558" y="663"/>
                  </a:lnTo>
                  <a:lnTo>
                    <a:pt x="556" y="668"/>
                  </a:lnTo>
                  <a:lnTo>
                    <a:pt x="551" y="674"/>
                  </a:lnTo>
                  <a:lnTo>
                    <a:pt x="546" y="684"/>
                  </a:lnTo>
                  <a:lnTo>
                    <a:pt x="540" y="690"/>
                  </a:lnTo>
                  <a:lnTo>
                    <a:pt x="533" y="700"/>
                  </a:lnTo>
                  <a:lnTo>
                    <a:pt x="526" y="704"/>
                  </a:lnTo>
                  <a:lnTo>
                    <a:pt x="524" y="706"/>
                  </a:lnTo>
                  <a:lnTo>
                    <a:pt x="519" y="709"/>
                  </a:lnTo>
                  <a:lnTo>
                    <a:pt x="517" y="709"/>
                  </a:lnTo>
                  <a:lnTo>
                    <a:pt x="517" y="706"/>
                  </a:lnTo>
                  <a:lnTo>
                    <a:pt x="514" y="704"/>
                  </a:lnTo>
                  <a:lnTo>
                    <a:pt x="512" y="702"/>
                  </a:lnTo>
                  <a:lnTo>
                    <a:pt x="510" y="697"/>
                  </a:lnTo>
                  <a:lnTo>
                    <a:pt x="508" y="697"/>
                  </a:lnTo>
                  <a:lnTo>
                    <a:pt x="505" y="693"/>
                  </a:lnTo>
                  <a:lnTo>
                    <a:pt x="505" y="690"/>
                  </a:lnTo>
                  <a:lnTo>
                    <a:pt x="505" y="688"/>
                  </a:lnTo>
                  <a:lnTo>
                    <a:pt x="505" y="686"/>
                  </a:lnTo>
                  <a:lnTo>
                    <a:pt x="508" y="684"/>
                  </a:lnTo>
                  <a:lnTo>
                    <a:pt x="508" y="679"/>
                  </a:lnTo>
                  <a:lnTo>
                    <a:pt x="505" y="674"/>
                  </a:lnTo>
                  <a:lnTo>
                    <a:pt x="505" y="670"/>
                  </a:lnTo>
                  <a:lnTo>
                    <a:pt x="505" y="665"/>
                  </a:lnTo>
                  <a:lnTo>
                    <a:pt x="505" y="663"/>
                  </a:lnTo>
                  <a:lnTo>
                    <a:pt x="503" y="663"/>
                  </a:lnTo>
                  <a:lnTo>
                    <a:pt x="498" y="663"/>
                  </a:lnTo>
                  <a:lnTo>
                    <a:pt x="498" y="665"/>
                  </a:lnTo>
                  <a:lnTo>
                    <a:pt x="498" y="668"/>
                  </a:lnTo>
                  <a:lnTo>
                    <a:pt x="496" y="670"/>
                  </a:lnTo>
                  <a:lnTo>
                    <a:pt x="494" y="672"/>
                  </a:lnTo>
                  <a:lnTo>
                    <a:pt x="492" y="674"/>
                  </a:lnTo>
                  <a:lnTo>
                    <a:pt x="487" y="674"/>
                  </a:lnTo>
                  <a:lnTo>
                    <a:pt x="480" y="674"/>
                  </a:lnTo>
                  <a:lnTo>
                    <a:pt x="480" y="677"/>
                  </a:lnTo>
                  <a:lnTo>
                    <a:pt x="480" y="679"/>
                  </a:lnTo>
                  <a:lnTo>
                    <a:pt x="480" y="684"/>
                  </a:lnTo>
                  <a:lnTo>
                    <a:pt x="480" y="686"/>
                  </a:lnTo>
                  <a:lnTo>
                    <a:pt x="478" y="686"/>
                  </a:lnTo>
                  <a:lnTo>
                    <a:pt x="476" y="688"/>
                  </a:lnTo>
                  <a:lnTo>
                    <a:pt x="473" y="688"/>
                  </a:lnTo>
                  <a:lnTo>
                    <a:pt x="466" y="690"/>
                  </a:lnTo>
                  <a:lnTo>
                    <a:pt x="462" y="690"/>
                  </a:lnTo>
                  <a:lnTo>
                    <a:pt x="457" y="690"/>
                  </a:lnTo>
                  <a:lnTo>
                    <a:pt x="455" y="693"/>
                  </a:lnTo>
                  <a:lnTo>
                    <a:pt x="453" y="693"/>
                  </a:lnTo>
                  <a:lnTo>
                    <a:pt x="451" y="695"/>
                  </a:lnTo>
                  <a:lnTo>
                    <a:pt x="448" y="697"/>
                  </a:lnTo>
                  <a:lnTo>
                    <a:pt x="446" y="697"/>
                  </a:lnTo>
                  <a:lnTo>
                    <a:pt x="444" y="697"/>
                  </a:lnTo>
                  <a:lnTo>
                    <a:pt x="444" y="695"/>
                  </a:lnTo>
                  <a:lnTo>
                    <a:pt x="441" y="693"/>
                  </a:lnTo>
                  <a:lnTo>
                    <a:pt x="439" y="688"/>
                  </a:lnTo>
                  <a:lnTo>
                    <a:pt x="437" y="684"/>
                  </a:lnTo>
                  <a:lnTo>
                    <a:pt x="437" y="679"/>
                  </a:lnTo>
                  <a:lnTo>
                    <a:pt x="437" y="677"/>
                  </a:lnTo>
                  <a:lnTo>
                    <a:pt x="437" y="672"/>
                  </a:lnTo>
                  <a:lnTo>
                    <a:pt x="435" y="670"/>
                  </a:lnTo>
                  <a:lnTo>
                    <a:pt x="430" y="668"/>
                  </a:lnTo>
                  <a:lnTo>
                    <a:pt x="428" y="665"/>
                  </a:lnTo>
                  <a:lnTo>
                    <a:pt x="425" y="661"/>
                  </a:lnTo>
                  <a:lnTo>
                    <a:pt x="425" y="656"/>
                  </a:lnTo>
                  <a:lnTo>
                    <a:pt x="428" y="654"/>
                  </a:lnTo>
                  <a:lnTo>
                    <a:pt x="428" y="652"/>
                  </a:lnTo>
                  <a:lnTo>
                    <a:pt x="432" y="645"/>
                  </a:lnTo>
                  <a:lnTo>
                    <a:pt x="437" y="638"/>
                  </a:lnTo>
                  <a:lnTo>
                    <a:pt x="439" y="633"/>
                  </a:lnTo>
                  <a:lnTo>
                    <a:pt x="441" y="629"/>
                  </a:lnTo>
                  <a:lnTo>
                    <a:pt x="441" y="626"/>
                  </a:lnTo>
                  <a:lnTo>
                    <a:pt x="441" y="624"/>
                  </a:lnTo>
                  <a:lnTo>
                    <a:pt x="441" y="620"/>
                  </a:lnTo>
                  <a:lnTo>
                    <a:pt x="441" y="613"/>
                  </a:lnTo>
                  <a:lnTo>
                    <a:pt x="439" y="611"/>
                  </a:lnTo>
                  <a:lnTo>
                    <a:pt x="439" y="608"/>
                  </a:lnTo>
                  <a:lnTo>
                    <a:pt x="437" y="608"/>
                  </a:lnTo>
                  <a:lnTo>
                    <a:pt x="432" y="606"/>
                  </a:lnTo>
                  <a:lnTo>
                    <a:pt x="430" y="604"/>
                  </a:lnTo>
                  <a:lnTo>
                    <a:pt x="428" y="601"/>
                  </a:lnTo>
                  <a:lnTo>
                    <a:pt x="425" y="599"/>
                  </a:lnTo>
                  <a:lnTo>
                    <a:pt x="421" y="599"/>
                  </a:lnTo>
                  <a:lnTo>
                    <a:pt x="419" y="597"/>
                  </a:lnTo>
                  <a:lnTo>
                    <a:pt x="416" y="595"/>
                  </a:lnTo>
                  <a:lnTo>
                    <a:pt x="414" y="590"/>
                  </a:lnTo>
                  <a:lnTo>
                    <a:pt x="412" y="585"/>
                  </a:lnTo>
                  <a:lnTo>
                    <a:pt x="412" y="581"/>
                  </a:lnTo>
                  <a:lnTo>
                    <a:pt x="412" y="579"/>
                  </a:lnTo>
                  <a:lnTo>
                    <a:pt x="409" y="576"/>
                  </a:lnTo>
                  <a:lnTo>
                    <a:pt x="407" y="576"/>
                  </a:lnTo>
                  <a:lnTo>
                    <a:pt x="407" y="574"/>
                  </a:lnTo>
                  <a:lnTo>
                    <a:pt x="405" y="572"/>
                  </a:lnTo>
                  <a:lnTo>
                    <a:pt x="403" y="569"/>
                  </a:lnTo>
                  <a:lnTo>
                    <a:pt x="400" y="569"/>
                  </a:lnTo>
                  <a:lnTo>
                    <a:pt x="398" y="567"/>
                  </a:lnTo>
                  <a:lnTo>
                    <a:pt x="396" y="567"/>
                  </a:lnTo>
                  <a:lnTo>
                    <a:pt x="391" y="567"/>
                  </a:lnTo>
                  <a:lnTo>
                    <a:pt x="384" y="567"/>
                  </a:lnTo>
                  <a:lnTo>
                    <a:pt x="382" y="565"/>
                  </a:lnTo>
                  <a:lnTo>
                    <a:pt x="380" y="563"/>
                  </a:lnTo>
                  <a:lnTo>
                    <a:pt x="377" y="560"/>
                  </a:lnTo>
                  <a:lnTo>
                    <a:pt x="373" y="560"/>
                  </a:lnTo>
                  <a:lnTo>
                    <a:pt x="366" y="558"/>
                  </a:lnTo>
                  <a:lnTo>
                    <a:pt x="364" y="558"/>
                  </a:lnTo>
                  <a:lnTo>
                    <a:pt x="359" y="556"/>
                  </a:lnTo>
                  <a:lnTo>
                    <a:pt x="359" y="553"/>
                  </a:lnTo>
                  <a:lnTo>
                    <a:pt x="357" y="553"/>
                  </a:lnTo>
                  <a:lnTo>
                    <a:pt x="357" y="551"/>
                  </a:lnTo>
                  <a:lnTo>
                    <a:pt x="355" y="547"/>
                  </a:lnTo>
                  <a:lnTo>
                    <a:pt x="357" y="544"/>
                  </a:lnTo>
                  <a:lnTo>
                    <a:pt x="357" y="540"/>
                  </a:lnTo>
                  <a:lnTo>
                    <a:pt x="361" y="537"/>
                  </a:lnTo>
                  <a:lnTo>
                    <a:pt x="371" y="528"/>
                  </a:lnTo>
                  <a:lnTo>
                    <a:pt x="373" y="526"/>
                  </a:lnTo>
                  <a:lnTo>
                    <a:pt x="373" y="524"/>
                  </a:lnTo>
                  <a:lnTo>
                    <a:pt x="375" y="519"/>
                  </a:lnTo>
                  <a:lnTo>
                    <a:pt x="373" y="519"/>
                  </a:lnTo>
                  <a:lnTo>
                    <a:pt x="373" y="512"/>
                  </a:lnTo>
                  <a:lnTo>
                    <a:pt x="371" y="503"/>
                  </a:lnTo>
                  <a:lnTo>
                    <a:pt x="368" y="494"/>
                  </a:lnTo>
                  <a:lnTo>
                    <a:pt x="366" y="487"/>
                  </a:lnTo>
                  <a:lnTo>
                    <a:pt x="364" y="483"/>
                  </a:lnTo>
                  <a:lnTo>
                    <a:pt x="364" y="480"/>
                  </a:lnTo>
                  <a:lnTo>
                    <a:pt x="364" y="476"/>
                  </a:lnTo>
                  <a:lnTo>
                    <a:pt x="359" y="480"/>
                  </a:lnTo>
                  <a:lnTo>
                    <a:pt x="357" y="483"/>
                  </a:lnTo>
                  <a:lnTo>
                    <a:pt x="352" y="485"/>
                  </a:lnTo>
                  <a:lnTo>
                    <a:pt x="348" y="485"/>
                  </a:lnTo>
                  <a:lnTo>
                    <a:pt x="345" y="487"/>
                  </a:lnTo>
                  <a:lnTo>
                    <a:pt x="343" y="485"/>
                  </a:lnTo>
                  <a:lnTo>
                    <a:pt x="339" y="480"/>
                  </a:lnTo>
                  <a:lnTo>
                    <a:pt x="334" y="478"/>
                  </a:lnTo>
                  <a:lnTo>
                    <a:pt x="332" y="476"/>
                  </a:lnTo>
                  <a:lnTo>
                    <a:pt x="329" y="476"/>
                  </a:lnTo>
                  <a:lnTo>
                    <a:pt x="327" y="476"/>
                  </a:lnTo>
                  <a:lnTo>
                    <a:pt x="325" y="478"/>
                  </a:lnTo>
                  <a:lnTo>
                    <a:pt x="320" y="480"/>
                  </a:lnTo>
                  <a:lnTo>
                    <a:pt x="318" y="480"/>
                  </a:lnTo>
                  <a:lnTo>
                    <a:pt x="316" y="483"/>
                  </a:lnTo>
                  <a:lnTo>
                    <a:pt x="311" y="485"/>
                  </a:lnTo>
                  <a:lnTo>
                    <a:pt x="309" y="485"/>
                  </a:lnTo>
                  <a:lnTo>
                    <a:pt x="304" y="485"/>
                  </a:lnTo>
                  <a:lnTo>
                    <a:pt x="300" y="485"/>
                  </a:lnTo>
                  <a:lnTo>
                    <a:pt x="293" y="485"/>
                  </a:lnTo>
                  <a:lnTo>
                    <a:pt x="288" y="485"/>
                  </a:lnTo>
                  <a:lnTo>
                    <a:pt x="286" y="485"/>
                  </a:lnTo>
                  <a:lnTo>
                    <a:pt x="284" y="485"/>
                  </a:lnTo>
                  <a:lnTo>
                    <a:pt x="281" y="485"/>
                  </a:lnTo>
                  <a:lnTo>
                    <a:pt x="279" y="487"/>
                  </a:lnTo>
                  <a:lnTo>
                    <a:pt x="277" y="489"/>
                  </a:lnTo>
                  <a:lnTo>
                    <a:pt x="275" y="494"/>
                  </a:lnTo>
                  <a:lnTo>
                    <a:pt x="272" y="499"/>
                  </a:lnTo>
                  <a:lnTo>
                    <a:pt x="270" y="501"/>
                  </a:lnTo>
                  <a:lnTo>
                    <a:pt x="268" y="503"/>
                  </a:lnTo>
                  <a:lnTo>
                    <a:pt x="265" y="505"/>
                  </a:lnTo>
                  <a:lnTo>
                    <a:pt x="263" y="505"/>
                  </a:lnTo>
                  <a:lnTo>
                    <a:pt x="261" y="505"/>
                  </a:lnTo>
                  <a:lnTo>
                    <a:pt x="259" y="503"/>
                  </a:lnTo>
                  <a:lnTo>
                    <a:pt x="256" y="501"/>
                  </a:lnTo>
                  <a:lnTo>
                    <a:pt x="254" y="499"/>
                  </a:lnTo>
                  <a:lnTo>
                    <a:pt x="252" y="496"/>
                  </a:lnTo>
                  <a:lnTo>
                    <a:pt x="249" y="494"/>
                  </a:lnTo>
                  <a:lnTo>
                    <a:pt x="247" y="494"/>
                  </a:lnTo>
                  <a:lnTo>
                    <a:pt x="243" y="494"/>
                  </a:lnTo>
                  <a:lnTo>
                    <a:pt x="243" y="496"/>
                  </a:lnTo>
                  <a:lnTo>
                    <a:pt x="238" y="499"/>
                  </a:lnTo>
                  <a:lnTo>
                    <a:pt x="236" y="501"/>
                  </a:lnTo>
                  <a:lnTo>
                    <a:pt x="227" y="510"/>
                  </a:lnTo>
                  <a:lnTo>
                    <a:pt x="224" y="512"/>
                  </a:lnTo>
                  <a:lnTo>
                    <a:pt x="220" y="510"/>
                  </a:lnTo>
                  <a:lnTo>
                    <a:pt x="217" y="508"/>
                  </a:lnTo>
                  <a:lnTo>
                    <a:pt x="215" y="505"/>
                  </a:lnTo>
                  <a:lnTo>
                    <a:pt x="213" y="503"/>
                  </a:lnTo>
                  <a:lnTo>
                    <a:pt x="208" y="503"/>
                  </a:lnTo>
                  <a:lnTo>
                    <a:pt x="206" y="503"/>
                  </a:lnTo>
                  <a:lnTo>
                    <a:pt x="201" y="503"/>
                  </a:lnTo>
                  <a:lnTo>
                    <a:pt x="199" y="505"/>
                  </a:lnTo>
                  <a:lnTo>
                    <a:pt x="192" y="508"/>
                  </a:lnTo>
                  <a:lnTo>
                    <a:pt x="188" y="510"/>
                  </a:lnTo>
                  <a:lnTo>
                    <a:pt x="179" y="510"/>
                  </a:lnTo>
                  <a:lnTo>
                    <a:pt x="174" y="510"/>
                  </a:lnTo>
                  <a:lnTo>
                    <a:pt x="169" y="510"/>
                  </a:lnTo>
                  <a:lnTo>
                    <a:pt x="167" y="512"/>
                  </a:lnTo>
                  <a:lnTo>
                    <a:pt x="163" y="517"/>
                  </a:lnTo>
                  <a:lnTo>
                    <a:pt x="156" y="526"/>
                  </a:lnTo>
                  <a:lnTo>
                    <a:pt x="151" y="531"/>
                  </a:lnTo>
                  <a:lnTo>
                    <a:pt x="149" y="531"/>
                  </a:lnTo>
                  <a:lnTo>
                    <a:pt x="147" y="533"/>
                  </a:lnTo>
                  <a:lnTo>
                    <a:pt x="137" y="535"/>
                  </a:lnTo>
                  <a:lnTo>
                    <a:pt x="128" y="535"/>
                  </a:lnTo>
                  <a:lnTo>
                    <a:pt x="124" y="537"/>
                  </a:lnTo>
                  <a:lnTo>
                    <a:pt x="121" y="540"/>
                  </a:lnTo>
                  <a:lnTo>
                    <a:pt x="119" y="542"/>
                  </a:lnTo>
                  <a:lnTo>
                    <a:pt x="119" y="547"/>
                  </a:lnTo>
                  <a:lnTo>
                    <a:pt x="117" y="549"/>
                  </a:lnTo>
                  <a:lnTo>
                    <a:pt x="117" y="551"/>
                  </a:lnTo>
                  <a:lnTo>
                    <a:pt x="112" y="553"/>
                  </a:lnTo>
                  <a:lnTo>
                    <a:pt x="108" y="556"/>
                  </a:lnTo>
                  <a:lnTo>
                    <a:pt x="103" y="560"/>
                  </a:lnTo>
                  <a:lnTo>
                    <a:pt x="101" y="563"/>
                  </a:lnTo>
                  <a:lnTo>
                    <a:pt x="99" y="567"/>
                  </a:lnTo>
                  <a:lnTo>
                    <a:pt x="96" y="572"/>
                  </a:lnTo>
                  <a:lnTo>
                    <a:pt x="96" y="576"/>
                  </a:lnTo>
                  <a:lnTo>
                    <a:pt x="96" y="581"/>
                  </a:lnTo>
                  <a:lnTo>
                    <a:pt x="94" y="585"/>
                  </a:lnTo>
                  <a:lnTo>
                    <a:pt x="92" y="588"/>
                  </a:lnTo>
                  <a:lnTo>
                    <a:pt x="89" y="588"/>
                  </a:lnTo>
                  <a:lnTo>
                    <a:pt x="85" y="588"/>
                  </a:lnTo>
                  <a:lnTo>
                    <a:pt x="80" y="588"/>
                  </a:lnTo>
                  <a:lnTo>
                    <a:pt x="80" y="585"/>
                  </a:lnTo>
                  <a:lnTo>
                    <a:pt x="78" y="583"/>
                  </a:lnTo>
                  <a:lnTo>
                    <a:pt x="78" y="581"/>
                  </a:lnTo>
                  <a:lnTo>
                    <a:pt x="78" y="579"/>
                  </a:lnTo>
                  <a:lnTo>
                    <a:pt x="76" y="576"/>
                  </a:lnTo>
                  <a:lnTo>
                    <a:pt x="76" y="574"/>
                  </a:lnTo>
                  <a:lnTo>
                    <a:pt x="73" y="572"/>
                  </a:lnTo>
                  <a:lnTo>
                    <a:pt x="71" y="569"/>
                  </a:lnTo>
                  <a:lnTo>
                    <a:pt x="71" y="567"/>
                  </a:lnTo>
                  <a:lnTo>
                    <a:pt x="69" y="565"/>
                  </a:lnTo>
                  <a:lnTo>
                    <a:pt x="67" y="560"/>
                  </a:lnTo>
                  <a:lnTo>
                    <a:pt x="67" y="558"/>
                  </a:lnTo>
                  <a:lnTo>
                    <a:pt x="64" y="556"/>
                  </a:lnTo>
                  <a:lnTo>
                    <a:pt x="60" y="558"/>
                  </a:lnTo>
                  <a:lnTo>
                    <a:pt x="55" y="560"/>
                  </a:lnTo>
                  <a:lnTo>
                    <a:pt x="53" y="563"/>
                  </a:lnTo>
                  <a:lnTo>
                    <a:pt x="51" y="565"/>
                  </a:lnTo>
                  <a:lnTo>
                    <a:pt x="44" y="565"/>
                  </a:lnTo>
                  <a:lnTo>
                    <a:pt x="32" y="565"/>
                  </a:lnTo>
                  <a:lnTo>
                    <a:pt x="30" y="565"/>
                  </a:lnTo>
                  <a:lnTo>
                    <a:pt x="28" y="565"/>
                  </a:lnTo>
                  <a:lnTo>
                    <a:pt x="26" y="565"/>
                  </a:lnTo>
                  <a:lnTo>
                    <a:pt x="23" y="563"/>
                  </a:lnTo>
                  <a:lnTo>
                    <a:pt x="21" y="558"/>
                  </a:lnTo>
                  <a:lnTo>
                    <a:pt x="19" y="556"/>
                  </a:lnTo>
                  <a:lnTo>
                    <a:pt x="16" y="549"/>
                  </a:lnTo>
                  <a:lnTo>
                    <a:pt x="14" y="540"/>
                  </a:lnTo>
                  <a:lnTo>
                    <a:pt x="10" y="526"/>
                  </a:lnTo>
                  <a:lnTo>
                    <a:pt x="10" y="521"/>
                  </a:lnTo>
                  <a:lnTo>
                    <a:pt x="10" y="517"/>
                  </a:lnTo>
                  <a:lnTo>
                    <a:pt x="10" y="515"/>
                  </a:lnTo>
                  <a:lnTo>
                    <a:pt x="10" y="510"/>
                  </a:lnTo>
                  <a:lnTo>
                    <a:pt x="12" y="505"/>
                  </a:lnTo>
                  <a:lnTo>
                    <a:pt x="14" y="503"/>
                  </a:lnTo>
                  <a:lnTo>
                    <a:pt x="14" y="499"/>
                  </a:lnTo>
                  <a:lnTo>
                    <a:pt x="12" y="496"/>
                  </a:lnTo>
                  <a:lnTo>
                    <a:pt x="12" y="492"/>
                  </a:lnTo>
                  <a:lnTo>
                    <a:pt x="12" y="487"/>
                  </a:lnTo>
                  <a:lnTo>
                    <a:pt x="10" y="478"/>
                  </a:lnTo>
                  <a:lnTo>
                    <a:pt x="10" y="467"/>
                  </a:lnTo>
                  <a:lnTo>
                    <a:pt x="10" y="464"/>
                  </a:lnTo>
                  <a:lnTo>
                    <a:pt x="10" y="462"/>
                  </a:lnTo>
                  <a:lnTo>
                    <a:pt x="10" y="460"/>
                  </a:lnTo>
                  <a:lnTo>
                    <a:pt x="7" y="457"/>
                  </a:lnTo>
                  <a:lnTo>
                    <a:pt x="7" y="453"/>
                  </a:lnTo>
                  <a:lnTo>
                    <a:pt x="10" y="453"/>
                  </a:lnTo>
                  <a:lnTo>
                    <a:pt x="10" y="451"/>
                  </a:lnTo>
                  <a:lnTo>
                    <a:pt x="10" y="444"/>
                  </a:lnTo>
                  <a:lnTo>
                    <a:pt x="7" y="435"/>
                  </a:lnTo>
                  <a:lnTo>
                    <a:pt x="7" y="430"/>
                  </a:lnTo>
                  <a:lnTo>
                    <a:pt x="10" y="425"/>
                  </a:lnTo>
                  <a:lnTo>
                    <a:pt x="10" y="423"/>
                  </a:lnTo>
                  <a:lnTo>
                    <a:pt x="12" y="419"/>
                  </a:lnTo>
                  <a:lnTo>
                    <a:pt x="16" y="414"/>
                  </a:lnTo>
                  <a:lnTo>
                    <a:pt x="16" y="409"/>
                  </a:lnTo>
                  <a:lnTo>
                    <a:pt x="19" y="407"/>
                  </a:lnTo>
                  <a:lnTo>
                    <a:pt x="19" y="400"/>
                  </a:lnTo>
                  <a:lnTo>
                    <a:pt x="19" y="398"/>
                  </a:lnTo>
                  <a:lnTo>
                    <a:pt x="16" y="393"/>
                  </a:lnTo>
                  <a:lnTo>
                    <a:pt x="16" y="391"/>
                  </a:lnTo>
                  <a:lnTo>
                    <a:pt x="12" y="387"/>
                  </a:lnTo>
                  <a:lnTo>
                    <a:pt x="10" y="384"/>
                  </a:lnTo>
                  <a:lnTo>
                    <a:pt x="10" y="382"/>
                  </a:lnTo>
                  <a:lnTo>
                    <a:pt x="7" y="380"/>
                  </a:lnTo>
                  <a:lnTo>
                    <a:pt x="7" y="377"/>
                  </a:lnTo>
                  <a:lnTo>
                    <a:pt x="7" y="375"/>
                  </a:lnTo>
                  <a:lnTo>
                    <a:pt x="5" y="373"/>
                  </a:lnTo>
                  <a:lnTo>
                    <a:pt x="3" y="373"/>
                  </a:lnTo>
                  <a:lnTo>
                    <a:pt x="0" y="371"/>
                  </a:lnTo>
                  <a:lnTo>
                    <a:pt x="0" y="368"/>
                  </a:lnTo>
                  <a:lnTo>
                    <a:pt x="0" y="364"/>
                  </a:lnTo>
                  <a:lnTo>
                    <a:pt x="0" y="359"/>
                  </a:lnTo>
                  <a:lnTo>
                    <a:pt x="0" y="357"/>
                  </a:lnTo>
                  <a:lnTo>
                    <a:pt x="0" y="355"/>
                  </a:lnTo>
                  <a:lnTo>
                    <a:pt x="3" y="355"/>
                  </a:lnTo>
                  <a:lnTo>
                    <a:pt x="5" y="352"/>
                  </a:lnTo>
                  <a:lnTo>
                    <a:pt x="10" y="352"/>
                  </a:lnTo>
                  <a:lnTo>
                    <a:pt x="12" y="352"/>
                  </a:lnTo>
                  <a:lnTo>
                    <a:pt x="14" y="350"/>
                  </a:lnTo>
                  <a:lnTo>
                    <a:pt x="16" y="348"/>
                  </a:lnTo>
                  <a:lnTo>
                    <a:pt x="16" y="345"/>
                  </a:lnTo>
                  <a:lnTo>
                    <a:pt x="16" y="339"/>
                  </a:lnTo>
                  <a:lnTo>
                    <a:pt x="16" y="334"/>
                  </a:lnTo>
                  <a:lnTo>
                    <a:pt x="19" y="334"/>
                  </a:lnTo>
                  <a:lnTo>
                    <a:pt x="23" y="334"/>
                  </a:lnTo>
                  <a:lnTo>
                    <a:pt x="26" y="334"/>
                  </a:lnTo>
                  <a:lnTo>
                    <a:pt x="30" y="336"/>
                  </a:lnTo>
                  <a:lnTo>
                    <a:pt x="32" y="336"/>
                  </a:lnTo>
                  <a:lnTo>
                    <a:pt x="35" y="336"/>
                  </a:lnTo>
                  <a:lnTo>
                    <a:pt x="39" y="336"/>
                  </a:lnTo>
                  <a:lnTo>
                    <a:pt x="41" y="336"/>
                  </a:lnTo>
                  <a:lnTo>
                    <a:pt x="41" y="334"/>
                  </a:lnTo>
                  <a:lnTo>
                    <a:pt x="44" y="334"/>
                  </a:lnTo>
                  <a:lnTo>
                    <a:pt x="44" y="332"/>
                  </a:lnTo>
                  <a:lnTo>
                    <a:pt x="44" y="329"/>
                  </a:lnTo>
                  <a:lnTo>
                    <a:pt x="46" y="325"/>
                  </a:lnTo>
                  <a:lnTo>
                    <a:pt x="46" y="320"/>
                  </a:lnTo>
                  <a:lnTo>
                    <a:pt x="46" y="318"/>
                  </a:lnTo>
                  <a:lnTo>
                    <a:pt x="46" y="316"/>
                  </a:lnTo>
                  <a:lnTo>
                    <a:pt x="46" y="313"/>
                  </a:lnTo>
                  <a:lnTo>
                    <a:pt x="48" y="309"/>
                  </a:lnTo>
                  <a:lnTo>
                    <a:pt x="48" y="304"/>
                  </a:lnTo>
                  <a:lnTo>
                    <a:pt x="48" y="300"/>
                  </a:lnTo>
                  <a:lnTo>
                    <a:pt x="48" y="297"/>
                  </a:lnTo>
                  <a:lnTo>
                    <a:pt x="46" y="295"/>
                  </a:lnTo>
                  <a:lnTo>
                    <a:pt x="46" y="291"/>
                  </a:lnTo>
                  <a:lnTo>
                    <a:pt x="48" y="288"/>
                  </a:lnTo>
                  <a:lnTo>
                    <a:pt x="48" y="284"/>
                  </a:lnTo>
                  <a:lnTo>
                    <a:pt x="48" y="281"/>
                  </a:lnTo>
                  <a:lnTo>
                    <a:pt x="48" y="277"/>
                  </a:lnTo>
                  <a:lnTo>
                    <a:pt x="51" y="275"/>
                  </a:lnTo>
                  <a:lnTo>
                    <a:pt x="51" y="270"/>
                  </a:lnTo>
                  <a:lnTo>
                    <a:pt x="53" y="265"/>
                  </a:lnTo>
                  <a:lnTo>
                    <a:pt x="55" y="261"/>
                  </a:lnTo>
                  <a:lnTo>
                    <a:pt x="55" y="256"/>
                  </a:lnTo>
                  <a:lnTo>
                    <a:pt x="57" y="254"/>
                  </a:lnTo>
                  <a:lnTo>
                    <a:pt x="57" y="249"/>
                  </a:lnTo>
                  <a:lnTo>
                    <a:pt x="60" y="245"/>
                  </a:lnTo>
                  <a:lnTo>
                    <a:pt x="60" y="243"/>
                  </a:lnTo>
                  <a:lnTo>
                    <a:pt x="60" y="240"/>
                  </a:lnTo>
                  <a:lnTo>
                    <a:pt x="60" y="233"/>
                  </a:lnTo>
                  <a:lnTo>
                    <a:pt x="60" y="231"/>
                  </a:lnTo>
                  <a:lnTo>
                    <a:pt x="57" y="229"/>
                  </a:lnTo>
                  <a:lnTo>
                    <a:pt x="55" y="229"/>
                  </a:lnTo>
                  <a:lnTo>
                    <a:pt x="53" y="229"/>
                  </a:lnTo>
                  <a:lnTo>
                    <a:pt x="48" y="229"/>
                  </a:lnTo>
                  <a:lnTo>
                    <a:pt x="48" y="227"/>
                  </a:lnTo>
                  <a:lnTo>
                    <a:pt x="51" y="224"/>
                  </a:lnTo>
                  <a:lnTo>
                    <a:pt x="53" y="222"/>
                  </a:lnTo>
                  <a:lnTo>
                    <a:pt x="57" y="220"/>
                  </a:lnTo>
                  <a:lnTo>
                    <a:pt x="60" y="217"/>
                  </a:lnTo>
                  <a:lnTo>
                    <a:pt x="62" y="215"/>
                  </a:lnTo>
                  <a:lnTo>
                    <a:pt x="64" y="213"/>
                  </a:lnTo>
                  <a:lnTo>
                    <a:pt x="67" y="211"/>
                  </a:lnTo>
                  <a:lnTo>
                    <a:pt x="71" y="208"/>
                  </a:lnTo>
                  <a:lnTo>
                    <a:pt x="73" y="206"/>
                  </a:lnTo>
                  <a:lnTo>
                    <a:pt x="73" y="204"/>
                  </a:lnTo>
                  <a:lnTo>
                    <a:pt x="76" y="201"/>
                  </a:lnTo>
                  <a:lnTo>
                    <a:pt x="78" y="199"/>
                  </a:lnTo>
                  <a:lnTo>
                    <a:pt x="80" y="197"/>
                  </a:lnTo>
                  <a:lnTo>
                    <a:pt x="83" y="197"/>
                  </a:lnTo>
                  <a:lnTo>
                    <a:pt x="83" y="192"/>
                  </a:lnTo>
                  <a:lnTo>
                    <a:pt x="85" y="188"/>
                  </a:lnTo>
                  <a:lnTo>
                    <a:pt x="87" y="185"/>
                  </a:lnTo>
                  <a:lnTo>
                    <a:pt x="89" y="185"/>
                  </a:lnTo>
                  <a:lnTo>
                    <a:pt x="94" y="185"/>
                  </a:lnTo>
                  <a:lnTo>
                    <a:pt x="99" y="185"/>
                  </a:lnTo>
                  <a:lnTo>
                    <a:pt x="101" y="188"/>
                  </a:lnTo>
                  <a:lnTo>
                    <a:pt x="101" y="190"/>
                  </a:lnTo>
                  <a:lnTo>
                    <a:pt x="103" y="190"/>
                  </a:lnTo>
                  <a:lnTo>
                    <a:pt x="105" y="192"/>
                  </a:lnTo>
                  <a:lnTo>
                    <a:pt x="105" y="195"/>
                  </a:lnTo>
                  <a:lnTo>
                    <a:pt x="105" y="206"/>
                  </a:lnTo>
                  <a:lnTo>
                    <a:pt x="105" y="211"/>
                  </a:lnTo>
                  <a:lnTo>
                    <a:pt x="105" y="215"/>
                  </a:lnTo>
                  <a:lnTo>
                    <a:pt x="108" y="217"/>
                  </a:lnTo>
                  <a:lnTo>
                    <a:pt x="110" y="217"/>
                  </a:lnTo>
                  <a:lnTo>
                    <a:pt x="112" y="217"/>
                  </a:lnTo>
                  <a:lnTo>
                    <a:pt x="117" y="217"/>
                  </a:lnTo>
                  <a:lnTo>
                    <a:pt x="121" y="215"/>
                  </a:lnTo>
                  <a:lnTo>
                    <a:pt x="128" y="213"/>
                  </a:lnTo>
                  <a:lnTo>
                    <a:pt x="133" y="213"/>
                  </a:lnTo>
                  <a:lnTo>
                    <a:pt x="135" y="211"/>
                  </a:lnTo>
                  <a:lnTo>
                    <a:pt x="142" y="211"/>
                  </a:lnTo>
                  <a:lnTo>
                    <a:pt x="144" y="211"/>
                  </a:lnTo>
                  <a:lnTo>
                    <a:pt x="149" y="208"/>
                  </a:lnTo>
                  <a:lnTo>
                    <a:pt x="153" y="206"/>
                  </a:lnTo>
                  <a:lnTo>
                    <a:pt x="160" y="204"/>
                  </a:lnTo>
                  <a:lnTo>
                    <a:pt x="165" y="199"/>
                  </a:lnTo>
                  <a:lnTo>
                    <a:pt x="165" y="197"/>
                  </a:lnTo>
                  <a:lnTo>
                    <a:pt x="165" y="195"/>
                  </a:lnTo>
                  <a:lnTo>
                    <a:pt x="165" y="190"/>
                  </a:lnTo>
                  <a:lnTo>
                    <a:pt x="165" y="181"/>
                  </a:lnTo>
                  <a:lnTo>
                    <a:pt x="174" y="179"/>
                  </a:lnTo>
                  <a:lnTo>
                    <a:pt x="176" y="176"/>
                  </a:lnTo>
                  <a:lnTo>
                    <a:pt x="179" y="172"/>
                  </a:lnTo>
                  <a:lnTo>
                    <a:pt x="181" y="169"/>
                  </a:lnTo>
                  <a:lnTo>
                    <a:pt x="185" y="169"/>
                  </a:lnTo>
                  <a:lnTo>
                    <a:pt x="188" y="169"/>
                  </a:lnTo>
                  <a:lnTo>
                    <a:pt x="192" y="169"/>
                  </a:lnTo>
                  <a:lnTo>
                    <a:pt x="195" y="167"/>
                  </a:lnTo>
                  <a:lnTo>
                    <a:pt x="197" y="167"/>
                  </a:lnTo>
                  <a:lnTo>
                    <a:pt x="199" y="163"/>
                  </a:lnTo>
                  <a:lnTo>
                    <a:pt x="199" y="158"/>
                  </a:lnTo>
                  <a:lnTo>
                    <a:pt x="201" y="156"/>
                  </a:lnTo>
                  <a:lnTo>
                    <a:pt x="204" y="153"/>
                  </a:lnTo>
                  <a:lnTo>
                    <a:pt x="208" y="153"/>
                  </a:lnTo>
                  <a:lnTo>
                    <a:pt x="211" y="153"/>
                  </a:lnTo>
                  <a:lnTo>
                    <a:pt x="213" y="151"/>
                  </a:lnTo>
                  <a:lnTo>
                    <a:pt x="213" y="149"/>
                  </a:lnTo>
                  <a:lnTo>
                    <a:pt x="215" y="147"/>
                  </a:lnTo>
                  <a:lnTo>
                    <a:pt x="217" y="147"/>
                  </a:lnTo>
                  <a:lnTo>
                    <a:pt x="224" y="149"/>
                  </a:lnTo>
                  <a:lnTo>
                    <a:pt x="229" y="149"/>
                  </a:lnTo>
                  <a:lnTo>
                    <a:pt x="231" y="149"/>
                  </a:lnTo>
                  <a:lnTo>
                    <a:pt x="233" y="147"/>
                  </a:lnTo>
                  <a:lnTo>
                    <a:pt x="238" y="144"/>
                  </a:lnTo>
                  <a:lnTo>
                    <a:pt x="240" y="144"/>
                  </a:lnTo>
                  <a:lnTo>
                    <a:pt x="243" y="144"/>
                  </a:lnTo>
                  <a:lnTo>
                    <a:pt x="245" y="144"/>
                  </a:lnTo>
                  <a:lnTo>
                    <a:pt x="247" y="147"/>
                  </a:lnTo>
                  <a:lnTo>
                    <a:pt x="252" y="147"/>
                  </a:lnTo>
                  <a:lnTo>
                    <a:pt x="254" y="149"/>
                  </a:lnTo>
                  <a:lnTo>
                    <a:pt x="256" y="149"/>
                  </a:lnTo>
                  <a:lnTo>
                    <a:pt x="256" y="147"/>
                  </a:lnTo>
                  <a:lnTo>
                    <a:pt x="261" y="147"/>
                  </a:lnTo>
                  <a:lnTo>
                    <a:pt x="265" y="144"/>
                  </a:lnTo>
                  <a:lnTo>
                    <a:pt x="268" y="142"/>
                  </a:lnTo>
                  <a:lnTo>
                    <a:pt x="270" y="140"/>
                  </a:lnTo>
                  <a:lnTo>
                    <a:pt x="272" y="140"/>
                  </a:lnTo>
                  <a:lnTo>
                    <a:pt x="275" y="142"/>
                  </a:lnTo>
                  <a:lnTo>
                    <a:pt x="277" y="142"/>
                  </a:lnTo>
                  <a:lnTo>
                    <a:pt x="279" y="142"/>
                  </a:lnTo>
                  <a:lnTo>
                    <a:pt x="284" y="142"/>
                  </a:lnTo>
                  <a:lnTo>
                    <a:pt x="286" y="142"/>
                  </a:lnTo>
                  <a:lnTo>
                    <a:pt x="288" y="140"/>
                  </a:lnTo>
                  <a:lnTo>
                    <a:pt x="291" y="135"/>
                  </a:lnTo>
                  <a:lnTo>
                    <a:pt x="295" y="133"/>
                  </a:lnTo>
                  <a:lnTo>
                    <a:pt x="297" y="131"/>
                  </a:lnTo>
                  <a:lnTo>
                    <a:pt x="300" y="128"/>
                  </a:lnTo>
                  <a:lnTo>
                    <a:pt x="302" y="126"/>
                  </a:lnTo>
                  <a:lnTo>
                    <a:pt x="302" y="121"/>
                  </a:lnTo>
                  <a:lnTo>
                    <a:pt x="304" y="119"/>
                  </a:lnTo>
                  <a:lnTo>
                    <a:pt x="309" y="119"/>
                  </a:lnTo>
                  <a:lnTo>
                    <a:pt x="309" y="121"/>
                  </a:lnTo>
                  <a:lnTo>
                    <a:pt x="311" y="121"/>
                  </a:lnTo>
                  <a:lnTo>
                    <a:pt x="311" y="126"/>
                  </a:lnTo>
                  <a:lnTo>
                    <a:pt x="313" y="128"/>
                  </a:lnTo>
                  <a:lnTo>
                    <a:pt x="316" y="128"/>
                  </a:lnTo>
                  <a:lnTo>
                    <a:pt x="318" y="131"/>
                  </a:lnTo>
                  <a:lnTo>
                    <a:pt x="318" y="133"/>
                  </a:lnTo>
                  <a:lnTo>
                    <a:pt x="320" y="135"/>
                  </a:lnTo>
                  <a:lnTo>
                    <a:pt x="325" y="137"/>
                  </a:lnTo>
                  <a:lnTo>
                    <a:pt x="327" y="137"/>
                  </a:lnTo>
                  <a:lnTo>
                    <a:pt x="329" y="137"/>
                  </a:lnTo>
                  <a:lnTo>
                    <a:pt x="332" y="140"/>
                  </a:lnTo>
                  <a:lnTo>
                    <a:pt x="334" y="140"/>
                  </a:lnTo>
                  <a:lnTo>
                    <a:pt x="339" y="142"/>
                  </a:lnTo>
                  <a:lnTo>
                    <a:pt x="341" y="142"/>
                  </a:lnTo>
                  <a:lnTo>
                    <a:pt x="343" y="142"/>
                  </a:lnTo>
                  <a:lnTo>
                    <a:pt x="348" y="142"/>
                  </a:lnTo>
                  <a:lnTo>
                    <a:pt x="350" y="140"/>
                  </a:lnTo>
                  <a:lnTo>
                    <a:pt x="357" y="137"/>
                  </a:lnTo>
                  <a:lnTo>
                    <a:pt x="361" y="133"/>
                  </a:lnTo>
                  <a:lnTo>
                    <a:pt x="366" y="133"/>
                  </a:lnTo>
                  <a:lnTo>
                    <a:pt x="371" y="133"/>
                  </a:lnTo>
                  <a:lnTo>
                    <a:pt x="373" y="133"/>
                  </a:lnTo>
                  <a:lnTo>
                    <a:pt x="375" y="131"/>
                  </a:lnTo>
                  <a:lnTo>
                    <a:pt x="377" y="131"/>
                  </a:lnTo>
                  <a:lnTo>
                    <a:pt x="380" y="131"/>
                  </a:lnTo>
                  <a:lnTo>
                    <a:pt x="382" y="131"/>
                  </a:lnTo>
                  <a:lnTo>
                    <a:pt x="384" y="133"/>
                  </a:lnTo>
                  <a:lnTo>
                    <a:pt x="387" y="133"/>
                  </a:lnTo>
                  <a:lnTo>
                    <a:pt x="389" y="131"/>
                  </a:lnTo>
                  <a:lnTo>
                    <a:pt x="391" y="131"/>
                  </a:lnTo>
                  <a:lnTo>
                    <a:pt x="393" y="133"/>
                  </a:lnTo>
                  <a:lnTo>
                    <a:pt x="396" y="137"/>
                  </a:lnTo>
                  <a:lnTo>
                    <a:pt x="398" y="140"/>
                  </a:lnTo>
                  <a:lnTo>
                    <a:pt x="400" y="142"/>
                  </a:lnTo>
                  <a:lnTo>
                    <a:pt x="403" y="144"/>
                  </a:lnTo>
                  <a:lnTo>
                    <a:pt x="407" y="144"/>
                  </a:lnTo>
                  <a:lnTo>
                    <a:pt x="409" y="144"/>
                  </a:lnTo>
                  <a:lnTo>
                    <a:pt x="412" y="144"/>
                  </a:lnTo>
                  <a:lnTo>
                    <a:pt x="414" y="144"/>
                  </a:lnTo>
                  <a:lnTo>
                    <a:pt x="416" y="144"/>
                  </a:lnTo>
                  <a:lnTo>
                    <a:pt x="419" y="144"/>
                  </a:lnTo>
                  <a:lnTo>
                    <a:pt x="421" y="144"/>
                  </a:lnTo>
                  <a:lnTo>
                    <a:pt x="423" y="144"/>
                  </a:lnTo>
                  <a:lnTo>
                    <a:pt x="428" y="144"/>
                  </a:lnTo>
                  <a:lnTo>
                    <a:pt x="430" y="142"/>
                  </a:lnTo>
                  <a:lnTo>
                    <a:pt x="441" y="124"/>
                  </a:lnTo>
                  <a:lnTo>
                    <a:pt x="441" y="110"/>
                  </a:lnTo>
                  <a:lnTo>
                    <a:pt x="444" y="106"/>
                  </a:lnTo>
                  <a:lnTo>
                    <a:pt x="446" y="99"/>
                  </a:lnTo>
                  <a:lnTo>
                    <a:pt x="448" y="96"/>
                  </a:lnTo>
                  <a:lnTo>
                    <a:pt x="455" y="94"/>
                  </a:lnTo>
                  <a:lnTo>
                    <a:pt x="466" y="101"/>
                  </a:lnTo>
                  <a:lnTo>
                    <a:pt x="473" y="108"/>
                  </a:lnTo>
                  <a:lnTo>
                    <a:pt x="478" y="110"/>
                  </a:lnTo>
                  <a:lnTo>
                    <a:pt x="480" y="117"/>
                  </a:lnTo>
                  <a:lnTo>
                    <a:pt x="485" y="119"/>
                  </a:lnTo>
                  <a:lnTo>
                    <a:pt x="489" y="119"/>
                  </a:lnTo>
                  <a:lnTo>
                    <a:pt x="494" y="117"/>
                  </a:lnTo>
                  <a:lnTo>
                    <a:pt x="498" y="110"/>
                  </a:lnTo>
                  <a:lnTo>
                    <a:pt x="510" y="101"/>
                  </a:lnTo>
                  <a:lnTo>
                    <a:pt x="537" y="92"/>
                  </a:lnTo>
                  <a:lnTo>
                    <a:pt x="537" y="90"/>
                  </a:lnTo>
                  <a:lnTo>
                    <a:pt x="540" y="80"/>
                  </a:lnTo>
                  <a:lnTo>
                    <a:pt x="544" y="78"/>
                  </a:lnTo>
                  <a:lnTo>
                    <a:pt x="551" y="78"/>
                  </a:lnTo>
                  <a:lnTo>
                    <a:pt x="558" y="80"/>
                  </a:lnTo>
                  <a:lnTo>
                    <a:pt x="562" y="80"/>
                  </a:lnTo>
                  <a:lnTo>
                    <a:pt x="565" y="80"/>
                  </a:lnTo>
                  <a:lnTo>
                    <a:pt x="569" y="69"/>
                  </a:lnTo>
                  <a:lnTo>
                    <a:pt x="569" y="67"/>
                  </a:lnTo>
                  <a:lnTo>
                    <a:pt x="574" y="62"/>
                  </a:lnTo>
                  <a:lnTo>
                    <a:pt x="576" y="60"/>
                  </a:lnTo>
                  <a:lnTo>
                    <a:pt x="578" y="55"/>
                  </a:lnTo>
                  <a:lnTo>
                    <a:pt x="583" y="51"/>
                  </a:lnTo>
                  <a:lnTo>
                    <a:pt x="585" y="46"/>
                  </a:lnTo>
                  <a:lnTo>
                    <a:pt x="588" y="44"/>
                  </a:lnTo>
                  <a:lnTo>
                    <a:pt x="592" y="39"/>
                  </a:lnTo>
                  <a:lnTo>
                    <a:pt x="594" y="39"/>
                  </a:lnTo>
                  <a:lnTo>
                    <a:pt x="599" y="39"/>
                  </a:lnTo>
                  <a:lnTo>
                    <a:pt x="601" y="37"/>
                  </a:lnTo>
                  <a:lnTo>
                    <a:pt x="604" y="37"/>
                  </a:lnTo>
                  <a:lnTo>
                    <a:pt x="606" y="32"/>
                  </a:lnTo>
                  <a:lnTo>
                    <a:pt x="608" y="30"/>
                  </a:lnTo>
                  <a:lnTo>
                    <a:pt x="610" y="28"/>
                  </a:lnTo>
                  <a:lnTo>
                    <a:pt x="615" y="26"/>
                  </a:lnTo>
                  <a:lnTo>
                    <a:pt x="617" y="23"/>
                  </a:lnTo>
                  <a:lnTo>
                    <a:pt x="620" y="23"/>
                  </a:lnTo>
                  <a:lnTo>
                    <a:pt x="620" y="21"/>
                  </a:lnTo>
                  <a:lnTo>
                    <a:pt x="622" y="21"/>
                  </a:lnTo>
                  <a:lnTo>
                    <a:pt x="626" y="26"/>
                  </a:lnTo>
                  <a:lnTo>
                    <a:pt x="629" y="26"/>
                  </a:lnTo>
                  <a:lnTo>
                    <a:pt x="633" y="26"/>
                  </a:lnTo>
                  <a:lnTo>
                    <a:pt x="638" y="23"/>
                  </a:lnTo>
                  <a:lnTo>
                    <a:pt x="640" y="21"/>
                  </a:lnTo>
                  <a:lnTo>
                    <a:pt x="642" y="23"/>
                  </a:lnTo>
                  <a:lnTo>
                    <a:pt x="645" y="26"/>
                  </a:lnTo>
                  <a:lnTo>
                    <a:pt x="649" y="30"/>
                  </a:lnTo>
                  <a:lnTo>
                    <a:pt x="652" y="32"/>
                  </a:lnTo>
                  <a:lnTo>
                    <a:pt x="656" y="32"/>
                  </a:lnTo>
                  <a:lnTo>
                    <a:pt x="663" y="35"/>
                  </a:lnTo>
                  <a:lnTo>
                    <a:pt x="665" y="35"/>
                  </a:lnTo>
                  <a:lnTo>
                    <a:pt x="668" y="35"/>
                  </a:lnTo>
                  <a:lnTo>
                    <a:pt x="670" y="32"/>
                  </a:lnTo>
                  <a:lnTo>
                    <a:pt x="670" y="30"/>
                  </a:lnTo>
                  <a:lnTo>
                    <a:pt x="672" y="28"/>
                  </a:lnTo>
                  <a:lnTo>
                    <a:pt x="674" y="10"/>
                  </a:lnTo>
                  <a:lnTo>
                    <a:pt x="690" y="10"/>
                  </a:lnTo>
                  <a:lnTo>
                    <a:pt x="695" y="12"/>
                  </a:lnTo>
                  <a:lnTo>
                    <a:pt x="700" y="12"/>
                  </a:lnTo>
                  <a:lnTo>
                    <a:pt x="709" y="19"/>
                  </a:lnTo>
                  <a:lnTo>
                    <a:pt x="720" y="23"/>
                  </a:lnTo>
                  <a:lnTo>
                    <a:pt x="727" y="28"/>
                  </a:lnTo>
                  <a:lnTo>
                    <a:pt x="732" y="30"/>
                  </a:lnTo>
                  <a:lnTo>
                    <a:pt x="738" y="30"/>
                  </a:lnTo>
                  <a:lnTo>
                    <a:pt x="743" y="30"/>
                  </a:lnTo>
                  <a:lnTo>
                    <a:pt x="750" y="30"/>
                  </a:lnTo>
                  <a:lnTo>
                    <a:pt x="757" y="28"/>
                  </a:lnTo>
                  <a:lnTo>
                    <a:pt x="766" y="26"/>
                  </a:lnTo>
                  <a:lnTo>
                    <a:pt x="773" y="23"/>
                  </a:lnTo>
                  <a:lnTo>
                    <a:pt x="777" y="23"/>
                  </a:lnTo>
                  <a:lnTo>
                    <a:pt x="782" y="26"/>
                  </a:lnTo>
                  <a:lnTo>
                    <a:pt x="791" y="28"/>
                  </a:lnTo>
                  <a:lnTo>
                    <a:pt x="796" y="28"/>
                  </a:lnTo>
                  <a:lnTo>
                    <a:pt x="798" y="28"/>
                  </a:lnTo>
                  <a:lnTo>
                    <a:pt x="802" y="23"/>
                  </a:lnTo>
                  <a:lnTo>
                    <a:pt x="807" y="23"/>
                  </a:lnTo>
                  <a:lnTo>
                    <a:pt x="809" y="23"/>
                  </a:lnTo>
                  <a:lnTo>
                    <a:pt x="814" y="26"/>
                  </a:lnTo>
                  <a:lnTo>
                    <a:pt x="821" y="26"/>
                  </a:lnTo>
                  <a:lnTo>
                    <a:pt x="825" y="23"/>
                  </a:lnTo>
                  <a:lnTo>
                    <a:pt x="839" y="16"/>
                  </a:lnTo>
                  <a:lnTo>
                    <a:pt x="848" y="12"/>
                  </a:lnTo>
                  <a:lnTo>
                    <a:pt x="853" y="10"/>
                  </a:lnTo>
                  <a:lnTo>
                    <a:pt x="855" y="12"/>
                  </a:lnTo>
                  <a:lnTo>
                    <a:pt x="860" y="14"/>
                  </a:lnTo>
                  <a:lnTo>
                    <a:pt x="864" y="14"/>
                  </a:lnTo>
                  <a:lnTo>
                    <a:pt x="869" y="14"/>
                  </a:lnTo>
                  <a:lnTo>
                    <a:pt x="871" y="10"/>
                  </a:lnTo>
                  <a:lnTo>
                    <a:pt x="876" y="5"/>
                  </a:lnTo>
                  <a:lnTo>
                    <a:pt x="878" y="0"/>
                  </a:lnTo>
                  <a:lnTo>
                    <a:pt x="880" y="7"/>
                  </a:lnTo>
                  <a:lnTo>
                    <a:pt x="882" y="12"/>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09" name="A108">
              <a:extLst>
                <a:ext uri="{FF2B5EF4-FFF2-40B4-BE49-F238E27FC236}">
                  <a16:creationId xmlns:a16="http://schemas.microsoft.com/office/drawing/2014/main" id="{62AD9AE9-0B7C-9638-7EC5-4C898556DAC8}"/>
                </a:ext>
              </a:extLst>
            </xdr:cNvPr>
            <xdr:cNvSpPr>
              <a:spLocks/>
            </xdr:cNvSpPr>
          </xdr:nvSpPr>
          <xdr:spPr bwMode="auto">
            <a:xfrm>
              <a:off x="4216371" y="7785908"/>
              <a:ext cx="531904" cy="535669"/>
            </a:xfrm>
            <a:custGeom>
              <a:avLst/>
              <a:gdLst/>
              <a:ahLst/>
              <a:cxnLst>
                <a:cxn ang="0">
                  <a:pos x="355" y="37"/>
                </a:cxn>
                <a:cxn ang="0">
                  <a:pos x="387" y="34"/>
                </a:cxn>
                <a:cxn ang="0">
                  <a:pos x="425" y="48"/>
                </a:cxn>
                <a:cxn ang="0">
                  <a:pos x="451" y="78"/>
                </a:cxn>
                <a:cxn ang="0">
                  <a:pos x="480" y="66"/>
                </a:cxn>
                <a:cxn ang="0">
                  <a:pos x="487" y="108"/>
                </a:cxn>
                <a:cxn ang="0">
                  <a:pos x="489" y="158"/>
                </a:cxn>
                <a:cxn ang="0">
                  <a:pos x="524" y="174"/>
                </a:cxn>
                <a:cxn ang="0">
                  <a:pos x="544" y="178"/>
                </a:cxn>
                <a:cxn ang="0">
                  <a:pos x="551" y="199"/>
                </a:cxn>
                <a:cxn ang="0">
                  <a:pos x="535" y="215"/>
                </a:cxn>
                <a:cxn ang="0">
                  <a:pos x="565" y="258"/>
                </a:cxn>
                <a:cxn ang="0">
                  <a:pos x="530" y="311"/>
                </a:cxn>
                <a:cxn ang="0">
                  <a:pos x="540" y="347"/>
                </a:cxn>
                <a:cxn ang="0">
                  <a:pos x="508" y="373"/>
                </a:cxn>
                <a:cxn ang="0">
                  <a:pos x="521" y="416"/>
                </a:cxn>
                <a:cxn ang="0">
                  <a:pos x="503" y="427"/>
                </a:cxn>
                <a:cxn ang="0">
                  <a:pos x="485" y="427"/>
                </a:cxn>
                <a:cxn ang="0">
                  <a:pos x="464" y="439"/>
                </a:cxn>
                <a:cxn ang="0">
                  <a:pos x="446" y="437"/>
                </a:cxn>
                <a:cxn ang="0">
                  <a:pos x="455" y="457"/>
                </a:cxn>
                <a:cxn ang="0">
                  <a:pos x="471" y="475"/>
                </a:cxn>
                <a:cxn ang="0">
                  <a:pos x="464" y="496"/>
                </a:cxn>
                <a:cxn ang="0">
                  <a:pos x="451" y="517"/>
                </a:cxn>
                <a:cxn ang="0">
                  <a:pos x="428" y="539"/>
                </a:cxn>
                <a:cxn ang="0">
                  <a:pos x="407" y="542"/>
                </a:cxn>
                <a:cxn ang="0">
                  <a:pos x="384" y="523"/>
                </a:cxn>
                <a:cxn ang="0">
                  <a:pos x="359" y="530"/>
                </a:cxn>
                <a:cxn ang="0">
                  <a:pos x="332" y="565"/>
                </a:cxn>
                <a:cxn ang="0">
                  <a:pos x="309" y="560"/>
                </a:cxn>
                <a:cxn ang="0">
                  <a:pos x="281" y="551"/>
                </a:cxn>
                <a:cxn ang="0">
                  <a:pos x="254" y="498"/>
                </a:cxn>
                <a:cxn ang="0">
                  <a:pos x="204" y="498"/>
                </a:cxn>
                <a:cxn ang="0">
                  <a:pos x="176" y="480"/>
                </a:cxn>
                <a:cxn ang="0">
                  <a:pos x="140" y="473"/>
                </a:cxn>
                <a:cxn ang="0">
                  <a:pos x="117" y="448"/>
                </a:cxn>
                <a:cxn ang="0">
                  <a:pos x="92" y="441"/>
                </a:cxn>
                <a:cxn ang="0">
                  <a:pos x="62" y="418"/>
                </a:cxn>
                <a:cxn ang="0">
                  <a:pos x="44" y="375"/>
                </a:cxn>
                <a:cxn ang="0">
                  <a:pos x="42" y="322"/>
                </a:cxn>
                <a:cxn ang="0">
                  <a:pos x="37" y="277"/>
                </a:cxn>
                <a:cxn ang="0">
                  <a:pos x="32" y="247"/>
                </a:cxn>
                <a:cxn ang="0">
                  <a:pos x="23" y="201"/>
                </a:cxn>
                <a:cxn ang="0">
                  <a:pos x="12" y="167"/>
                </a:cxn>
                <a:cxn ang="0">
                  <a:pos x="10" y="130"/>
                </a:cxn>
                <a:cxn ang="0">
                  <a:pos x="5" y="98"/>
                </a:cxn>
                <a:cxn ang="0">
                  <a:pos x="28" y="105"/>
                </a:cxn>
                <a:cxn ang="0">
                  <a:pos x="55" y="94"/>
                </a:cxn>
                <a:cxn ang="0">
                  <a:pos x="74" y="92"/>
                </a:cxn>
                <a:cxn ang="0">
                  <a:pos x="96" y="96"/>
                </a:cxn>
                <a:cxn ang="0">
                  <a:pos x="110" y="71"/>
                </a:cxn>
                <a:cxn ang="0">
                  <a:pos x="135" y="80"/>
                </a:cxn>
                <a:cxn ang="0">
                  <a:pos x="156" y="50"/>
                </a:cxn>
                <a:cxn ang="0">
                  <a:pos x="181" y="50"/>
                </a:cxn>
                <a:cxn ang="0">
                  <a:pos x="206" y="34"/>
                </a:cxn>
                <a:cxn ang="0">
                  <a:pos x="249" y="32"/>
                </a:cxn>
                <a:cxn ang="0">
                  <a:pos x="272" y="39"/>
                </a:cxn>
                <a:cxn ang="0">
                  <a:pos x="288" y="53"/>
                </a:cxn>
                <a:cxn ang="0">
                  <a:pos x="293" y="23"/>
                </a:cxn>
                <a:cxn ang="0">
                  <a:pos x="316" y="7"/>
                </a:cxn>
              </a:cxnLst>
              <a:rect l="0" t="0" r="r" b="b"/>
              <a:pathLst>
                <a:path w="565" h="569">
                  <a:moveTo>
                    <a:pt x="327" y="25"/>
                  </a:moveTo>
                  <a:lnTo>
                    <a:pt x="329" y="28"/>
                  </a:lnTo>
                  <a:lnTo>
                    <a:pt x="336" y="28"/>
                  </a:lnTo>
                  <a:lnTo>
                    <a:pt x="339" y="28"/>
                  </a:lnTo>
                  <a:lnTo>
                    <a:pt x="343" y="30"/>
                  </a:lnTo>
                  <a:lnTo>
                    <a:pt x="348" y="30"/>
                  </a:lnTo>
                  <a:lnTo>
                    <a:pt x="350" y="32"/>
                  </a:lnTo>
                  <a:lnTo>
                    <a:pt x="352" y="34"/>
                  </a:lnTo>
                  <a:lnTo>
                    <a:pt x="355" y="37"/>
                  </a:lnTo>
                  <a:lnTo>
                    <a:pt x="357" y="37"/>
                  </a:lnTo>
                  <a:lnTo>
                    <a:pt x="364" y="39"/>
                  </a:lnTo>
                  <a:lnTo>
                    <a:pt x="366" y="39"/>
                  </a:lnTo>
                  <a:lnTo>
                    <a:pt x="366" y="46"/>
                  </a:lnTo>
                  <a:lnTo>
                    <a:pt x="366" y="48"/>
                  </a:lnTo>
                  <a:lnTo>
                    <a:pt x="371" y="50"/>
                  </a:lnTo>
                  <a:lnTo>
                    <a:pt x="373" y="46"/>
                  </a:lnTo>
                  <a:lnTo>
                    <a:pt x="380" y="41"/>
                  </a:lnTo>
                  <a:lnTo>
                    <a:pt x="387" y="34"/>
                  </a:lnTo>
                  <a:lnTo>
                    <a:pt x="391" y="32"/>
                  </a:lnTo>
                  <a:lnTo>
                    <a:pt x="396" y="30"/>
                  </a:lnTo>
                  <a:lnTo>
                    <a:pt x="403" y="28"/>
                  </a:lnTo>
                  <a:lnTo>
                    <a:pt x="405" y="28"/>
                  </a:lnTo>
                  <a:lnTo>
                    <a:pt x="407" y="28"/>
                  </a:lnTo>
                  <a:lnTo>
                    <a:pt x="412" y="28"/>
                  </a:lnTo>
                  <a:lnTo>
                    <a:pt x="414" y="30"/>
                  </a:lnTo>
                  <a:lnTo>
                    <a:pt x="419" y="34"/>
                  </a:lnTo>
                  <a:lnTo>
                    <a:pt x="425" y="48"/>
                  </a:lnTo>
                  <a:lnTo>
                    <a:pt x="430" y="62"/>
                  </a:lnTo>
                  <a:lnTo>
                    <a:pt x="430" y="64"/>
                  </a:lnTo>
                  <a:lnTo>
                    <a:pt x="435" y="69"/>
                  </a:lnTo>
                  <a:lnTo>
                    <a:pt x="437" y="71"/>
                  </a:lnTo>
                  <a:lnTo>
                    <a:pt x="444" y="71"/>
                  </a:lnTo>
                  <a:lnTo>
                    <a:pt x="444" y="73"/>
                  </a:lnTo>
                  <a:lnTo>
                    <a:pt x="446" y="78"/>
                  </a:lnTo>
                  <a:lnTo>
                    <a:pt x="448" y="78"/>
                  </a:lnTo>
                  <a:lnTo>
                    <a:pt x="451" y="78"/>
                  </a:lnTo>
                  <a:lnTo>
                    <a:pt x="455" y="78"/>
                  </a:lnTo>
                  <a:lnTo>
                    <a:pt x="457" y="78"/>
                  </a:lnTo>
                  <a:lnTo>
                    <a:pt x="464" y="76"/>
                  </a:lnTo>
                  <a:lnTo>
                    <a:pt x="467" y="71"/>
                  </a:lnTo>
                  <a:lnTo>
                    <a:pt x="471" y="69"/>
                  </a:lnTo>
                  <a:lnTo>
                    <a:pt x="473" y="66"/>
                  </a:lnTo>
                  <a:lnTo>
                    <a:pt x="476" y="64"/>
                  </a:lnTo>
                  <a:lnTo>
                    <a:pt x="480" y="62"/>
                  </a:lnTo>
                  <a:lnTo>
                    <a:pt x="480" y="66"/>
                  </a:lnTo>
                  <a:lnTo>
                    <a:pt x="483" y="69"/>
                  </a:lnTo>
                  <a:lnTo>
                    <a:pt x="483" y="71"/>
                  </a:lnTo>
                  <a:lnTo>
                    <a:pt x="483" y="73"/>
                  </a:lnTo>
                  <a:lnTo>
                    <a:pt x="483" y="76"/>
                  </a:lnTo>
                  <a:lnTo>
                    <a:pt x="483" y="87"/>
                  </a:lnTo>
                  <a:lnTo>
                    <a:pt x="485" y="96"/>
                  </a:lnTo>
                  <a:lnTo>
                    <a:pt x="485" y="101"/>
                  </a:lnTo>
                  <a:lnTo>
                    <a:pt x="485" y="105"/>
                  </a:lnTo>
                  <a:lnTo>
                    <a:pt x="487" y="108"/>
                  </a:lnTo>
                  <a:lnTo>
                    <a:pt x="487" y="112"/>
                  </a:lnTo>
                  <a:lnTo>
                    <a:pt x="485" y="114"/>
                  </a:lnTo>
                  <a:lnTo>
                    <a:pt x="483" y="119"/>
                  </a:lnTo>
                  <a:lnTo>
                    <a:pt x="483" y="124"/>
                  </a:lnTo>
                  <a:lnTo>
                    <a:pt x="483" y="126"/>
                  </a:lnTo>
                  <a:lnTo>
                    <a:pt x="483" y="130"/>
                  </a:lnTo>
                  <a:lnTo>
                    <a:pt x="483" y="135"/>
                  </a:lnTo>
                  <a:lnTo>
                    <a:pt x="487" y="149"/>
                  </a:lnTo>
                  <a:lnTo>
                    <a:pt x="489" y="158"/>
                  </a:lnTo>
                  <a:lnTo>
                    <a:pt x="492" y="165"/>
                  </a:lnTo>
                  <a:lnTo>
                    <a:pt x="494" y="167"/>
                  </a:lnTo>
                  <a:lnTo>
                    <a:pt x="496" y="172"/>
                  </a:lnTo>
                  <a:lnTo>
                    <a:pt x="499" y="174"/>
                  </a:lnTo>
                  <a:lnTo>
                    <a:pt x="501" y="174"/>
                  </a:lnTo>
                  <a:lnTo>
                    <a:pt x="503" y="174"/>
                  </a:lnTo>
                  <a:lnTo>
                    <a:pt x="505" y="174"/>
                  </a:lnTo>
                  <a:lnTo>
                    <a:pt x="517" y="174"/>
                  </a:lnTo>
                  <a:lnTo>
                    <a:pt x="524" y="174"/>
                  </a:lnTo>
                  <a:lnTo>
                    <a:pt x="526" y="172"/>
                  </a:lnTo>
                  <a:lnTo>
                    <a:pt x="528" y="169"/>
                  </a:lnTo>
                  <a:lnTo>
                    <a:pt x="533" y="167"/>
                  </a:lnTo>
                  <a:lnTo>
                    <a:pt x="537" y="165"/>
                  </a:lnTo>
                  <a:lnTo>
                    <a:pt x="540" y="167"/>
                  </a:lnTo>
                  <a:lnTo>
                    <a:pt x="540" y="169"/>
                  </a:lnTo>
                  <a:lnTo>
                    <a:pt x="542" y="174"/>
                  </a:lnTo>
                  <a:lnTo>
                    <a:pt x="544" y="176"/>
                  </a:lnTo>
                  <a:lnTo>
                    <a:pt x="544" y="178"/>
                  </a:lnTo>
                  <a:lnTo>
                    <a:pt x="546" y="181"/>
                  </a:lnTo>
                  <a:lnTo>
                    <a:pt x="549" y="183"/>
                  </a:lnTo>
                  <a:lnTo>
                    <a:pt x="549" y="185"/>
                  </a:lnTo>
                  <a:lnTo>
                    <a:pt x="551" y="188"/>
                  </a:lnTo>
                  <a:lnTo>
                    <a:pt x="551" y="190"/>
                  </a:lnTo>
                  <a:lnTo>
                    <a:pt x="551" y="192"/>
                  </a:lnTo>
                  <a:lnTo>
                    <a:pt x="553" y="194"/>
                  </a:lnTo>
                  <a:lnTo>
                    <a:pt x="553" y="197"/>
                  </a:lnTo>
                  <a:lnTo>
                    <a:pt x="551" y="199"/>
                  </a:lnTo>
                  <a:lnTo>
                    <a:pt x="549" y="199"/>
                  </a:lnTo>
                  <a:lnTo>
                    <a:pt x="546" y="201"/>
                  </a:lnTo>
                  <a:lnTo>
                    <a:pt x="544" y="204"/>
                  </a:lnTo>
                  <a:lnTo>
                    <a:pt x="537" y="206"/>
                  </a:lnTo>
                  <a:lnTo>
                    <a:pt x="535" y="208"/>
                  </a:lnTo>
                  <a:lnTo>
                    <a:pt x="533" y="208"/>
                  </a:lnTo>
                  <a:lnTo>
                    <a:pt x="533" y="210"/>
                  </a:lnTo>
                  <a:lnTo>
                    <a:pt x="533" y="213"/>
                  </a:lnTo>
                  <a:lnTo>
                    <a:pt x="535" y="215"/>
                  </a:lnTo>
                  <a:lnTo>
                    <a:pt x="542" y="222"/>
                  </a:lnTo>
                  <a:lnTo>
                    <a:pt x="549" y="233"/>
                  </a:lnTo>
                  <a:lnTo>
                    <a:pt x="556" y="242"/>
                  </a:lnTo>
                  <a:lnTo>
                    <a:pt x="560" y="247"/>
                  </a:lnTo>
                  <a:lnTo>
                    <a:pt x="560" y="249"/>
                  </a:lnTo>
                  <a:lnTo>
                    <a:pt x="562" y="249"/>
                  </a:lnTo>
                  <a:lnTo>
                    <a:pt x="562" y="251"/>
                  </a:lnTo>
                  <a:lnTo>
                    <a:pt x="565" y="256"/>
                  </a:lnTo>
                  <a:lnTo>
                    <a:pt x="565" y="258"/>
                  </a:lnTo>
                  <a:lnTo>
                    <a:pt x="565" y="265"/>
                  </a:lnTo>
                  <a:lnTo>
                    <a:pt x="565" y="270"/>
                  </a:lnTo>
                  <a:lnTo>
                    <a:pt x="562" y="277"/>
                  </a:lnTo>
                  <a:lnTo>
                    <a:pt x="560" y="286"/>
                  </a:lnTo>
                  <a:lnTo>
                    <a:pt x="558" y="286"/>
                  </a:lnTo>
                  <a:lnTo>
                    <a:pt x="553" y="290"/>
                  </a:lnTo>
                  <a:lnTo>
                    <a:pt x="544" y="297"/>
                  </a:lnTo>
                  <a:lnTo>
                    <a:pt x="535" y="304"/>
                  </a:lnTo>
                  <a:lnTo>
                    <a:pt x="530" y="311"/>
                  </a:lnTo>
                  <a:lnTo>
                    <a:pt x="528" y="313"/>
                  </a:lnTo>
                  <a:lnTo>
                    <a:pt x="528" y="315"/>
                  </a:lnTo>
                  <a:lnTo>
                    <a:pt x="528" y="318"/>
                  </a:lnTo>
                  <a:lnTo>
                    <a:pt x="530" y="320"/>
                  </a:lnTo>
                  <a:lnTo>
                    <a:pt x="533" y="325"/>
                  </a:lnTo>
                  <a:lnTo>
                    <a:pt x="537" y="329"/>
                  </a:lnTo>
                  <a:lnTo>
                    <a:pt x="537" y="334"/>
                  </a:lnTo>
                  <a:lnTo>
                    <a:pt x="540" y="343"/>
                  </a:lnTo>
                  <a:lnTo>
                    <a:pt x="540" y="347"/>
                  </a:lnTo>
                  <a:lnTo>
                    <a:pt x="537" y="350"/>
                  </a:lnTo>
                  <a:lnTo>
                    <a:pt x="537" y="352"/>
                  </a:lnTo>
                  <a:lnTo>
                    <a:pt x="530" y="354"/>
                  </a:lnTo>
                  <a:lnTo>
                    <a:pt x="526" y="357"/>
                  </a:lnTo>
                  <a:lnTo>
                    <a:pt x="521" y="359"/>
                  </a:lnTo>
                  <a:lnTo>
                    <a:pt x="517" y="361"/>
                  </a:lnTo>
                  <a:lnTo>
                    <a:pt x="512" y="363"/>
                  </a:lnTo>
                  <a:lnTo>
                    <a:pt x="510" y="368"/>
                  </a:lnTo>
                  <a:lnTo>
                    <a:pt x="508" y="373"/>
                  </a:lnTo>
                  <a:lnTo>
                    <a:pt x="508" y="375"/>
                  </a:lnTo>
                  <a:lnTo>
                    <a:pt x="508" y="382"/>
                  </a:lnTo>
                  <a:lnTo>
                    <a:pt x="508" y="386"/>
                  </a:lnTo>
                  <a:lnTo>
                    <a:pt x="508" y="391"/>
                  </a:lnTo>
                  <a:lnTo>
                    <a:pt x="510" y="395"/>
                  </a:lnTo>
                  <a:lnTo>
                    <a:pt x="512" y="402"/>
                  </a:lnTo>
                  <a:lnTo>
                    <a:pt x="514" y="407"/>
                  </a:lnTo>
                  <a:lnTo>
                    <a:pt x="519" y="411"/>
                  </a:lnTo>
                  <a:lnTo>
                    <a:pt x="521" y="416"/>
                  </a:lnTo>
                  <a:lnTo>
                    <a:pt x="524" y="421"/>
                  </a:lnTo>
                  <a:lnTo>
                    <a:pt x="521" y="421"/>
                  </a:lnTo>
                  <a:lnTo>
                    <a:pt x="519" y="423"/>
                  </a:lnTo>
                  <a:lnTo>
                    <a:pt x="514" y="427"/>
                  </a:lnTo>
                  <a:lnTo>
                    <a:pt x="512" y="427"/>
                  </a:lnTo>
                  <a:lnTo>
                    <a:pt x="510" y="430"/>
                  </a:lnTo>
                  <a:lnTo>
                    <a:pt x="508" y="427"/>
                  </a:lnTo>
                  <a:lnTo>
                    <a:pt x="505" y="427"/>
                  </a:lnTo>
                  <a:lnTo>
                    <a:pt x="503" y="427"/>
                  </a:lnTo>
                  <a:lnTo>
                    <a:pt x="501" y="427"/>
                  </a:lnTo>
                  <a:lnTo>
                    <a:pt x="501" y="430"/>
                  </a:lnTo>
                  <a:lnTo>
                    <a:pt x="499" y="434"/>
                  </a:lnTo>
                  <a:lnTo>
                    <a:pt x="496" y="437"/>
                  </a:lnTo>
                  <a:lnTo>
                    <a:pt x="494" y="437"/>
                  </a:lnTo>
                  <a:lnTo>
                    <a:pt x="492" y="437"/>
                  </a:lnTo>
                  <a:lnTo>
                    <a:pt x="489" y="434"/>
                  </a:lnTo>
                  <a:lnTo>
                    <a:pt x="487" y="432"/>
                  </a:lnTo>
                  <a:lnTo>
                    <a:pt x="485" y="427"/>
                  </a:lnTo>
                  <a:lnTo>
                    <a:pt x="483" y="425"/>
                  </a:lnTo>
                  <a:lnTo>
                    <a:pt x="480" y="425"/>
                  </a:lnTo>
                  <a:lnTo>
                    <a:pt x="478" y="427"/>
                  </a:lnTo>
                  <a:lnTo>
                    <a:pt x="478" y="430"/>
                  </a:lnTo>
                  <a:lnTo>
                    <a:pt x="478" y="432"/>
                  </a:lnTo>
                  <a:lnTo>
                    <a:pt x="476" y="434"/>
                  </a:lnTo>
                  <a:lnTo>
                    <a:pt x="473" y="437"/>
                  </a:lnTo>
                  <a:lnTo>
                    <a:pt x="471" y="437"/>
                  </a:lnTo>
                  <a:lnTo>
                    <a:pt x="464" y="439"/>
                  </a:lnTo>
                  <a:lnTo>
                    <a:pt x="462" y="439"/>
                  </a:lnTo>
                  <a:lnTo>
                    <a:pt x="460" y="437"/>
                  </a:lnTo>
                  <a:lnTo>
                    <a:pt x="457" y="434"/>
                  </a:lnTo>
                  <a:lnTo>
                    <a:pt x="455" y="434"/>
                  </a:lnTo>
                  <a:lnTo>
                    <a:pt x="455" y="437"/>
                  </a:lnTo>
                  <a:lnTo>
                    <a:pt x="453" y="437"/>
                  </a:lnTo>
                  <a:lnTo>
                    <a:pt x="451" y="439"/>
                  </a:lnTo>
                  <a:lnTo>
                    <a:pt x="448" y="437"/>
                  </a:lnTo>
                  <a:lnTo>
                    <a:pt x="446" y="437"/>
                  </a:lnTo>
                  <a:lnTo>
                    <a:pt x="444" y="437"/>
                  </a:lnTo>
                  <a:lnTo>
                    <a:pt x="441" y="439"/>
                  </a:lnTo>
                  <a:lnTo>
                    <a:pt x="441" y="441"/>
                  </a:lnTo>
                  <a:lnTo>
                    <a:pt x="441" y="443"/>
                  </a:lnTo>
                  <a:lnTo>
                    <a:pt x="444" y="446"/>
                  </a:lnTo>
                  <a:lnTo>
                    <a:pt x="446" y="450"/>
                  </a:lnTo>
                  <a:lnTo>
                    <a:pt x="448" y="453"/>
                  </a:lnTo>
                  <a:lnTo>
                    <a:pt x="453" y="455"/>
                  </a:lnTo>
                  <a:lnTo>
                    <a:pt x="455" y="457"/>
                  </a:lnTo>
                  <a:lnTo>
                    <a:pt x="457" y="459"/>
                  </a:lnTo>
                  <a:lnTo>
                    <a:pt x="460" y="462"/>
                  </a:lnTo>
                  <a:lnTo>
                    <a:pt x="460" y="464"/>
                  </a:lnTo>
                  <a:lnTo>
                    <a:pt x="462" y="466"/>
                  </a:lnTo>
                  <a:lnTo>
                    <a:pt x="462" y="469"/>
                  </a:lnTo>
                  <a:lnTo>
                    <a:pt x="464" y="469"/>
                  </a:lnTo>
                  <a:lnTo>
                    <a:pt x="467" y="471"/>
                  </a:lnTo>
                  <a:lnTo>
                    <a:pt x="469" y="473"/>
                  </a:lnTo>
                  <a:lnTo>
                    <a:pt x="471" y="475"/>
                  </a:lnTo>
                  <a:lnTo>
                    <a:pt x="473" y="478"/>
                  </a:lnTo>
                  <a:lnTo>
                    <a:pt x="476" y="478"/>
                  </a:lnTo>
                  <a:lnTo>
                    <a:pt x="476" y="482"/>
                  </a:lnTo>
                  <a:lnTo>
                    <a:pt x="476" y="487"/>
                  </a:lnTo>
                  <a:lnTo>
                    <a:pt x="476" y="489"/>
                  </a:lnTo>
                  <a:lnTo>
                    <a:pt x="473" y="491"/>
                  </a:lnTo>
                  <a:lnTo>
                    <a:pt x="471" y="491"/>
                  </a:lnTo>
                  <a:lnTo>
                    <a:pt x="467" y="494"/>
                  </a:lnTo>
                  <a:lnTo>
                    <a:pt x="464" y="496"/>
                  </a:lnTo>
                  <a:lnTo>
                    <a:pt x="462" y="498"/>
                  </a:lnTo>
                  <a:lnTo>
                    <a:pt x="460" y="501"/>
                  </a:lnTo>
                  <a:lnTo>
                    <a:pt x="457" y="503"/>
                  </a:lnTo>
                  <a:lnTo>
                    <a:pt x="457" y="505"/>
                  </a:lnTo>
                  <a:lnTo>
                    <a:pt x="455" y="510"/>
                  </a:lnTo>
                  <a:lnTo>
                    <a:pt x="453" y="512"/>
                  </a:lnTo>
                  <a:lnTo>
                    <a:pt x="451" y="512"/>
                  </a:lnTo>
                  <a:lnTo>
                    <a:pt x="451" y="514"/>
                  </a:lnTo>
                  <a:lnTo>
                    <a:pt x="451" y="517"/>
                  </a:lnTo>
                  <a:lnTo>
                    <a:pt x="451" y="519"/>
                  </a:lnTo>
                  <a:lnTo>
                    <a:pt x="448" y="521"/>
                  </a:lnTo>
                  <a:lnTo>
                    <a:pt x="448" y="526"/>
                  </a:lnTo>
                  <a:lnTo>
                    <a:pt x="446" y="528"/>
                  </a:lnTo>
                  <a:lnTo>
                    <a:pt x="444" y="533"/>
                  </a:lnTo>
                  <a:lnTo>
                    <a:pt x="441" y="533"/>
                  </a:lnTo>
                  <a:lnTo>
                    <a:pt x="437" y="535"/>
                  </a:lnTo>
                  <a:lnTo>
                    <a:pt x="432" y="537"/>
                  </a:lnTo>
                  <a:lnTo>
                    <a:pt x="428" y="539"/>
                  </a:lnTo>
                  <a:lnTo>
                    <a:pt x="423" y="542"/>
                  </a:lnTo>
                  <a:lnTo>
                    <a:pt x="421" y="542"/>
                  </a:lnTo>
                  <a:lnTo>
                    <a:pt x="419" y="546"/>
                  </a:lnTo>
                  <a:lnTo>
                    <a:pt x="419" y="549"/>
                  </a:lnTo>
                  <a:lnTo>
                    <a:pt x="416" y="549"/>
                  </a:lnTo>
                  <a:lnTo>
                    <a:pt x="414" y="549"/>
                  </a:lnTo>
                  <a:lnTo>
                    <a:pt x="412" y="546"/>
                  </a:lnTo>
                  <a:lnTo>
                    <a:pt x="409" y="544"/>
                  </a:lnTo>
                  <a:lnTo>
                    <a:pt x="407" y="542"/>
                  </a:lnTo>
                  <a:lnTo>
                    <a:pt x="407" y="539"/>
                  </a:lnTo>
                  <a:lnTo>
                    <a:pt x="405" y="537"/>
                  </a:lnTo>
                  <a:lnTo>
                    <a:pt x="403" y="535"/>
                  </a:lnTo>
                  <a:lnTo>
                    <a:pt x="398" y="530"/>
                  </a:lnTo>
                  <a:lnTo>
                    <a:pt x="396" y="530"/>
                  </a:lnTo>
                  <a:lnTo>
                    <a:pt x="391" y="528"/>
                  </a:lnTo>
                  <a:lnTo>
                    <a:pt x="389" y="528"/>
                  </a:lnTo>
                  <a:lnTo>
                    <a:pt x="387" y="526"/>
                  </a:lnTo>
                  <a:lnTo>
                    <a:pt x="384" y="523"/>
                  </a:lnTo>
                  <a:lnTo>
                    <a:pt x="380" y="523"/>
                  </a:lnTo>
                  <a:lnTo>
                    <a:pt x="377" y="523"/>
                  </a:lnTo>
                  <a:lnTo>
                    <a:pt x="375" y="523"/>
                  </a:lnTo>
                  <a:lnTo>
                    <a:pt x="373" y="526"/>
                  </a:lnTo>
                  <a:lnTo>
                    <a:pt x="371" y="528"/>
                  </a:lnTo>
                  <a:lnTo>
                    <a:pt x="368" y="530"/>
                  </a:lnTo>
                  <a:lnTo>
                    <a:pt x="364" y="530"/>
                  </a:lnTo>
                  <a:lnTo>
                    <a:pt x="361" y="530"/>
                  </a:lnTo>
                  <a:lnTo>
                    <a:pt x="359" y="530"/>
                  </a:lnTo>
                  <a:lnTo>
                    <a:pt x="357" y="533"/>
                  </a:lnTo>
                  <a:lnTo>
                    <a:pt x="352" y="537"/>
                  </a:lnTo>
                  <a:lnTo>
                    <a:pt x="348" y="542"/>
                  </a:lnTo>
                  <a:lnTo>
                    <a:pt x="345" y="544"/>
                  </a:lnTo>
                  <a:lnTo>
                    <a:pt x="343" y="549"/>
                  </a:lnTo>
                  <a:lnTo>
                    <a:pt x="341" y="553"/>
                  </a:lnTo>
                  <a:lnTo>
                    <a:pt x="339" y="555"/>
                  </a:lnTo>
                  <a:lnTo>
                    <a:pt x="336" y="560"/>
                  </a:lnTo>
                  <a:lnTo>
                    <a:pt x="332" y="565"/>
                  </a:lnTo>
                  <a:lnTo>
                    <a:pt x="329" y="569"/>
                  </a:lnTo>
                  <a:lnTo>
                    <a:pt x="327" y="569"/>
                  </a:lnTo>
                  <a:lnTo>
                    <a:pt x="325" y="569"/>
                  </a:lnTo>
                  <a:lnTo>
                    <a:pt x="323" y="569"/>
                  </a:lnTo>
                  <a:lnTo>
                    <a:pt x="320" y="569"/>
                  </a:lnTo>
                  <a:lnTo>
                    <a:pt x="318" y="567"/>
                  </a:lnTo>
                  <a:lnTo>
                    <a:pt x="313" y="562"/>
                  </a:lnTo>
                  <a:lnTo>
                    <a:pt x="311" y="562"/>
                  </a:lnTo>
                  <a:lnTo>
                    <a:pt x="309" y="560"/>
                  </a:lnTo>
                  <a:lnTo>
                    <a:pt x="304" y="560"/>
                  </a:lnTo>
                  <a:lnTo>
                    <a:pt x="300" y="560"/>
                  </a:lnTo>
                  <a:lnTo>
                    <a:pt x="295" y="560"/>
                  </a:lnTo>
                  <a:lnTo>
                    <a:pt x="291" y="558"/>
                  </a:lnTo>
                  <a:lnTo>
                    <a:pt x="288" y="558"/>
                  </a:lnTo>
                  <a:lnTo>
                    <a:pt x="286" y="555"/>
                  </a:lnTo>
                  <a:lnTo>
                    <a:pt x="284" y="555"/>
                  </a:lnTo>
                  <a:lnTo>
                    <a:pt x="281" y="553"/>
                  </a:lnTo>
                  <a:lnTo>
                    <a:pt x="281" y="551"/>
                  </a:lnTo>
                  <a:lnTo>
                    <a:pt x="279" y="549"/>
                  </a:lnTo>
                  <a:lnTo>
                    <a:pt x="279" y="544"/>
                  </a:lnTo>
                  <a:lnTo>
                    <a:pt x="277" y="537"/>
                  </a:lnTo>
                  <a:lnTo>
                    <a:pt x="277" y="530"/>
                  </a:lnTo>
                  <a:lnTo>
                    <a:pt x="272" y="523"/>
                  </a:lnTo>
                  <a:lnTo>
                    <a:pt x="270" y="517"/>
                  </a:lnTo>
                  <a:lnTo>
                    <a:pt x="265" y="512"/>
                  </a:lnTo>
                  <a:lnTo>
                    <a:pt x="256" y="501"/>
                  </a:lnTo>
                  <a:lnTo>
                    <a:pt x="254" y="498"/>
                  </a:lnTo>
                  <a:lnTo>
                    <a:pt x="252" y="496"/>
                  </a:lnTo>
                  <a:lnTo>
                    <a:pt x="245" y="494"/>
                  </a:lnTo>
                  <a:lnTo>
                    <a:pt x="238" y="491"/>
                  </a:lnTo>
                  <a:lnTo>
                    <a:pt x="231" y="489"/>
                  </a:lnTo>
                  <a:lnTo>
                    <a:pt x="227" y="489"/>
                  </a:lnTo>
                  <a:lnTo>
                    <a:pt x="224" y="489"/>
                  </a:lnTo>
                  <a:lnTo>
                    <a:pt x="220" y="491"/>
                  </a:lnTo>
                  <a:lnTo>
                    <a:pt x="213" y="494"/>
                  </a:lnTo>
                  <a:lnTo>
                    <a:pt x="204" y="498"/>
                  </a:lnTo>
                  <a:lnTo>
                    <a:pt x="199" y="501"/>
                  </a:lnTo>
                  <a:lnTo>
                    <a:pt x="197" y="503"/>
                  </a:lnTo>
                  <a:lnTo>
                    <a:pt x="192" y="503"/>
                  </a:lnTo>
                  <a:lnTo>
                    <a:pt x="192" y="498"/>
                  </a:lnTo>
                  <a:lnTo>
                    <a:pt x="190" y="491"/>
                  </a:lnTo>
                  <a:lnTo>
                    <a:pt x="185" y="485"/>
                  </a:lnTo>
                  <a:lnTo>
                    <a:pt x="183" y="482"/>
                  </a:lnTo>
                  <a:lnTo>
                    <a:pt x="181" y="482"/>
                  </a:lnTo>
                  <a:lnTo>
                    <a:pt x="176" y="480"/>
                  </a:lnTo>
                  <a:lnTo>
                    <a:pt x="172" y="478"/>
                  </a:lnTo>
                  <a:lnTo>
                    <a:pt x="167" y="473"/>
                  </a:lnTo>
                  <a:lnTo>
                    <a:pt x="160" y="471"/>
                  </a:lnTo>
                  <a:lnTo>
                    <a:pt x="158" y="473"/>
                  </a:lnTo>
                  <a:lnTo>
                    <a:pt x="153" y="475"/>
                  </a:lnTo>
                  <a:lnTo>
                    <a:pt x="149" y="478"/>
                  </a:lnTo>
                  <a:lnTo>
                    <a:pt x="147" y="478"/>
                  </a:lnTo>
                  <a:lnTo>
                    <a:pt x="144" y="478"/>
                  </a:lnTo>
                  <a:lnTo>
                    <a:pt x="140" y="473"/>
                  </a:lnTo>
                  <a:lnTo>
                    <a:pt x="137" y="471"/>
                  </a:lnTo>
                  <a:lnTo>
                    <a:pt x="135" y="471"/>
                  </a:lnTo>
                  <a:lnTo>
                    <a:pt x="133" y="469"/>
                  </a:lnTo>
                  <a:lnTo>
                    <a:pt x="131" y="466"/>
                  </a:lnTo>
                  <a:lnTo>
                    <a:pt x="131" y="464"/>
                  </a:lnTo>
                  <a:lnTo>
                    <a:pt x="128" y="462"/>
                  </a:lnTo>
                  <a:lnTo>
                    <a:pt x="126" y="459"/>
                  </a:lnTo>
                  <a:lnTo>
                    <a:pt x="121" y="455"/>
                  </a:lnTo>
                  <a:lnTo>
                    <a:pt x="117" y="448"/>
                  </a:lnTo>
                  <a:lnTo>
                    <a:pt x="115" y="443"/>
                  </a:lnTo>
                  <a:lnTo>
                    <a:pt x="112" y="443"/>
                  </a:lnTo>
                  <a:lnTo>
                    <a:pt x="110" y="443"/>
                  </a:lnTo>
                  <a:lnTo>
                    <a:pt x="105" y="446"/>
                  </a:lnTo>
                  <a:lnTo>
                    <a:pt x="103" y="448"/>
                  </a:lnTo>
                  <a:lnTo>
                    <a:pt x="101" y="448"/>
                  </a:lnTo>
                  <a:lnTo>
                    <a:pt x="99" y="446"/>
                  </a:lnTo>
                  <a:lnTo>
                    <a:pt x="96" y="443"/>
                  </a:lnTo>
                  <a:lnTo>
                    <a:pt x="92" y="441"/>
                  </a:lnTo>
                  <a:lnTo>
                    <a:pt x="87" y="439"/>
                  </a:lnTo>
                  <a:lnTo>
                    <a:pt x="83" y="437"/>
                  </a:lnTo>
                  <a:lnTo>
                    <a:pt x="76" y="437"/>
                  </a:lnTo>
                  <a:lnTo>
                    <a:pt x="69" y="437"/>
                  </a:lnTo>
                  <a:lnTo>
                    <a:pt x="64" y="437"/>
                  </a:lnTo>
                  <a:lnTo>
                    <a:pt x="64" y="430"/>
                  </a:lnTo>
                  <a:lnTo>
                    <a:pt x="64" y="423"/>
                  </a:lnTo>
                  <a:lnTo>
                    <a:pt x="64" y="421"/>
                  </a:lnTo>
                  <a:lnTo>
                    <a:pt x="62" y="418"/>
                  </a:lnTo>
                  <a:lnTo>
                    <a:pt x="62" y="411"/>
                  </a:lnTo>
                  <a:lnTo>
                    <a:pt x="58" y="405"/>
                  </a:lnTo>
                  <a:lnTo>
                    <a:pt x="55" y="398"/>
                  </a:lnTo>
                  <a:lnTo>
                    <a:pt x="48" y="391"/>
                  </a:lnTo>
                  <a:lnTo>
                    <a:pt x="46" y="389"/>
                  </a:lnTo>
                  <a:lnTo>
                    <a:pt x="46" y="386"/>
                  </a:lnTo>
                  <a:lnTo>
                    <a:pt x="46" y="384"/>
                  </a:lnTo>
                  <a:lnTo>
                    <a:pt x="44" y="379"/>
                  </a:lnTo>
                  <a:lnTo>
                    <a:pt x="44" y="375"/>
                  </a:lnTo>
                  <a:lnTo>
                    <a:pt x="42" y="370"/>
                  </a:lnTo>
                  <a:lnTo>
                    <a:pt x="39" y="361"/>
                  </a:lnTo>
                  <a:lnTo>
                    <a:pt x="39" y="357"/>
                  </a:lnTo>
                  <a:lnTo>
                    <a:pt x="39" y="350"/>
                  </a:lnTo>
                  <a:lnTo>
                    <a:pt x="39" y="343"/>
                  </a:lnTo>
                  <a:lnTo>
                    <a:pt x="39" y="338"/>
                  </a:lnTo>
                  <a:lnTo>
                    <a:pt x="42" y="331"/>
                  </a:lnTo>
                  <a:lnTo>
                    <a:pt x="42" y="325"/>
                  </a:lnTo>
                  <a:lnTo>
                    <a:pt x="42" y="322"/>
                  </a:lnTo>
                  <a:lnTo>
                    <a:pt x="39" y="320"/>
                  </a:lnTo>
                  <a:lnTo>
                    <a:pt x="39" y="315"/>
                  </a:lnTo>
                  <a:lnTo>
                    <a:pt x="37" y="311"/>
                  </a:lnTo>
                  <a:lnTo>
                    <a:pt x="37" y="306"/>
                  </a:lnTo>
                  <a:lnTo>
                    <a:pt x="37" y="302"/>
                  </a:lnTo>
                  <a:lnTo>
                    <a:pt x="35" y="293"/>
                  </a:lnTo>
                  <a:lnTo>
                    <a:pt x="37" y="283"/>
                  </a:lnTo>
                  <a:lnTo>
                    <a:pt x="37" y="279"/>
                  </a:lnTo>
                  <a:lnTo>
                    <a:pt x="37" y="277"/>
                  </a:lnTo>
                  <a:lnTo>
                    <a:pt x="37" y="274"/>
                  </a:lnTo>
                  <a:lnTo>
                    <a:pt x="37" y="272"/>
                  </a:lnTo>
                  <a:lnTo>
                    <a:pt x="35" y="270"/>
                  </a:lnTo>
                  <a:lnTo>
                    <a:pt x="35" y="267"/>
                  </a:lnTo>
                  <a:lnTo>
                    <a:pt x="35" y="265"/>
                  </a:lnTo>
                  <a:lnTo>
                    <a:pt x="32" y="263"/>
                  </a:lnTo>
                  <a:lnTo>
                    <a:pt x="32" y="258"/>
                  </a:lnTo>
                  <a:lnTo>
                    <a:pt x="32" y="254"/>
                  </a:lnTo>
                  <a:lnTo>
                    <a:pt x="32" y="247"/>
                  </a:lnTo>
                  <a:lnTo>
                    <a:pt x="30" y="240"/>
                  </a:lnTo>
                  <a:lnTo>
                    <a:pt x="30" y="233"/>
                  </a:lnTo>
                  <a:lnTo>
                    <a:pt x="30" y="226"/>
                  </a:lnTo>
                  <a:lnTo>
                    <a:pt x="28" y="222"/>
                  </a:lnTo>
                  <a:lnTo>
                    <a:pt x="28" y="217"/>
                  </a:lnTo>
                  <a:lnTo>
                    <a:pt x="26" y="215"/>
                  </a:lnTo>
                  <a:lnTo>
                    <a:pt x="26" y="213"/>
                  </a:lnTo>
                  <a:lnTo>
                    <a:pt x="23" y="208"/>
                  </a:lnTo>
                  <a:lnTo>
                    <a:pt x="23" y="201"/>
                  </a:lnTo>
                  <a:lnTo>
                    <a:pt x="21" y="199"/>
                  </a:lnTo>
                  <a:lnTo>
                    <a:pt x="21" y="194"/>
                  </a:lnTo>
                  <a:lnTo>
                    <a:pt x="19" y="190"/>
                  </a:lnTo>
                  <a:lnTo>
                    <a:pt x="19" y="185"/>
                  </a:lnTo>
                  <a:lnTo>
                    <a:pt x="16" y="181"/>
                  </a:lnTo>
                  <a:lnTo>
                    <a:pt x="14" y="176"/>
                  </a:lnTo>
                  <a:lnTo>
                    <a:pt x="12" y="174"/>
                  </a:lnTo>
                  <a:lnTo>
                    <a:pt x="12" y="169"/>
                  </a:lnTo>
                  <a:lnTo>
                    <a:pt x="12" y="167"/>
                  </a:lnTo>
                  <a:lnTo>
                    <a:pt x="10" y="162"/>
                  </a:lnTo>
                  <a:lnTo>
                    <a:pt x="10" y="160"/>
                  </a:lnTo>
                  <a:lnTo>
                    <a:pt x="10" y="156"/>
                  </a:lnTo>
                  <a:lnTo>
                    <a:pt x="10" y="149"/>
                  </a:lnTo>
                  <a:lnTo>
                    <a:pt x="10" y="144"/>
                  </a:lnTo>
                  <a:lnTo>
                    <a:pt x="10" y="140"/>
                  </a:lnTo>
                  <a:lnTo>
                    <a:pt x="10" y="135"/>
                  </a:lnTo>
                  <a:lnTo>
                    <a:pt x="10" y="133"/>
                  </a:lnTo>
                  <a:lnTo>
                    <a:pt x="10" y="130"/>
                  </a:lnTo>
                  <a:lnTo>
                    <a:pt x="10" y="126"/>
                  </a:lnTo>
                  <a:lnTo>
                    <a:pt x="10" y="124"/>
                  </a:lnTo>
                  <a:lnTo>
                    <a:pt x="10" y="121"/>
                  </a:lnTo>
                  <a:lnTo>
                    <a:pt x="7" y="117"/>
                  </a:lnTo>
                  <a:lnTo>
                    <a:pt x="7" y="112"/>
                  </a:lnTo>
                  <a:lnTo>
                    <a:pt x="5" y="108"/>
                  </a:lnTo>
                  <a:lnTo>
                    <a:pt x="3" y="103"/>
                  </a:lnTo>
                  <a:lnTo>
                    <a:pt x="0" y="98"/>
                  </a:lnTo>
                  <a:lnTo>
                    <a:pt x="5" y="98"/>
                  </a:lnTo>
                  <a:lnTo>
                    <a:pt x="7" y="98"/>
                  </a:lnTo>
                  <a:lnTo>
                    <a:pt x="10" y="103"/>
                  </a:lnTo>
                  <a:lnTo>
                    <a:pt x="12" y="105"/>
                  </a:lnTo>
                  <a:lnTo>
                    <a:pt x="14" y="108"/>
                  </a:lnTo>
                  <a:lnTo>
                    <a:pt x="16" y="108"/>
                  </a:lnTo>
                  <a:lnTo>
                    <a:pt x="21" y="110"/>
                  </a:lnTo>
                  <a:lnTo>
                    <a:pt x="23" y="108"/>
                  </a:lnTo>
                  <a:lnTo>
                    <a:pt x="26" y="108"/>
                  </a:lnTo>
                  <a:lnTo>
                    <a:pt x="28" y="105"/>
                  </a:lnTo>
                  <a:lnTo>
                    <a:pt x="32" y="103"/>
                  </a:lnTo>
                  <a:lnTo>
                    <a:pt x="37" y="103"/>
                  </a:lnTo>
                  <a:lnTo>
                    <a:pt x="39" y="101"/>
                  </a:lnTo>
                  <a:lnTo>
                    <a:pt x="42" y="98"/>
                  </a:lnTo>
                  <a:lnTo>
                    <a:pt x="46" y="98"/>
                  </a:lnTo>
                  <a:lnTo>
                    <a:pt x="48" y="98"/>
                  </a:lnTo>
                  <a:lnTo>
                    <a:pt x="51" y="98"/>
                  </a:lnTo>
                  <a:lnTo>
                    <a:pt x="53" y="96"/>
                  </a:lnTo>
                  <a:lnTo>
                    <a:pt x="55" y="94"/>
                  </a:lnTo>
                  <a:lnTo>
                    <a:pt x="58" y="94"/>
                  </a:lnTo>
                  <a:lnTo>
                    <a:pt x="60" y="94"/>
                  </a:lnTo>
                  <a:lnTo>
                    <a:pt x="62" y="92"/>
                  </a:lnTo>
                  <a:lnTo>
                    <a:pt x="64" y="92"/>
                  </a:lnTo>
                  <a:lnTo>
                    <a:pt x="67" y="94"/>
                  </a:lnTo>
                  <a:lnTo>
                    <a:pt x="69" y="94"/>
                  </a:lnTo>
                  <a:lnTo>
                    <a:pt x="71" y="94"/>
                  </a:lnTo>
                  <a:lnTo>
                    <a:pt x="74" y="94"/>
                  </a:lnTo>
                  <a:lnTo>
                    <a:pt x="74" y="92"/>
                  </a:lnTo>
                  <a:lnTo>
                    <a:pt x="76" y="94"/>
                  </a:lnTo>
                  <a:lnTo>
                    <a:pt x="78" y="96"/>
                  </a:lnTo>
                  <a:lnTo>
                    <a:pt x="80" y="96"/>
                  </a:lnTo>
                  <a:lnTo>
                    <a:pt x="83" y="94"/>
                  </a:lnTo>
                  <a:lnTo>
                    <a:pt x="85" y="94"/>
                  </a:lnTo>
                  <a:lnTo>
                    <a:pt x="87" y="94"/>
                  </a:lnTo>
                  <a:lnTo>
                    <a:pt x="92" y="94"/>
                  </a:lnTo>
                  <a:lnTo>
                    <a:pt x="94" y="94"/>
                  </a:lnTo>
                  <a:lnTo>
                    <a:pt x="96" y="96"/>
                  </a:lnTo>
                  <a:lnTo>
                    <a:pt x="99" y="92"/>
                  </a:lnTo>
                  <a:lnTo>
                    <a:pt x="99" y="89"/>
                  </a:lnTo>
                  <a:lnTo>
                    <a:pt x="101" y="85"/>
                  </a:lnTo>
                  <a:lnTo>
                    <a:pt x="101" y="82"/>
                  </a:lnTo>
                  <a:lnTo>
                    <a:pt x="99" y="80"/>
                  </a:lnTo>
                  <a:lnTo>
                    <a:pt x="99" y="78"/>
                  </a:lnTo>
                  <a:lnTo>
                    <a:pt x="101" y="73"/>
                  </a:lnTo>
                  <a:lnTo>
                    <a:pt x="105" y="73"/>
                  </a:lnTo>
                  <a:lnTo>
                    <a:pt x="110" y="71"/>
                  </a:lnTo>
                  <a:lnTo>
                    <a:pt x="112" y="71"/>
                  </a:lnTo>
                  <a:lnTo>
                    <a:pt x="119" y="80"/>
                  </a:lnTo>
                  <a:lnTo>
                    <a:pt x="121" y="82"/>
                  </a:lnTo>
                  <a:lnTo>
                    <a:pt x="124" y="82"/>
                  </a:lnTo>
                  <a:lnTo>
                    <a:pt x="126" y="82"/>
                  </a:lnTo>
                  <a:lnTo>
                    <a:pt x="128" y="82"/>
                  </a:lnTo>
                  <a:lnTo>
                    <a:pt x="131" y="80"/>
                  </a:lnTo>
                  <a:lnTo>
                    <a:pt x="133" y="80"/>
                  </a:lnTo>
                  <a:lnTo>
                    <a:pt x="135" y="80"/>
                  </a:lnTo>
                  <a:lnTo>
                    <a:pt x="137" y="80"/>
                  </a:lnTo>
                  <a:lnTo>
                    <a:pt x="137" y="78"/>
                  </a:lnTo>
                  <a:lnTo>
                    <a:pt x="140" y="78"/>
                  </a:lnTo>
                  <a:lnTo>
                    <a:pt x="142" y="78"/>
                  </a:lnTo>
                  <a:lnTo>
                    <a:pt x="144" y="78"/>
                  </a:lnTo>
                  <a:lnTo>
                    <a:pt x="147" y="71"/>
                  </a:lnTo>
                  <a:lnTo>
                    <a:pt x="149" y="64"/>
                  </a:lnTo>
                  <a:lnTo>
                    <a:pt x="153" y="55"/>
                  </a:lnTo>
                  <a:lnTo>
                    <a:pt x="156" y="50"/>
                  </a:lnTo>
                  <a:lnTo>
                    <a:pt x="156" y="48"/>
                  </a:lnTo>
                  <a:lnTo>
                    <a:pt x="158" y="48"/>
                  </a:lnTo>
                  <a:lnTo>
                    <a:pt x="160" y="46"/>
                  </a:lnTo>
                  <a:lnTo>
                    <a:pt x="167" y="46"/>
                  </a:lnTo>
                  <a:lnTo>
                    <a:pt x="169" y="46"/>
                  </a:lnTo>
                  <a:lnTo>
                    <a:pt x="174" y="46"/>
                  </a:lnTo>
                  <a:lnTo>
                    <a:pt x="176" y="46"/>
                  </a:lnTo>
                  <a:lnTo>
                    <a:pt x="179" y="48"/>
                  </a:lnTo>
                  <a:lnTo>
                    <a:pt x="181" y="50"/>
                  </a:lnTo>
                  <a:lnTo>
                    <a:pt x="183" y="53"/>
                  </a:lnTo>
                  <a:lnTo>
                    <a:pt x="185" y="53"/>
                  </a:lnTo>
                  <a:lnTo>
                    <a:pt x="188" y="50"/>
                  </a:lnTo>
                  <a:lnTo>
                    <a:pt x="188" y="48"/>
                  </a:lnTo>
                  <a:lnTo>
                    <a:pt x="190" y="44"/>
                  </a:lnTo>
                  <a:lnTo>
                    <a:pt x="192" y="41"/>
                  </a:lnTo>
                  <a:lnTo>
                    <a:pt x="195" y="39"/>
                  </a:lnTo>
                  <a:lnTo>
                    <a:pt x="197" y="37"/>
                  </a:lnTo>
                  <a:lnTo>
                    <a:pt x="206" y="34"/>
                  </a:lnTo>
                  <a:lnTo>
                    <a:pt x="217" y="30"/>
                  </a:lnTo>
                  <a:lnTo>
                    <a:pt x="222" y="30"/>
                  </a:lnTo>
                  <a:lnTo>
                    <a:pt x="224" y="30"/>
                  </a:lnTo>
                  <a:lnTo>
                    <a:pt x="227" y="30"/>
                  </a:lnTo>
                  <a:lnTo>
                    <a:pt x="233" y="32"/>
                  </a:lnTo>
                  <a:lnTo>
                    <a:pt x="238" y="34"/>
                  </a:lnTo>
                  <a:lnTo>
                    <a:pt x="240" y="34"/>
                  </a:lnTo>
                  <a:lnTo>
                    <a:pt x="243" y="32"/>
                  </a:lnTo>
                  <a:lnTo>
                    <a:pt x="249" y="32"/>
                  </a:lnTo>
                  <a:lnTo>
                    <a:pt x="254" y="30"/>
                  </a:lnTo>
                  <a:lnTo>
                    <a:pt x="256" y="28"/>
                  </a:lnTo>
                  <a:lnTo>
                    <a:pt x="259" y="28"/>
                  </a:lnTo>
                  <a:lnTo>
                    <a:pt x="261" y="30"/>
                  </a:lnTo>
                  <a:lnTo>
                    <a:pt x="263" y="32"/>
                  </a:lnTo>
                  <a:lnTo>
                    <a:pt x="265" y="37"/>
                  </a:lnTo>
                  <a:lnTo>
                    <a:pt x="268" y="39"/>
                  </a:lnTo>
                  <a:lnTo>
                    <a:pt x="270" y="39"/>
                  </a:lnTo>
                  <a:lnTo>
                    <a:pt x="272" y="39"/>
                  </a:lnTo>
                  <a:lnTo>
                    <a:pt x="275" y="39"/>
                  </a:lnTo>
                  <a:lnTo>
                    <a:pt x="277" y="41"/>
                  </a:lnTo>
                  <a:lnTo>
                    <a:pt x="277" y="44"/>
                  </a:lnTo>
                  <a:lnTo>
                    <a:pt x="277" y="48"/>
                  </a:lnTo>
                  <a:lnTo>
                    <a:pt x="277" y="50"/>
                  </a:lnTo>
                  <a:lnTo>
                    <a:pt x="279" y="53"/>
                  </a:lnTo>
                  <a:lnTo>
                    <a:pt x="284" y="53"/>
                  </a:lnTo>
                  <a:lnTo>
                    <a:pt x="286" y="53"/>
                  </a:lnTo>
                  <a:lnTo>
                    <a:pt x="288" y="53"/>
                  </a:lnTo>
                  <a:lnTo>
                    <a:pt x="291" y="53"/>
                  </a:lnTo>
                  <a:lnTo>
                    <a:pt x="293" y="50"/>
                  </a:lnTo>
                  <a:lnTo>
                    <a:pt x="295" y="50"/>
                  </a:lnTo>
                  <a:lnTo>
                    <a:pt x="297" y="48"/>
                  </a:lnTo>
                  <a:lnTo>
                    <a:pt x="297" y="44"/>
                  </a:lnTo>
                  <a:lnTo>
                    <a:pt x="297" y="41"/>
                  </a:lnTo>
                  <a:lnTo>
                    <a:pt x="295" y="37"/>
                  </a:lnTo>
                  <a:lnTo>
                    <a:pt x="295" y="30"/>
                  </a:lnTo>
                  <a:lnTo>
                    <a:pt x="293" y="23"/>
                  </a:lnTo>
                  <a:lnTo>
                    <a:pt x="291" y="18"/>
                  </a:lnTo>
                  <a:lnTo>
                    <a:pt x="291" y="16"/>
                  </a:lnTo>
                  <a:lnTo>
                    <a:pt x="291" y="14"/>
                  </a:lnTo>
                  <a:lnTo>
                    <a:pt x="293" y="9"/>
                  </a:lnTo>
                  <a:lnTo>
                    <a:pt x="297" y="5"/>
                  </a:lnTo>
                  <a:lnTo>
                    <a:pt x="300" y="0"/>
                  </a:lnTo>
                  <a:lnTo>
                    <a:pt x="307" y="2"/>
                  </a:lnTo>
                  <a:lnTo>
                    <a:pt x="309" y="5"/>
                  </a:lnTo>
                  <a:lnTo>
                    <a:pt x="316" y="7"/>
                  </a:lnTo>
                  <a:lnTo>
                    <a:pt x="323" y="7"/>
                  </a:lnTo>
                  <a:lnTo>
                    <a:pt x="325" y="9"/>
                  </a:lnTo>
                  <a:lnTo>
                    <a:pt x="325" y="12"/>
                  </a:lnTo>
                  <a:lnTo>
                    <a:pt x="325" y="14"/>
                  </a:lnTo>
                  <a:lnTo>
                    <a:pt x="323" y="18"/>
                  </a:lnTo>
                  <a:lnTo>
                    <a:pt x="323" y="23"/>
                  </a:lnTo>
                  <a:lnTo>
                    <a:pt x="325" y="25"/>
                  </a:lnTo>
                  <a:lnTo>
                    <a:pt x="327" y="25"/>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10" name="A110">
              <a:extLst>
                <a:ext uri="{FF2B5EF4-FFF2-40B4-BE49-F238E27FC236}">
                  <a16:creationId xmlns:a16="http://schemas.microsoft.com/office/drawing/2014/main" id="{D9001ADE-2BE8-B766-DEB7-C9157CCEC2E9}"/>
                </a:ext>
              </a:extLst>
            </xdr:cNvPr>
            <xdr:cNvSpPr>
              <a:spLocks/>
            </xdr:cNvSpPr>
          </xdr:nvSpPr>
          <xdr:spPr bwMode="auto">
            <a:xfrm>
              <a:off x="4773693" y="8668020"/>
              <a:ext cx="520606" cy="660878"/>
            </a:xfrm>
            <a:custGeom>
              <a:avLst/>
              <a:gdLst/>
              <a:ahLst/>
              <a:cxnLst>
                <a:cxn ang="0">
                  <a:pos x="261" y="16"/>
                </a:cxn>
                <a:cxn ang="0">
                  <a:pos x="300" y="32"/>
                </a:cxn>
                <a:cxn ang="0">
                  <a:pos x="316" y="64"/>
                </a:cxn>
                <a:cxn ang="0">
                  <a:pos x="354" y="43"/>
                </a:cxn>
                <a:cxn ang="0">
                  <a:pos x="370" y="39"/>
                </a:cxn>
                <a:cxn ang="0">
                  <a:pos x="398" y="48"/>
                </a:cxn>
                <a:cxn ang="0">
                  <a:pos x="443" y="43"/>
                </a:cxn>
                <a:cxn ang="0">
                  <a:pos x="487" y="39"/>
                </a:cxn>
                <a:cxn ang="0">
                  <a:pos x="517" y="53"/>
                </a:cxn>
                <a:cxn ang="0">
                  <a:pos x="544" y="73"/>
                </a:cxn>
                <a:cxn ang="0">
                  <a:pos x="551" y="94"/>
                </a:cxn>
                <a:cxn ang="0">
                  <a:pos x="526" y="103"/>
                </a:cxn>
                <a:cxn ang="0">
                  <a:pos x="503" y="98"/>
                </a:cxn>
                <a:cxn ang="0">
                  <a:pos x="471" y="103"/>
                </a:cxn>
                <a:cxn ang="0">
                  <a:pos x="439" y="135"/>
                </a:cxn>
                <a:cxn ang="0">
                  <a:pos x="437" y="171"/>
                </a:cxn>
                <a:cxn ang="0">
                  <a:pos x="478" y="197"/>
                </a:cxn>
                <a:cxn ang="0">
                  <a:pos x="510" y="226"/>
                </a:cxn>
                <a:cxn ang="0">
                  <a:pos x="491" y="256"/>
                </a:cxn>
                <a:cxn ang="0">
                  <a:pos x="450" y="272"/>
                </a:cxn>
                <a:cxn ang="0">
                  <a:pos x="432" y="334"/>
                </a:cxn>
                <a:cxn ang="0">
                  <a:pos x="395" y="377"/>
                </a:cxn>
                <a:cxn ang="0">
                  <a:pos x="332" y="407"/>
                </a:cxn>
                <a:cxn ang="0">
                  <a:pos x="350" y="441"/>
                </a:cxn>
                <a:cxn ang="0">
                  <a:pos x="386" y="457"/>
                </a:cxn>
                <a:cxn ang="0">
                  <a:pos x="423" y="473"/>
                </a:cxn>
                <a:cxn ang="0">
                  <a:pos x="434" y="539"/>
                </a:cxn>
                <a:cxn ang="0">
                  <a:pos x="423" y="555"/>
                </a:cxn>
                <a:cxn ang="0">
                  <a:pos x="437" y="576"/>
                </a:cxn>
                <a:cxn ang="0">
                  <a:pos x="430" y="606"/>
                </a:cxn>
                <a:cxn ang="0">
                  <a:pos x="416" y="679"/>
                </a:cxn>
                <a:cxn ang="0">
                  <a:pos x="402" y="692"/>
                </a:cxn>
                <a:cxn ang="0">
                  <a:pos x="373" y="695"/>
                </a:cxn>
                <a:cxn ang="0">
                  <a:pos x="295" y="702"/>
                </a:cxn>
                <a:cxn ang="0">
                  <a:pos x="277" y="663"/>
                </a:cxn>
                <a:cxn ang="0">
                  <a:pos x="258" y="658"/>
                </a:cxn>
                <a:cxn ang="0">
                  <a:pos x="238" y="654"/>
                </a:cxn>
                <a:cxn ang="0">
                  <a:pos x="231" y="631"/>
                </a:cxn>
                <a:cxn ang="0">
                  <a:pos x="215" y="640"/>
                </a:cxn>
                <a:cxn ang="0">
                  <a:pos x="204" y="633"/>
                </a:cxn>
                <a:cxn ang="0">
                  <a:pos x="217" y="612"/>
                </a:cxn>
                <a:cxn ang="0">
                  <a:pos x="176" y="606"/>
                </a:cxn>
                <a:cxn ang="0">
                  <a:pos x="165" y="576"/>
                </a:cxn>
                <a:cxn ang="0">
                  <a:pos x="135" y="539"/>
                </a:cxn>
                <a:cxn ang="0">
                  <a:pos x="144" y="496"/>
                </a:cxn>
                <a:cxn ang="0">
                  <a:pos x="181" y="434"/>
                </a:cxn>
                <a:cxn ang="0">
                  <a:pos x="149" y="398"/>
                </a:cxn>
                <a:cxn ang="0">
                  <a:pos x="101" y="391"/>
                </a:cxn>
                <a:cxn ang="0">
                  <a:pos x="37" y="350"/>
                </a:cxn>
                <a:cxn ang="0">
                  <a:pos x="5" y="283"/>
                </a:cxn>
                <a:cxn ang="0">
                  <a:pos x="53" y="190"/>
                </a:cxn>
                <a:cxn ang="0">
                  <a:pos x="39" y="158"/>
                </a:cxn>
                <a:cxn ang="0">
                  <a:pos x="50" y="114"/>
                </a:cxn>
                <a:cxn ang="0">
                  <a:pos x="92" y="16"/>
                </a:cxn>
                <a:cxn ang="0">
                  <a:pos x="124" y="18"/>
                </a:cxn>
                <a:cxn ang="0">
                  <a:pos x="121" y="37"/>
                </a:cxn>
                <a:cxn ang="0">
                  <a:pos x="149" y="37"/>
                </a:cxn>
                <a:cxn ang="0">
                  <a:pos x="183" y="16"/>
                </a:cxn>
                <a:cxn ang="0">
                  <a:pos x="231" y="2"/>
                </a:cxn>
              </a:cxnLst>
              <a:rect l="0" t="0" r="r" b="b"/>
              <a:pathLst>
                <a:path w="553" h="702">
                  <a:moveTo>
                    <a:pt x="247" y="7"/>
                  </a:moveTo>
                  <a:lnTo>
                    <a:pt x="249" y="9"/>
                  </a:lnTo>
                  <a:lnTo>
                    <a:pt x="252" y="11"/>
                  </a:lnTo>
                  <a:lnTo>
                    <a:pt x="252" y="14"/>
                  </a:lnTo>
                  <a:lnTo>
                    <a:pt x="254" y="18"/>
                  </a:lnTo>
                  <a:lnTo>
                    <a:pt x="256" y="21"/>
                  </a:lnTo>
                  <a:lnTo>
                    <a:pt x="258" y="21"/>
                  </a:lnTo>
                  <a:lnTo>
                    <a:pt x="258" y="18"/>
                  </a:lnTo>
                  <a:lnTo>
                    <a:pt x="261" y="18"/>
                  </a:lnTo>
                  <a:lnTo>
                    <a:pt x="261" y="14"/>
                  </a:lnTo>
                  <a:lnTo>
                    <a:pt x="261" y="16"/>
                  </a:lnTo>
                  <a:lnTo>
                    <a:pt x="265" y="16"/>
                  </a:lnTo>
                  <a:lnTo>
                    <a:pt x="268" y="18"/>
                  </a:lnTo>
                  <a:lnTo>
                    <a:pt x="270" y="18"/>
                  </a:lnTo>
                  <a:lnTo>
                    <a:pt x="274" y="18"/>
                  </a:lnTo>
                  <a:lnTo>
                    <a:pt x="279" y="21"/>
                  </a:lnTo>
                  <a:lnTo>
                    <a:pt x="284" y="18"/>
                  </a:lnTo>
                  <a:lnTo>
                    <a:pt x="286" y="21"/>
                  </a:lnTo>
                  <a:lnTo>
                    <a:pt x="288" y="23"/>
                  </a:lnTo>
                  <a:lnTo>
                    <a:pt x="293" y="27"/>
                  </a:lnTo>
                  <a:lnTo>
                    <a:pt x="295" y="30"/>
                  </a:lnTo>
                  <a:lnTo>
                    <a:pt x="300" y="32"/>
                  </a:lnTo>
                  <a:lnTo>
                    <a:pt x="302" y="32"/>
                  </a:lnTo>
                  <a:lnTo>
                    <a:pt x="302" y="39"/>
                  </a:lnTo>
                  <a:lnTo>
                    <a:pt x="302" y="43"/>
                  </a:lnTo>
                  <a:lnTo>
                    <a:pt x="302" y="50"/>
                  </a:lnTo>
                  <a:lnTo>
                    <a:pt x="302" y="55"/>
                  </a:lnTo>
                  <a:lnTo>
                    <a:pt x="302" y="57"/>
                  </a:lnTo>
                  <a:lnTo>
                    <a:pt x="302" y="59"/>
                  </a:lnTo>
                  <a:lnTo>
                    <a:pt x="304" y="62"/>
                  </a:lnTo>
                  <a:lnTo>
                    <a:pt x="306" y="62"/>
                  </a:lnTo>
                  <a:lnTo>
                    <a:pt x="311" y="64"/>
                  </a:lnTo>
                  <a:lnTo>
                    <a:pt x="316" y="64"/>
                  </a:lnTo>
                  <a:lnTo>
                    <a:pt x="322" y="64"/>
                  </a:lnTo>
                  <a:lnTo>
                    <a:pt x="325" y="66"/>
                  </a:lnTo>
                  <a:lnTo>
                    <a:pt x="329" y="62"/>
                  </a:lnTo>
                  <a:lnTo>
                    <a:pt x="336" y="59"/>
                  </a:lnTo>
                  <a:lnTo>
                    <a:pt x="345" y="57"/>
                  </a:lnTo>
                  <a:lnTo>
                    <a:pt x="350" y="55"/>
                  </a:lnTo>
                  <a:lnTo>
                    <a:pt x="354" y="55"/>
                  </a:lnTo>
                  <a:lnTo>
                    <a:pt x="357" y="53"/>
                  </a:lnTo>
                  <a:lnTo>
                    <a:pt x="357" y="50"/>
                  </a:lnTo>
                  <a:lnTo>
                    <a:pt x="357" y="46"/>
                  </a:lnTo>
                  <a:lnTo>
                    <a:pt x="354" y="43"/>
                  </a:lnTo>
                  <a:lnTo>
                    <a:pt x="354" y="39"/>
                  </a:lnTo>
                  <a:lnTo>
                    <a:pt x="352" y="34"/>
                  </a:lnTo>
                  <a:lnTo>
                    <a:pt x="352" y="30"/>
                  </a:lnTo>
                  <a:lnTo>
                    <a:pt x="354" y="27"/>
                  </a:lnTo>
                  <a:lnTo>
                    <a:pt x="357" y="27"/>
                  </a:lnTo>
                  <a:lnTo>
                    <a:pt x="359" y="30"/>
                  </a:lnTo>
                  <a:lnTo>
                    <a:pt x="359" y="34"/>
                  </a:lnTo>
                  <a:lnTo>
                    <a:pt x="361" y="34"/>
                  </a:lnTo>
                  <a:lnTo>
                    <a:pt x="363" y="37"/>
                  </a:lnTo>
                  <a:lnTo>
                    <a:pt x="366" y="39"/>
                  </a:lnTo>
                  <a:lnTo>
                    <a:pt x="370" y="39"/>
                  </a:lnTo>
                  <a:lnTo>
                    <a:pt x="373" y="39"/>
                  </a:lnTo>
                  <a:lnTo>
                    <a:pt x="377" y="41"/>
                  </a:lnTo>
                  <a:lnTo>
                    <a:pt x="377" y="43"/>
                  </a:lnTo>
                  <a:lnTo>
                    <a:pt x="382" y="43"/>
                  </a:lnTo>
                  <a:lnTo>
                    <a:pt x="384" y="43"/>
                  </a:lnTo>
                  <a:lnTo>
                    <a:pt x="386" y="43"/>
                  </a:lnTo>
                  <a:lnTo>
                    <a:pt x="389" y="43"/>
                  </a:lnTo>
                  <a:lnTo>
                    <a:pt x="391" y="46"/>
                  </a:lnTo>
                  <a:lnTo>
                    <a:pt x="393" y="48"/>
                  </a:lnTo>
                  <a:lnTo>
                    <a:pt x="395" y="48"/>
                  </a:lnTo>
                  <a:lnTo>
                    <a:pt x="398" y="48"/>
                  </a:lnTo>
                  <a:lnTo>
                    <a:pt x="402" y="48"/>
                  </a:lnTo>
                  <a:lnTo>
                    <a:pt x="407" y="50"/>
                  </a:lnTo>
                  <a:lnTo>
                    <a:pt x="409" y="50"/>
                  </a:lnTo>
                  <a:lnTo>
                    <a:pt x="414" y="55"/>
                  </a:lnTo>
                  <a:lnTo>
                    <a:pt x="416" y="57"/>
                  </a:lnTo>
                  <a:lnTo>
                    <a:pt x="418" y="57"/>
                  </a:lnTo>
                  <a:lnTo>
                    <a:pt x="423" y="55"/>
                  </a:lnTo>
                  <a:lnTo>
                    <a:pt x="430" y="53"/>
                  </a:lnTo>
                  <a:lnTo>
                    <a:pt x="434" y="50"/>
                  </a:lnTo>
                  <a:lnTo>
                    <a:pt x="439" y="48"/>
                  </a:lnTo>
                  <a:lnTo>
                    <a:pt x="443" y="43"/>
                  </a:lnTo>
                  <a:lnTo>
                    <a:pt x="450" y="41"/>
                  </a:lnTo>
                  <a:lnTo>
                    <a:pt x="459" y="37"/>
                  </a:lnTo>
                  <a:lnTo>
                    <a:pt x="466" y="34"/>
                  </a:lnTo>
                  <a:lnTo>
                    <a:pt x="469" y="37"/>
                  </a:lnTo>
                  <a:lnTo>
                    <a:pt x="471" y="37"/>
                  </a:lnTo>
                  <a:lnTo>
                    <a:pt x="475" y="37"/>
                  </a:lnTo>
                  <a:lnTo>
                    <a:pt x="478" y="34"/>
                  </a:lnTo>
                  <a:lnTo>
                    <a:pt x="480" y="34"/>
                  </a:lnTo>
                  <a:lnTo>
                    <a:pt x="482" y="34"/>
                  </a:lnTo>
                  <a:lnTo>
                    <a:pt x="485" y="34"/>
                  </a:lnTo>
                  <a:lnTo>
                    <a:pt x="487" y="39"/>
                  </a:lnTo>
                  <a:lnTo>
                    <a:pt x="489" y="43"/>
                  </a:lnTo>
                  <a:lnTo>
                    <a:pt x="491" y="43"/>
                  </a:lnTo>
                  <a:lnTo>
                    <a:pt x="494" y="46"/>
                  </a:lnTo>
                  <a:lnTo>
                    <a:pt x="496" y="46"/>
                  </a:lnTo>
                  <a:lnTo>
                    <a:pt x="503" y="43"/>
                  </a:lnTo>
                  <a:lnTo>
                    <a:pt x="507" y="43"/>
                  </a:lnTo>
                  <a:lnTo>
                    <a:pt x="510" y="43"/>
                  </a:lnTo>
                  <a:lnTo>
                    <a:pt x="512" y="46"/>
                  </a:lnTo>
                  <a:lnTo>
                    <a:pt x="514" y="48"/>
                  </a:lnTo>
                  <a:lnTo>
                    <a:pt x="514" y="50"/>
                  </a:lnTo>
                  <a:lnTo>
                    <a:pt x="517" y="53"/>
                  </a:lnTo>
                  <a:lnTo>
                    <a:pt x="517" y="55"/>
                  </a:lnTo>
                  <a:lnTo>
                    <a:pt x="519" y="57"/>
                  </a:lnTo>
                  <a:lnTo>
                    <a:pt x="523" y="57"/>
                  </a:lnTo>
                  <a:lnTo>
                    <a:pt x="528" y="59"/>
                  </a:lnTo>
                  <a:lnTo>
                    <a:pt x="533" y="62"/>
                  </a:lnTo>
                  <a:lnTo>
                    <a:pt x="537" y="62"/>
                  </a:lnTo>
                  <a:lnTo>
                    <a:pt x="537" y="64"/>
                  </a:lnTo>
                  <a:lnTo>
                    <a:pt x="539" y="64"/>
                  </a:lnTo>
                  <a:lnTo>
                    <a:pt x="544" y="64"/>
                  </a:lnTo>
                  <a:lnTo>
                    <a:pt x="544" y="66"/>
                  </a:lnTo>
                  <a:lnTo>
                    <a:pt x="544" y="73"/>
                  </a:lnTo>
                  <a:lnTo>
                    <a:pt x="546" y="75"/>
                  </a:lnTo>
                  <a:lnTo>
                    <a:pt x="549" y="78"/>
                  </a:lnTo>
                  <a:lnTo>
                    <a:pt x="551" y="78"/>
                  </a:lnTo>
                  <a:lnTo>
                    <a:pt x="553" y="80"/>
                  </a:lnTo>
                  <a:lnTo>
                    <a:pt x="551" y="82"/>
                  </a:lnTo>
                  <a:lnTo>
                    <a:pt x="549" y="82"/>
                  </a:lnTo>
                  <a:lnTo>
                    <a:pt x="551" y="85"/>
                  </a:lnTo>
                  <a:lnTo>
                    <a:pt x="551" y="87"/>
                  </a:lnTo>
                  <a:lnTo>
                    <a:pt x="551" y="89"/>
                  </a:lnTo>
                  <a:lnTo>
                    <a:pt x="551" y="91"/>
                  </a:lnTo>
                  <a:lnTo>
                    <a:pt x="551" y="94"/>
                  </a:lnTo>
                  <a:lnTo>
                    <a:pt x="549" y="96"/>
                  </a:lnTo>
                  <a:lnTo>
                    <a:pt x="549" y="98"/>
                  </a:lnTo>
                  <a:lnTo>
                    <a:pt x="546" y="101"/>
                  </a:lnTo>
                  <a:lnTo>
                    <a:pt x="544" y="101"/>
                  </a:lnTo>
                  <a:lnTo>
                    <a:pt x="542" y="101"/>
                  </a:lnTo>
                  <a:lnTo>
                    <a:pt x="539" y="101"/>
                  </a:lnTo>
                  <a:lnTo>
                    <a:pt x="537" y="101"/>
                  </a:lnTo>
                  <a:lnTo>
                    <a:pt x="535" y="103"/>
                  </a:lnTo>
                  <a:lnTo>
                    <a:pt x="533" y="103"/>
                  </a:lnTo>
                  <a:lnTo>
                    <a:pt x="530" y="105"/>
                  </a:lnTo>
                  <a:lnTo>
                    <a:pt x="526" y="103"/>
                  </a:lnTo>
                  <a:lnTo>
                    <a:pt x="523" y="101"/>
                  </a:lnTo>
                  <a:lnTo>
                    <a:pt x="521" y="98"/>
                  </a:lnTo>
                  <a:lnTo>
                    <a:pt x="521" y="96"/>
                  </a:lnTo>
                  <a:lnTo>
                    <a:pt x="514" y="94"/>
                  </a:lnTo>
                  <a:lnTo>
                    <a:pt x="512" y="94"/>
                  </a:lnTo>
                  <a:lnTo>
                    <a:pt x="510" y="94"/>
                  </a:lnTo>
                  <a:lnTo>
                    <a:pt x="510" y="96"/>
                  </a:lnTo>
                  <a:lnTo>
                    <a:pt x="510" y="98"/>
                  </a:lnTo>
                  <a:lnTo>
                    <a:pt x="510" y="101"/>
                  </a:lnTo>
                  <a:lnTo>
                    <a:pt x="505" y="98"/>
                  </a:lnTo>
                  <a:lnTo>
                    <a:pt x="503" y="98"/>
                  </a:lnTo>
                  <a:lnTo>
                    <a:pt x="501" y="101"/>
                  </a:lnTo>
                  <a:lnTo>
                    <a:pt x="498" y="101"/>
                  </a:lnTo>
                  <a:lnTo>
                    <a:pt x="496" y="103"/>
                  </a:lnTo>
                  <a:lnTo>
                    <a:pt x="494" y="101"/>
                  </a:lnTo>
                  <a:lnTo>
                    <a:pt x="489" y="101"/>
                  </a:lnTo>
                  <a:lnTo>
                    <a:pt x="487" y="98"/>
                  </a:lnTo>
                  <a:lnTo>
                    <a:pt x="482" y="98"/>
                  </a:lnTo>
                  <a:lnTo>
                    <a:pt x="480" y="101"/>
                  </a:lnTo>
                  <a:lnTo>
                    <a:pt x="478" y="101"/>
                  </a:lnTo>
                  <a:lnTo>
                    <a:pt x="475" y="103"/>
                  </a:lnTo>
                  <a:lnTo>
                    <a:pt x="471" y="103"/>
                  </a:lnTo>
                  <a:lnTo>
                    <a:pt x="469" y="103"/>
                  </a:lnTo>
                  <a:lnTo>
                    <a:pt x="464" y="103"/>
                  </a:lnTo>
                  <a:lnTo>
                    <a:pt x="462" y="107"/>
                  </a:lnTo>
                  <a:lnTo>
                    <a:pt x="462" y="112"/>
                  </a:lnTo>
                  <a:lnTo>
                    <a:pt x="455" y="117"/>
                  </a:lnTo>
                  <a:lnTo>
                    <a:pt x="453" y="119"/>
                  </a:lnTo>
                  <a:lnTo>
                    <a:pt x="450" y="123"/>
                  </a:lnTo>
                  <a:lnTo>
                    <a:pt x="446" y="126"/>
                  </a:lnTo>
                  <a:lnTo>
                    <a:pt x="441" y="126"/>
                  </a:lnTo>
                  <a:lnTo>
                    <a:pt x="441" y="128"/>
                  </a:lnTo>
                  <a:lnTo>
                    <a:pt x="439" y="135"/>
                  </a:lnTo>
                  <a:lnTo>
                    <a:pt x="439" y="137"/>
                  </a:lnTo>
                  <a:lnTo>
                    <a:pt x="437" y="137"/>
                  </a:lnTo>
                  <a:lnTo>
                    <a:pt x="434" y="139"/>
                  </a:lnTo>
                  <a:lnTo>
                    <a:pt x="432" y="144"/>
                  </a:lnTo>
                  <a:lnTo>
                    <a:pt x="432" y="146"/>
                  </a:lnTo>
                  <a:lnTo>
                    <a:pt x="432" y="151"/>
                  </a:lnTo>
                  <a:lnTo>
                    <a:pt x="430" y="153"/>
                  </a:lnTo>
                  <a:lnTo>
                    <a:pt x="430" y="155"/>
                  </a:lnTo>
                  <a:lnTo>
                    <a:pt x="427" y="162"/>
                  </a:lnTo>
                  <a:lnTo>
                    <a:pt x="430" y="169"/>
                  </a:lnTo>
                  <a:lnTo>
                    <a:pt x="437" y="171"/>
                  </a:lnTo>
                  <a:lnTo>
                    <a:pt x="441" y="174"/>
                  </a:lnTo>
                  <a:lnTo>
                    <a:pt x="446" y="176"/>
                  </a:lnTo>
                  <a:lnTo>
                    <a:pt x="450" y="181"/>
                  </a:lnTo>
                  <a:lnTo>
                    <a:pt x="453" y="183"/>
                  </a:lnTo>
                  <a:lnTo>
                    <a:pt x="457" y="183"/>
                  </a:lnTo>
                  <a:lnTo>
                    <a:pt x="462" y="185"/>
                  </a:lnTo>
                  <a:lnTo>
                    <a:pt x="464" y="187"/>
                  </a:lnTo>
                  <a:lnTo>
                    <a:pt x="469" y="187"/>
                  </a:lnTo>
                  <a:lnTo>
                    <a:pt x="471" y="190"/>
                  </a:lnTo>
                  <a:lnTo>
                    <a:pt x="475" y="192"/>
                  </a:lnTo>
                  <a:lnTo>
                    <a:pt x="478" y="197"/>
                  </a:lnTo>
                  <a:lnTo>
                    <a:pt x="478" y="201"/>
                  </a:lnTo>
                  <a:lnTo>
                    <a:pt x="480" y="208"/>
                  </a:lnTo>
                  <a:lnTo>
                    <a:pt x="480" y="215"/>
                  </a:lnTo>
                  <a:lnTo>
                    <a:pt x="482" y="217"/>
                  </a:lnTo>
                  <a:lnTo>
                    <a:pt x="487" y="217"/>
                  </a:lnTo>
                  <a:lnTo>
                    <a:pt x="489" y="217"/>
                  </a:lnTo>
                  <a:lnTo>
                    <a:pt x="498" y="219"/>
                  </a:lnTo>
                  <a:lnTo>
                    <a:pt x="510" y="222"/>
                  </a:lnTo>
                  <a:lnTo>
                    <a:pt x="512" y="222"/>
                  </a:lnTo>
                  <a:lnTo>
                    <a:pt x="512" y="224"/>
                  </a:lnTo>
                  <a:lnTo>
                    <a:pt x="510" y="226"/>
                  </a:lnTo>
                  <a:lnTo>
                    <a:pt x="507" y="231"/>
                  </a:lnTo>
                  <a:lnTo>
                    <a:pt x="507" y="233"/>
                  </a:lnTo>
                  <a:lnTo>
                    <a:pt x="505" y="238"/>
                  </a:lnTo>
                  <a:lnTo>
                    <a:pt x="503" y="240"/>
                  </a:lnTo>
                  <a:lnTo>
                    <a:pt x="501" y="242"/>
                  </a:lnTo>
                  <a:lnTo>
                    <a:pt x="498" y="245"/>
                  </a:lnTo>
                  <a:lnTo>
                    <a:pt x="498" y="247"/>
                  </a:lnTo>
                  <a:lnTo>
                    <a:pt x="496" y="249"/>
                  </a:lnTo>
                  <a:lnTo>
                    <a:pt x="494" y="251"/>
                  </a:lnTo>
                  <a:lnTo>
                    <a:pt x="494" y="254"/>
                  </a:lnTo>
                  <a:lnTo>
                    <a:pt x="491" y="256"/>
                  </a:lnTo>
                  <a:lnTo>
                    <a:pt x="489" y="256"/>
                  </a:lnTo>
                  <a:lnTo>
                    <a:pt x="485" y="258"/>
                  </a:lnTo>
                  <a:lnTo>
                    <a:pt x="480" y="258"/>
                  </a:lnTo>
                  <a:lnTo>
                    <a:pt x="478" y="258"/>
                  </a:lnTo>
                  <a:lnTo>
                    <a:pt x="475" y="261"/>
                  </a:lnTo>
                  <a:lnTo>
                    <a:pt x="473" y="261"/>
                  </a:lnTo>
                  <a:lnTo>
                    <a:pt x="473" y="263"/>
                  </a:lnTo>
                  <a:lnTo>
                    <a:pt x="471" y="267"/>
                  </a:lnTo>
                  <a:lnTo>
                    <a:pt x="469" y="267"/>
                  </a:lnTo>
                  <a:lnTo>
                    <a:pt x="466" y="270"/>
                  </a:lnTo>
                  <a:lnTo>
                    <a:pt x="450" y="272"/>
                  </a:lnTo>
                  <a:lnTo>
                    <a:pt x="446" y="272"/>
                  </a:lnTo>
                  <a:lnTo>
                    <a:pt x="441" y="279"/>
                  </a:lnTo>
                  <a:lnTo>
                    <a:pt x="441" y="295"/>
                  </a:lnTo>
                  <a:lnTo>
                    <a:pt x="446" y="306"/>
                  </a:lnTo>
                  <a:lnTo>
                    <a:pt x="448" y="311"/>
                  </a:lnTo>
                  <a:lnTo>
                    <a:pt x="448" y="313"/>
                  </a:lnTo>
                  <a:lnTo>
                    <a:pt x="446" y="315"/>
                  </a:lnTo>
                  <a:lnTo>
                    <a:pt x="441" y="318"/>
                  </a:lnTo>
                  <a:lnTo>
                    <a:pt x="439" y="322"/>
                  </a:lnTo>
                  <a:lnTo>
                    <a:pt x="437" y="324"/>
                  </a:lnTo>
                  <a:lnTo>
                    <a:pt x="432" y="334"/>
                  </a:lnTo>
                  <a:lnTo>
                    <a:pt x="427" y="338"/>
                  </a:lnTo>
                  <a:lnTo>
                    <a:pt x="421" y="345"/>
                  </a:lnTo>
                  <a:lnTo>
                    <a:pt x="416" y="347"/>
                  </a:lnTo>
                  <a:lnTo>
                    <a:pt x="409" y="352"/>
                  </a:lnTo>
                  <a:lnTo>
                    <a:pt x="407" y="356"/>
                  </a:lnTo>
                  <a:lnTo>
                    <a:pt x="407" y="361"/>
                  </a:lnTo>
                  <a:lnTo>
                    <a:pt x="407" y="363"/>
                  </a:lnTo>
                  <a:lnTo>
                    <a:pt x="405" y="368"/>
                  </a:lnTo>
                  <a:lnTo>
                    <a:pt x="402" y="372"/>
                  </a:lnTo>
                  <a:lnTo>
                    <a:pt x="400" y="375"/>
                  </a:lnTo>
                  <a:lnTo>
                    <a:pt x="395" y="377"/>
                  </a:lnTo>
                  <a:lnTo>
                    <a:pt x="389" y="382"/>
                  </a:lnTo>
                  <a:lnTo>
                    <a:pt x="386" y="382"/>
                  </a:lnTo>
                  <a:lnTo>
                    <a:pt x="384" y="384"/>
                  </a:lnTo>
                  <a:lnTo>
                    <a:pt x="373" y="384"/>
                  </a:lnTo>
                  <a:lnTo>
                    <a:pt x="368" y="386"/>
                  </a:lnTo>
                  <a:lnTo>
                    <a:pt x="361" y="386"/>
                  </a:lnTo>
                  <a:lnTo>
                    <a:pt x="354" y="388"/>
                  </a:lnTo>
                  <a:lnTo>
                    <a:pt x="350" y="391"/>
                  </a:lnTo>
                  <a:lnTo>
                    <a:pt x="345" y="393"/>
                  </a:lnTo>
                  <a:lnTo>
                    <a:pt x="336" y="398"/>
                  </a:lnTo>
                  <a:lnTo>
                    <a:pt x="332" y="407"/>
                  </a:lnTo>
                  <a:lnTo>
                    <a:pt x="327" y="414"/>
                  </a:lnTo>
                  <a:lnTo>
                    <a:pt x="327" y="420"/>
                  </a:lnTo>
                  <a:lnTo>
                    <a:pt x="327" y="423"/>
                  </a:lnTo>
                  <a:lnTo>
                    <a:pt x="329" y="427"/>
                  </a:lnTo>
                  <a:lnTo>
                    <a:pt x="332" y="430"/>
                  </a:lnTo>
                  <a:lnTo>
                    <a:pt x="334" y="430"/>
                  </a:lnTo>
                  <a:lnTo>
                    <a:pt x="338" y="430"/>
                  </a:lnTo>
                  <a:lnTo>
                    <a:pt x="343" y="432"/>
                  </a:lnTo>
                  <a:lnTo>
                    <a:pt x="345" y="434"/>
                  </a:lnTo>
                  <a:lnTo>
                    <a:pt x="347" y="436"/>
                  </a:lnTo>
                  <a:lnTo>
                    <a:pt x="350" y="441"/>
                  </a:lnTo>
                  <a:lnTo>
                    <a:pt x="352" y="448"/>
                  </a:lnTo>
                  <a:lnTo>
                    <a:pt x="354" y="455"/>
                  </a:lnTo>
                  <a:lnTo>
                    <a:pt x="359" y="459"/>
                  </a:lnTo>
                  <a:lnTo>
                    <a:pt x="363" y="462"/>
                  </a:lnTo>
                  <a:lnTo>
                    <a:pt x="366" y="464"/>
                  </a:lnTo>
                  <a:lnTo>
                    <a:pt x="370" y="466"/>
                  </a:lnTo>
                  <a:lnTo>
                    <a:pt x="375" y="466"/>
                  </a:lnTo>
                  <a:lnTo>
                    <a:pt x="379" y="464"/>
                  </a:lnTo>
                  <a:lnTo>
                    <a:pt x="382" y="462"/>
                  </a:lnTo>
                  <a:lnTo>
                    <a:pt x="384" y="459"/>
                  </a:lnTo>
                  <a:lnTo>
                    <a:pt x="386" y="457"/>
                  </a:lnTo>
                  <a:lnTo>
                    <a:pt x="389" y="457"/>
                  </a:lnTo>
                  <a:lnTo>
                    <a:pt x="389" y="462"/>
                  </a:lnTo>
                  <a:lnTo>
                    <a:pt x="391" y="464"/>
                  </a:lnTo>
                  <a:lnTo>
                    <a:pt x="400" y="471"/>
                  </a:lnTo>
                  <a:lnTo>
                    <a:pt x="402" y="471"/>
                  </a:lnTo>
                  <a:lnTo>
                    <a:pt x="405" y="471"/>
                  </a:lnTo>
                  <a:lnTo>
                    <a:pt x="409" y="471"/>
                  </a:lnTo>
                  <a:lnTo>
                    <a:pt x="414" y="471"/>
                  </a:lnTo>
                  <a:lnTo>
                    <a:pt x="418" y="471"/>
                  </a:lnTo>
                  <a:lnTo>
                    <a:pt x="421" y="471"/>
                  </a:lnTo>
                  <a:lnTo>
                    <a:pt x="423" y="473"/>
                  </a:lnTo>
                  <a:lnTo>
                    <a:pt x="425" y="478"/>
                  </a:lnTo>
                  <a:lnTo>
                    <a:pt x="425" y="496"/>
                  </a:lnTo>
                  <a:lnTo>
                    <a:pt x="434" y="496"/>
                  </a:lnTo>
                  <a:lnTo>
                    <a:pt x="437" y="498"/>
                  </a:lnTo>
                  <a:lnTo>
                    <a:pt x="437" y="500"/>
                  </a:lnTo>
                  <a:lnTo>
                    <a:pt x="439" y="503"/>
                  </a:lnTo>
                  <a:lnTo>
                    <a:pt x="439" y="523"/>
                  </a:lnTo>
                  <a:lnTo>
                    <a:pt x="439" y="528"/>
                  </a:lnTo>
                  <a:lnTo>
                    <a:pt x="437" y="532"/>
                  </a:lnTo>
                  <a:lnTo>
                    <a:pt x="434" y="535"/>
                  </a:lnTo>
                  <a:lnTo>
                    <a:pt x="434" y="539"/>
                  </a:lnTo>
                  <a:lnTo>
                    <a:pt x="434" y="542"/>
                  </a:lnTo>
                  <a:lnTo>
                    <a:pt x="437" y="544"/>
                  </a:lnTo>
                  <a:lnTo>
                    <a:pt x="437" y="546"/>
                  </a:lnTo>
                  <a:lnTo>
                    <a:pt x="437" y="548"/>
                  </a:lnTo>
                  <a:lnTo>
                    <a:pt x="434" y="551"/>
                  </a:lnTo>
                  <a:lnTo>
                    <a:pt x="432" y="551"/>
                  </a:lnTo>
                  <a:lnTo>
                    <a:pt x="427" y="548"/>
                  </a:lnTo>
                  <a:lnTo>
                    <a:pt x="425" y="548"/>
                  </a:lnTo>
                  <a:lnTo>
                    <a:pt x="423" y="551"/>
                  </a:lnTo>
                  <a:lnTo>
                    <a:pt x="423" y="553"/>
                  </a:lnTo>
                  <a:lnTo>
                    <a:pt x="423" y="555"/>
                  </a:lnTo>
                  <a:lnTo>
                    <a:pt x="425" y="555"/>
                  </a:lnTo>
                  <a:lnTo>
                    <a:pt x="427" y="558"/>
                  </a:lnTo>
                  <a:lnTo>
                    <a:pt x="427" y="560"/>
                  </a:lnTo>
                  <a:lnTo>
                    <a:pt x="427" y="562"/>
                  </a:lnTo>
                  <a:lnTo>
                    <a:pt x="427" y="564"/>
                  </a:lnTo>
                  <a:lnTo>
                    <a:pt x="425" y="567"/>
                  </a:lnTo>
                  <a:lnTo>
                    <a:pt x="425" y="569"/>
                  </a:lnTo>
                  <a:lnTo>
                    <a:pt x="427" y="571"/>
                  </a:lnTo>
                  <a:lnTo>
                    <a:pt x="430" y="571"/>
                  </a:lnTo>
                  <a:lnTo>
                    <a:pt x="434" y="574"/>
                  </a:lnTo>
                  <a:lnTo>
                    <a:pt x="437" y="576"/>
                  </a:lnTo>
                  <a:lnTo>
                    <a:pt x="437" y="578"/>
                  </a:lnTo>
                  <a:lnTo>
                    <a:pt x="434" y="580"/>
                  </a:lnTo>
                  <a:lnTo>
                    <a:pt x="434" y="585"/>
                  </a:lnTo>
                  <a:lnTo>
                    <a:pt x="434" y="587"/>
                  </a:lnTo>
                  <a:lnTo>
                    <a:pt x="437" y="592"/>
                  </a:lnTo>
                  <a:lnTo>
                    <a:pt x="437" y="594"/>
                  </a:lnTo>
                  <a:lnTo>
                    <a:pt x="434" y="596"/>
                  </a:lnTo>
                  <a:lnTo>
                    <a:pt x="432" y="601"/>
                  </a:lnTo>
                  <a:lnTo>
                    <a:pt x="430" y="601"/>
                  </a:lnTo>
                  <a:lnTo>
                    <a:pt x="430" y="603"/>
                  </a:lnTo>
                  <a:lnTo>
                    <a:pt x="430" y="606"/>
                  </a:lnTo>
                  <a:lnTo>
                    <a:pt x="432" y="608"/>
                  </a:lnTo>
                  <a:lnTo>
                    <a:pt x="432" y="610"/>
                  </a:lnTo>
                  <a:lnTo>
                    <a:pt x="432" y="612"/>
                  </a:lnTo>
                  <a:lnTo>
                    <a:pt x="430" y="615"/>
                  </a:lnTo>
                  <a:lnTo>
                    <a:pt x="423" y="617"/>
                  </a:lnTo>
                  <a:lnTo>
                    <a:pt x="421" y="617"/>
                  </a:lnTo>
                  <a:lnTo>
                    <a:pt x="418" y="617"/>
                  </a:lnTo>
                  <a:lnTo>
                    <a:pt x="416" y="622"/>
                  </a:lnTo>
                  <a:lnTo>
                    <a:pt x="416" y="651"/>
                  </a:lnTo>
                  <a:lnTo>
                    <a:pt x="416" y="670"/>
                  </a:lnTo>
                  <a:lnTo>
                    <a:pt x="416" y="679"/>
                  </a:lnTo>
                  <a:lnTo>
                    <a:pt x="416" y="683"/>
                  </a:lnTo>
                  <a:lnTo>
                    <a:pt x="418" y="688"/>
                  </a:lnTo>
                  <a:lnTo>
                    <a:pt x="421" y="692"/>
                  </a:lnTo>
                  <a:lnTo>
                    <a:pt x="423" y="697"/>
                  </a:lnTo>
                  <a:lnTo>
                    <a:pt x="423" y="702"/>
                  </a:lnTo>
                  <a:lnTo>
                    <a:pt x="418" y="699"/>
                  </a:lnTo>
                  <a:lnTo>
                    <a:pt x="414" y="697"/>
                  </a:lnTo>
                  <a:lnTo>
                    <a:pt x="411" y="695"/>
                  </a:lnTo>
                  <a:lnTo>
                    <a:pt x="407" y="695"/>
                  </a:lnTo>
                  <a:lnTo>
                    <a:pt x="405" y="692"/>
                  </a:lnTo>
                  <a:lnTo>
                    <a:pt x="402" y="692"/>
                  </a:lnTo>
                  <a:lnTo>
                    <a:pt x="400" y="692"/>
                  </a:lnTo>
                  <a:lnTo>
                    <a:pt x="398" y="692"/>
                  </a:lnTo>
                  <a:lnTo>
                    <a:pt x="395" y="692"/>
                  </a:lnTo>
                  <a:lnTo>
                    <a:pt x="391" y="692"/>
                  </a:lnTo>
                  <a:lnTo>
                    <a:pt x="389" y="690"/>
                  </a:lnTo>
                  <a:lnTo>
                    <a:pt x="386" y="690"/>
                  </a:lnTo>
                  <a:lnTo>
                    <a:pt x="384" y="688"/>
                  </a:lnTo>
                  <a:lnTo>
                    <a:pt x="382" y="690"/>
                  </a:lnTo>
                  <a:lnTo>
                    <a:pt x="379" y="690"/>
                  </a:lnTo>
                  <a:lnTo>
                    <a:pt x="377" y="692"/>
                  </a:lnTo>
                  <a:lnTo>
                    <a:pt x="373" y="695"/>
                  </a:lnTo>
                  <a:lnTo>
                    <a:pt x="366" y="697"/>
                  </a:lnTo>
                  <a:lnTo>
                    <a:pt x="354" y="697"/>
                  </a:lnTo>
                  <a:lnTo>
                    <a:pt x="347" y="699"/>
                  </a:lnTo>
                  <a:lnTo>
                    <a:pt x="341" y="699"/>
                  </a:lnTo>
                  <a:lnTo>
                    <a:pt x="332" y="702"/>
                  </a:lnTo>
                  <a:lnTo>
                    <a:pt x="322" y="702"/>
                  </a:lnTo>
                  <a:lnTo>
                    <a:pt x="316" y="702"/>
                  </a:lnTo>
                  <a:lnTo>
                    <a:pt x="313" y="699"/>
                  </a:lnTo>
                  <a:lnTo>
                    <a:pt x="304" y="702"/>
                  </a:lnTo>
                  <a:lnTo>
                    <a:pt x="300" y="702"/>
                  </a:lnTo>
                  <a:lnTo>
                    <a:pt x="295" y="702"/>
                  </a:lnTo>
                  <a:lnTo>
                    <a:pt x="279" y="695"/>
                  </a:lnTo>
                  <a:lnTo>
                    <a:pt x="274" y="674"/>
                  </a:lnTo>
                  <a:lnTo>
                    <a:pt x="272" y="674"/>
                  </a:lnTo>
                  <a:lnTo>
                    <a:pt x="270" y="674"/>
                  </a:lnTo>
                  <a:lnTo>
                    <a:pt x="268" y="672"/>
                  </a:lnTo>
                  <a:lnTo>
                    <a:pt x="268" y="670"/>
                  </a:lnTo>
                  <a:lnTo>
                    <a:pt x="268" y="667"/>
                  </a:lnTo>
                  <a:lnTo>
                    <a:pt x="270" y="665"/>
                  </a:lnTo>
                  <a:lnTo>
                    <a:pt x="272" y="663"/>
                  </a:lnTo>
                  <a:lnTo>
                    <a:pt x="274" y="663"/>
                  </a:lnTo>
                  <a:lnTo>
                    <a:pt x="277" y="663"/>
                  </a:lnTo>
                  <a:lnTo>
                    <a:pt x="279" y="663"/>
                  </a:lnTo>
                  <a:lnTo>
                    <a:pt x="279" y="660"/>
                  </a:lnTo>
                  <a:lnTo>
                    <a:pt x="281" y="658"/>
                  </a:lnTo>
                  <a:lnTo>
                    <a:pt x="279" y="658"/>
                  </a:lnTo>
                  <a:lnTo>
                    <a:pt x="277" y="656"/>
                  </a:lnTo>
                  <a:lnTo>
                    <a:pt x="272" y="654"/>
                  </a:lnTo>
                  <a:lnTo>
                    <a:pt x="270" y="654"/>
                  </a:lnTo>
                  <a:lnTo>
                    <a:pt x="265" y="651"/>
                  </a:lnTo>
                  <a:lnTo>
                    <a:pt x="263" y="654"/>
                  </a:lnTo>
                  <a:lnTo>
                    <a:pt x="261" y="654"/>
                  </a:lnTo>
                  <a:lnTo>
                    <a:pt x="258" y="658"/>
                  </a:lnTo>
                  <a:lnTo>
                    <a:pt x="256" y="660"/>
                  </a:lnTo>
                  <a:lnTo>
                    <a:pt x="254" y="660"/>
                  </a:lnTo>
                  <a:lnTo>
                    <a:pt x="254" y="658"/>
                  </a:lnTo>
                  <a:lnTo>
                    <a:pt x="252" y="656"/>
                  </a:lnTo>
                  <a:lnTo>
                    <a:pt x="249" y="658"/>
                  </a:lnTo>
                  <a:lnTo>
                    <a:pt x="247" y="658"/>
                  </a:lnTo>
                  <a:lnTo>
                    <a:pt x="245" y="656"/>
                  </a:lnTo>
                  <a:lnTo>
                    <a:pt x="245" y="654"/>
                  </a:lnTo>
                  <a:lnTo>
                    <a:pt x="242" y="658"/>
                  </a:lnTo>
                  <a:lnTo>
                    <a:pt x="238" y="656"/>
                  </a:lnTo>
                  <a:lnTo>
                    <a:pt x="238" y="654"/>
                  </a:lnTo>
                  <a:lnTo>
                    <a:pt x="238" y="651"/>
                  </a:lnTo>
                  <a:lnTo>
                    <a:pt x="240" y="649"/>
                  </a:lnTo>
                  <a:lnTo>
                    <a:pt x="242" y="649"/>
                  </a:lnTo>
                  <a:lnTo>
                    <a:pt x="242" y="647"/>
                  </a:lnTo>
                  <a:lnTo>
                    <a:pt x="242" y="644"/>
                  </a:lnTo>
                  <a:lnTo>
                    <a:pt x="240" y="640"/>
                  </a:lnTo>
                  <a:lnTo>
                    <a:pt x="236" y="640"/>
                  </a:lnTo>
                  <a:lnTo>
                    <a:pt x="233" y="638"/>
                  </a:lnTo>
                  <a:lnTo>
                    <a:pt x="231" y="635"/>
                  </a:lnTo>
                  <a:lnTo>
                    <a:pt x="231" y="633"/>
                  </a:lnTo>
                  <a:lnTo>
                    <a:pt x="231" y="631"/>
                  </a:lnTo>
                  <a:lnTo>
                    <a:pt x="229" y="631"/>
                  </a:lnTo>
                  <a:lnTo>
                    <a:pt x="226" y="631"/>
                  </a:lnTo>
                  <a:lnTo>
                    <a:pt x="226" y="633"/>
                  </a:lnTo>
                  <a:lnTo>
                    <a:pt x="224" y="633"/>
                  </a:lnTo>
                  <a:lnTo>
                    <a:pt x="222" y="633"/>
                  </a:lnTo>
                  <a:lnTo>
                    <a:pt x="220" y="633"/>
                  </a:lnTo>
                  <a:lnTo>
                    <a:pt x="220" y="635"/>
                  </a:lnTo>
                  <a:lnTo>
                    <a:pt x="220" y="638"/>
                  </a:lnTo>
                  <a:lnTo>
                    <a:pt x="220" y="640"/>
                  </a:lnTo>
                  <a:lnTo>
                    <a:pt x="217" y="640"/>
                  </a:lnTo>
                  <a:lnTo>
                    <a:pt x="215" y="640"/>
                  </a:lnTo>
                  <a:lnTo>
                    <a:pt x="215" y="638"/>
                  </a:lnTo>
                  <a:lnTo>
                    <a:pt x="215" y="635"/>
                  </a:lnTo>
                  <a:lnTo>
                    <a:pt x="213" y="633"/>
                  </a:lnTo>
                  <a:lnTo>
                    <a:pt x="210" y="633"/>
                  </a:lnTo>
                  <a:lnTo>
                    <a:pt x="210" y="635"/>
                  </a:lnTo>
                  <a:lnTo>
                    <a:pt x="210" y="638"/>
                  </a:lnTo>
                  <a:lnTo>
                    <a:pt x="208" y="640"/>
                  </a:lnTo>
                  <a:lnTo>
                    <a:pt x="206" y="640"/>
                  </a:lnTo>
                  <a:lnTo>
                    <a:pt x="206" y="638"/>
                  </a:lnTo>
                  <a:lnTo>
                    <a:pt x="204" y="635"/>
                  </a:lnTo>
                  <a:lnTo>
                    <a:pt x="204" y="633"/>
                  </a:lnTo>
                  <a:lnTo>
                    <a:pt x="206" y="631"/>
                  </a:lnTo>
                  <a:lnTo>
                    <a:pt x="206" y="628"/>
                  </a:lnTo>
                  <a:lnTo>
                    <a:pt x="208" y="626"/>
                  </a:lnTo>
                  <a:lnTo>
                    <a:pt x="210" y="624"/>
                  </a:lnTo>
                  <a:lnTo>
                    <a:pt x="210" y="622"/>
                  </a:lnTo>
                  <a:lnTo>
                    <a:pt x="213" y="619"/>
                  </a:lnTo>
                  <a:lnTo>
                    <a:pt x="215" y="619"/>
                  </a:lnTo>
                  <a:lnTo>
                    <a:pt x="217" y="617"/>
                  </a:lnTo>
                  <a:lnTo>
                    <a:pt x="220" y="617"/>
                  </a:lnTo>
                  <a:lnTo>
                    <a:pt x="220" y="615"/>
                  </a:lnTo>
                  <a:lnTo>
                    <a:pt x="217" y="612"/>
                  </a:lnTo>
                  <a:lnTo>
                    <a:pt x="213" y="612"/>
                  </a:lnTo>
                  <a:lnTo>
                    <a:pt x="210" y="612"/>
                  </a:lnTo>
                  <a:lnTo>
                    <a:pt x="210" y="608"/>
                  </a:lnTo>
                  <a:lnTo>
                    <a:pt x="208" y="608"/>
                  </a:lnTo>
                  <a:lnTo>
                    <a:pt x="206" y="606"/>
                  </a:lnTo>
                  <a:lnTo>
                    <a:pt x="201" y="606"/>
                  </a:lnTo>
                  <a:lnTo>
                    <a:pt x="197" y="606"/>
                  </a:lnTo>
                  <a:lnTo>
                    <a:pt x="190" y="603"/>
                  </a:lnTo>
                  <a:lnTo>
                    <a:pt x="185" y="603"/>
                  </a:lnTo>
                  <a:lnTo>
                    <a:pt x="181" y="603"/>
                  </a:lnTo>
                  <a:lnTo>
                    <a:pt x="176" y="606"/>
                  </a:lnTo>
                  <a:lnTo>
                    <a:pt x="172" y="606"/>
                  </a:lnTo>
                  <a:lnTo>
                    <a:pt x="165" y="606"/>
                  </a:lnTo>
                  <a:lnTo>
                    <a:pt x="167" y="603"/>
                  </a:lnTo>
                  <a:lnTo>
                    <a:pt x="167" y="601"/>
                  </a:lnTo>
                  <a:lnTo>
                    <a:pt x="165" y="592"/>
                  </a:lnTo>
                  <a:lnTo>
                    <a:pt x="165" y="587"/>
                  </a:lnTo>
                  <a:lnTo>
                    <a:pt x="162" y="585"/>
                  </a:lnTo>
                  <a:lnTo>
                    <a:pt x="160" y="583"/>
                  </a:lnTo>
                  <a:lnTo>
                    <a:pt x="160" y="580"/>
                  </a:lnTo>
                  <a:lnTo>
                    <a:pt x="162" y="578"/>
                  </a:lnTo>
                  <a:lnTo>
                    <a:pt x="165" y="576"/>
                  </a:lnTo>
                  <a:lnTo>
                    <a:pt x="162" y="571"/>
                  </a:lnTo>
                  <a:lnTo>
                    <a:pt x="162" y="567"/>
                  </a:lnTo>
                  <a:lnTo>
                    <a:pt x="162" y="560"/>
                  </a:lnTo>
                  <a:lnTo>
                    <a:pt x="160" y="558"/>
                  </a:lnTo>
                  <a:lnTo>
                    <a:pt x="158" y="555"/>
                  </a:lnTo>
                  <a:lnTo>
                    <a:pt x="158" y="551"/>
                  </a:lnTo>
                  <a:lnTo>
                    <a:pt x="153" y="551"/>
                  </a:lnTo>
                  <a:lnTo>
                    <a:pt x="149" y="551"/>
                  </a:lnTo>
                  <a:lnTo>
                    <a:pt x="146" y="551"/>
                  </a:lnTo>
                  <a:lnTo>
                    <a:pt x="140" y="544"/>
                  </a:lnTo>
                  <a:lnTo>
                    <a:pt x="135" y="539"/>
                  </a:lnTo>
                  <a:lnTo>
                    <a:pt x="135" y="532"/>
                  </a:lnTo>
                  <a:lnTo>
                    <a:pt x="133" y="530"/>
                  </a:lnTo>
                  <a:lnTo>
                    <a:pt x="137" y="516"/>
                  </a:lnTo>
                  <a:lnTo>
                    <a:pt x="137" y="514"/>
                  </a:lnTo>
                  <a:lnTo>
                    <a:pt x="137" y="510"/>
                  </a:lnTo>
                  <a:lnTo>
                    <a:pt x="135" y="510"/>
                  </a:lnTo>
                  <a:lnTo>
                    <a:pt x="137" y="505"/>
                  </a:lnTo>
                  <a:lnTo>
                    <a:pt x="140" y="500"/>
                  </a:lnTo>
                  <a:lnTo>
                    <a:pt x="140" y="498"/>
                  </a:lnTo>
                  <a:lnTo>
                    <a:pt x="137" y="494"/>
                  </a:lnTo>
                  <a:lnTo>
                    <a:pt x="144" y="496"/>
                  </a:lnTo>
                  <a:lnTo>
                    <a:pt x="156" y="500"/>
                  </a:lnTo>
                  <a:lnTo>
                    <a:pt x="169" y="503"/>
                  </a:lnTo>
                  <a:lnTo>
                    <a:pt x="176" y="503"/>
                  </a:lnTo>
                  <a:lnTo>
                    <a:pt x="183" y="500"/>
                  </a:lnTo>
                  <a:lnTo>
                    <a:pt x="176" y="484"/>
                  </a:lnTo>
                  <a:lnTo>
                    <a:pt x="176" y="482"/>
                  </a:lnTo>
                  <a:lnTo>
                    <a:pt x="174" y="480"/>
                  </a:lnTo>
                  <a:lnTo>
                    <a:pt x="178" y="466"/>
                  </a:lnTo>
                  <a:lnTo>
                    <a:pt x="185" y="448"/>
                  </a:lnTo>
                  <a:lnTo>
                    <a:pt x="185" y="443"/>
                  </a:lnTo>
                  <a:lnTo>
                    <a:pt x="181" y="434"/>
                  </a:lnTo>
                  <a:lnTo>
                    <a:pt x="174" y="423"/>
                  </a:lnTo>
                  <a:lnTo>
                    <a:pt x="169" y="418"/>
                  </a:lnTo>
                  <a:lnTo>
                    <a:pt x="167" y="416"/>
                  </a:lnTo>
                  <a:lnTo>
                    <a:pt x="167" y="414"/>
                  </a:lnTo>
                  <a:lnTo>
                    <a:pt x="165" y="409"/>
                  </a:lnTo>
                  <a:lnTo>
                    <a:pt x="162" y="409"/>
                  </a:lnTo>
                  <a:lnTo>
                    <a:pt x="160" y="409"/>
                  </a:lnTo>
                  <a:lnTo>
                    <a:pt x="158" y="409"/>
                  </a:lnTo>
                  <a:lnTo>
                    <a:pt x="156" y="407"/>
                  </a:lnTo>
                  <a:lnTo>
                    <a:pt x="151" y="402"/>
                  </a:lnTo>
                  <a:lnTo>
                    <a:pt x="149" y="398"/>
                  </a:lnTo>
                  <a:lnTo>
                    <a:pt x="144" y="398"/>
                  </a:lnTo>
                  <a:lnTo>
                    <a:pt x="142" y="398"/>
                  </a:lnTo>
                  <a:lnTo>
                    <a:pt x="140" y="398"/>
                  </a:lnTo>
                  <a:lnTo>
                    <a:pt x="135" y="398"/>
                  </a:lnTo>
                  <a:lnTo>
                    <a:pt x="133" y="395"/>
                  </a:lnTo>
                  <a:lnTo>
                    <a:pt x="128" y="391"/>
                  </a:lnTo>
                  <a:lnTo>
                    <a:pt x="121" y="384"/>
                  </a:lnTo>
                  <a:lnTo>
                    <a:pt x="117" y="382"/>
                  </a:lnTo>
                  <a:lnTo>
                    <a:pt x="112" y="379"/>
                  </a:lnTo>
                  <a:lnTo>
                    <a:pt x="108" y="384"/>
                  </a:lnTo>
                  <a:lnTo>
                    <a:pt x="101" y="391"/>
                  </a:lnTo>
                  <a:lnTo>
                    <a:pt x="92" y="393"/>
                  </a:lnTo>
                  <a:lnTo>
                    <a:pt x="82" y="400"/>
                  </a:lnTo>
                  <a:lnTo>
                    <a:pt x="73" y="404"/>
                  </a:lnTo>
                  <a:lnTo>
                    <a:pt x="71" y="407"/>
                  </a:lnTo>
                  <a:lnTo>
                    <a:pt x="69" y="407"/>
                  </a:lnTo>
                  <a:lnTo>
                    <a:pt x="64" y="400"/>
                  </a:lnTo>
                  <a:lnTo>
                    <a:pt x="60" y="391"/>
                  </a:lnTo>
                  <a:lnTo>
                    <a:pt x="53" y="382"/>
                  </a:lnTo>
                  <a:lnTo>
                    <a:pt x="48" y="370"/>
                  </a:lnTo>
                  <a:lnTo>
                    <a:pt x="44" y="361"/>
                  </a:lnTo>
                  <a:lnTo>
                    <a:pt x="37" y="350"/>
                  </a:lnTo>
                  <a:lnTo>
                    <a:pt x="32" y="345"/>
                  </a:lnTo>
                  <a:lnTo>
                    <a:pt x="25" y="343"/>
                  </a:lnTo>
                  <a:lnTo>
                    <a:pt x="18" y="343"/>
                  </a:lnTo>
                  <a:lnTo>
                    <a:pt x="12" y="334"/>
                  </a:lnTo>
                  <a:lnTo>
                    <a:pt x="7" y="320"/>
                  </a:lnTo>
                  <a:lnTo>
                    <a:pt x="2" y="304"/>
                  </a:lnTo>
                  <a:lnTo>
                    <a:pt x="0" y="302"/>
                  </a:lnTo>
                  <a:lnTo>
                    <a:pt x="0" y="297"/>
                  </a:lnTo>
                  <a:lnTo>
                    <a:pt x="0" y="295"/>
                  </a:lnTo>
                  <a:lnTo>
                    <a:pt x="2" y="292"/>
                  </a:lnTo>
                  <a:lnTo>
                    <a:pt x="5" y="283"/>
                  </a:lnTo>
                  <a:lnTo>
                    <a:pt x="7" y="281"/>
                  </a:lnTo>
                  <a:lnTo>
                    <a:pt x="14" y="270"/>
                  </a:lnTo>
                  <a:lnTo>
                    <a:pt x="23" y="256"/>
                  </a:lnTo>
                  <a:lnTo>
                    <a:pt x="32" y="240"/>
                  </a:lnTo>
                  <a:lnTo>
                    <a:pt x="46" y="219"/>
                  </a:lnTo>
                  <a:lnTo>
                    <a:pt x="50" y="217"/>
                  </a:lnTo>
                  <a:lnTo>
                    <a:pt x="53" y="213"/>
                  </a:lnTo>
                  <a:lnTo>
                    <a:pt x="57" y="210"/>
                  </a:lnTo>
                  <a:lnTo>
                    <a:pt x="60" y="208"/>
                  </a:lnTo>
                  <a:lnTo>
                    <a:pt x="55" y="194"/>
                  </a:lnTo>
                  <a:lnTo>
                    <a:pt x="53" y="190"/>
                  </a:lnTo>
                  <a:lnTo>
                    <a:pt x="50" y="187"/>
                  </a:lnTo>
                  <a:lnTo>
                    <a:pt x="46" y="185"/>
                  </a:lnTo>
                  <a:lnTo>
                    <a:pt x="46" y="181"/>
                  </a:lnTo>
                  <a:lnTo>
                    <a:pt x="44" y="176"/>
                  </a:lnTo>
                  <a:lnTo>
                    <a:pt x="41" y="169"/>
                  </a:lnTo>
                  <a:lnTo>
                    <a:pt x="41" y="167"/>
                  </a:lnTo>
                  <a:lnTo>
                    <a:pt x="32" y="162"/>
                  </a:lnTo>
                  <a:lnTo>
                    <a:pt x="30" y="160"/>
                  </a:lnTo>
                  <a:lnTo>
                    <a:pt x="32" y="158"/>
                  </a:lnTo>
                  <a:lnTo>
                    <a:pt x="34" y="158"/>
                  </a:lnTo>
                  <a:lnTo>
                    <a:pt x="39" y="158"/>
                  </a:lnTo>
                  <a:lnTo>
                    <a:pt x="41" y="155"/>
                  </a:lnTo>
                  <a:lnTo>
                    <a:pt x="46" y="153"/>
                  </a:lnTo>
                  <a:lnTo>
                    <a:pt x="48" y="151"/>
                  </a:lnTo>
                  <a:lnTo>
                    <a:pt x="53" y="142"/>
                  </a:lnTo>
                  <a:lnTo>
                    <a:pt x="50" y="137"/>
                  </a:lnTo>
                  <a:lnTo>
                    <a:pt x="46" y="133"/>
                  </a:lnTo>
                  <a:lnTo>
                    <a:pt x="44" y="130"/>
                  </a:lnTo>
                  <a:lnTo>
                    <a:pt x="44" y="126"/>
                  </a:lnTo>
                  <a:lnTo>
                    <a:pt x="46" y="123"/>
                  </a:lnTo>
                  <a:lnTo>
                    <a:pt x="48" y="119"/>
                  </a:lnTo>
                  <a:lnTo>
                    <a:pt x="50" y="114"/>
                  </a:lnTo>
                  <a:lnTo>
                    <a:pt x="53" y="107"/>
                  </a:lnTo>
                  <a:lnTo>
                    <a:pt x="57" y="101"/>
                  </a:lnTo>
                  <a:lnTo>
                    <a:pt x="64" y="80"/>
                  </a:lnTo>
                  <a:lnTo>
                    <a:pt x="64" y="73"/>
                  </a:lnTo>
                  <a:lnTo>
                    <a:pt x="69" y="57"/>
                  </a:lnTo>
                  <a:lnTo>
                    <a:pt x="66" y="37"/>
                  </a:lnTo>
                  <a:lnTo>
                    <a:pt x="69" y="30"/>
                  </a:lnTo>
                  <a:lnTo>
                    <a:pt x="76" y="23"/>
                  </a:lnTo>
                  <a:lnTo>
                    <a:pt x="80" y="18"/>
                  </a:lnTo>
                  <a:lnTo>
                    <a:pt x="85" y="16"/>
                  </a:lnTo>
                  <a:lnTo>
                    <a:pt x="92" y="16"/>
                  </a:lnTo>
                  <a:lnTo>
                    <a:pt x="94" y="14"/>
                  </a:lnTo>
                  <a:lnTo>
                    <a:pt x="98" y="11"/>
                  </a:lnTo>
                  <a:lnTo>
                    <a:pt x="101" y="9"/>
                  </a:lnTo>
                  <a:lnTo>
                    <a:pt x="103" y="7"/>
                  </a:lnTo>
                  <a:lnTo>
                    <a:pt x="110" y="7"/>
                  </a:lnTo>
                  <a:lnTo>
                    <a:pt x="112" y="9"/>
                  </a:lnTo>
                  <a:lnTo>
                    <a:pt x="114" y="9"/>
                  </a:lnTo>
                  <a:lnTo>
                    <a:pt x="117" y="11"/>
                  </a:lnTo>
                  <a:lnTo>
                    <a:pt x="119" y="16"/>
                  </a:lnTo>
                  <a:lnTo>
                    <a:pt x="121" y="18"/>
                  </a:lnTo>
                  <a:lnTo>
                    <a:pt x="124" y="18"/>
                  </a:lnTo>
                  <a:lnTo>
                    <a:pt x="128" y="18"/>
                  </a:lnTo>
                  <a:lnTo>
                    <a:pt x="130" y="18"/>
                  </a:lnTo>
                  <a:lnTo>
                    <a:pt x="133" y="18"/>
                  </a:lnTo>
                  <a:lnTo>
                    <a:pt x="135" y="21"/>
                  </a:lnTo>
                  <a:lnTo>
                    <a:pt x="135" y="25"/>
                  </a:lnTo>
                  <a:lnTo>
                    <a:pt x="135" y="27"/>
                  </a:lnTo>
                  <a:lnTo>
                    <a:pt x="133" y="30"/>
                  </a:lnTo>
                  <a:lnTo>
                    <a:pt x="130" y="32"/>
                  </a:lnTo>
                  <a:lnTo>
                    <a:pt x="126" y="32"/>
                  </a:lnTo>
                  <a:lnTo>
                    <a:pt x="124" y="34"/>
                  </a:lnTo>
                  <a:lnTo>
                    <a:pt x="121" y="37"/>
                  </a:lnTo>
                  <a:lnTo>
                    <a:pt x="124" y="39"/>
                  </a:lnTo>
                  <a:lnTo>
                    <a:pt x="124" y="41"/>
                  </a:lnTo>
                  <a:lnTo>
                    <a:pt x="126" y="41"/>
                  </a:lnTo>
                  <a:lnTo>
                    <a:pt x="128" y="41"/>
                  </a:lnTo>
                  <a:lnTo>
                    <a:pt x="133" y="39"/>
                  </a:lnTo>
                  <a:lnTo>
                    <a:pt x="137" y="39"/>
                  </a:lnTo>
                  <a:lnTo>
                    <a:pt x="140" y="39"/>
                  </a:lnTo>
                  <a:lnTo>
                    <a:pt x="142" y="39"/>
                  </a:lnTo>
                  <a:lnTo>
                    <a:pt x="144" y="39"/>
                  </a:lnTo>
                  <a:lnTo>
                    <a:pt x="146" y="39"/>
                  </a:lnTo>
                  <a:lnTo>
                    <a:pt x="149" y="37"/>
                  </a:lnTo>
                  <a:lnTo>
                    <a:pt x="151" y="34"/>
                  </a:lnTo>
                  <a:lnTo>
                    <a:pt x="156" y="32"/>
                  </a:lnTo>
                  <a:lnTo>
                    <a:pt x="160" y="30"/>
                  </a:lnTo>
                  <a:lnTo>
                    <a:pt x="165" y="30"/>
                  </a:lnTo>
                  <a:lnTo>
                    <a:pt x="167" y="27"/>
                  </a:lnTo>
                  <a:lnTo>
                    <a:pt x="172" y="23"/>
                  </a:lnTo>
                  <a:lnTo>
                    <a:pt x="172" y="21"/>
                  </a:lnTo>
                  <a:lnTo>
                    <a:pt x="174" y="18"/>
                  </a:lnTo>
                  <a:lnTo>
                    <a:pt x="178" y="18"/>
                  </a:lnTo>
                  <a:lnTo>
                    <a:pt x="181" y="16"/>
                  </a:lnTo>
                  <a:lnTo>
                    <a:pt x="183" y="16"/>
                  </a:lnTo>
                  <a:lnTo>
                    <a:pt x="185" y="11"/>
                  </a:lnTo>
                  <a:lnTo>
                    <a:pt x="185" y="9"/>
                  </a:lnTo>
                  <a:lnTo>
                    <a:pt x="188" y="7"/>
                  </a:lnTo>
                  <a:lnTo>
                    <a:pt x="192" y="7"/>
                  </a:lnTo>
                  <a:lnTo>
                    <a:pt x="197" y="7"/>
                  </a:lnTo>
                  <a:lnTo>
                    <a:pt x="199" y="5"/>
                  </a:lnTo>
                  <a:lnTo>
                    <a:pt x="204" y="5"/>
                  </a:lnTo>
                  <a:lnTo>
                    <a:pt x="210" y="2"/>
                  </a:lnTo>
                  <a:lnTo>
                    <a:pt x="217" y="2"/>
                  </a:lnTo>
                  <a:lnTo>
                    <a:pt x="224" y="2"/>
                  </a:lnTo>
                  <a:lnTo>
                    <a:pt x="231" y="2"/>
                  </a:lnTo>
                  <a:lnTo>
                    <a:pt x="233" y="2"/>
                  </a:lnTo>
                  <a:lnTo>
                    <a:pt x="238" y="0"/>
                  </a:lnTo>
                  <a:lnTo>
                    <a:pt x="240" y="2"/>
                  </a:lnTo>
                  <a:lnTo>
                    <a:pt x="242" y="5"/>
                  </a:lnTo>
                  <a:lnTo>
                    <a:pt x="245" y="5"/>
                  </a:lnTo>
                  <a:lnTo>
                    <a:pt x="247" y="7"/>
                  </a:lnTo>
                  <a:close/>
                </a:path>
              </a:pathLst>
            </a:custGeom>
            <a:solidFill>
              <a:srgbClr val="366092"/>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11" name="A111">
              <a:extLst>
                <a:ext uri="{FF2B5EF4-FFF2-40B4-BE49-F238E27FC236}">
                  <a16:creationId xmlns:a16="http://schemas.microsoft.com/office/drawing/2014/main" id="{D3D5A9F9-2EE3-D87F-C5D7-A167F7762C0F}"/>
                </a:ext>
              </a:extLst>
            </xdr:cNvPr>
            <xdr:cNvSpPr>
              <a:spLocks/>
            </xdr:cNvSpPr>
          </xdr:nvSpPr>
          <xdr:spPr bwMode="auto">
            <a:xfrm>
              <a:off x="4812291" y="8330050"/>
              <a:ext cx="577092" cy="400104"/>
            </a:xfrm>
            <a:custGeom>
              <a:avLst/>
              <a:gdLst/>
              <a:ahLst/>
              <a:cxnLst>
                <a:cxn ang="0">
                  <a:pos x="485" y="21"/>
                </a:cxn>
                <a:cxn ang="0">
                  <a:pos x="503" y="28"/>
                </a:cxn>
                <a:cxn ang="0">
                  <a:pos x="521" y="39"/>
                </a:cxn>
                <a:cxn ang="0">
                  <a:pos x="528" y="71"/>
                </a:cxn>
                <a:cxn ang="0">
                  <a:pos x="562" y="83"/>
                </a:cxn>
                <a:cxn ang="0">
                  <a:pos x="558" y="96"/>
                </a:cxn>
                <a:cxn ang="0">
                  <a:pos x="553" y="112"/>
                </a:cxn>
                <a:cxn ang="0">
                  <a:pos x="565" y="126"/>
                </a:cxn>
                <a:cxn ang="0">
                  <a:pos x="578" y="149"/>
                </a:cxn>
                <a:cxn ang="0">
                  <a:pos x="601" y="162"/>
                </a:cxn>
                <a:cxn ang="0">
                  <a:pos x="608" y="183"/>
                </a:cxn>
                <a:cxn ang="0">
                  <a:pos x="608" y="197"/>
                </a:cxn>
                <a:cxn ang="0">
                  <a:pos x="599" y="197"/>
                </a:cxn>
                <a:cxn ang="0">
                  <a:pos x="590" y="226"/>
                </a:cxn>
                <a:cxn ang="0">
                  <a:pos x="574" y="233"/>
                </a:cxn>
                <a:cxn ang="0">
                  <a:pos x="551" y="226"/>
                </a:cxn>
                <a:cxn ang="0">
                  <a:pos x="528" y="231"/>
                </a:cxn>
                <a:cxn ang="0">
                  <a:pos x="501" y="242"/>
                </a:cxn>
                <a:cxn ang="0">
                  <a:pos x="485" y="261"/>
                </a:cxn>
                <a:cxn ang="0">
                  <a:pos x="464" y="290"/>
                </a:cxn>
                <a:cxn ang="0">
                  <a:pos x="444" y="313"/>
                </a:cxn>
                <a:cxn ang="0">
                  <a:pos x="439" y="352"/>
                </a:cxn>
                <a:cxn ang="0">
                  <a:pos x="409" y="400"/>
                </a:cxn>
                <a:cxn ang="0">
                  <a:pos x="373" y="414"/>
                </a:cxn>
                <a:cxn ang="0">
                  <a:pos x="348" y="402"/>
                </a:cxn>
                <a:cxn ang="0">
                  <a:pos x="325" y="398"/>
                </a:cxn>
                <a:cxn ang="0">
                  <a:pos x="311" y="393"/>
                </a:cxn>
                <a:cxn ang="0">
                  <a:pos x="304" y="416"/>
                </a:cxn>
                <a:cxn ang="0">
                  <a:pos x="263" y="421"/>
                </a:cxn>
                <a:cxn ang="0">
                  <a:pos x="259" y="391"/>
                </a:cxn>
                <a:cxn ang="0">
                  <a:pos x="229" y="377"/>
                </a:cxn>
                <a:cxn ang="0">
                  <a:pos x="215" y="380"/>
                </a:cxn>
                <a:cxn ang="0">
                  <a:pos x="199" y="361"/>
                </a:cxn>
                <a:cxn ang="0">
                  <a:pos x="158" y="364"/>
                </a:cxn>
                <a:cxn ang="0">
                  <a:pos x="137" y="377"/>
                </a:cxn>
                <a:cxn ang="0">
                  <a:pos x="110" y="393"/>
                </a:cxn>
                <a:cxn ang="0">
                  <a:pos x="87" y="400"/>
                </a:cxn>
                <a:cxn ang="0">
                  <a:pos x="92" y="389"/>
                </a:cxn>
                <a:cxn ang="0">
                  <a:pos x="80" y="377"/>
                </a:cxn>
                <a:cxn ang="0">
                  <a:pos x="57" y="370"/>
                </a:cxn>
                <a:cxn ang="0">
                  <a:pos x="19" y="396"/>
                </a:cxn>
                <a:cxn ang="0">
                  <a:pos x="12" y="350"/>
                </a:cxn>
                <a:cxn ang="0">
                  <a:pos x="35" y="300"/>
                </a:cxn>
                <a:cxn ang="0">
                  <a:pos x="73" y="252"/>
                </a:cxn>
                <a:cxn ang="0">
                  <a:pos x="99" y="245"/>
                </a:cxn>
                <a:cxn ang="0">
                  <a:pos x="112" y="217"/>
                </a:cxn>
                <a:cxn ang="0">
                  <a:pos x="101" y="194"/>
                </a:cxn>
                <a:cxn ang="0">
                  <a:pos x="126" y="176"/>
                </a:cxn>
                <a:cxn ang="0">
                  <a:pos x="160" y="190"/>
                </a:cxn>
                <a:cxn ang="0">
                  <a:pos x="195" y="176"/>
                </a:cxn>
                <a:cxn ang="0">
                  <a:pos x="238" y="156"/>
                </a:cxn>
                <a:cxn ang="0">
                  <a:pos x="270" y="156"/>
                </a:cxn>
                <a:cxn ang="0">
                  <a:pos x="318" y="158"/>
                </a:cxn>
                <a:cxn ang="0">
                  <a:pos x="325" y="128"/>
                </a:cxn>
                <a:cxn ang="0">
                  <a:pos x="320" y="105"/>
                </a:cxn>
                <a:cxn ang="0">
                  <a:pos x="329" y="92"/>
                </a:cxn>
                <a:cxn ang="0">
                  <a:pos x="345" y="80"/>
                </a:cxn>
                <a:cxn ang="0">
                  <a:pos x="359" y="57"/>
                </a:cxn>
                <a:cxn ang="0">
                  <a:pos x="380" y="44"/>
                </a:cxn>
                <a:cxn ang="0">
                  <a:pos x="407" y="44"/>
                </a:cxn>
                <a:cxn ang="0">
                  <a:pos x="416" y="37"/>
                </a:cxn>
                <a:cxn ang="0">
                  <a:pos x="428" y="3"/>
                </a:cxn>
              </a:cxnLst>
              <a:rect l="0" t="0" r="r" b="b"/>
              <a:pathLst>
                <a:path w="613" h="425">
                  <a:moveTo>
                    <a:pt x="450" y="5"/>
                  </a:moveTo>
                  <a:lnTo>
                    <a:pt x="460" y="5"/>
                  </a:lnTo>
                  <a:lnTo>
                    <a:pt x="466" y="5"/>
                  </a:lnTo>
                  <a:lnTo>
                    <a:pt x="473" y="5"/>
                  </a:lnTo>
                  <a:lnTo>
                    <a:pt x="478" y="5"/>
                  </a:lnTo>
                  <a:lnTo>
                    <a:pt x="480" y="12"/>
                  </a:lnTo>
                  <a:lnTo>
                    <a:pt x="482" y="16"/>
                  </a:lnTo>
                  <a:lnTo>
                    <a:pt x="485" y="21"/>
                  </a:lnTo>
                  <a:lnTo>
                    <a:pt x="489" y="25"/>
                  </a:lnTo>
                  <a:lnTo>
                    <a:pt x="489" y="28"/>
                  </a:lnTo>
                  <a:lnTo>
                    <a:pt x="492" y="30"/>
                  </a:lnTo>
                  <a:lnTo>
                    <a:pt x="494" y="32"/>
                  </a:lnTo>
                  <a:lnTo>
                    <a:pt x="496" y="30"/>
                  </a:lnTo>
                  <a:lnTo>
                    <a:pt x="498" y="28"/>
                  </a:lnTo>
                  <a:lnTo>
                    <a:pt x="501" y="28"/>
                  </a:lnTo>
                  <a:lnTo>
                    <a:pt x="503" y="28"/>
                  </a:lnTo>
                  <a:lnTo>
                    <a:pt x="505" y="28"/>
                  </a:lnTo>
                  <a:lnTo>
                    <a:pt x="508" y="28"/>
                  </a:lnTo>
                  <a:lnTo>
                    <a:pt x="510" y="28"/>
                  </a:lnTo>
                  <a:lnTo>
                    <a:pt x="512" y="28"/>
                  </a:lnTo>
                  <a:lnTo>
                    <a:pt x="514" y="30"/>
                  </a:lnTo>
                  <a:lnTo>
                    <a:pt x="517" y="35"/>
                  </a:lnTo>
                  <a:lnTo>
                    <a:pt x="519" y="37"/>
                  </a:lnTo>
                  <a:lnTo>
                    <a:pt x="521" y="39"/>
                  </a:lnTo>
                  <a:lnTo>
                    <a:pt x="524" y="44"/>
                  </a:lnTo>
                  <a:lnTo>
                    <a:pt x="524" y="46"/>
                  </a:lnTo>
                  <a:lnTo>
                    <a:pt x="524" y="51"/>
                  </a:lnTo>
                  <a:lnTo>
                    <a:pt x="524" y="57"/>
                  </a:lnTo>
                  <a:lnTo>
                    <a:pt x="526" y="62"/>
                  </a:lnTo>
                  <a:lnTo>
                    <a:pt x="526" y="67"/>
                  </a:lnTo>
                  <a:lnTo>
                    <a:pt x="526" y="69"/>
                  </a:lnTo>
                  <a:lnTo>
                    <a:pt x="528" y="71"/>
                  </a:lnTo>
                  <a:lnTo>
                    <a:pt x="530" y="73"/>
                  </a:lnTo>
                  <a:lnTo>
                    <a:pt x="535" y="76"/>
                  </a:lnTo>
                  <a:lnTo>
                    <a:pt x="540" y="78"/>
                  </a:lnTo>
                  <a:lnTo>
                    <a:pt x="544" y="80"/>
                  </a:lnTo>
                  <a:lnTo>
                    <a:pt x="549" y="83"/>
                  </a:lnTo>
                  <a:lnTo>
                    <a:pt x="553" y="83"/>
                  </a:lnTo>
                  <a:lnTo>
                    <a:pt x="560" y="83"/>
                  </a:lnTo>
                  <a:lnTo>
                    <a:pt x="562" y="83"/>
                  </a:lnTo>
                  <a:lnTo>
                    <a:pt x="565" y="85"/>
                  </a:lnTo>
                  <a:lnTo>
                    <a:pt x="567" y="87"/>
                  </a:lnTo>
                  <a:lnTo>
                    <a:pt x="565" y="89"/>
                  </a:lnTo>
                  <a:lnTo>
                    <a:pt x="565" y="92"/>
                  </a:lnTo>
                  <a:lnTo>
                    <a:pt x="562" y="94"/>
                  </a:lnTo>
                  <a:lnTo>
                    <a:pt x="560" y="94"/>
                  </a:lnTo>
                  <a:lnTo>
                    <a:pt x="560" y="96"/>
                  </a:lnTo>
                  <a:lnTo>
                    <a:pt x="558" y="96"/>
                  </a:lnTo>
                  <a:lnTo>
                    <a:pt x="558" y="99"/>
                  </a:lnTo>
                  <a:lnTo>
                    <a:pt x="558" y="101"/>
                  </a:lnTo>
                  <a:lnTo>
                    <a:pt x="558" y="103"/>
                  </a:lnTo>
                  <a:lnTo>
                    <a:pt x="556" y="105"/>
                  </a:lnTo>
                  <a:lnTo>
                    <a:pt x="553" y="105"/>
                  </a:lnTo>
                  <a:lnTo>
                    <a:pt x="553" y="108"/>
                  </a:lnTo>
                  <a:lnTo>
                    <a:pt x="553" y="110"/>
                  </a:lnTo>
                  <a:lnTo>
                    <a:pt x="553" y="112"/>
                  </a:lnTo>
                  <a:lnTo>
                    <a:pt x="553" y="115"/>
                  </a:lnTo>
                  <a:lnTo>
                    <a:pt x="553" y="117"/>
                  </a:lnTo>
                  <a:lnTo>
                    <a:pt x="553" y="121"/>
                  </a:lnTo>
                  <a:lnTo>
                    <a:pt x="553" y="124"/>
                  </a:lnTo>
                  <a:lnTo>
                    <a:pt x="556" y="124"/>
                  </a:lnTo>
                  <a:lnTo>
                    <a:pt x="558" y="126"/>
                  </a:lnTo>
                  <a:lnTo>
                    <a:pt x="562" y="126"/>
                  </a:lnTo>
                  <a:lnTo>
                    <a:pt x="565" y="126"/>
                  </a:lnTo>
                  <a:lnTo>
                    <a:pt x="567" y="126"/>
                  </a:lnTo>
                  <a:lnTo>
                    <a:pt x="569" y="131"/>
                  </a:lnTo>
                  <a:lnTo>
                    <a:pt x="572" y="133"/>
                  </a:lnTo>
                  <a:lnTo>
                    <a:pt x="574" y="135"/>
                  </a:lnTo>
                  <a:lnTo>
                    <a:pt x="576" y="135"/>
                  </a:lnTo>
                  <a:lnTo>
                    <a:pt x="576" y="137"/>
                  </a:lnTo>
                  <a:lnTo>
                    <a:pt x="576" y="144"/>
                  </a:lnTo>
                  <a:lnTo>
                    <a:pt x="578" y="149"/>
                  </a:lnTo>
                  <a:lnTo>
                    <a:pt x="578" y="151"/>
                  </a:lnTo>
                  <a:lnTo>
                    <a:pt x="581" y="153"/>
                  </a:lnTo>
                  <a:lnTo>
                    <a:pt x="590" y="156"/>
                  </a:lnTo>
                  <a:lnTo>
                    <a:pt x="594" y="156"/>
                  </a:lnTo>
                  <a:lnTo>
                    <a:pt x="594" y="158"/>
                  </a:lnTo>
                  <a:lnTo>
                    <a:pt x="597" y="162"/>
                  </a:lnTo>
                  <a:lnTo>
                    <a:pt x="597" y="165"/>
                  </a:lnTo>
                  <a:lnTo>
                    <a:pt x="601" y="162"/>
                  </a:lnTo>
                  <a:lnTo>
                    <a:pt x="601" y="167"/>
                  </a:lnTo>
                  <a:lnTo>
                    <a:pt x="604" y="169"/>
                  </a:lnTo>
                  <a:lnTo>
                    <a:pt x="604" y="172"/>
                  </a:lnTo>
                  <a:lnTo>
                    <a:pt x="606" y="174"/>
                  </a:lnTo>
                  <a:lnTo>
                    <a:pt x="606" y="176"/>
                  </a:lnTo>
                  <a:lnTo>
                    <a:pt x="606" y="178"/>
                  </a:lnTo>
                  <a:lnTo>
                    <a:pt x="608" y="181"/>
                  </a:lnTo>
                  <a:lnTo>
                    <a:pt x="608" y="183"/>
                  </a:lnTo>
                  <a:lnTo>
                    <a:pt x="608" y="185"/>
                  </a:lnTo>
                  <a:lnTo>
                    <a:pt x="610" y="185"/>
                  </a:lnTo>
                  <a:lnTo>
                    <a:pt x="610" y="188"/>
                  </a:lnTo>
                  <a:lnTo>
                    <a:pt x="613" y="190"/>
                  </a:lnTo>
                  <a:lnTo>
                    <a:pt x="613" y="192"/>
                  </a:lnTo>
                  <a:lnTo>
                    <a:pt x="613" y="194"/>
                  </a:lnTo>
                  <a:lnTo>
                    <a:pt x="610" y="197"/>
                  </a:lnTo>
                  <a:lnTo>
                    <a:pt x="608" y="197"/>
                  </a:lnTo>
                  <a:lnTo>
                    <a:pt x="606" y="197"/>
                  </a:lnTo>
                  <a:lnTo>
                    <a:pt x="604" y="194"/>
                  </a:lnTo>
                  <a:lnTo>
                    <a:pt x="601" y="190"/>
                  </a:lnTo>
                  <a:lnTo>
                    <a:pt x="599" y="190"/>
                  </a:lnTo>
                  <a:lnTo>
                    <a:pt x="597" y="190"/>
                  </a:lnTo>
                  <a:lnTo>
                    <a:pt x="597" y="192"/>
                  </a:lnTo>
                  <a:lnTo>
                    <a:pt x="597" y="194"/>
                  </a:lnTo>
                  <a:lnTo>
                    <a:pt x="599" y="197"/>
                  </a:lnTo>
                  <a:lnTo>
                    <a:pt x="599" y="199"/>
                  </a:lnTo>
                  <a:lnTo>
                    <a:pt x="597" y="201"/>
                  </a:lnTo>
                  <a:lnTo>
                    <a:pt x="597" y="204"/>
                  </a:lnTo>
                  <a:lnTo>
                    <a:pt x="594" y="206"/>
                  </a:lnTo>
                  <a:lnTo>
                    <a:pt x="592" y="210"/>
                  </a:lnTo>
                  <a:lnTo>
                    <a:pt x="592" y="220"/>
                  </a:lnTo>
                  <a:lnTo>
                    <a:pt x="592" y="224"/>
                  </a:lnTo>
                  <a:lnTo>
                    <a:pt x="590" y="226"/>
                  </a:lnTo>
                  <a:lnTo>
                    <a:pt x="588" y="226"/>
                  </a:lnTo>
                  <a:lnTo>
                    <a:pt x="585" y="226"/>
                  </a:lnTo>
                  <a:lnTo>
                    <a:pt x="581" y="226"/>
                  </a:lnTo>
                  <a:lnTo>
                    <a:pt x="578" y="226"/>
                  </a:lnTo>
                  <a:lnTo>
                    <a:pt x="578" y="229"/>
                  </a:lnTo>
                  <a:lnTo>
                    <a:pt x="578" y="231"/>
                  </a:lnTo>
                  <a:lnTo>
                    <a:pt x="576" y="233"/>
                  </a:lnTo>
                  <a:lnTo>
                    <a:pt x="574" y="233"/>
                  </a:lnTo>
                  <a:lnTo>
                    <a:pt x="569" y="231"/>
                  </a:lnTo>
                  <a:lnTo>
                    <a:pt x="567" y="229"/>
                  </a:lnTo>
                  <a:lnTo>
                    <a:pt x="565" y="226"/>
                  </a:lnTo>
                  <a:lnTo>
                    <a:pt x="562" y="226"/>
                  </a:lnTo>
                  <a:lnTo>
                    <a:pt x="560" y="229"/>
                  </a:lnTo>
                  <a:lnTo>
                    <a:pt x="558" y="229"/>
                  </a:lnTo>
                  <a:lnTo>
                    <a:pt x="553" y="226"/>
                  </a:lnTo>
                  <a:lnTo>
                    <a:pt x="551" y="226"/>
                  </a:lnTo>
                  <a:lnTo>
                    <a:pt x="551" y="229"/>
                  </a:lnTo>
                  <a:lnTo>
                    <a:pt x="551" y="231"/>
                  </a:lnTo>
                  <a:lnTo>
                    <a:pt x="546" y="233"/>
                  </a:lnTo>
                  <a:lnTo>
                    <a:pt x="542" y="233"/>
                  </a:lnTo>
                  <a:lnTo>
                    <a:pt x="537" y="233"/>
                  </a:lnTo>
                  <a:lnTo>
                    <a:pt x="533" y="233"/>
                  </a:lnTo>
                  <a:lnTo>
                    <a:pt x="530" y="233"/>
                  </a:lnTo>
                  <a:lnTo>
                    <a:pt x="528" y="231"/>
                  </a:lnTo>
                  <a:lnTo>
                    <a:pt x="526" y="233"/>
                  </a:lnTo>
                  <a:lnTo>
                    <a:pt x="521" y="233"/>
                  </a:lnTo>
                  <a:lnTo>
                    <a:pt x="519" y="231"/>
                  </a:lnTo>
                  <a:lnTo>
                    <a:pt x="517" y="231"/>
                  </a:lnTo>
                  <a:lnTo>
                    <a:pt x="512" y="233"/>
                  </a:lnTo>
                  <a:lnTo>
                    <a:pt x="508" y="238"/>
                  </a:lnTo>
                  <a:lnTo>
                    <a:pt x="505" y="240"/>
                  </a:lnTo>
                  <a:lnTo>
                    <a:pt x="501" y="242"/>
                  </a:lnTo>
                  <a:lnTo>
                    <a:pt x="498" y="247"/>
                  </a:lnTo>
                  <a:lnTo>
                    <a:pt x="496" y="249"/>
                  </a:lnTo>
                  <a:lnTo>
                    <a:pt x="494" y="252"/>
                  </a:lnTo>
                  <a:lnTo>
                    <a:pt x="492" y="254"/>
                  </a:lnTo>
                  <a:lnTo>
                    <a:pt x="492" y="256"/>
                  </a:lnTo>
                  <a:lnTo>
                    <a:pt x="489" y="258"/>
                  </a:lnTo>
                  <a:lnTo>
                    <a:pt x="487" y="261"/>
                  </a:lnTo>
                  <a:lnTo>
                    <a:pt x="485" y="261"/>
                  </a:lnTo>
                  <a:lnTo>
                    <a:pt x="482" y="263"/>
                  </a:lnTo>
                  <a:lnTo>
                    <a:pt x="478" y="265"/>
                  </a:lnTo>
                  <a:lnTo>
                    <a:pt x="473" y="270"/>
                  </a:lnTo>
                  <a:lnTo>
                    <a:pt x="469" y="274"/>
                  </a:lnTo>
                  <a:lnTo>
                    <a:pt x="464" y="281"/>
                  </a:lnTo>
                  <a:lnTo>
                    <a:pt x="464" y="286"/>
                  </a:lnTo>
                  <a:lnTo>
                    <a:pt x="464" y="288"/>
                  </a:lnTo>
                  <a:lnTo>
                    <a:pt x="464" y="290"/>
                  </a:lnTo>
                  <a:lnTo>
                    <a:pt x="464" y="293"/>
                  </a:lnTo>
                  <a:lnTo>
                    <a:pt x="462" y="295"/>
                  </a:lnTo>
                  <a:lnTo>
                    <a:pt x="457" y="300"/>
                  </a:lnTo>
                  <a:lnTo>
                    <a:pt x="455" y="300"/>
                  </a:lnTo>
                  <a:lnTo>
                    <a:pt x="450" y="304"/>
                  </a:lnTo>
                  <a:lnTo>
                    <a:pt x="448" y="306"/>
                  </a:lnTo>
                  <a:lnTo>
                    <a:pt x="446" y="311"/>
                  </a:lnTo>
                  <a:lnTo>
                    <a:pt x="444" y="313"/>
                  </a:lnTo>
                  <a:lnTo>
                    <a:pt x="441" y="318"/>
                  </a:lnTo>
                  <a:lnTo>
                    <a:pt x="439" y="322"/>
                  </a:lnTo>
                  <a:lnTo>
                    <a:pt x="439" y="327"/>
                  </a:lnTo>
                  <a:lnTo>
                    <a:pt x="439" y="332"/>
                  </a:lnTo>
                  <a:lnTo>
                    <a:pt x="439" y="341"/>
                  </a:lnTo>
                  <a:lnTo>
                    <a:pt x="439" y="343"/>
                  </a:lnTo>
                  <a:lnTo>
                    <a:pt x="439" y="348"/>
                  </a:lnTo>
                  <a:lnTo>
                    <a:pt x="439" y="352"/>
                  </a:lnTo>
                  <a:lnTo>
                    <a:pt x="437" y="359"/>
                  </a:lnTo>
                  <a:lnTo>
                    <a:pt x="432" y="366"/>
                  </a:lnTo>
                  <a:lnTo>
                    <a:pt x="430" y="375"/>
                  </a:lnTo>
                  <a:lnTo>
                    <a:pt x="428" y="382"/>
                  </a:lnTo>
                  <a:lnTo>
                    <a:pt x="425" y="389"/>
                  </a:lnTo>
                  <a:lnTo>
                    <a:pt x="425" y="393"/>
                  </a:lnTo>
                  <a:lnTo>
                    <a:pt x="418" y="396"/>
                  </a:lnTo>
                  <a:lnTo>
                    <a:pt x="409" y="400"/>
                  </a:lnTo>
                  <a:lnTo>
                    <a:pt x="402" y="402"/>
                  </a:lnTo>
                  <a:lnTo>
                    <a:pt x="398" y="407"/>
                  </a:lnTo>
                  <a:lnTo>
                    <a:pt x="393" y="409"/>
                  </a:lnTo>
                  <a:lnTo>
                    <a:pt x="389" y="412"/>
                  </a:lnTo>
                  <a:lnTo>
                    <a:pt x="382" y="414"/>
                  </a:lnTo>
                  <a:lnTo>
                    <a:pt x="377" y="416"/>
                  </a:lnTo>
                  <a:lnTo>
                    <a:pt x="375" y="416"/>
                  </a:lnTo>
                  <a:lnTo>
                    <a:pt x="373" y="414"/>
                  </a:lnTo>
                  <a:lnTo>
                    <a:pt x="368" y="409"/>
                  </a:lnTo>
                  <a:lnTo>
                    <a:pt x="366" y="409"/>
                  </a:lnTo>
                  <a:lnTo>
                    <a:pt x="361" y="407"/>
                  </a:lnTo>
                  <a:lnTo>
                    <a:pt x="357" y="407"/>
                  </a:lnTo>
                  <a:lnTo>
                    <a:pt x="354" y="407"/>
                  </a:lnTo>
                  <a:lnTo>
                    <a:pt x="352" y="407"/>
                  </a:lnTo>
                  <a:lnTo>
                    <a:pt x="350" y="405"/>
                  </a:lnTo>
                  <a:lnTo>
                    <a:pt x="348" y="402"/>
                  </a:lnTo>
                  <a:lnTo>
                    <a:pt x="345" y="402"/>
                  </a:lnTo>
                  <a:lnTo>
                    <a:pt x="343" y="402"/>
                  </a:lnTo>
                  <a:lnTo>
                    <a:pt x="341" y="402"/>
                  </a:lnTo>
                  <a:lnTo>
                    <a:pt x="336" y="402"/>
                  </a:lnTo>
                  <a:lnTo>
                    <a:pt x="336" y="400"/>
                  </a:lnTo>
                  <a:lnTo>
                    <a:pt x="332" y="398"/>
                  </a:lnTo>
                  <a:lnTo>
                    <a:pt x="329" y="398"/>
                  </a:lnTo>
                  <a:lnTo>
                    <a:pt x="325" y="398"/>
                  </a:lnTo>
                  <a:lnTo>
                    <a:pt x="322" y="396"/>
                  </a:lnTo>
                  <a:lnTo>
                    <a:pt x="320" y="393"/>
                  </a:lnTo>
                  <a:lnTo>
                    <a:pt x="318" y="393"/>
                  </a:lnTo>
                  <a:lnTo>
                    <a:pt x="318" y="389"/>
                  </a:lnTo>
                  <a:lnTo>
                    <a:pt x="316" y="386"/>
                  </a:lnTo>
                  <a:lnTo>
                    <a:pt x="313" y="386"/>
                  </a:lnTo>
                  <a:lnTo>
                    <a:pt x="311" y="389"/>
                  </a:lnTo>
                  <a:lnTo>
                    <a:pt x="311" y="393"/>
                  </a:lnTo>
                  <a:lnTo>
                    <a:pt x="313" y="398"/>
                  </a:lnTo>
                  <a:lnTo>
                    <a:pt x="313" y="402"/>
                  </a:lnTo>
                  <a:lnTo>
                    <a:pt x="316" y="405"/>
                  </a:lnTo>
                  <a:lnTo>
                    <a:pt x="316" y="409"/>
                  </a:lnTo>
                  <a:lnTo>
                    <a:pt x="316" y="412"/>
                  </a:lnTo>
                  <a:lnTo>
                    <a:pt x="313" y="414"/>
                  </a:lnTo>
                  <a:lnTo>
                    <a:pt x="309" y="414"/>
                  </a:lnTo>
                  <a:lnTo>
                    <a:pt x="304" y="416"/>
                  </a:lnTo>
                  <a:lnTo>
                    <a:pt x="295" y="418"/>
                  </a:lnTo>
                  <a:lnTo>
                    <a:pt x="288" y="421"/>
                  </a:lnTo>
                  <a:lnTo>
                    <a:pt x="284" y="425"/>
                  </a:lnTo>
                  <a:lnTo>
                    <a:pt x="281" y="423"/>
                  </a:lnTo>
                  <a:lnTo>
                    <a:pt x="275" y="423"/>
                  </a:lnTo>
                  <a:lnTo>
                    <a:pt x="270" y="423"/>
                  </a:lnTo>
                  <a:lnTo>
                    <a:pt x="265" y="421"/>
                  </a:lnTo>
                  <a:lnTo>
                    <a:pt x="263" y="421"/>
                  </a:lnTo>
                  <a:lnTo>
                    <a:pt x="261" y="418"/>
                  </a:lnTo>
                  <a:lnTo>
                    <a:pt x="261" y="416"/>
                  </a:lnTo>
                  <a:lnTo>
                    <a:pt x="261" y="414"/>
                  </a:lnTo>
                  <a:lnTo>
                    <a:pt x="261" y="409"/>
                  </a:lnTo>
                  <a:lnTo>
                    <a:pt x="261" y="402"/>
                  </a:lnTo>
                  <a:lnTo>
                    <a:pt x="261" y="398"/>
                  </a:lnTo>
                  <a:lnTo>
                    <a:pt x="261" y="391"/>
                  </a:lnTo>
                  <a:lnTo>
                    <a:pt x="259" y="391"/>
                  </a:lnTo>
                  <a:lnTo>
                    <a:pt x="254" y="389"/>
                  </a:lnTo>
                  <a:lnTo>
                    <a:pt x="252" y="386"/>
                  </a:lnTo>
                  <a:lnTo>
                    <a:pt x="247" y="382"/>
                  </a:lnTo>
                  <a:lnTo>
                    <a:pt x="245" y="380"/>
                  </a:lnTo>
                  <a:lnTo>
                    <a:pt x="243" y="377"/>
                  </a:lnTo>
                  <a:lnTo>
                    <a:pt x="238" y="380"/>
                  </a:lnTo>
                  <a:lnTo>
                    <a:pt x="233" y="377"/>
                  </a:lnTo>
                  <a:lnTo>
                    <a:pt x="229" y="377"/>
                  </a:lnTo>
                  <a:lnTo>
                    <a:pt x="227" y="377"/>
                  </a:lnTo>
                  <a:lnTo>
                    <a:pt x="224" y="375"/>
                  </a:lnTo>
                  <a:lnTo>
                    <a:pt x="220" y="375"/>
                  </a:lnTo>
                  <a:lnTo>
                    <a:pt x="220" y="373"/>
                  </a:lnTo>
                  <a:lnTo>
                    <a:pt x="220" y="377"/>
                  </a:lnTo>
                  <a:lnTo>
                    <a:pt x="217" y="377"/>
                  </a:lnTo>
                  <a:lnTo>
                    <a:pt x="217" y="380"/>
                  </a:lnTo>
                  <a:lnTo>
                    <a:pt x="215" y="380"/>
                  </a:lnTo>
                  <a:lnTo>
                    <a:pt x="213" y="377"/>
                  </a:lnTo>
                  <a:lnTo>
                    <a:pt x="211" y="373"/>
                  </a:lnTo>
                  <a:lnTo>
                    <a:pt x="211" y="370"/>
                  </a:lnTo>
                  <a:lnTo>
                    <a:pt x="208" y="368"/>
                  </a:lnTo>
                  <a:lnTo>
                    <a:pt x="206" y="366"/>
                  </a:lnTo>
                  <a:lnTo>
                    <a:pt x="204" y="364"/>
                  </a:lnTo>
                  <a:lnTo>
                    <a:pt x="201" y="364"/>
                  </a:lnTo>
                  <a:lnTo>
                    <a:pt x="199" y="361"/>
                  </a:lnTo>
                  <a:lnTo>
                    <a:pt x="197" y="359"/>
                  </a:lnTo>
                  <a:lnTo>
                    <a:pt x="192" y="361"/>
                  </a:lnTo>
                  <a:lnTo>
                    <a:pt x="190" y="361"/>
                  </a:lnTo>
                  <a:lnTo>
                    <a:pt x="183" y="361"/>
                  </a:lnTo>
                  <a:lnTo>
                    <a:pt x="176" y="361"/>
                  </a:lnTo>
                  <a:lnTo>
                    <a:pt x="169" y="361"/>
                  </a:lnTo>
                  <a:lnTo>
                    <a:pt x="163" y="364"/>
                  </a:lnTo>
                  <a:lnTo>
                    <a:pt x="158" y="364"/>
                  </a:lnTo>
                  <a:lnTo>
                    <a:pt x="156" y="366"/>
                  </a:lnTo>
                  <a:lnTo>
                    <a:pt x="151" y="366"/>
                  </a:lnTo>
                  <a:lnTo>
                    <a:pt x="147" y="366"/>
                  </a:lnTo>
                  <a:lnTo>
                    <a:pt x="144" y="368"/>
                  </a:lnTo>
                  <a:lnTo>
                    <a:pt x="144" y="370"/>
                  </a:lnTo>
                  <a:lnTo>
                    <a:pt x="142" y="375"/>
                  </a:lnTo>
                  <a:lnTo>
                    <a:pt x="140" y="375"/>
                  </a:lnTo>
                  <a:lnTo>
                    <a:pt x="137" y="377"/>
                  </a:lnTo>
                  <a:lnTo>
                    <a:pt x="133" y="377"/>
                  </a:lnTo>
                  <a:lnTo>
                    <a:pt x="131" y="380"/>
                  </a:lnTo>
                  <a:lnTo>
                    <a:pt x="131" y="382"/>
                  </a:lnTo>
                  <a:lnTo>
                    <a:pt x="126" y="386"/>
                  </a:lnTo>
                  <a:lnTo>
                    <a:pt x="124" y="389"/>
                  </a:lnTo>
                  <a:lnTo>
                    <a:pt x="119" y="389"/>
                  </a:lnTo>
                  <a:lnTo>
                    <a:pt x="115" y="391"/>
                  </a:lnTo>
                  <a:lnTo>
                    <a:pt x="110" y="393"/>
                  </a:lnTo>
                  <a:lnTo>
                    <a:pt x="108" y="396"/>
                  </a:lnTo>
                  <a:lnTo>
                    <a:pt x="105" y="398"/>
                  </a:lnTo>
                  <a:lnTo>
                    <a:pt x="103" y="398"/>
                  </a:lnTo>
                  <a:lnTo>
                    <a:pt x="101" y="398"/>
                  </a:lnTo>
                  <a:lnTo>
                    <a:pt x="99" y="398"/>
                  </a:lnTo>
                  <a:lnTo>
                    <a:pt x="96" y="398"/>
                  </a:lnTo>
                  <a:lnTo>
                    <a:pt x="92" y="398"/>
                  </a:lnTo>
                  <a:lnTo>
                    <a:pt x="87" y="400"/>
                  </a:lnTo>
                  <a:lnTo>
                    <a:pt x="85" y="400"/>
                  </a:lnTo>
                  <a:lnTo>
                    <a:pt x="83" y="400"/>
                  </a:lnTo>
                  <a:lnTo>
                    <a:pt x="83" y="398"/>
                  </a:lnTo>
                  <a:lnTo>
                    <a:pt x="80" y="396"/>
                  </a:lnTo>
                  <a:lnTo>
                    <a:pt x="83" y="393"/>
                  </a:lnTo>
                  <a:lnTo>
                    <a:pt x="85" y="391"/>
                  </a:lnTo>
                  <a:lnTo>
                    <a:pt x="89" y="391"/>
                  </a:lnTo>
                  <a:lnTo>
                    <a:pt x="92" y="389"/>
                  </a:lnTo>
                  <a:lnTo>
                    <a:pt x="94" y="386"/>
                  </a:lnTo>
                  <a:lnTo>
                    <a:pt x="94" y="384"/>
                  </a:lnTo>
                  <a:lnTo>
                    <a:pt x="94" y="380"/>
                  </a:lnTo>
                  <a:lnTo>
                    <a:pt x="92" y="377"/>
                  </a:lnTo>
                  <a:lnTo>
                    <a:pt x="89" y="377"/>
                  </a:lnTo>
                  <a:lnTo>
                    <a:pt x="87" y="377"/>
                  </a:lnTo>
                  <a:lnTo>
                    <a:pt x="83" y="377"/>
                  </a:lnTo>
                  <a:lnTo>
                    <a:pt x="80" y="377"/>
                  </a:lnTo>
                  <a:lnTo>
                    <a:pt x="78" y="375"/>
                  </a:lnTo>
                  <a:lnTo>
                    <a:pt x="76" y="370"/>
                  </a:lnTo>
                  <a:lnTo>
                    <a:pt x="73" y="368"/>
                  </a:lnTo>
                  <a:lnTo>
                    <a:pt x="71" y="368"/>
                  </a:lnTo>
                  <a:lnTo>
                    <a:pt x="69" y="366"/>
                  </a:lnTo>
                  <a:lnTo>
                    <a:pt x="62" y="366"/>
                  </a:lnTo>
                  <a:lnTo>
                    <a:pt x="60" y="368"/>
                  </a:lnTo>
                  <a:lnTo>
                    <a:pt x="57" y="370"/>
                  </a:lnTo>
                  <a:lnTo>
                    <a:pt x="53" y="373"/>
                  </a:lnTo>
                  <a:lnTo>
                    <a:pt x="51" y="375"/>
                  </a:lnTo>
                  <a:lnTo>
                    <a:pt x="44" y="375"/>
                  </a:lnTo>
                  <a:lnTo>
                    <a:pt x="39" y="377"/>
                  </a:lnTo>
                  <a:lnTo>
                    <a:pt x="35" y="382"/>
                  </a:lnTo>
                  <a:lnTo>
                    <a:pt x="28" y="389"/>
                  </a:lnTo>
                  <a:lnTo>
                    <a:pt x="25" y="396"/>
                  </a:lnTo>
                  <a:lnTo>
                    <a:pt x="19" y="396"/>
                  </a:lnTo>
                  <a:lnTo>
                    <a:pt x="9" y="393"/>
                  </a:lnTo>
                  <a:lnTo>
                    <a:pt x="0" y="389"/>
                  </a:lnTo>
                  <a:lnTo>
                    <a:pt x="3" y="386"/>
                  </a:lnTo>
                  <a:lnTo>
                    <a:pt x="5" y="380"/>
                  </a:lnTo>
                  <a:lnTo>
                    <a:pt x="7" y="370"/>
                  </a:lnTo>
                  <a:lnTo>
                    <a:pt x="7" y="361"/>
                  </a:lnTo>
                  <a:lnTo>
                    <a:pt x="9" y="354"/>
                  </a:lnTo>
                  <a:lnTo>
                    <a:pt x="12" y="350"/>
                  </a:lnTo>
                  <a:lnTo>
                    <a:pt x="14" y="345"/>
                  </a:lnTo>
                  <a:lnTo>
                    <a:pt x="16" y="343"/>
                  </a:lnTo>
                  <a:lnTo>
                    <a:pt x="19" y="336"/>
                  </a:lnTo>
                  <a:lnTo>
                    <a:pt x="21" y="327"/>
                  </a:lnTo>
                  <a:lnTo>
                    <a:pt x="23" y="320"/>
                  </a:lnTo>
                  <a:lnTo>
                    <a:pt x="28" y="313"/>
                  </a:lnTo>
                  <a:lnTo>
                    <a:pt x="32" y="304"/>
                  </a:lnTo>
                  <a:lnTo>
                    <a:pt x="35" y="300"/>
                  </a:lnTo>
                  <a:lnTo>
                    <a:pt x="35" y="293"/>
                  </a:lnTo>
                  <a:lnTo>
                    <a:pt x="37" y="288"/>
                  </a:lnTo>
                  <a:lnTo>
                    <a:pt x="37" y="281"/>
                  </a:lnTo>
                  <a:lnTo>
                    <a:pt x="39" y="277"/>
                  </a:lnTo>
                  <a:lnTo>
                    <a:pt x="41" y="270"/>
                  </a:lnTo>
                  <a:lnTo>
                    <a:pt x="51" y="265"/>
                  </a:lnTo>
                  <a:lnTo>
                    <a:pt x="69" y="254"/>
                  </a:lnTo>
                  <a:lnTo>
                    <a:pt x="73" y="252"/>
                  </a:lnTo>
                  <a:lnTo>
                    <a:pt x="76" y="252"/>
                  </a:lnTo>
                  <a:lnTo>
                    <a:pt x="78" y="254"/>
                  </a:lnTo>
                  <a:lnTo>
                    <a:pt x="83" y="254"/>
                  </a:lnTo>
                  <a:lnTo>
                    <a:pt x="83" y="252"/>
                  </a:lnTo>
                  <a:lnTo>
                    <a:pt x="87" y="249"/>
                  </a:lnTo>
                  <a:lnTo>
                    <a:pt x="92" y="247"/>
                  </a:lnTo>
                  <a:lnTo>
                    <a:pt x="96" y="245"/>
                  </a:lnTo>
                  <a:lnTo>
                    <a:pt x="99" y="245"/>
                  </a:lnTo>
                  <a:lnTo>
                    <a:pt x="101" y="240"/>
                  </a:lnTo>
                  <a:lnTo>
                    <a:pt x="101" y="238"/>
                  </a:lnTo>
                  <a:lnTo>
                    <a:pt x="103" y="231"/>
                  </a:lnTo>
                  <a:lnTo>
                    <a:pt x="103" y="229"/>
                  </a:lnTo>
                  <a:lnTo>
                    <a:pt x="105" y="226"/>
                  </a:lnTo>
                  <a:lnTo>
                    <a:pt x="108" y="224"/>
                  </a:lnTo>
                  <a:lnTo>
                    <a:pt x="110" y="220"/>
                  </a:lnTo>
                  <a:lnTo>
                    <a:pt x="112" y="217"/>
                  </a:lnTo>
                  <a:lnTo>
                    <a:pt x="112" y="215"/>
                  </a:lnTo>
                  <a:lnTo>
                    <a:pt x="110" y="210"/>
                  </a:lnTo>
                  <a:lnTo>
                    <a:pt x="108" y="206"/>
                  </a:lnTo>
                  <a:lnTo>
                    <a:pt x="103" y="204"/>
                  </a:lnTo>
                  <a:lnTo>
                    <a:pt x="101" y="201"/>
                  </a:lnTo>
                  <a:lnTo>
                    <a:pt x="101" y="199"/>
                  </a:lnTo>
                  <a:lnTo>
                    <a:pt x="101" y="197"/>
                  </a:lnTo>
                  <a:lnTo>
                    <a:pt x="101" y="194"/>
                  </a:lnTo>
                  <a:lnTo>
                    <a:pt x="101" y="192"/>
                  </a:lnTo>
                  <a:lnTo>
                    <a:pt x="101" y="188"/>
                  </a:lnTo>
                  <a:lnTo>
                    <a:pt x="101" y="185"/>
                  </a:lnTo>
                  <a:lnTo>
                    <a:pt x="103" y="185"/>
                  </a:lnTo>
                  <a:lnTo>
                    <a:pt x="108" y="183"/>
                  </a:lnTo>
                  <a:lnTo>
                    <a:pt x="121" y="176"/>
                  </a:lnTo>
                  <a:lnTo>
                    <a:pt x="124" y="176"/>
                  </a:lnTo>
                  <a:lnTo>
                    <a:pt x="126" y="176"/>
                  </a:lnTo>
                  <a:lnTo>
                    <a:pt x="128" y="176"/>
                  </a:lnTo>
                  <a:lnTo>
                    <a:pt x="131" y="181"/>
                  </a:lnTo>
                  <a:lnTo>
                    <a:pt x="135" y="183"/>
                  </a:lnTo>
                  <a:lnTo>
                    <a:pt x="140" y="183"/>
                  </a:lnTo>
                  <a:lnTo>
                    <a:pt x="144" y="185"/>
                  </a:lnTo>
                  <a:lnTo>
                    <a:pt x="151" y="188"/>
                  </a:lnTo>
                  <a:lnTo>
                    <a:pt x="156" y="188"/>
                  </a:lnTo>
                  <a:lnTo>
                    <a:pt x="160" y="190"/>
                  </a:lnTo>
                  <a:lnTo>
                    <a:pt x="165" y="190"/>
                  </a:lnTo>
                  <a:lnTo>
                    <a:pt x="169" y="188"/>
                  </a:lnTo>
                  <a:lnTo>
                    <a:pt x="176" y="185"/>
                  </a:lnTo>
                  <a:lnTo>
                    <a:pt x="179" y="185"/>
                  </a:lnTo>
                  <a:lnTo>
                    <a:pt x="183" y="183"/>
                  </a:lnTo>
                  <a:lnTo>
                    <a:pt x="188" y="181"/>
                  </a:lnTo>
                  <a:lnTo>
                    <a:pt x="190" y="176"/>
                  </a:lnTo>
                  <a:lnTo>
                    <a:pt x="195" y="176"/>
                  </a:lnTo>
                  <a:lnTo>
                    <a:pt x="204" y="176"/>
                  </a:lnTo>
                  <a:lnTo>
                    <a:pt x="208" y="178"/>
                  </a:lnTo>
                  <a:lnTo>
                    <a:pt x="215" y="174"/>
                  </a:lnTo>
                  <a:lnTo>
                    <a:pt x="222" y="167"/>
                  </a:lnTo>
                  <a:lnTo>
                    <a:pt x="227" y="165"/>
                  </a:lnTo>
                  <a:lnTo>
                    <a:pt x="233" y="162"/>
                  </a:lnTo>
                  <a:lnTo>
                    <a:pt x="236" y="158"/>
                  </a:lnTo>
                  <a:lnTo>
                    <a:pt x="238" y="156"/>
                  </a:lnTo>
                  <a:lnTo>
                    <a:pt x="240" y="153"/>
                  </a:lnTo>
                  <a:lnTo>
                    <a:pt x="240" y="151"/>
                  </a:lnTo>
                  <a:lnTo>
                    <a:pt x="243" y="149"/>
                  </a:lnTo>
                  <a:lnTo>
                    <a:pt x="245" y="147"/>
                  </a:lnTo>
                  <a:lnTo>
                    <a:pt x="245" y="144"/>
                  </a:lnTo>
                  <a:lnTo>
                    <a:pt x="263" y="151"/>
                  </a:lnTo>
                  <a:lnTo>
                    <a:pt x="268" y="151"/>
                  </a:lnTo>
                  <a:lnTo>
                    <a:pt x="270" y="156"/>
                  </a:lnTo>
                  <a:lnTo>
                    <a:pt x="272" y="158"/>
                  </a:lnTo>
                  <a:lnTo>
                    <a:pt x="281" y="160"/>
                  </a:lnTo>
                  <a:lnTo>
                    <a:pt x="288" y="162"/>
                  </a:lnTo>
                  <a:lnTo>
                    <a:pt x="293" y="167"/>
                  </a:lnTo>
                  <a:lnTo>
                    <a:pt x="295" y="167"/>
                  </a:lnTo>
                  <a:lnTo>
                    <a:pt x="297" y="172"/>
                  </a:lnTo>
                  <a:lnTo>
                    <a:pt x="306" y="165"/>
                  </a:lnTo>
                  <a:lnTo>
                    <a:pt x="318" y="158"/>
                  </a:lnTo>
                  <a:lnTo>
                    <a:pt x="316" y="158"/>
                  </a:lnTo>
                  <a:lnTo>
                    <a:pt x="313" y="153"/>
                  </a:lnTo>
                  <a:lnTo>
                    <a:pt x="311" y="151"/>
                  </a:lnTo>
                  <a:lnTo>
                    <a:pt x="311" y="147"/>
                  </a:lnTo>
                  <a:lnTo>
                    <a:pt x="311" y="142"/>
                  </a:lnTo>
                  <a:lnTo>
                    <a:pt x="318" y="137"/>
                  </a:lnTo>
                  <a:lnTo>
                    <a:pt x="327" y="135"/>
                  </a:lnTo>
                  <a:lnTo>
                    <a:pt x="325" y="128"/>
                  </a:lnTo>
                  <a:lnTo>
                    <a:pt x="322" y="124"/>
                  </a:lnTo>
                  <a:lnTo>
                    <a:pt x="320" y="119"/>
                  </a:lnTo>
                  <a:lnTo>
                    <a:pt x="320" y="117"/>
                  </a:lnTo>
                  <a:lnTo>
                    <a:pt x="320" y="115"/>
                  </a:lnTo>
                  <a:lnTo>
                    <a:pt x="320" y="112"/>
                  </a:lnTo>
                  <a:lnTo>
                    <a:pt x="320" y="110"/>
                  </a:lnTo>
                  <a:lnTo>
                    <a:pt x="320" y="108"/>
                  </a:lnTo>
                  <a:lnTo>
                    <a:pt x="320" y="105"/>
                  </a:lnTo>
                  <a:lnTo>
                    <a:pt x="318" y="105"/>
                  </a:lnTo>
                  <a:lnTo>
                    <a:pt x="318" y="101"/>
                  </a:lnTo>
                  <a:lnTo>
                    <a:pt x="318" y="94"/>
                  </a:lnTo>
                  <a:lnTo>
                    <a:pt x="320" y="94"/>
                  </a:lnTo>
                  <a:lnTo>
                    <a:pt x="322" y="94"/>
                  </a:lnTo>
                  <a:lnTo>
                    <a:pt x="325" y="94"/>
                  </a:lnTo>
                  <a:lnTo>
                    <a:pt x="327" y="94"/>
                  </a:lnTo>
                  <a:lnTo>
                    <a:pt x="329" y="92"/>
                  </a:lnTo>
                  <a:lnTo>
                    <a:pt x="332" y="89"/>
                  </a:lnTo>
                  <a:lnTo>
                    <a:pt x="334" y="87"/>
                  </a:lnTo>
                  <a:lnTo>
                    <a:pt x="334" y="85"/>
                  </a:lnTo>
                  <a:lnTo>
                    <a:pt x="334" y="83"/>
                  </a:lnTo>
                  <a:lnTo>
                    <a:pt x="336" y="83"/>
                  </a:lnTo>
                  <a:lnTo>
                    <a:pt x="341" y="80"/>
                  </a:lnTo>
                  <a:lnTo>
                    <a:pt x="343" y="80"/>
                  </a:lnTo>
                  <a:lnTo>
                    <a:pt x="345" y="80"/>
                  </a:lnTo>
                  <a:lnTo>
                    <a:pt x="348" y="80"/>
                  </a:lnTo>
                  <a:lnTo>
                    <a:pt x="348" y="78"/>
                  </a:lnTo>
                  <a:lnTo>
                    <a:pt x="350" y="73"/>
                  </a:lnTo>
                  <a:lnTo>
                    <a:pt x="352" y="69"/>
                  </a:lnTo>
                  <a:lnTo>
                    <a:pt x="352" y="64"/>
                  </a:lnTo>
                  <a:lnTo>
                    <a:pt x="354" y="60"/>
                  </a:lnTo>
                  <a:lnTo>
                    <a:pt x="357" y="57"/>
                  </a:lnTo>
                  <a:lnTo>
                    <a:pt x="359" y="57"/>
                  </a:lnTo>
                  <a:lnTo>
                    <a:pt x="364" y="55"/>
                  </a:lnTo>
                  <a:lnTo>
                    <a:pt x="368" y="51"/>
                  </a:lnTo>
                  <a:lnTo>
                    <a:pt x="368" y="48"/>
                  </a:lnTo>
                  <a:lnTo>
                    <a:pt x="370" y="46"/>
                  </a:lnTo>
                  <a:lnTo>
                    <a:pt x="373" y="44"/>
                  </a:lnTo>
                  <a:lnTo>
                    <a:pt x="375" y="44"/>
                  </a:lnTo>
                  <a:lnTo>
                    <a:pt x="377" y="44"/>
                  </a:lnTo>
                  <a:lnTo>
                    <a:pt x="380" y="44"/>
                  </a:lnTo>
                  <a:lnTo>
                    <a:pt x="384" y="46"/>
                  </a:lnTo>
                  <a:lnTo>
                    <a:pt x="386" y="46"/>
                  </a:lnTo>
                  <a:lnTo>
                    <a:pt x="389" y="46"/>
                  </a:lnTo>
                  <a:lnTo>
                    <a:pt x="393" y="44"/>
                  </a:lnTo>
                  <a:lnTo>
                    <a:pt x="400" y="41"/>
                  </a:lnTo>
                  <a:lnTo>
                    <a:pt x="402" y="41"/>
                  </a:lnTo>
                  <a:lnTo>
                    <a:pt x="405" y="41"/>
                  </a:lnTo>
                  <a:lnTo>
                    <a:pt x="407" y="44"/>
                  </a:lnTo>
                  <a:lnTo>
                    <a:pt x="409" y="46"/>
                  </a:lnTo>
                  <a:lnTo>
                    <a:pt x="412" y="46"/>
                  </a:lnTo>
                  <a:lnTo>
                    <a:pt x="414" y="46"/>
                  </a:lnTo>
                  <a:lnTo>
                    <a:pt x="414" y="44"/>
                  </a:lnTo>
                  <a:lnTo>
                    <a:pt x="416" y="44"/>
                  </a:lnTo>
                  <a:lnTo>
                    <a:pt x="416" y="41"/>
                  </a:lnTo>
                  <a:lnTo>
                    <a:pt x="416" y="39"/>
                  </a:lnTo>
                  <a:lnTo>
                    <a:pt x="416" y="37"/>
                  </a:lnTo>
                  <a:lnTo>
                    <a:pt x="414" y="28"/>
                  </a:lnTo>
                  <a:lnTo>
                    <a:pt x="414" y="21"/>
                  </a:lnTo>
                  <a:lnTo>
                    <a:pt x="414" y="19"/>
                  </a:lnTo>
                  <a:lnTo>
                    <a:pt x="414" y="16"/>
                  </a:lnTo>
                  <a:lnTo>
                    <a:pt x="414" y="14"/>
                  </a:lnTo>
                  <a:lnTo>
                    <a:pt x="416" y="12"/>
                  </a:lnTo>
                  <a:lnTo>
                    <a:pt x="423" y="5"/>
                  </a:lnTo>
                  <a:lnTo>
                    <a:pt x="428" y="3"/>
                  </a:lnTo>
                  <a:lnTo>
                    <a:pt x="430" y="0"/>
                  </a:lnTo>
                  <a:lnTo>
                    <a:pt x="432" y="0"/>
                  </a:lnTo>
                  <a:lnTo>
                    <a:pt x="437" y="0"/>
                  </a:lnTo>
                  <a:lnTo>
                    <a:pt x="441" y="3"/>
                  </a:lnTo>
                  <a:lnTo>
                    <a:pt x="450" y="5"/>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12" name="A112">
              <a:extLst>
                <a:ext uri="{FF2B5EF4-FFF2-40B4-BE49-F238E27FC236}">
                  <a16:creationId xmlns:a16="http://schemas.microsoft.com/office/drawing/2014/main" id="{4D18B49D-7C3F-8002-B42B-939F7D79AA9D}"/>
                </a:ext>
              </a:extLst>
            </xdr:cNvPr>
            <xdr:cNvSpPr>
              <a:spLocks/>
            </xdr:cNvSpPr>
          </xdr:nvSpPr>
          <xdr:spPr bwMode="auto">
            <a:xfrm>
              <a:off x="4507270" y="8390301"/>
              <a:ext cx="546025" cy="322908"/>
            </a:xfrm>
            <a:custGeom>
              <a:avLst/>
              <a:gdLst/>
              <a:ahLst/>
              <a:cxnLst>
                <a:cxn ang="0">
                  <a:pos x="448" y="14"/>
                </a:cxn>
                <a:cxn ang="0">
                  <a:pos x="432" y="37"/>
                </a:cxn>
                <a:cxn ang="0">
                  <a:pos x="439" y="53"/>
                </a:cxn>
                <a:cxn ang="0">
                  <a:pos x="457" y="44"/>
                </a:cxn>
                <a:cxn ang="0">
                  <a:pos x="471" y="53"/>
                </a:cxn>
                <a:cxn ang="0">
                  <a:pos x="503" y="44"/>
                </a:cxn>
                <a:cxn ang="0">
                  <a:pos x="523" y="28"/>
                </a:cxn>
                <a:cxn ang="0">
                  <a:pos x="544" y="23"/>
                </a:cxn>
                <a:cxn ang="0">
                  <a:pos x="553" y="32"/>
                </a:cxn>
                <a:cxn ang="0">
                  <a:pos x="564" y="60"/>
                </a:cxn>
                <a:cxn ang="0">
                  <a:pos x="571" y="80"/>
                </a:cxn>
                <a:cxn ang="0">
                  <a:pos x="557" y="98"/>
                </a:cxn>
                <a:cxn ang="0">
                  <a:pos x="512" y="117"/>
                </a:cxn>
                <a:cxn ang="0">
                  <a:pos x="475" y="124"/>
                </a:cxn>
                <a:cxn ang="0">
                  <a:pos x="445" y="112"/>
                </a:cxn>
                <a:cxn ang="0">
                  <a:pos x="425" y="135"/>
                </a:cxn>
                <a:cxn ang="0">
                  <a:pos x="432" y="160"/>
                </a:cxn>
                <a:cxn ang="0">
                  <a:pos x="416" y="183"/>
                </a:cxn>
                <a:cxn ang="0">
                  <a:pos x="375" y="201"/>
                </a:cxn>
                <a:cxn ang="0">
                  <a:pos x="352" y="249"/>
                </a:cxn>
                <a:cxn ang="0">
                  <a:pos x="331" y="297"/>
                </a:cxn>
                <a:cxn ang="0">
                  <a:pos x="304" y="329"/>
                </a:cxn>
                <a:cxn ang="0">
                  <a:pos x="265" y="338"/>
                </a:cxn>
                <a:cxn ang="0">
                  <a:pos x="233" y="327"/>
                </a:cxn>
                <a:cxn ang="0">
                  <a:pos x="217" y="290"/>
                </a:cxn>
                <a:cxn ang="0">
                  <a:pos x="215" y="249"/>
                </a:cxn>
                <a:cxn ang="0">
                  <a:pos x="194" y="236"/>
                </a:cxn>
                <a:cxn ang="0">
                  <a:pos x="180" y="258"/>
                </a:cxn>
                <a:cxn ang="0">
                  <a:pos x="148" y="258"/>
                </a:cxn>
                <a:cxn ang="0">
                  <a:pos x="135" y="279"/>
                </a:cxn>
                <a:cxn ang="0">
                  <a:pos x="105" y="288"/>
                </a:cxn>
                <a:cxn ang="0">
                  <a:pos x="89" y="256"/>
                </a:cxn>
                <a:cxn ang="0">
                  <a:pos x="59" y="238"/>
                </a:cxn>
                <a:cxn ang="0">
                  <a:pos x="23" y="206"/>
                </a:cxn>
                <a:cxn ang="0">
                  <a:pos x="7" y="174"/>
                </a:cxn>
                <a:cxn ang="0">
                  <a:pos x="2" y="142"/>
                </a:cxn>
                <a:cxn ang="0">
                  <a:pos x="25" y="101"/>
                </a:cxn>
                <a:cxn ang="0">
                  <a:pos x="41" y="101"/>
                </a:cxn>
                <a:cxn ang="0">
                  <a:pos x="57" y="98"/>
                </a:cxn>
                <a:cxn ang="0">
                  <a:pos x="84" y="89"/>
                </a:cxn>
                <a:cxn ang="0">
                  <a:pos x="105" y="89"/>
                </a:cxn>
                <a:cxn ang="0">
                  <a:pos x="130" y="94"/>
                </a:cxn>
                <a:cxn ang="0">
                  <a:pos x="155" y="85"/>
                </a:cxn>
                <a:cxn ang="0">
                  <a:pos x="176" y="96"/>
                </a:cxn>
                <a:cxn ang="0">
                  <a:pos x="205" y="94"/>
                </a:cxn>
                <a:cxn ang="0">
                  <a:pos x="219" y="78"/>
                </a:cxn>
                <a:cxn ang="0">
                  <a:pos x="219" y="62"/>
                </a:cxn>
                <a:cxn ang="0">
                  <a:pos x="233" y="51"/>
                </a:cxn>
                <a:cxn ang="0">
                  <a:pos x="244" y="39"/>
                </a:cxn>
                <a:cxn ang="0">
                  <a:pos x="272" y="39"/>
                </a:cxn>
                <a:cxn ang="0">
                  <a:pos x="299" y="28"/>
                </a:cxn>
                <a:cxn ang="0">
                  <a:pos x="327" y="25"/>
                </a:cxn>
                <a:cxn ang="0">
                  <a:pos x="343" y="44"/>
                </a:cxn>
                <a:cxn ang="0">
                  <a:pos x="359" y="53"/>
                </a:cxn>
                <a:cxn ang="0">
                  <a:pos x="384" y="44"/>
                </a:cxn>
                <a:cxn ang="0">
                  <a:pos x="402" y="21"/>
                </a:cxn>
                <a:cxn ang="0">
                  <a:pos x="416" y="3"/>
                </a:cxn>
              </a:cxnLst>
              <a:rect l="0" t="0" r="r" b="b"/>
              <a:pathLst>
                <a:path w="580" h="343">
                  <a:moveTo>
                    <a:pt x="436" y="9"/>
                  </a:moveTo>
                  <a:lnTo>
                    <a:pt x="439" y="9"/>
                  </a:lnTo>
                  <a:lnTo>
                    <a:pt x="443" y="9"/>
                  </a:lnTo>
                  <a:lnTo>
                    <a:pt x="445" y="9"/>
                  </a:lnTo>
                  <a:lnTo>
                    <a:pt x="448" y="7"/>
                  </a:lnTo>
                  <a:lnTo>
                    <a:pt x="450" y="9"/>
                  </a:lnTo>
                  <a:lnTo>
                    <a:pt x="450" y="12"/>
                  </a:lnTo>
                  <a:lnTo>
                    <a:pt x="448" y="14"/>
                  </a:lnTo>
                  <a:lnTo>
                    <a:pt x="445" y="14"/>
                  </a:lnTo>
                  <a:lnTo>
                    <a:pt x="443" y="19"/>
                  </a:lnTo>
                  <a:lnTo>
                    <a:pt x="441" y="21"/>
                  </a:lnTo>
                  <a:lnTo>
                    <a:pt x="439" y="25"/>
                  </a:lnTo>
                  <a:lnTo>
                    <a:pt x="439" y="28"/>
                  </a:lnTo>
                  <a:lnTo>
                    <a:pt x="436" y="30"/>
                  </a:lnTo>
                  <a:lnTo>
                    <a:pt x="432" y="32"/>
                  </a:lnTo>
                  <a:lnTo>
                    <a:pt x="432" y="37"/>
                  </a:lnTo>
                  <a:lnTo>
                    <a:pt x="432" y="39"/>
                  </a:lnTo>
                  <a:lnTo>
                    <a:pt x="432" y="44"/>
                  </a:lnTo>
                  <a:lnTo>
                    <a:pt x="432" y="48"/>
                  </a:lnTo>
                  <a:lnTo>
                    <a:pt x="432" y="51"/>
                  </a:lnTo>
                  <a:lnTo>
                    <a:pt x="434" y="53"/>
                  </a:lnTo>
                  <a:lnTo>
                    <a:pt x="436" y="53"/>
                  </a:lnTo>
                  <a:lnTo>
                    <a:pt x="436" y="53"/>
                  </a:lnTo>
                  <a:lnTo>
                    <a:pt x="439" y="53"/>
                  </a:lnTo>
                  <a:lnTo>
                    <a:pt x="443" y="51"/>
                  </a:lnTo>
                  <a:lnTo>
                    <a:pt x="445" y="48"/>
                  </a:lnTo>
                  <a:lnTo>
                    <a:pt x="450" y="48"/>
                  </a:lnTo>
                  <a:lnTo>
                    <a:pt x="452" y="48"/>
                  </a:lnTo>
                  <a:lnTo>
                    <a:pt x="452" y="46"/>
                  </a:lnTo>
                  <a:lnTo>
                    <a:pt x="455" y="44"/>
                  </a:lnTo>
                  <a:lnTo>
                    <a:pt x="457" y="44"/>
                  </a:lnTo>
                  <a:lnTo>
                    <a:pt x="457" y="44"/>
                  </a:lnTo>
                  <a:lnTo>
                    <a:pt x="461" y="44"/>
                  </a:lnTo>
                  <a:lnTo>
                    <a:pt x="464" y="44"/>
                  </a:lnTo>
                  <a:lnTo>
                    <a:pt x="464" y="46"/>
                  </a:lnTo>
                  <a:lnTo>
                    <a:pt x="466" y="48"/>
                  </a:lnTo>
                  <a:lnTo>
                    <a:pt x="466" y="53"/>
                  </a:lnTo>
                  <a:lnTo>
                    <a:pt x="468" y="53"/>
                  </a:lnTo>
                  <a:lnTo>
                    <a:pt x="468" y="55"/>
                  </a:lnTo>
                  <a:lnTo>
                    <a:pt x="471" y="53"/>
                  </a:lnTo>
                  <a:lnTo>
                    <a:pt x="473" y="53"/>
                  </a:lnTo>
                  <a:lnTo>
                    <a:pt x="477" y="48"/>
                  </a:lnTo>
                  <a:lnTo>
                    <a:pt x="482" y="48"/>
                  </a:lnTo>
                  <a:lnTo>
                    <a:pt x="487" y="46"/>
                  </a:lnTo>
                  <a:lnTo>
                    <a:pt x="491" y="46"/>
                  </a:lnTo>
                  <a:lnTo>
                    <a:pt x="496" y="46"/>
                  </a:lnTo>
                  <a:lnTo>
                    <a:pt x="498" y="44"/>
                  </a:lnTo>
                  <a:lnTo>
                    <a:pt x="503" y="44"/>
                  </a:lnTo>
                  <a:lnTo>
                    <a:pt x="505" y="41"/>
                  </a:lnTo>
                  <a:lnTo>
                    <a:pt x="507" y="39"/>
                  </a:lnTo>
                  <a:lnTo>
                    <a:pt x="509" y="37"/>
                  </a:lnTo>
                  <a:lnTo>
                    <a:pt x="514" y="37"/>
                  </a:lnTo>
                  <a:lnTo>
                    <a:pt x="519" y="35"/>
                  </a:lnTo>
                  <a:lnTo>
                    <a:pt x="521" y="35"/>
                  </a:lnTo>
                  <a:lnTo>
                    <a:pt x="523" y="30"/>
                  </a:lnTo>
                  <a:lnTo>
                    <a:pt x="523" y="28"/>
                  </a:lnTo>
                  <a:lnTo>
                    <a:pt x="523" y="25"/>
                  </a:lnTo>
                  <a:lnTo>
                    <a:pt x="525" y="23"/>
                  </a:lnTo>
                  <a:lnTo>
                    <a:pt x="528" y="23"/>
                  </a:lnTo>
                  <a:lnTo>
                    <a:pt x="530" y="23"/>
                  </a:lnTo>
                  <a:lnTo>
                    <a:pt x="532" y="25"/>
                  </a:lnTo>
                  <a:lnTo>
                    <a:pt x="535" y="25"/>
                  </a:lnTo>
                  <a:lnTo>
                    <a:pt x="539" y="25"/>
                  </a:lnTo>
                  <a:lnTo>
                    <a:pt x="544" y="23"/>
                  </a:lnTo>
                  <a:lnTo>
                    <a:pt x="548" y="21"/>
                  </a:lnTo>
                  <a:lnTo>
                    <a:pt x="553" y="19"/>
                  </a:lnTo>
                  <a:lnTo>
                    <a:pt x="555" y="21"/>
                  </a:lnTo>
                  <a:lnTo>
                    <a:pt x="557" y="21"/>
                  </a:lnTo>
                  <a:lnTo>
                    <a:pt x="557" y="23"/>
                  </a:lnTo>
                  <a:lnTo>
                    <a:pt x="557" y="25"/>
                  </a:lnTo>
                  <a:lnTo>
                    <a:pt x="555" y="28"/>
                  </a:lnTo>
                  <a:lnTo>
                    <a:pt x="553" y="32"/>
                  </a:lnTo>
                  <a:lnTo>
                    <a:pt x="553" y="39"/>
                  </a:lnTo>
                  <a:lnTo>
                    <a:pt x="551" y="44"/>
                  </a:lnTo>
                  <a:lnTo>
                    <a:pt x="553" y="48"/>
                  </a:lnTo>
                  <a:lnTo>
                    <a:pt x="553" y="51"/>
                  </a:lnTo>
                  <a:lnTo>
                    <a:pt x="555" y="55"/>
                  </a:lnTo>
                  <a:lnTo>
                    <a:pt x="557" y="57"/>
                  </a:lnTo>
                  <a:lnTo>
                    <a:pt x="560" y="60"/>
                  </a:lnTo>
                  <a:lnTo>
                    <a:pt x="564" y="60"/>
                  </a:lnTo>
                  <a:lnTo>
                    <a:pt x="571" y="57"/>
                  </a:lnTo>
                  <a:lnTo>
                    <a:pt x="580" y="55"/>
                  </a:lnTo>
                  <a:lnTo>
                    <a:pt x="578" y="60"/>
                  </a:lnTo>
                  <a:lnTo>
                    <a:pt x="576" y="64"/>
                  </a:lnTo>
                  <a:lnTo>
                    <a:pt x="576" y="69"/>
                  </a:lnTo>
                  <a:lnTo>
                    <a:pt x="573" y="73"/>
                  </a:lnTo>
                  <a:lnTo>
                    <a:pt x="571" y="76"/>
                  </a:lnTo>
                  <a:lnTo>
                    <a:pt x="571" y="80"/>
                  </a:lnTo>
                  <a:lnTo>
                    <a:pt x="569" y="80"/>
                  </a:lnTo>
                  <a:lnTo>
                    <a:pt x="569" y="83"/>
                  </a:lnTo>
                  <a:lnTo>
                    <a:pt x="567" y="85"/>
                  </a:lnTo>
                  <a:lnTo>
                    <a:pt x="564" y="87"/>
                  </a:lnTo>
                  <a:lnTo>
                    <a:pt x="564" y="89"/>
                  </a:lnTo>
                  <a:lnTo>
                    <a:pt x="562" y="92"/>
                  </a:lnTo>
                  <a:lnTo>
                    <a:pt x="560" y="94"/>
                  </a:lnTo>
                  <a:lnTo>
                    <a:pt x="557" y="98"/>
                  </a:lnTo>
                  <a:lnTo>
                    <a:pt x="551" y="101"/>
                  </a:lnTo>
                  <a:lnTo>
                    <a:pt x="546" y="103"/>
                  </a:lnTo>
                  <a:lnTo>
                    <a:pt x="539" y="110"/>
                  </a:lnTo>
                  <a:lnTo>
                    <a:pt x="532" y="114"/>
                  </a:lnTo>
                  <a:lnTo>
                    <a:pt x="528" y="112"/>
                  </a:lnTo>
                  <a:lnTo>
                    <a:pt x="519" y="112"/>
                  </a:lnTo>
                  <a:lnTo>
                    <a:pt x="514" y="112"/>
                  </a:lnTo>
                  <a:lnTo>
                    <a:pt x="512" y="117"/>
                  </a:lnTo>
                  <a:lnTo>
                    <a:pt x="507" y="119"/>
                  </a:lnTo>
                  <a:lnTo>
                    <a:pt x="503" y="121"/>
                  </a:lnTo>
                  <a:lnTo>
                    <a:pt x="500" y="121"/>
                  </a:lnTo>
                  <a:lnTo>
                    <a:pt x="493" y="124"/>
                  </a:lnTo>
                  <a:lnTo>
                    <a:pt x="489" y="126"/>
                  </a:lnTo>
                  <a:lnTo>
                    <a:pt x="484" y="126"/>
                  </a:lnTo>
                  <a:lnTo>
                    <a:pt x="480" y="124"/>
                  </a:lnTo>
                  <a:lnTo>
                    <a:pt x="475" y="124"/>
                  </a:lnTo>
                  <a:lnTo>
                    <a:pt x="468" y="121"/>
                  </a:lnTo>
                  <a:lnTo>
                    <a:pt x="464" y="119"/>
                  </a:lnTo>
                  <a:lnTo>
                    <a:pt x="459" y="119"/>
                  </a:lnTo>
                  <a:lnTo>
                    <a:pt x="455" y="117"/>
                  </a:lnTo>
                  <a:lnTo>
                    <a:pt x="452" y="112"/>
                  </a:lnTo>
                  <a:lnTo>
                    <a:pt x="450" y="112"/>
                  </a:lnTo>
                  <a:lnTo>
                    <a:pt x="448" y="112"/>
                  </a:lnTo>
                  <a:lnTo>
                    <a:pt x="445" y="112"/>
                  </a:lnTo>
                  <a:lnTo>
                    <a:pt x="432" y="119"/>
                  </a:lnTo>
                  <a:lnTo>
                    <a:pt x="427" y="121"/>
                  </a:lnTo>
                  <a:lnTo>
                    <a:pt x="425" y="121"/>
                  </a:lnTo>
                  <a:lnTo>
                    <a:pt x="425" y="124"/>
                  </a:lnTo>
                  <a:lnTo>
                    <a:pt x="425" y="128"/>
                  </a:lnTo>
                  <a:lnTo>
                    <a:pt x="425" y="130"/>
                  </a:lnTo>
                  <a:lnTo>
                    <a:pt x="425" y="133"/>
                  </a:lnTo>
                  <a:lnTo>
                    <a:pt x="425" y="135"/>
                  </a:lnTo>
                  <a:lnTo>
                    <a:pt x="425" y="137"/>
                  </a:lnTo>
                  <a:lnTo>
                    <a:pt x="427" y="140"/>
                  </a:lnTo>
                  <a:lnTo>
                    <a:pt x="432" y="142"/>
                  </a:lnTo>
                  <a:lnTo>
                    <a:pt x="434" y="146"/>
                  </a:lnTo>
                  <a:lnTo>
                    <a:pt x="436" y="151"/>
                  </a:lnTo>
                  <a:lnTo>
                    <a:pt x="436" y="153"/>
                  </a:lnTo>
                  <a:lnTo>
                    <a:pt x="434" y="156"/>
                  </a:lnTo>
                  <a:lnTo>
                    <a:pt x="432" y="160"/>
                  </a:lnTo>
                  <a:lnTo>
                    <a:pt x="429" y="162"/>
                  </a:lnTo>
                  <a:lnTo>
                    <a:pt x="427" y="165"/>
                  </a:lnTo>
                  <a:lnTo>
                    <a:pt x="427" y="167"/>
                  </a:lnTo>
                  <a:lnTo>
                    <a:pt x="425" y="174"/>
                  </a:lnTo>
                  <a:lnTo>
                    <a:pt x="425" y="176"/>
                  </a:lnTo>
                  <a:lnTo>
                    <a:pt x="423" y="181"/>
                  </a:lnTo>
                  <a:lnTo>
                    <a:pt x="420" y="181"/>
                  </a:lnTo>
                  <a:lnTo>
                    <a:pt x="416" y="183"/>
                  </a:lnTo>
                  <a:lnTo>
                    <a:pt x="411" y="185"/>
                  </a:lnTo>
                  <a:lnTo>
                    <a:pt x="407" y="188"/>
                  </a:lnTo>
                  <a:lnTo>
                    <a:pt x="407" y="190"/>
                  </a:lnTo>
                  <a:lnTo>
                    <a:pt x="402" y="190"/>
                  </a:lnTo>
                  <a:lnTo>
                    <a:pt x="400" y="188"/>
                  </a:lnTo>
                  <a:lnTo>
                    <a:pt x="397" y="188"/>
                  </a:lnTo>
                  <a:lnTo>
                    <a:pt x="393" y="190"/>
                  </a:lnTo>
                  <a:lnTo>
                    <a:pt x="375" y="201"/>
                  </a:lnTo>
                  <a:lnTo>
                    <a:pt x="365" y="206"/>
                  </a:lnTo>
                  <a:lnTo>
                    <a:pt x="363" y="213"/>
                  </a:lnTo>
                  <a:lnTo>
                    <a:pt x="361" y="217"/>
                  </a:lnTo>
                  <a:lnTo>
                    <a:pt x="361" y="224"/>
                  </a:lnTo>
                  <a:lnTo>
                    <a:pt x="359" y="229"/>
                  </a:lnTo>
                  <a:lnTo>
                    <a:pt x="359" y="236"/>
                  </a:lnTo>
                  <a:lnTo>
                    <a:pt x="356" y="240"/>
                  </a:lnTo>
                  <a:lnTo>
                    <a:pt x="352" y="249"/>
                  </a:lnTo>
                  <a:lnTo>
                    <a:pt x="347" y="256"/>
                  </a:lnTo>
                  <a:lnTo>
                    <a:pt x="345" y="263"/>
                  </a:lnTo>
                  <a:lnTo>
                    <a:pt x="343" y="272"/>
                  </a:lnTo>
                  <a:lnTo>
                    <a:pt x="340" y="279"/>
                  </a:lnTo>
                  <a:lnTo>
                    <a:pt x="338" y="281"/>
                  </a:lnTo>
                  <a:lnTo>
                    <a:pt x="336" y="286"/>
                  </a:lnTo>
                  <a:lnTo>
                    <a:pt x="333" y="290"/>
                  </a:lnTo>
                  <a:lnTo>
                    <a:pt x="331" y="297"/>
                  </a:lnTo>
                  <a:lnTo>
                    <a:pt x="331" y="306"/>
                  </a:lnTo>
                  <a:lnTo>
                    <a:pt x="329" y="316"/>
                  </a:lnTo>
                  <a:lnTo>
                    <a:pt x="327" y="322"/>
                  </a:lnTo>
                  <a:lnTo>
                    <a:pt x="324" y="325"/>
                  </a:lnTo>
                  <a:lnTo>
                    <a:pt x="320" y="325"/>
                  </a:lnTo>
                  <a:lnTo>
                    <a:pt x="315" y="327"/>
                  </a:lnTo>
                  <a:lnTo>
                    <a:pt x="311" y="327"/>
                  </a:lnTo>
                  <a:lnTo>
                    <a:pt x="304" y="329"/>
                  </a:lnTo>
                  <a:lnTo>
                    <a:pt x="299" y="329"/>
                  </a:lnTo>
                  <a:lnTo>
                    <a:pt x="295" y="332"/>
                  </a:lnTo>
                  <a:lnTo>
                    <a:pt x="288" y="332"/>
                  </a:lnTo>
                  <a:lnTo>
                    <a:pt x="283" y="334"/>
                  </a:lnTo>
                  <a:lnTo>
                    <a:pt x="276" y="334"/>
                  </a:lnTo>
                  <a:lnTo>
                    <a:pt x="274" y="336"/>
                  </a:lnTo>
                  <a:lnTo>
                    <a:pt x="267" y="338"/>
                  </a:lnTo>
                  <a:lnTo>
                    <a:pt x="265" y="338"/>
                  </a:lnTo>
                  <a:lnTo>
                    <a:pt x="260" y="341"/>
                  </a:lnTo>
                  <a:lnTo>
                    <a:pt x="253" y="343"/>
                  </a:lnTo>
                  <a:lnTo>
                    <a:pt x="249" y="343"/>
                  </a:lnTo>
                  <a:lnTo>
                    <a:pt x="247" y="343"/>
                  </a:lnTo>
                  <a:lnTo>
                    <a:pt x="242" y="338"/>
                  </a:lnTo>
                  <a:lnTo>
                    <a:pt x="237" y="334"/>
                  </a:lnTo>
                  <a:lnTo>
                    <a:pt x="235" y="329"/>
                  </a:lnTo>
                  <a:lnTo>
                    <a:pt x="233" y="327"/>
                  </a:lnTo>
                  <a:lnTo>
                    <a:pt x="228" y="325"/>
                  </a:lnTo>
                  <a:lnTo>
                    <a:pt x="226" y="322"/>
                  </a:lnTo>
                  <a:lnTo>
                    <a:pt x="224" y="320"/>
                  </a:lnTo>
                  <a:lnTo>
                    <a:pt x="221" y="318"/>
                  </a:lnTo>
                  <a:lnTo>
                    <a:pt x="219" y="311"/>
                  </a:lnTo>
                  <a:lnTo>
                    <a:pt x="219" y="304"/>
                  </a:lnTo>
                  <a:lnTo>
                    <a:pt x="217" y="293"/>
                  </a:lnTo>
                  <a:lnTo>
                    <a:pt x="217" y="290"/>
                  </a:lnTo>
                  <a:lnTo>
                    <a:pt x="215" y="286"/>
                  </a:lnTo>
                  <a:lnTo>
                    <a:pt x="210" y="279"/>
                  </a:lnTo>
                  <a:lnTo>
                    <a:pt x="208" y="274"/>
                  </a:lnTo>
                  <a:lnTo>
                    <a:pt x="210" y="272"/>
                  </a:lnTo>
                  <a:lnTo>
                    <a:pt x="212" y="268"/>
                  </a:lnTo>
                  <a:lnTo>
                    <a:pt x="212" y="263"/>
                  </a:lnTo>
                  <a:lnTo>
                    <a:pt x="215" y="256"/>
                  </a:lnTo>
                  <a:lnTo>
                    <a:pt x="215" y="249"/>
                  </a:lnTo>
                  <a:lnTo>
                    <a:pt x="215" y="238"/>
                  </a:lnTo>
                  <a:lnTo>
                    <a:pt x="212" y="233"/>
                  </a:lnTo>
                  <a:lnTo>
                    <a:pt x="210" y="231"/>
                  </a:lnTo>
                  <a:lnTo>
                    <a:pt x="208" y="229"/>
                  </a:lnTo>
                  <a:lnTo>
                    <a:pt x="205" y="226"/>
                  </a:lnTo>
                  <a:lnTo>
                    <a:pt x="201" y="229"/>
                  </a:lnTo>
                  <a:lnTo>
                    <a:pt x="196" y="233"/>
                  </a:lnTo>
                  <a:lnTo>
                    <a:pt x="194" y="236"/>
                  </a:lnTo>
                  <a:lnTo>
                    <a:pt x="185" y="240"/>
                  </a:lnTo>
                  <a:lnTo>
                    <a:pt x="185" y="240"/>
                  </a:lnTo>
                  <a:lnTo>
                    <a:pt x="183" y="242"/>
                  </a:lnTo>
                  <a:lnTo>
                    <a:pt x="183" y="245"/>
                  </a:lnTo>
                  <a:lnTo>
                    <a:pt x="183" y="245"/>
                  </a:lnTo>
                  <a:lnTo>
                    <a:pt x="183" y="249"/>
                  </a:lnTo>
                  <a:lnTo>
                    <a:pt x="180" y="254"/>
                  </a:lnTo>
                  <a:lnTo>
                    <a:pt x="180" y="258"/>
                  </a:lnTo>
                  <a:lnTo>
                    <a:pt x="178" y="261"/>
                  </a:lnTo>
                  <a:lnTo>
                    <a:pt x="176" y="261"/>
                  </a:lnTo>
                  <a:lnTo>
                    <a:pt x="171" y="261"/>
                  </a:lnTo>
                  <a:lnTo>
                    <a:pt x="169" y="261"/>
                  </a:lnTo>
                  <a:lnTo>
                    <a:pt x="162" y="258"/>
                  </a:lnTo>
                  <a:lnTo>
                    <a:pt x="158" y="258"/>
                  </a:lnTo>
                  <a:lnTo>
                    <a:pt x="153" y="261"/>
                  </a:lnTo>
                  <a:lnTo>
                    <a:pt x="148" y="258"/>
                  </a:lnTo>
                  <a:lnTo>
                    <a:pt x="146" y="258"/>
                  </a:lnTo>
                  <a:lnTo>
                    <a:pt x="144" y="261"/>
                  </a:lnTo>
                  <a:lnTo>
                    <a:pt x="142" y="261"/>
                  </a:lnTo>
                  <a:lnTo>
                    <a:pt x="139" y="263"/>
                  </a:lnTo>
                  <a:lnTo>
                    <a:pt x="137" y="265"/>
                  </a:lnTo>
                  <a:lnTo>
                    <a:pt x="137" y="270"/>
                  </a:lnTo>
                  <a:lnTo>
                    <a:pt x="135" y="274"/>
                  </a:lnTo>
                  <a:lnTo>
                    <a:pt x="135" y="279"/>
                  </a:lnTo>
                  <a:lnTo>
                    <a:pt x="135" y="284"/>
                  </a:lnTo>
                  <a:lnTo>
                    <a:pt x="135" y="286"/>
                  </a:lnTo>
                  <a:lnTo>
                    <a:pt x="132" y="288"/>
                  </a:lnTo>
                  <a:lnTo>
                    <a:pt x="130" y="288"/>
                  </a:lnTo>
                  <a:lnTo>
                    <a:pt x="126" y="288"/>
                  </a:lnTo>
                  <a:lnTo>
                    <a:pt x="116" y="290"/>
                  </a:lnTo>
                  <a:lnTo>
                    <a:pt x="107" y="288"/>
                  </a:lnTo>
                  <a:lnTo>
                    <a:pt x="105" y="288"/>
                  </a:lnTo>
                  <a:lnTo>
                    <a:pt x="105" y="286"/>
                  </a:lnTo>
                  <a:lnTo>
                    <a:pt x="103" y="284"/>
                  </a:lnTo>
                  <a:lnTo>
                    <a:pt x="103" y="281"/>
                  </a:lnTo>
                  <a:lnTo>
                    <a:pt x="103" y="279"/>
                  </a:lnTo>
                  <a:lnTo>
                    <a:pt x="100" y="274"/>
                  </a:lnTo>
                  <a:lnTo>
                    <a:pt x="98" y="268"/>
                  </a:lnTo>
                  <a:lnTo>
                    <a:pt x="94" y="263"/>
                  </a:lnTo>
                  <a:lnTo>
                    <a:pt x="89" y="256"/>
                  </a:lnTo>
                  <a:lnTo>
                    <a:pt x="84" y="249"/>
                  </a:lnTo>
                  <a:lnTo>
                    <a:pt x="80" y="242"/>
                  </a:lnTo>
                  <a:lnTo>
                    <a:pt x="78" y="242"/>
                  </a:lnTo>
                  <a:lnTo>
                    <a:pt x="73" y="242"/>
                  </a:lnTo>
                  <a:lnTo>
                    <a:pt x="64" y="242"/>
                  </a:lnTo>
                  <a:lnTo>
                    <a:pt x="62" y="242"/>
                  </a:lnTo>
                  <a:lnTo>
                    <a:pt x="62" y="240"/>
                  </a:lnTo>
                  <a:lnTo>
                    <a:pt x="59" y="238"/>
                  </a:lnTo>
                  <a:lnTo>
                    <a:pt x="57" y="233"/>
                  </a:lnTo>
                  <a:lnTo>
                    <a:pt x="52" y="226"/>
                  </a:lnTo>
                  <a:lnTo>
                    <a:pt x="43" y="217"/>
                  </a:lnTo>
                  <a:lnTo>
                    <a:pt x="41" y="213"/>
                  </a:lnTo>
                  <a:lnTo>
                    <a:pt x="36" y="210"/>
                  </a:lnTo>
                  <a:lnTo>
                    <a:pt x="32" y="210"/>
                  </a:lnTo>
                  <a:lnTo>
                    <a:pt x="25" y="208"/>
                  </a:lnTo>
                  <a:lnTo>
                    <a:pt x="23" y="206"/>
                  </a:lnTo>
                  <a:lnTo>
                    <a:pt x="23" y="201"/>
                  </a:lnTo>
                  <a:lnTo>
                    <a:pt x="18" y="197"/>
                  </a:lnTo>
                  <a:lnTo>
                    <a:pt x="16" y="192"/>
                  </a:lnTo>
                  <a:lnTo>
                    <a:pt x="16" y="188"/>
                  </a:lnTo>
                  <a:lnTo>
                    <a:pt x="14" y="183"/>
                  </a:lnTo>
                  <a:lnTo>
                    <a:pt x="14" y="178"/>
                  </a:lnTo>
                  <a:lnTo>
                    <a:pt x="11" y="176"/>
                  </a:lnTo>
                  <a:lnTo>
                    <a:pt x="7" y="174"/>
                  </a:lnTo>
                  <a:lnTo>
                    <a:pt x="4" y="172"/>
                  </a:lnTo>
                  <a:lnTo>
                    <a:pt x="7" y="167"/>
                  </a:lnTo>
                  <a:lnTo>
                    <a:pt x="2" y="160"/>
                  </a:lnTo>
                  <a:lnTo>
                    <a:pt x="0" y="156"/>
                  </a:lnTo>
                  <a:lnTo>
                    <a:pt x="0" y="153"/>
                  </a:lnTo>
                  <a:lnTo>
                    <a:pt x="0" y="149"/>
                  </a:lnTo>
                  <a:lnTo>
                    <a:pt x="0" y="144"/>
                  </a:lnTo>
                  <a:lnTo>
                    <a:pt x="2" y="142"/>
                  </a:lnTo>
                  <a:lnTo>
                    <a:pt x="4" y="137"/>
                  </a:lnTo>
                  <a:lnTo>
                    <a:pt x="7" y="128"/>
                  </a:lnTo>
                  <a:lnTo>
                    <a:pt x="11" y="117"/>
                  </a:lnTo>
                  <a:lnTo>
                    <a:pt x="16" y="108"/>
                  </a:lnTo>
                  <a:lnTo>
                    <a:pt x="20" y="98"/>
                  </a:lnTo>
                  <a:lnTo>
                    <a:pt x="23" y="94"/>
                  </a:lnTo>
                  <a:lnTo>
                    <a:pt x="25" y="98"/>
                  </a:lnTo>
                  <a:lnTo>
                    <a:pt x="25" y="101"/>
                  </a:lnTo>
                  <a:lnTo>
                    <a:pt x="25" y="103"/>
                  </a:lnTo>
                  <a:lnTo>
                    <a:pt x="25" y="110"/>
                  </a:lnTo>
                  <a:lnTo>
                    <a:pt x="25" y="110"/>
                  </a:lnTo>
                  <a:lnTo>
                    <a:pt x="27" y="112"/>
                  </a:lnTo>
                  <a:lnTo>
                    <a:pt x="30" y="112"/>
                  </a:lnTo>
                  <a:lnTo>
                    <a:pt x="34" y="108"/>
                  </a:lnTo>
                  <a:lnTo>
                    <a:pt x="39" y="103"/>
                  </a:lnTo>
                  <a:lnTo>
                    <a:pt x="41" y="101"/>
                  </a:lnTo>
                  <a:lnTo>
                    <a:pt x="41" y="103"/>
                  </a:lnTo>
                  <a:lnTo>
                    <a:pt x="43" y="103"/>
                  </a:lnTo>
                  <a:lnTo>
                    <a:pt x="46" y="105"/>
                  </a:lnTo>
                  <a:lnTo>
                    <a:pt x="50" y="105"/>
                  </a:lnTo>
                  <a:lnTo>
                    <a:pt x="52" y="105"/>
                  </a:lnTo>
                  <a:lnTo>
                    <a:pt x="57" y="105"/>
                  </a:lnTo>
                  <a:lnTo>
                    <a:pt x="57" y="103"/>
                  </a:lnTo>
                  <a:lnTo>
                    <a:pt x="57" y="98"/>
                  </a:lnTo>
                  <a:lnTo>
                    <a:pt x="57" y="96"/>
                  </a:lnTo>
                  <a:lnTo>
                    <a:pt x="57" y="94"/>
                  </a:lnTo>
                  <a:lnTo>
                    <a:pt x="59" y="94"/>
                  </a:lnTo>
                  <a:lnTo>
                    <a:pt x="62" y="92"/>
                  </a:lnTo>
                  <a:lnTo>
                    <a:pt x="64" y="92"/>
                  </a:lnTo>
                  <a:lnTo>
                    <a:pt x="71" y="89"/>
                  </a:lnTo>
                  <a:lnTo>
                    <a:pt x="78" y="89"/>
                  </a:lnTo>
                  <a:lnTo>
                    <a:pt x="84" y="89"/>
                  </a:lnTo>
                  <a:lnTo>
                    <a:pt x="89" y="89"/>
                  </a:lnTo>
                  <a:lnTo>
                    <a:pt x="91" y="89"/>
                  </a:lnTo>
                  <a:lnTo>
                    <a:pt x="94" y="87"/>
                  </a:lnTo>
                  <a:lnTo>
                    <a:pt x="96" y="87"/>
                  </a:lnTo>
                  <a:lnTo>
                    <a:pt x="98" y="87"/>
                  </a:lnTo>
                  <a:lnTo>
                    <a:pt x="100" y="87"/>
                  </a:lnTo>
                  <a:lnTo>
                    <a:pt x="103" y="87"/>
                  </a:lnTo>
                  <a:lnTo>
                    <a:pt x="105" y="89"/>
                  </a:lnTo>
                  <a:lnTo>
                    <a:pt x="107" y="92"/>
                  </a:lnTo>
                  <a:lnTo>
                    <a:pt x="110" y="92"/>
                  </a:lnTo>
                  <a:lnTo>
                    <a:pt x="112" y="92"/>
                  </a:lnTo>
                  <a:lnTo>
                    <a:pt x="119" y="89"/>
                  </a:lnTo>
                  <a:lnTo>
                    <a:pt x="123" y="89"/>
                  </a:lnTo>
                  <a:lnTo>
                    <a:pt x="126" y="89"/>
                  </a:lnTo>
                  <a:lnTo>
                    <a:pt x="126" y="89"/>
                  </a:lnTo>
                  <a:lnTo>
                    <a:pt x="130" y="94"/>
                  </a:lnTo>
                  <a:lnTo>
                    <a:pt x="132" y="96"/>
                  </a:lnTo>
                  <a:lnTo>
                    <a:pt x="132" y="96"/>
                  </a:lnTo>
                  <a:lnTo>
                    <a:pt x="135" y="96"/>
                  </a:lnTo>
                  <a:lnTo>
                    <a:pt x="137" y="96"/>
                  </a:lnTo>
                  <a:lnTo>
                    <a:pt x="144" y="92"/>
                  </a:lnTo>
                  <a:lnTo>
                    <a:pt x="148" y="87"/>
                  </a:lnTo>
                  <a:lnTo>
                    <a:pt x="151" y="87"/>
                  </a:lnTo>
                  <a:lnTo>
                    <a:pt x="155" y="85"/>
                  </a:lnTo>
                  <a:lnTo>
                    <a:pt x="160" y="85"/>
                  </a:lnTo>
                  <a:lnTo>
                    <a:pt x="162" y="87"/>
                  </a:lnTo>
                  <a:lnTo>
                    <a:pt x="162" y="87"/>
                  </a:lnTo>
                  <a:lnTo>
                    <a:pt x="167" y="89"/>
                  </a:lnTo>
                  <a:lnTo>
                    <a:pt x="169" y="94"/>
                  </a:lnTo>
                  <a:lnTo>
                    <a:pt x="171" y="96"/>
                  </a:lnTo>
                  <a:lnTo>
                    <a:pt x="174" y="96"/>
                  </a:lnTo>
                  <a:lnTo>
                    <a:pt x="176" y="96"/>
                  </a:lnTo>
                  <a:lnTo>
                    <a:pt x="178" y="96"/>
                  </a:lnTo>
                  <a:lnTo>
                    <a:pt x="187" y="94"/>
                  </a:lnTo>
                  <a:lnTo>
                    <a:pt x="190" y="92"/>
                  </a:lnTo>
                  <a:lnTo>
                    <a:pt x="192" y="92"/>
                  </a:lnTo>
                  <a:lnTo>
                    <a:pt x="194" y="92"/>
                  </a:lnTo>
                  <a:lnTo>
                    <a:pt x="196" y="92"/>
                  </a:lnTo>
                  <a:lnTo>
                    <a:pt x="201" y="94"/>
                  </a:lnTo>
                  <a:lnTo>
                    <a:pt x="205" y="94"/>
                  </a:lnTo>
                  <a:lnTo>
                    <a:pt x="208" y="94"/>
                  </a:lnTo>
                  <a:lnTo>
                    <a:pt x="212" y="94"/>
                  </a:lnTo>
                  <a:lnTo>
                    <a:pt x="215" y="92"/>
                  </a:lnTo>
                  <a:lnTo>
                    <a:pt x="217" y="89"/>
                  </a:lnTo>
                  <a:lnTo>
                    <a:pt x="219" y="87"/>
                  </a:lnTo>
                  <a:lnTo>
                    <a:pt x="219" y="85"/>
                  </a:lnTo>
                  <a:lnTo>
                    <a:pt x="219" y="80"/>
                  </a:lnTo>
                  <a:lnTo>
                    <a:pt x="219" y="78"/>
                  </a:lnTo>
                  <a:lnTo>
                    <a:pt x="217" y="76"/>
                  </a:lnTo>
                  <a:lnTo>
                    <a:pt x="217" y="71"/>
                  </a:lnTo>
                  <a:lnTo>
                    <a:pt x="215" y="69"/>
                  </a:lnTo>
                  <a:lnTo>
                    <a:pt x="217" y="69"/>
                  </a:lnTo>
                  <a:lnTo>
                    <a:pt x="217" y="67"/>
                  </a:lnTo>
                  <a:lnTo>
                    <a:pt x="219" y="64"/>
                  </a:lnTo>
                  <a:lnTo>
                    <a:pt x="219" y="64"/>
                  </a:lnTo>
                  <a:lnTo>
                    <a:pt x="219" y="62"/>
                  </a:lnTo>
                  <a:lnTo>
                    <a:pt x="217" y="60"/>
                  </a:lnTo>
                  <a:lnTo>
                    <a:pt x="219" y="60"/>
                  </a:lnTo>
                  <a:lnTo>
                    <a:pt x="224" y="60"/>
                  </a:lnTo>
                  <a:lnTo>
                    <a:pt x="226" y="57"/>
                  </a:lnTo>
                  <a:lnTo>
                    <a:pt x="228" y="55"/>
                  </a:lnTo>
                  <a:lnTo>
                    <a:pt x="228" y="53"/>
                  </a:lnTo>
                  <a:lnTo>
                    <a:pt x="231" y="51"/>
                  </a:lnTo>
                  <a:lnTo>
                    <a:pt x="233" y="51"/>
                  </a:lnTo>
                  <a:lnTo>
                    <a:pt x="237" y="51"/>
                  </a:lnTo>
                  <a:lnTo>
                    <a:pt x="240" y="51"/>
                  </a:lnTo>
                  <a:lnTo>
                    <a:pt x="240" y="51"/>
                  </a:lnTo>
                  <a:lnTo>
                    <a:pt x="242" y="48"/>
                  </a:lnTo>
                  <a:lnTo>
                    <a:pt x="242" y="46"/>
                  </a:lnTo>
                  <a:lnTo>
                    <a:pt x="242" y="41"/>
                  </a:lnTo>
                  <a:lnTo>
                    <a:pt x="242" y="39"/>
                  </a:lnTo>
                  <a:lnTo>
                    <a:pt x="244" y="39"/>
                  </a:lnTo>
                  <a:lnTo>
                    <a:pt x="244" y="37"/>
                  </a:lnTo>
                  <a:lnTo>
                    <a:pt x="251" y="37"/>
                  </a:lnTo>
                  <a:lnTo>
                    <a:pt x="253" y="37"/>
                  </a:lnTo>
                  <a:lnTo>
                    <a:pt x="256" y="37"/>
                  </a:lnTo>
                  <a:lnTo>
                    <a:pt x="260" y="35"/>
                  </a:lnTo>
                  <a:lnTo>
                    <a:pt x="263" y="35"/>
                  </a:lnTo>
                  <a:lnTo>
                    <a:pt x="265" y="35"/>
                  </a:lnTo>
                  <a:lnTo>
                    <a:pt x="272" y="39"/>
                  </a:lnTo>
                  <a:lnTo>
                    <a:pt x="274" y="39"/>
                  </a:lnTo>
                  <a:lnTo>
                    <a:pt x="274" y="39"/>
                  </a:lnTo>
                  <a:lnTo>
                    <a:pt x="279" y="37"/>
                  </a:lnTo>
                  <a:lnTo>
                    <a:pt x="283" y="32"/>
                  </a:lnTo>
                  <a:lnTo>
                    <a:pt x="290" y="30"/>
                  </a:lnTo>
                  <a:lnTo>
                    <a:pt x="292" y="28"/>
                  </a:lnTo>
                  <a:lnTo>
                    <a:pt x="295" y="25"/>
                  </a:lnTo>
                  <a:lnTo>
                    <a:pt x="299" y="28"/>
                  </a:lnTo>
                  <a:lnTo>
                    <a:pt x="304" y="28"/>
                  </a:lnTo>
                  <a:lnTo>
                    <a:pt x="306" y="28"/>
                  </a:lnTo>
                  <a:lnTo>
                    <a:pt x="308" y="28"/>
                  </a:lnTo>
                  <a:lnTo>
                    <a:pt x="315" y="28"/>
                  </a:lnTo>
                  <a:lnTo>
                    <a:pt x="317" y="28"/>
                  </a:lnTo>
                  <a:lnTo>
                    <a:pt x="322" y="25"/>
                  </a:lnTo>
                  <a:lnTo>
                    <a:pt x="324" y="25"/>
                  </a:lnTo>
                  <a:lnTo>
                    <a:pt x="327" y="25"/>
                  </a:lnTo>
                  <a:lnTo>
                    <a:pt x="327" y="25"/>
                  </a:lnTo>
                  <a:lnTo>
                    <a:pt x="329" y="28"/>
                  </a:lnTo>
                  <a:lnTo>
                    <a:pt x="331" y="30"/>
                  </a:lnTo>
                  <a:lnTo>
                    <a:pt x="331" y="32"/>
                  </a:lnTo>
                  <a:lnTo>
                    <a:pt x="336" y="37"/>
                  </a:lnTo>
                  <a:lnTo>
                    <a:pt x="338" y="39"/>
                  </a:lnTo>
                  <a:lnTo>
                    <a:pt x="340" y="41"/>
                  </a:lnTo>
                  <a:lnTo>
                    <a:pt x="343" y="44"/>
                  </a:lnTo>
                  <a:lnTo>
                    <a:pt x="345" y="46"/>
                  </a:lnTo>
                  <a:lnTo>
                    <a:pt x="345" y="48"/>
                  </a:lnTo>
                  <a:lnTo>
                    <a:pt x="345" y="51"/>
                  </a:lnTo>
                  <a:lnTo>
                    <a:pt x="347" y="53"/>
                  </a:lnTo>
                  <a:lnTo>
                    <a:pt x="349" y="53"/>
                  </a:lnTo>
                  <a:lnTo>
                    <a:pt x="349" y="53"/>
                  </a:lnTo>
                  <a:lnTo>
                    <a:pt x="354" y="53"/>
                  </a:lnTo>
                  <a:lnTo>
                    <a:pt x="359" y="53"/>
                  </a:lnTo>
                  <a:lnTo>
                    <a:pt x="363" y="53"/>
                  </a:lnTo>
                  <a:lnTo>
                    <a:pt x="365" y="53"/>
                  </a:lnTo>
                  <a:lnTo>
                    <a:pt x="368" y="53"/>
                  </a:lnTo>
                  <a:lnTo>
                    <a:pt x="370" y="48"/>
                  </a:lnTo>
                  <a:lnTo>
                    <a:pt x="372" y="46"/>
                  </a:lnTo>
                  <a:lnTo>
                    <a:pt x="375" y="46"/>
                  </a:lnTo>
                  <a:lnTo>
                    <a:pt x="379" y="44"/>
                  </a:lnTo>
                  <a:lnTo>
                    <a:pt x="384" y="44"/>
                  </a:lnTo>
                  <a:lnTo>
                    <a:pt x="386" y="39"/>
                  </a:lnTo>
                  <a:lnTo>
                    <a:pt x="388" y="37"/>
                  </a:lnTo>
                  <a:lnTo>
                    <a:pt x="391" y="35"/>
                  </a:lnTo>
                  <a:lnTo>
                    <a:pt x="393" y="32"/>
                  </a:lnTo>
                  <a:lnTo>
                    <a:pt x="397" y="30"/>
                  </a:lnTo>
                  <a:lnTo>
                    <a:pt x="397" y="28"/>
                  </a:lnTo>
                  <a:lnTo>
                    <a:pt x="400" y="23"/>
                  </a:lnTo>
                  <a:lnTo>
                    <a:pt x="402" y="21"/>
                  </a:lnTo>
                  <a:lnTo>
                    <a:pt x="407" y="21"/>
                  </a:lnTo>
                  <a:lnTo>
                    <a:pt x="411" y="21"/>
                  </a:lnTo>
                  <a:lnTo>
                    <a:pt x="413" y="16"/>
                  </a:lnTo>
                  <a:lnTo>
                    <a:pt x="413" y="14"/>
                  </a:lnTo>
                  <a:lnTo>
                    <a:pt x="416" y="9"/>
                  </a:lnTo>
                  <a:lnTo>
                    <a:pt x="416" y="7"/>
                  </a:lnTo>
                  <a:lnTo>
                    <a:pt x="416" y="3"/>
                  </a:lnTo>
                  <a:lnTo>
                    <a:pt x="416" y="3"/>
                  </a:lnTo>
                  <a:lnTo>
                    <a:pt x="418" y="0"/>
                  </a:lnTo>
                  <a:lnTo>
                    <a:pt x="420" y="0"/>
                  </a:lnTo>
                  <a:lnTo>
                    <a:pt x="423" y="0"/>
                  </a:lnTo>
                  <a:lnTo>
                    <a:pt x="425" y="0"/>
                  </a:lnTo>
                  <a:lnTo>
                    <a:pt x="429" y="5"/>
                  </a:lnTo>
                  <a:lnTo>
                    <a:pt x="434" y="7"/>
                  </a:lnTo>
                  <a:lnTo>
                    <a:pt x="436" y="9"/>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13" name="A113">
              <a:extLst>
                <a:ext uri="{FF2B5EF4-FFF2-40B4-BE49-F238E27FC236}">
                  <a16:creationId xmlns:a16="http://schemas.microsoft.com/office/drawing/2014/main" id="{8FD75883-E238-CE0A-CD3C-6A08F3D60B65}"/>
                </a:ext>
              </a:extLst>
            </xdr:cNvPr>
            <xdr:cNvSpPr>
              <a:spLocks/>
            </xdr:cNvSpPr>
          </xdr:nvSpPr>
          <xdr:spPr bwMode="auto">
            <a:xfrm>
              <a:off x="4595764" y="8793229"/>
              <a:ext cx="352092" cy="449058"/>
            </a:xfrm>
            <a:custGeom>
              <a:avLst/>
              <a:gdLst/>
              <a:ahLst/>
              <a:cxnLst>
                <a:cxn ang="0">
                  <a:pos x="290" y="258"/>
                </a:cxn>
                <a:cxn ang="0">
                  <a:pos x="322" y="262"/>
                </a:cxn>
                <a:cxn ang="0">
                  <a:pos x="340" y="269"/>
                </a:cxn>
                <a:cxn ang="0">
                  <a:pos x="354" y="276"/>
                </a:cxn>
                <a:cxn ang="0">
                  <a:pos x="374" y="310"/>
                </a:cxn>
                <a:cxn ang="0">
                  <a:pos x="372" y="367"/>
                </a:cxn>
                <a:cxn ang="0">
                  <a:pos x="329" y="365"/>
                </a:cxn>
                <a:cxn ang="0">
                  <a:pos x="326" y="381"/>
                </a:cxn>
                <a:cxn ang="0">
                  <a:pos x="335" y="418"/>
                </a:cxn>
                <a:cxn ang="0">
                  <a:pos x="351" y="427"/>
                </a:cxn>
                <a:cxn ang="0">
                  <a:pos x="349" y="450"/>
                </a:cxn>
                <a:cxn ang="0">
                  <a:pos x="354" y="473"/>
                </a:cxn>
                <a:cxn ang="0">
                  <a:pos x="326" y="473"/>
                </a:cxn>
                <a:cxn ang="0">
                  <a:pos x="317" y="466"/>
                </a:cxn>
                <a:cxn ang="0">
                  <a:pos x="315" y="450"/>
                </a:cxn>
                <a:cxn ang="0">
                  <a:pos x="292" y="422"/>
                </a:cxn>
                <a:cxn ang="0">
                  <a:pos x="278" y="425"/>
                </a:cxn>
                <a:cxn ang="0">
                  <a:pos x="267" y="413"/>
                </a:cxn>
                <a:cxn ang="0">
                  <a:pos x="265" y="388"/>
                </a:cxn>
                <a:cxn ang="0">
                  <a:pos x="207" y="313"/>
                </a:cxn>
                <a:cxn ang="0">
                  <a:pos x="187" y="308"/>
                </a:cxn>
                <a:cxn ang="0">
                  <a:pos x="157" y="317"/>
                </a:cxn>
                <a:cxn ang="0">
                  <a:pos x="121" y="315"/>
                </a:cxn>
                <a:cxn ang="0">
                  <a:pos x="109" y="267"/>
                </a:cxn>
                <a:cxn ang="0">
                  <a:pos x="77" y="226"/>
                </a:cxn>
                <a:cxn ang="0">
                  <a:pos x="68" y="198"/>
                </a:cxn>
                <a:cxn ang="0">
                  <a:pos x="41" y="180"/>
                </a:cxn>
                <a:cxn ang="0">
                  <a:pos x="22" y="171"/>
                </a:cxn>
                <a:cxn ang="0">
                  <a:pos x="25" y="137"/>
                </a:cxn>
                <a:cxn ang="0">
                  <a:pos x="36" y="134"/>
                </a:cxn>
                <a:cxn ang="0">
                  <a:pos x="54" y="121"/>
                </a:cxn>
                <a:cxn ang="0">
                  <a:pos x="52" y="107"/>
                </a:cxn>
                <a:cxn ang="0">
                  <a:pos x="32" y="100"/>
                </a:cxn>
                <a:cxn ang="0">
                  <a:pos x="22" y="84"/>
                </a:cxn>
                <a:cxn ang="0">
                  <a:pos x="27" y="70"/>
                </a:cxn>
                <a:cxn ang="0">
                  <a:pos x="20" y="59"/>
                </a:cxn>
                <a:cxn ang="0">
                  <a:pos x="4" y="57"/>
                </a:cxn>
                <a:cxn ang="0">
                  <a:pos x="6" y="36"/>
                </a:cxn>
                <a:cxn ang="0">
                  <a:pos x="18" y="18"/>
                </a:cxn>
                <a:cxn ang="0">
                  <a:pos x="38" y="16"/>
                </a:cxn>
                <a:cxn ang="0">
                  <a:pos x="57" y="18"/>
                </a:cxn>
                <a:cxn ang="0">
                  <a:pos x="59" y="4"/>
                </a:cxn>
                <a:cxn ang="0">
                  <a:pos x="70" y="4"/>
                </a:cxn>
                <a:cxn ang="0">
                  <a:pos x="91" y="0"/>
                </a:cxn>
                <a:cxn ang="0">
                  <a:pos x="109" y="9"/>
                </a:cxn>
                <a:cxn ang="0">
                  <a:pos x="121" y="32"/>
                </a:cxn>
                <a:cxn ang="0">
                  <a:pos x="123" y="48"/>
                </a:cxn>
                <a:cxn ang="0">
                  <a:pos x="139" y="70"/>
                </a:cxn>
                <a:cxn ang="0">
                  <a:pos x="157" y="80"/>
                </a:cxn>
                <a:cxn ang="0">
                  <a:pos x="162" y="102"/>
                </a:cxn>
                <a:cxn ang="0">
                  <a:pos x="178" y="121"/>
                </a:cxn>
                <a:cxn ang="0">
                  <a:pos x="191" y="159"/>
                </a:cxn>
                <a:cxn ang="0">
                  <a:pos x="201" y="201"/>
                </a:cxn>
                <a:cxn ang="0">
                  <a:pos x="237" y="237"/>
                </a:cxn>
              </a:cxnLst>
              <a:rect l="0" t="0" r="r" b="b"/>
              <a:pathLst>
                <a:path w="374" h="477">
                  <a:moveTo>
                    <a:pt x="258" y="274"/>
                  </a:moveTo>
                  <a:lnTo>
                    <a:pt x="260" y="274"/>
                  </a:lnTo>
                  <a:lnTo>
                    <a:pt x="262" y="271"/>
                  </a:lnTo>
                  <a:lnTo>
                    <a:pt x="271" y="267"/>
                  </a:lnTo>
                  <a:lnTo>
                    <a:pt x="281" y="260"/>
                  </a:lnTo>
                  <a:lnTo>
                    <a:pt x="290" y="258"/>
                  </a:lnTo>
                  <a:lnTo>
                    <a:pt x="297" y="251"/>
                  </a:lnTo>
                  <a:lnTo>
                    <a:pt x="301" y="246"/>
                  </a:lnTo>
                  <a:lnTo>
                    <a:pt x="306" y="249"/>
                  </a:lnTo>
                  <a:lnTo>
                    <a:pt x="310" y="251"/>
                  </a:lnTo>
                  <a:lnTo>
                    <a:pt x="317" y="258"/>
                  </a:lnTo>
                  <a:lnTo>
                    <a:pt x="322" y="262"/>
                  </a:lnTo>
                  <a:lnTo>
                    <a:pt x="324" y="265"/>
                  </a:lnTo>
                  <a:lnTo>
                    <a:pt x="329" y="265"/>
                  </a:lnTo>
                  <a:lnTo>
                    <a:pt x="331" y="265"/>
                  </a:lnTo>
                  <a:lnTo>
                    <a:pt x="333" y="265"/>
                  </a:lnTo>
                  <a:lnTo>
                    <a:pt x="338" y="265"/>
                  </a:lnTo>
                  <a:lnTo>
                    <a:pt x="340" y="269"/>
                  </a:lnTo>
                  <a:lnTo>
                    <a:pt x="340" y="269"/>
                  </a:lnTo>
                  <a:lnTo>
                    <a:pt x="345" y="274"/>
                  </a:lnTo>
                  <a:lnTo>
                    <a:pt x="347" y="276"/>
                  </a:lnTo>
                  <a:lnTo>
                    <a:pt x="349" y="276"/>
                  </a:lnTo>
                  <a:lnTo>
                    <a:pt x="351" y="276"/>
                  </a:lnTo>
                  <a:lnTo>
                    <a:pt x="354" y="276"/>
                  </a:lnTo>
                  <a:lnTo>
                    <a:pt x="356" y="281"/>
                  </a:lnTo>
                  <a:lnTo>
                    <a:pt x="356" y="283"/>
                  </a:lnTo>
                  <a:lnTo>
                    <a:pt x="358" y="285"/>
                  </a:lnTo>
                  <a:lnTo>
                    <a:pt x="363" y="290"/>
                  </a:lnTo>
                  <a:lnTo>
                    <a:pt x="370" y="301"/>
                  </a:lnTo>
                  <a:lnTo>
                    <a:pt x="374" y="310"/>
                  </a:lnTo>
                  <a:lnTo>
                    <a:pt x="374" y="315"/>
                  </a:lnTo>
                  <a:lnTo>
                    <a:pt x="367" y="333"/>
                  </a:lnTo>
                  <a:lnTo>
                    <a:pt x="363" y="347"/>
                  </a:lnTo>
                  <a:lnTo>
                    <a:pt x="365" y="349"/>
                  </a:lnTo>
                  <a:lnTo>
                    <a:pt x="365" y="351"/>
                  </a:lnTo>
                  <a:lnTo>
                    <a:pt x="372" y="367"/>
                  </a:lnTo>
                  <a:lnTo>
                    <a:pt x="365" y="370"/>
                  </a:lnTo>
                  <a:lnTo>
                    <a:pt x="358" y="370"/>
                  </a:lnTo>
                  <a:lnTo>
                    <a:pt x="345" y="367"/>
                  </a:lnTo>
                  <a:lnTo>
                    <a:pt x="333" y="363"/>
                  </a:lnTo>
                  <a:lnTo>
                    <a:pt x="326" y="361"/>
                  </a:lnTo>
                  <a:lnTo>
                    <a:pt x="329" y="365"/>
                  </a:lnTo>
                  <a:lnTo>
                    <a:pt x="329" y="367"/>
                  </a:lnTo>
                  <a:lnTo>
                    <a:pt x="326" y="372"/>
                  </a:lnTo>
                  <a:lnTo>
                    <a:pt x="326" y="372"/>
                  </a:lnTo>
                  <a:lnTo>
                    <a:pt x="324" y="377"/>
                  </a:lnTo>
                  <a:lnTo>
                    <a:pt x="326" y="377"/>
                  </a:lnTo>
                  <a:lnTo>
                    <a:pt x="326" y="381"/>
                  </a:lnTo>
                  <a:lnTo>
                    <a:pt x="326" y="383"/>
                  </a:lnTo>
                  <a:lnTo>
                    <a:pt x="322" y="397"/>
                  </a:lnTo>
                  <a:lnTo>
                    <a:pt x="324" y="399"/>
                  </a:lnTo>
                  <a:lnTo>
                    <a:pt x="324" y="406"/>
                  </a:lnTo>
                  <a:lnTo>
                    <a:pt x="329" y="411"/>
                  </a:lnTo>
                  <a:lnTo>
                    <a:pt x="335" y="418"/>
                  </a:lnTo>
                  <a:lnTo>
                    <a:pt x="338" y="418"/>
                  </a:lnTo>
                  <a:lnTo>
                    <a:pt x="342" y="418"/>
                  </a:lnTo>
                  <a:lnTo>
                    <a:pt x="347" y="418"/>
                  </a:lnTo>
                  <a:lnTo>
                    <a:pt x="347" y="422"/>
                  </a:lnTo>
                  <a:lnTo>
                    <a:pt x="349" y="425"/>
                  </a:lnTo>
                  <a:lnTo>
                    <a:pt x="351" y="427"/>
                  </a:lnTo>
                  <a:lnTo>
                    <a:pt x="351" y="434"/>
                  </a:lnTo>
                  <a:lnTo>
                    <a:pt x="351" y="438"/>
                  </a:lnTo>
                  <a:lnTo>
                    <a:pt x="354" y="443"/>
                  </a:lnTo>
                  <a:lnTo>
                    <a:pt x="351" y="445"/>
                  </a:lnTo>
                  <a:lnTo>
                    <a:pt x="349" y="447"/>
                  </a:lnTo>
                  <a:lnTo>
                    <a:pt x="349" y="450"/>
                  </a:lnTo>
                  <a:lnTo>
                    <a:pt x="351" y="452"/>
                  </a:lnTo>
                  <a:lnTo>
                    <a:pt x="354" y="454"/>
                  </a:lnTo>
                  <a:lnTo>
                    <a:pt x="354" y="459"/>
                  </a:lnTo>
                  <a:lnTo>
                    <a:pt x="356" y="468"/>
                  </a:lnTo>
                  <a:lnTo>
                    <a:pt x="356" y="470"/>
                  </a:lnTo>
                  <a:lnTo>
                    <a:pt x="354" y="473"/>
                  </a:lnTo>
                  <a:lnTo>
                    <a:pt x="351" y="475"/>
                  </a:lnTo>
                  <a:lnTo>
                    <a:pt x="347" y="477"/>
                  </a:lnTo>
                  <a:lnTo>
                    <a:pt x="345" y="477"/>
                  </a:lnTo>
                  <a:lnTo>
                    <a:pt x="340" y="475"/>
                  </a:lnTo>
                  <a:lnTo>
                    <a:pt x="335" y="475"/>
                  </a:lnTo>
                  <a:lnTo>
                    <a:pt x="326" y="473"/>
                  </a:lnTo>
                  <a:lnTo>
                    <a:pt x="319" y="473"/>
                  </a:lnTo>
                  <a:lnTo>
                    <a:pt x="315" y="473"/>
                  </a:lnTo>
                  <a:lnTo>
                    <a:pt x="315" y="470"/>
                  </a:lnTo>
                  <a:lnTo>
                    <a:pt x="313" y="468"/>
                  </a:lnTo>
                  <a:lnTo>
                    <a:pt x="315" y="466"/>
                  </a:lnTo>
                  <a:lnTo>
                    <a:pt x="317" y="466"/>
                  </a:lnTo>
                  <a:lnTo>
                    <a:pt x="319" y="463"/>
                  </a:lnTo>
                  <a:lnTo>
                    <a:pt x="322" y="463"/>
                  </a:lnTo>
                  <a:lnTo>
                    <a:pt x="322" y="459"/>
                  </a:lnTo>
                  <a:lnTo>
                    <a:pt x="319" y="454"/>
                  </a:lnTo>
                  <a:lnTo>
                    <a:pt x="317" y="452"/>
                  </a:lnTo>
                  <a:lnTo>
                    <a:pt x="315" y="450"/>
                  </a:lnTo>
                  <a:lnTo>
                    <a:pt x="313" y="450"/>
                  </a:lnTo>
                  <a:lnTo>
                    <a:pt x="308" y="447"/>
                  </a:lnTo>
                  <a:lnTo>
                    <a:pt x="303" y="441"/>
                  </a:lnTo>
                  <a:lnTo>
                    <a:pt x="299" y="434"/>
                  </a:lnTo>
                  <a:lnTo>
                    <a:pt x="294" y="425"/>
                  </a:lnTo>
                  <a:lnTo>
                    <a:pt x="292" y="422"/>
                  </a:lnTo>
                  <a:lnTo>
                    <a:pt x="292" y="422"/>
                  </a:lnTo>
                  <a:lnTo>
                    <a:pt x="290" y="422"/>
                  </a:lnTo>
                  <a:lnTo>
                    <a:pt x="287" y="425"/>
                  </a:lnTo>
                  <a:lnTo>
                    <a:pt x="285" y="425"/>
                  </a:lnTo>
                  <a:lnTo>
                    <a:pt x="278" y="425"/>
                  </a:lnTo>
                  <a:lnTo>
                    <a:pt x="278" y="425"/>
                  </a:lnTo>
                  <a:lnTo>
                    <a:pt x="271" y="425"/>
                  </a:lnTo>
                  <a:lnTo>
                    <a:pt x="271" y="425"/>
                  </a:lnTo>
                  <a:lnTo>
                    <a:pt x="269" y="422"/>
                  </a:lnTo>
                  <a:lnTo>
                    <a:pt x="269" y="420"/>
                  </a:lnTo>
                  <a:lnTo>
                    <a:pt x="267" y="415"/>
                  </a:lnTo>
                  <a:lnTo>
                    <a:pt x="267" y="413"/>
                  </a:lnTo>
                  <a:lnTo>
                    <a:pt x="265" y="411"/>
                  </a:lnTo>
                  <a:lnTo>
                    <a:pt x="265" y="406"/>
                  </a:lnTo>
                  <a:lnTo>
                    <a:pt x="267" y="402"/>
                  </a:lnTo>
                  <a:lnTo>
                    <a:pt x="271" y="397"/>
                  </a:lnTo>
                  <a:lnTo>
                    <a:pt x="269" y="393"/>
                  </a:lnTo>
                  <a:lnTo>
                    <a:pt x="265" y="388"/>
                  </a:lnTo>
                  <a:lnTo>
                    <a:pt x="258" y="379"/>
                  </a:lnTo>
                  <a:lnTo>
                    <a:pt x="244" y="365"/>
                  </a:lnTo>
                  <a:lnTo>
                    <a:pt x="226" y="345"/>
                  </a:lnTo>
                  <a:lnTo>
                    <a:pt x="221" y="338"/>
                  </a:lnTo>
                  <a:lnTo>
                    <a:pt x="214" y="324"/>
                  </a:lnTo>
                  <a:lnTo>
                    <a:pt x="207" y="313"/>
                  </a:lnTo>
                  <a:lnTo>
                    <a:pt x="203" y="306"/>
                  </a:lnTo>
                  <a:lnTo>
                    <a:pt x="201" y="306"/>
                  </a:lnTo>
                  <a:lnTo>
                    <a:pt x="198" y="306"/>
                  </a:lnTo>
                  <a:lnTo>
                    <a:pt x="194" y="306"/>
                  </a:lnTo>
                  <a:lnTo>
                    <a:pt x="191" y="308"/>
                  </a:lnTo>
                  <a:lnTo>
                    <a:pt x="187" y="308"/>
                  </a:lnTo>
                  <a:lnTo>
                    <a:pt x="182" y="310"/>
                  </a:lnTo>
                  <a:lnTo>
                    <a:pt x="178" y="315"/>
                  </a:lnTo>
                  <a:lnTo>
                    <a:pt x="171" y="315"/>
                  </a:lnTo>
                  <a:lnTo>
                    <a:pt x="166" y="317"/>
                  </a:lnTo>
                  <a:lnTo>
                    <a:pt x="162" y="317"/>
                  </a:lnTo>
                  <a:lnTo>
                    <a:pt x="157" y="317"/>
                  </a:lnTo>
                  <a:lnTo>
                    <a:pt x="148" y="319"/>
                  </a:lnTo>
                  <a:lnTo>
                    <a:pt x="139" y="319"/>
                  </a:lnTo>
                  <a:lnTo>
                    <a:pt x="134" y="319"/>
                  </a:lnTo>
                  <a:lnTo>
                    <a:pt x="127" y="319"/>
                  </a:lnTo>
                  <a:lnTo>
                    <a:pt x="125" y="317"/>
                  </a:lnTo>
                  <a:lnTo>
                    <a:pt x="121" y="315"/>
                  </a:lnTo>
                  <a:lnTo>
                    <a:pt x="121" y="310"/>
                  </a:lnTo>
                  <a:lnTo>
                    <a:pt x="116" y="303"/>
                  </a:lnTo>
                  <a:lnTo>
                    <a:pt x="114" y="297"/>
                  </a:lnTo>
                  <a:lnTo>
                    <a:pt x="111" y="287"/>
                  </a:lnTo>
                  <a:lnTo>
                    <a:pt x="109" y="274"/>
                  </a:lnTo>
                  <a:lnTo>
                    <a:pt x="109" y="267"/>
                  </a:lnTo>
                  <a:lnTo>
                    <a:pt x="107" y="262"/>
                  </a:lnTo>
                  <a:lnTo>
                    <a:pt x="107" y="258"/>
                  </a:lnTo>
                  <a:lnTo>
                    <a:pt x="102" y="253"/>
                  </a:lnTo>
                  <a:lnTo>
                    <a:pt x="98" y="249"/>
                  </a:lnTo>
                  <a:lnTo>
                    <a:pt x="89" y="239"/>
                  </a:lnTo>
                  <a:lnTo>
                    <a:pt x="77" y="226"/>
                  </a:lnTo>
                  <a:lnTo>
                    <a:pt x="75" y="223"/>
                  </a:lnTo>
                  <a:lnTo>
                    <a:pt x="75" y="221"/>
                  </a:lnTo>
                  <a:lnTo>
                    <a:pt x="75" y="217"/>
                  </a:lnTo>
                  <a:lnTo>
                    <a:pt x="73" y="212"/>
                  </a:lnTo>
                  <a:lnTo>
                    <a:pt x="70" y="205"/>
                  </a:lnTo>
                  <a:lnTo>
                    <a:pt x="68" y="198"/>
                  </a:lnTo>
                  <a:lnTo>
                    <a:pt x="61" y="189"/>
                  </a:lnTo>
                  <a:lnTo>
                    <a:pt x="59" y="185"/>
                  </a:lnTo>
                  <a:lnTo>
                    <a:pt x="54" y="182"/>
                  </a:lnTo>
                  <a:lnTo>
                    <a:pt x="52" y="182"/>
                  </a:lnTo>
                  <a:lnTo>
                    <a:pt x="48" y="180"/>
                  </a:lnTo>
                  <a:lnTo>
                    <a:pt x="41" y="180"/>
                  </a:lnTo>
                  <a:lnTo>
                    <a:pt x="36" y="180"/>
                  </a:lnTo>
                  <a:lnTo>
                    <a:pt x="32" y="180"/>
                  </a:lnTo>
                  <a:lnTo>
                    <a:pt x="29" y="178"/>
                  </a:lnTo>
                  <a:lnTo>
                    <a:pt x="27" y="178"/>
                  </a:lnTo>
                  <a:lnTo>
                    <a:pt x="25" y="175"/>
                  </a:lnTo>
                  <a:lnTo>
                    <a:pt x="22" y="171"/>
                  </a:lnTo>
                  <a:lnTo>
                    <a:pt x="22" y="166"/>
                  </a:lnTo>
                  <a:lnTo>
                    <a:pt x="20" y="162"/>
                  </a:lnTo>
                  <a:lnTo>
                    <a:pt x="20" y="157"/>
                  </a:lnTo>
                  <a:lnTo>
                    <a:pt x="18" y="153"/>
                  </a:lnTo>
                  <a:lnTo>
                    <a:pt x="16" y="148"/>
                  </a:lnTo>
                  <a:lnTo>
                    <a:pt x="25" y="137"/>
                  </a:lnTo>
                  <a:lnTo>
                    <a:pt x="25" y="137"/>
                  </a:lnTo>
                  <a:lnTo>
                    <a:pt x="27" y="134"/>
                  </a:lnTo>
                  <a:lnTo>
                    <a:pt x="29" y="134"/>
                  </a:lnTo>
                  <a:lnTo>
                    <a:pt x="34" y="137"/>
                  </a:lnTo>
                  <a:lnTo>
                    <a:pt x="34" y="137"/>
                  </a:lnTo>
                  <a:lnTo>
                    <a:pt x="36" y="134"/>
                  </a:lnTo>
                  <a:lnTo>
                    <a:pt x="36" y="132"/>
                  </a:lnTo>
                  <a:lnTo>
                    <a:pt x="38" y="130"/>
                  </a:lnTo>
                  <a:lnTo>
                    <a:pt x="41" y="128"/>
                  </a:lnTo>
                  <a:lnTo>
                    <a:pt x="50" y="125"/>
                  </a:lnTo>
                  <a:lnTo>
                    <a:pt x="52" y="123"/>
                  </a:lnTo>
                  <a:lnTo>
                    <a:pt x="54" y="121"/>
                  </a:lnTo>
                  <a:lnTo>
                    <a:pt x="57" y="114"/>
                  </a:lnTo>
                  <a:lnTo>
                    <a:pt x="57" y="112"/>
                  </a:lnTo>
                  <a:lnTo>
                    <a:pt x="57" y="109"/>
                  </a:lnTo>
                  <a:lnTo>
                    <a:pt x="54" y="107"/>
                  </a:lnTo>
                  <a:lnTo>
                    <a:pt x="54" y="107"/>
                  </a:lnTo>
                  <a:lnTo>
                    <a:pt x="52" y="107"/>
                  </a:lnTo>
                  <a:lnTo>
                    <a:pt x="48" y="107"/>
                  </a:lnTo>
                  <a:lnTo>
                    <a:pt x="45" y="107"/>
                  </a:lnTo>
                  <a:lnTo>
                    <a:pt x="41" y="107"/>
                  </a:lnTo>
                  <a:lnTo>
                    <a:pt x="38" y="107"/>
                  </a:lnTo>
                  <a:lnTo>
                    <a:pt x="34" y="102"/>
                  </a:lnTo>
                  <a:lnTo>
                    <a:pt x="32" y="100"/>
                  </a:lnTo>
                  <a:lnTo>
                    <a:pt x="32" y="98"/>
                  </a:lnTo>
                  <a:lnTo>
                    <a:pt x="29" y="93"/>
                  </a:lnTo>
                  <a:lnTo>
                    <a:pt x="29" y="91"/>
                  </a:lnTo>
                  <a:lnTo>
                    <a:pt x="29" y="89"/>
                  </a:lnTo>
                  <a:lnTo>
                    <a:pt x="25" y="86"/>
                  </a:lnTo>
                  <a:lnTo>
                    <a:pt x="22" y="84"/>
                  </a:lnTo>
                  <a:lnTo>
                    <a:pt x="25" y="82"/>
                  </a:lnTo>
                  <a:lnTo>
                    <a:pt x="25" y="80"/>
                  </a:lnTo>
                  <a:lnTo>
                    <a:pt x="27" y="77"/>
                  </a:lnTo>
                  <a:lnTo>
                    <a:pt x="27" y="75"/>
                  </a:lnTo>
                  <a:lnTo>
                    <a:pt x="27" y="73"/>
                  </a:lnTo>
                  <a:lnTo>
                    <a:pt x="27" y="70"/>
                  </a:lnTo>
                  <a:lnTo>
                    <a:pt x="29" y="70"/>
                  </a:lnTo>
                  <a:lnTo>
                    <a:pt x="29" y="68"/>
                  </a:lnTo>
                  <a:lnTo>
                    <a:pt x="29" y="66"/>
                  </a:lnTo>
                  <a:lnTo>
                    <a:pt x="29" y="64"/>
                  </a:lnTo>
                  <a:lnTo>
                    <a:pt x="25" y="61"/>
                  </a:lnTo>
                  <a:lnTo>
                    <a:pt x="20" y="59"/>
                  </a:lnTo>
                  <a:lnTo>
                    <a:pt x="18" y="59"/>
                  </a:lnTo>
                  <a:lnTo>
                    <a:pt x="16" y="57"/>
                  </a:lnTo>
                  <a:lnTo>
                    <a:pt x="13" y="57"/>
                  </a:lnTo>
                  <a:lnTo>
                    <a:pt x="9" y="57"/>
                  </a:lnTo>
                  <a:lnTo>
                    <a:pt x="6" y="57"/>
                  </a:lnTo>
                  <a:lnTo>
                    <a:pt x="4" y="57"/>
                  </a:lnTo>
                  <a:lnTo>
                    <a:pt x="2" y="57"/>
                  </a:lnTo>
                  <a:lnTo>
                    <a:pt x="0" y="54"/>
                  </a:lnTo>
                  <a:lnTo>
                    <a:pt x="0" y="52"/>
                  </a:lnTo>
                  <a:lnTo>
                    <a:pt x="2" y="48"/>
                  </a:lnTo>
                  <a:lnTo>
                    <a:pt x="4" y="41"/>
                  </a:lnTo>
                  <a:lnTo>
                    <a:pt x="6" y="36"/>
                  </a:lnTo>
                  <a:lnTo>
                    <a:pt x="9" y="29"/>
                  </a:lnTo>
                  <a:lnTo>
                    <a:pt x="11" y="22"/>
                  </a:lnTo>
                  <a:lnTo>
                    <a:pt x="13" y="18"/>
                  </a:lnTo>
                  <a:lnTo>
                    <a:pt x="13" y="18"/>
                  </a:lnTo>
                  <a:lnTo>
                    <a:pt x="18" y="18"/>
                  </a:lnTo>
                  <a:lnTo>
                    <a:pt x="18" y="18"/>
                  </a:lnTo>
                  <a:lnTo>
                    <a:pt x="20" y="18"/>
                  </a:lnTo>
                  <a:lnTo>
                    <a:pt x="22" y="18"/>
                  </a:lnTo>
                  <a:lnTo>
                    <a:pt x="25" y="18"/>
                  </a:lnTo>
                  <a:lnTo>
                    <a:pt x="32" y="18"/>
                  </a:lnTo>
                  <a:lnTo>
                    <a:pt x="36" y="18"/>
                  </a:lnTo>
                  <a:lnTo>
                    <a:pt x="38" y="16"/>
                  </a:lnTo>
                  <a:lnTo>
                    <a:pt x="41" y="16"/>
                  </a:lnTo>
                  <a:lnTo>
                    <a:pt x="43" y="16"/>
                  </a:lnTo>
                  <a:lnTo>
                    <a:pt x="45" y="16"/>
                  </a:lnTo>
                  <a:lnTo>
                    <a:pt x="50" y="16"/>
                  </a:lnTo>
                  <a:lnTo>
                    <a:pt x="52" y="18"/>
                  </a:lnTo>
                  <a:lnTo>
                    <a:pt x="57" y="18"/>
                  </a:lnTo>
                  <a:lnTo>
                    <a:pt x="57" y="16"/>
                  </a:lnTo>
                  <a:lnTo>
                    <a:pt x="59" y="13"/>
                  </a:lnTo>
                  <a:lnTo>
                    <a:pt x="59" y="13"/>
                  </a:lnTo>
                  <a:lnTo>
                    <a:pt x="59" y="9"/>
                  </a:lnTo>
                  <a:lnTo>
                    <a:pt x="59" y="6"/>
                  </a:lnTo>
                  <a:lnTo>
                    <a:pt x="59" y="4"/>
                  </a:lnTo>
                  <a:lnTo>
                    <a:pt x="61" y="4"/>
                  </a:lnTo>
                  <a:lnTo>
                    <a:pt x="64" y="4"/>
                  </a:lnTo>
                  <a:lnTo>
                    <a:pt x="64" y="6"/>
                  </a:lnTo>
                  <a:lnTo>
                    <a:pt x="66" y="6"/>
                  </a:lnTo>
                  <a:lnTo>
                    <a:pt x="70" y="6"/>
                  </a:lnTo>
                  <a:lnTo>
                    <a:pt x="70" y="4"/>
                  </a:lnTo>
                  <a:lnTo>
                    <a:pt x="73" y="2"/>
                  </a:lnTo>
                  <a:lnTo>
                    <a:pt x="75" y="2"/>
                  </a:lnTo>
                  <a:lnTo>
                    <a:pt x="80" y="2"/>
                  </a:lnTo>
                  <a:lnTo>
                    <a:pt x="84" y="4"/>
                  </a:lnTo>
                  <a:lnTo>
                    <a:pt x="89" y="2"/>
                  </a:lnTo>
                  <a:lnTo>
                    <a:pt x="91" y="0"/>
                  </a:lnTo>
                  <a:lnTo>
                    <a:pt x="93" y="0"/>
                  </a:lnTo>
                  <a:lnTo>
                    <a:pt x="96" y="0"/>
                  </a:lnTo>
                  <a:lnTo>
                    <a:pt x="100" y="0"/>
                  </a:lnTo>
                  <a:lnTo>
                    <a:pt x="105" y="2"/>
                  </a:lnTo>
                  <a:lnTo>
                    <a:pt x="107" y="6"/>
                  </a:lnTo>
                  <a:lnTo>
                    <a:pt x="109" y="9"/>
                  </a:lnTo>
                  <a:lnTo>
                    <a:pt x="109" y="13"/>
                  </a:lnTo>
                  <a:lnTo>
                    <a:pt x="109" y="13"/>
                  </a:lnTo>
                  <a:lnTo>
                    <a:pt x="109" y="18"/>
                  </a:lnTo>
                  <a:lnTo>
                    <a:pt x="111" y="20"/>
                  </a:lnTo>
                  <a:lnTo>
                    <a:pt x="118" y="27"/>
                  </a:lnTo>
                  <a:lnTo>
                    <a:pt x="121" y="32"/>
                  </a:lnTo>
                  <a:lnTo>
                    <a:pt x="123" y="34"/>
                  </a:lnTo>
                  <a:lnTo>
                    <a:pt x="123" y="36"/>
                  </a:lnTo>
                  <a:lnTo>
                    <a:pt x="123" y="38"/>
                  </a:lnTo>
                  <a:lnTo>
                    <a:pt x="123" y="43"/>
                  </a:lnTo>
                  <a:lnTo>
                    <a:pt x="123" y="45"/>
                  </a:lnTo>
                  <a:lnTo>
                    <a:pt x="123" y="48"/>
                  </a:lnTo>
                  <a:lnTo>
                    <a:pt x="125" y="50"/>
                  </a:lnTo>
                  <a:lnTo>
                    <a:pt x="127" y="54"/>
                  </a:lnTo>
                  <a:lnTo>
                    <a:pt x="132" y="64"/>
                  </a:lnTo>
                  <a:lnTo>
                    <a:pt x="137" y="68"/>
                  </a:lnTo>
                  <a:lnTo>
                    <a:pt x="139" y="70"/>
                  </a:lnTo>
                  <a:lnTo>
                    <a:pt x="139" y="70"/>
                  </a:lnTo>
                  <a:lnTo>
                    <a:pt x="141" y="70"/>
                  </a:lnTo>
                  <a:lnTo>
                    <a:pt x="148" y="64"/>
                  </a:lnTo>
                  <a:lnTo>
                    <a:pt x="153" y="68"/>
                  </a:lnTo>
                  <a:lnTo>
                    <a:pt x="155" y="75"/>
                  </a:lnTo>
                  <a:lnTo>
                    <a:pt x="157" y="77"/>
                  </a:lnTo>
                  <a:lnTo>
                    <a:pt x="157" y="80"/>
                  </a:lnTo>
                  <a:lnTo>
                    <a:pt x="155" y="82"/>
                  </a:lnTo>
                  <a:lnTo>
                    <a:pt x="155" y="84"/>
                  </a:lnTo>
                  <a:lnTo>
                    <a:pt x="155" y="84"/>
                  </a:lnTo>
                  <a:lnTo>
                    <a:pt x="157" y="91"/>
                  </a:lnTo>
                  <a:lnTo>
                    <a:pt x="159" y="98"/>
                  </a:lnTo>
                  <a:lnTo>
                    <a:pt x="162" y="102"/>
                  </a:lnTo>
                  <a:lnTo>
                    <a:pt x="162" y="107"/>
                  </a:lnTo>
                  <a:lnTo>
                    <a:pt x="162" y="112"/>
                  </a:lnTo>
                  <a:lnTo>
                    <a:pt x="164" y="114"/>
                  </a:lnTo>
                  <a:lnTo>
                    <a:pt x="166" y="116"/>
                  </a:lnTo>
                  <a:lnTo>
                    <a:pt x="169" y="118"/>
                  </a:lnTo>
                  <a:lnTo>
                    <a:pt x="178" y="121"/>
                  </a:lnTo>
                  <a:lnTo>
                    <a:pt x="180" y="121"/>
                  </a:lnTo>
                  <a:lnTo>
                    <a:pt x="185" y="125"/>
                  </a:lnTo>
                  <a:lnTo>
                    <a:pt x="187" y="130"/>
                  </a:lnTo>
                  <a:lnTo>
                    <a:pt x="191" y="141"/>
                  </a:lnTo>
                  <a:lnTo>
                    <a:pt x="194" y="150"/>
                  </a:lnTo>
                  <a:lnTo>
                    <a:pt x="191" y="159"/>
                  </a:lnTo>
                  <a:lnTo>
                    <a:pt x="189" y="162"/>
                  </a:lnTo>
                  <a:lnTo>
                    <a:pt x="189" y="164"/>
                  </a:lnTo>
                  <a:lnTo>
                    <a:pt x="189" y="169"/>
                  </a:lnTo>
                  <a:lnTo>
                    <a:pt x="191" y="171"/>
                  </a:lnTo>
                  <a:lnTo>
                    <a:pt x="196" y="187"/>
                  </a:lnTo>
                  <a:lnTo>
                    <a:pt x="201" y="201"/>
                  </a:lnTo>
                  <a:lnTo>
                    <a:pt x="207" y="210"/>
                  </a:lnTo>
                  <a:lnTo>
                    <a:pt x="214" y="210"/>
                  </a:lnTo>
                  <a:lnTo>
                    <a:pt x="221" y="212"/>
                  </a:lnTo>
                  <a:lnTo>
                    <a:pt x="226" y="217"/>
                  </a:lnTo>
                  <a:lnTo>
                    <a:pt x="233" y="228"/>
                  </a:lnTo>
                  <a:lnTo>
                    <a:pt x="237" y="237"/>
                  </a:lnTo>
                  <a:lnTo>
                    <a:pt x="242" y="249"/>
                  </a:lnTo>
                  <a:lnTo>
                    <a:pt x="249" y="258"/>
                  </a:lnTo>
                  <a:lnTo>
                    <a:pt x="253" y="267"/>
                  </a:lnTo>
                  <a:lnTo>
                    <a:pt x="258" y="274"/>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14" name="A114">
              <a:extLst>
                <a:ext uri="{FF2B5EF4-FFF2-40B4-BE49-F238E27FC236}">
                  <a16:creationId xmlns:a16="http://schemas.microsoft.com/office/drawing/2014/main" id="{49113748-6853-F008-86B5-83BF3BEB9152}"/>
                </a:ext>
              </a:extLst>
            </xdr:cNvPr>
            <xdr:cNvSpPr>
              <a:spLocks/>
            </xdr:cNvSpPr>
          </xdr:nvSpPr>
          <xdr:spPr bwMode="auto">
            <a:xfrm>
              <a:off x="4410304" y="8586116"/>
              <a:ext cx="428347" cy="348326"/>
            </a:xfrm>
            <a:custGeom>
              <a:avLst/>
              <a:gdLst/>
              <a:ahLst/>
              <a:cxnLst>
                <a:cxn ang="0">
                  <a:pos x="192" y="48"/>
                </a:cxn>
                <a:cxn ang="0">
                  <a:pos x="208" y="78"/>
                </a:cxn>
                <a:cxn ang="0">
                  <a:pos x="238" y="78"/>
                </a:cxn>
                <a:cxn ang="0">
                  <a:pos x="245" y="53"/>
                </a:cxn>
                <a:cxn ang="0">
                  <a:pos x="272" y="53"/>
                </a:cxn>
                <a:cxn ang="0">
                  <a:pos x="286" y="37"/>
                </a:cxn>
                <a:cxn ang="0">
                  <a:pos x="304" y="21"/>
                </a:cxn>
                <a:cxn ang="0">
                  <a:pos x="318" y="48"/>
                </a:cxn>
                <a:cxn ang="0">
                  <a:pos x="320" y="82"/>
                </a:cxn>
                <a:cxn ang="0">
                  <a:pos x="331" y="117"/>
                </a:cxn>
                <a:cxn ang="0">
                  <a:pos x="356" y="135"/>
                </a:cxn>
                <a:cxn ang="0">
                  <a:pos x="391" y="124"/>
                </a:cxn>
                <a:cxn ang="0">
                  <a:pos x="427" y="117"/>
                </a:cxn>
                <a:cxn ang="0">
                  <a:pos x="443" y="188"/>
                </a:cxn>
                <a:cxn ang="0">
                  <a:pos x="432" y="220"/>
                </a:cxn>
                <a:cxn ang="0">
                  <a:pos x="420" y="245"/>
                </a:cxn>
                <a:cxn ang="0">
                  <a:pos x="432" y="268"/>
                </a:cxn>
                <a:cxn ang="0">
                  <a:pos x="439" y="300"/>
                </a:cxn>
                <a:cxn ang="0">
                  <a:pos x="391" y="370"/>
                </a:cxn>
                <a:cxn ang="0">
                  <a:pos x="363" y="336"/>
                </a:cxn>
                <a:cxn ang="0">
                  <a:pos x="352" y="304"/>
                </a:cxn>
                <a:cxn ang="0">
                  <a:pos x="345" y="284"/>
                </a:cxn>
                <a:cxn ang="0">
                  <a:pos x="322" y="270"/>
                </a:cxn>
                <a:cxn ang="0">
                  <a:pos x="318" y="252"/>
                </a:cxn>
                <a:cxn ang="0">
                  <a:pos x="304" y="226"/>
                </a:cxn>
                <a:cxn ang="0">
                  <a:pos x="281" y="224"/>
                </a:cxn>
                <a:cxn ang="0">
                  <a:pos x="261" y="226"/>
                </a:cxn>
                <a:cxn ang="0">
                  <a:pos x="256" y="233"/>
                </a:cxn>
                <a:cxn ang="0">
                  <a:pos x="238" y="236"/>
                </a:cxn>
                <a:cxn ang="0">
                  <a:pos x="215" y="238"/>
                </a:cxn>
                <a:cxn ang="0">
                  <a:pos x="201" y="261"/>
                </a:cxn>
                <a:cxn ang="0">
                  <a:pos x="181" y="277"/>
                </a:cxn>
                <a:cxn ang="0">
                  <a:pos x="171" y="240"/>
                </a:cxn>
                <a:cxn ang="0">
                  <a:pos x="162" y="217"/>
                </a:cxn>
                <a:cxn ang="0">
                  <a:pos x="149" y="208"/>
                </a:cxn>
                <a:cxn ang="0">
                  <a:pos x="142" y="208"/>
                </a:cxn>
                <a:cxn ang="0">
                  <a:pos x="135" y="178"/>
                </a:cxn>
                <a:cxn ang="0">
                  <a:pos x="121" y="169"/>
                </a:cxn>
                <a:cxn ang="0">
                  <a:pos x="101" y="162"/>
                </a:cxn>
                <a:cxn ang="0">
                  <a:pos x="91" y="144"/>
                </a:cxn>
                <a:cxn ang="0">
                  <a:pos x="80" y="151"/>
                </a:cxn>
                <a:cxn ang="0">
                  <a:pos x="71" y="167"/>
                </a:cxn>
                <a:cxn ang="0">
                  <a:pos x="50" y="167"/>
                </a:cxn>
                <a:cxn ang="0">
                  <a:pos x="43" y="151"/>
                </a:cxn>
                <a:cxn ang="0">
                  <a:pos x="18" y="142"/>
                </a:cxn>
                <a:cxn ang="0">
                  <a:pos x="0" y="124"/>
                </a:cxn>
                <a:cxn ang="0">
                  <a:pos x="14" y="98"/>
                </a:cxn>
                <a:cxn ang="0">
                  <a:pos x="23" y="80"/>
                </a:cxn>
                <a:cxn ang="0">
                  <a:pos x="50" y="80"/>
                </a:cxn>
                <a:cxn ang="0">
                  <a:pos x="71" y="89"/>
                </a:cxn>
                <a:cxn ang="0">
                  <a:pos x="73" y="73"/>
                </a:cxn>
                <a:cxn ang="0">
                  <a:pos x="73" y="60"/>
                </a:cxn>
                <a:cxn ang="0">
                  <a:pos x="98" y="39"/>
                </a:cxn>
                <a:cxn ang="0">
                  <a:pos x="123" y="30"/>
                </a:cxn>
                <a:cxn ang="0">
                  <a:pos x="139" y="2"/>
                </a:cxn>
                <a:cxn ang="0">
                  <a:pos x="165" y="34"/>
                </a:cxn>
              </a:cxnLst>
              <a:rect l="0" t="0" r="r" b="b"/>
              <a:pathLst>
                <a:path w="455" h="370">
                  <a:moveTo>
                    <a:pt x="165" y="34"/>
                  </a:moveTo>
                  <a:lnTo>
                    <a:pt x="167" y="34"/>
                  </a:lnTo>
                  <a:lnTo>
                    <a:pt x="176" y="34"/>
                  </a:lnTo>
                  <a:lnTo>
                    <a:pt x="181" y="34"/>
                  </a:lnTo>
                  <a:lnTo>
                    <a:pt x="183" y="34"/>
                  </a:lnTo>
                  <a:lnTo>
                    <a:pt x="187" y="41"/>
                  </a:lnTo>
                  <a:lnTo>
                    <a:pt x="192" y="48"/>
                  </a:lnTo>
                  <a:lnTo>
                    <a:pt x="197" y="55"/>
                  </a:lnTo>
                  <a:lnTo>
                    <a:pt x="201" y="60"/>
                  </a:lnTo>
                  <a:lnTo>
                    <a:pt x="203" y="66"/>
                  </a:lnTo>
                  <a:lnTo>
                    <a:pt x="206" y="71"/>
                  </a:lnTo>
                  <a:lnTo>
                    <a:pt x="206" y="73"/>
                  </a:lnTo>
                  <a:lnTo>
                    <a:pt x="206" y="76"/>
                  </a:lnTo>
                  <a:lnTo>
                    <a:pt x="208" y="78"/>
                  </a:lnTo>
                  <a:lnTo>
                    <a:pt x="208" y="80"/>
                  </a:lnTo>
                  <a:lnTo>
                    <a:pt x="210" y="80"/>
                  </a:lnTo>
                  <a:lnTo>
                    <a:pt x="219" y="82"/>
                  </a:lnTo>
                  <a:lnTo>
                    <a:pt x="229" y="80"/>
                  </a:lnTo>
                  <a:lnTo>
                    <a:pt x="233" y="80"/>
                  </a:lnTo>
                  <a:lnTo>
                    <a:pt x="235" y="80"/>
                  </a:lnTo>
                  <a:lnTo>
                    <a:pt x="238" y="78"/>
                  </a:lnTo>
                  <a:lnTo>
                    <a:pt x="238" y="76"/>
                  </a:lnTo>
                  <a:lnTo>
                    <a:pt x="238" y="71"/>
                  </a:lnTo>
                  <a:lnTo>
                    <a:pt x="238" y="66"/>
                  </a:lnTo>
                  <a:lnTo>
                    <a:pt x="240" y="62"/>
                  </a:lnTo>
                  <a:lnTo>
                    <a:pt x="240" y="57"/>
                  </a:lnTo>
                  <a:lnTo>
                    <a:pt x="242" y="55"/>
                  </a:lnTo>
                  <a:lnTo>
                    <a:pt x="245" y="53"/>
                  </a:lnTo>
                  <a:lnTo>
                    <a:pt x="247" y="53"/>
                  </a:lnTo>
                  <a:lnTo>
                    <a:pt x="249" y="50"/>
                  </a:lnTo>
                  <a:lnTo>
                    <a:pt x="251" y="50"/>
                  </a:lnTo>
                  <a:lnTo>
                    <a:pt x="256" y="53"/>
                  </a:lnTo>
                  <a:lnTo>
                    <a:pt x="261" y="50"/>
                  </a:lnTo>
                  <a:lnTo>
                    <a:pt x="265" y="50"/>
                  </a:lnTo>
                  <a:lnTo>
                    <a:pt x="272" y="53"/>
                  </a:lnTo>
                  <a:lnTo>
                    <a:pt x="274" y="53"/>
                  </a:lnTo>
                  <a:lnTo>
                    <a:pt x="279" y="53"/>
                  </a:lnTo>
                  <a:lnTo>
                    <a:pt x="281" y="53"/>
                  </a:lnTo>
                  <a:lnTo>
                    <a:pt x="283" y="50"/>
                  </a:lnTo>
                  <a:lnTo>
                    <a:pt x="283" y="46"/>
                  </a:lnTo>
                  <a:lnTo>
                    <a:pt x="286" y="41"/>
                  </a:lnTo>
                  <a:lnTo>
                    <a:pt x="286" y="37"/>
                  </a:lnTo>
                  <a:lnTo>
                    <a:pt x="286" y="37"/>
                  </a:lnTo>
                  <a:lnTo>
                    <a:pt x="286" y="34"/>
                  </a:lnTo>
                  <a:lnTo>
                    <a:pt x="288" y="32"/>
                  </a:lnTo>
                  <a:lnTo>
                    <a:pt x="288" y="32"/>
                  </a:lnTo>
                  <a:lnTo>
                    <a:pt x="297" y="28"/>
                  </a:lnTo>
                  <a:lnTo>
                    <a:pt x="299" y="25"/>
                  </a:lnTo>
                  <a:lnTo>
                    <a:pt x="304" y="21"/>
                  </a:lnTo>
                  <a:lnTo>
                    <a:pt x="308" y="18"/>
                  </a:lnTo>
                  <a:lnTo>
                    <a:pt x="311" y="21"/>
                  </a:lnTo>
                  <a:lnTo>
                    <a:pt x="313" y="23"/>
                  </a:lnTo>
                  <a:lnTo>
                    <a:pt x="315" y="25"/>
                  </a:lnTo>
                  <a:lnTo>
                    <a:pt x="318" y="30"/>
                  </a:lnTo>
                  <a:lnTo>
                    <a:pt x="318" y="41"/>
                  </a:lnTo>
                  <a:lnTo>
                    <a:pt x="318" y="48"/>
                  </a:lnTo>
                  <a:lnTo>
                    <a:pt x="315" y="55"/>
                  </a:lnTo>
                  <a:lnTo>
                    <a:pt x="315" y="60"/>
                  </a:lnTo>
                  <a:lnTo>
                    <a:pt x="313" y="64"/>
                  </a:lnTo>
                  <a:lnTo>
                    <a:pt x="311" y="66"/>
                  </a:lnTo>
                  <a:lnTo>
                    <a:pt x="313" y="71"/>
                  </a:lnTo>
                  <a:lnTo>
                    <a:pt x="318" y="78"/>
                  </a:lnTo>
                  <a:lnTo>
                    <a:pt x="320" y="82"/>
                  </a:lnTo>
                  <a:lnTo>
                    <a:pt x="320" y="85"/>
                  </a:lnTo>
                  <a:lnTo>
                    <a:pt x="322" y="96"/>
                  </a:lnTo>
                  <a:lnTo>
                    <a:pt x="322" y="103"/>
                  </a:lnTo>
                  <a:lnTo>
                    <a:pt x="324" y="110"/>
                  </a:lnTo>
                  <a:lnTo>
                    <a:pt x="327" y="112"/>
                  </a:lnTo>
                  <a:lnTo>
                    <a:pt x="329" y="114"/>
                  </a:lnTo>
                  <a:lnTo>
                    <a:pt x="331" y="117"/>
                  </a:lnTo>
                  <a:lnTo>
                    <a:pt x="336" y="119"/>
                  </a:lnTo>
                  <a:lnTo>
                    <a:pt x="338" y="121"/>
                  </a:lnTo>
                  <a:lnTo>
                    <a:pt x="340" y="126"/>
                  </a:lnTo>
                  <a:lnTo>
                    <a:pt x="345" y="130"/>
                  </a:lnTo>
                  <a:lnTo>
                    <a:pt x="350" y="135"/>
                  </a:lnTo>
                  <a:lnTo>
                    <a:pt x="352" y="135"/>
                  </a:lnTo>
                  <a:lnTo>
                    <a:pt x="356" y="135"/>
                  </a:lnTo>
                  <a:lnTo>
                    <a:pt x="363" y="133"/>
                  </a:lnTo>
                  <a:lnTo>
                    <a:pt x="368" y="130"/>
                  </a:lnTo>
                  <a:lnTo>
                    <a:pt x="370" y="130"/>
                  </a:lnTo>
                  <a:lnTo>
                    <a:pt x="377" y="128"/>
                  </a:lnTo>
                  <a:lnTo>
                    <a:pt x="379" y="126"/>
                  </a:lnTo>
                  <a:lnTo>
                    <a:pt x="386" y="126"/>
                  </a:lnTo>
                  <a:lnTo>
                    <a:pt x="391" y="124"/>
                  </a:lnTo>
                  <a:lnTo>
                    <a:pt x="398" y="124"/>
                  </a:lnTo>
                  <a:lnTo>
                    <a:pt x="402" y="121"/>
                  </a:lnTo>
                  <a:lnTo>
                    <a:pt x="407" y="121"/>
                  </a:lnTo>
                  <a:lnTo>
                    <a:pt x="414" y="119"/>
                  </a:lnTo>
                  <a:lnTo>
                    <a:pt x="418" y="119"/>
                  </a:lnTo>
                  <a:lnTo>
                    <a:pt x="423" y="117"/>
                  </a:lnTo>
                  <a:lnTo>
                    <a:pt x="427" y="117"/>
                  </a:lnTo>
                  <a:lnTo>
                    <a:pt x="436" y="121"/>
                  </a:lnTo>
                  <a:lnTo>
                    <a:pt x="446" y="124"/>
                  </a:lnTo>
                  <a:lnTo>
                    <a:pt x="452" y="124"/>
                  </a:lnTo>
                  <a:lnTo>
                    <a:pt x="455" y="144"/>
                  </a:lnTo>
                  <a:lnTo>
                    <a:pt x="450" y="160"/>
                  </a:lnTo>
                  <a:lnTo>
                    <a:pt x="450" y="167"/>
                  </a:lnTo>
                  <a:lnTo>
                    <a:pt x="443" y="188"/>
                  </a:lnTo>
                  <a:lnTo>
                    <a:pt x="439" y="194"/>
                  </a:lnTo>
                  <a:lnTo>
                    <a:pt x="436" y="201"/>
                  </a:lnTo>
                  <a:lnTo>
                    <a:pt x="434" y="206"/>
                  </a:lnTo>
                  <a:lnTo>
                    <a:pt x="432" y="210"/>
                  </a:lnTo>
                  <a:lnTo>
                    <a:pt x="430" y="213"/>
                  </a:lnTo>
                  <a:lnTo>
                    <a:pt x="430" y="217"/>
                  </a:lnTo>
                  <a:lnTo>
                    <a:pt x="432" y="220"/>
                  </a:lnTo>
                  <a:lnTo>
                    <a:pt x="436" y="224"/>
                  </a:lnTo>
                  <a:lnTo>
                    <a:pt x="439" y="229"/>
                  </a:lnTo>
                  <a:lnTo>
                    <a:pt x="434" y="238"/>
                  </a:lnTo>
                  <a:lnTo>
                    <a:pt x="432" y="240"/>
                  </a:lnTo>
                  <a:lnTo>
                    <a:pt x="427" y="242"/>
                  </a:lnTo>
                  <a:lnTo>
                    <a:pt x="425" y="245"/>
                  </a:lnTo>
                  <a:lnTo>
                    <a:pt x="420" y="245"/>
                  </a:lnTo>
                  <a:lnTo>
                    <a:pt x="418" y="245"/>
                  </a:lnTo>
                  <a:lnTo>
                    <a:pt x="416" y="247"/>
                  </a:lnTo>
                  <a:lnTo>
                    <a:pt x="418" y="249"/>
                  </a:lnTo>
                  <a:lnTo>
                    <a:pt x="427" y="254"/>
                  </a:lnTo>
                  <a:lnTo>
                    <a:pt x="427" y="256"/>
                  </a:lnTo>
                  <a:lnTo>
                    <a:pt x="430" y="263"/>
                  </a:lnTo>
                  <a:lnTo>
                    <a:pt x="432" y="268"/>
                  </a:lnTo>
                  <a:lnTo>
                    <a:pt x="432" y="272"/>
                  </a:lnTo>
                  <a:lnTo>
                    <a:pt x="436" y="274"/>
                  </a:lnTo>
                  <a:lnTo>
                    <a:pt x="439" y="277"/>
                  </a:lnTo>
                  <a:lnTo>
                    <a:pt x="441" y="281"/>
                  </a:lnTo>
                  <a:lnTo>
                    <a:pt x="446" y="295"/>
                  </a:lnTo>
                  <a:lnTo>
                    <a:pt x="443" y="297"/>
                  </a:lnTo>
                  <a:lnTo>
                    <a:pt x="439" y="300"/>
                  </a:lnTo>
                  <a:lnTo>
                    <a:pt x="436" y="304"/>
                  </a:lnTo>
                  <a:lnTo>
                    <a:pt x="432" y="306"/>
                  </a:lnTo>
                  <a:lnTo>
                    <a:pt x="418" y="327"/>
                  </a:lnTo>
                  <a:lnTo>
                    <a:pt x="409" y="343"/>
                  </a:lnTo>
                  <a:lnTo>
                    <a:pt x="400" y="357"/>
                  </a:lnTo>
                  <a:lnTo>
                    <a:pt x="393" y="368"/>
                  </a:lnTo>
                  <a:lnTo>
                    <a:pt x="391" y="370"/>
                  </a:lnTo>
                  <a:lnTo>
                    <a:pt x="388" y="361"/>
                  </a:lnTo>
                  <a:lnTo>
                    <a:pt x="384" y="350"/>
                  </a:lnTo>
                  <a:lnTo>
                    <a:pt x="382" y="345"/>
                  </a:lnTo>
                  <a:lnTo>
                    <a:pt x="377" y="341"/>
                  </a:lnTo>
                  <a:lnTo>
                    <a:pt x="375" y="341"/>
                  </a:lnTo>
                  <a:lnTo>
                    <a:pt x="366" y="338"/>
                  </a:lnTo>
                  <a:lnTo>
                    <a:pt x="363" y="336"/>
                  </a:lnTo>
                  <a:lnTo>
                    <a:pt x="361" y="334"/>
                  </a:lnTo>
                  <a:lnTo>
                    <a:pt x="359" y="332"/>
                  </a:lnTo>
                  <a:lnTo>
                    <a:pt x="359" y="327"/>
                  </a:lnTo>
                  <a:lnTo>
                    <a:pt x="359" y="322"/>
                  </a:lnTo>
                  <a:lnTo>
                    <a:pt x="356" y="318"/>
                  </a:lnTo>
                  <a:lnTo>
                    <a:pt x="354" y="311"/>
                  </a:lnTo>
                  <a:lnTo>
                    <a:pt x="352" y="304"/>
                  </a:lnTo>
                  <a:lnTo>
                    <a:pt x="352" y="304"/>
                  </a:lnTo>
                  <a:lnTo>
                    <a:pt x="352" y="302"/>
                  </a:lnTo>
                  <a:lnTo>
                    <a:pt x="354" y="300"/>
                  </a:lnTo>
                  <a:lnTo>
                    <a:pt x="354" y="297"/>
                  </a:lnTo>
                  <a:lnTo>
                    <a:pt x="352" y="295"/>
                  </a:lnTo>
                  <a:lnTo>
                    <a:pt x="350" y="288"/>
                  </a:lnTo>
                  <a:lnTo>
                    <a:pt x="345" y="284"/>
                  </a:lnTo>
                  <a:lnTo>
                    <a:pt x="338" y="290"/>
                  </a:lnTo>
                  <a:lnTo>
                    <a:pt x="336" y="290"/>
                  </a:lnTo>
                  <a:lnTo>
                    <a:pt x="336" y="290"/>
                  </a:lnTo>
                  <a:lnTo>
                    <a:pt x="334" y="288"/>
                  </a:lnTo>
                  <a:lnTo>
                    <a:pt x="329" y="284"/>
                  </a:lnTo>
                  <a:lnTo>
                    <a:pt x="324" y="274"/>
                  </a:lnTo>
                  <a:lnTo>
                    <a:pt x="322" y="270"/>
                  </a:lnTo>
                  <a:lnTo>
                    <a:pt x="320" y="268"/>
                  </a:lnTo>
                  <a:lnTo>
                    <a:pt x="320" y="265"/>
                  </a:lnTo>
                  <a:lnTo>
                    <a:pt x="320" y="263"/>
                  </a:lnTo>
                  <a:lnTo>
                    <a:pt x="320" y="258"/>
                  </a:lnTo>
                  <a:lnTo>
                    <a:pt x="320" y="256"/>
                  </a:lnTo>
                  <a:lnTo>
                    <a:pt x="320" y="254"/>
                  </a:lnTo>
                  <a:lnTo>
                    <a:pt x="318" y="252"/>
                  </a:lnTo>
                  <a:lnTo>
                    <a:pt x="315" y="247"/>
                  </a:lnTo>
                  <a:lnTo>
                    <a:pt x="308" y="240"/>
                  </a:lnTo>
                  <a:lnTo>
                    <a:pt x="306" y="238"/>
                  </a:lnTo>
                  <a:lnTo>
                    <a:pt x="306" y="233"/>
                  </a:lnTo>
                  <a:lnTo>
                    <a:pt x="306" y="233"/>
                  </a:lnTo>
                  <a:lnTo>
                    <a:pt x="306" y="229"/>
                  </a:lnTo>
                  <a:lnTo>
                    <a:pt x="304" y="226"/>
                  </a:lnTo>
                  <a:lnTo>
                    <a:pt x="302" y="222"/>
                  </a:lnTo>
                  <a:lnTo>
                    <a:pt x="297" y="220"/>
                  </a:lnTo>
                  <a:lnTo>
                    <a:pt x="293" y="220"/>
                  </a:lnTo>
                  <a:lnTo>
                    <a:pt x="290" y="220"/>
                  </a:lnTo>
                  <a:lnTo>
                    <a:pt x="288" y="220"/>
                  </a:lnTo>
                  <a:lnTo>
                    <a:pt x="286" y="222"/>
                  </a:lnTo>
                  <a:lnTo>
                    <a:pt x="281" y="224"/>
                  </a:lnTo>
                  <a:lnTo>
                    <a:pt x="277" y="222"/>
                  </a:lnTo>
                  <a:lnTo>
                    <a:pt x="272" y="222"/>
                  </a:lnTo>
                  <a:lnTo>
                    <a:pt x="270" y="222"/>
                  </a:lnTo>
                  <a:lnTo>
                    <a:pt x="267" y="224"/>
                  </a:lnTo>
                  <a:lnTo>
                    <a:pt x="267" y="226"/>
                  </a:lnTo>
                  <a:lnTo>
                    <a:pt x="263" y="226"/>
                  </a:lnTo>
                  <a:lnTo>
                    <a:pt x="261" y="226"/>
                  </a:lnTo>
                  <a:lnTo>
                    <a:pt x="261" y="224"/>
                  </a:lnTo>
                  <a:lnTo>
                    <a:pt x="258" y="224"/>
                  </a:lnTo>
                  <a:lnTo>
                    <a:pt x="256" y="224"/>
                  </a:lnTo>
                  <a:lnTo>
                    <a:pt x="256" y="226"/>
                  </a:lnTo>
                  <a:lnTo>
                    <a:pt x="256" y="229"/>
                  </a:lnTo>
                  <a:lnTo>
                    <a:pt x="256" y="233"/>
                  </a:lnTo>
                  <a:lnTo>
                    <a:pt x="256" y="233"/>
                  </a:lnTo>
                  <a:lnTo>
                    <a:pt x="254" y="236"/>
                  </a:lnTo>
                  <a:lnTo>
                    <a:pt x="254" y="238"/>
                  </a:lnTo>
                  <a:lnTo>
                    <a:pt x="249" y="238"/>
                  </a:lnTo>
                  <a:lnTo>
                    <a:pt x="247" y="236"/>
                  </a:lnTo>
                  <a:lnTo>
                    <a:pt x="242" y="236"/>
                  </a:lnTo>
                  <a:lnTo>
                    <a:pt x="240" y="236"/>
                  </a:lnTo>
                  <a:lnTo>
                    <a:pt x="238" y="236"/>
                  </a:lnTo>
                  <a:lnTo>
                    <a:pt x="235" y="236"/>
                  </a:lnTo>
                  <a:lnTo>
                    <a:pt x="233" y="238"/>
                  </a:lnTo>
                  <a:lnTo>
                    <a:pt x="229" y="238"/>
                  </a:lnTo>
                  <a:lnTo>
                    <a:pt x="222" y="238"/>
                  </a:lnTo>
                  <a:lnTo>
                    <a:pt x="219" y="238"/>
                  </a:lnTo>
                  <a:lnTo>
                    <a:pt x="217" y="238"/>
                  </a:lnTo>
                  <a:lnTo>
                    <a:pt x="215" y="238"/>
                  </a:lnTo>
                  <a:lnTo>
                    <a:pt x="215" y="238"/>
                  </a:lnTo>
                  <a:lnTo>
                    <a:pt x="210" y="238"/>
                  </a:lnTo>
                  <a:lnTo>
                    <a:pt x="210" y="238"/>
                  </a:lnTo>
                  <a:lnTo>
                    <a:pt x="208" y="242"/>
                  </a:lnTo>
                  <a:lnTo>
                    <a:pt x="206" y="249"/>
                  </a:lnTo>
                  <a:lnTo>
                    <a:pt x="203" y="256"/>
                  </a:lnTo>
                  <a:lnTo>
                    <a:pt x="201" y="261"/>
                  </a:lnTo>
                  <a:lnTo>
                    <a:pt x="199" y="268"/>
                  </a:lnTo>
                  <a:lnTo>
                    <a:pt x="197" y="272"/>
                  </a:lnTo>
                  <a:lnTo>
                    <a:pt x="197" y="274"/>
                  </a:lnTo>
                  <a:lnTo>
                    <a:pt x="194" y="274"/>
                  </a:lnTo>
                  <a:lnTo>
                    <a:pt x="192" y="274"/>
                  </a:lnTo>
                  <a:lnTo>
                    <a:pt x="187" y="277"/>
                  </a:lnTo>
                  <a:lnTo>
                    <a:pt x="181" y="277"/>
                  </a:lnTo>
                  <a:lnTo>
                    <a:pt x="176" y="274"/>
                  </a:lnTo>
                  <a:lnTo>
                    <a:pt x="171" y="272"/>
                  </a:lnTo>
                  <a:lnTo>
                    <a:pt x="171" y="268"/>
                  </a:lnTo>
                  <a:lnTo>
                    <a:pt x="171" y="261"/>
                  </a:lnTo>
                  <a:lnTo>
                    <a:pt x="171" y="252"/>
                  </a:lnTo>
                  <a:lnTo>
                    <a:pt x="171" y="245"/>
                  </a:lnTo>
                  <a:lnTo>
                    <a:pt x="171" y="240"/>
                  </a:lnTo>
                  <a:lnTo>
                    <a:pt x="171" y="238"/>
                  </a:lnTo>
                  <a:lnTo>
                    <a:pt x="171" y="233"/>
                  </a:lnTo>
                  <a:lnTo>
                    <a:pt x="169" y="231"/>
                  </a:lnTo>
                  <a:lnTo>
                    <a:pt x="167" y="226"/>
                  </a:lnTo>
                  <a:lnTo>
                    <a:pt x="165" y="224"/>
                  </a:lnTo>
                  <a:lnTo>
                    <a:pt x="162" y="222"/>
                  </a:lnTo>
                  <a:lnTo>
                    <a:pt x="162" y="217"/>
                  </a:lnTo>
                  <a:lnTo>
                    <a:pt x="162" y="217"/>
                  </a:lnTo>
                  <a:lnTo>
                    <a:pt x="155" y="215"/>
                  </a:lnTo>
                  <a:lnTo>
                    <a:pt x="155" y="215"/>
                  </a:lnTo>
                  <a:lnTo>
                    <a:pt x="153" y="213"/>
                  </a:lnTo>
                  <a:lnTo>
                    <a:pt x="151" y="210"/>
                  </a:lnTo>
                  <a:lnTo>
                    <a:pt x="149" y="210"/>
                  </a:lnTo>
                  <a:lnTo>
                    <a:pt x="149" y="208"/>
                  </a:lnTo>
                  <a:lnTo>
                    <a:pt x="146" y="210"/>
                  </a:lnTo>
                  <a:lnTo>
                    <a:pt x="146" y="210"/>
                  </a:lnTo>
                  <a:lnTo>
                    <a:pt x="144" y="213"/>
                  </a:lnTo>
                  <a:lnTo>
                    <a:pt x="142" y="213"/>
                  </a:lnTo>
                  <a:lnTo>
                    <a:pt x="139" y="213"/>
                  </a:lnTo>
                  <a:lnTo>
                    <a:pt x="139" y="210"/>
                  </a:lnTo>
                  <a:lnTo>
                    <a:pt x="142" y="208"/>
                  </a:lnTo>
                  <a:lnTo>
                    <a:pt x="142" y="204"/>
                  </a:lnTo>
                  <a:lnTo>
                    <a:pt x="142" y="199"/>
                  </a:lnTo>
                  <a:lnTo>
                    <a:pt x="142" y="190"/>
                  </a:lnTo>
                  <a:lnTo>
                    <a:pt x="142" y="183"/>
                  </a:lnTo>
                  <a:lnTo>
                    <a:pt x="142" y="178"/>
                  </a:lnTo>
                  <a:lnTo>
                    <a:pt x="139" y="174"/>
                  </a:lnTo>
                  <a:lnTo>
                    <a:pt x="135" y="178"/>
                  </a:lnTo>
                  <a:lnTo>
                    <a:pt x="130" y="178"/>
                  </a:lnTo>
                  <a:lnTo>
                    <a:pt x="128" y="178"/>
                  </a:lnTo>
                  <a:lnTo>
                    <a:pt x="126" y="178"/>
                  </a:lnTo>
                  <a:lnTo>
                    <a:pt x="126" y="174"/>
                  </a:lnTo>
                  <a:lnTo>
                    <a:pt x="126" y="174"/>
                  </a:lnTo>
                  <a:lnTo>
                    <a:pt x="123" y="169"/>
                  </a:lnTo>
                  <a:lnTo>
                    <a:pt x="121" y="169"/>
                  </a:lnTo>
                  <a:lnTo>
                    <a:pt x="119" y="169"/>
                  </a:lnTo>
                  <a:lnTo>
                    <a:pt x="110" y="169"/>
                  </a:lnTo>
                  <a:lnTo>
                    <a:pt x="103" y="167"/>
                  </a:lnTo>
                  <a:lnTo>
                    <a:pt x="101" y="167"/>
                  </a:lnTo>
                  <a:lnTo>
                    <a:pt x="101" y="165"/>
                  </a:lnTo>
                  <a:lnTo>
                    <a:pt x="101" y="162"/>
                  </a:lnTo>
                  <a:lnTo>
                    <a:pt x="101" y="162"/>
                  </a:lnTo>
                  <a:lnTo>
                    <a:pt x="103" y="160"/>
                  </a:lnTo>
                  <a:lnTo>
                    <a:pt x="101" y="158"/>
                  </a:lnTo>
                  <a:lnTo>
                    <a:pt x="101" y="156"/>
                  </a:lnTo>
                  <a:lnTo>
                    <a:pt x="96" y="156"/>
                  </a:lnTo>
                  <a:lnTo>
                    <a:pt x="94" y="156"/>
                  </a:lnTo>
                  <a:lnTo>
                    <a:pt x="94" y="153"/>
                  </a:lnTo>
                  <a:lnTo>
                    <a:pt x="91" y="144"/>
                  </a:lnTo>
                  <a:lnTo>
                    <a:pt x="91" y="142"/>
                  </a:lnTo>
                  <a:lnTo>
                    <a:pt x="87" y="142"/>
                  </a:lnTo>
                  <a:lnTo>
                    <a:pt x="85" y="142"/>
                  </a:lnTo>
                  <a:lnTo>
                    <a:pt x="82" y="142"/>
                  </a:lnTo>
                  <a:lnTo>
                    <a:pt x="82" y="144"/>
                  </a:lnTo>
                  <a:lnTo>
                    <a:pt x="80" y="146"/>
                  </a:lnTo>
                  <a:lnTo>
                    <a:pt x="80" y="151"/>
                  </a:lnTo>
                  <a:lnTo>
                    <a:pt x="82" y="160"/>
                  </a:lnTo>
                  <a:lnTo>
                    <a:pt x="80" y="162"/>
                  </a:lnTo>
                  <a:lnTo>
                    <a:pt x="80" y="165"/>
                  </a:lnTo>
                  <a:lnTo>
                    <a:pt x="78" y="165"/>
                  </a:lnTo>
                  <a:lnTo>
                    <a:pt x="75" y="167"/>
                  </a:lnTo>
                  <a:lnTo>
                    <a:pt x="73" y="167"/>
                  </a:lnTo>
                  <a:lnTo>
                    <a:pt x="71" y="167"/>
                  </a:lnTo>
                  <a:lnTo>
                    <a:pt x="66" y="165"/>
                  </a:lnTo>
                  <a:lnTo>
                    <a:pt x="62" y="165"/>
                  </a:lnTo>
                  <a:lnTo>
                    <a:pt x="57" y="162"/>
                  </a:lnTo>
                  <a:lnTo>
                    <a:pt x="57" y="165"/>
                  </a:lnTo>
                  <a:lnTo>
                    <a:pt x="55" y="165"/>
                  </a:lnTo>
                  <a:lnTo>
                    <a:pt x="53" y="167"/>
                  </a:lnTo>
                  <a:lnTo>
                    <a:pt x="50" y="167"/>
                  </a:lnTo>
                  <a:lnTo>
                    <a:pt x="48" y="167"/>
                  </a:lnTo>
                  <a:lnTo>
                    <a:pt x="46" y="167"/>
                  </a:lnTo>
                  <a:lnTo>
                    <a:pt x="46" y="165"/>
                  </a:lnTo>
                  <a:lnTo>
                    <a:pt x="43" y="162"/>
                  </a:lnTo>
                  <a:lnTo>
                    <a:pt x="43" y="158"/>
                  </a:lnTo>
                  <a:lnTo>
                    <a:pt x="43" y="153"/>
                  </a:lnTo>
                  <a:lnTo>
                    <a:pt x="43" y="151"/>
                  </a:lnTo>
                  <a:lnTo>
                    <a:pt x="43" y="146"/>
                  </a:lnTo>
                  <a:lnTo>
                    <a:pt x="41" y="146"/>
                  </a:lnTo>
                  <a:lnTo>
                    <a:pt x="41" y="144"/>
                  </a:lnTo>
                  <a:lnTo>
                    <a:pt x="39" y="142"/>
                  </a:lnTo>
                  <a:lnTo>
                    <a:pt x="34" y="142"/>
                  </a:lnTo>
                  <a:lnTo>
                    <a:pt x="27" y="142"/>
                  </a:lnTo>
                  <a:lnTo>
                    <a:pt x="18" y="142"/>
                  </a:lnTo>
                  <a:lnTo>
                    <a:pt x="11" y="142"/>
                  </a:lnTo>
                  <a:lnTo>
                    <a:pt x="5" y="142"/>
                  </a:lnTo>
                  <a:lnTo>
                    <a:pt x="2" y="140"/>
                  </a:lnTo>
                  <a:lnTo>
                    <a:pt x="2" y="137"/>
                  </a:lnTo>
                  <a:lnTo>
                    <a:pt x="2" y="135"/>
                  </a:lnTo>
                  <a:lnTo>
                    <a:pt x="2" y="130"/>
                  </a:lnTo>
                  <a:lnTo>
                    <a:pt x="0" y="124"/>
                  </a:lnTo>
                  <a:lnTo>
                    <a:pt x="0" y="121"/>
                  </a:lnTo>
                  <a:lnTo>
                    <a:pt x="2" y="119"/>
                  </a:lnTo>
                  <a:lnTo>
                    <a:pt x="5" y="117"/>
                  </a:lnTo>
                  <a:lnTo>
                    <a:pt x="14" y="112"/>
                  </a:lnTo>
                  <a:lnTo>
                    <a:pt x="14" y="108"/>
                  </a:lnTo>
                  <a:lnTo>
                    <a:pt x="14" y="103"/>
                  </a:lnTo>
                  <a:lnTo>
                    <a:pt x="14" y="98"/>
                  </a:lnTo>
                  <a:lnTo>
                    <a:pt x="14" y="96"/>
                  </a:lnTo>
                  <a:lnTo>
                    <a:pt x="14" y="96"/>
                  </a:lnTo>
                  <a:lnTo>
                    <a:pt x="11" y="94"/>
                  </a:lnTo>
                  <a:lnTo>
                    <a:pt x="14" y="89"/>
                  </a:lnTo>
                  <a:lnTo>
                    <a:pt x="16" y="87"/>
                  </a:lnTo>
                  <a:lnTo>
                    <a:pt x="18" y="85"/>
                  </a:lnTo>
                  <a:lnTo>
                    <a:pt x="23" y="80"/>
                  </a:lnTo>
                  <a:lnTo>
                    <a:pt x="27" y="78"/>
                  </a:lnTo>
                  <a:lnTo>
                    <a:pt x="30" y="78"/>
                  </a:lnTo>
                  <a:lnTo>
                    <a:pt x="34" y="80"/>
                  </a:lnTo>
                  <a:lnTo>
                    <a:pt x="39" y="80"/>
                  </a:lnTo>
                  <a:lnTo>
                    <a:pt x="41" y="80"/>
                  </a:lnTo>
                  <a:lnTo>
                    <a:pt x="46" y="80"/>
                  </a:lnTo>
                  <a:lnTo>
                    <a:pt x="50" y="80"/>
                  </a:lnTo>
                  <a:lnTo>
                    <a:pt x="50" y="82"/>
                  </a:lnTo>
                  <a:lnTo>
                    <a:pt x="53" y="85"/>
                  </a:lnTo>
                  <a:lnTo>
                    <a:pt x="57" y="89"/>
                  </a:lnTo>
                  <a:lnTo>
                    <a:pt x="59" y="92"/>
                  </a:lnTo>
                  <a:lnTo>
                    <a:pt x="62" y="92"/>
                  </a:lnTo>
                  <a:lnTo>
                    <a:pt x="66" y="92"/>
                  </a:lnTo>
                  <a:lnTo>
                    <a:pt x="71" y="89"/>
                  </a:lnTo>
                  <a:lnTo>
                    <a:pt x="75" y="87"/>
                  </a:lnTo>
                  <a:lnTo>
                    <a:pt x="75" y="87"/>
                  </a:lnTo>
                  <a:lnTo>
                    <a:pt x="75" y="85"/>
                  </a:lnTo>
                  <a:lnTo>
                    <a:pt x="75" y="82"/>
                  </a:lnTo>
                  <a:lnTo>
                    <a:pt x="75" y="80"/>
                  </a:lnTo>
                  <a:lnTo>
                    <a:pt x="73" y="76"/>
                  </a:lnTo>
                  <a:lnTo>
                    <a:pt x="73" y="73"/>
                  </a:lnTo>
                  <a:lnTo>
                    <a:pt x="73" y="71"/>
                  </a:lnTo>
                  <a:lnTo>
                    <a:pt x="73" y="69"/>
                  </a:lnTo>
                  <a:lnTo>
                    <a:pt x="73" y="66"/>
                  </a:lnTo>
                  <a:lnTo>
                    <a:pt x="73" y="64"/>
                  </a:lnTo>
                  <a:lnTo>
                    <a:pt x="73" y="62"/>
                  </a:lnTo>
                  <a:lnTo>
                    <a:pt x="73" y="60"/>
                  </a:lnTo>
                  <a:lnTo>
                    <a:pt x="73" y="60"/>
                  </a:lnTo>
                  <a:lnTo>
                    <a:pt x="73" y="57"/>
                  </a:lnTo>
                  <a:lnTo>
                    <a:pt x="73" y="55"/>
                  </a:lnTo>
                  <a:lnTo>
                    <a:pt x="75" y="53"/>
                  </a:lnTo>
                  <a:lnTo>
                    <a:pt x="78" y="48"/>
                  </a:lnTo>
                  <a:lnTo>
                    <a:pt x="85" y="44"/>
                  </a:lnTo>
                  <a:lnTo>
                    <a:pt x="91" y="41"/>
                  </a:lnTo>
                  <a:lnTo>
                    <a:pt x="98" y="39"/>
                  </a:lnTo>
                  <a:lnTo>
                    <a:pt x="103" y="39"/>
                  </a:lnTo>
                  <a:lnTo>
                    <a:pt x="107" y="39"/>
                  </a:lnTo>
                  <a:lnTo>
                    <a:pt x="110" y="39"/>
                  </a:lnTo>
                  <a:lnTo>
                    <a:pt x="112" y="39"/>
                  </a:lnTo>
                  <a:lnTo>
                    <a:pt x="114" y="37"/>
                  </a:lnTo>
                  <a:lnTo>
                    <a:pt x="119" y="34"/>
                  </a:lnTo>
                  <a:lnTo>
                    <a:pt x="123" y="30"/>
                  </a:lnTo>
                  <a:lnTo>
                    <a:pt x="126" y="25"/>
                  </a:lnTo>
                  <a:lnTo>
                    <a:pt x="126" y="21"/>
                  </a:lnTo>
                  <a:lnTo>
                    <a:pt x="128" y="12"/>
                  </a:lnTo>
                  <a:lnTo>
                    <a:pt x="128" y="7"/>
                  </a:lnTo>
                  <a:lnTo>
                    <a:pt x="128" y="0"/>
                  </a:lnTo>
                  <a:lnTo>
                    <a:pt x="135" y="2"/>
                  </a:lnTo>
                  <a:lnTo>
                    <a:pt x="139" y="2"/>
                  </a:lnTo>
                  <a:lnTo>
                    <a:pt x="144" y="5"/>
                  </a:lnTo>
                  <a:lnTo>
                    <a:pt x="146" y="9"/>
                  </a:lnTo>
                  <a:lnTo>
                    <a:pt x="155" y="18"/>
                  </a:lnTo>
                  <a:lnTo>
                    <a:pt x="160" y="25"/>
                  </a:lnTo>
                  <a:lnTo>
                    <a:pt x="162" y="30"/>
                  </a:lnTo>
                  <a:lnTo>
                    <a:pt x="165" y="32"/>
                  </a:lnTo>
                  <a:lnTo>
                    <a:pt x="165" y="34"/>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15" name="A115">
              <a:extLst>
                <a:ext uri="{FF2B5EF4-FFF2-40B4-BE49-F238E27FC236}">
                  <a16:creationId xmlns:a16="http://schemas.microsoft.com/office/drawing/2014/main" id="{C2808B30-F013-AB6B-386C-B25B21D8B701}"/>
                </a:ext>
              </a:extLst>
            </xdr:cNvPr>
            <xdr:cNvSpPr>
              <a:spLocks noEditPoints="1"/>
            </xdr:cNvSpPr>
          </xdr:nvSpPr>
          <xdr:spPr bwMode="auto">
            <a:xfrm>
              <a:off x="4255911" y="8197310"/>
              <a:ext cx="326673" cy="477301"/>
            </a:xfrm>
            <a:custGeom>
              <a:avLst/>
              <a:gdLst/>
              <a:ahLst/>
              <a:cxnLst>
                <a:cxn ang="0">
                  <a:pos x="18" y="182"/>
                </a:cxn>
                <a:cxn ang="0">
                  <a:pos x="11" y="166"/>
                </a:cxn>
                <a:cxn ang="0">
                  <a:pos x="6" y="157"/>
                </a:cxn>
                <a:cxn ang="0">
                  <a:pos x="61" y="11"/>
                </a:cxn>
                <a:cxn ang="0">
                  <a:pos x="84" y="22"/>
                </a:cxn>
                <a:cxn ang="0">
                  <a:pos x="95" y="34"/>
                </a:cxn>
                <a:cxn ang="0">
                  <a:pos x="118" y="34"/>
                </a:cxn>
                <a:cxn ang="0">
                  <a:pos x="148" y="54"/>
                </a:cxn>
                <a:cxn ang="0">
                  <a:pos x="178" y="54"/>
                </a:cxn>
                <a:cxn ang="0">
                  <a:pos x="212" y="61"/>
                </a:cxn>
                <a:cxn ang="0">
                  <a:pos x="237" y="107"/>
                </a:cxn>
                <a:cxn ang="0">
                  <a:pos x="249" y="121"/>
                </a:cxn>
                <a:cxn ang="0">
                  <a:pos x="276" y="130"/>
                </a:cxn>
                <a:cxn ang="0">
                  <a:pos x="292" y="141"/>
                </a:cxn>
                <a:cxn ang="0">
                  <a:pos x="308" y="146"/>
                </a:cxn>
                <a:cxn ang="0">
                  <a:pos x="324" y="144"/>
                </a:cxn>
                <a:cxn ang="0">
                  <a:pos x="347" y="166"/>
                </a:cxn>
                <a:cxn ang="0">
                  <a:pos x="329" y="185"/>
                </a:cxn>
                <a:cxn ang="0">
                  <a:pos x="308" y="192"/>
                </a:cxn>
                <a:cxn ang="0">
                  <a:pos x="292" y="201"/>
                </a:cxn>
                <a:cxn ang="0">
                  <a:pos x="290" y="224"/>
                </a:cxn>
                <a:cxn ang="0">
                  <a:pos x="297" y="251"/>
                </a:cxn>
                <a:cxn ang="0">
                  <a:pos x="297" y="269"/>
                </a:cxn>
                <a:cxn ang="0">
                  <a:pos x="306" y="297"/>
                </a:cxn>
                <a:cxn ang="0">
                  <a:pos x="292" y="315"/>
                </a:cxn>
                <a:cxn ang="0">
                  <a:pos x="283" y="313"/>
                </a:cxn>
                <a:cxn ang="0">
                  <a:pos x="267" y="358"/>
                </a:cxn>
                <a:cxn ang="0">
                  <a:pos x="281" y="383"/>
                </a:cxn>
                <a:cxn ang="0">
                  <a:pos x="292" y="413"/>
                </a:cxn>
                <a:cxn ang="0">
                  <a:pos x="278" y="450"/>
                </a:cxn>
                <a:cxn ang="0">
                  <a:pos x="249" y="457"/>
                </a:cxn>
                <a:cxn ang="0">
                  <a:pos x="237" y="475"/>
                </a:cxn>
                <a:cxn ang="0">
                  <a:pos x="239" y="493"/>
                </a:cxn>
                <a:cxn ang="0">
                  <a:pos x="226" y="505"/>
                </a:cxn>
                <a:cxn ang="0">
                  <a:pos x="205" y="493"/>
                </a:cxn>
                <a:cxn ang="0">
                  <a:pos x="180" y="500"/>
                </a:cxn>
                <a:cxn ang="0">
                  <a:pos x="153" y="500"/>
                </a:cxn>
                <a:cxn ang="0">
                  <a:pos x="146" y="473"/>
                </a:cxn>
                <a:cxn ang="0">
                  <a:pos x="130" y="470"/>
                </a:cxn>
                <a:cxn ang="0">
                  <a:pos x="114" y="475"/>
                </a:cxn>
                <a:cxn ang="0">
                  <a:pos x="102" y="450"/>
                </a:cxn>
                <a:cxn ang="0">
                  <a:pos x="95" y="427"/>
                </a:cxn>
                <a:cxn ang="0">
                  <a:pos x="84" y="409"/>
                </a:cxn>
                <a:cxn ang="0">
                  <a:pos x="86" y="388"/>
                </a:cxn>
                <a:cxn ang="0">
                  <a:pos x="84" y="358"/>
                </a:cxn>
                <a:cxn ang="0">
                  <a:pos x="79" y="317"/>
                </a:cxn>
                <a:cxn ang="0">
                  <a:pos x="68" y="306"/>
                </a:cxn>
                <a:cxn ang="0">
                  <a:pos x="61" y="303"/>
                </a:cxn>
                <a:cxn ang="0">
                  <a:pos x="57" y="285"/>
                </a:cxn>
                <a:cxn ang="0">
                  <a:pos x="45" y="249"/>
                </a:cxn>
                <a:cxn ang="0">
                  <a:pos x="36" y="230"/>
                </a:cxn>
                <a:cxn ang="0">
                  <a:pos x="43" y="226"/>
                </a:cxn>
                <a:cxn ang="0">
                  <a:pos x="32" y="214"/>
                </a:cxn>
                <a:cxn ang="0">
                  <a:pos x="20" y="187"/>
                </a:cxn>
                <a:cxn ang="0">
                  <a:pos x="13" y="169"/>
                </a:cxn>
                <a:cxn ang="0">
                  <a:pos x="4" y="141"/>
                </a:cxn>
                <a:cxn ang="0">
                  <a:pos x="2" y="112"/>
                </a:cxn>
                <a:cxn ang="0">
                  <a:pos x="11" y="68"/>
                </a:cxn>
                <a:cxn ang="0">
                  <a:pos x="20" y="20"/>
                </a:cxn>
                <a:cxn ang="0">
                  <a:pos x="45" y="2"/>
                </a:cxn>
              </a:cxnLst>
              <a:rect l="0" t="0" r="r" b="b"/>
              <a:pathLst>
                <a:path w="347" h="507">
                  <a:moveTo>
                    <a:pt x="18" y="182"/>
                  </a:moveTo>
                  <a:lnTo>
                    <a:pt x="16" y="185"/>
                  </a:lnTo>
                  <a:lnTo>
                    <a:pt x="13" y="182"/>
                  </a:lnTo>
                  <a:lnTo>
                    <a:pt x="11" y="180"/>
                  </a:lnTo>
                  <a:lnTo>
                    <a:pt x="13" y="180"/>
                  </a:lnTo>
                  <a:lnTo>
                    <a:pt x="13" y="180"/>
                  </a:lnTo>
                  <a:lnTo>
                    <a:pt x="18" y="182"/>
                  </a:lnTo>
                  <a:close/>
                  <a:moveTo>
                    <a:pt x="4" y="176"/>
                  </a:moveTo>
                  <a:lnTo>
                    <a:pt x="4" y="178"/>
                  </a:lnTo>
                  <a:lnTo>
                    <a:pt x="2" y="176"/>
                  </a:lnTo>
                  <a:lnTo>
                    <a:pt x="2" y="173"/>
                  </a:lnTo>
                  <a:lnTo>
                    <a:pt x="4" y="176"/>
                  </a:lnTo>
                  <a:lnTo>
                    <a:pt x="4" y="176"/>
                  </a:lnTo>
                  <a:close/>
                  <a:moveTo>
                    <a:pt x="11" y="166"/>
                  </a:moveTo>
                  <a:lnTo>
                    <a:pt x="11" y="169"/>
                  </a:lnTo>
                  <a:lnTo>
                    <a:pt x="9" y="169"/>
                  </a:lnTo>
                  <a:lnTo>
                    <a:pt x="9" y="166"/>
                  </a:lnTo>
                  <a:lnTo>
                    <a:pt x="11" y="166"/>
                  </a:lnTo>
                  <a:close/>
                  <a:moveTo>
                    <a:pt x="9" y="157"/>
                  </a:moveTo>
                  <a:lnTo>
                    <a:pt x="9" y="157"/>
                  </a:lnTo>
                  <a:lnTo>
                    <a:pt x="6" y="157"/>
                  </a:lnTo>
                  <a:lnTo>
                    <a:pt x="6" y="155"/>
                  </a:lnTo>
                  <a:lnTo>
                    <a:pt x="6" y="153"/>
                  </a:lnTo>
                  <a:lnTo>
                    <a:pt x="9" y="155"/>
                  </a:lnTo>
                  <a:lnTo>
                    <a:pt x="9" y="157"/>
                  </a:lnTo>
                  <a:close/>
                  <a:moveTo>
                    <a:pt x="57" y="9"/>
                  </a:moveTo>
                  <a:lnTo>
                    <a:pt x="59" y="11"/>
                  </a:lnTo>
                  <a:lnTo>
                    <a:pt x="61" y="11"/>
                  </a:lnTo>
                  <a:lnTo>
                    <a:pt x="63" y="9"/>
                  </a:lnTo>
                  <a:lnTo>
                    <a:pt x="68" y="6"/>
                  </a:lnTo>
                  <a:lnTo>
                    <a:pt x="70" y="6"/>
                  </a:lnTo>
                  <a:lnTo>
                    <a:pt x="73" y="6"/>
                  </a:lnTo>
                  <a:lnTo>
                    <a:pt x="75" y="11"/>
                  </a:lnTo>
                  <a:lnTo>
                    <a:pt x="79" y="18"/>
                  </a:lnTo>
                  <a:lnTo>
                    <a:pt x="84" y="22"/>
                  </a:lnTo>
                  <a:lnTo>
                    <a:pt x="86" y="25"/>
                  </a:lnTo>
                  <a:lnTo>
                    <a:pt x="89" y="27"/>
                  </a:lnTo>
                  <a:lnTo>
                    <a:pt x="89" y="29"/>
                  </a:lnTo>
                  <a:lnTo>
                    <a:pt x="91" y="32"/>
                  </a:lnTo>
                  <a:lnTo>
                    <a:pt x="93" y="34"/>
                  </a:lnTo>
                  <a:lnTo>
                    <a:pt x="93" y="34"/>
                  </a:lnTo>
                  <a:lnTo>
                    <a:pt x="95" y="34"/>
                  </a:lnTo>
                  <a:lnTo>
                    <a:pt x="98" y="36"/>
                  </a:lnTo>
                  <a:lnTo>
                    <a:pt x="102" y="41"/>
                  </a:lnTo>
                  <a:lnTo>
                    <a:pt x="105" y="41"/>
                  </a:lnTo>
                  <a:lnTo>
                    <a:pt x="107" y="41"/>
                  </a:lnTo>
                  <a:lnTo>
                    <a:pt x="111" y="38"/>
                  </a:lnTo>
                  <a:lnTo>
                    <a:pt x="116" y="36"/>
                  </a:lnTo>
                  <a:lnTo>
                    <a:pt x="118" y="34"/>
                  </a:lnTo>
                  <a:lnTo>
                    <a:pt x="125" y="36"/>
                  </a:lnTo>
                  <a:lnTo>
                    <a:pt x="130" y="41"/>
                  </a:lnTo>
                  <a:lnTo>
                    <a:pt x="134" y="43"/>
                  </a:lnTo>
                  <a:lnTo>
                    <a:pt x="139" y="45"/>
                  </a:lnTo>
                  <a:lnTo>
                    <a:pt x="141" y="45"/>
                  </a:lnTo>
                  <a:lnTo>
                    <a:pt x="143" y="48"/>
                  </a:lnTo>
                  <a:lnTo>
                    <a:pt x="148" y="54"/>
                  </a:lnTo>
                  <a:lnTo>
                    <a:pt x="150" y="61"/>
                  </a:lnTo>
                  <a:lnTo>
                    <a:pt x="150" y="66"/>
                  </a:lnTo>
                  <a:lnTo>
                    <a:pt x="155" y="66"/>
                  </a:lnTo>
                  <a:lnTo>
                    <a:pt x="157" y="64"/>
                  </a:lnTo>
                  <a:lnTo>
                    <a:pt x="162" y="61"/>
                  </a:lnTo>
                  <a:lnTo>
                    <a:pt x="171" y="57"/>
                  </a:lnTo>
                  <a:lnTo>
                    <a:pt x="178" y="54"/>
                  </a:lnTo>
                  <a:lnTo>
                    <a:pt x="182" y="52"/>
                  </a:lnTo>
                  <a:lnTo>
                    <a:pt x="185" y="52"/>
                  </a:lnTo>
                  <a:lnTo>
                    <a:pt x="189" y="52"/>
                  </a:lnTo>
                  <a:lnTo>
                    <a:pt x="196" y="54"/>
                  </a:lnTo>
                  <a:lnTo>
                    <a:pt x="203" y="57"/>
                  </a:lnTo>
                  <a:lnTo>
                    <a:pt x="210" y="59"/>
                  </a:lnTo>
                  <a:lnTo>
                    <a:pt x="212" y="61"/>
                  </a:lnTo>
                  <a:lnTo>
                    <a:pt x="214" y="64"/>
                  </a:lnTo>
                  <a:lnTo>
                    <a:pt x="223" y="75"/>
                  </a:lnTo>
                  <a:lnTo>
                    <a:pt x="228" y="80"/>
                  </a:lnTo>
                  <a:lnTo>
                    <a:pt x="230" y="86"/>
                  </a:lnTo>
                  <a:lnTo>
                    <a:pt x="235" y="93"/>
                  </a:lnTo>
                  <a:lnTo>
                    <a:pt x="235" y="100"/>
                  </a:lnTo>
                  <a:lnTo>
                    <a:pt x="237" y="107"/>
                  </a:lnTo>
                  <a:lnTo>
                    <a:pt x="237" y="112"/>
                  </a:lnTo>
                  <a:lnTo>
                    <a:pt x="239" y="114"/>
                  </a:lnTo>
                  <a:lnTo>
                    <a:pt x="239" y="116"/>
                  </a:lnTo>
                  <a:lnTo>
                    <a:pt x="242" y="118"/>
                  </a:lnTo>
                  <a:lnTo>
                    <a:pt x="244" y="118"/>
                  </a:lnTo>
                  <a:lnTo>
                    <a:pt x="246" y="121"/>
                  </a:lnTo>
                  <a:lnTo>
                    <a:pt x="249" y="121"/>
                  </a:lnTo>
                  <a:lnTo>
                    <a:pt x="253" y="123"/>
                  </a:lnTo>
                  <a:lnTo>
                    <a:pt x="258" y="123"/>
                  </a:lnTo>
                  <a:lnTo>
                    <a:pt x="262" y="123"/>
                  </a:lnTo>
                  <a:lnTo>
                    <a:pt x="267" y="123"/>
                  </a:lnTo>
                  <a:lnTo>
                    <a:pt x="269" y="125"/>
                  </a:lnTo>
                  <a:lnTo>
                    <a:pt x="271" y="125"/>
                  </a:lnTo>
                  <a:lnTo>
                    <a:pt x="276" y="130"/>
                  </a:lnTo>
                  <a:lnTo>
                    <a:pt x="278" y="132"/>
                  </a:lnTo>
                  <a:lnTo>
                    <a:pt x="281" y="132"/>
                  </a:lnTo>
                  <a:lnTo>
                    <a:pt x="283" y="132"/>
                  </a:lnTo>
                  <a:lnTo>
                    <a:pt x="285" y="132"/>
                  </a:lnTo>
                  <a:lnTo>
                    <a:pt x="287" y="134"/>
                  </a:lnTo>
                  <a:lnTo>
                    <a:pt x="290" y="139"/>
                  </a:lnTo>
                  <a:lnTo>
                    <a:pt x="292" y="141"/>
                  </a:lnTo>
                  <a:lnTo>
                    <a:pt x="292" y="144"/>
                  </a:lnTo>
                  <a:lnTo>
                    <a:pt x="297" y="144"/>
                  </a:lnTo>
                  <a:lnTo>
                    <a:pt x="299" y="144"/>
                  </a:lnTo>
                  <a:lnTo>
                    <a:pt x="301" y="144"/>
                  </a:lnTo>
                  <a:lnTo>
                    <a:pt x="303" y="144"/>
                  </a:lnTo>
                  <a:lnTo>
                    <a:pt x="306" y="146"/>
                  </a:lnTo>
                  <a:lnTo>
                    <a:pt x="308" y="146"/>
                  </a:lnTo>
                  <a:lnTo>
                    <a:pt x="308" y="148"/>
                  </a:lnTo>
                  <a:lnTo>
                    <a:pt x="313" y="148"/>
                  </a:lnTo>
                  <a:lnTo>
                    <a:pt x="315" y="146"/>
                  </a:lnTo>
                  <a:lnTo>
                    <a:pt x="319" y="139"/>
                  </a:lnTo>
                  <a:lnTo>
                    <a:pt x="322" y="139"/>
                  </a:lnTo>
                  <a:lnTo>
                    <a:pt x="324" y="141"/>
                  </a:lnTo>
                  <a:lnTo>
                    <a:pt x="324" y="144"/>
                  </a:lnTo>
                  <a:lnTo>
                    <a:pt x="326" y="150"/>
                  </a:lnTo>
                  <a:lnTo>
                    <a:pt x="331" y="155"/>
                  </a:lnTo>
                  <a:lnTo>
                    <a:pt x="333" y="157"/>
                  </a:lnTo>
                  <a:lnTo>
                    <a:pt x="335" y="162"/>
                  </a:lnTo>
                  <a:lnTo>
                    <a:pt x="338" y="162"/>
                  </a:lnTo>
                  <a:lnTo>
                    <a:pt x="345" y="164"/>
                  </a:lnTo>
                  <a:lnTo>
                    <a:pt x="347" y="166"/>
                  </a:lnTo>
                  <a:lnTo>
                    <a:pt x="345" y="169"/>
                  </a:lnTo>
                  <a:lnTo>
                    <a:pt x="345" y="176"/>
                  </a:lnTo>
                  <a:lnTo>
                    <a:pt x="342" y="178"/>
                  </a:lnTo>
                  <a:lnTo>
                    <a:pt x="340" y="178"/>
                  </a:lnTo>
                  <a:lnTo>
                    <a:pt x="335" y="180"/>
                  </a:lnTo>
                  <a:lnTo>
                    <a:pt x="333" y="180"/>
                  </a:lnTo>
                  <a:lnTo>
                    <a:pt x="329" y="185"/>
                  </a:lnTo>
                  <a:lnTo>
                    <a:pt x="326" y="185"/>
                  </a:lnTo>
                  <a:lnTo>
                    <a:pt x="324" y="187"/>
                  </a:lnTo>
                  <a:lnTo>
                    <a:pt x="315" y="185"/>
                  </a:lnTo>
                  <a:lnTo>
                    <a:pt x="315" y="187"/>
                  </a:lnTo>
                  <a:lnTo>
                    <a:pt x="313" y="187"/>
                  </a:lnTo>
                  <a:lnTo>
                    <a:pt x="310" y="189"/>
                  </a:lnTo>
                  <a:lnTo>
                    <a:pt x="308" y="192"/>
                  </a:lnTo>
                  <a:lnTo>
                    <a:pt x="306" y="192"/>
                  </a:lnTo>
                  <a:lnTo>
                    <a:pt x="303" y="194"/>
                  </a:lnTo>
                  <a:lnTo>
                    <a:pt x="301" y="194"/>
                  </a:lnTo>
                  <a:lnTo>
                    <a:pt x="299" y="196"/>
                  </a:lnTo>
                  <a:lnTo>
                    <a:pt x="297" y="198"/>
                  </a:lnTo>
                  <a:lnTo>
                    <a:pt x="294" y="198"/>
                  </a:lnTo>
                  <a:lnTo>
                    <a:pt x="292" y="201"/>
                  </a:lnTo>
                  <a:lnTo>
                    <a:pt x="290" y="203"/>
                  </a:lnTo>
                  <a:lnTo>
                    <a:pt x="287" y="203"/>
                  </a:lnTo>
                  <a:lnTo>
                    <a:pt x="285" y="205"/>
                  </a:lnTo>
                  <a:lnTo>
                    <a:pt x="287" y="210"/>
                  </a:lnTo>
                  <a:lnTo>
                    <a:pt x="287" y="214"/>
                  </a:lnTo>
                  <a:lnTo>
                    <a:pt x="290" y="221"/>
                  </a:lnTo>
                  <a:lnTo>
                    <a:pt x="290" y="224"/>
                  </a:lnTo>
                  <a:lnTo>
                    <a:pt x="290" y="226"/>
                  </a:lnTo>
                  <a:lnTo>
                    <a:pt x="292" y="228"/>
                  </a:lnTo>
                  <a:lnTo>
                    <a:pt x="294" y="233"/>
                  </a:lnTo>
                  <a:lnTo>
                    <a:pt x="297" y="235"/>
                  </a:lnTo>
                  <a:lnTo>
                    <a:pt x="297" y="242"/>
                  </a:lnTo>
                  <a:lnTo>
                    <a:pt x="297" y="246"/>
                  </a:lnTo>
                  <a:lnTo>
                    <a:pt x="297" y="251"/>
                  </a:lnTo>
                  <a:lnTo>
                    <a:pt x="299" y="256"/>
                  </a:lnTo>
                  <a:lnTo>
                    <a:pt x="299" y="258"/>
                  </a:lnTo>
                  <a:lnTo>
                    <a:pt x="299" y="260"/>
                  </a:lnTo>
                  <a:lnTo>
                    <a:pt x="299" y="262"/>
                  </a:lnTo>
                  <a:lnTo>
                    <a:pt x="299" y="265"/>
                  </a:lnTo>
                  <a:lnTo>
                    <a:pt x="297" y="269"/>
                  </a:lnTo>
                  <a:lnTo>
                    <a:pt x="297" y="269"/>
                  </a:lnTo>
                  <a:lnTo>
                    <a:pt x="297" y="272"/>
                  </a:lnTo>
                  <a:lnTo>
                    <a:pt x="297" y="274"/>
                  </a:lnTo>
                  <a:lnTo>
                    <a:pt x="301" y="276"/>
                  </a:lnTo>
                  <a:lnTo>
                    <a:pt x="303" y="278"/>
                  </a:lnTo>
                  <a:lnTo>
                    <a:pt x="303" y="281"/>
                  </a:lnTo>
                  <a:lnTo>
                    <a:pt x="306" y="290"/>
                  </a:lnTo>
                  <a:lnTo>
                    <a:pt x="306" y="297"/>
                  </a:lnTo>
                  <a:lnTo>
                    <a:pt x="308" y="301"/>
                  </a:lnTo>
                  <a:lnTo>
                    <a:pt x="308" y="306"/>
                  </a:lnTo>
                  <a:lnTo>
                    <a:pt x="306" y="308"/>
                  </a:lnTo>
                  <a:lnTo>
                    <a:pt x="301" y="313"/>
                  </a:lnTo>
                  <a:lnTo>
                    <a:pt x="297" y="317"/>
                  </a:lnTo>
                  <a:lnTo>
                    <a:pt x="294" y="317"/>
                  </a:lnTo>
                  <a:lnTo>
                    <a:pt x="292" y="315"/>
                  </a:lnTo>
                  <a:lnTo>
                    <a:pt x="292" y="315"/>
                  </a:lnTo>
                  <a:lnTo>
                    <a:pt x="292" y="308"/>
                  </a:lnTo>
                  <a:lnTo>
                    <a:pt x="292" y="306"/>
                  </a:lnTo>
                  <a:lnTo>
                    <a:pt x="292" y="303"/>
                  </a:lnTo>
                  <a:lnTo>
                    <a:pt x="290" y="299"/>
                  </a:lnTo>
                  <a:lnTo>
                    <a:pt x="287" y="303"/>
                  </a:lnTo>
                  <a:lnTo>
                    <a:pt x="283" y="313"/>
                  </a:lnTo>
                  <a:lnTo>
                    <a:pt x="278" y="322"/>
                  </a:lnTo>
                  <a:lnTo>
                    <a:pt x="274" y="333"/>
                  </a:lnTo>
                  <a:lnTo>
                    <a:pt x="271" y="342"/>
                  </a:lnTo>
                  <a:lnTo>
                    <a:pt x="269" y="347"/>
                  </a:lnTo>
                  <a:lnTo>
                    <a:pt x="267" y="349"/>
                  </a:lnTo>
                  <a:lnTo>
                    <a:pt x="267" y="354"/>
                  </a:lnTo>
                  <a:lnTo>
                    <a:pt x="267" y="358"/>
                  </a:lnTo>
                  <a:lnTo>
                    <a:pt x="267" y="361"/>
                  </a:lnTo>
                  <a:lnTo>
                    <a:pt x="269" y="365"/>
                  </a:lnTo>
                  <a:lnTo>
                    <a:pt x="274" y="372"/>
                  </a:lnTo>
                  <a:lnTo>
                    <a:pt x="271" y="377"/>
                  </a:lnTo>
                  <a:lnTo>
                    <a:pt x="274" y="379"/>
                  </a:lnTo>
                  <a:lnTo>
                    <a:pt x="278" y="381"/>
                  </a:lnTo>
                  <a:lnTo>
                    <a:pt x="281" y="383"/>
                  </a:lnTo>
                  <a:lnTo>
                    <a:pt x="281" y="388"/>
                  </a:lnTo>
                  <a:lnTo>
                    <a:pt x="283" y="393"/>
                  </a:lnTo>
                  <a:lnTo>
                    <a:pt x="283" y="397"/>
                  </a:lnTo>
                  <a:lnTo>
                    <a:pt x="285" y="402"/>
                  </a:lnTo>
                  <a:lnTo>
                    <a:pt x="290" y="406"/>
                  </a:lnTo>
                  <a:lnTo>
                    <a:pt x="290" y="411"/>
                  </a:lnTo>
                  <a:lnTo>
                    <a:pt x="292" y="413"/>
                  </a:lnTo>
                  <a:lnTo>
                    <a:pt x="292" y="420"/>
                  </a:lnTo>
                  <a:lnTo>
                    <a:pt x="292" y="425"/>
                  </a:lnTo>
                  <a:lnTo>
                    <a:pt x="290" y="434"/>
                  </a:lnTo>
                  <a:lnTo>
                    <a:pt x="290" y="438"/>
                  </a:lnTo>
                  <a:lnTo>
                    <a:pt x="287" y="443"/>
                  </a:lnTo>
                  <a:lnTo>
                    <a:pt x="283" y="447"/>
                  </a:lnTo>
                  <a:lnTo>
                    <a:pt x="278" y="450"/>
                  </a:lnTo>
                  <a:lnTo>
                    <a:pt x="276" y="452"/>
                  </a:lnTo>
                  <a:lnTo>
                    <a:pt x="274" y="452"/>
                  </a:lnTo>
                  <a:lnTo>
                    <a:pt x="271" y="452"/>
                  </a:lnTo>
                  <a:lnTo>
                    <a:pt x="267" y="452"/>
                  </a:lnTo>
                  <a:lnTo>
                    <a:pt x="262" y="452"/>
                  </a:lnTo>
                  <a:lnTo>
                    <a:pt x="255" y="454"/>
                  </a:lnTo>
                  <a:lnTo>
                    <a:pt x="249" y="457"/>
                  </a:lnTo>
                  <a:lnTo>
                    <a:pt x="242" y="461"/>
                  </a:lnTo>
                  <a:lnTo>
                    <a:pt x="239" y="466"/>
                  </a:lnTo>
                  <a:lnTo>
                    <a:pt x="237" y="468"/>
                  </a:lnTo>
                  <a:lnTo>
                    <a:pt x="237" y="470"/>
                  </a:lnTo>
                  <a:lnTo>
                    <a:pt x="237" y="473"/>
                  </a:lnTo>
                  <a:lnTo>
                    <a:pt x="237" y="473"/>
                  </a:lnTo>
                  <a:lnTo>
                    <a:pt x="237" y="475"/>
                  </a:lnTo>
                  <a:lnTo>
                    <a:pt x="237" y="477"/>
                  </a:lnTo>
                  <a:lnTo>
                    <a:pt x="237" y="479"/>
                  </a:lnTo>
                  <a:lnTo>
                    <a:pt x="237" y="482"/>
                  </a:lnTo>
                  <a:lnTo>
                    <a:pt x="237" y="484"/>
                  </a:lnTo>
                  <a:lnTo>
                    <a:pt x="237" y="486"/>
                  </a:lnTo>
                  <a:lnTo>
                    <a:pt x="237" y="489"/>
                  </a:lnTo>
                  <a:lnTo>
                    <a:pt x="239" y="493"/>
                  </a:lnTo>
                  <a:lnTo>
                    <a:pt x="239" y="495"/>
                  </a:lnTo>
                  <a:lnTo>
                    <a:pt x="239" y="498"/>
                  </a:lnTo>
                  <a:lnTo>
                    <a:pt x="239" y="500"/>
                  </a:lnTo>
                  <a:lnTo>
                    <a:pt x="239" y="500"/>
                  </a:lnTo>
                  <a:lnTo>
                    <a:pt x="235" y="502"/>
                  </a:lnTo>
                  <a:lnTo>
                    <a:pt x="230" y="505"/>
                  </a:lnTo>
                  <a:lnTo>
                    <a:pt x="226" y="505"/>
                  </a:lnTo>
                  <a:lnTo>
                    <a:pt x="223" y="505"/>
                  </a:lnTo>
                  <a:lnTo>
                    <a:pt x="221" y="502"/>
                  </a:lnTo>
                  <a:lnTo>
                    <a:pt x="217" y="498"/>
                  </a:lnTo>
                  <a:lnTo>
                    <a:pt x="214" y="495"/>
                  </a:lnTo>
                  <a:lnTo>
                    <a:pt x="214" y="493"/>
                  </a:lnTo>
                  <a:lnTo>
                    <a:pt x="210" y="493"/>
                  </a:lnTo>
                  <a:lnTo>
                    <a:pt x="205" y="493"/>
                  </a:lnTo>
                  <a:lnTo>
                    <a:pt x="203" y="493"/>
                  </a:lnTo>
                  <a:lnTo>
                    <a:pt x="198" y="493"/>
                  </a:lnTo>
                  <a:lnTo>
                    <a:pt x="194" y="491"/>
                  </a:lnTo>
                  <a:lnTo>
                    <a:pt x="191" y="491"/>
                  </a:lnTo>
                  <a:lnTo>
                    <a:pt x="187" y="493"/>
                  </a:lnTo>
                  <a:lnTo>
                    <a:pt x="182" y="498"/>
                  </a:lnTo>
                  <a:lnTo>
                    <a:pt x="180" y="500"/>
                  </a:lnTo>
                  <a:lnTo>
                    <a:pt x="178" y="502"/>
                  </a:lnTo>
                  <a:lnTo>
                    <a:pt x="175" y="507"/>
                  </a:lnTo>
                  <a:lnTo>
                    <a:pt x="173" y="505"/>
                  </a:lnTo>
                  <a:lnTo>
                    <a:pt x="164" y="505"/>
                  </a:lnTo>
                  <a:lnTo>
                    <a:pt x="157" y="500"/>
                  </a:lnTo>
                  <a:lnTo>
                    <a:pt x="155" y="500"/>
                  </a:lnTo>
                  <a:lnTo>
                    <a:pt x="153" y="500"/>
                  </a:lnTo>
                  <a:lnTo>
                    <a:pt x="150" y="495"/>
                  </a:lnTo>
                  <a:lnTo>
                    <a:pt x="150" y="491"/>
                  </a:lnTo>
                  <a:lnTo>
                    <a:pt x="150" y="484"/>
                  </a:lnTo>
                  <a:lnTo>
                    <a:pt x="148" y="479"/>
                  </a:lnTo>
                  <a:lnTo>
                    <a:pt x="148" y="475"/>
                  </a:lnTo>
                  <a:lnTo>
                    <a:pt x="148" y="473"/>
                  </a:lnTo>
                  <a:lnTo>
                    <a:pt x="146" y="473"/>
                  </a:lnTo>
                  <a:lnTo>
                    <a:pt x="143" y="470"/>
                  </a:lnTo>
                  <a:lnTo>
                    <a:pt x="141" y="470"/>
                  </a:lnTo>
                  <a:lnTo>
                    <a:pt x="139" y="468"/>
                  </a:lnTo>
                  <a:lnTo>
                    <a:pt x="137" y="468"/>
                  </a:lnTo>
                  <a:lnTo>
                    <a:pt x="134" y="468"/>
                  </a:lnTo>
                  <a:lnTo>
                    <a:pt x="134" y="470"/>
                  </a:lnTo>
                  <a:lnTo>
                    <a:pt x="130" y="470"/>
                  </a:lnTo>
                  <a:lnTo>
                    <a:pt x="127" y="470"/>
                  </a:lnTo>
                  <a:lnTo>
                    <a:pt x="125" y="470"/>
                  </a:lnTo>
                  <a:lnTo>
                    <a:pt x="125" y="473"/>
                  </a:lnTo>
                  <a:lnTo>
                    <a:pt x="121" y="473"/>
                  </a:lnTo>
                  <a:lnTo>
                    <a:pt x="118" y="473"/>
                  </a:lnTo>
                  <a:lnTo>
                    <a:pt x="116" y="475"/>
                  </a:lnTo>
                  <a:lnTo>
                    <a:pt x="114" y="475"/>
                  </a:lnTo>
                  <a:lnTo>
                    <a:pt x="111" y="475"/>
                  </a:lnTo>
                  <a:lnTo>
                    <a:pt x="109" y="473"/>
                  </a:lnTo>
                  <a:lnTo>
                    <a:pt x="105" y="473"/>
                  </a:lnTo>
                  <a:lnTo>
                    <a:pt x="105" y="470"/>
                  </a:lnTo>
                  <a:lnTo>
                    <a:pt x="102" y="463"/>
                  </a:lnTo>
                  <a:lnTo>
                    <a:pt x="102" y="457"/>
                  </a:lnTo>
                  <a:lnTo>
                    <a:pt x="102" y="450"/>
                  </a:lnTo>
                  <a:lnTo>
                    <a:pt x="100" y="445"/>
                  </a:lnTo>
                  <a:lnTo>
                    <a:pt x="98" y="441"/>
                  </a:lnTo>
                  <a:lnTo>
                    <a:pt x="95" y="438"/>
                  </a:lnTo>
                  <a:lnTo>
                    <a:pt x="95" y="438"/>
                  </a:lnTo>
                  <a:lnTo>
                    <a:pt x="95" y="434"/>
                  </a:lnTo>
                  <a:lnTo>
                    <a:pt x="95" y="431"/>
                  </a:lnTo>
                  <a:lnTo>
                    <a:pt x="95" y="427"/>
                  </a:lnTo>
                  <a:lnTo>
                    <a:pt x="93" y="418"/>
                  </a:lnTo>
                  <a:lnTo>
                    <a:pt x="91" y="415"/>
                  </a:lnTo>
                  <a:lnTo>
                    <a:pt x="89" y="413"/>
                  </a:lnTo>
                  <a:lnTo>
                    <a:pt x="86" y="413"/>
                  </a:lnTo>
                  <a:lnTo>
                    <a:pt x="84" y="411"/>
                  </a:lnTo>
                  <a:lnTo>
                    <a:pt x="84" y="411"/>
                  </a:lnTo>
                  <a:lnTo>
                    <a:pt x="84" y="409"/>
                  </a:lnTo>
                  <a:lnTo>
                    <a:pt x="86" y="406"/>
                  </a:lnTo>
                  <a:lnTo>
                    <a:pt x="86" y="404"/>
                  </a:lnTo>
                  <a:lnTo>
                    <a:pt x="86" y="402"/>
                  </a:lnTo>
                  <a:lnTo>
                    <a:pt x="86" y="397"/>
                  </a:lnTo>
                  <a:lnTo>
                    <a:pt x="86" y="395"/>
                  </a:lnTo>
                  <a:lnTo>
                    <a:pt x="86" y="390"/>
                  </a:lnTo>
                  <a:lnTo>
                    <a:pt x="86" y="388"/>
                  </a:lnTo>
                  <a:lnTo>
                    <a:pt x="84" y="383"/>
                  </a:lnTo>
                  <a:lnTo>
                    <a:pt x="84" y="379"/>
                  </a:lnTo>
                  <a:lnTo>
                    <a:pt x="82" y="374"/>
                  </a:lnTo>
                  <a:lnTo>
                    <a:pt x="82" y="372"/>
                  </a:lnTo>
                  <a:lnTo>
                    <a:pt x="82" y="370"/>
                  </a:lnTo>
                  <a:lnTo>
                    <a:pt x="84" y="365"/>
                  </a:lnTo>
                  <a:lnTo>
                    <a:pt x="84" y="358"/>
                  </a:lnTo>
                  <a:lnTo>
                    <a:pt x="84" y="347"/>
                  </a:lnTo>
                  <a:lnTo>
                    <a:pt x="84" y="345"/>
                  </a:lnTo>
                  <a:lnTo>
                    <a:pt x="82" y="340"/>
                  </a:lnTo>
                  <a:lnTo>
                    <a:pt x="82" y="331"/>
                  </a:lnTo>
                  <a:lnTo>
                    <a:pt x="82" y="324"/>
                  </a:lnTo>
                  <a:lnTo>
                    <a:pt x="79" y="322"/>
                  </a:lnTo>
                  <a:lnTo>
                    <a:pt x="79" y="317"/>
                  </a:lnTo>
                  <a:lnTo>
                    <a:pt x="77" y="310"/>
                  </a:lnTo>
                  <a:lnTo>
                    <a:pt x="75" y="308"/>
                  </a:lnTo>
                  <a:lnTo>
                    <a:pt x="75" y="303"/>
                  </a:lnTo>
                  <a:lnTo>
                    <a:pt x="73" y="303"/>
                  </a:lnTo>
                  <a:lnTo>
                    <a:pt x="73" y="303"/>
                  </a:lnTo>
                  <a:lnTo>
                    <a:pt x="70" y="303"/>
                  </a:lnTo>
                  <a:lnTo>
                    <a:pt x="68" y="306"/>
                  </a:lnTo>
                  <a:lnTo>
                    <a:pt x="68" y="308"/>
                  </a:lnTo>
                  <a:lnTo>
                    <a:pt x="68" y="310"/>
                  </a:lnTo>
                  <a:lnTo>
                    <a:pt x="68" y="310"/>
                  </a:lnTo>
                  <a:lnTo>
                    <a:pt x="66" y="310"/>
                  </a:lnTo>
                  <a:lnTo>
                    <a:pt x="66" y="310"/>
                  </a:lnTo>
                  <a:lnTo>
                    <a:pt x="63" y="308"/>
                  </a:lnTo>
                  <a:lnTo>
                    <a:pt x="61" y="303"/>
                  </a:lnTo>
                  <a:lnTo>
                    <a:pt x="57" y="301"/>
                  </a:lnTo>
                  <a:lnTo>
                    <a:pt x="57" y="299"/>
                  </a:lnTo>
                  <a:lnTo>
                    <a:pt x="57" y="297"/>
                  </a:lnTo>
                  <a:lnTo>
                    <a:pt x="57" y="294"/>
                  </a:lnTo>
                  <a:lnTo>
                    <a:pt x="57" y="290"/>
                  </a:lnTo>
                  <a:lnTo>
                    <a:pt x="57" y="285"/>
                  </a:lnTo>
                  <a:lnTo>
                    <a:pt x="57" y="285"/>
                  </a:lnTo>
                  <a:lnTo>
                    <a:pt x="57" y="283"/>
                  </a:lnTo>
                  <a:lnTo>
                    <a:pt x="54" y="278"/>
                  </a:lnTo>
                  <a:lnTo>
                    <a:pt x="54" y="274"/>
                  </a:lnTo>
                  <a:lnTo>
                    <a:pt x="54" y="267"/>
                  </a:lnTo>
                  <a:lnTo>
                    <a:pt x="52" y="262"/>
                  </a:lnTo>
                  <a:lnTo>
                    <a:pt x="50" y="256"/>
                  </a:lnTo>
                  <a:lnTo>
                    <a:pt x="45" y="249"/>
                  </a:lnTo>
                  <a:lnTo>
                    <a:pt x="43" y="242"/>
                  </a:lnTo>
                  <a:lnTo>
                    <a:pt x="41" y="240"/>
                  </a:lnTo>
                  <a:lnTo>
                    <a:pt x="38" y="237"/>
                  </a:lnTo>
                  <a:lnTo>
                    <a:pt x="36" y="235"/>
                  </a:lnTo>
                  <a:lnTo>
                    <a:pt x="36" y="235"/>
                  </a:lnTo>
                  <a:lnTo>
                    <a:pt x="36" y="233"/>
                  </a:lnTo>
                  <a:lnTo>
                    <a:pt x="36" y="230"/>
                  </a:lnTo>
                  <a:lnTo>
                    <a:pt x="36" y="230"/>
                  </a:lnTo>
                  <a:lnTo>
                    <a:pt x="38" y="230"/>
                  </a:lnTo>
                  <a:lnTo>
                    <a:pt x="41" y="233"/>
                  </a:lnTo>
                  <a:lnTo>
                    <a:pt x="41" y="230"/>
                  </a:lnTo>
                  <a:lnTo>
                    <a:pt x="43" y="228"/>
                  </a:lnTo>
                  <a:lnTo>
                    <a:pt x="43" y="226"/>
                  </a:lnTo>
                  <a:lnTo>
                    <a:pt x="43" y="226"/>
                  </a:lnTo>
                  <a:lnTo>
                    <a:pt x="41" y="224"/>
                  </a:lnTo>
                  <a:lnTo>
                    <a:pt x="38" y="221"/>
                  </a:lnTo>
                  <a:lnTo>
                    <a:pt x="36" y="221"/>
                  </a:lnTo>
                  <a:lnTo>
                    <a:pt x="34" y="221"/>
                  </a:lnTo>
                  <a:lnTo>
                    <a:pt x="34" y="221"/>
                  </a:lnTo>
                  <a:lnTo>
                    <a:pt x="32" y="219"/>
                  </a:lnTo>
                  <a:lnTo>
                    <a:pt x="32" y="214"/>
                  </a:lnTo>
                  <a:lnTo>
                    <a:pt x="29" y="208"/>
                  </a:lnTo>
                  <a:lnTo>
                    <a:pt x="27" y="205"/>
                  </a:lnTo>
                  <a:lnTo>
                    <a:pt x="25" y="198"/>
                  </a:lnTo>
                  <a:lnTo>
                    <a:pt x="22" y="196"/>
                  </a:lnTo>
                  <a:lnTo>
                    <a:pt x="20" y="194"/>
                  </a:lnTo>
                  <a:lnTo>
                    <a:pt x="20" y="189"/>
                  </a:lnTo>
                  <a:lnTo>
                    <a:pt x="20" y="187"/>
                  </a:lnTo>
                  <a:lnTo>
                    <a:pt x="20" y="182"/>
                  </a:lnTo>
                  <a:lnTo>
                    <a:pt x="20" y="180"/>
                  </a:lnTo>
                  <a:lnTo>
                    <a:pt x="18" y="178"/>
                  </a:lnTo>
                  <a:lnTo>
                    <a:pt x="16" y="176"/>
                  </a:lnTo>
                  <a:lnTo>
                    <a:pt x="13" y="173"/>
                  </a:lnTo>
                  <a:lnTo>
                    <a:pt x="13" y="171"/>
                  </a:lnTo>
                  <a:lnTo>
                    <a:pt x="13" y="169"/>
                  </a:lnTo>
                  <a:lnTo>
                    <a:pt x="16" y="164"/>
                  </a:lnTo>
                  <a:lnTo>
                    <a:pt x="16" y="162"/>
                  </a:lnTo>
                  <a:lnTo>
                    <a:pt x="13" y="160"/>
                  </a:lnTo>
                  <a:lnTo>
                    <a:pt x="13" y="155"/>
                  </a:lnTo>
                  <a:lnTo>
                    <a:pt x="11" y="150"/>
                  </a:lnTo>
                  <a:lnTo>
                    <a:pt x="6" y="146"/>
                  </a:lnTo>
                  <a:lnTo>
                    <a:pt x="4" y="141"/>
                  </a:lnTo>
                  <a:lnTo>
                    <a:pt x="2" y="137"/>
                  </a:lnTo>
                  <a:lnTo>
                    <a:pt x="0" y="134"/>
                  </a:lnTo>
                  <a:lnTo>
                    <a:pt x="0" y="132"/>
                  </a:lnTo>
                  <a:lnTo>
                    <a:pt x="0" y="128"/>
                  </a:lnTo>
                  <a:lnTo>
                    <a:pt x="0" y="125"/>
                  </a:lnTo>
                  <a:lnTo>
                    <a:pt x="0" y="121"/>
                  </a:lnTo>
                  <a:lnTo>
                    <a:pt x="2" y="112"/>
                  </a:lnTo>
                  <a:lnTo>
                    <a:pt x="2" y="105"/>
                  </a:lnTo>
                  <a:lnTo>
                    <a:pt x="2" y="100"/>
                  </a:lnTo>
                  <a:lnTo>
                    <a:pt x="4" y="93"/>
                  </a:lnTo>
                  <a:lnTo>
                    <a:pt x="6" y="86"/>
                  </a:lnTo>
                  <a:lnTo>
                    <a:pt x="6" y="80"/>
                  </a:lnTo>
                  <a:lnTo>
                    <a:pt x="9" y="73"/>
                  </a:lnTo>
                  <a:lnTo>
                    <a:pt x="11" y="68"/>
                  </a:lnTo>
                  <a:lnTo>
                    <a:pt x="11" y="64"/>
                  </a:lnTo>
                  <a:lnTo>
                    <a:pt x="11" y="61"/>
                  </a:lnTo>
                  <a:lnTo>
                    <a:pt x="11" y="57"/>
                  </a:lnTo>
                  <a:lnTo>
                    <a:pt x="13" y="50"/>
                  </a:lnTo>
                  <a:lnTo>
                    <a:pt x="16" y="36"/>
                  </a:lnTo>
                  <a:lnTo>
                    <a:pt x="18" y="27"/>
                  </a:lnTo>
                  <a:lnTo>
                    <a:pt x="20" y="20"/>
                  </a:lnTo>
                  <a:lnTo>
                    <a:pt x="22" y="11"/>
                  </a:lnTo>
                  <a:lnTo>
                    <a:pt x="22" y="4"/>
                  </a:lnTo>
                  <a:lnTo>
                    <a:pt x="22" y="0"/>
                  </a:lnTo>
                  <a:lnTo>
                    <a:pt x="27" y="0"/>
                  </a:lnTo>
                  <a:lnTo>
                    <a:pt x="34" y="0"/>
                  </a:lnTo>
                  <a:lnTo>
                    <a:pt x="41" y="0"/>
                  </a:lnTo>
                  <a:lnTo>
                    <a:pt x="45" y="2"/>
                  </a:lnTo>
                  <a:lnTo>
                    <a:pt x="50" y="4"/>
                  </a:lnTo>
                  <a:lnTo>
                    <a:pt x="54" y="6"/>
                  </a:lnTo>
                  <a:lnTo>
                    <a:pt x="57" y="9"/>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16" name="A116">
              <a:extLst>
                <a:ext uri="{FF2B5EF4-FFF2-40B4-BE49-F238E27FC236}">
                  <a16:creationId xmlns:a16="http://schemas.microsoft.com/office/drawing/2014/main" id="{D9D11432-66C2-5F17-CBCB-FBB540A8DA39}"/>
                </a:ext>
              </a:extLst>
            </xdr:cNvPr>
            <xdr:cNvSpPr>
              <a:spLocks/>
            </xdr:cNvSpPr>
          </xdr:nvSpPr>
          <xdr:spPr bwMode="auto">
            <a:xfrm>
              <a:off x="4416894" y="8835593"/>
              <a:ext cx="232531" cy="96967"/>
            </a:xfrm>
            <a:custGeom>
              <a:avLst/>
              <a:gdLst/>
              <a:ahLst/>
              <a:cxnLst>
                <a:cxn ang="0">
                  <a:pos x="126" y="99"/>
                </a:cxn>
                <a:cxn ang="0">
                  <a:pos x="116" y="96"/>
                </a:cxn>
                <a:cxn ang="0">
                  <a:pos x="105" y="92"/>
                </a:cxn>
                <a:cxn ang="0">
                  <a:pos x="96" y="87"/>
                </a:cxn>
                <a:cxn ang="0">
                  <a:pos x="87" y="85"/>
                </a:cxn>
                <a:cxn ang="0">
                  <a:pos x="73" y="87"/>
                </a:cxn>
                <a:cxn ang="0">
                  <a:pos x="64" y="94"/>
                </a:cxn>
                <a:cxn ang="0">
                  <a:pos x="50" y="94"/>
                </a:cxn>
                <a:cxn ang="0">
                  <a:pos x="39" y="89"/>
                </a:cxn>
                <a:cxn ang="0">
                  <a:pos x="27" y="89"/>
                </a:cxn>
                <a:cxn ang="0">
                  <a:pos x="18" y="69"/>
                </a:cxn>
                <a:cxn ang="0">
                  <a:pos x="11" y="60"/>
                </a:cxn>
                <a:cxn ang="0">
                  <a:pos x="4" y="44"/>
                </a:cxn>
                <a:cxn ang="0">
                  <a:pos x="0" y="28"/>
                </a:cxn>
                <a:cxn ang="0">
                  <a:pos x="9" y="28"/>
                </a:cxn>
                <a:cxn ang="0">
                  <a:pos x="18" y="32"/>
                </a:cxn>
                <a:cxn ang="0">
                  <a:pos x="25" y="30"/>
                </a:cxn>
                <a:cxn ang="0">
                  <a:pos x="32" y="23"/>
                </a:cxn>
                <a:cxn ang="0">
                  <a:pos x="36" y="16"/>
                </a:cxn>
                <a:cxn ang="0">
                  <a:pos x="41" y="14"/>
                </a:cxn>
                <a:cxn ang="0">
                  <a:pos x="46" y="16"/>
                </a:cxn>
                <a:cxn ang="0">
                  <a:pos x="52" y="19"/>
                </a:cxn>
                <a:cxn ang="0">
                  <a:pos x="64" y="19"/>
                </a:cxn>
                <a:cxn ang="0">
                  <a:pos x="78" y="7"/>
                </a:cxn>
                <a:cxn ang="0">
                  <a:pos x="84" y="3"/>
                </a:cxn>
                <a:cxn ang="0">
                  <a:pos x="94" y="7"/>
                </a:cxn>
                <a:cxn ang="0">
                  <a:pos x="103" y="12"/>
                </a:cxn>
                <a:cxn ang="0">
                  <a:pos x="112" y="12"/>
                </a:cxn>
                <a:cxn ang="0">
                  <a:pos x="121" y="9"/>
                </a:cxn>
                <a:cxn ang="0">
                  <a:pos x="130" y="7"/>
                </a:cxn>
                <a:cxn ang="0">
                  <a:pos x="139" y="5"/>
                </a:cxn>
                <a:cxn ang="0">
                  <a:pos x="151" y="0"/>
                </a:cxn>
                <a:cxn ang="0">
                  <a:pos x="162" y="5"/>
                </a:cxn>
                <a:cxn ang="0">
                  <a:pos x="174" y="12"/>
                </a:cxn>
                <a:cxn ang="0">
                  <a:pos x="187" y="9"/>
                </a:cxn>
                <a:cxn ang="0">
                  <a:pos x="194" y="12"/>
                </a:cxn>
                <a:cxn ang="0">
                  <a:pos x="203" y="12"/>
                </a:cxn>
                <a:cxn ang="0">
                  <a:pos x="210" y="14"/>
                </a:cxn>
                <a:cxn ang="0">
                  <a:pos x="219" y="21"/>
                </a:cxn>
                <a:cxn ang="0">
                  <a:pos x="217" y="25"/>
                </a:cxn>
                <a:cxn ang="0">
                  <a:pos x="217" y="32"/>
                </a:cxn>
                <a:cxn ang="0">
                  <a:pos x="212" y="39"/>
                </a:cxn>
                <a:cxn ang="0">
                  <a:pos x="219" y="46"/>
                </a:cxn>
                <a:cxn ang="0">
                  <a:pos x="222" y="55"/>
                </a:cxn>
                <a:cxn ang="0">
                  <a:pos x="231" y="62"/>
                </a:cxn>
                <a:cxn ang="0">
                  <a:pos x="242" y="62"/>
                </a:cxn>
                <a:cxn ang="0">
                  <a:pos x="247" y="64"/>
                </a:cxn>
                <a:cxn ang="0">
                  <a:pos x="244" y="76"/>
                </a:cxn>
                <a:cxn ang="0">
                  <a:pos x="231" y="83"/>
                </a:cxn>
                <a:cxn ang="0">
                  <a:pos x="226" y="89"/>
                </a:cxn>
                <a:cxn ang="0">
                  <a:pos x="219" y="89"/>
                </a:cxn>
                <a:cxn ang="0">
                  <a:pos x="215" y="92"/>
                </a:cxn>
                <a:cxn ang="0">
                  <a:pos x="201" y="99"/>
                </a:cxn>
                <a:cxn ang="0">
                  <a:pos x="190" y="96"/>
                </a:cxn>
                <a:cxn ang="0">
                  <a:pos x="180" y="101"/>
                </a:cxn>
                <a:cxn ang="0">
                  <a:pos x="174" y="103"/>
                </a:cxn>
                <a:cxn ang="0">
                  <a:pos x="162" y="101"/>
                </a:cxn>
                <a:cxn ang="0">
                  <a:pos x="148" y="99"/>
                </a:cxn>
                <a:cxn ang="0">
                  <a:pos x="139" y="101"/>
                </a:cxn>
                <a:cxn ang="0">
                  <a:pos x="135" y="103"/>
                </a:cxn>
              </a:cxnLst>
              <a:rect l="0" t="0" r="r" b="b"/>
              <a:pathLst>
                <a:path w="247" h="103">
                  <a:moveTo>
                    <a:pt x="128" y="101"/>
                  </a:moveTo>
                  <a:lnTo>
                    <a:pt x="126" y="101"/>
                  </a:lnTo>
                  <a:lnTo>
                    <a:pt x="126" y="99"/>
                  </a:lnTo>
                  <a:lnTo>
                    <a:pt x="121" y="99"/>
                  </a:lnTo>
                  <a:lnTo>
                    <a:pt x="119" y="96"/>
                  </a:lnTo>
                  <a:lnTo>
                    <a:pt x="116" y="96"/>
                  </a:lnTo>
                  <a:lnTo>
                    <a:pt x="114" y="94"/>
                  </a:lnTo>
                  <a:lnTo>
                    <a:pt x="110" y="94"/>
                  </a:lnTo>
                  <a:lnTo>
                    <a:pt x="105" y="92"/>
                  </a:lnTo>
                  <a:lnTo>
                    <a:pt x="103" y="89"/>
                  </a:lnTo>
                  <a:lnTo>
                    <a:pt x="98" y="87"/>
                  </a:lnTo>
                  <a:lnTo>
                    <a:pt x="96" y="87"/>
                  </a:lnTo>
                  <a:lnTo>
                    <a:pt x="94" y="85"/>
                  </a:lnTo>
                  <a:lnTo>
                    <a:pt x="87" y="85"/>
                  </a:lnTo>
                  <a:lnTo>
                    <a:pt x="87" y="85"/>
                  </a:lnTo>
                  <a:lnTo>
                    <a:pt x="82" y="85"/>
                  </a:lnTo>
                  <a:lnTo>
                    <a:pt x="78" y="85"/>
                  </a:lnTo>
                  <a:lnTo>
                    <a:pt x="73" y="87"/>
                  </a:lnTo>
                  <a:lnTo>
                    <a:pt x="68" y="89"/>
                  </a:lnTo>
                  <a:lnTo>
                    <a:pt x="66" y="94"/>
                  </a:lnTo>
                  <a:lnTo>
                    <a:pt x="64" y="94"/>
                  </a:lnTo>
                  <a:lnTo>
                    <a:pt x="59" y="96"/>
                  </a:lnTo>
                  <a:lnTo>
                    <a:pt x="55" y="96"/>
                  </a:lnTo>
                  <a:lnTo>
                    <a:pt x="50" y="94"/>
                  </a:lnTo>
                  <a:lnTo>
                    <a:pt x="46" y="94"/>
                  </a:lnTo>
                  <a:lnTo>
                    <a:pt x="43" y="92"/>
                  </a:lnTo>
                  <a:lnTo>
                    <a:pt x="39" y="89"/>
                  </a:lnTo>
                  <a:lnTo>
                    <a:pt x="34" y="89"/>
                  </a:lnTo>
                  <a:lnTo>
                    <a:pt x="32" y="89"/>
                  </a:lnTo>
                  <a:lnTo>
                    <a:pt x="27" y="89"/>
                  </a:lnTo>
                  <a:lnTo>
                    <a:pt x="20" y="80"/>
                  </a:lnTo>
                  <a:lnTo>
                    <a:pt x="18" y="76"/>
                  </a:lnTo>
                  <a:lnTo>
                    <a:pt x="18" y="69"/>
                  </a:lnTo>
                  <a:lnTo>
                    <a:pt x="16" y="64"/>
                  </a:lnTo>
                  <a:lnTo>
                    <a:pt x="14" y="64"/>
                  </a:lnTo>
                  <a:lnTo>
                    <a:pt x="11" y="60"/>
                  </a:lnTo>
                  <a:lnTo>
                    <a:pt x="9" y="53"/>
                  </a:lnTo>
                  <a:lnTo>
                    <a:pt x="4" y="46"/>
                  </a:lnTo>
                  <a:lnTo>
                    <a:pt x="4" y="44"/>
                  </a:lnTo>
                  <a:lnTo>
                    <a:pt x="2" y="37"/>
                  </a:lnTo>
                  <a:lnTo>
                    <a:pt x="0" y="32"/>
                  </a:lnTo>
                  <a:lnTo>
                    <a:pt x="0" y="28"/>
                  </a:lnTo>
                  <a:lnTo>
                    <a:pt x="2" y="28"/>
                  </a:lnTo>
                  <a:lnTo>
                    <a:pt x="7" y="28"/>
                  </a:lnTo>
                  <a:lnTo>
                    <a:pt x="9" y="28"/>
                  </a:lnTo>
                  <a:lnTo>
                    <a:pt x="14" y="30"/>
                  </a:lnTo>
                  <a:lnTo>
                    <a:pt x="16" y="32"/>
                  </a:lnTo>
                  <a:lnTo>
                    <a:pt x="18" y="32"/>
                  </a:lnTo>
                  <a:lnTo>
                    <a:pt x="20" y="32"/>
                  </a:lnTo>
                  <a:lnTo>
                    <a:pt x="23" y="32"/>
                  </a:lnTo>
                  <a:lnTo>
                    <a:pt x="25" y="30"/>
                  </a:lnTo>
                  <a:lnTo>
                    <a:pt x="27" y="28"/>
                  </a:lnTo>
                  <a:lnTo>
                    <a:pt x="30" y="28"/>
                  </a:lnTo>
                  <a:lnTo>
                    <a:pt x="32" y="23"/>
                  </a:lnTo>
                  <a:lnTo>
                    <a:pt x="34" y="21"/>
                  </a:lnTo>
                  <a:lnTo>
                    <a:pt x="36" y="19"/>
                  </a:lnTo>
                  <a:lnTo>
                    <a:pt x="36" y="16"/>
                  </a:lnTo>
                  <a:lnTo>
                    <a:pt x="36" y="14"/>
                  </a:lnTo>
                  <a:lnTo>
                    <a:pt x="39" y="14"/>
                  </a:lnTo>
                  <a:lnTo>
                    <a:pt x="41" y="14"/>
                  </a:lnTo>
                  <a:lnTo>
                    <a:pt x="43" y="14"/>
                  </a:lnTo>
                  <a:lnTo>
                    <a:pt x="43" y="14"/>
                  </a:lnTo>
                  <a:lnTo>
                    <a:pt x="46" y="16"/>
                  </a:lnTo>
                  <a:lnTo>
                    <a:pt x="48" y="16"/>
                  </a:lnTo>
                  <a:lnTo>
                    <a:pt x="50" y="19"/>
                  </a:lnTo>
                  <a:lnTo>
                    <a:pt x="52" y="19"/>
                  </a:lnTo>
                  <a:lnTo>
                    <a:pt x="57" y="19"/>
                  </a:lnTo>
                  <a:lnTo>
                    <a:pt x="59" y="19"/>
                  </a:lnTo>
                  <a:lnTo>
                    <a:pt x="64" y="19"/>
                  </a:lnTo>
                  <a:lnTo>
                    <a:pt x="68" y="16"/>
                  </a:lnTo>
                  <a:lnTo>
                    <a:pt x="73" y="12"/>
                  </a:lnTo>
                  <a:lnTo>
                    <a:pt x="78" y="7"/>
                  </a:lnTo>
                  <a:lnTo>
                    <a:pt x="82" y="5"/>
                  </a:lnTo>
                  <a:lnTo>
                    <a:pt x="84" y="3"/>
                  </a:lnTo>
                  <a:lnTo>
                    <a:pt x="84" y="3"/>
                  </a:lnTo>
                  <a:lnTo>
                    <a:pt x="87" y="5"/>
                  </a:lnTo>
                  <a:lnTo>
                    <a:pt x="91" y="5"/>
                  </a:lnTo>
                  <a:lnTo>
                    <a:pt x="94" y="7"/>
                  </a:lnTo>
                  <a:lnTo>
                    <a:pt x="98" y="9"/>
                  </a:lnTo>
                  <a:lnTo>
                    <a:pt x="100" y="12"/>
                  </a:lnTo>
                  <a:lnTo>
                    <a:pt x="103" y="12"/>
                  </a:lnTo>
                  <a:lnTo>
                    <a:pt x="107" y="12"/>
                  </a:lnTo>
                  <a:lnTo>
                    <a:pt x="110" y="12"/>
                  </a:lnTo>
                  <a:lnTo>
                    <a:pt x="112" y="12"/>
                  </a:lnTo>
                  <a:lnTo>
                    <a:pt x="116" y="12"/>
                  </a:lnTo>
                  <a:lnTo>
                    <a:pt x="119" y="12"/>
                  </a:lnTo>
                  <a:lnTo>
                    <a:pt x="121" y="9"/>
                  </a:lnTo>
                  <a:lnTo>
                    <a:pt x="126" y="9"/>
                  </a:lnTo>
                  <a:lnTo>
                    <a:pt x="128" y="7"/>
                  </a:lnTo>
                  <a:lnTo>
                    <a:pt x="130" y="7"/>
                  </a:lnTo>
                  <a:lnTo>
                    <a:pt x="132" y="7"/>
                  </a:lnTo>
                  <a:lnTo>
                    <a:pt x="137" y="5"/>
                  </a:lnTo>
                  <a:lnTo>
                    <a:pt x="139" y="5"/>
                  </a:lnTo>
                  <a:lnTo>
                    <a:pt x="144" y="3"/>
                  </a:lnTo>
                  <a:lnTo>
                    <a:pt x="146" y="3"/>
                  </a:lnTo>
                  <a:lnTo>
                    <a:pt x="151" y="0"/>
                  </a:lnTo>
                  <a:lnTo>
                    <a:pt x="153" y="0"/>
                  </a:lnTo>
                  <a:lnTo>
                    <a:pt x="155" y="3"/>
                  </a:lnTo>
                  <a:lnTo>
                    <a:pt x="162" y="5"/>
                  </a:lnTo>
                  <a:lnTo>
                    <a:pt x="164" y="7"/>
                  </a:lnTo>
                  <a:lnTo>
                    <a:pt x="169" y="9"/>
                  </a:lnTo>
                  <a:lnTo>
                    <a:pt x="174" y="12"/>
                  </a:lnTo>
                  <a:lnTo>
                    <a:pt x="180" y="12"/>
                  </a:lnTo>
                  <a:lnTo>
                    <a:pt x="185" y="9"/>
                  </a:lnTo>
                  <a:lnTo>
                    <a:pt x="187" y="9"/>
                  </a:lnTo>
                  <a:lnTo>
                    <a:pt x="190" y="9"/>
                  </a:lnTo>
                  <a:lnTo>
                    <a:pt x="192" y="12"/>
                  </a:lnTo>
                  <a:lnTo>
                    <a:pt x="194" y="12"/>
                  </a:lnTo>
                  <a:lnTo>
                    <a:pt x="196" y="12"/>
                  </a:lnTo>
                  <a:lnTo>
                    <a:pt x="199" y="12"/>
                  </a:lnTo>
                  <a:lnTo>
                    <a:pt x="203" y="12"/>
                  </a:lnTo>
                  <a:lnTo>
                    <a:pt x="206" y="12"/>
                  </a:lnTo>
                  <a:lnTo>
                    <a:pt x="208" y="14"/>
                  </a:lnTo>
                  <a:lnTo>
                    <a:pt x="210" y="14"/>
                  </a:lnTo>
                  <a:lnTo>
                    <a:pt x="215" y="16"/>
                  </a:lnTo>
                  <a:lnTo>
                    <a:pt x="219" y="19"/>
                  </a:lnTo>
                  <a:lnTo>
                    <a:pt x="219" y="21"/>
                  </a:lnTo>
                  <a:lnTo>
                    <a:pt x="219" y="23"/>
                  </a:lnTo>
                  <a:lnTo>
                    <a:pt x="219" y="25"/>
                  </a:lnTo>
                  <a:lnTo>
                    <a:pt x="217" y="25"/>
                  </a:lnTo>
                  <a:lnTo>
                    <a:pt x="217" y="28"/>
                  </a:lnTo>
                  <a:lnTo>
                    <a:pt x="217" y="30"/>
                  </a:lnTo>
                  <a:lnTo>
                    <a:pt x="217" y="32"/>
                  </a:lnTo>
                  <a:lnTo>
                    <a:pt x="215" y="35"/>
                  </a:lnTo>
                  <a:lnTo>
                    <a:pt x="215" y="37"/>
                  </a:lnTo>
                  <a:lnTo>
                    <a:pt x="212" y="39"/>
                  </a:lnTo>
                  <a:lnTo>
                    <a:pt x="215" y="41"/>
                  </a:lnTo>
                  <a:lnTo>
                    <a:pt x="219" y="44"/>
                  </a:lnTo>
                  <a:lnTo>
                    <a:pt x="219" y="46"/>
                  </a:lnTo>
                  <a:lnTo>
                    <a:pt x="219" y="48"/>
                  </a:lnTo>
                  <a:lnTo>
                    <a:pt x="222" y="53"/>
                  </a:lnTo>
                  <a:lnTo>
                    <a:pt x="222" y="55"/>
                  </a:lnTo>
                  <a:lnTo>
                    <a:pt x="224" y="57"/>
                  </a:lnTo>
                  <a:lnTo>
                    <a:pt x="228" y="62"/>
                  </a:lnTo>
                  <a:lnTo>
                    <a:pt x="231" y="62"/>
                  </a:lnTo>
                  <a:lnTo>
                    <a:pt x="235" y="62"/>
                  </a:lnTo>
                  <a:lnTo>
                    <a:pt x="238" y="62"/>
                  </a:lnTo>
                  <a:lnTo>
                    <a:pt x="242" y="62"/>
                  </a:lnTo>
                  <a:lnTo>
                    <a:pt x="244" y="62"/>
                  </a:lnTo>
                  <a:lnTo>
                    <a:pt x="244" y="62"/>
                  </a:lnTo>
                  <a:lnTo>
                    <a:pt x="247" y="64"/>
                  </a:lnTo>
                  <a:lnTo>
                    <a:pt x="247" y="67"/>
                  </a:lnTo>
                  <a:lnTo>
                    <a:pt x="247" y="69"/>
                  </a:lnTo>
                  <a:lnTo>
                    <a:pt x="244" y="76"/>
                  </a:lnTo>
                  <a:lnTo>
                    <a:pt x="242" y="78"/>
                  </a:lnTo>
                  <a:lnTo>
                    <a:pt x="240" y="80"/>
                  </a:lnTo>
                  <a:lnTo>
                    <a:pt x="231" y="83"/>
                  </a:lnTo>
                  <a:lnTo>
                    <a:pt x="228" y="85"/>
                  </a:lnTo>
                  <a:lnTo>
                    <a:pt x="226" y="87"/>
                  </a:lnTo>
                  <a:lnTo>
                    <a:pt x="226" y="89"/>
                  </a:lnTo>
                  <a:lnTo>
                    <a:pt x="224" y="92"/>
                  </a:lnTo>
                  <a:lnTo>
                    <a:pt x="224" y="92"/>
                  </a:lnTo>
                  <a:lnTo>
                    <a:pt x="219" y="89"/>
                  </a:lnTo>
                  <a:lnTo>
                    <a:pt x="217" y="89"/>
                  </a:lnTo>
                  <a:lnTo>
                    <a:pt x="215" y="92"/>
                  </a:lnTo>
                  <a:lnTo>
                    <a:pt x="215" y="92"/>
                  </a:lnTo>
                  <a:lnTo>
                    <a:pt x="206" y="103"/>
                  </a:lnTo>
                  <a:lnTo>
                    <a:pt x="203" y="101"/>
                  </a:lnTo>
                  <a:lnTo>
                    <a:pt x="201" y="99"/>
                  </a:lnTo>
                  <a:lnTo>
                    <a:pt x="196" y="96"/>
                  </a:lnTo>
                  <a:lnTo>
                    <a:pt x="194" y="96"/>
                  </a:lnTo>
                  <a:lnTo>
                    <a:pt x="190" y="96"/>
                  </a:lnTo>
                  <a:lnTo>
                    <a:pt x="185" y="96"/>
                  </a:lnTo>
                  <a:lnTo>
                    <a:pt x="185" y="99"/>
                  </a:lnTo>
                  <a:lnTo>
                    <a:pt x="180" y="101"/>
                  </a:lnTo>
                  <a:lnTo>
                    <a:pt x="178" y="101"/>
                  </a:lnTo>
                  <a:lnTo>
                    <a:pt x="176" y="103"/>
                  </a:lnTo>
                  <a:lnTo>
                    <a:pt x="174" y="103"/>
                  </a:lnTo>
                  <a:lnTo>
                    <a:pt x="171" y="103"/>
                  </a:lnTo>
                  <a:lnTo>
                    <a:pt x="169" y="103"/>
                  </a:lnTo>
                  <a:lnTo>
                    <a:pt x="162" y="101"/>
                  </a:lnTo>
                  <a:lnTo>
                    <a:pt x="155" y="99"/>
                  </a:lnTo>
                  <a:lnTo>
                    <a:pt x="153" y="99"/>
                  </a:lnTo>
                  <a:lnTo>
                    <a:pt x="148" y="99"/>
                  </a:lnTo>
                  <a:lnTo>
                    <a:pt x="146" y="101"/>
                  </a:lnTo>
                  <a:lnTo>
                    <a:pt x="142" y="101"/>
                  </a:lnTo>
                  <a:lnTo>
                    <a:pt x="139" y="101"/>
                  </a:lnTo>
                  <a:lnTo>
                    <a:pt x="139" y="101"/>
                  </a:lnTo>
                  <a:lnTo>
                    <a:pt x="137" y="103"/>
                  </a:lnTo>
                  <a:lnTo>
                    <a:pt x="135" y="103"/>
                  </a:lnTo>
                  <a:lnTo>
                    <a:pt x="132" y="103"/>
                  </a:lnTo>
                  <a:lnTo>
                    <a:pt x="128" y="101"/>
                  </a:lnTo>
                  <a:close/>
                </a:path>
              </a:pathLst>
            </a:custGeom>
            <a:solidFill>
              <a:srgbClr val="538DD5"/>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17" name="A118">
              <a:extLst>
                <a:ext uri="{FF2B5EF4-FFF2-40B4-BE49-F238E27FC236}">
                  <a16:creationId xmlns:a16="http://schemas.microsoft.com/office/drawing/2014/main" id="{9C007F6E-194E-C457-DB69-E1577DE212EC}"/>
                </a:ext>
              </a:extLst>
            </xdr:cNvPr>
            <xdr:cNvSpPr>
              <a:spLocks/>
            </xdr:cNvSpPr>
          </xdr:nvSpPr>
          <xdr:spPr bwMode="auto">
            <a:xfrm>
              <a:off x="4448902" y="8915614"/>
              <a:ext cx="359623" cy="406694"/>
            </a:xfrm>
            <a:custGeom>
              <a:avLst/>
              <a:gdLst/>
              <a:ahLst/>
              <a:cxnLst>
                <a:cxn ang="0">
                  <a:pos x="94" y="16"/>
                </a:cxn>
                <a:cxn ang="0">
                  <a:pos x="108" y="16"/>
                </a:cxn>
                <a:cxn ang="0">
                  <a:pos x="135" y="18"/>
                </a:cxn>
                <a:cxn ang="0">
                  <a:pos x="151" y="14"/>
                </a:cxn>
                <a:cxn ang="0">
                  <a:pos x="169" y="16"/>
                </a:cxn>
                <a:cxn ang="0">
                  <a:pos x="178" y="41"/>
                </a:cxn>
                <a:cxn ang="0">
                  <a:pos x="197" y="50"/>
                </a:cxn>
                <a:cxn ang="0">
                  <a:pos x="224" y="68"/>
                </a:cxn>
                <a:cxn ang="0">
                  <a:pos x="233" y="96"/>
                </a:cxn>
                <a:cxn ang="0">
                  <a:pos x="265" y="137"/>
                </a:cxn>
                <a:cxn ang="0">
                  <a:pos x="277" y="185"/>
                </a:cxn>
                <a:cxn ang="0">
                  <a:pos x="313" y="187"/>
                </a:cxn>
                <a:cxn ang="0">
                  <a:pos x="343" y="178"/>
                </a:cxn>
                <a:cxn ang="0">
                  <a:pos x="363" y="183"/>
                </a:cxn>
                <a:cxn ang="0">
                  <a:pos x="368" y="233"/>
                </a:cxn>
                <a:cxn ang="0">
                  <a:pos x="347" y="226"/>
                </a:cxn>
                <a:cxn ang="0">
                  <a:pos x="327" y="228"/>
                </a:cxn>
                <a:cxn ang="0">
                  <a:pos x="325" y="240"/>
                </a:cxn>
                <a:cxn ang="0">
                  <a:pos x="347" y="247"/>
                </a:cxn>
                <a:cxn ang="0">
                  <a:pos x="341" y="265"/>
                </a:cxn>
                <a:cxn ang="0">
                  <a:pos x="334" y="276"/>
                </a:cxn>
                <a:cxn ang="0">
                  <a:pos x="343" y="295"/>
                </a:cxn>
                <a:cxn ang="0">
                  <a:pos x="318" y="324"/>
                </a:cxn>
                <a:cxn ang="0">
                  <a:pos x="288" y="320"/>
                </a:cxn>
                <a:cxn ang="0">
                  <a:pos x="267" y="299"/>
                </a:cxn>
                <a:cxn ang="0">
                  <a:pos x="254" y="276"/>
                </a:cxn>
                <a:cxn ang="0">
                  <a:pos x="238" y="265"/>
                </a:cxn>
                <a:cxn ang="0">
                  <a:pos x="224" y="265"/>
                </a:cxn>
                <a:cxn ang="0">
                  <a:pos x="210" y="279"/>
                </a:cxn>
                <a:cxn ang="0">
                  <a:pos x="199" y="311"/>
                </a:cxn>
                <a:cxn ang="0">
                  <a:pos x="165" y="313"/>
                </a:cxn>
                <a:cxn ang="0">
                  <a:pos x="156" y="320"/>
                </a:cxn>
                <a:cxn ang="0">
                  <a:pos x="124" y="322"/>
                </a:cxn>
                <a:cxn ang="0">
                  <a:pos x="117" y="356"/>
                </a:cxn>
                <a:cxn ang="0">
                  <a:pos x="108" y="379"/>
                </a:cxn>
                <a:cxn ang="0">
                  <a:pos x="94" y="391"/>
                </a:cxn>
                <a:cxn ang="0">
                  <a:pos x="96" y="413"/>
                </a:cxn>
                <a:cxn ang="0">
                  <a:pos x="82" y="423"/>
                </a:cxn>
                <a:cxn ang="0">
                  <a:pos x="66" y="423"/>
                </a:cxn>
                <a:cxn ang="0">
                  <a:pos x="50" y="423"/>
                </a:cxn>
                <a:cxn ang="0">
                  <a:pos x="28" y="432"/>
                </a:cxn>
                <a:cxn ang="0">
                  <a:pos x="41" y="356"/>
                </a:cxn>
                <a:cxn ang="0">
                  <a:pos x="41" y="304"/>
                </a:cxn>
                <a:cxn ang="0">
                  <a:pos x="28" y="251"/>
                </a:cxn>
                <a:cxn ang="0">
                  <a:pos x="21" y="212"/>
                </a:cxn>
                <a:cxn ang="0">
                  <a:pos x="21" y="171"/>
                </a:cxn>
                <a:cxn ang="0">
                  <a:pos x="23" y="141"/>
                </a:cxn>
                <a:cxn ang="0">
                  <a:pos x="12" y="105"/>
                </a:cxn>
                <a:cxn ang="0">
                  <a:pos x="9" y="71"/>
                </a:cxn>
                <a:cxn ang="0">
                  <a:pos x="2" y="45"/>
                </a:cxn>
                <a:cxn ang="0">
                  <a:pos x="0" y="18"/>
                </a:cxn>
                <a:cxn ang="0">
                  <a:pos x="12" y="9"/>
                </a:cxn>
                <a:cxn ang="0">
                  <a:pos x="34" y="4"/>
                </a:cxn>
                <a:cxn ang="0">
                  <a:pos x="60" y="0"/>
                </a:cxn>
                <a:cxn ang="0">
                  <a:pos x="80" y="9"/>
                </a:cxn>
              </a:cxnLst>
              <a:rect l="0" t="0" r="r" b="b"/>
              <a:pathLst>
                <a:path w="382" h="432">
                  <a:moveTo>
                    <a:pt x="82" y="11"/>
                  </a:moveTo>
                  <a:lnTo>
                    <a:pt x="85" y="11"/>
                  </a:lnTo>
                  <a:lnTo>
                    <a:pt x="87" y="14"/>
                  </a:lnTo>
                  <a:lnTo>
                    <a:pt x="92" y="14"/>
                  </a:lnTo>
                  <a:lnTo>
                    <a:pt x="92" y="16"/>
                  </a:lnTo>
                  <a:lnTo>
                    <a:pt x="94" y="16"/>
                  </a:lnTo>
                  <a:lnTo>
                    <a:pt x="98" y="18"/>
                  </a:lnTo>
                  <a:lnTo>
                    <a:pt x="101" y="18"/>
                  </a:lnTo>
                  <a:lnTo>
                    <a:pt x="103" y="18"/>
                  </a:lnTo>
                  <a:lnTo>
                    <a:pt x="105" y="16"/>
                  </a:lnTo>
                  <a:lnTo>
                    <a:pt x="105" y="16"/>
                  </a:lnTo>
                  <a:lnTo>
                    <a:pt x="108" y="16"/>
                  </a:lnTo>
                  <a:lnTo>
                    <a:pt x="112" y="16"/>
                  </a:lnTo>
                  <a:lnTo>
                    <a:pt x="114" y="14"/>
                  </a:lnTo>
                  <a:lnTo>
                    <a:pt x="119" y="14"/>
                  </a:lnTo>
                  <a:lnTo>
                    <a:pt x="121" y="14"/>
                  </a:lnTo>
                  <a:lnTo>
                    <a:pt x="128" y="16"/>
                  </a:lnTo>
                  <a:lnTo>
                    <a:pt x="135" y="18"/>
                  </a:lnTo>
                  <a:lnTo>
                    <a:pt x="137" y="18"/>
                  </a:lnTo>
                  <a:lnTo>
                    <a:pt x="140" y="18"/>
                  </a:lnTo>
                  <a:lnTo>
                    <a:pt x="142" y="18"/>
                  </a:lnTo>
                  <a:lnTo>
                    <a:pt x="144" y="16"/>
                  </a:lnTo>
                  <a:lnTo>
                    <a:pt x="146" y="16"/>
                  </a:lnTo>
                  <a:lnTo>
                    <a:pt x="151" y="14"/>
                  </a:lnTo>
                  <a:lnTo>
                    <a:pt x="151" y="11"/>
                  </a:lnTo>
                  <a:lnTo>
                    <a:pt x="156" y="11"/>
                  </a:lnTo>
                  <a:lnTo>
                    <a:pt x="160" y="11"/>
                  </a:lnTo>
                  <a:lnTo>
                    <a:pt x="162" y="11"/>
                  </a:lnTo>
                  <a:lnTo>
                    <a:pt x="167" y="14"/>
                  </a:lnTo>
                  <a:lnTo>
                    <a:pt x="169" y="16"/>
                  </a:lnTo>
                  <a:lnTo>
                    <a:pt x="172" y="18"/>
                  </a:lnTo>
                  <a:lnTo>
                    <a:pt x="174" y="23"/>
                  </a:lnTo>
                  <a:lnTo>
                    <a:pt x="176" y="27"/>
                  </a:lnTo>
                  <a:lnTo>
                    <a:pt x="176" y="32"/>
                  </a:lnTo>
                  <a:lnTo>
                    <a:pt x="178" y="36"/>
                  </a:lnTo>
                  <a:lnTo>
                    <a:pt x="178" y="41"/>
                  </a:lnTo>
                  <a:lnTo>
                    <a:pt x="181" y="45"/>
                  </a:lnTo>
                  <a:lnTo>
                    <a:pt x="183" y="48"/>
                  </a:lnTo>
                  <a:lnTo>
                    <a:pt x="185" y="48"/>
                  </a:lnTo>
                  <a:lnTo>
                    <a:pt x="188" y="50"/>
                  </a:lnTo>
                  <a:lnTo>
                    <a:pt x="192" y="50"/>
                  </a:lnTo>
                  <a:lnTo>
                    <a:pt x="197" y="50"/>
                  </a:lnTo>
                  <a:lnTo>
                    <a:pt x="204" y="50"/>
                  </a:lnTo>
                  <a:lnTo>
                    <a:pt x="208" y="52"/>
                  </a:lnTo>
                  <a:lnTo>
                    <a:pt x="210" y="52"/>
                  </a:lnTo>
                  <a:lnTo>
                    <a:pt x="215" y="55"/>
                  </a:lnTo>
                  <a:lnTo>
                    <a:pt x="217" y="59"/>
                  </a:lnTo>
                  <a:lnTo>
                    <a:pt x="224" y="68"/>
                  </a:lnTo>
                  <a:lnTo>
                    <a:pt x="226" y="75"/>
                  </a:lnTo>
                  <a:lnTo>
                    <a:pt x="229" y="82"/>
                  </a:lnTo>
                  <a:lnTo>
                    <a:pt x="231" y="87"/>
                  </a:lnTo>
                  <a:lnTo>
                    <a:pt x="231" y="91"/>
                  </a:lnTo>
                  <a:lnTo>
                    <a:pt x="231" y="93"/>
                  </a:lnTo>
                  <a:lnTo>
                    <a:pt x="233" y="96"/>
                  </a:lnTo>
                  <a:lnTo>
                    <a:pt x="245" y="109"/>
                  </a:lnTo>
                  <a:lnTo>
                    <a:pt x="254" y="119"/>
                  </a:lnTo>
                  <a:lnTo>
                    <a:pt x="258" y="123"/>
                  </a:lnTo>
                  <a:lnTo>
                    <a:pt x="263" y="128"/>
                  </a:lnTo>
                  <a:lnTo>
                    <a:pt x="263" y="132"/>
                  </a:lnTo>
                  <a:lnTo>
                    <a:pt x="265" y="137"/>
                  </a:lnTo>
                  <a:lnTo>
                    <a:pt x="265" y="144"/>
                  </a:lnTo>
                  <a:lnTo>
                    <a:pt x="267" y="157"/>
                  </a:lnTo>
                  <a:lnTo>
                    <a:pt x="270" y="167"/>
                  </a:lnTo>
                  <a:lnTo>
                    <a:pt x="272" y="173"/>
                  </a:lnTo>
                  <a:lnTo>
                    <a:pt x="277" y="180"/>
                  </a:lnTo>
                  <a:lnTo>
                    <a:pt x="277" y="185"/>
                  </a:lnTo>
                  <a:lnTo>
                    <a:pt x="281" y="187"/>
                  </a:lnTo>
                  <a:lnTo>
                    <a:pt x="283" y="189"/>
                  </a:lnTo>
                  <a:lnTo>
                    <a:pt x="290" y="189"/>
                  </a:lnTo>
                  <a:lnTo>
                    <a:pt x="295" y="189"/>
                  </a:lnTo>
                  <a:lnTo>
                    <a:pt x="304" y="189"/>
                  </a:lnTo>
                  <a:lnTo>
                    <a:pt x="313" y="187"/>
                  </a:lnTo>
                  <a:lnTo>
                    <a:pt x="318" y="187"/>
                  </a:lnTo>
                  <a:lnTo>
                    <a:pt x="322" y="187"/>
                  </a:lnTo>
                  <a:lnTo>
                    <a:pt x="327" y="185"/>
                  </a:lnTo>
                  <a:lnTo>
                    <a:pt x="334" y="185"/>
                  </a:lnTo>
                  <a:lnTo>
                    <a:pt x="338" y="180"/>
                  </a:lnTo>
                  <a:lnTo>
                    <a:pt x="343" y="178"/>
                  </a:lnTo>
                  <a:lnTo>
                    <a:pt x="347" y="178"/>
                  </a:lnTo>
                  <a:lnTo>
                    <a:pt x="350" y="176"/>
                  </a:lnTo>
                  <a:lnTo>
                    <a:pt x="354" y="176"/>
                  </a:lnTo>
                  <a:lnTo>
                    <a:pt x="357" y="176"/>
                  </a:lnTo>
                  <a:lnTo>
                    <a:pt x="359" y="176"/>
                  </a:lnTo>
                  <a:lnTo>
                    <a:pt x="363" y="183"/>
                  </a:lnTo>
                  <a:lnTo>
                    <a:pt x="370" y="194"/>
                  </a:lnTo>
                  <a:lnTo>
                    <a:pt x="377" y="208"/>
                  </a:lnTo>
                  <a:lnTo>
                    <a:pt x="382" y="215"/>
                  </a:lnTo>
                  <a:lnTo>
                    <a:pt x="377" y="224"/>
                  </a:lnTo>
                  <a:lnTo>
                    <a:pt x="373" y="228"/>
                  </a:lnTo>
                  <a:lnTo>
                    <a:pt x="368" y="233"/>
                  </a:lnTo>
                  <a:lnTo>
                    <a:pt x="363" y="235"/>
                  </a:lnTo>
                  <a:lnTo>
                    <a:pt x="359" y="233"/>
                  </a:lnTo>
                  <a:lnTo>
                    <a:pt x="357" y="233"/>
                  </a:lnTo>
                  <a:lnTo>
                    <a:pt x="354" y="228"/>
                  </a:lnTo>
                  <a:lnTo>
                    <a:pt x="350" y="226"/>
                  </a:lnTo>
                  <a:lnTo>
                    <a:pt x="347" y="226"/>
                  </a:lnTo>
                  <a:lnTo>
                    <a:pt x="343" y="226"/>
                  </a:lnTo>
                  <a:lnTo>
                    <a:pt x="341" y="228"/>
                  </a:lnTo>
                  <a:lnTo>
                    <a:pt x="336" y="231"/>
                  </a:lnTo>
                  <a:lnTo>
                    <a:pt x="334" y="231"/>
                  </a:lnTo>
                  <a:lnTo>
                    <a:pt x="331" y="228"/>
                  </a:lnTo>
                  <a:lnTo>
                    <a:pt x="327" y="228"/>
                  </a:lnTo>
                  <a:lnTo>
                    <a:pt x="322" y="231"/>
                  </a:lnTo>
                  <a:lnTo>
                    <a:pt x="320" y="231"/>
                  </a:lnTo>
                  <a:lnTo>
                    <a:pt x="318" y="235"/>
                  </a:lnTo>
                  <a:lnTo>
                    <a:pt x="318" y="237"/>
                  </a:lnTo>
                  <a:lnTo>
                    <a:pt x="320" y="240"/>
                  </a:lnTo>
                  <a:lnTo>
                    <a:pt x="325" y="240"/>
                  </a:lnTo>
                  <a:lnTo>
                    <a:pt x="329" y="240"/>
                  </a:lnTo>
                  <a:lnTo>
                    <a:pt x="336" y="240"/>
                  </a:lnTo>
                  <a:lnTo>
                    <a:pt x="341" y="242"/>
                  </a:lnTo>
                  <a:lnTo>
                    <a:pt x="345" y="242"/>
                  </a:lnTo>
                  <a:lnTo>
                    <a:pt x="347" y="244"/>
                  </a:lnTo>
                  <a:lnTo>
                    <a:pt x="347" y="247"/>
                  </a:lnTo>
                  <a:lnTo>
                    <a:pt x="345" y="249"/>
                  </a:lnTo>
                  <a:lnTo>
                    <a:pt x="343" y="253"/>
                  </a:lnTo>
                  <a:lnTo>
                    <a:pt x="341" y="256"/>
                  </a:lnTo>
                  <a:lnTo>
                    <a:pt x="341" y="256"/>
                  </a:lnTo>
                  <a:lnTo>
                    <a:pt x="343" y="260"/>
                  </a:lnTo>
                  <a:lnTo>
                    <a:pt x="341" y="265"/>
                  </a:lnTo>
                  <a:lnTo>
                    <a:pt x="341" y="267"/>
                  </a:lnTo>
                  <a:lnTo>
                    <a:pt x="338" y="267"/>
                  </a:lnTo>
                  <a:lnTo>
                    <a:pt x="334" y="269"/>
                  </a:lnTo>
                  <a:lnTo>
                    <a:pt x="334" y="272"/>
                  </a:lnTo>
                  <a:lnTo>
                    <a:pt x="334" y="274"/>
                  </a:lnTo>
                  <a:lnTo>
                    <a:pt x="334" y="276"/>
                  </a:lnTo>
                  <a:lnTo>
                    <a:pt x="336" y="281"/>
                  </a:lnTo>
                  <a:lnTo>
                    <a:pt x="338" y="281"/>
                  </a:lnTo>
                  <a:lnTo>
                    <a:pt x="343" y="285"/>
                  </a:lnTo>
                  <a:lnTo>
                    <a:pt x="343" y="288"/>
                  </a:lnTo>
                  <a:lnTo>
                    <a:pt x="343" y="290"/>
                  </a:lnTo>
                  <a:lnTo>
                    <a:pt x="343" y="295"/>
                  </a:lnTo>
                  <a:lnTo>
                    <a:pt x="341" y="297"/>
                  </a:lnTo>
                  <a:lnTo>
                    <a:pt x="341" y="301"/>
                  </a:lnTo>
                  <a:lnTo>
                    <a:pt x="341" y="306"/>
                  </a:lnTo>
                  <a:lnTo>
                    <a:pt x="338" y="311"/>
                  </a:lnTo>
                  <a:lnTo>
                    <a:pt x="327" y="317"/>
                  </a:lnTo>
                  <a:lnTo>
                    <a:pt x="318" y="324"/>
                  </a:lnTo>
                  <a:lnTo>
                    <a:pt x="309" y="329"/>
                  </a:lnTo>
                  <a:lnTo>
                    <a:pt x="302" y="333"/>
                  </a:lnTo>
                  <a:lnTo>
                    <a:pt x="297" y="333"/>
                  </a:lnTo>
                  <a:lnTo>
                    <a:pt x="295" y="331"/>
                  </a:lnTo>
                  <a:lnTo>
                    <a:pt x="293" y="329"/>
                  </a:lnTo>
                  <a:lnTo>
                    <a:pt x="288" y="320"/>
                  </a:lnTo>
                  <a:lnTo>
                    <a:pt x="286" y="317"/>
                  </a:lnTo>
                  <a:lnTo>
                    <a:pt x="281" y="313"/>
                  </a:lnTo>
                  <a:lnTo>
                    <a:pt x="274" y="308"/>
                  </a:lnTo>
                  <a:lnTo>
                    <a:pt x="272" y="306"/>
                  </a:lnTo>
                  <a:lnTo>
                    <a:pt x="270" y="304"/>
                  </a:lnTo>
                  <a:lnTo>
                    <a:pt x="267" y="299"/>
                  </a:lnTo>
                  <a:lnTo>
                    <a:pt x="265" y="292"/>
                  </a:lnTo>
                  <a:lnTo>
                    <a:pt x="263" y="290"/>
                  </a:lnTo>
                  <a:lnTo>
                    <a:pt x="261" y="288"/>
                  </a:lnTo>
                  <a:lnTo>
                    <a:pt x="258" y="285"/>
                  </a:lnTo>
                  <a:lnTo>
                    <a:pt x="256" y="281"/>
                  </a:lnTo>
                  <a:lnTo>
                    <a:pt x="254" y="276"/>
                  </a:lnTo>
                  <a:lnTo>
                    <a:pt x="252" y="272"/>
                  </a:lnTo>
                  <a:lnTo>
                    <a:pt x="249" y="263"/>
                  </a:lnTo>
                  <a:lnTo>
                    <a:pt x="247" y="256"/>
                  </a:lnTo>
                  <a:lnTo>
                    <a:pt x="247" y="253"/>
                  </a:lnTo>
                  <a:lnTo>
                    <a:pt x="245" y="256"/>
                  </a:lnTo>
                  <a:lnTo>
                    <a:pt x="238" y="265"/>
                  </a:lnTo>
                  <a:lnTo>
                    <a:pt x="236" y="265"/>
                  </a:lnTo>
                  <a:lnTo>
                    <a:pt x="233" y="265"/>
                  </a:lnTo>
                  <a:lnTo>
                    <a:pt x="229" y="265"/>
                  </a:lnTo>
                  <a:lnTo>
                    <a:pt x="226" y="263"/>
                  </a:lnTo>
                  <a:lnTo>
                    <a:pt x="226" y="263"/>
                  </a:lnTo>
                  <a:lnTo>
                    <a:pt x="224" y="265"/>
                  </a:lnTo>
                  <a:lnTo>
                    <a:pt x="222" y="267"/>
                  </a:lnTo>
                  <a:lnTo>
                    <a:pt x="222" y="267"/>
                  </a:lnTo>
                  <a:lnTo>
                    <a:pt x="217" y="269"/>
                  </a:lnTo>
                  <a:lnTo>
                    <a:pt x="215" y="272"/>
                  </a:lnTo>
                  <a:lnTo>
                    <a:pt x="213" y="276"/>
                  </a:lnTo>
                  <a:lnTo>
                    <a:pt x="210" y="279"/>
                  </a:lnTo>
                  <a:lnTo>
                    <a:pt x="208" y="283"/>
                  </a:lnTo>
                  <a:lnTo>
                    <a:pt x="206" y="285"/>
                  </a:lnTo>
                  <a:lnTo>
                    <a:pt x="204" y="288"/>
                  </a:lnTo>
                  <a:lnTo>
                    <a:pt x="204" y="290"/>
                  </a:lnTo>
                  <a:lnTo>
                    <a:pt x="201" y="297"/>
                  </a:lnTo>
                  <a:lnTo>
                    <a:pt x="199" y="311"/>
                  </a:lnTo>
                  <a:lnTo>
                    <a:pt x="199" y="315"/>
                  </a:lnTo>
                  <a:lnTo>
                    <a:pt x="199" y="315"/>
                  </a:lnTo>
                  <a:lnTo>
                    <a:pt x="197" y="317"/>
                  </a:lnTo>
                  <a:lnTo>
                    <a:pt x="188" y="317"/>
                  </a:lnTo>
                  <a:lnTo>
                    <a:pt x="181" y="315"/>
                  </a:lnTo>
                  <a:lnTo>
                    <a:pt x="165" y="313"/>
                  </a:lnTo>
                  <a:lnTo>
                    <a:pt x="162" y="313"/>
                  </a:lnTo>
                  <a:lnTo>
                    <a:pt x="160" y="315"/>
                  </a:lnTo>
                  <a:lnTo>
                    <a:pt x="160" y="317"/>
                  </a:lnTo>
                  <a:lnTo>
                    <a:pt x="158" y="320"/>
                  </a:lnTo>
                  <a:lnTo>
                    <a:pt x="158" y="320"/>
                  </a:lnTo>
                  <a:lnTo>
                    <a:pt x="156" y="320"/>
                  </a:lnTo>
                  <a:lnTo>
                    <a:pt x="153" y="320"/>
                  </a:lnTo>
                  <a:lnTo>
                    <a:pt x="151" y="317"/>
                  </a:lnTo>
                  <a:lnTo>
                    <a:pt x="151" y="317"/>
                  </a:lnTo>
                  <a:lnTo>
                    <a:pt x="149" y="317"/>
                  </a:lnTo>
                  <a:lnTo>
                    <a:pt x="126" y="322"/>
                  </a:lnTo>
                  <a:lnTo>
                    <a:pt x="124" y="322"/>
                  </a:lnTo>
                  <a:lnTo>
                    <a:pt x="124" y="322"/>
                  </a:lnTo>
                  <a:lnTo>
                    <a:pt x="119" y="327"/>
                  </a:lnTo>
                  <a:lnTo>
                    <a:pt x="117" y="331"/>
                  </a:lnTo>
                  <a:lnTo>
                    <a:pt x="117" y="333"/>
                  </a:lnTo>
                  <a:lnTo>
                    <a:pt x="119" y="352"/>
                  </a:lnTo>
                  <a:lnTo>
                    <a:pt x="117" y="356"/>
                  </a:lnTo>
                  <a:lnTo>
                    <a:pt x="117" y="365"/>
                  </a:lnTo>
                  <a:lnTo>
                    <a:pt x="114" y="368"/>
                  </a:lnTo>
                  <a:lnTo>
                    <a:pt x="112" y="370"/>
                  </a:lnTo>
                  <a:lnTo>
                    <a:pt x="110" y="372"/>
                  </a:lnTo>
                  <a:lnTo>
                    <a:pt x="108" y="375"/>
                  </a:lnTo>
                  <a:lnTo>
                    <a:pt x="108" y="379"/>
                  </a:lnTo>
                  <a:lnTo>
                    <a:pt x="105" y="381"/>
                  </a:lnTo>
                  <a:lnTo>
                    <a:pt x="103" y="381"/>
                  </a:lnTo>
                  <a:lnTo>
                    <a:pt x="98" y="381"/>
                  </a:lnTo>
                  <a:lnTo>
                    <a:pt x="96" y="384"/>
                  </a:lnTo>
                  <a:lnTo>
                    <a:pt x="94" y="386"/>
                  </a:lnTo>
                  <a:lnTo>
                    <a:pt x="94" y="391"/>
                  </a:lnTo>
                  <a:lnTo>
                    <a:pt x="94" y="397"/>
                  </a:lnTo>
                  <a:lnTo>
                    <a:pt x="96" y="400"/>
                  </a:lnTo>
                  <a:lnTo>
                    <a:pt x="98" y="404"/>
                  </a:lnTo>
                  <a:lnTo>
                    <a:pt x="101" y="407"/>
                  </a:lnTo>
                  <a:lnTo>
                    <a:pt x="98" y="413"/>
                  </a:lnTo>
                  <a:lnTo>
                    <a:pt x="96" y="413"/>
                  </a:lnTo>
                  <a:lnTo>
                    <a:pt x="94" y="418"/>
                  </a:lnTo>
                  <a:lnTo>
                    <a:pt x="92" y="418"/>
                  </a:lnTo>
                  <a:lnTo>
                    <a:pt x="89" y="418"/>
                  </a:lnTo>
                  <a:lnTo>
                    <a:pt x="87" y="420"/>
                  </a:lnTo>
                  <a:lnTo>
                    <a:pt x="85" y="420"/>
                  </a:lnTo>
                  <a:lnTo>
                    <a:pt x="82" y="423"/>
                  </a:lnTo>
                  <a:lnTo>
                    <a:pt x="80" y="423"/>
                  </a:lnTo>
                  <a:lnTo>
                    <a:pt x="78" y="423"/>
                  </a:lnTo>
                  <a:lnTo>
                    <a:pt x="73" y="423"/>
                  </a:lnTo>
                  <a:lnTo>
                    <a:pt x="71" y="423"/>
                  </a:lnTo>
                  <a:lnTo>
                    <a:pt x="69" y="423"/>
                  </a:lnTo>
                  <a:lnTo>
                    <a:pt x="66" y="423"/>
                  </a:lnTo>
                  <a:lnTo>
                    <a:pt x="64" y="423"/>
                  </a:lnTo>
                  <a:lnTo>
                    <a:pt x="62" y="423"/>
                  </a:lnTo>
                  <a:lnTo>
                    <a:pt x="57" y="423"/>
                  </a:lnTo>
                  <a:lnTo>
                    <a:pt x="57" y="423"/>
                  </a:lnTo>
                  <a:lnTo>
                    <a:pt x="53" y="423"/>
                  </a:lnTo>
                  <a:lnTo>
                    <a:pt x="50" y="423"/>
                  </a:lnTo>
                  <a:lnTo>
                    <a:pt x="48" y="423"/>
                  </a:lnTo>
                  <a:lnTo>
                    <a:pt x="44" y="423"/>
                  </a:lnTo>
                  <a:lnTo>
                    <a:pt x="37" y="429"/>
                  </a:lnTo>
                  <a:lnTo>
                    <a:pt x="34" y="432"/>
                  </a:lnTo>
                  <a:lnTo>
                    <a:pt x="32" y="432"/>
                  </a:lnTo>
                  <a:lnTo>
                    <a:pt x="28" y="432"/>
                  </a:lnTo>
                  <a:lnTo>
                    <a:pt x="32" y="409"/>
                  </a:lnTo>
                  <a:lnTo>
                    <a:pt x="34" y="400"/>
                  </a:lnTo>
                  <a:lnTo>
                    <a:pt x="37" y="386"/>
                  </a:lnTo>
                  <a:lnTo>
                    <a:pt x="37" y="372"/>
                  </a:lnTo>
                  <a:lnTo>
                    <a:pt x="39" y="361"/>
                  </a:lnTo>
                  <a:lnTo>
                    <a:pt x="41" y="356"/>
                  </a:lnTo>
                  <a:lnTo>
                    <a:pt x="41" y="352"/>
                  </a:lnTo>
                  <a:lnTo>
                    <a:pt x="41" y="345"/>
                  </a:lnTo>
                  <a:lnTo>
                    <a:pt x="41" y="331"/>
                  </a:lnTo>
                  <a:lnTo>
                    <a:pt x="41" y="320"/>
                  </a:lnTo>
                  <a:lnTo>
                    <a:pt x="41" y="313"/>
                  </a:lnTo>
                  <a:lnTo>
                    <a:pt x="41" y="304"/>
                  </a:lnTo>
                  <a:lnTo>
                    <a:pt x="39" y="297"/>
                  </a:lnTo>
                  <a:lnTo>
                    <a:pt x="37" y="288"/>
                  </a:lnTo>
                  <a:lnTo>
                    <a:pt x="34" y="279"/>
                  </a:lnTo>
                  <a:lnTo>
                    <a:pt x="32" y="272"/>
                  </a:lnTo>
                  <a:lnTo>
                    <a:pt x="32" y="263"/>
                  </a:lnTo>
                  <a:lnTo>
                    <a:pt x="28" y="251"/>
                  </a:lnTo>
                  <a:lnTo>
                    <a:pt x="25" y="242"/>
                  </a:lnTo>
                  <a:lnTo>
                    <a:pt x="23" y="237"/>
                  </a:lnTo>
                  <a:lnTo>
                    <a:pt x="23" y="233"/>
                  </a:lnTo>
                  <a:lnTo>
                    <a:pt x="21" y="228"/>
                  </a:lnTo>
                  <a:lnTo>
                    <a:pt x="21" y="219"/>
                  </a:lnTo>
                  <a:lnTo>
                    <a:pt x="21" y="212"/>
                  </a:lnTo>
                  <a:lnTo>
                    <a:pt x="21" y="203"/>
                  </a:lnTo>
                  <a:lnTo>
                    <a:pt x="18" y="187"/>
                  </a:lnTo>
                  <a:lnTo>
                    <a:pt x="18" y="185"/>
                  </a:lnTo>
                  <a:lnTo>
                    <a:pt x="18" y="180"/>
                  </a:lnTo>
                  <a:lnTo>
                    <a:pt x="21" y="176"/>
                  </a:lnTo>
                  <a:lnTo>
                    <a:pt x="21" y="171"/>
                  </a:lnTo>
                  <a:lnTo>
                    <a:pt x="23" y="164"/>
                  </a:lnTo>
                  <a:lnTo>
                    <a:pt x="23" y="157"/>
                  </a:lnTo>
                  <a:lnTo>
                    <a:pt x="23" y="153"/>
                  </a:lnTo>
                  <a:lnTo>
                    <a:pt x="23" y="148"/>
                  </a:lnTo>
                  <a:lnTo>
                    <a:pt x="23" y="146"/>
                  </a:lnTo>
                  <a:lnTo>
                    <a:pt x="23" y="141"/>
                  </a:lnTo>
                  <a:lnTo>
                    <a:pt x="21" y="139"/>
                  </a:lnTo>
                  <a:lnTo>
                    <a:pt x="18" y="130"/>
                  </a:lnTo>
                  <a:lnTo>
                    <a:pt x="18" y="123"/>
                  </a:lnTo>
                  <a:lnTo>
                    <a:pt x="16" y="114"/>
                  </a:lnTo>
                  <a:lnTo>
                    <a:pt x="14" y="109"/>
                  </a:lnTo>
                  <a:lnTo>
                    <a:pt x="12" y="105"/>
                  </a:lnTo>
                  <a:lnTo>
                    <a:pt x="9" y="98"/>
                  </a:lnTo>
                  <a:lnTo>
                    <a:pt x="9" y="91"/>
                  </a:lnTo>
                  <a:lnTo>
                    <a:pt x="9" y="84"/>
                  </a:lnTo>
                  <a:lnTo>
                    <a:pt x="12" y="77"/>
                  </a:lnTo>
                  <a:lnTo>
                    <a:pt x="9" y="75"/>
                  </a:lnTo>
                  <a:lnTo>
                    <a:pt x="9" y="71"/>
                  </a:lnTo>
                  <a:lnTo>
                    <a:pt x="9" y="64"/>
                  </a:lnTo>
                  <a:lnTo>
                    <a:pt x="9" y="59"/>
                  </a:lnTo>
                  <a:lnTo>
                    <a:pt x="7" y="57"/>
                  </a:lnTo>
                  <a:lnTo>
                    <a:pt x="5" y="55"/>
                  </a:lnTo>
                  <a:lnTo>
                    <a:pt x="5" y="50"/>
                  </a:lnTo>
                  <a:lnTo>
                    <a:pt x="2" y="45"/>
                  </a:lnTo>
                  <a:lnTo>
                    <a:pt x="2" y="41"/>
                  </a:lnTo>
                  <a:lnTo>
                    <a:pt x="2" y="34"/>
                  </a:lnTo>
                  <a:lnTo>
                    <a:pt x="2" y="32"/>
                  </a:lnTo>
                  <a:lnTo>
                    <a:pt x="2" y="25"/>
                  </a:lnTo>
                  <a:lnTo>
                    <a:pt x="2" y="23"/>
                  </a:lnTo>
                  <a:lnTo>
                    <a:pt x="0" y="18"/>
                  </a:lnTo>
                  <a:lnTo>
                    <a:pt x="0" y="11"/>
                  </a:lnTo>
                  <a:lnTo>
                    <a:pt x="0" y="9"/>
                  </a:lnTo>
                  <a:lnTo>
                    <a:pt x="0" y="4"/>
                  </a:lnTo>
                  <a:lnTo>
                    <a:pt x="5" y="4"/>
                  </a:lnTo>
                  <a:lnTo>
                    <a:pt x="9" y="7"/>
                  </a:lnTo>
                  <a:lnTo>
                    <a:pt x="12" y="9"/>
                  </a:lnTo>
                  <a:lnTo>
                    <a:pt x="16" y="9"/>
                  </a:lnTo>
                  <a:lnTo>
                    <a:pt x="21" y="11"/>
                  </a:lnTo>
                  <a:lnTo>
                    <a:pt x="25" y="11"/>
                  </a:lnTo>
                  <a:lnTo>
                    <a:pt x="30" y="9"/>
                  </a:lnTo>
                  <a:lnTo>
                    <a:pt x="32" y="9"/>
                  </a:lnTo>
                  <a:lnTo>
                    <a:pt x="34" y="4"/>
                  </a:lnTo>
                  <a:lnTo>
                    <a:pt x="39" y="2"/>
                  </a:lnTo>
                  <a:lnTo>
                    <a:pt x="44" y="0"/>
                  </a:lnTo>
                  <a:lnTo>
                    <a:pt x="48" y="0"/>
                  </a:lnTo>
                  <a:lnTo>
                    <a:pt x="53" y="0"/>
                  </a:lnTo>
                  <a:lnTo>
                    <a:pt x="53" y="0"/>
                  </a:lnTo>
                  <a:lnTo>
                    <a:pt x="60" y="0"/>
                  </a:lnTo>
                  <a:lnTo>
                    <a:pt x="62" y="2"/>
                  </a:lnTo>
                  <a:lnTo>
                    <a:pt x="64" y="2"/>
                  </a:lnTo>
                  <a:lnTo>
                    <a:pt x="69" y="4"/>
                  </a:lnTo>
                  <a:lnTo>
                    <a:pt x="71" y="7"/>
                  </a:lnTo>
                  <a:lnTo>
                    <a:pt x="76" y="9"/>
                  </a:lnTo>
                  <a:lnTo>
                    <a:pt x="80" y="9"/>
                  </a:lnTo>
                  <a:lnTo>
                    <a:pt x="82" y="11"/>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18" name="A120">
              <a:extLst>
                <a:ext uri="{FF2B5EF4-FFF2-40B4-BE49-F238E27FC236}">
                  <a16:creationId xmlns:a16="http://schemas.microsoft.com/office/drawing/2014/main" id="{80B6E595-DC74-F852-1B0C-55577F193371}"/>
                </a:ext>
              </a:extLst>
            </xdr:cNvPr>
            <xdr:cNvSpPr>
              <a:spLocks/>
            </xdr:cNvSpPr>
          </xdr:nvSpPr>
          <xdr:spPr bwMode="auto">
            <a:xfrm>
              <a:off x="4537396" y="9118019"/>
              <a:ext cx="894352" cy="472593"/>
            </a:xfrm>
            <a:custGeom>
              <a:avLst/>
              <a:gdLst/>
              <a:ahLst/>
              <a:cxnLst>
                <a:cxn ang="0">
                  <a:pos x="331" y="75"/>
                </a:cxn>
                <a:cxn ang="0">
                  <a:pos x="370" y="102"/>
                </a:cxn>
                <a:cxn ang="0">
                  <a:pos x="377" y="125"/>
                </a:cxn>
                <a:cxn ang="0">
                  <a:pos x="427" y="128"/>
                </a:cxn>
                <a:cxn ang="0">
                  <a:pos x="468" y="134"/>
                </a:cxn>
                <a:cxn ang="0">
                  <a:pos x="455" y="155"/>
                </a:cxn>
                <a:cxn ang="0">
                  <a:pos x="466" y="162"/>
                </a:cxn>
                <a:cxn ang="0">
                  <a:pos x="482" y="153"/>
                </a:cxn>
                <a:cxn ang="0">
                  <a:pos x="489" y="176"/>
                </a:cxn>
                <a:cxn ang="0">
                  <a:pos x="509" y="180"/>
                </a:cxn>
                <a:cxn ang="0">
                  <a:pos x="528" y="185"/>
                </a:cxn>
                <a:cxn ang="0">
                  <a:pos x="546" y="224"/>
                </a:cxn>
                <a:cxn ang="0">
                  <a:pos x="624" y="217"/>
                </a:cxn>
                <a:cxn ang="0">
                  <a:pos x="653" y="214"/>
                </a:cxn>
                <a:cxn ang="0">
                  <a:pos x="667" y="201"/>
                </a:cxn>
                <a:cxn ang="0">
                  <a:pos x="681" y="128"/>
                </a:cxn>
                <a:cxn ang="0">
                  <a:pos x="701" y="112"/>
                </a:cxn>
                <a:cxn ang="0">
                  <a:pos x="745" y="134"/>
                </a:cxn>
                <a:cxn ang="0">
                  <a:pos x="822" y="180"/>
                </a:cxn>
                <a:cxn ang="0">
                  <a:pos x="868" y="196"/>
                </a:cxn>
                <a:cxn ang="0">
                  <a:pos x="896" y="146"/>
                </a:cxn>
                <a:cxn ang="0">
                  <a:pos x="923" y="116"/>
                </a:cxn>
                <a:cxn ang="0">
                  <a:pos x="948" y="112"/>
                </a:cxn>
                <a:cxn ang="0">
                  <a:pos x="946" y="162"/>
                </a:cxn>
                <a:cxn ang="0">
                  <a:pos x="916" y="198"/>
                </a:cxn>
                <a:cxn ang="0">
                  <a:pos x="870" y="253"/>
                </a:cxn>
                <a:cxn ang="0">
                  <a:pos x="875" y="292"/>
                </a:cxn>
                <a:cxn ang="0">
                  <a:pos x="882" y="342"/>
                </a:cxn>
                <a:cxn ang="0">
                  <a:pos x="893" y="404"/>
                </a:cxn>
                <a:cxn ang="0">
                  <a:pos x="918" y="454"/>
                </a:cxn>
                <a:cxn ang="0">
                  <a:pos x="868" y="495"/>
                </a:cxn>
                <a:cxn ang="0">
                  <a:pos x="795" y="461"/>
                </a:cxn>
                <a:cxn ang="0">
                  <a:pos x="733" y="493"/>
                </a:cxn>
                <a:cxn ang="0">
                  <a:pos x="676" y="461"/>
                </a:cxn>
                <a:cxn ang="0">
                  <a:pos x="580" y="454"/>
                </a:cxn>
                <a:cxn ang="0">
                  <a:pos x="500" y="399"/>
                </a:cxn>
                <a:cxn ang="0">
                  <a:pos x="461" y="379"/>
                </a:cxn>
                <a:cxn ang="0">
                  <a:pos x="439" y="377"/>
                </a:cxn>
                <a:cxn ang="0">
                  <a:pos x="411" y="365"/>
                </a:cxn>
                <a:cxn ang="0">
                  <a:pos x="379" y="322"/>
                </a:cxn>
                <a:cxn ang="0">
                  <a:pos x="347" y="294"/>
                </a:cxn>
                <a:cxn ang="0">
                  <a:pos x="313" y="290"/>
                </a:cxn>
                <a:cxn ang="0">
                  <a:pos x="288" y="329"/>
                </a:cxn>
                <a:cxn ang="0">
                  <a:pos x="240" y="338"/>
                </a:cxn>
                <a:cxn ang="0">
                  <a:pos x="215" y="347"/>
                </a:cxn>
                <a:cxn ang="0">
                  <a:pos x="173" y="390"/>
                </a:cxn>
                <a:cxn ang="0">
                  <a:pos x="112" y="429"/>
                </a:cxn>
                <a:cxn ang="0">
                  <a:pos x="75" y="427"/>
                </a:cxn>
                <a:cxn ang="0">
                  <a:pos x="34" y="313"/>
                </a:cxn>
                <a:cxn ang="0">
                  <a:pos x="20" y="221"/>
                </a:cxn>
                <a:cxn ang="0">
                  <a:pos x="0" y="176"/>
                </a:cxn>
                <a:cxn ang="0">
                  <a:pos x="23" y="150"/>
                </a:cxn>
                <a:cxn ang="0">
                  <a:pos x="62" y="105"/>
                </a:cxn>
                <a:cxn ang="0">
                  <a:pos x="107" y="82"/>
                </a:cxn>
                <a:cxn ang="0">
                  <a:pos x="132" y="48"/>
                </a:cxn>
                <a:cxn ang="0">
                  <a:pos x="162" y="66"/>
                </a:cxn>
                <a:cxn ang="0">
                  <a:pos x="194" y="105"/>
                </a:cxn>
                <a:cxn ang="0">
                  <a:pos x="247" y="82"/>
                </a:cxn>
                <a:cxn ang="0">
                  <a:pos x="244" y="52"/>
                </a:cxn>
                <a:cxn ang="0">
                  <a:pos x="242" y="25"/>
                </a:cxn>
                <a:cxn ang="0">
                  <a:pos x="242" y="16"/>
                </a:cxn>
                <a:cxn ang="0">
                  <a:pos x="283" y="9"/>
                </a:cxn>
              </a:cxnLst>
              <a:rect l="0" t="0" r="r" b="b"/>
              <a:pathLst>
                <a:path w="950" h="502">
                  <a:moveTo>
                    <a:pt x="306" y="20"/>
                  </a:moveTo>
                  <a:lnTo>
                    <a:pt x="320" y="34"/>
                  </a:lnTo>
                  <a:lnTo>
                    <a:pt x="327" y="43"/>
                  </a:lnTo>
                  <a:lnTo>
                    <a:pt x="331" y="48"/>
                  </a:lnTo>
                  <a:lnTo>
                    <a:pt x="333" y="52"/>
                  </a:lnTo>
                  <a:lnTo>
                    <a:pt x="329" y="57"/>
                  </a:lnTo>
                  <a:lnTo>
                    <a:pt x="327" y="61"/>
                  </a:lnTo>
                  <a:lnTo>
                    <a:pt x="327" y="66"/>
                  </a:lnTo>
                  <a:lnTo>
                    <a:pt x="329" y="68"/>
                  </a:lnTo>
                  <a:lnTo>
                    <a:pt x="329" y="70"/>
                  </a:lnTo>
                  <a:lnTo>
                    <a:pt x="331" y="75"/>
                  </a:lnTo>
                  <a:lnTo>
                    <a:pt x="331" y="77"/>
                  </a:lnTo>
                  <a:lnTo>
                    <a:pt x="333" y="80"/>
                  </a:lnTo>
                  <a:lnTo>
                    <a:pt x="340" y="80"/>
                  </a:lnTo>
                  <a:lnTo>
                    <a:pt x="347" y="80"/>
                  </a:lnTo>
                  <a:lnTo>
                    <a:pt x="349" y="80"/>
                  </a:lnTo>
                  <a:lnTo>
                    <a:pt x="352" y="77"/>
                  </a:lnTo>
                  <a:lnTo>
                    <a:pt x="354" y="77"/>
                  </a:lnTo>
                  <a:lnTo>
                    <a:pt x="356" y="80"/>
                  </a:lnTo>
                  <a:lnTo>
                    <a:pt x="361" y="89"/>
                  </a:lnTo>
                  <a:lnTo>
                    <a:pt x="365" y="96"/>
                  </a:lnTo>
                  <a:lnTo>
                    <a:pt x="370" y="102"/>
                  </a:lnTo>
                  <a:lnTo>
                    <a:pt x="375" y="105"/>
                  </a:lnTo>
                  <a:lnTo>
                    <a:pt x="377" y="105"/>
                  </a:lnTo>
                  <a:lnTo>
                    <a:pt x="379" y="107"/>
                  </a:lnTo>
                  <a:lnTo>
                    <a:pt x="381" y="109"/>
                  </a:lnTo>
                  <a:lnTo>
                    <a:pt x="384" y="114"/>
                  </a:lnTo>
                  <a:lnTo>
                    <a:pt x="384" y="118"/>
                  </a:lnTo>
                  <a:lnTo>
                    <a:pt x="381" y="118"/>
                  </a:lnTo>
                  <a:lnTo>
                    <a:pt x="379" y="121"/>
                  </a:lnTo>
                  <a:lnTo>
                    <a:pt x="377" y="121"/>
                  </a:lnTo>
                  <a:lnTo>
                    <a:pt x="375" y="123"/>
                  </a:lnTo>
                  <a:lnTo>
                    <a:pt x="377" y="125"/>
                  </a:lnTo>
                  <a:lnTo>
                    <a:pt x="377" y="128"/>
                  </a:lnTo>
                  <a:lnTo>
                    <a:pt x="381" y="128"/>
                  </a:lnTo>
                  <a:lnTo>
                    <a:pt x="388" y="128"/>
                  </a:lnTo>
                  <a:lnTo>
                    <a:pt x="397" y="130"/>
                  </a:lnTo>
                  <a:lnTo>
                    <a:pt x="402" y="130"/>
                  </a:lnTo>
                  <a:lnTo>
                    <a:pt x="407" y="132"/>
                  </a:lnTo>
                  <a:lnTo>
                    <a:pt x="409" y="132"/>
                  </a:lnTo>
                  <a:lnTo>
                    <a:pt x="413" y="130"/>
                  </a:lnTo>
                  <a:lnTo>
                    <a:pt x="416" y="128"/>
                  </a:lnTo>
                  <a:lnTo>
                    <a:pt x="423" y="128"/>
                  </a:lnTo>
                  <a:lnTo>
                    <a:pt x="427" y="128"/>
                  </a:lnTo>
                  <a:lnTo>
                    <a:pt x="432" y="125"/>
                  </a:lnTo>
                  <a:lnTo>
                    <a:pt x="436" y="125"/>
                  </a:lnTo>
                  <a:lnTo>
                    <a:pt x="441" y="125"/>
                  </a:lnTo>
                  <a:lnTo>
                    <a:pt x="448" y="128"/>
                  </a:lnTo>
                  <a:lnTo>
                    <a:pt x="452" y="128"/>
                  </a:lnTo>
                  <a:lnTo>
                    <a:pt x="457" y="128"/>
                  </a:lnTo>
                  <a:lnTo>
                    <a:pt x="459" y="130"/>
                  </a:lnTo>
                  <a:lnTo>
                    <a:pt x="461" y="130"/>
                  </a:lnTo>
                  <a:lnTo>
                    <a:pt x="461" y="134"/>
                  </a:lnTo>
                  <a:lnTo>
                    <a:pt x="464" y="134"/>
                  </a:lnTo>
                  <a:lnTo>
                    <a:pt x="468" y="134"/>
                  </a:lnTo>
                  <a:lnTo>
                    <a:pt x="471" y="137"/>
                  </a:lnTo>
                  <a:lnTo>
                    <a:pt x="471" y="139"/>
                  </a:lnTo>
                  <a:lnTo>
                    <a:pt x="468" y="139"/>
                  </a:lnTo>
                  <a:lnTo>
                    <a:pt x="466" y="141"/>
                  </a:lnTo>
                  <a:lnTo>
                    <a:pt x="464" y="141"/>
                  </a:lnTo>
                  <a:lnTo>
                    <a:pt x="461" y="144"/>
                  </a:lnTo>
                  <a:lnTo>
                    <a:pt x="461" y="146"/>
                  </a:lnTo>
                  <a:lnTo>
                    <a:pt x="459" y="148"/>
                  </a:lnTo>
                  <a:lnTo>
                    <a:pt x="457" y="150"/>
                  </a:lnTo>
                  <a:lnTo>
                    <a:pt x="457" y="153"/>
                  </a:lnTo>
                  <a:lnTo>
                    <a:pt x="455" y="155"/>
                  </a:lnTo>
                  <a:lnTo>
                    <a:pt x="455" y="157"/>
                  </a:lnTo>
                  <a:lnTo>
                    <a:pt x="457" y="160"/>
                  </a:lnTo>
                  <a:lnTo>
                    <a:pt x="457" y="162"/>
                  </a:lnTo>
                  <a:lnTo>
                    <a:pt x="459" y="162"/>
                  </a:lnTo>
                  <a:lnTo>
                    <a:pt x="461" y="160"/>
                  </a:lnTo>
                  <a:lnTo>
                    <a:pt x="461" y="157"/>
                  </a:lnTo>
                  <a:lnTo>
                    <a:pt x="461" y="155"/>
                  </a:lnTo>
                  <a:lnTo>
                    <a:pt x="464" y="155"/>
                  </a:lnTo>
                  <a:lnTo>
                    <a:pt x="466" y="157"/>
                  </a:lnTo>
                  <a:lnTo>
                    <a:pt x="466" y="160"/>
                  </a:lnTo>
                  <a:lnTo>
                    <a:pt x="466" y="162"/>
                  </a:lnTo>
                  <a:lnTo>
                    <a:pt x="468" y="162"/>
                  </a:lnTo>
                  <a:lnTo>
                    <a:pt x="471" y="162"/>
                  </a:lnTo>
                  <a:lnTo>
                    <a:pt x="471" y="160"/>
                  </a:lnTo>
                  <a:lnTo>
                    <a:pt x="471" y="157"/>
                  </a:lnTo>
                  <a:lnTo>
                    <a:pt x="471" y="155"/>
                  </a:lnTo>
                  <a:lnTo>
                    <a:pt x="473" y="155"/>
                  </a:lnTo>
                  <a:lnTo>
                    <a:pt x="475" y="155"/>
                  </a:lnTo>
                  <a:lnTo>
                    <a:pt x="477" y="155"/>
                  </a:lnTo>
                  <a:lnTo>
                    <a:pt x="477" y="153"/>
                  </a:lnTo>
                  <a:lnTo>
                    <a:pt x="480" y="153"/>
                  </a:lnTo>
                  <a:lnTo>
                    <a:pt x="482" y="153"/>
                  </a:lnTo>
                  <a:lnTo>
                    <a:pt x="482" y="155"/>
                  </a:lnTo>
                  <a:lnTo>
                    <a:pt x="482" y="157"/>
                  </a:lnTo>
                  <a:lnTo>
                    <a:pt x="484" y="160"/>
                  </a:lnTo>
                  <a:lnTo>
                    <a:pt x="487" y="162"/>
                  </a:lnTo>
                  <a:lnTo>
                    <a:pt x="491" y="162"/>
                  </a:lnTo>
                  <a:lnTo>
                    <a:pt x="493" y="166"/>
                  </a:lnTo>
                  <a:lnTo>
                    <a:pt x="493" y="169"/>
                  </a:lnTo>
                  <a:lnTo>
                    <a:pt x="493" y="171"/>
                  </a:lnTo>
                  <a:lnTo>
                    <a:pt x="491" y="171"/>
                  </a:lnTo>
                  <a:lnTo>
                    <a:pt x="489" y="173"/>
                  </a:lnTo>
                  <a:lnTo>
                    <a:pt x="489" y="176"/>
                  </a:lnTo>
                  <a:lnTo>
                    <a:pt x="489" y="178"/>
                  </a:lnTo>
                  <a:lnTo>
                    <a:pt x="493" y="180"/>
                  </a:lnTo>
                  <a:lnTo>
                    <a:pt x="496" y="176"/>
                  </a:lnTo>
                  <a:lnTo>
                    <a:pt x="496" y="178"/>
                  </a:lnTo>
                  <a:lnTo>
                    <a:pt x="498" y="180"/>
                  </a:lnTo>
                  <a:lnTo>
                    <a:pt x="500" y="180"/>
                  </a:lnTo>
                  <a:lnTo>
                    <a:pt x="503" y="178"/>
                  </a:lnTo>
                  <a:lnTo>
                    <a:pt x="505" y="180"/>
                  </a:lnTo>
                  <a:lnTo>
                    <a:pt x="505" y="182"/>
                  </a:lnTo>
                  <a:lnTo>
                    <a:pt x="507" y="182"/>
                  </a:lnTo>
                  <a:lnTo>
                    <a:pt x="509" y="180"/>
                  </a:lnTo>
                  <a:lnTo>
                    <a:pt x="512" y="176"/>
                  </a:lnTo>
                  <a:lnTo>
                    <a:pt x="514" y="176"/>
                  </a:lnTo>
                  <a:lnTo>
                    <a:pt x="516" y="173"/>
                  </a:lnTo>
                  <a:lnTo>
                    <a:pt x="521" y="176"/>
                  </a:lnTo>
                  <a:lnTo>
                    <a:pt x="523" y="176"/>
                  </a:lnTo>
                  <a:lnTo>
                    <a:pt x="528" y="178"/>
                  </a:lnTo>
                  <a:lnTo>
                    <a:pt x="530" y="180"/>
                  </a:lnTo>
                  <a:lnTo>
                    <a:pt x="532" y="180"/>
                  </a:lnTo>
                  <a:lnTo>
                    <a:pt x="530" y="182"/>
                  </a:lnTo>
                  <a:lnTo>
                    <a:pt x="530" y="185"/>
                  </a:lnTo>
                  <a:lnTo>
                    <a:pt x="528" y="185"/>
                  </a:lnTo>
                  <a:lnTo>
                    <a:pt x="525" y="185"/>
                  </a:lnTo>
                  <a:lnTo>
                    <a:pt x="523" y="185"/>
                  </a:lnTo>
                  <a:lnTo>
                    <a:pt x="521" y="187"/>
                  </a:lnTo>
                  <a:lnTo>
                    <a:pt x="519" y="189"/>
                  </a:lnTo>
                  <a:lnTo>
                    <a:pt x="519" y="192"/>
                  </a:lnTo>
                  <a:lnTo>
                    <a:pt x="519" y="194"/>
                  </a:lnTo>
                  <a:lnTo>
                    <a:pt x="521" y="196"/>
                  </a:lnTo>
                  <a:lnTo>
                    <a:pt x="523" y="196"/>
                  </a:lnTo>
                  <a:lnTo>
                    <a:pt x="525" y="196"/>
                  </a:lnTo>
                  <a:lnTo>
                    <a:pt x="530" y="217"/>
                  </a:lnTo>
                  <a:lnTo>
                    <a:pt x="546" y="224"/>
                  </a:lnTo>
                  <a:lnTo>
                    <a:pt x="551" y="224"/>
                  </a:lnTo>
                  <a:lnTo>
                    <a:pt x="555" y="224"/>
                  </a:lnTo>
                  <a:lnTo>
                    <a:pt x="564" y="221"/>
                  </a:lnTo>
                  <a:lnTo>
                    <a:pt x="567" y="224"/>
                  </a:lnTo>
                  <a:lnTo>
                    <a:pt x="573" y="224"/>
                  </a:lnTo>
                  <a:lnTo>
                    <a:pt x="583" y="224"/>
                  </a:lnTo>
                  <a:lnTo>
                    <a:pt x="592" y="221"/>
                  </a:lnTo>
                  <a:lnTo>
                    <a:pt x="598" y="221"/>
                  </a:lnTo>
                  <a:lnTo>
                    <a:pt x="605" y="219"/>
                  </a:lnTo>
                  <a:lnTo>
                    <a:pt x="617" y="219"/>
                  </a:lnTo>
                  <a:lnTo>
                    <a:pt x="624" y="217"/>
                  </a:lnTo>
                  <a:lnTo>
                    <a:pt x="628" y="214"/>
                  </a:lnTo>
                  <a:lnTo>
                    <a:pt x="630" y="212"/>
                  </a:lnTo>
                  <a:lnTo>
                    <a:pt x="633" y="212"/>
                  </a:lnTo>
                  <a:lnTo>
                    <a:pt x="635" y="210"/>
                  </a:lnTo>
                  <a:lnTo>
                    <a:pt x="637" y="212"/>
                  </a:lnTo>
                  <a:lnTo>
                    <a:pt x="640" y="212"/>
                  </a:lnTo>
                  <a:lnTo>
                    <a:pt x="642" y="214"/>
                  </a:lnTo>
                  <a:lnTo>
                    <a:pt x="646" y="214"/>
                  </a:lnTo>
                  <a:lnTo>
                    <a:pt x="649" y="214"/>
                  </a:lnTo>
                  <a:lnTo>
                    <a:pt x="651" y="214"/>
                  </a:lnTo>
                  <a:lnTo>
                    <a:pt x="653" y="214"/>
                  </a:lnTo>
                  <a:lnTo>
                    <a:pt x="656" y="214"/>
                  </a:lnTo>
                  <a:lnTo>
                    <a:pt x="658" y="217"/>
                  </a:lnTo>
                  <a:lnTo>
                    <a:pt x="662" y="217"/>
                  </a:lnTo>
                  <a:lnTo>
                    <a:pt x="665" y="219"/>
                  </a:lnTo>
                  <a:lnTo>
                    <a:pt x="669" y="221"/>
                  </a:lnTo>
                  <a:lnTo>
                    <a:pt x="674" y="224"/>
                  </a:lnTo>
                  <a:lnTo>
                    <a:pt x="674" y="219"/>
                  </a:lnTo>
                  <a:lnTo>
                    <a:pt x="672" y="214"/>
                  </a:lnTo>
                  <a:lnTo>
                    <a:pt x="669" y="210"/>
                  </a:lnTo>
                  <a:lnTo>
                    <a:pt x="667" y="205"/>
                  </a:lnTo>
                  <a:lnTo>
                    <a:pt x="667" y="201"/>
                  </a:lnTo>
                  <a:lnTo>
                    <a:pt x="667" y="192"/>
                  </a:lnTo>
                  <a:lnTo>
                    <a:pt x="667" y="173"/>
                  </a:lnTo>
                  <a:lnTo>
                    <a:pt x="667" y="144"/>
                  </a:lnTo>
                  <a:lnTo>
                    <a:pt x="669" y="139"/>
                  </a:lnTo>
                  <a:lnTo>
                    <a:pt x="672" y="139"/>
                  </a:lnTo>
                  <a:lnTo>
                    <a:pt x="674" y="139"/>
                  </a:lnTo>
                  <a:lnTo>
                    <a:pt x="681" y="137"/>
                  </a:lnTo>
                  <a:lnTo>
                    <a:pt x="683" y="134"/>
                  </a:lnTo>
                  <a:lnTo>
                    <a:pt x="683" y="132"/>
                  </a:lnTo>
                  <a:lnTo>
                    <a:pt x="683" y="130"/>
                  </a:lnTo>
                  <a:lnTo>
                    <a:pt x="681" y="128"/>
                  </a:lnTo>
                  <a:lnTo>
                    <a:pt x="681" y="125"/>
                  </a:lnTo>
                  <a:lnTo>
                    <a:pt x="681" y="123"/>
                  </a:lnTo>
                  <a:lnTo>
                    <a:pt x="683" y="123"/>
                  </a:lnTo>
                  <a:lnTo>
                    <a:pt x="685" y="118"/>
                  </a:lnTo>
                  <a:lnTo>
                    <a:pt x="688" y="116"/>
                  </a:lnTo>
                  <a:lnTo>
                    <a:pt x="688" y="114"/>
                  </a:lnTo>
                  <a:lnTo>
                    <a:pt x="685" y="109"/>
                  </a:lnTo>
                  <a:lnTo>
                    <a:pt x="690" y="109"/>
                  </a:lnTo>
                  <a:lnTo>
                    <a:pt x="694" y="109"/>
                  </a:lnTo>
                  <a:lnTo>
                    <a:pt x="699" y="109"/>
                  </a:lnTo>
                  <a:lnTo>
                    <a:pt x="701" y="112"/>
                  </a:lnTo>
                  <a:lnTo>
                    <a:pt x="704" y="112"/>
                  </a:lnTo>
                  <a:lnTo>
                    <a:pt x="706" y="112"/>
                  </a:lnTo>
                  <a:lnTo>
                    <a:pt x="713" y="112"/>
                  </a:lnTo>
                  <a:lnTo>
                    <a:pt x="722" y="112"/>
                  </a:lnTo>
                  <a:lnTo>
                    <a:pt x="729" y="114"/>
                  </a:lnTo>
                  <a:lnTo>
                    <a:pt x="731" y="116"/>
                  </a:lnTo>
                  <a:lnTo>
                    <a:pt x="736" y="118"/>
                  </a:lnTo>
                  <a:lnTo>
                    <a:pt x="736" y="121"/>
                  </a:lnTo>
                  <a:lnTo>
                    <a:pt x="740" y="123"/>
                  </a:lnTo>
                  <a:lnTo>
                    <a:pt x="742" y="128"/>
                  </a:lnTo>
                  <a:lnTo>
                    <a:pt x="745" y="134"/>
                  </a:lnTo>
                  <a:lnTo>
                    <a:pt x="747" y="137"/>
                  </a:lnTo>
                  <a:lnTo>
                    <a:pt x="752" y="141"/>
                  </a:lnTo>
                  <a:lnTo>
                    <a:pt x="758" y="146"/>
                  </a:lnTo>
                  <a:lnTo>
                    <a:pt x="770" y="155"/>
                  </a:lnTo>
                  <a:lnTo>
                    <a:pt x="777" y="160"/>
                  </a:lnTo>
                  <a:lnTo>
                    <a:pt x="784" y="164"/>
                  </a:lnTo>
                  <a:lnTo>
                    <a:pt x="790" y="169"/>
                  </a:lnTo>
                  <a:lnTo>
                    <a:pt x="802" y="173"/>
                  </a:lnTo>
                  <a:lnTo>
                    <a:pt x="811" y="176"/>
                  </a:lnTo>
                  <a:lnTo>
                    <a:pt x="818" y="178"/>
                  </a:lnTo>
                  <a:lnTo>
                    <a:pt x="822" y="180"/>
                  </a:lnTo>
                  <a:lnTo>
                    <a:pt x="825" y="185"/>
                  </a:lnTo>
                  <a:lnTo>
                    <a:pt x="827" y="189"/>
                  </a:lnTo>
                  <a:lnTo>
                    <a:pt x="832" y="189"/>
                  </a:lnTo>
                  <a:lnTo>
                    <a:pt x="834" y="192"/>
                  </a:lnTo>
                  <a:lnTo>
                    <a:pt x="843" y="194"/>
                  </a:lnTo>
                  <a:lnTo>
                    <a:pt x="850" y="196"/>
                  </a:lnTo>
                  <a:lnTo>
                    <a:pt x="854" y="198"/>
                  </a:lnTo>
                  <a:lnTo>
                    <a:pt x="857" y="201"/>
                  </a:lnTo>
                  <a:lnTo>
                    <a:pt x="861" y="201"/>
                  </a:lnTo>
                  <a:lnTo>
                    <a:pt x="866" y="198"/>
                  </a:lnTo>
                  <a:lnTo>
                    <a:pt x="868" y="196"/>
                  </a:lnTo>
                  <a:lnTo>
                    <a:pt x="873" y="189"/>
                  </a:lnTo>
                  <a:lnTo>
                    <a:pt x="877" y="178"/>
                  </a:lnTo>
                  <a:lnTo>
                    <a:pt x="880" y="173"/>
                  </a:lnTo>
                  <a:lnTo>
                    <a:pt x="884" y="171"/>
                  </a:lnTo>
                  <a:lnTo>
                    <a:pt x="886" y="169"/>
                  </a:lnTo>
                  <a:lnTo>
                    <a:pt x="889" y="166"/>
                  </a:lnTo>
                  <a:lnTo>
                    <a:pt x="889" y="162"/>
                  </a:lnTo>
                  <a:lnTo>
                    <a:pt x="891" y="157"/>
                  </a:lnTo>
                  <a:lnTo>
                    <a:pt x="893" y="153"/>
                  </a:lnTo>
                  <a:lnTo>
                    <a:pt x="896" y="148"/>
                  </a:lnTo>
                  <a:lnTo>
                    <a:pt x="896" y="146"/>
                  </a:lnTo>
                  <a:lnTo>
                    <a:pt x="898" y="144"/>
                  </a:lnTo>
                  <a:lnTo>
                    <a:pt x="905" y="139"/>
                  </a:lnTo>
                  <a:lnTo>
                    <a:pt x="909" y="137"/>
                  </a:lnTo>
                  <a:lnTo>
                    <a:pt x="912" y="132"/>
                  </a:lnTo>
                  <a:lnTo>
                    <a:pt x="912" y="128"/>
                  </a:lnTo>
                  <a:lnTo>
                    <a:pt x="914" y="125"/>
                  </a:lnTo>
                  <a:lnTo>
                    <a:pt x="918" y="125"/>
                  </a:lnTo>
                  <a:lnTo>
                    <a:pt x="921" y="125"/>
                  </a:lnTo>
                  <a:lnTo>
                    <a:pt x="923" y="123"/>
                  </a:lnTo>
                  <a:lnTo>
                    <a:pt x="923" y="118"/>
                  </a:lnTo>
                  <a:lnTo>
                    <a:pt x="923" y="116"/>
                  </a:lnTo>
                  <a:lnTo>
                    <a:pt x="928" y="109"/>
                  </a:lnTo>
                  <a:lnTo>
                    <a:pt x="928" y="107"/>
                  </a:lnTo>
                  <a:lnTo>
                    <a:pt x="930" y="105"/>
                  </a:lnTo>
                  <a:lnTo>
                    <a:pt x="928" y="100"/>
                  </a:lnTo>
                  <a:lnTo>
                    <a:pt x="934" y="100"/>
                  </a:lnTo>
                  <a:lnTo>
                    <a:pt x="937" y="100"/>
                  </a:lnTo>
                  <a:lnTo>
                    <a:pt x="937" y="102"/>
                  </a:lnTo>
                  <a:lnTo>
                    <a:pt x="939" y="105"/>
                  </a:lnTo>
                  <a:lnTo>
                    <a:pt x="941" y="107"/>
                  </a:lnTo>
                  <a:lnTo>
                    <a:pt x="946" y="112"/>
                  </a:lnTo>
                  <a:lnTo>
                    <a:pt x="948" y="112"/>
                  </a:lnTo>
                  <a:lnTo>
                    <a:pt x="950" y="114"/>
                  </a:lnTo>
                  <a:lnTo>
                    <a:pt x="950" y="116"/>
                  </a:lnTo>
                  <a:lnTo>
                    <a:pt x="950" y="118"/>
                  </a:lnTo>
                  <a:lnTo>
                    <a:pt x="948" y="121"/>
                  </a:lnTo>
                  <a:lnTo>
                    <a:pt x="944" y="125"/>
                  </a:lnTo>
                  <a:lnTo>
                    <a:pt x="941" y="132"/>
                  </a:lnTo>
                  <a:lnTo>
                    <a:pt x="939" y="139"/>
                  </a:lnTo>
                  <a:lnTo>
                    <a:pt x="939" y="146"/>
                  </a:lnTo>
                  <a:lnTo>
                    <a:pt x="941" y="153"/>
                  </a:lnTo>
                  <a:lnTo>
                    <a:pt x="941" y="157"/>
                  </a:lnTo>
                  <a:lnTo>
                    <a:pt x="946" y="162"/>
                  </a:lnTo>
                  <a:lnTo>
                    <a:pt x="937" y="171"/>
                  </a:lnTo>
                  <a:lnTo>
                    <a:pt x="932" y="178"/>
                  </a:lnTo>
                  <a:lnTo>
                    <a:pt x="925" y="185"/>
                  </a:lnTo>
                  <a:lnTo>
                    <a:pt x="925" y="187"/>
                  </a:lnTo>
                  <a:lnTo>
                    <a:pt x="925" y="192"/>
                  </a:lnTo>
                  <a:lnTo>
                    <a:pt x="925" y="196"/>
                  </a:lnTo>
                  <a:lnTo>
                    <a:pt x="925" y="198"/>
                  </a:lnTo>
                  <a:lnTo>
                    <a:pt x="925" y="201"/>
                  </a:lnTo>
                  <a:lnTo>
                    <a:pt x="923" y="201"/>
                  </a:lnTo>
                  <a:lnTo>
                    <a:pt x="918" y="198"/>
                  </a:lnTo>
                  <a:lnTo>
                    <a:pt x="916" y="198"/>
                  </a:lnTo>
                  <a:lnTo>
                    <a:pt x="914" y="201"/>
                  </a:lnTo>
                  <a:lnTo>
                    <a:pt x="914" y="203"/>
                  </a:lnTo>
                  <a:lnTo>
                    <a:pt x="912" y="205"/>
                  </a:lnTo>
                  <a:lnTo>
                    <a:pt x="907" y="208"/>
                  </a:lnTo>
                  <a:lnTo>
                    <a:pt x="902" y="210"/>
                  </a:lnTo>
                  <a:lnTo>
                    <a:pt x="900" y="212"/>
                  </a:lnTo>
                  <a:lnTo>
                    <a:pt x="889" y="235"/>
                  </a:lnTo>
                  <a:lnTo>
                    <a:pt x="886" y="242"/>
                  </a:lnTo>
                  <a:lnTo>
                    <a:pt x="882" y="246"/>
                  </a:lnTo>
                  <a:lnTo>
                    <a:pt x="877" y="249"/>
                  </a:lnTo>
                  <a:lnTo>
                    <a:pt x="870" y="253"/>
                  </a:lnTo>
                  <a:lnTo>
                    <a:pt x="866" y="256"/>
                  </a:lnTo>
                  <a:lnTo>
                    <a:pt x="864" y="258"/>
                  </a:lnTo>
                  <a:lnTo>
                    <a:pt x="864" y="260"/>
                  </a:lnTo>
                  <a:lnTo>
                    <a:pt x="864" y="262"/>
                  </a:lnTo>
                  <a:lnTo>
                    <a:pt x="866" y="267"/>
                  </a:lnTo>
                  <a:lnTo>
                    <a:pt x="868" y="272"/>
                  </a:lnTo>
                  <a:lnTo>
                    <a:pt x="870" y="276"/>
                  </a:lnTo>
                  <a:lnTo>
                    <a:pt x="870" y="283"/>
                  </a:lnTo>
                  <a:lnTo>
                    <a:pt x="870" y="288"/>
                  </a:lnTo>
                  <a:lnTo>
                    <a:pt x="873" y="292"/>
                  </a:lnTo>
                  <a:lnTo>
                    <a:pt x="875" y="292"/>
                  </a:lnTo>
                  <a:lnTo>
                    <a:pt x="875" y="297"/>
                  </a:lnTo>
                  <a:lnTo>
                    <a:pt x="875" y="299"/>
                  </a:lnTo>
                  <a:lnTo>
                    <a:pt x="875" y="301"/>
                  </a:lnTo>
                  <a:lnTo>
                    <a:pt x="875" y="304"/>
                  </a:lnTo>
                  <a:lnTo>
                    <a:pt x="882" y="310"/>
                  </a:lnTo>
                  <a:lnTo>
                    <a:pt x="884" y="317"/>
                  </a:lnTo>
                  <a:lnTo>
                    <a:pt x="884" y="322"/>
                  </a:lnTo>
                  <a:lnTo>
                    <a:pt x="884" y="324"/>
                  </a:lnTo>
                  <a:lnTo>
                    <a:pt x="884" y="329"/>
                  </a:lnTo>
                  <a:lnTo>
                    <a:pt x="882" y="335"/>
                  </a:lnTo>
                  <a:lnTo>
                    <a:pt x="882" y="342"/>
                  </a:lnTo>
                  <a:lnTo>
                    <a:pt x="882" y="349"/>
                  </a:lnTo>
                  <a:lnTo>
                    <a:pt x="880" y="356"/>
                  </a:lnTo>
                  <a:lnTo>
                    <a:pt x="877" y="361"/>
                  </a:lnTo>
                  <a:lnTo>
                    <a:pt x="875" y="372"/>
                  </a:lnTo>
                  <a:lnTo>
                    <a:pt x="875" y="377"/>
                  </a:lnTo>
                  <a:lnTo>
                    <a:pt x="884" y="383"/>
                  </a:lnTo>
                  <a:lnTo>
                    <a:pt x="891" y="390"/>
                  </a:lnTo>
                  <a:lnTo>
                    <a:pt x="893" y="395"/>
                  </a:lnTo>
                  <a:lnTo>
                    <a:pt x="893" y="397"/>
                  </a:lnTo>
                  <a:lnTo>
                    <a:pt x="893" y="402"/>
                  </a:lnTo>
                  <a:lnTo>
                    <a:pt x="893" y="404"/>
                  </a:lnTo>
                  <a:lnTo>
                    <a:pt x="896" y="406"/>
                  </a:lnTo>
                  <a:lnTo>
                    <a:pt x="898" y="411"/>
                  </a:lnTo>
                  <a:lnTo>
                    <a:pt x="900" y="413"/>
                  </a:lnTo>
                  <a:lnTo>
                    <a:pt x="902" y="420"/>
                  </a:lnTo>
                  <a:lnTo>
                    <a:pt x="902" y="427"/>
                  </a:lnTo>
                  <a:lnTo>
                    <a:pt x="907" y="434"/>
                  </a:lnTo>
                  <a:lnTo>
                    <a:pt x="909" y="438"/>
                  </a:lnTo>
                  <a:lnTo>
                    <a:pt x="914" y="443"/>
                  </a:lnTo>
                  <a:lnTo>
                    <a:pt x="916" y="447"/>
                  </a:lnTo>
                  <a:lnTo>
                    <a:pt x="918" y="450"/>
                  </a:lnTo>
                  <a:lnTo>
                    <a:pt x="918" y="454"/>
                  </a:lnTo>
                  <a:lnTo>
                    <a:pt x="916" y="463"/>
                  </a:lnTo>
                  <a:lnTo>
                    <a:pt x="916" y="468"/>
                  </a:lnTo>
                  <a:lnTo>
                    <a:pt x="916" y="473"/>
                  </a:lnTo>
                  <a:lnTo>
                    <a:pt x="916" y="477"/>
                  </a:lnTo>
                  <a:lnTo>
                    <a:pt x="916" y="479"/>
                  </a:lnTo>
                  <a:lnTo>
                    <a:pt x="916" y="482"/>
                  </a:lnTo>
                  <a:lnTo>
                    <a:pt x="909" y="482"/>
                  </a:lnTo>
                  <a:lnTo>
                    <a:pt x="902" y="482"/>
                  </a:lnTo>
                  <a:lnTo>
                    <a:pt x="886" y="489"/>
                  </a:lnTo>
                  <a:lnTo>
                    <a:pt x="875" y="493"/>
                  </a:lnTo>
                  <a:lnTo>
                    <a:pt x="868" y="495"/>
                  </a:lnTo>
                  <a:lnTo>
                    <a:pt x="866" y="498"/>
                  </a:lnTo>
                  <a:lnTo>
                    <a:pt x="861" y="495"/>
                  </a:lnTo>
                  <a:lnTo>
                    <a:pt x="857" y="495"/>
                  </a:lnTo>
                  <a:lnTo>
                    <a:pt x="850" y="491"/>
                  </a:lnTo>
                  <a:lnTo>
                    <a:pt x="841" y="484"/>
                  </a:lnTo>
                  <a:lnTo>
                    <a:pt x="829" y="479"/>
                  </a:lnTo>
                  <a:lnTo>
                    <a:pt x="818" y="470"/>
                  </a:lnTo>
                  <a:lnTo>
                    <a:pt x="806" y="461"/>
                  </a:lnTo>
                  <a:lnTo>
                    <a:pt x="797" y="457"/>
                  </a:lnTo>
                  <a:lnTo>
                    <a:pt x="795" y="459"/>
                  </a:lnTo>
                  <a:lnTo>
                    <a:pt x="795" y="461"/>
                  </a:lnTo>
                  <a:lnTo>
                    <a:pt x="790" y="463"/>
                  </a:lnTo>
                  <a:lnTo>
                    <a:pt x="788" y="468"/>
                  </a:lnTo>
                  <a:lnTo>
                    <a:pt x="779" y="482"/>
                  </a:lnTo>
                  <a:lnTo>
                    <a:pt x="772" y="489"/>
                  </a:lnTo>
                  <a:lnTo>
                    <a:pt x="765" y="493"/>
                  </a:lnTo>
                  <a:lnTo>
                    <a:pt x="761" y="495"/>
                  </a:lnTo>
                  <a:lnTo>
                    <a:pt x="758" y="498"/>
                  </a:lnTo>
                  <a:lnTo>
                    <a:pt x="754" y="498"/>
                  </a:lnTo>
                  <a:lnTo>
                    <a:pt x="749" y="498"/>
                  </a:lnTo>
                  <a:lnTo>
                    <a:pt x="742" y="495"/>
                  </a:lnTo>
                  <a:lnTo>
                    <a:pt x="733" y="493"/>
                  </a:lnTo>
                  <a:lnTo>
                    <a:pt x="729" y="491"/>
                  </a:lnTo>
                  <a:lnTo>
                    <a:pt x="724" y="486"/>
                  </a:lnTo>
                  <a:lnTo>
                    <a:pt x="720" y="482"/>
                  </a:lnTo>
                  <a:lnTo>
                    <a:pt x="717" y="477"/>
                  </a:lnTo>
                  <a:lnTo>
                    <a:pt x="713" y="475"/>
                  </a:lnTo>
                  <a:lnTo>
                    <a:pt x="706" y="473"/>
                  </a:lnTo>
                  <a:lnTo>
                    <a:pt x="701" y="470"/>
                  </a:lnTo>
                  <a:lnTo>
                    <a:pt x="697" y="468"/>
                  </a:lnTo>
                  <a:lnTo>
                    <a:pt x="685" y="459"/>
                  </a:lnTo>
                  <a:lnTo>
                    <a:pt x="683" y="459"/>
                  </a:lnTo>
                  <a:lnTo>
                    <a:pt x="676" y="461"/>
                  </a:lnTo>
                  <a:lnTo>
                    <a:pt x="665" y="468"/>
                  </a:lnTo>
                  <a:lnTo>
                    <a:pt x="658" y="473"/>
                  </a:lnTo>
                  <a:lnTo>
                    <a:pt x="649" y="477"/>
                  </a:lnTo>
                  <a:lnTo>
                    <a:pt x="644" y="479"/>
                  </a:lnTo>
                  <a:lnTo>
                    <a:pt x="640" y="479"/>
                  </a:lnTo>
                  <a:lnTo>
                    <a:pt x="633" y="482"/>
                  </a:lnTo>
                  <a:lnTo>
                    <a:pt x="619" y="493"/>
                  </a:lnTo>
                  <a:lnTo>
                    <a:pt x="608" y="498"/>
                  </a:lnTo>
                  <a:lnTo>
                    <a:pt x="598" y="502"/>
                  </a:lnTo>
                  <a:lnTo>
                    <a:pt x="585" y="466"/>
                  </a:lnTo>
                  <a:lnTo>
                    <a:pt x="580" y="454"/>
                  </a:lnTo>
                  <a:lnTo>
                    <a:pt x="573" y="445"/>
                  </a:lnTo>
                  <a:lnTo>
                    <a:pt x="567" y="441"/>
                  </a:lnTo>
                  <a:lnTo>
                    <a:pt x="560" y="436"/>
                  </a:lnTo>
                  <a:lnTo>
                    <a:pt x="548" y="431"/>
                  </a:lnTo>
                  <a:lnTo>
                    <a:pt x="541" y="425"/>
                  </a:lnTo>
                  <a:lnTo>
                    <a:pt x="532" y="418"/>
                  </a:lnTo>
                  <a:lnTo>
                    <a:pt x="525" y="411"/>
                  </a:lnTo>
                  <a:lnTo>
                    <a:pt x="514" y="406"/>
                  </a:lnTo>
                  <a:lnTo>
                    <a:pt x="507" y="402"/>
                  </a:lnTo>
                  <a:lnTo>
                    <a:pt x="505" y="399"/>
                  </a:lnTo>
                  <a:lnTo>
                    <a:pt x="500" y="399"/>
                  </a:lnTo>
                  <a:lnTo>
                    <a:pt x="498" y="399"/>
                  </a:lnTo>
                  <a:lnTo>
                    <a:pt x="493" y="399"/>
                  </a:lnTo>
                  <a:lnTo>
                    <a:pt x="491" y="399"/>
                  </a:lnTo>
                  <a:lnTo>
                    <a:pt x="489" y="397"/>
                  </a:lnTo>
                  <a:lnTo>
                    <a:pt x="484" y="395"/>
                  </a:lnTo>
                  <a:lnTo>
                    <a:pt x="482" y="393"/>
                  </a:lnTo>
                  <a:lnTo>
                    <a:pt x="477" y="393"/>
                  </a:lnTo>
                  <a:lnTo>
                    <a:pt x="473" y="390"/>
                  </a:lnTo>
                  <a:lnTo>
                    <a:pt x="466" y="383"/>
                  </a:lnTo>
                  <a:lnTo>
                    <a:pt x="464" y="381"/>
                  </a:lnTo>
                  <a:lnTo>
                    <a:pt x="461" y="379"/>
                  </a:lnTo>
                  <a:lnTo>
                    <a:pt x="459" y="379"/>
                  </a:lnTo>
                  <a:lnTo>
                    <a:pt x="459" y="381"/>
                  </a:lnTo>
                  <a:lnTo>
                    <a:pt x="457" y="381"/>
                  </a:lnTo>
                  <a:lnTo>
                    <a:pt x="455" y="381"/>
                  </a:lnTo>
                  <a:lnTo>
                    <a:pt x="452" y="381"/>
                  </a:lnTo>
                  <a:lnTo>
                    <a:pt x="450" y="381"/>
                  </a:lnTo>
                  <a:lnTo>
                    <a:pt x="448" y="381"/>
                  </a:lnTo>
                  <a:lnTo>
                    <a:pt x="445" y="379"/>
                  </a:lnTo>
                  <a:lnTo>
                    <a:pt x="445" y="377"/>
                  </a:lnTo>
                  <a:lnTo>
                    <a:pt x="441" y="374"/>
                  </a:lnTo>
                  <a:lnTo>
                    <a:pt x="439" y="377"/>
                  </a:lnTo>
                  <a:lnTo>
                    <a:pt x="436" y="377"/>
                  </a:lnTo>
                  <a:lnTo>
                    <a:pt x="434" y="374"/>
                  </a:lnTo>
                  <a:lnTo>
                    <a:pt x="432" y="372"/>
                  </a:lnTo>
                  <a:lnTo>
                    <a:pt x="432" y="370"/>
                  </a:lnTo>
                  <a:lnTo>
                    <a:pt x="429" y="367"/>
                  </a:lnTo>
                  <a:lnTo>
                    <a:pt x="425" y="367"/>
                  </a:lnTo>
                  <a:lnTo>
                    <a:pt x="423" y="365"/>
                  </a:lnTo>
                  <a:lnTo>
                    <a:pt x="420" y="367"/>
                  </a:lnTo>
                  <a:lnTo>
                    <a:pt x="418" y="367"/>
                  </a:lnTo>
                  <a:lnTo>
                    <a:pt x="416" y="367"/>
                  </a:lnTo>
                  <a:lnTo>
                    <a:pt x="411" y="365"/>
                  </a:lnTo>
                  <a:lnTo>
                    <a:pt x="409" y="363"/>
                  </a:lnTo>
                  <a:lnTo>
                    <a:pt x="407" y="361"/>
                  </a:lnTo>
                  <a:lnTo>
                    <a:pt x="402" y="361"/>
                  </a:lnTo>
                  <a:lnTo>
                    <a:pt x="397" y="361"/>
                  </a:lnTo>
                  <a:lnTo>
                    <a:pt x="395" y="358"/>
                  </a:lnTo>
                  <a:lnTo>
                    <a:pt x="391" y="356"/>
                  </a:lnTo>
                  <a:lnTo>
                    <a:pt x="388" y="349"/>
                  </a:lnTo>
                  <a:lnTo>
                    <a:pt x="386" y="331"/>
                  </a:lnTo>
                  <a:lnTo>
                    <a:pt x="384" y="326"/>
                  </a:lnTo>
                  <a:lnTo>
                    <a:pt x="381" y="324"/>
                  </a:lnTo>
                  <a:lnTo>
                    <a:pt x="379" y="322"/>
                  </a:lnTo>
                  <a:lnTo>
                    <a:pt x="377" y="319"/>
                  </a:lnTo>
                  <a:lnTo>
                    <a:pt x="375" y="315"/>
                  </a:lnTo>
                  <a:lnTo>
                    <a:pt x="372" y="310"/>
                  </a:lnTo>
                  <a:lnTo>
                    <a:pt x="370" y="308"/>
                  </a:lnTo>
                  <a:lnTo>
                    <a:pt x="368" y="308"/>
                  </a:lnTo>
                  <a:lnTo>
                    <a:pt x="365" y="306"/>
                  </a:lnTo>
                  <a:lnTo>
                    <a:pt x="361" y="304"/>
                  </a:lnTo>
                  <a:lnTo>
                    <a:pt x="356" y="301"/>
                  </a:lnTo>
                  <a:lnTo>
                    <a:pt x="352" y="301"/>
                  </a:lnTo>
                  <a:lnTo>
                    <a:pt x="349" y="299"/>
                  </a:lnTo>
                  <a:lnTo>
                    <a:pt x="347" y="294"/>
                  </a:lnTo>
                  <a:lnTo>
                    <a:pt x="345" y="292"/>
                  </a:lnTo>
                  <a:lnTo>
                    <a:pt x="340" y="290"/>
                  </a:lnTo>
                  <a:lnTo>
                    <a:pt x="336" y="288"/>
                  </a:lnTo>
                  <a:lnTo>
                    <a:pt x="331" y="288"/>
                  </a:lnTo>
                  <a:lnTo>
                    <a:pt x="327" y="285"/>
                  </a:lnTo>
                  <a:lnTo>
                    <a:pt x="320" y="281"/>
                  </a:lnTo>
                  <a:lnTo>
                    <a:pt x="317" y="281"/>
                  </a:lnTo>
                  <a:lnTo>
                    <a:pt x="317" y="285"/>
                  </a:lnTo>
                  <a:lnTo>
                    <a:pt x="317" y="288"/>
                  </a:lnTo>
                  <a:lnTo>
                    <a:pt x="315" y="290"/>
                  </a:lnTo>
                  <a:lnTo>
                    <a:pt x="313" y="290"/>
                  </a:lnTo>
                  <a:lnTo>
                    <a:pt x="290" y="292"/>
                  </a:lnTo>
                  <a:lnTo>
                    <a:pt x="288" y="294"/>
                  </a:lnTo>
                  <a:lnTo>
                    <a:pt x="285" y="299"/>
                  </a:lnTo>
                  <a:lnTo>
                    <a:pt x="285" y="304"/>
                  </a:lnTo>
                  <a:lnTo>
                    <a:pt x="285" y="308"/>
                  </a:lnTo>
                  <a:lnTo>
                    <a:pt x="283" y="313"/>
                  </a:lnTo>
                  <a:lnTo>
                    <a:pt x="283" y="317"/>
                  </a:lnTo>
                  <a:lnTo>
                    <a:pt x="283" y="319"/>
                  </a:lnTo>
                  <a:lnTo>
                    <a:pt x="288" y="322"/>
                  </a:lnTo>
                  <a:lnTo>
                    <a:pt x="288" y="326"/>
                  </a:lnTo>
                  <a:lnTo>
                    <a:pt x="288" y="329"/>
                  </a:lnTo>
                  <a:lnTo>
                    <a:pt x="283" y="335"/>
                  </a:lnTo>
                  <a:lnTo>
                    <a:pt x="279" y="338"/>
                  </a:lnTo>
                  <a:lnTo>
                    <a:pt x="269" y="340"/>
                  </a:lnTo>
                  <a:lnTo>
                    <a:pt x="267" y="345"/>
                  </a:lnTo>
                  <a:lnTo>
                    <a:pt x="265" y="347"/>
                  </a:lnTo>
                  <a:lnTo>
                    <a:pt x="265" y="358"/>
                  </a:lnTo>
                  <a:lnTo>
                    <a:pt x="263" y="361"/>
                  </a:lnTo>
                  <a:lnTo>
                    <a:pt x="260" y="361"/>
                  </a:lnTo>
                  <a:lnTo>
                    <a:pt x="244" y="356"/>
                  </a:lnTo>
                  <a:lnTo>
                    <a:pt x="242" y="347"/>
                  </a:lnTo>
                  <a:lnTo>
                    <a:pt x="240" y="338"/>
                  </a:lnTo>
                  <a:lnTo>
                    <a:pt x="235" y="335"/>
                  </a:lnTo>
                  <a:lnTo>
                    <a:pt x="233" y="333"/>
                  </a:lnTo>
                  <a:lnTo>
                    <a:pt x="226" y="331"/>
                  </a:lnTo>
                  <a:lnTo>
                    <a:pt x="224" y="331"/>
                  </a:lnTo>
                  <a:lnTo>
                    <a:pt x="221" y="335"/>
                  </a:lnTo>
                  <a:lnTo>
                    <a:pt x="221" y="338"/>
                  </a:lnTo>
                  <a:lnTo>
                    <a:pt x="221" y="342"/>
                  </a:lnTo>
                  <a:lnTo>
                    <a:pt x="219" y="342"/>
                  </a:lnTo>
                  <a:lnTo>
                    <a:pt x="217" y="345"/>
                  </a:lnTo>
                  <a:lnTo>
                    <a:pt x="215" y="345"/>
                  </a:lnTo>
                  <a:lnTo>
                    <a:pt x="215" y="347"/>
                  </a:lnTo>
                  <a:lnTo>
                    <a:pt x="212" y="351"/>
                  </a:lnTo>
                  <a:lnTo>
                    <a:pt x="210" y="354"/>
                  </a:lnTo>
                  <a:lnTo>
                    <a:pt x="208" y="356"/>
                  </a:lnTo>
                  <a:lnTo>
                    <a:pt x="205" y="358"/>
                  </a:lnTo>
                  <a:lnTo>
                    <a:pt x="203" y="363"/>
                  </a:lnTo>
                  <a:lnTo>
                    <a:pt x="201" y="367"/>
                  </a:lnTo>
                  <a:lnTo>
                    <a:pt x="196" y="377"/>
                  </a:lnTo>
                  <a:lnTo>
                    <a:pt x="192" y="383"/>
                  </a:lnTo>
                  <a:lnTo>
                    <a:pt x="187" y="386"/>
                  </a:lnTo>
                  <a:lnTo>
                    <a:pt x="178" y="388"/>
                  </a:lnTo>
                  <a:lnTo>
                    <a:pt x="173" y="390"/>
                  </a:lnTo>
                  <a:lnTo>
                    <a:pt x="169" y="393"/>
                  </a:lnTo>
                  <a:lnTo>
                    <a:pt x="162" y="393"/>
                  </a:lnTo>
                  <a:lnTo>
                    <a:pt x="155" y="393"/>
                  </a:lnTo>
                  <a:lnTo>
                    <a:pt x="148" y="393"/>
                  </a:lnTo>
                  <a:lnTo>
                    <a:pt x="144" y="395"/>
                  </a:lnTo>
                  <a:lnTo>
                    <a:pt x="144" y="397"/>
                  </a:lnTo>
                  <a:lnTo>
                    <a:pt x="137" y="406"/>
                  </a:lnTo>
                  <a:lnTo>
                    <a:pt x="132" y="413"/>
                  </a:lnTo>
                  <a:lnTo>
                    <a:pt x="128" y="418"/>
                  </a:lnTo>
                  <a:lnTo>
                    <a:pt x="123" y="422"/>
                  </a:lnTo>
                  <a:lnTo>
                    <a:pt x="112" y="429"/>
                  </a:lnTo>
                  <a:lnTo>
                    <a:pt x="103" y="436"/>
                  </a:lnTo>
                  <a:lnTo>
                    <a:pt x="100" y="434"/>
                  </a:lnTo>
                  <a:lnTo>
                    <a:pt x="96" y="434"/>
                  </a:lnTo>
                  <a:lnTo>
                    <a:pt x="94" y="434"/>
                  </a:lnTo>
                  <a:lnTo>
                    <a:pt x="91" y="436"/>
                  </a:lnTo>
                  <a:lnTo>
                    <a:pt x="89" y="436"/>
                  </a:lnTo>
                  <a:lnTo>
                    <a:pt x="84" y="431"/>
                  </a:lnTo>
                  <a:lnTo>
                    <a:pt x="82" y="431"/>
                  </a:lnTo>
                  <a:lnTo>
                    <a:pt x="80" y="429"/>
                  </a:lnTo>
                  <a:lnTo>
                    <a:pt x="78" y="429"/>
                  </a:lnTo>
                  <a:lnTo>
                    <a:pt x="75" y="427"/>
                  </a:lnTo>
                  <a:lnTo>
                    <a:pt x="62" y="397"/>
                  </a:lnTo>
                  <a:lnTo>
                    <a:pt x="57" y="390"/>
                  </a:lnTo>
                  <a:lnTo>
                    <a:pt x="62" y="377"/>
                  </a:lnTo>
                  <a:lnTo>
                    <a:pt x="62" y="363"/>
                  </a:lnTo>
                  <a:lnTo>
                    <a:pt x="62" y="356"/>
                  </a:lnTo>
                  <a:lnTo>
                    <a:pt x="59" y="349"/>
                  </a:lnTo>
                  <a:lnTo>
                    <a:pt x="57" y="342"/>
                  </a:lnTo>
                  <a:lnTo>
                    <a:pt x="50" y="338"/>
                  </a:lnTo>
                  <a:lnTo>
                    <a:pt x="43" y="329"/>
                  </a:lnTo>
                  <a:lnTo>
                    <a:pt x="36" y="319"/>
                  </a:lnTo>
                  <a:lnTo>
                    <a:pt x="34" y="313"/>
                  </a:lnTo>
                  <a:lnTo>
                    <a:pt x="32" y="304"/>
                  </a:lnTo>
                  <a:lnTo>
                    <a:pt x="32" y="294"/>
                  </a:lnTo>
                  <a:lnTo>
                    <a:pt x="27" y="285"/>
                  </a:lnTo>
                  <a:lnTo>
                    <a:pt x="20" y="276"/>
                  </a:lnTo>
                  <a:lnTo>
                    <a:pt x="18" y="274"/>
                  </a:lnTo>
                  <a:lnTo>
                    <a:pt x="16" y="267"/>
                  </a:lnTo>
                  <a:lnTo>
                    <a:pt x="16" y="260"/>
                  </a:lnTo>
                  <a:lnTo>
                    <a:pt x="14" y="251"/>
                  </a:lnTo>
                  <a:lnTo>
                    <a:pt x="16" y="244"/>
                  </a:lnTo>
                  <a:lnTo>
                    <a:pt x="16" y="235"/>
                  </a:lnTo>
                  <a:lnTo>
                    <a:pt x="20" y="221"/>
                  </a:lnTo>
                  <a:lnTo>
                    <a:pt x="23" y="214"/>
                  </a:lnTo>
                  <a:lnTo>
                    <a:pt x="23" y="210"/>
                  </a:lnTo>
                  <a:lnTo>
                    <a:pt x="23" y="208"/>
                  </a:lnTo>
                  <a:lnTo>
                    <a:pt x="20" y="203"/>
                  </a:lnTo>
                  <a:lnTo>
                    <a:pt x="18" y="198"/>
                  </a:lnTo>
                  <a:lnTo>
                    <a:pt x="11" y="194"/>
                  </a:lnTo>
                  <a:lnTo>
                    <a:pt x="7" y="192"/>
                  </a:lnTo>
                  <a:lnTo>
                    <a:pt x="4" y="189"/>
                  </a:lnTo>
                  <a:lnTo>
                    <a:pt x="2" y="185"/>
                  </a:lnTo>
                  <a:lnTo>
                    <a:pt x="0" y="182"/>
                  </a:lnTo>
                  <a:lnTo>
                    <a:pt x="0" y="176"/>
                  </a:lnTo>
                  <a:lnTo>
                    <a:pt x="0" y="171"/>
                  </a:lnTo>
                  <a:lnTo>
                    <a:pt x="2" y="169"/>
                  </a:lnTo>
                  <a:lnTo>
                    <a:pt x="4" y="166"/>
                  </a:lnTo>
                  <a:lnTo>
                    <a:pt x="9" y="166"/>
                  </a:lnTo>
                  <a:lnTo>
                    <a:pt x="11" y="166"/>
                  </a:lnTo>
                  <a:lnTo>
                    <a:pt x="14" y="164"/>
                  </a:lnTo>
                  <a:lnTo>
                    <a:pt x="14" y="160"/>
                  </a:lnTo>
                  <a:lnTo>
                    <a:pt x="16" y="157"/>
                  </a:lnTo>
                  <a:lnTo>
                    <a:pt x="18" y="155"/>
                  </a:lnTo>
                  <a:lnTo>
                    <a:pt x="20" y="153"/>
                  </a:lnTo>
                  <a:lnTo>
                    <a:pt x="23" y="150"/>
                  </a:lnTo>
                  <a:lnTo>
                    <a:pt x="23" y="141"/>
                  </a:lnTo>
                  <a:lnTo>
                    <a:pt x="25" y="137"/>
                  </a:lnTo>
                  <a:lnTo>
                    <a:pt x="23" y="118"/>
                  </a:lnTo>
                  <a:lnTo>
                    <a:pt x="23" y="116"/>
                  </a:lnTo>
                  <a:lnTo>
                    <a:pt x="25" y="112"/>
                  </a:lnTo>
                  <a:lnTo>
                    <a:pt x="30" y="107"/>
                  </a:lnTo>
                  <a:lnTo>
                    <a:pt x="32" y="107"/>
                  </a:lnTo>
                  <a:lnTo>
                    <a:pt x="55" y="102"/>
                  </a:lnTo>
                  <a:lnTo>
                    <a:pt x="57" y="102"/>
                  </a:lnTo>
                  <a:lnTo>
                    <a:pt x="59" y="105"/>
                  </a:lnTo>
                  <a:lnTo>
                    <a:pt x="62" y="105"/>
                  </a:lnTo>
                  <a:lnTo>
                    <a:pt x="64" y="105"/>
                  </a:lnTo>
                  <a:lnTo>
                    <a:pt x="66" y="102"/>
                  </a:lnTo>
                  <a:lnTo>
                    <a:pt x="66" y="100"/>
                  </a:lnTo>
                  <a:lnTo>
                    <a:pt x="68" y="98"/>
                  </a:lnTo>
                  <a:lnTo>
                    <a:pt x="71" y="98"/>
                  </a:lnTo>
                  <a:lnTo>
                    <a:pt x="87" y="100"/>
                  </a:lnTo>
                  <a:lnTo>
                    <a:pt x="94" y="102"/>
                  </a:lnTo>
                  <a:lnTo>
                    <a:pt x="103" y="102"/>
                  </a:lnTo>
                  <a:lnTo>
                    <a:pt x="105" y="100"/>
                  </a:lnTo>
                  <a:lnTo>
                    <a:pt x="105" y="96"/>
                  </a:lnTo>
                  <a:lnTo>
                    <a:pt x="107" y="82"/>
                  </a:lnTo>
                  <a:lnTo>
                    <a:pt x="110" y="75"/>
                  </a:lnTo>
                  <a:lnTo>
                    <a:pt x="110" y="73"/>
                  </a:lnTo>
                  <a:lnTo>
                    <a:pt x="112" y="70"/>
                  </a:lnTo>
                  <a:lnTo>
                    <a:pt x="114" y="68"/>
                  </a:lnTo>
                  <a:lnTo>
                    <a:pt x="116" y="64"/>
                  </a:lnTo>
                  <a:lnTo>
                    <a:pt x="119" y="61"/>
                  </a:lnTo>
                  <a:lnTo>
                    <a:pt x="121" y="57"/>
                  </a:lnTo>
                  <a:lnTo>
                    <a:pt x="123" y="54"/>
                  </a:lnTo>
                  <a:lnTo>
                    <a:pt x="128" y="52"/>
                  </a:lnTo>
                  <a:lnTo>
                    <a:pt x="130" y="50"/>
                  </a:lnTo>
                  <a:lnTo>
                    <a:pt x="132" y="48"/>
                  </a:lnTo>
                  <a:lnTo>
                    <a:pt x="135" y="50"/>
                  </a:lnTo>
                  <a:lnTo>
                    <a:pt x="139" y="50"/>
                  </a:lnTo>
                  <a:lnTo>
                    <a:pt x="142" y="50"/>
                  </a:lnTo>
                  <a:lnTo>
                    <a:pt x="144" y="50"/>
                  </a:lnTo>
                  <a:lnTo>
                    <a:pt x="151" y="41"/>
                  </a:lnTo>
                  <a:lnTo>
                    <a:pt x="153" y="38"/>
                  </a:lnTo>
                  <a:lnTo>
                    <a:pt x="153" y="41"/>
                  </a:lnTo>
                  <a:lnTo>
                    <a:pt x="155" y="48"/>
                  </a:lnTo>
                  <a:lnTo>
                    <a:pt x="158" y="57"/>
                  </a:lnTo>
                  <a:lnTo>
                    <a:pt x="160" y="61"/>
                  </a:lnTo>
                  <a:lnTo>
                    <a:pt x="162" y="66"/>
                  </a:lnTo>
                  <a:lnTo>
                    <a:pt x="164" y="70"/>
                  </a:lnTo>
                  <a:lnTo>
                    <a:pt x="167" y="73"/>
                  </a:lnTo>
                  <a:lnTo>
                    <a:pt x="169" y="75"/>
                  </a:lnTo>
                  <a:lnTo>
                    <a:pt x="171" y="77"/>
                  </a:lnTo>
                  <a:lnTo>
                    <a:pt x="173" y="84"/>
                  </a:lnTo>
                  <a:lnTo>
                    <a:pt x="176" y="89"/>
                  </a:lnTo>
                  <a:lnTo>
                    <a:pt x="178" y="91"/>
                  </a:lnTo>
                  <a:lnTo>
                    <a:pt x="180" y="93"/>
                  </a:lnTo>
                  <a:lnTo>
                    <a:pt x="187" y="98"/>
                  </a:lnTo>
                  <a:lnTo>
                    <a:pt x="192" y="102"/>
                  </a:lnTo>
                  <a:lnTo>
                    <a:pt x="194" y="105"/>
                  </a:lnTo>
                  <a:lnTo>
                    <a:pt x="199" y="114"/>
                  </a:lnTo>
                  <a:lnTo>
                    <a:pt x="201" y="116"/>
                  </a:lnTo>
                  <a:lnTo>
                    <a:pt x="203" y="118"/>
                  </a:lnTo>
                  <a:lnTo>
                    <a:pt x="208" y="118"/>
                  </a:lnTo>
                  <a:lnTo>
                    <a:pt x="215" y="114"/>
                  </a:lnTo>
                  <a:lnTo>
                    <a:pt x="224" y="109"/>
                  </a:lnTo>
                  <a:lnTo>
                    <a:pt x="233" y="102"/>
                  </a:lnTo>
                  <a:lnTo>
                    <a:pt x="244" y="96"/>
                  </a:lnTo>
                  <a:lnTo>
                    <a:pt x="247" y="91"/>
                  </a:lnTo>
                  <a:lnTo>
                    <a:pt x="247" y="86"/>
                  </a:lnTo>
                  <a:lnTo>
                    <a:pt x="247" y="82"/>
                  </a:lnTo>
                  <a:lnTo>
                    <a:pt x="249" y="80"/>
                  </a:lnTo>
                  <a:lnTo>
                    <a:pt x="249" y="75"/>
                  </a:lnTo>
                  <a:lnTo>
                    <a:pt x="249" y="73"/>
                  </a:lnTo>
                  <a:lnTo>
                    <a:pt x="249" y="70"/>
                  </a:lnTo>
                  <a:lnTo>
                    <a:pt x="244" y="66"/>
                  </a:lnTo>
                  <a:lnTo>
                    <a:pt x="242" y="66"/>
                  </a:lnTo>
                  <a:lnTo>
                    <a:pt x="240" y="61"/>
                  </a:lnTo>
                  <a:lnTo>
                    <a:pt x="240" y="59"/>
                  </a:lnTo>
                  <a:lnTo>
                    <a:pt x="240" y="57"/>
                  </a:lnTo>
                  <a:lnTo>
                    <a:pt x="240" y="54"/>
                  </a:lnTo>
                  <a:lnTo>
                    <a:pt x="244" y="52"/>
                  </a:lnTo>
                  <a:lnTo>
                    <a:pt x="247" y="52"/>
                  </a:lnTo>
                  <a:lnTo>
                    <a:pt x="247" y="50"/>
                  </a:lnTo>
                  <a:lnTo>
                    <a:pt x="249" y="45"/>
                  </a:lnTo>
                  <a:lnTo>
                    <a:pt x="247" y="41"/>
                  </a:lnTo>
                  <a:lnTo>
                    <a:pt x="249" y="38"/>
                  </a:lnTo>
                  <a:lnTo>
                    <a:pt x="251" y="34"/>
                  </a:lnTo>
                  <a:lnTo>
                    <a:pt x="253" y="32"/>
                  </a:lnTo>
                  <a:lnTo>
                    <a:pt x="253" y="29"/>
                  </a:lnTo>
                  <a:lnTo>
                    <a:pt x="251" y="27"/>
                  </a:lnTo>
                  <a:lnTo>
                    <a:pt x="247" y="27"/>
                  </a:lnTo>
                  <a:lnTo>
                    <a:pt x="242" y="25"/>
                  </a:lnTo>
                  <a:lnTo>
                    <a:pt x="235" y="25"/>
                  </a:lnTo>
                  <a:lnTo>
                    <a:pt x="231" y="25"/>
                  </a:lnTo>
                  <a:lnTo>
                    <a:pt x="226" y="25"/>
                  </a:lnTo>
                  <a:lnTo>
                    <a:pt x="224" y="22"/>
                  </a:lnTo>
                  <a:lnTo>
                    <a:pt x="224" y="20"/>
                  </a:lnTo>
                  <a:lnTo>
                    <a:pt x="226" y="16"/>
                  </a:lnTo>
                  <a:lnTo>
                    <a:pt x="228" y="16"/>
                  </a:lnTo>
                  <a:lnTo>
                    <a:pt x="233" y="13"/>
                  </a:lnTo>
                  <a:lnTo>
                    <a:pt x="237" y="13"/>
                  </a:lnTo>
                  <a:lnTo>
                    <a:pt x="240" y="16"/>
                  </a:lnTo>
                  <a:lnTo>
                    <a:pt x="242" y="16"/>
                  </a:lnTo>
                  <a:lnTo>
                    <a:pt x="247" y="13"/>
                  </a:lnTo>
                  <a:lnTo>
                    <a:pt x="249" y="11"/>
                  </a:lnTo>
                  <a:lnTo>
                    <a:pt x="253" y="11"/>
                  </a:lnTo>
                  <a:lnTo>
                    <a:pt x="256" y="11"/>
                  </a:lnTo>
                  <a:lnTo>
                    <a:pt x="260" y="13"/>
                  </a:lnTo>
                  <a:lnTo>
                    <a:pt x="263" y="18"/>
                  </a:lnTo>
                  <a:lnTo>
                    <a:pt x="265" y="18"/>
                  </a:lnTo>
                  <a:lnTo>
                    <a:pt x="269" y="20"/>
                  </a:lnTo>
                  <a:lnTo>
                    <a:pt x="274" y="18"/>
                  </a:lnTo>
                  <a:lnTo>
                    <a:pt x="279" y="13"/>
                  </a:lnTo>
                  <a:lnTo>
                    <a:pt x="283" y="9"/>
                  </a:lnTo>
                  <a:lnTo>
                    <a:pt x="288" y="0"/>
                  </a:lnTo>
                  <a:lnTo>
                    <a:pt x="306" y="20"/>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19" name="A121">
              <a:extLst>
                <a:ext uri="{FF2B5EF4-FFF2-40B4-BE49-F238E27FC236}">
                  <a16:creationId xmlns:a16="http://schemas.microsoft.com/office/drawing/2014/main" id="{4797B01E-FF1F-3069-AD2F-6E03012135F8}"/>
                </a:ext>
              </a:extLst>
            </xdr:cNvPr>
            <xdr:cNvSpPr>
              <a:spLocks/>
            </xdr:cNvSpPr>
          </xdr:nvSpPr>
          <xdr:spPr bwMode="auto">
            <a:xfrm>
              <a:off x="4644718" y="9382558"/>
              <a:ext cx="530962" cy="410460"/>
            </a:xfrm>
            <a:custGeom>
              <a:avLst/>
              <a:gdLst/>
              <a:ahLst/>
              <a:cxnLst>
                <a:cxn ang="0">
                  <a:pos x="309" y="84"/>
                </a:cxn>
                <a:cxn ang="0">
                  <a:pos x="325" y="96"/>
                </a:cxn>
                <a:cxn ang="0">
                  <a:pos x="338" y="100"/>
                </a:cxn>
                <a:cxn ang="0">
                  <a:pos x="350" y="100"/>
                </a:cxn>
                <a:cxn ang="0">
                  <a:pos x="375" y="116"/>
                </a:cxn>
                <a:cxn ang="0">
                  <a:pos x="400" y="125"/>
                </a:cxn>
                <a:cxn ang="0">
                  <a:pos x="459" y="164"/>
                </a:cxn>
                <a:cxn ang="0">
                  <a:pos x="526" y="198"/>
                </a:cxn>
                <a:cxn ang="0">
                  <a:pos x="546" y="226"/>
                </a:cxn>
                <a:cxn ang="0">
                  <a:pos x="555" y="301"/>
                </a:cxn>
                <a:cxn ang="0">
                  <a:pos x="551" y="320"/>
                </a:cxn>
                <a:cxn ang="0">
                  <a:pos x="532" y="340"/>
                </a:cxn>
                <a:cxn ang="0">
                  <a:pos x="528" y="365"/>
                </a:cxn>
                <a:cxn ang="0">
                  <a:pos x="521" y="370"/>
                </a:cxn>
                <a:cxn ang="0">
                  <a:pos x="519" y="388"/>
                </a:cxn>
                <a:cxn ang="0">
                  <a:pos x="494" y="402"/>
                </a:cxn>
                <a:cxn ang="0">
                  <a:pos x="473" y="377"/>
                </a:cxn>
                <a:cxn ang="0">
                  <a:pos x="434" y="377"/>
                </a:cxn>
                <a:cxn ang="0">
                  <a:pos x="409" y="368"/>
                </a:cxn>
                <a:cxn ang="0">
                  <a:pos x="379" y="379"/>
                </a:cxn>
                <a:cxn ang="0">
                  <a:pos x="352" y="361"/>
                </a:cxn>
                <a:cxn ang="0">
                  <a:pos x="329" y="345"/>
                </a:cxn>
                <a:cxn ang="0">
                  <a:pos x="311" y="329"/>
                </a:cxn>
                <a:cxn ang="0">
                  <a:pos x="299" y="331"/>
                </a:cxn>
                <a:cxn ang="0">
                  <a:pos x="283" y="331"/>
                </a:cxn>
                <a:cxn ang="0">
                  <a:pos x="279" y="338"/>
                </a:cxn>
                <a:cxn ang="0">
                  <a:pos x="279" y="365"/>
                </a:cxn>
                <a:cxn ang="0">
                  <a:pos x="272" y="379"/>
                </a:cxn>
                <a:cxn ang="0">
                  <a:pos x="258" y="384"/>
                </a:cxn>
                <a:cxn ang="0">
                  <a:pos x="245" y="393"/>
                </a:cxn>
                <a:cxn ang="0">
                  <a:pos x="240" y="406"/>
                </a:cxn>
                <a:cxn ang="0">
                  <a:pos x="219" y="404"/>
                </a:cxn>
                <a:cxn ang="0">
                  <a:pos x="208" y="395"/>
                </a:cxn>
                <a:cxn ang="0">
                  <a:pos x="208" y="377"/>
                </a:cxn>
                <a:cxn ang="0">
                  <a:pos x="192" y="379"/>
                </a:cxn>
                <a:cxn ang="0">
                  <a:pos x="174" y="384"/>
                </a:cxn>
                <a:cxn ang="0">
                  <a:pos x="149" y="384"/>
                </a:cxn>
                <a:cxn ang="0">
                  <a:pos x="105" y="386"/>
                </a:cxn>
                <a:cxn ang="0">
                  <a:pos x="91" y="406"/>
                </a:cxn>
                <a:cxn ang="0">
                  <a:pos x="66" y="434"/>
                </a:cxn>
                <a:cxn ang="0">
                  <a:pos x="53" y="413"/>
                </a:cxn>
                <a:cxn ang="0">
                  <a:pos x="55" y="379"/>
                </a:cxn>
                <a:cxn ang="0">
                  <a:pos x="5" y="358"/>
                </a:cxn>
                <a:cxn ang="0">
                  <a:pos x="9" y="331"/>
                </a:cxn>
                <a:cxn ang="0">
                  <a:pos x="5" y="304"/>
                </a:cxn>
                <a:cxn ang="0">
                  <a:pos x="23" y="297"/>
                </a:cxn>
                <a:cxn ang="0">
                  <a:pos x="34" y="278"/>
                </a:cxn>
                <a:cxn ang="0">
                  <a:pos x="32" y="262"/>
                </a:cxn>
                <a:cxn ang="0">
                  <a:pos x="21" y="249"/>
                </a:cxn>
                <a:cxn ang="0">
                  <a:pos x="5" y="221"/>
                </a:cxn>
                <a:cxn ang="0">
                  <a:pos x="39" y="182"/>
                </a:cxn>
                <a:cxn ang="0">
                  <a:pos x="50" y="123"/>
                </a:cxn>
                <a:cxn ang="0">
                  <a:pos x="82" y="96"/>
                </a:cxn>
                <a:cxn ang="0">
                  <a:pos x="98" y="70"/>
                </a:cxn>
                <a:cxn ang="0">
                  <a:pos x="107" y="54"/>
                </a:cxn>
                <a:cxn ang="0">
                  <a:pos x="130" y="75"/>
                </a:cxn>
                <a:cxn ang="0">
                  <a:pos x="155" y="59"/>
                </a:cxn>
                <a:cxn ang="0">
                  <a:pos x="169" y="38"/>
                </a:cxn>
                <a:cxn ang="0">
                  <a:pos x="176" y="11"/>
                </a:cxn>
                <a:cxn ang="0">
                  <a:pos x="206" y="0"/>
                </a:cxn>
                <a:cxn ang="0">
                  <a:pos x="235" y="18"/>
                </a:cxn>
                <a:cxn ang="0">
                  <a:pos x="256" y="27"/>
                </a:cxn>
                <a:cxn ang="0">
                  <a:pos x="272" y="50"/>
                </a:cxn>
              </a:cxnLst>
              <a:rect l="0" t="0" r="r" b="b"/>
              <a:pathLst>
                <a:path w="564" h="436">
                  <a:moveTo>
                    <a:pt x="293" y="80"/>
                  </a:moveTo>
                  <a:lnTo>
                    <a:pt x="295" y="82"/>
                  </a:lnTo>
                  <a:lnTo>
                    <a:pt x="297" y="84"/>
                  </a:lnTo>
                  <a:lnTo>
                    <a:pt x="302" y="86"/>
                  </a:lnTo>
                  <a:lnTo>
                    <a:pt x="304" y="86"/>
                  </a:lnTo>
                  <a:lnTo>
                    <a:pt x="306" y="86"/>
                  </a:lnTo>
                  <a:lnTo>
                    <a:pt x="309" y="84"/>
                  </a:lnTo>
                  <a:lnTo>
                    <a:pt x="311" y="86"/>
                  </a:lnTo>
                  <a:lnTo>
                    <a:pt x="315" y="86"/>
                  </a:lnTo>
                  <a:lnTo>
                    <a:pt x="318" y="89"/>
                  </a:lnTo>
                  <a:lnTo>
                    <a:pt x="318" y="91"/>
                  </a:lnTo>
                  <a:lnTo>
                    <a:pt x="320" y="93"/>
                  </a:lnTo>
                  <a:lnTo>
                    <a:pt x="322" y="96"/>
                  </a:lnTo>
                  <a:lnTo>
                    <a:pt x="325" y="96"/>
                  </a:lnTo>
                  <a:lnTo>
                    <a:pt x="327" y="93"/>
                  </a:lnTo>
                  <a:lnTo>
                    <a:pt x="327" y="93"/>
                  </a:lnTo>
                  <a:lnTo>
                    <a:pt x="331" y="96"/>
                  </a:lnTo>
                  <a:lnTo>
                    <a:pt x="331" y="98"/>
                  </a:lnTo>
                  <a:lnTo>
                    <a:pt x="334" y="100"/>
                  </a:lnTo>
                  <a:lnTo>
                    <a:pt x="336" y="100"/>
                  </a:lnTo>
                  <a:lnTo>
                    <a:pt x="338" y="100"/>
                  </a:lnTo>
                  <a:lnTo>
                    <a:pt x="341" y="100"/>
                  </a:lnTo>
                  <a:lnTo>
                    <a:pt x="341" y="100"/>
                  </a:lnTo>
                  <a:lnTo>
                    <a:pt x="343" y="100"/>
                  </a:lnTo>
                  <a:lnTo>
                    <a:pt x="345" y="100"/>
                  </a:lnTo>
                  <a:lnTo>
                    <a:pt x="345" y="98"/>
                  </a:lnTo>
                  <a:lnTo>
                    <a:pt x="347" y="98"/>
                  </a:lnTo>
                  <a:lnTo>
                    <a:pt x="350" y="100"/>
                  </a:lnTo>
                  <a:lnTo>
                    <a:pt x="352" y="102"/>
                  </a:lnTo>
                  <a:lnTo>
                    <a:pt x="352" y="102"/>
                  </a:lnTo>
                  <a:lnTo>
                    <a:pt x="359" y="109"/>
                  </a:lnTo>
                  <a:lnTo>
                    <a:pt x="363" y="112"/>
                  </a:lnTo>
                  <a:lnTo>
                    <a:pt x="368" y="112"/>
                  </a:lnTo>
                  <a:lnTo>
                    <a:pt x="370" y="114"/>
                  </a:lnTo>
                  <a:lnTo>
                    <a:pt x="375" y="116"/>
                  </a:lnTo>
                  <a:lnTo>
                    <a:pt x="377" y="118"/>
                  </a:lnTo>
                  <a:lnTo>
                    <a:pt x="379" y="118"/>
                  </a:lnTo>
                  <a:lnTo>
                    <a:pt x="384" y="118"/>
                  </a:lnTo>
                  <a:lnTo>
                    <a:pt x="386" y="118"/>
                  </a:lnTo>
                  <a:lnTo>
                    <a:pt x="391" y="118"/>
                  </a:lnTo>
                  <a:lnTo>
                    <a:pt x="393" y="121"/>
                  </a:lnTo>
                  <a:lnTo>
                    <a:pt x="400" y="125"/>
                  </a:lnTo>
                  <a:lnTo>
                    <a:pt x="411" y="130"/>
                  </a:lnTo>
                  <a:lnTo>
                    <a:pt x="418" y="137"/>
                  </a:lnTo>
                  <a:lnTo>
                    <a:pt x="427" y="144"/>
                  </a:lnTo>
                  <a:lnTo>
                    <a:pt x="434" y="150"/>
                  </a:lnTo>
                  <a:lnTo>
                    <a:pt x="446" y="155"/>
                  </a:lnTo>
                  <a:lnTo>
                    <a:pt x="453" y="160"/>
                  </a:lnTo>
                  <a:lnTo>
                    <a:pt x="459" y="164"/>
                  </a:lnTo>
                  <a:lnTo>
                    <a:pt x="466" y="173"/>
                  </a:lnTo>
                  <a:lnTo>
                    <a:pt x="471" y="185"/>
                  </a:lnTo>
                  <a:lnTo>
                    <a:pt x="484" y="221"/>
                  </a:lnTo>
                  <a:lnTo>
                    <a:pt x="494" y="217"/>
                  </a:lnTo>
                  <a:lnTo>
                    <a:pt x="505" y="212"/>
                  </a:lnTo>
                  <a:lnTo>
                    <a:pt x="519" y="201"/>
                  </a:lnTo>
                  <a:lnTo>
                    <a:pt x="526" y="198"/>
                  </a:lnTo>
                  <a:lnTo>
                    <a:pt x="530" y="198"/>
                  </a:lnTo>
                  <a:lnTo>
                    <a:pt x="530" y="201"/>
                  </a:lnTo>
                  <a:lnTo>
                    <a:pt x="532" y="203"/>
                  </a:lnTo>
                  <a:lnTo>
                    <a:pt x="535" y="205"/>
                  </a:lnTo>
                  <a:lnTo>
                    <a:pt x="539" y="210"/>
                  </a:lnTo>
                  <a:lnTo>
                    <a:pt x="544" y="217"/>
                  </a:lnTo>
                  <a:lnTo>
                    <a:pt x="546" y="226"/>
                  </a:lnTo>
                  <a:lnTo>
                    <a:pt x="548" y="235"/>
                  </a:lnTo>
                  <a:lnTo>
                    <a:pt x="562" y="265"/>
                  </a:lnTo>
                  <a:lnTo>
                    <a:pt x="564" y="272"/>
                  </a:lnTo>
                  <a:lnTo>
                    <a:pt x="564" y="278"/>
                  </a:lnTo>
                  <a:lnTo>
                    <a:pt x="562" y="285"/>
                  </a:lnTo>
                  <a:lnTo>
                    <a:pt x="560" y="290"/>
                  </a:lnTo>
                  <a:lnTo>
                    <a:pt x="555" y="301"/>
                  </a:lnTo>
                  <a:lnTo>
                    <a:pt x="555" y="304"/>
                  </a:lnTo>
                  <a:lnTo>
                    <a:pt x="555" y="306"/>
                  </a:lnTo>
                  <a:lnTo>
                    <a:pt x="555" y="310"/>
                  </a:lnTo>
                  <a:lnTo>
                    <a:pt x="555" y="310"/>
                  </a:lnTo>
                  <a:lnTo>
                    <a:pt x="555" y="313"/>
                  </a:lnTo>
                  <a:lnTo>
                    <a:pt x="553" y="315"/>
                  </a:lnTo>
                  <a:lnTo>
                    <a:pt x="551" y="320"/>
                  </a:lnTo>
                  <a:lnTo>
                    <a:pt x="546" y="324"/>
                  </a:lnTo>
                  <a:lnTo>
                    <a:pt x="542" y="324"/>
                  </a:lnTo>
                  <a:lnTo>
                    <a:pt x="539" y="326"/>
                  </a:lnTo>
                  <a:lnTo>
                    <a:pt x="535" y="331"/>
                  </a:lnTo>
                  <a:lnTo>
                    <a:pt x="532" y="333"/>
                  </a:lnTo>
                  <a:lnTo>
                    <a:pt x="532" y="336"/>
                  </a:lnTo>
                  <a:lnTo>
                    <a:pt x="532" y="340"/>
                  </a:lnTo>
                  <a:lnTo>
                    <a:pt x="535" y="347"/>
                  </a:lnTo>
                  <a:lnTo>
                    <a:pt x="535" y="349"/>
                  </a:lnTo>
                  <a:lnTo>
                    <a:pt x="535" y="354"/>
                  </a:lnTo>
                  <a:lnTo>
                    <a:pt x="532" y="356"/>
                  </a:lnTo>
                  <a:lnTo>
                    <a:pt x="532" y="358"/>
                  </a:lnTo>
                  <a:lnTo>
                    <a:pt x="528" y="363"/>
                  </a:lnTo>
                  <a:lnTo>
                    <a:pt x="528" y="365"/>
                  </a:lnTo>
                  <a:lnTo>
                    <a:pt x="528" y="365"/>
                  </a:lnTo>
                  <a:lnTo>
                    <a:pt x="530" y="368"/>
                  </a:lnTo>
                  <a:lnTo>
                    <a:pt x="530" y="370"/>
                  </a:lnTo>
                  <a:lnTo>
                    <a:pt x="528" y="372"/>
                  </a:lnTo>
                  <a:lnTo>
                    <a:pt x="526" y="372"/>
                  </a:lnTo>
                  <a:lnTo>
                    <a:pt x="521" y="370"/>
                  </a:lnTo>
                  <a:lnTo>
                    <a:pt x="521" y="370"/>
                  </a:lnTo>
                  <a:lnTo>
                    <a:pt x="519" y="372"/>
                  </a:lnTo>
                  <a:lnTo>
                    <a:pt x="514" y="377"/>
                  </a:lnTo>
                  <a:lnTo>
                    <a:pt x="512" y="379"/>
                  </a:lnTo>
                  <a:lnTo>
                    <a:pt x="512" y="381"/>
                  </a:lnTo>
                  <a:lnTo>
                    <a:pt x="512" y="384"/>
                  </a:lnTo>
                  <a:lnTo>
                    <a:pt x="516" y="386"/>
                  </a:lnTo>
                  <a:lnTo>
                    <a:pt x="519" y="388"/>
                  </a:lnTo>
                  <a:lnTo>
                    <a:pt x="516" y="390"/>
                  </a:lnTo>
                  <a:lnTo>
                    <a:pt x="512" y="395"/>
                  </a:lnTo>
                  <a:lnTo>
                    <a:pt x="512" y="397"/>
                  </a:lnTo>
                  <a:lnTo>
                    <a:pt x="512" y="406"/>
                  </a:lnTo>
                  <a:lnTo>
                    <a:pt x="510" y="413"/>
                  </a:lnTo>
                  <a:lnTo>
                    <a:pt x="498" y="406"/>
                  </a:lnTo>
                  <a:lnTo>
                    <a:pt x="494" y="402"/>
                  </a:lnTo>
                  <a:lnTo>
                    <a:pt x="491" y="397"/>
                  </a:lnTo>
                  <a:lnTo>
                    <a:pt x="489" y="386"/>
                  </a:lnTo>
                  <a:lnTo>
                    <a:pt x="489" y="381"/>
                  </a:lnTo>
                  <a:lnTo>
                    <a:pt x="489" y="379"/>
                  </a:lnTo>
                  <a:lnTo>
                    <a:pt x="484" y="379"/>
                  </a:lnTo>
                  <a:lnTo>
                    <a:pt x="478" y="379"/>
                  </a:lnTo>
                  <a:lnTo>
                    <a:pt x="473" y="377"/>
                  </a:lnTo>
                  <a:lnTo>
                    <a:pt x="464" y="374"/>
                  </a:lnTo>
                  <a:lnTo>
                    <a:pt x="459" y="372"/>
                  </a:lnTo>
                  <a:lnTo>
                    <a:pt x="453" y="372"/>
                  </a:lnTo>
                  <a:lnTo>
                    <a:pt x="443" y="377"/>
                  </a:lnTo>
                  <a:lnTo>
                    <a:pt x="441" y="377"/>
                  </a:lnTo>
                  <a:lnTo>
                    <a:pt x="437" y="377"/>
                  </a:lnTo>
                  <a:lnTo>
                    <a:pt x="434" y="377"/>
                  </a:lnTo>
                  <a:lnTo>
                    <a:pt x="430" y="372"/>
                  </a:lnTo>
                  <a:lnTo>
                    <a:pt x="423" y="368"/>
                  </a:lnTo>
                  <a:lnTo>
                    <a:pt x="421" y="368"/>
                  </a:lnTo>
                  <a:lnTo>
                    <a:pt x="416" y="365"/>
                  </a:lnTo>
                  <a:lnTo>
                    <a:pt x="414" y="368"/>
                  </a:lnTo>
                  <a:lnTo>
                    <a:pt x="411" y="368"/>
                  </a:lnTo>
                  <a:lnTo>
                    <a:pt x="409" y="368"/>
                  </a:lnTo>
                  <a:lnTo>
                    <a:pt x="405" y="368"/>
                  </a:lnTo>
                  <a:lnTo>
                    <a:pt x="400" y="363"/>
                  </a:lnTo>
                  <a:lnTo>
                    <a:pt x="395" y="363"/>
                  </a:lnTo>
                  <a:lnTo>
                    <a:pt x="389" y="365"/>
                  </a:lnTo>
                  <a:lnTo>
                    <a:pt x="386" y="370"/>
                  </a:lnTo>
                  <a:lnTo>
                    <a:pt x="382" y="377"/>
                  </a:lnTo>
                  <a:lnTo>
                    <a:pt x="379" y="379"/>
                  </a:lnTo>
                  <a:lnTo>
                    <a:pt x="377" y="379"/>
                  </a:lnTo>
                  <a:lnTo>
                    <a:pt x="375" y="379"/>
                  </a:lnTo>
                  <a:lnTo>
                    <a:pt x="373" y="377"/>
                  </a:lnTo>
                  <a:lnTo>
                    <a:pt x="366" y="372"/>
                  </a:lnTo>
                  <a:lnTo>
                    <a:pt x="359" y="363"/>
                  </a:lnTo>
                  <a:lnTo>
                    <a:pt x="357" y="363"/>
                  </a:lnTo>
                  <a:lnTo>
                    <a:pt x="352" y="361"/>
                  </a:lnTo>
                  <a:lnTo>
                    <a:pt x="347" y="361"/>
                  </a:lnTo>
                  <a:lnTo>
                    <a:pt x="345" y="358"/>
                  </a:lnTo>
                  <a:lnTo>
                    <a:pt x="343" y="356"/>
                  </a:lnTo>
                  <a:lnTo>
                    <a:pt x="341" y="354"/>
                  </a:lnTo>
                  <a:lnTo>
                    <a:pt x="338" y="349"/>
                  </a:lnTo>
                  <a:lnTo>
                    <a:pt x="334" y="347"/>
                  </a:lnTo>
                  <a:lnTo>
                    <a:pt x="329" y="345"/>
                  </a:lnTo>
                  <a:lnTo>
                    <a:pt x="327" y="340"/>
                  </a:lnTo>
                  <a:lnTo>
                    <a:pt x="327" y="336"/>
                  </a:lnTo>
                  <a:lnTo>
                    <a:pt x="322" y="331"/>
                  </a:lnTo>
                  <a:lnTo>
                    <a:pt x="320" y="331"/>
                  </a:lnTo>
                  <a:lnTo>
                    <a:pt x="318" y="331"/>
                  </a:lnTo>
                  <a:lnTo>
                    <a:pt x="313" y="329"/>
                  </a:lnTo>
                  <a:lnTo>
                    <a:pt x="311" y="329"/>
                  </a:lnTo>
                  <a:lnTo>
                    <a:pt x="309" y="331"/>
                  </a:lnTo>
                  <a:lnTo>
                    <a:pt x="306" y="331"/>
                  </a:lnTo>
                  <a:lnTo>
                    <a:pt x="304" y="331"/>
                  </a:lnTo>
                  <a:lnTo>
                    <a:pt x="302" y="331"/>
                  </a:lnTo>
                  <a:lnTo>
                    <a:pt x="302" y="329"/>
                  </a:lnTo>
                  <a:lnTo>
                    <a:pt x="299" y="329"/>
                  </a:lnTo>
                  <a:lnTo>
                    <a:pt x="299" y="331"/>
                  </a:lnTo>
                  <a:lnTo>
                    <a:pt x="297" y="333"/>
                  </a:lnTo>
                  <a:lnTo>
                    <a:pt x="295" y="336"/>
                  </a:lnTo>
                  <a:lnTo>
                    <a:pt x="293" y="336"/>
                  </a:lnTo>
                  <a:lnTo>
                    <a:pt x="293" y="336"/>
                  </a:lnTo>
                  <a:lnTo>
                    <a:pt x="290" y="336"/>
                  </a:lnTo>
                  <a:lnTo>
                    <a:pt x="286" y="333"/>
                  </a:lnTo>
                  <a:lnTo>
                    <a:pt x="283" y="331"/>
                  </a:lnTo>
                  <a:lnTo>
                    <a:pt x="281" y="329"/>
                  </a:lnTo>
                  <a:lnTo>
                    <a:pt x="279" y="326"/>
                  </a:lnTo>
                  <a:lnTo>
                    <a:pt x="279" y="326"/>
                  </a:lnTo>
                  <a:lnTo>
                    <a:pt x="277" y="329"/>
                  </a:lnTo>
                  <a:lnTo>
                    <a:pt x="277" y="331"/>
                  </a:lnTo>
                  <a:lnTo>
                    <a:pt x="279" y="336"/>
                  </a:lnTo>
                  <a:lnTo>
                    <a:pt x="279" y="338"/>
                  </a:lnTo>
                  <a:lnTo>
                    <a:pt x="281" y="340"/>
                  </a:lnTo>
                  <a:lnTo>
                    <a:pt x="279" y="345"/>
                  </a:lnTo>
                  <a:lnTo>
                    <a:pt x="279" y="349"/>
                  </a:lnTo>
                  <a:lnTo>
                    <a:pt x="277" y="352"/>
                  </a:lnTo>
                  <a:lnTo>
                    <a:pt x="277" y="356"/>
                  </a:lnTo>
                  <a:lnTo>
                    <a:pt x="279" y="361"/>
                  </a:lnTo>
                  <a:lnTo>
                    <a:pt x="279" y="365"/>
                  </a:lnTo>
                  <a:lnTo>
                    <a:pt x="279" y="368"/>
                  </a:lnTo>
                  <a:lnTo>
                    <a:pt x="277" y="370"/>
                  </a:lnTo>
                  <a:lnTo>
                    <a:pt x="277" y="370"/>
                  </a:lnTo>
                  <a:lnTo>
                    <a:pt x="274" y="372"/>
                  </a:lnTo>
                  <a:lnTo>
                    <a:pt x="272" y="374"/>
                  </a:lnTo>
                  <a:lnTo>
                    <a:pt x="272" y="377"/>
                  </a:lnTo>
                  <a:lnTo>
                    <a:pt x="272" y="379"/>
                  </a:lnTo>
                  <a:lnTo>
                    <a:pt x="270" y="381"/>
                  </a:lnTo>
                  <a:lnTo>
                    <a:pt x="270" y="381"/>
                  </a:lnTo>
                  <a:lnTo>
                    <a:pt x="267" y="384"/>
                  </a:lnTo>
                  <a:lnTo>
                    <a:pt x="265" y="384"/>
                  </a:lnTo>
                  <a:lnTo>
                    <a:pt x="263" y="384"/>
                  </a:lnTo>
                  <a:lnTo>
                    <a:pt x="261" y="381"/>
                  </a:lnTo>
                  <a:lnTo>
                    <a:pt x="258" y="384"/>
                  </a:lnTo>
                  <a:lnTo>
                    <a:pt x="256" y="386"/>
                  </a:lnTo>
                  <a:lnTo>
                    <a:pt x="256" y="386"/>
                  </a:lnTo>
                  <a:lnTo>
                    <a:pt x="254" y="388"/>
                  </a:lnTo>
                  <a:lnTo>
                    <a:pt x="251" y="390"/>
                  </a:lnTo>
                  <a:lnTo>
                    <a:pt x="249" y="390"/>
                  </a:lnTo>
                  <a:lnTo>
                    <a:pt x="247" y="390"/>
                  </a:lnTo>
                  <a:lnTo>
                    <a:pt x="245" y="393"/>
                  </a:lnTo>
                  <a:lnTo>
                    <a:pt x="245" y="393"/>
                  </a:lnTo>
                  <a:lnTo>
                    <a:pt x="245" y="395"/>
                  </a:lnTo>
                  <a:lnTo>
                    <a:pt x="245" y="397"/>
                  </a:lnTo>
                  <a:lnTo>
                    <a:pt x="245" y="400"/>
                  </a:lnTo>
                  <a:lnTo>
                    <a:pt x="245" y="402"/>
                  </a:lnTo>
                  <a:lnTo>
                    <a:pt x="242" y="404"/>
                  </a:lnTo>
                  <a:lnTo>
                    <a:pt x="240" y="406"/>
                  </a:lnTo>
                  <a:lnTo>
                    <a:pt x="235" y="406"/>
                  </a:lnTo>
                  <a:lnTo>
                    <a:pt x="233" y="406"/>
                  </a:lnTo>
                  <a:lnTo>
                    <a:pt x="229" y="404"/>
                  </a:lnTo>
                  <a:lnTo>
                    <a:pt x="226" y="404"/>
                  </a:lnTo>
                  <a:lnTo>
                    <a:pt x="224" y="404"/>
                  </a:lnTo>
                  <a:lnTo>
                    <a:pt x="219" y="404"/>
                  </a:lnTo>
                  <a:lnTo>
                    <a:pt x="219" y="404"/>
                  </a:lnTo>
                  <a:lnTo>
                    <a:pt x="217" y="402"/>
                  </a:lnTo>
                  <a:lnTo>
                    <a:pt x="217" y="402"/>
                  </a:lnTo>
                  <a:lnTo>
                    <a:pt x="215" y="400"/>
                  </a:lnTo>
                  <a:lnTo>
                    <a:pt x="213" y="397"/>
                  </a:lnTo>
                  <a:lnTo>
                    <a:pt x="210" y="397"/>
                  </a:lnTo>
                  <a:lnTo>
                    <a:pt x="210" y="397"/>
                  </a:lnTo>
                  <a:lnTo>
                    <a:pt x="208" y="395"/>
                  </a:lnTo>
                  <a:lnTo>
                    <a:pt x="206" y="395"/>
                  </a:lnTo>
                  <a:lnTo>
                    <a:pt x="206" y="393"/>
                  </a:lnTo>
                  <a:lnTo>
                    <a:pt x="206" y="388"/>
                  </a:lnTo>
                  <a:lnTo>
                    <a:pt x="208" y="386"/>
                  </a:lnTo>
                  <a:lnTo>
                    <a:pt x="210" y="384"/>
                  </a:lnTo>
                  <a:lnTo>
                    <a:pt x="208" y="379"/>
                  </a:lnTo>
                  <a:lnTo>
                    <a:pt x="208" y="377"/>
                  </a:lnTo>
                  <a:lnTo>
                    <a:pt x="206" y="377"/>
                  </a:lnTo>
                  <a:lnTo>
                    <a:pt x="203" y="377"/>
                  </a:lnTo>
                  <a:lnTo>
                    <a:pt x="203" y="377"/>
                  </a:lnTo>
                  <a:lnTo>
                    <a:pt x="199" y="377"/>
                  </a:lnTo>
                  <a:lnTo>
                    <a:pt x="197" y="379"/>
                  </a:lnTo>
                  <a:lnTo>
                    <a:pt x="194" y="379"/>
                  </a:lnTo>
                  <a:lnTo>
                    <a:pt x="192" y="379"/>
                  </a:lnTo>
                  <a:lnTo>
                    <a:pt x="190" y="377"/>
                  </a:lnTo>
                  <a:lnTo>
                    <a:pt x="187" y="379"/>
                  </a:lnTo>
                  <a:lnTo>
                    <a:pt x="183" y="384"/>
                  </a:lnTo>
                  <a:lnTo>
                    <a:pt x="181" y="384"/>
                  </a:lnTo>
                  <a:lnTo>
                    <a:pt x="178" y="384"/>
                  </a:lnTo>
                  <a:lnTo>
                    <a:pt x="176" y="384"/>
                  </a:lnTo>
                  <a:lnTo>
                    <a:pt x="174" y="384"/>
                  </a:lnTo>
                  <a:lnTo>
                    <a:pt x="171" y="386"/>
                  </a:lnTo>
                  <a:lnTo>
                    <a:pt x="169" y="386"/>
                  </a:lnTo>
                  <a:lnTo>
                    <a:pt x="165" y="388"/>
                  </a:lnTo>
                  <a:lnTo>
                    <a:pt x="160" y="386"/>
                  </a:lnTo>
                  <a:lnTo>
                    <a:pt x="155" y="386"/>
                  </a:lnTo>
                  <a:lnTo>
                    <a:pt x="151" y="384"/>
                  </a:lnTo>
                  <a:lnTo>
                    <a:pt x="149" y="384"/>
                  </a:lnTo>
                  <a:lnTo>
                    <a:pt x="146" y="384"/>
                  </a:lnTo>
                  <a:lnTo>
                    <a:pt x="139" y="384"/>
                  </a:lnTo>
                  <a:lnTo>
                    <a:pt x="133" y="386"/>
                  </a:lnTo>
                  <a:lnTo>
                    <a:pt x="126" y="388"/>
                  </a:lnTo>
                  <a:lnTo>
                    <a:pt x="119" y="386"/>
                  </a:lnTo>
                  <a:lnTo>
                    <a:pt x="112" y="386"/>
                  </a:lnTo>
                  <a:lnTo>
                    <a:pt x="105" y="386"/>
                  </a:lnTo>
                  <a:lnTo>
                    <a:pt x="101" y="386"/>
                  </a:lnTo>
                  <a:lnTo>
                    <a:pt x="98" y="388"/>
                  </a:lnTo>
                  <a:lnTo>
                    <a:pt x="94" y="393"/>
                  </a:lnTo>
                  <a:lnTo>
                    <a:pt x="94" y="395"/>
                  </a:lnTo>
                  <a:lnTo>
                    <a:pt x="91" y="397"/>
                  </a:lnTo>
                  <a:lnTo>
                    <a:pt x="91" y="402"/>
                  </a:lnTo>
                  <a:lnTo>
                    <a:pt x="91" y="406"/>
                  </a:lnTo>
                  <a:lnTo>
                    <a:pt x="91" y="420"/>
                  </a:lnTo>
                  <a:lnTo>
                    <a:pt x="91" y="427"/>
                  </a:lnTo>
                  <a:lnTo>
                    <a:pt x="91" y="429"/>
                  </a:lnTo>
                  <a:lnTo>
                    <a:pt x="87" y="432"/>
                  </a:lnTo>
                  <a:lnTo>
                    <a:pt x="75" y="436"/>
                  </a:lnTo>
                  <a:lnTo>
                    <a:pt x="69" y="436"/>
                  </a:lnTo>
                  <a:lnTo>
                    <a:pt x="66" y="434"/>
                  </a:lnTo>
                  <a:lnTo>
                    <a:pt x="66" y="434"/>
                  </a:lnTo>
                  <a:lnTo>
                    <a:pt x="64" y="429"/>
                  </a:lnTo>
                  <a:lnTo>
                    <a:pt x="64" y="425"/>
                  </a:lnTo>
                  <a:lnTo>
                    <a:pt x="62" y="422"/>
                  </a:lnTo>
                  <a:lnTo>
                    <a:pt x="57" y="422"/>
                  </a:lnTo>
                  <a:lnTo>
                    <a:pt x="55" y="418"/>
                  </a:lnTo>
                  <a:lnTo>
                    <a:pt x="53" y="413"/>
                  </a:lnTo>
                  <a:lnTo>
                    <a:pt x="50" y="406"/>
                  </a:lnTo>
                  <a:lnTo>
                    <a:pt x="55" y="402"/>
                  </a:lnTo>
                  <a:lnTo>
                    <a:pt x="57" y="400"/>
                  </a:lnTo>
                  <a:lnTo>
                    <a:pt x="59" y="395"/>
                  </a:lnTo>
                  <a:lnTo>
                    <a:pt x="59" y="388"/>
                  </a:lnTo>
                  <a:lnTo>
                    <a:pt x="57" y="384"/>
                  </a:lnTo>
                  <a:lnTo>
                    <a:pt x="55" y="379"/>
                  </a:lnTo>
                  <a:lnTo>
                    <a:pt x="50" y="374"/>
                  </a:lnTo>
                  <a:lnTo>
                    <a:pt x="44" y="372"/>
                  </a:lnTo>
                  <a:lnTo>
                    <a:pt x="34" y="372"/>
                  </a:lnTo>
                  <a:lnTo>
                    <a:pt x="23" y="368"/>
                  </a:lnTo>
                  <a:lnTo>
                    <a:pt x="9" y="365"/>
                  </a:lnTo>
                  <a:lnTo>
                    <a:pt x="7" y="363"/>
                  </a:lnTo>
                  <a:lnTo>
                    <a:pt x="5" y="358"/>
                  </a:lnTo>
                  <a:lnTo>
                    <a:pt x="7" y="356"/>
                  </a:lnTo>
                  <a:lnTo>
                    <a:pt x="9" y="349"/>
                  </a:lnTo>
                  <a:lnTo>
                    <a:pt x="9" y="345"/>
                  </a:lnTo>
                  <a:lnTo>
                    <a:pt x="5" y="340"/>
                  </a:lnTo>
                  <a:lnTo>
                    <a:pt x="7" y="338"/>
                  </a:lnTo>
                  <a:lnTo>
                    <a:pt x="7" y="336"/>
                  </a:lnTo>
                  <a:lnTo>
                    <a:pt x="9" y="331"/>
                  </a:lnTo>
                  <a:lnTo>
                    <a:pt x="9" y="329"/>
                  </a:lnTo>
                  <a:lnTo>
                    <a:pt x="7" y="326"/>
                  </a:lnTo>
                  <a:lnTo>
                    <a:pt x="0" y="317"/>
                  </a:lnTo>
                  <a:lnTo>
                    <a:pt x="0" y="310"/>
                  </a:lnTo>
                  <a:lnTo>
                    <a:pt x="0" y="308"/>
                  </a:lnTo>
                  <a:lnTo>
                    <a:pt x="2" y="306"/>
                  </a:lnTo>
                  <a:lnTo>
                    <a:pt x="5" y="304"/>
                  </a:lnTo>
                  <a:lnTo>
                    <a:pt x="7" y="301"/>
                  </a:lnTo>
                  <a:lnTo>
                    <a:pt x="7" y="299"/>
                  </a:lnTo>
                  <a:lnTo>
                    <a:pt x="9" y="297"/>
                  </a:lnTo>
                  <a:lnTo>
                    <a:pt x="14" y="297"/>
                  </a:lnTo>
                  <a:lnTo>
                    <a:pt x="16" y="297"/>
                  </a:lnTo>
                  <a:lnTo>
                    <a:pt x="21" y="297"/>
                  </a:lnTo>
                  <a:lnTo>
                    <a:pt x="23" y="297"/>
                  </a:lnTo>
                  <a:lnTo>
                    <a:pt x="25" y="294"/>
                  </a:lnTo>
                  <a:lnTo>
                    <a:pt x="25" y="292"/>
                  </a:lnTo>
                  <a:lnTo>
                    <a:pt x="28" y="290"/>
                  </a:lnTo>
                  <a:lnTo>
                    <a:pt x="30" y="288"/>
                  </a:lnTo>
                  <a:lnTo>
                    <a:pt x="32" y="285"/>
                  </a:lnTo>
                  <a:lnTo>
                    <a:pt x="32" y="283"/>
                  </a:lnTo>
                  <a:lnTo>
                    <a:pt x="34" y="278"/>
                  </a:lnTo>
                  <a:lnTo>
                    <a:pt x="32" y="276"/>
                  </a:lnTo>
                  <a:lnTo>
                    <a:pt x="30" y="274"/>
                  </a:lnTo>
                  <a:lnTo>
                    <a:pt x="28" y="272"/>
                  </a:lnTo>
                  <a:lnTo>
                    <a:pt x="28" y="269"/>
                  </a:lnTo>
                  <a:lnTo>
                    <a:pt x="30" y="265"/>
                  </a:lnTo>
                  <a:lnTo>
                    <a:pt x="30" y="262"/>
                  </a:lnTo>
                  <a:lnTo>
                    <a:pt x="32" y="262"/>
                  </a:lnTo>
                  <a:lnTo>
                    <a:pt x="39" y="258"/>
                  </a:lnTo>
                  <a:lnTo>
                    <a:pt x="41" y="253"/>
                  </a:lnTo>
                  <a:lnTo>
                    <a:pt x="41" y="251"/>
                  </a:lnTo>
                  <a:lnTo>
                    <a:pt x="39" y="251"/>
                  </a:lnTo>
                  <a:lnTo>
                    <a:pt x="37" y="251"/>
                  </a:lnTo>
                  <a:lnTo>
                    <a:pt x="30" y="251"/>
                  </a:lnTo>
                  <a:lnTo>
                    <a:pt x="21" y="249"/>
                  </a:lnTo>
                  <a:lnTo>
                    <a:pt x="18" y="230"/>
                  </a:lnTo>
                  <a:lnTo>
                    <a:pt x="18" y="226"/>
                  </a:lnTo>
                  <a:lnTo>
                    <a:pt x="16" y="226"/>
                  </a:lnTo>
                  <a:lnTo>
                    <a:pt x="14" y="224"/>
                  </a:lnTo>
                  <a:lnTo>
                    <a:pt x="9" y="224"/>
                  </a:lnTo>
                  <a:lnTo>
                    <a:pt x="7" y="224"/>
                  </a:lnTo>
                  <a:lnTo>
                    <a:pt x="5" y="221"/>
                  </a:lnTo>
                  <a:lnTo>
                    <a:pt x="2" y="214"/>
                  </a:lnTo>
                  <a:lnTo>
                    <a:pt x="2" y="210"/>
                  </a:lnTo>
                  <a:lnTo>
                    <a:pt x="2" y="205"/>
                  </a:lnTo>
                  <a:lnTo>
                    <a:pt x="5" y="203"/>
                  </a:lnTo>
                  <a:lnTo>
                    <a:pt x="7" y="203"/>
                  </a:lnTo>
                  <a:lnTo>
                    <a:pt x="18" y="196"/>
                  </a:lnTo>
                  <a:lnTo>
                    <a:pt x="39" y="182"/>
                  </a:lnTo>
                  <a:lnTo>
                    <a:pt x="41" y="178"/>
                  </a:lnTo>
                  <a:lnTo>
                    <a:pt x="41" y="176"/>
                  </a:lnTo>
                  <a:lnTo>
                    <a:pt x="41" y="157"/>
                  </a:lnTo>
                  <a:lnTo>
                    <a:pt x="41" y="150"/>
                  </a:lnTo>
                  <a:lnTo>
                    <a:pt x="44" y="144"/>
                  </a:lnTo>
                  <a:lnTo>
                    <a:pt x="46" y="134"/>
                  </a:lnTo>
                  <a:lnTo>
                    <a:pt x="50" y="123"/>
                  </a:lnTo>
                  <a:lnTo>
                    <a:pt x="53" y="118"/>
                  </a:lnTo>
                  <a:lnTo>
                    <a:pt x="55" y="112"/>
                  </a:lnTo>
                  <a:lnTo>
                    <a:pt x="59" y="109"/>
                  </a:lnTo>
                  <a:lnTo>
                    <a:pt x="64" y="107"/>
                  </a:lnTo>
                  <a:lnTo>
                    <a:pt x="73" y="105"/>
                  </a:lnTo>
                  <a:lnTo>
                    <a:pt x="78" y="102"/>
                  </a:lnTo>
                  <a:lnTo>
                    <a:pt x="82" y="96"/>
                  </a:lnTo>
                  <a:lnTo>
                    <a:pt x="87" y="86"/>
                  </a:lnTo>
                  <a:lnTo>
                    <a:pt x="89" y="82"/>
                  </a:lnTo>
                  <a:lnTo>
                    <a:pt x="91" y="77"/>
                  </a:lnTo>
                  <a:lnTo>
                    <a:pt x="94" y="75"/>
                  </a:lnTo>
                  <a:lnTo>
                    <a:pt x="96" y="73"/>
                  </a:lnTo>
                  <a:lnTo>
                    <a:pt x="98" y="70"/>
                  </a:lnTo>
                  <a:lnTo>
                    <a:pt x="98" y="70"/>
                  </a:lnTo>
                  <a:lnTo>
                    <a:pt x="101" y="66"/>
                  </a:lnTo>
                  <a:lnTo>
                    <a:pt x="101" y="64"/>
                  </a:lnTo>
                  <a:lnTo>
                    <a:pt x="103" y="64"/>
                  </a:lnTo>
                  <a:lnTo>
                    <a:pt x="105" y="61"/>
                  </a:lnTo>
                  <a:lnTo>
                    <a:pt x="107" y="61"/>
                  </a:lnTo>
                  <a:lnTo>
                    <a:pt x="107" y="57"/>
                  </a:lnTo>
                  <a:lnTo>
                    <a:pt x="107" y="54"/>
                  </a:lnTo>
                  <a:lnTo>
                    <a:pt x="110" y="50"/>
                  </a:lnTo>
                  <a:lnTo>
                    <a:pt x="112" y="50"/>
                  </a:lnTo>
                  <a:lnTo>
                    <a:pt x="119" y="52"/>
                  </a:lnTo>
                  <a:lnTo>
                    <a:pt x="121" y="54"/>
                  </a:lnTo>
                  <a:lnTo>
                    <a:pt x="126" y="57"/>
                  </a:lnTo>
                  <a:lnTo>
                    <a:pt x="128" y="66"/>
                  </a:lnTo>
                  <a:lnTo>
                    <a:pt x="130" y="75"/>
                  </a:lnTo>
                  <a:lnTo>
                    <a:pt x="146" y="80"/>
                  </a:lnTo>
                  <a:lnTo>
                    <a:pt x="149" y="80"/>
                  </a:lnTo>
                  <a:lnTo>
                    <a:pt x="149" y="80"/>
                  </a:lnTo>
                  <a:lnTo>
                    <a:pt x="151" y="77"/>
                  </a:lnTo>
                  <a:lnTo>
                    <a:pt x="151" y="66"/>
                  </a:lnTo>
                  <a:lnTo>
                    <a:pt x="153" y="64"/>
                  </a:lnTo>
                  <a:lnTo>
                    <a:pt x="155" y="59"/>
                  </a:lnTo>
                  <a:lnTo>
                    <a:pt x="165" y="57"/>
                  </a:lnTo>
                  <a:lnTo>
                    <a:pt x="169" y="54"/>
                  </a:lnTo>
                  <a:lnTo>
                    <a:pt x="174" y="48"/>
                  </a:lnTo>
                  <a:lnTo>
                    <a:pt x="174" y="45"/>
                  </a:lnTo>
                  <a:lnTo>
                    <a:pt x="174" y="41"/>
                  </a:lnTo>
                  <a:lnTo>
                    <a:pt x="169" y="38"/>
                  </a:lnTo>
                  <a:lnTo>
                    <a:pt x="169" y="38"/>
                  </a:lnTo>
                  <a:lnTo>
                    <a:pt x="169" y="36"/>
                  </a:lnTo>
                  <a:lnTo>
                    <a:pt x="169" y="32"/>
                  </a:lnTo>
                  <a:lnTo>
                    <a:pt x="171" y="27"/>
                  </a:lnTo>
                  <a:lnTo>
                    <a:pt x="171" y="23"/>
                  </a:lnTo>
                  <a:lnTo>
                    <a:pt x="171" y="18"/>
                  </a:lnTo>
                  <a:lnTo>
                    <a:pt x="174" y="13"/>
                  </a:lnTo>
                  <a:lnTo>
                    <a:pt x="176" y="11"/>
                  </a:lnTo>
                  <a:lnTo>
                    <a:pt x="199" y="9"/>
                  </a:lnTo>
                  <a:lnTo>
                    <a:pt x="201" y="9"/>
                  </a:lnTo>
                  <a:lnTo>
                    <a:pt x="203" y="7"/>
                  </a:lnTo>
                  <a:lnTo>
                    <a:pt x="203" y="4"/>
                  </a:lnTo>
                  <a:lnTo>
                    <a:pt x="203" y="0"/>
                  </a:lnTo>
                  <a:lnTo>
                    <a:pt x="206" y="0"/>
                  </a:lnTo>
                  <a:lnTo>
                    <a:pt x="206" y="0"/>
                  </a:lnTo>
                  <a:lnTo>
                    <a:pt x="213" y="4"/>
                  </a:lnTo>
                  <a:lnTo>
                    <a:pt x="217" y="7"/>
                  </a:lnTo>
                  <a:lnTo>
                    <a:pt x="222" y="7"/>
                  </a:lnTo>
                  <a:lnTo>
                    <a:pt x="226" y="9"/>
                  </a:lnTo>
                  <a:lnTo>
                    <a:pt x="231" y="11"/>
                  </a:lnTo>
                  <a:lnTo>
                    <a:pt x="233" y="13"/>
                  </a:lnTo>
                  <a:lnTo>
                    <a:pt x="235" y="18"/>
                  </a:lnTo>
                  <a:lnTo>
                    <a:pt x="238" y="20"/>
                  </a:lnTo>
                  <a:lnTo>
                    <a:pt x="242" y="20"/>
                  </a:lnTo>
                  <a:lnTo>
                    <a:pt x="247" y="23"/>
                  </a:lnTo>
                  <a:lnTo>
                    <a:pt x="247" y="23"/>
                  </a:lnTo>
                  <a:lnTo>
                    <a:pt x="251" y="25"/>
                  </a:lnTo>
                  <a:lnTo>
                    <a:pt x="254" y="27"/>
                  </a:lnTo>
                  <a:lnTo>
                    <a:pt x="256" y="27"/>
                  </a:lnTo>
                  <a:lnTo>
                    <a:pt x="258" y="29"/>
                  </a:lnTo>
                  <a:lnTo>
                    <a:pt x="261" y="34"/>
                  </a:lnTo>
                  <a:lnTo>
                    <a:pt x="263" y="38"/>
                  </a:lnTo>
                  <a:lnTo>
                    <a:pt x="265" y="41"/>
                  </a:lnTo>
                  <a:lnTo>
                    <a:pt x="267" y="43"/>
                  </a:lnTo>
                  <a:lnTo>
                    <a:pt x="270" y="45"/>
                  </a:lnTo>
                  <a:lnTo>
                    <a:pt x="272" y="50"/>
                  </a:lnTo>
                  <a:lnTo>
                    <a:pt x="274" y="68"/>
                  </a:lnTo>
                  <a:lnTo>
                    <a:pt x="277" y="75"/>
                  </a:lnTo>
                  <a:lnTo>
                    <a:pt x="281" y="77"/>
                  </a:lnTo>
                  <a:lnTo>
                    <a:pt x="283" y="80"/>
                  </a:lnTo>
                  <a:lnTo>
                    <a:pt x="288" y="80"/>
                  </a:lnTo>
                  <a:lnTo>
                    <a:pt x="293" y="80"/>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20" name="A122">
              <a:extLst>
                <a:ext uri="{FF2B5EF4-FFF2-40B4-BE49-F238E27FC236}">
                  <a16:creationId xmlns:a16="http://schemas.microsoft.com/office/drawing/2014/main" id="{C6912B15-769B-0100-DF90-E3BA07E9D097}"/>
                </a:ext>
              </a:extLst>
            </xdr:cNvPr>
            <xdr:cNvSpPr>
              <a:spLocks/>
            </xdr:cNvSpPr>
          </xdr:nvSpPr>
          <xdr:spPr bwMode="auto">
            <a:xfrm>
              <a:off x="4351936" y="8637895"/>
              <a:ext cx="219351" cy="227824"/>
            </a:xfrm>
            <a:custGeom>
              <a:avLst/>
              <a:gdLst/>
              <a:ahLst/>
              <a:cxnLst>
                <a:cxn ang="0">
                  <a:pos x="133" y="112"/>
                </a:cxn>
                <a:cxn ang="0">
                  <a:pos x="144" y="105"/>
                </a:cxn>
                <a:cxn ang="0">
                  <a:pos x="149" y="87"/>
                </a:cxn>
                <a:cxn ang="0">
                  <a:pos x="163" y="101"/>
                </a:cxn>
                <a:cxn ang="0">
                  <a:pos x="163" y="112"/>
                </a:cxn>
                <a:cxn ang="0">
                  <a:pos x="188" y="119"/>
                </a:cxn>
                <a:cxn ang="0">
                  <a:pos x="201" y="119"/>
                </a:cxn>
                <a:cxn ang="0">
                  <a:pos x="204" y="153"/>
                </a:cxn>
                <a:cxn ang="0">
                  <a:pos x="208" y="155"/>
                </a:cxn>
                <a:cxn ang="0">
                  <a:pos x="217" y="160"/>
                </a:cxn>
                <a:cxn ang="0">
                  <a:pos x="231" y="176"/>
                </a:cxn>
                <a:cxn ang="0">
                  <a:pos x="233" y="206"/>
                </a:cxn>
                <a:cxn ang="0">
                  <a:pos x="220" y="210"/>
                </a:cxn>
                <a:cxn ang="0">
                  <a:pos x="199" y="217"/>
                </a:cxn>
                <a:cxn ang="0">
                  <a:pos x="181" y="222"/>
                </a:cxn>
                <a:cxn ang="0">
                  <a:pos x="163" y="217"/>
                </a:cxn>
                <a:cxn ang="0">
                  <a:pos x="147" y="217"/>
                </a:cxn>
                <a:cxn ang="0">
                  <a:pos x="121" y="229"/>
                </a:cxn>
                <a:cxn ang="0">
                  <a:pos x="110" y="224"/>
                </a:cxn>
                <a:cxn ang="0">
                  <a:pos x="101" y="233"/>
                </a:cxn>
                <a:cxn ang="0">
                  <a:pos x="87" y="242"/>
                </a:cxn>
                <a:cxn ang="0">
                  <a:pos x="69" y="238"/>
                </a:cxn>
                <a:cxn ang="0">
                  <a:pos x="62" y="219"/>
                </a:cxn>
                <a:cxn ang="0">
                  <a:pos x="51" y="224"/>
                </a:cxn>
                <a:cxn ang="0">
                  <a:pos x="57" y="213"/>
                </a:cxn>
                <a:cxn ang="0">
                  <a:pos x="60" y="201"/>
                </a:cxn>
                <a:cxn ang="0">
                  <a:pos x="53" y="201"/>
                </a:cxn>
                <a:cxn ang="0">
                  <a:pos x="37" y="208"/>
                </a:cxn>
                <a:cxn ang="0">
                  <a:pos x="39" y="229"/>
                </a:cxn>
                <a:cxn ang="0">
                  <a:pos x="32" y="219"/>
                </a:cxn>
                <a:cxn ang="0">
                  <a:pos x="39" y="197"/>
                </a:cxn>
                <a:cxn ang="0">
                  <a:pos x="30" y="176"/>
                </a:cxn>
                <a:cxn ang="0">
                  <a:pos x="21" y="162"/>
                </a:cxn>
                <a:cxn ang="0">
                  <a:pos x="14" y="151"/>
                </a:cxn>
                <a:cxn ang="0">
                  <a:pos x="21" y="142"/>
                </a:cxn>
                <a:cxn ang="0">
                  <a:pos x="23" y="123"/>
                </a:cxn>
                <a:cxn ang="0">
                  <a:pos x="14" y="103"/>
                </a:cxn>
                <a:cxn ang="0">
                  <a:pos x="5" y="87"/>
                </a:cxn>
                <a:cxn ang="0">
                  <a:pos x="5" y="82"/>
                </a:cxn>
                <a:cxn ang="0">
                  <a:pos x="0" y="64"/>
                </a:cxn>
                <a:cxn ang="0">
                  <a:pos x="5" y="50"/>
                </a:cxn>
                <a:cxn ang="0">
                  <a:pos x="5" y="25"/>
                </a:cxn>
                <a:cxn ang="0">
                  <a:pos x="0" y="14"/>
                </a:cxn>
                <a:cxn ang="0">
                  <a:pos x="7" y="5"/>
                </a:cxn>
                <a:cxn ang="0">
                  <a:pos x="23" y="5"/>
                </a:cxn>
                <a:cxn ang="0">
                  <a:pos x="35" y="0"/>
                </a:cxn>
                <a:cxn ang="0">
                  <a:pos x="46" y="7"/>
                </a:cxn>
                <a:cxn ang="0">
                  <a:pos x="53" y="32"/>
                </a:cxn>
                <a:cxn ang="0">
                  <a:pos x="76" y="41"/>
                </a:cxn>
                <a:cxn ang="0">
                  <a:pos x="64" y="64"/>
                </a:cxn>
                <a:cxn ang="0">
                  <a:pos x="64" y="85"/>
                </a:cxn>
                <a:cxn ang="0">
                  <a:pos x="101" y="87"/>
                </a:cxn>
                <a:cxn ang="0">
                  <a:pos x="105" y="103"/>
                </a:cxn>
                <a:cxn ang="0">
                  <a:pos x="115" y="112"/>
                </a:cxn>
              </a:cxnLst>
              <a:rect l="0" t="0" r="r" b="b"/>
              <a:pathLst>
                <a:path w="233" h="242">
                  <a:moveTo>
                    <a:pt x="117" y="110"/>
                  </a:moveTo>
                  <a:lnTo>
                    <a:pt x="119" y="110"/>
                  </a:lnTo>
                  <a:lnTo>
                    <a:pt x="119" y="107"/>
                  </a:lnTo>
                  <a:lnTo>
                    <a:pt x="124" y="110"/>
                  </a:lnTo>
                  <a:lnTo>
                    <a:pt x="128" y="110"/>
                  </a:lnTo>
                  <a:lnTo>
                    <a:pt x="133" y="112"/>
                  </a:lnTo>
                  <a:lnTo>
                    <a:pt x="135" y="112"/>
                  </a:lnTo>
                  <a:lnTo>
                    <a:pt x="137" y="112"/>
                  </a:lnTo>
                  <a:lnTo>
                    <a:pt x="140" y="110"/>
                  </a:lnTo>
                  <a:lnTo>
                    <a:pt x="142" y="110"/>
                  </a:lnTo>
                  <a:lnTo>
                    <a:pt x="142" y="107"/>
                  </a:lnTo>
                  <a:lnTo>
                    <a:pt x="144" y="105"/>
                  </a:lnTo>
                  <a:lnTo>
                    <a:pt x="142" y="96"/>
                  </a:lnTo>
                  <a:lnTo>
                    <a:pt x="142" y="91"/>
                  </a:lnTo>
                  <a:lnTo>
                    <a:pt x="144" y="89"/>
                  </a:lnTo>
                  <a:lnTo>
                    <a:pt x="144" y="87"/>
                  </a:lnTo>
                  <a:lnTo>
                    <a:pt x="147" y="87"/>
                  </a:lnTo>
                  <a:lnTo>
                    <a:pt x="149" y="87"/>
                  </a:lnTo>
                  <a:lnTo>
                    <a:pt x="153" y="87"/>
                  </a:lnTo>
                  <a:lnTo>
                    <a:pt x="153" y="89"/>
                  </a:lnTo>
                  <a:lnTo>
                    <a:pt x="156" y="98"/>
                  </a:lnTo>
                  <a:lnTo>
                    <a:pt x="156" y="101"/>
                  </a:lnTo>
                  <a:lnTo>
                    <a:pt x="158" y="101"/>
                  </a:lnTo>
                  <a:lnTo>
                    <a:pt x="163" y="101"/>
                  </a:lnTo>
                  <a:lnTo>
                    <a:pt x="163" y="103"/>
                  </a:lnTo>
                  <a:lnTo>
                    <a:pt x="165" y="105"/>
                  </a:lnTo>
                  <a:lnTo>
                    <a:pt x="163" y="107"/>
                  </a:lnTo>
                  <a:lnTo>
                    <a:pt x="163" y="107"/>
                  </a:lnTo>
                  <a:lnTo>
                    <a:pt x="163" y="110"/>
                  </a:lnTo>
                  <a:lnTo>
                    <a:pt x="163" y="112"/>
                  </a:lnTo>
                  <a:lnTo>
                    <a:pt x="165" y="112"/>
                  </a:lnTo>
                  <a:lnTo>
                    <a:pt x="172" y="114"/>
                  </a:lnTo>
                  <a:lnTo>
                    <a:pt x="181" y="114"/>
                  </a:lnTo>
                  <a:lnTo>
                    <a:pt x="183" y="114"/>
                  </a:lnTo>
                  <a:lnTo>
                    <a:pt x="185" y="114"/>
                  </a:lnTo>
                  <a:lnTo>
                    <a:pt x="188" y="119"/>
                  </a:lnTo>
                  <a:lnTo>
                    <a:pt x="188" y="119"/>
                  </a:lnTo>
                  <a:lnTo>
                    <a:pt x="188" y="123"/>
                  </a:lnTo>
                  <a:lnTo>
                    <a:pt x="190" y="123"/>
                  </a:lnTo>
                  <a:lnTo>
                    <a:pt x="192" y="123"/>
                  </a:lnTo>
                  <a:lnTo>
                    <a:pt x="197" y="123"/>
                  </a:lnTo>
                  <a:lnTo>
                    <a:pt x="201" y="119"/>
                  </a:lnTo>
                  <a:lnTo>
                    <a:pt x="204" y="123"/>
                  </a:lnTo>
                  <a:lnTo>
                    <a:pt x="204" y="128"/>
                  </a:lnTo>
                  <a:lnTo>
                    <a:pt x="204" y="135"/>
                  </a:lnTo>
                  <a:lnTo>
                    <a:pt x="204" y="144"/>
                  </a:lnTo>
                  <a:lnTo>
                    <a:pt x="204" y="149"/>
                  </a:lnTo>
                  <a:lnTo>
                    <a:pt x="204" y="153"/>
                  </a:lnTo>
                  <a:lnTo>
                    <a:pt x="201" y="155"/>
                  </a:lnTo>
                  <a:lnTo>
                    <a:pt x="201" y="158"/>
                  </a:lnTo>
                  <a:lnTo>
                    <a:pt x="204" y="158"/>
                  </a:lnTo>
                  <a:lnTo>
                    <a:pt x="206" y="158"/>
                  </a:lnTo>
                  <a:lnTo>
                    <a:pt x="208" y="155"/>
                  </a:lnTo>
                  <a:lnTo>
                    <a:pt x="208" y="155"/>
                  </a:lnTo>
                  <a:lnTo>
                    <a:pt x="211" y="153"/>
                  </a:lnTo>
                  <a:lnTo>
                    <a:pt x="211" y="155"/>
                  </a:lnTo>
                  <a:lnTo>
                    <a:pt x="213" y="155"/>
                  </a:lnTo>
                  <a:lnTo>
                    <a:pt x="215" y="158"/>
                  </a:lnTo>
                  <a:lnTo>
                    <a:pt x="217" y="160"/>
                  </a:lnTo>
                  <a:lnTo>
                    <a:pt x="217" y="160"/>
                  </a:lnTo>
                  <a:lnTo>
                    <a:pt x="224" y="162"/>
                  </a:lnTo>
                  <a:lnTo>
                    <a:pt x="224" y="162"/>
                  </a:lnTo>
                  <a:lnTo>
                    <a:pt x="224" y="167"/>
                  </a:lnTo>
                  <a:lnTo>
                    <a:pt x="227" y="169"/>
                  </a:lnTo>
                  <a:lnTo>
                    <a:pt x="229" y="171"/>
                  </a:lnTo>
                  <a:lnTo>
                    <a:pt x="231" y="176"/>
                  </a:lnTo>
                  <a:lnTo>
                    <a:pt x="233" y="178"/>
                  </a:lnTo>
                  <a:lnTo>
                    <a:pt x="233" y="183"/>
                  </a:lnTo>
                  <a:lnTo>
                    <a:pt x="233" y="185"/>
                  </a:lnTo>
                  <a:lnTo>
                    <a:pt x="233" y="190"/>
                  </a:lnTo>
                  <a:lnTo>
                    <a:pt x="233" y="197"/>
                  </a:lnTo>
                  <a:lnTo>
                    <a:pt x="233" y="206"/>
                  </a:lnTo>
                  <a:lnTo>
                    <a:pt x="233" y="213"/>
                  </a:lnTo>
                  <a:lnTo>
                    <a:pt x="233" y="217"/>
                  </a:lnTo>
                  <a:lnTo>
                    <a:pt x="231" y="215"/>
                  </a:lnTo>
                  <a:lnTo>
                    <a:pt x="224" y="213"/>
                  </a:lnTo>
                  <a:lnTo>
                    <a:pt x="222" y="210"/>
                  </a:lnTo>
                  <a:lnTo>
                    <a:pt x="220" y="210"/>
                  </a:lnTo>
                  <a:lnTo>
                    <a:pt x="215" y="213"/>
                  </a:lnTo>
                  <a:lnTo>
                    <a:pt x="213" y="213"/>
                  </a:lnTo>
                  <a:lnTo>
                    <a:pt x="208" y="215"/>
                  </a:lnTo>
                  <a:lnTo>
                    <a:pt x="206" y="215"/>
                  </a:lnTo>
                  <a:lnTo>
                    <a:pt x="201" y="217"/>
                  </a:lnTo>
                  <a:lnTo>
                    <a:pt x="199" y="217"/>
                  </a:lnTo>
                  <a:lnTo>
                    <a:pt x="197" y="217"/>
                  </a:lnTo>
                  <a:lnTo>
                    <a:pt x="195" y="219"/>
                  </a:lnTo>
                  <a:lnTo>
                    <a:pt x="190" y="219"/>
                  </a:lnTo>
                  <a:lnTo>
                    <a:pt x="188" y="222"/>
                  </a:lnTo>
                  <a:lnTo>
                    <a:pt x="185" y="222"/>
                  </a:lnTo>
                  <a:lnTo>
                    <a:pt x="181" y="222"/>
                  </a:lnTo>
                  <a:lnTo>
                    <a:pt x="179" y="222"/>
                  </a:lnTo>
                  <a:lnTo>
                    <a:pt x="176" y="222"/>
                  </a:lnTo>
                  <a:lnTo>
                    <a:pt x="172" y="222"/>
                  </a:lnTo>
                  <a:lnTo>
                    <a:pt x="169" y="222"/>
                  </a:lnTo>
                  <a:lnTo>
                    <a:pt x="167" y="219"/>
                  </a:lnTo>
                  <a:lnTo>
                    <a:pt x="163" y="217"/>
                  </a:lnTo>
                  <a:lnTo>
                    <a:pt x="160" y="215"/>
                  </a:lnTo>
                  <a:lnTo>
                    <a:pt x="156" y="215"/>
                  </a:lnTo>
                  <a:lnTo>
                    <a:pt x="153" y="213"/>
                  </a:lnTo>
                  <a:lnTo>
                    <a:pt x="153" y="213"/>
                  </a:lnTo>
                  <a:lnTo>
                    <a:pt x="151" y="215"/>
                  </a:lnTo>
                  <a:lnTo>
                    <a:pt x="147" y="217"/>
                  </a:lnTo>
                  <a:lnTo>
                    <a:pt x="142" y="222"/>
                  </a:lnTo>
                  <a:lnTo>
                    <a:pt x="137" y="226"/>
                  </a:lnTo>
                  <a:lnTo>
                    <a:pt x="133" y="229"/>
                  </a:lnTo>
                  <a:lnTo>
                    <a:pt x="128" y="229"/>
                  </a:lnTo>
                  <a:lnTo>
                    <a:pt x="126" y="229"/>
                  </a:lnTo>
                  <a:lnTo>
                    <a:pt x="121" y="229"/>
                  </a:lnTo>
                  <a:lnTo>
                    <a:pt x="119" y="229"/>
                  </a:lnTo>
                  <a:lnTo>
                    <a:pt x="117" y="226"/>
                  </a:lnTo>
                  <a:lnTo>
                    <a:pt x="115" y="226"/>
                  </a:lnTo>
                  <a:lnTo>
                    <a:pt x="112" y="224"/>
                  </a:lnTo>
                  <a:lnTo>
                    <a:pt x="112" y="224"/>
                  </a:lnTo>
                  <a:lnTo>
                    <a:pt x="110" y="224"/>
                  </a:lnTo>
                  <a:lnTo>
                    <a:pt x="108" y="224"/>
                  </a:lnTo>
                  <a:lnTo>
                    <a:pt x="105" y="224"/>
                  </a:lnTo>
                  <a:lnTo>
                    <a:pt x="105" y="226"/>
                  </a:lnTo>
                  <a:lnTo>
                    <a:pt x="105" y="229"/>
                  </a:lnTo>
                  <a:lnTo>
                    <a:pt x="103" y="231"/>
                  </a:lnTo>
                  <a:lnTo>
                    <a:pt x="101" y="233"/>
                  </a:lnTo>
                  <a:lnTo>
                    <a:pt x="99" y="238"/>
                  </a:lnTo>
                  <a:lnTo>
                    <a:pt x="96" y="238"/>
                  </a:lnTo>
                  <a:lnTo>
                    <a:pt x="94" y="240"/>
                  </a:lnTo>
                  <a:lnTo>
                    <a:pt x="92" y="242"/>
                  </a:lnTo>
                  <a:lnTo>
                    <a:pt x="89" y="242"/>
                  </a:lnTo>
                  <a:lnTo>
                    <a:pt x="87" y="242"/>
                  </a:lnTo>
                  <a:lnTo>
                    <a:pt x="85" y="242"/>
                  </a:lnTo>
                  <a:lnTo>
                    <a:pt x="83" y="240"/>
                  </a:lnTo>
                  <a:lnTo>
                    <a:pt x="78" y="238"/>
                  </a:lnTo>
                  <a:lnTo>
                    <a:pt x="76" y="238"/>
                  </a:lnTo>
                  <a:lnTo>
                    <a:pt x="71" y="238"/>
                  </a:lnTo>
                  <a:lnTo>
                    <a:pt x="69" y="238"/>
                  </a:lnTo>
                  <a:lnTo>
                    <a:pt x="69" y="233"/>
                  </a:lnTo>
                  <a:lnTo>
                    <a:pt x="67" y="229"/>
                  </a:lnTo>
                  <a:lnTo>
                    <a:pt x="64" y="226"/>
                  </a:lnTo>
                  <a:lnTo>
                    <a:pt x="64" y="224"/>
                  </a:lnTo>
                  <a:lnTo>
                    <a:pt x="62" y="222"/>
                  </a:lnTo>
                  <a:lnTo>
                    <a:pt x="62" y="219"/>
                  </a:lnTo>
                  <a:lnTo>
                    <a:pt x="60" y="219"/>
                  </a:lnTo>
                  <a:lnTo>
                    <a:pt x="57" y="219"/>
                  </a:lnTo>
                  <a:lnTo>
                    <a:pt x="57" y="219"/>
                  </a:lnTo>
                  <a:lnTo>
                    <a:pt x="55" y="222"/>
                  </a:lnTo>
                  <a:lnTo>
                    <a:pt x="53" y="224"/>
                  </a:lnTo>
                  <a:lnTo>
                    <a:pt x="51" y="224"/>
                  </a:lnTo>
                  <a:lnTo>
                    <a:pt x="51" y="224"/>
                  </a:lnTo>
                  <a:lnTo>
                    <a:pt x="48" y="224"/>
                  </a:lnTo>
                  <a:lnTo>
                    <a:pt x="48" y="222"/>
                  </a:lnTo>
                  <a:lnTo>
                    <a:pt x="51" y="219"/>
                  </a:lnTo>
                  <a:lnTo>
                    <a:pt x="55" y="215"/>
                  </a:lnTo>
                  <a:lnTo>
                    <a:pt x="57" y="213"/>
                  </a:lnTo>
                  <a:lnTo>
                    <a:pt x="57" y="210"/>
                  </a:lnTo>
                  <a:lnTo>
                    <a:pt x="57" y="208"/>
                  </a:lnTo>
                  <a:lnTo>
                    <a:pt x="55" y="206"/>
                  </a:lnTo>
                  <a:lnTo>
                    <a:pt x="55" y="203"/>
                  </a:lnTo>
                  <a:lnTo>
                    <a:pt x="57" y="203"/>
                  </a:lnTo>
                  <a:lnTo>
                    <a:pt x="60" y="201"/>
                  </a:lnTo>
                  <a:lnTo>
                    <a:pt x="60" y="199"/>
                  </a:lnTo>
                  <a:lnTo>
                    <a:pt x="60" y="197"/>
                  </a:lnTo>
                  <a:lnTo>
                    <a:pt x="57" y="197"/>
                  </a:lnTo>
                  <a:lnTo>
                    <a:pt x="57" y="197"/>
                  </a:lnTo>
                  <a:lnTo>
                    <a:pt x="55" y="199"/>
                  </a:lnTo>
                  <a:lnTo>
                    <a:pt x="53" y="201"/>
                  </a:lnTo>
                  <a:lnTo>
                    <a:pt x="51" y="201"/>
                  </a:lnTo>
                  <a:lnTo>
                    <a:pt x="46" y="201"/>
                  </a:lnTo>
                  <a:lnTo>
                    <a:pt x="46" y="201"/>
                  </a:lnTo>
                  <a:lnTo>
                    <a:pt x="44" y="201"/>
                  </a:lnTo>
                  <a:lnTo>
                    <a:pt x="39" y="203"/>
                  </a:lnTo>
                  <a:lnTo>
                    <a:pt x="37" y="208"/>
                  </a:lnTo>
                  <a:lnTo>
                    <a:pt x="35" y="210"/>
                  </a:lnTo>
                  <a:lnTo>
                    <a:pt x="35" y="213"/>
                  </a:lnTo>
                  <a:lnTo>
                    <a:pt x="35" y="215"/>
                  </a:lnTo>
                  <a:lnTo>
                    <a:pt x="39" y="226"/>
                  </a:lnTo>
                  <a:lnTo>
                    <a:pt x="39" y="229"/>
                  </a:lnTo>
                  <a:lnTo>
                    <a:pt x="39" y="229"/>
                  </a:lnTo>
                  <a:lnTo>
                    <a:pt x="37" y="231"/>
                  </a:lnTo>
                  <a:lnTo>
                    <a:pt x="37" y="231"/>
                  </a:lnTo>
                  <a:lnTo>
                    <a:pt x="35" y="229"/>
                  </a:lnTo>
                  <a:lnTo>
                    <a:pt x="35" y="226"/>
                  </a:lnTo>
                  <a:lnTo>
                    <a:pt x="35" y="224"/>
                  </a:lnTo>
                  <a:lnTo>
                    <a:pt x="32" y="219"/>
                  </a:lnTo>
                  <a:lnTo>
                    <a:pt x="30" y="213"/>
                  </a:lnTo>
                  <a:lnTo>
                    <a:pt x="30" y="213"/>
                  </a:lnTo>
                  <a:lnTo>
                    <a:pt x="30" y="208"/>
                  </a:lnTo>
                  <a:lnTo>
                    <a:pt x="30" y="208"/>
                  </a:lnTo>
                  <a:lnTo>
                    <a:pt x="37" y="199"/>
                  </a:lnTo>
                  <a:lnTo>
                    <a:pt x="39" y="197"/>
                  </a:lnTo>
                  <a:lnTo>
                    <a:pt x="39" y="197"/>
                  </a:lnTo>
                  <a:lnTo>
                    <a:pt x="39" y="194"/>
                  </a:lnTo>
                  <a:lnTo>
                    <a:pt x="37" y="187"/>
                  </a:lnTo>
                  <a:lnTo>
                    <a:pt x="35" y="181"/>
                  </a:lnTo>
                  <a:lnTo>
                    <a:pt x="32" y="178"/>
                  </a:lnTo>
                  <a:lnTo>
                    <a:pt x="30" y="176"/>
                  </a:lnTo>
                  <a:lnTo>
                    <a:pt x="30" y="171"/>
                  </a:lnTo>
                  <a:lnTo>
                    <a:pt x="30" y="169"/>
                  </a:lnTo>
                  <a:lnTo>
                    <a:pt x="28" y="167"/>
                  </a:lnTo>
                  <a:lnTo>
                    <a:pt x="25" y="165"/>
                  </a:lnTo>
                  <a:lnTo>
                    <a:pt x="23" y="165"/>
                  </a:lnTo>
                  <a:lnTo>
                    <a:pt x="21" y="162"/>
                  </a:lnTo>
                  <a:lnTo>
                    <a:pt x="19" y="160"/>
                  </a:lnTo>
                  <a:lnTo>
                    <a:pt x="16" y="158"/>
                  </a:lnTo>
                  <a:lnTo>
                    <a:pt x="16" y="158"/>
                  </a:lnTo>
                  <a:lnTo>
                    <a:pt x="16" y="155"/>
                  </a:lnTo>
                  <a:lnTo>
                    <a:pt x="14" y="153"/>
                  </a:lnTo>
                  <a:lnTo>
                    <a:pt x="14" y="151"/>
                  </a:lnTo>
                  <a:lnTo>
                    <a:pt x="16" y="149"/>
                  </a:lnTo>
                  <a:lnTo>
                    <a:pt x="19" y="146"/>
                  </a:lnTo>
                  <a:lnTo>
                    <a:pt x="21" y="146"/>
                  </a:lnTo>
                  <a:lnTo>
                    <a:pt x="21" y="146"/>
                  </a:lnTo>
                  <a:lnTo>
                    <a:pt x="21" y="144"/>
                  </a:lnTo>
                  <a:lnTo>
                    <a:pt x="21" y="142"/>
                  </a:lnTo>
                  <a:lnTo>
                    <a:pt x="19" y="142"/>
                  </a:lnTo>
                  <a:lnTo>
                    <a:pt x="21" y="139"/>
                  </a:lnTo>
                  <a:lnTo>
                    <a:pt x="23" y="139"/>
                  </a:lnTo>
                  <a:lnTo>
                    <a:pt x="23" y="137"/>
                  </a:lnTo>
                  <a:lnTo>
                    <a:pt x="23" y="128"/>
                  </a:lnTo>
                  <a:lnTo>
                    <a:pt x="23" y="123"/>
                  </a:lnTo>
                  <a:lnTo>
                    <a:pt x="23" y="119"/>
                  </a:lnTo>
                  <a:lnTo>
                    <a:pt x="23" y="117"/>
                  </a:lnTo>
                  <a:lnTo>
                    <a:pt x="23" y="112"/>
                  </a:lnTo>
                  <a:lnTo>
                    <a:pt x="21" y="110"/>
                  </a:lnTo>
                  <a:lnTo>
                    <a:pt x="16" y="105"/>
                  </a:lnTo>
                  <a:lnTo>
                    <a:pt x="14" y="103"/>
                  </a:lnTo>
                  <a:lnTo>
                    <a:pt x="12" y="98"/>
                  </a:lnTo>
                  <a:lnTo>
                    <a:pt x="9" y="94"/>
                  </a:lnTo>
                  <a:lnTo>
                    <a:pt x="9" y="87"/>
                  </a:lnTo>
                  <a:lnTo>
                    <a:pt x="9" y="87"/>
                  </a:lnTo>
                  <a:lnTo>
                    <a:pt x="7" y="87"/>
                  </a:lnTo>
                  <a:lnTo>
                    <a:pt x="5" y="87"/>
                  </a:lnTo>
                  <a:lnTo>
                    <a:pt x="3" y="87"/>
                  </a:lnTo>
                  <a:lnTo>
                    <a:pt x="3" y="87"/>
                  </a:lnTo>
                  <a:lnTo>
                    <a:pt x="0" y="85"/>
                  </a:lnTo>
                  <a:lnTo>
                    <a:pt x="3" y="85"/>
                  </a:lnTo>
                  <a:lnTo>
                    <a:pt x="5" y="82"/>
                  </a:lnTo>
                  <a:lnTo>
                    <a:pt x="5" y="82"/>
                  </a:lnTo>
                  <a:lnTo>
                    <a:pt x="7" y="80"/>
                  </a:lnTo>
                  <a:lnTo>
                    <a:pt x="5" y="78"/>
                  </a:lnTo>
                  <a:lnTo>
                    <a:pt x="5" y="75"/>
                  </a:lnTo>
                  <a:lnTo>
                    <a:pt x="3" y="73"/>
                  </a:lnTo>
                  <a:lnTo>
                    <a:pt x="0" y="66"/>
                  </a:lnTo>
                  <a:lnTo>
                    <a:pt x="0" y="64"/>
                  </a:lnTo>
                  <a:lnTo>
                    <a:pt x="0" y="62"/>
                  </a:lnTo>
                  <a:lnTo>
                    <a:pt x="3" y="59"/>
                  </a:lnTo>
                  <a:lnTo>
                    <a:pt x="5" y="57"/>
                  </a:lnTo>
                  <a:lnTo>
                    <a:pt x="7" y="55"/>
                  </a:lnTo>
                  <a:lnTo>
                    <a:pt x="7" y="53"/>
                  </a:lnTo>
                  <a:lnTo>
                    <a:pt x="5" y="50"/>
                  </a:lnTo>
                  <a:lnTo>
                    <a:pt x="5" y="46"/>
                  </a:lnTo>
                  <a:lnTo>
                    <a:pt x="5" y="41"/>
                  </a:lnTo>
                  <a:lnTo>
                    <a:pt x="7" y="34"/>
                  </a:lnTo>
                  <a:lnTo>
                    <a:pt x="7" y="30"/>
                  </a:lnTo>
                  <a:lnTo>
                    <a:pt x="7" y="27"/>
                  </a:lnTo>
                  <a:lnTo>
                    <a:pt x="5" y="25"/>
                  </a:lnTo>
                  <a:lnTo>
                    <a:pt x="5" y="23"/>
                  </a:lnTo>
                  <a:lnTo>
                    <a:pt x="5" y="21"/>
                  </a:lnTo>
                  <a:lnTo>
                    <a:pt x="3" y="18"/>
                  </a:lnTo>
                  <a:lnTo>
                    <a:pt x="3" y="16"/>
                  </a:lnTo>
                  <a:lnTo>
                    <a:pt x="0" y="16"/>
                  </a:lnTo>
                  <a:lnTo>
                    <a:pt x="0" y="14"/>
                  </a:lnTo>
                  <a:lnTo>
                    <a:pt x="0" y="11"/>
                  </a:lnTo>
                  <a:lnTo>
                    <a:pt x="0" y="9"/>
                  </a:lnTo>
                  <a:lnTo>
                    <a:pt x="3" y="9"/>
                  </a:lnTo>
                  <a:lnTo>
                    <a:pt x="3" y="7"/>
                  </a:lnTo>
                  <a:lnTo>
                    <a:pt x="3" y="5"/>
                  </a:lnTo>
                  <a:lnTo>
                    <a:pt x="7" y="5"/>
                  </a:lnTo>
                  <a:lnTo>
                    <a:pt x="9" y="7"/>
                  </a:lnTo>
                  <a:lnTo>
                    <a:pt x="12" y="7"/>
                  </a:lnTo>
                  <a:lnTo>
                    <a:pt x="14" y="7"/>
                  </a:lnTo>
                  <a:lnTo>
                    <a:pt x="16" y="5"/>
                  </a:lnTo>
                  <a:lnTo>
                    <a:pt x="19" y="5"/>
                  </a:lnTo>
                  <a:lnTo>
                    <a:pt x="23" y="5"/>
                  </a:lnTo>
                  <a:lnTo>
                    <a:pt x="23" y="2"/>
                  </a:lnTo>
                  <a:lnTo>
                    <a:pt x="25" y="2"/>
                  </a:lnTo>
                  <a:lnTo>
                    <a:pt x="28" y="2"/>
                  </a:lnTo>
                  <a:lnTo>
                    <a:pt x="32" y="2"/>
                  </a:lnTo>
                  <a:lnTo>
                    <a:pt x="32" y="0"/>
                  </a:lnTo>
                  <a:lnTo>
                    <a:pt x="35" y="0"/>
                  </a:lnTo>
                  <a:lnTo>
                    <a:pt x="37" y="0"/>
                  </a:lnTo>
                  <a:lnTo>
                    <a:pt x="39" y="2"/>
                  </a:lnTo>
                  <a:lnTo>
                    <a:pt x="41" y="2"/>
                  </a:lnTo>
                  <a:lnTo>
                    <a:pt x="44" y="5"/>
                  </a:lnTo>
                  <a:lnTo>
                    <a:pt x="46" y="5"/>
                  </a:lnTo>
                  <a:lnTo>
                    <a:pt x="46" y="7"/>
                  </a:lnTo>
                  <a:lnTo>
                    <a:pt x="46" y="11"/>
                  </a:lnTo>
                  <a:lnTo>
                    <a:pt x="48" y="16"/>
                  </a:lnTo>
                  <a:lnTo>
                    <a:pt x="48" y="23"/>
                  </a:lnTo>
                  <a:lnTo>
                    <a:pt x="48" y="27"/>
                  </a:lnTo>
                  <a:lnTo>
                    <a:pt x="51" y="32"/>
                  </a:lnTo>
                  <a:lnTo>
                    <a:pt x="53" y="32"/>
                  </a:lnTo>
                  <a:lnTo>
                    <a:pt x="55" y="32"/>
                  </a:lnTo>
                  <a:lnTo>
                    <a:pt x="62" y="37"/>
                  </a:lnTo>
                  <a:lnTo>
                    <a:pt x="71" y="37"/>
                  </a:lnTo>
                  <a:lnTo>
                    <a:pt x="73" y="39"/>
                  </a:lnTo>
                  <a:lnTo>
                    <a:pt x="76" y="41"/>
                  </a:lnTo>
                  <a:lnTo>
                    <a:pt x="76" y="41"/>
                  </a:lnTo>
                  <a:lnTo>
                    <a:pt x="76" y="43"/>
                  </a:lnTo>
                  <a:lnTo>
                    <a:pt x="76" y="48"/>
                  </a:lnTo>
                  <a:lnTo>
                    <a:pt x="76" y="53"/>
                  </a:lnTo>
                  <a:lnTo>
                    <a:pt x="76" y="57"/>
                  </a:lnTo>
                  <a:lnTo>
                    <a:pt x="67" y="62"/>
                  </a:lnTo>
                  <a:lnTo>
                    <a:pt x="64" y="64"/>
                  </a:lnTo>
                  <a:lnTo>
                    <a:pt x="62" y="66"/>
                  </a:lnTo>
                  <a:lnTo>
                    <a:pt x="62" y="69"/>
                  </a:lnTo>
                  <a:lnTo>
                    <a:pt x="64" y="75"/>
                  </a:lnTo>
                  <a:lnTo>
                    <a:pt x="64" y="80"/>
                  </a:lnTo>
                  <a:lnTo>
                    <a:pt x="64" y="82"/>
                  </a:lnTo>
                  <a:lnTo>
                    <a:pt x="64" y="85"/>
                  </a:lnTo>
                  <a:lnTo>
                    <a:pt x="67" y="87"/>
                  </a:lnTo>
                  <a:lnTo>
                    <a:pt x="73" y="87"/>
                  </a:lnTo>
                  <a:lnTo>
                    <a:pt x="80" y="87"/>
                  </a:lnTo>
                  <a:lnTo>
                    <a:pt x="89" y="87"/>
                  </a:lnTo>
                  <a:lnTo>
                    <a:pt x="96" y="87"/>
                  </a:lnTo>
                  <a:lnTo>
                    <a:pt x="101" y="87"/>
                  </a:lnTo>
                  <a:lnTo>
                    <a:pt x="103" y="89"/>
                  </a:lnTo>
                  <a:lnTo>
                    <a:pt x="103" y="91"/>
                  </a:lnTo>
                  <a:lnTo>
                    <a:pt x="105" y="91"/>
                  </a:lnTo>
                  <a:lnTo>
                    <a:pt x="105" y="96"/>
                  </a:lnTo>
                  <a:lnTo>
                    <a:pt x="105" y="98"/>
                  </a:lnTo>
                  <a:lnTo>
                    <a:pt x="105" y="103"/>
                  </a:lnTo>
                  <a:lnTo>
                    <a:pt x="105" y="107"/>
                  </a:lnTo>
                  <a:lnTo>
                    <a:pt x="108" y="110"/>
                  </a:lnTo>
                  <a:lnTo>
                    <a:pt x="108" y="112"/>
                  </a:lnTo>
                  <a:lnTo>
                    <a:pt x="110" y="112"/>
                  </a:lnTo>
                  <a:lnTo>
                    <a:pt x="112" y="112"/>
                  </a:lnTo>
                  <a:lnTo>
                    <a:pt x="115" y="112"/>
                  </a:lnTo>
                  <a:lnTo>
                    <a:pt x="117" y="110"/>
                  </a:lnTo>
                  <a:close/>
                </a:path>
              </a:pathLst>
            </a:custGeom>
            <a:solidFill>
              <a:srgbClr val="8DB4E2"/>
            </a:solidFill>
            <a:ln w="12700">
              <a:solidFill>
                <a:srgbClr xmlns:mc="http://schemas.openxmlformats.org/markup-compatibility/2006" xmlns:a14="http://schemas.microsoft.com/office/drawing/2010/main" val="808080" mc:Ignorable="a14" a14:legacySpreadsheetColorIndex="23"/>
              </a:solidFill>
              <a:prstDash val="solid"/>
              <a:round/>
              <a:headEnd/>
              <a:tailEnd/>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sp macro="" textlink="">
          <xdr:nvSpPr>
            <xdr:cNvPr id="321" name="A124">
              <a:extLst>
                <a:ext uri="{FF2B5EF4-FFF2-40B4-BE49-F238E27FC236}">
                  <a16:creationId xmlns:a16="http://schemas.microsoft.com/office/drawing/2014/main" id="{F3DDCF20-7A40-D73C-F9BA-6138635BF4BA}"/>
                </a:ext>
              </a:extLst>
            </xdr:cNvPr>
            <xdr:cNvSpPr>
              <a:spLocks/>
            </xdr:cNvSpPr>
          </xdr:nvSpPr>
          <xdr:spPr bwMode="auto">
            <a:xfrm>
              <a:off x="6515102" y="7000876"/>
              <a:ext cx="2105024" cy="2190750"/>
            </a:xfrm>
            <a:custGeom>
              <a:avLst/>
              <a:gdLst>
                <a:gd name="T0" fmla="*/ 1180 w 2110"/>
                <a:gd name="T1" fmla="*/ 124 h 2200"/>
                <a:gd name="T2" fmla="*/ 1362 w 2110"/>
                <a:gd name="T3" fmla="*/ 112 h 2200"/>
                <a:gd name="T4" fmla="*/ 1487 w 2110"/>
                <a:gd name="T5" fmla="*/ 120 h 2200"/>
                <a:gd name="T6" fmla="*/ 1531 w 2110"/>
                <a:gd name="T7" fmla="*/ 257 h 2200"/>
                <a:gd name="T8" fmla="*/ 1518 w 2110"/>
                <a:gd name="T9" fmla="*/ 362 h 2200"/>
                <a:gd name="T10" fmla="*/ 1492 w 2110"/>
                <a:gd name="T11" fmla="*/ 444 h 2200"/>
                <a:gd name="T12" fmla="*/ 1457 w 2110"/>
                <a:gd name="T13" fmla="*/ 561 h 2200"/>
                <a:gd name="T14" fmla="*/ 1490 w 2110"/>
                <a:gd name="T15" fmla="*/ 631 h 2200"/>
                <a:gd name="T16" fmla="*/ 1548 w 2110"/>
                <a:gd name="T17" fmla="*/ 733 h 2200"/>
                <a:gd name="T18" fmla="*/ 1737 w 2110"/>
                <a:gd name="T19" fmla="*/ 695 h 2200"/>
                <a:gd name="T20" fmla="*/ 1939 w 2110"/>
                <a:gd name="T21" fmla="*/ 751 h 2200"/>
                <a:gd name="T22" fmla="*/ 2092 w 2110"/>
                <a:gd name="T23" fmla="*/ 888 h 2200"/>
                <a:gd name="T24" fmla="*/ 2046 w 2110"/>
                <a:gd name="T25" fmla="*/ 1025 h 2200"/>
                <a:gd name="T26" fmla="*/ 1991 w 2110"/>
                <a:gd name="T27" fmla="*/ 1129 h 2200"/>
                <a:gd name="T28" fmla="*/ 1883 w 2110"/>
                <a:gd name="T29" fmla="*/ 1292 h 2200"/>
                <a:gd name="T30" fmla="*/ 1784 w 2110"/>
                <a:gd name="T31" fmla="*/ 1362 h 2200"/>
                <a:gd name="T32" fmla="*/ 1722 w 2110"/>
                <a:gd name="T33" fmla="*/ 1471 h 2200"/>
                <a:gd name="T34" fmla="*/ 1636 w 2110"/>
                <a:gd name="T35" fmla="*/ 1564 h 2200"/>
                <a:gd name="T36" fmla="*/ 1559 w 2110"/>
                <a:gd name="T37" fmla="*/ 1618 h 2200"/>
                <a:gd name="T38" fmla="*/ 1446 w 2110"/>
                <a:gd name="T39" fmla="*/ 1684 h 2200"/>
                <a:gd name="T40" fmla="*/ 1337 w 2110"/>
                <a:gd name="T41" fmla="*/ 1694 h 2200"/>
                <a:gd name="T42" fmla="*/ 1257 w 2110"/>
                <a:gd name="T43" fmla="*/ 1811 h 2200"/>
                <a:gd name="T44" fmla="*/ 1152 w 2110"/>
                <a:gd name="T45" fmla="*/ 1936 h 2200"/>
                <a:gd name="T46" fmla="*/ 1094 w 2110"/>
                <a:gd name="T47" fmla="*/ 2131 h 2200"/>
                <a:gd name="T48" fmla="*/ 904 w 2110"/>
                <a:gd name="T49" fmla="*/ 2172 h 2200"/>
                <a:gd name="T50" fmla="*/ 741 w 2110"/>
                <a:gd name="T51" fmla="*/ 2172 h 2200"/>
                <a:gd name="T52" fmla="*/ 639 w 2110"/>
                <a:gd name="T53" fmla="*/ 2111 h 2200"/>
                <a:gd name="T54" fmla="*/ 567 w 2110"/>
                <a:gd name="T55" fmla="*/ 2026 h 2200"/>
                <a:gd name="T56" fmla="*/ 555 w 2110"/>
                <a:gd name="T57" fmla="*/ 1949 h 2200"/>
                <a:gd name="T58" fmla="*/ 545 w 2110"/>
                <a:gd name="T59" fmla="*/ 1890 h 2200"/>
                <a:gd name="T60" fmla="*/ 496 w 2110"/>
                <a:gd name="T61" fmla="*/ 1901 h 2200"/>
                <a:gd name="T62" fmla="*/ 429 w 2110"/>
                <a:gd name="T63" fmla="*/ 1973 h 2200"/>
                <a:gd name="T64" fmla="*/ 327 w 2110"/>
                <a:gd name="T65" fmla="*/ 1937 h 2200"/>
                <a:gd name="T66" fmla="*/ 223 w 2110"/>
                <a:gd name="T67" fmla="*/ 1945 h 2200"/>
                <a:gd name="T68" fmla="*/ 127 w 2110"/>
                <a:gd name="T69" fmla="*/ 1926 h 2200"/>
                <a:gd name="T70" fmla="*/ 76 w 2110"/>
                <a:gd name="T71" fmla="*/ 1834 h 2200"/>
                <a:gd name="T72" fmla="*/ 21 w 2110"/>
                <a:gd name="T73" fmla="*/ 1712 h 2200"/>
                <a:gd name="T74" fmla="*/ 62 w 2110"/>
                <a:gd name="T75" fmla="*/ 1674 h 2200"/>
                <a:gd name="T76" fmla="*/ 100 w 2110"/>
                <a:gd name="T77" fmla="*/ 1596 h 2200"/>
                <a:gd name="T78" fmla="*/ 135 w 2110"/>
                <a:gd name="T79" fmla="*/ 1512 h 2200"/>
                <a:gd name="T80" fmla="*/ 131 w 2110"/>
                <a:gd name="T81" fmla="*/ 1456 h 2200"/>
                <a:gd name="T82" fmla="*/ 122 w 2110"/>
                <a:gd name="T83" fmla="*/ 1384 h 2200"/>
                <a:gd name="T84" fmla="*/ 115 w 2110"/>
                <a:gd name="T85" fmla="*/ 1308 h 2200"/>
                <a:gd name="T86" fmla="*/ 159 w 2110"/>
                <a:gd name="T87" fmla="*/ 1239 h 2200"/>
                <a:gd name="T88" fmla="*/ 217 w 2110"/>
                <a:gd name="T89" fmla="*/ 1163 h 2200"/>
                <a:gd name="T90" fmla="*/ 258 w 2110"/>
                <a:gd name="T91" fmla="*/ 1090 h 2200"/>
                <a:gd name="T92" fmla="*/ 332 w 2110"/>
                <a:gd name="T93" fmla="*/ 1055 h 2200"/>
                <a:gd name="T94" fmla="*/ 291 w 2110"/>
                <a:gd name="T95" fmla="*/ 953 h 2200"/>
                <a:gd name="T96" fmla="*/ 311 w 2110"/>
                <a:gd name="T97" fmla="*/ 851 h 2200"/>
                <a:gd name="T98" fmla="*/ 350 w 2110"/>
                <a:gd name="T99" fmla="*/ 735 h 2200"/>
                <a:gd name="T100" fmla="*/ 373 w 2110"/>
                <a:gd name="T101" fmla="*/ 636 h 2200"/>
                <a:gd name="T102" fmla="*/ 430 w 2110"/>
                <a:gd name="T103" fmla="*/ 569 h 2200"/>
                <a:gd name="T104" fmla="*/ 404 w 2110"/>
                <a:gd name="T105" fmla="*/ 495 h 2200"/>
                <a:gd name="T106" fmla="*/ 378 w 2110"/>
                <a:gd name="T107" fmla="*/ 432 h 2200"/>
                <a:gd name="T108" fmla="*/ 368 w 2110"/>
                <a:gd name="T109" fmla="*/ 370 h 2200"/>
                <a:gd name="T110" fmla="*/ 378 w 2110"/>
                <a:gd name="T111" fmla="*/ 272 h 2200"/>
                <a:gd name="T112" fmla="*/ 419 w 2110"/>
                <a:gd name="T113" fmla="*/ 171 h 2200"/>
                <a:gd name="T114" fmla="*/ 407 w 2110"/>
                <a:gd name="T115" fmla="*/ 96 h 2200"/>
                <a:gd name="T116" fmla="*/ 455 w 2110"/>
                <a:gd name="T117" fmla="*/ 37 h 2200"/>
                <a:gd name="T118" fmla="*/ 588 w 2110"/>
                <a:gd name="T119" fmla="*/ 99 h 2200"/>
                <a:gd name="T120" fmla="*/ 736 w 2110"/>
                <a:gd name="T121" fmla="*/ 60 h 2200"/>
                <a:gd name="T122" fmla="*/ 887 w 2110"/>
                <a:gd name="T123" fmla="*/ 117 h 2200"/>
                <a:gd name="T124" fmla="*/ 1035 w 2110"/>
                <a:gd name="T125" fmla="*/ 61 h 22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 ang="0">
                  <a:pos x="T116" y="T117"/>
                </a:cxn>
                <a:cxn ang="0">
                  <a:pos x="T118" y="T119"/>
                </a:cxn>
                <a:cxn ang="0">
                  <a:pos x="T120" y="T121"/>
                </a:cxn>
                <a:cxn ang="0">
                  <a:pos x="T122" y="T123"/>
                </a:cxn>
                <a:cxn ang="0">
                  <a:pos x="T124" y="T125"/>
                </a:cxn>
              </a:cxnLst>
              <a:rect l="0" t="0" r="r" b="b"/>
              <a:pathLst>
                <a:path w="2110" h="2200">
                  <a:moveTo>
                    <a:pt x="1055" y="7"/>
                  </a:moveTo>
                  <a:lnTo>
                    <a:pt x="1058" y="9"/>
                  </a:lnTo>
                  <a:lnTo>
                    <a:pt x="1061" y="9"/>
                  </a:lnTo>
                  <a:lnTo>
                    <a:pt x="1065" y="9"/>
                  </a:lnTo>
                  <a:lnTo>
                    <a:pt x="1068" y="9"/>
                  </a:lnTo>
                  <a:lnTo>
                    <a:pt x="1071" y="9"/>
                  </a:lnTo>
                  <a:lnTo>
                    <a:pt x="1073" y="9"/>
                  </a:lnTo>
                  <a:lnTo>
                    <a:pt x="1076" y="9"/>
                  </a:lnTo>
                  <a:lnTo>
                    <a:pt x="1079" y="9"/>
                  </a:lnTo>
                  <a:lnTo>
                    <a:pt x="1084" y="9"/>
                  </a:lnTo>
                  <a:lnTo>
                    <a:pt x="1088" y="10"/>
                  </a:lnTo>
                  <a:lnTo>
                    <a:pt x="1089" y="10"/>
                  </a:lnTo>
                  <a:lnTo>
                    <a:pt x="1093" y="12"/>
                  </a:lnTo>
                  <a:lnTo>
                    <a:pt x="1094" y="12"/>
                  </a:lnTo>
                  <a:lnTo>
                    <a:pt x="1096" y="14"/>
                  </a:lnTo>
                  <a:lnTo>
                    <a:pt x="1099" y="14"/>
                  </a:lnTo>
                  <a:lnTo>
                    <a:pt x="1102" y="15"/>
                  </a:lnTo>
                  <a:lnTo>
                    <a:pt x="1104" y="17"/>
                  </a:lnTo>
                  <a:lnTo>
                    <a:pt x="1107" y="17"/>
                  </a:lnTo>
                  <a:lnTo>
                    <a:pt x="1107" y="19"/>
                  </a:lnTo>
                  <a:lnTo>
                    <a:pt x="1109" y="23"/>
                  </a:lnTo>
                  <a:lnTo>
                    <a:pt x="1109" y="27"/>
                  </a:lnTo>
                  <a:lnTo>
                    <a:pt x="1109" y="28"/>
                  </a:lnTo>
                  <a:lnTo>
                    <a:pt x="1109" y="32"/>
                  </a:lnTo>
                  <a:lnTo>
                    <a:pt x="1109" y="33"/>
                  </a:lnTo>
                  <a:lnTo>
                    <a:pt x="1111" y="35"/>
                  </a:lnTo>
                  <a:lnTo>
                    <a:pt x="1111" y="40"/>
                  </a:lnTo>
                  <a:lnTo>
                    <a:pt x="1111" y="42"/>
                  </a:lnTo>
                  <a:lnTo>
                    <a:pt x="1114" y="46"/>
                  </a:lnTo>
                  <a:lnTo>
                    <a:pt x="1114" y="48"/>
                  </a:lnTo>
                  <a:lnTo>
                    <a:pt x="1116" y="51"/>
                  </a:lnTo>
                  <a:lnTo>
                    <a:pt x="1117" y="53"/>
                  </a:lnTo>
                  <a:lnTo>
                    <a:pt x="1117" y="56"/>
                  </a:lnTo>
                  <a:lnTo>
                    <a:pt x="1119" y="60"/>
                  </a:lnTo>
                  <a:lnTo>
                    <a:pt x="1121" y="63"/>
                  </a:lnTo>
                  <a:lnTo>
                    <a:pt x="1122" y="65"/>
                  </a:lnTo>
                  <a:lnTo>
                    <a:pt x="1124" y="66"/>
                  </a:lnTo>
                  <a:lnTo>
                    <a:pt x="1124" y="68"/>
                  </a:lnTo>
                  <a:lnTo>
                    <a:pt x="1125" y="71"/>
                  </a:lnTo>
                  <a:lnTo>
                    <a:pt x="1125" y="74"/>
                  </a:lnTo>
                  <a:lnTo>
                    <a:pt x="1125" y="76"/>
                  </a:lnTo>
                  <a:lnTo>
                    <a:pt x="1127" y="78"/>
                  </a:lnTo>
                  <a:lnTo>
                    <a:pt x="1129" y="79"/>
                  </a:lnTo>
                  <a:lnTo>
                    <a:pt x="1129" y="81"/>
                  </a:lnTo>
                  <a:lnTo>
                    <a:pt x="1130" y="84"/>
                  </a:lnTo>
                  <a:lnTo>
                    <a:pt x="1130" y="86"/>
                  </a:lnTo>
                  <a:lnTo>
                    <a:pt x="1132" y="89"/>
                  </a:lnTo>
                  <a:lnTo>
                    <a:pt x="1132" y="92"/>
                  </a:lnTo>
                  <a:lnTo>
                    <a:pt x="1134" y="94"/>
                  </a:lnTo>
                  <a:lnTo>
                    <a:pt x="1134" y="96"/>
                  </a:lnTo>
                  <a:lnTo>
                    <a:pt x="1135" y="99"/>
                  </a:lnTo>
                  <a:lnTo>
                    <a:pt x="1137" y="102"/>
                  </a:lnTo>
                  <a:lnTo>
                    <a:pt x="1137" y="104"/>
                  </a:lnTo>
                  <a:lnTo>
                    <a:pt x="1139" y="106"/>
                  </a:lnTo>
                  <a:lnTo>
                    <a:pt x="1140" y="109"/>
                  </a:lnTo>
                  <a:lnTo>
                    <a:pt x="1142" y="111"/>
                  </a:lnTo>
                  <a:lnTo>
                    <a:pt x="1145" y="112"/>
                  </a:lnTo>
                  <a:lnTo>
                    <a:pt x="1148" y="112"/>
                  </a:lnTo>
                  <a:lnTo>
                    <a:pt x="1148" y="114"/>
                  </a:lnTo>
                  <a:lnTo>
                    <a:pt x="1152" y="115"/>
                  </a:lnTo>
                  <a:lnTo>
                    <a:pt x="1155" y="115"/>
                  </a:lnTo>
                  <a:lnTo>
                    <a:pt x="1157" y="117"/>
                  </a:lnTo>
                  <a:lnTo>
                    <a:pt x="1160" y="117"/>
                  </a:lnTo>
                  <a:lnTo>
                    <a:pt x="1165" y="119"/>
                  </a:lnTo>
                  <a:lnTo>
                    <a:pt x="1167" y="119"/>
                  </a:lnTo>
                  <a:lnTo>
                    <a:pt x="1170" y="119"/>
                  </a:lnTo>
                  <a:lnTo>
                    <a:pt x="1172" y="119"/>
                  </a:lnTo>
                  <a:lnTo>
                    <a:pt x="1172" y="120"/>
                  </a:lnTo>
                  <a:lnTo>
                    <a:pt x="1173" y="120"/>
                  </a:lnTo>
                  <a:lnTo>
                    <a:pt x="1175" y="120"/>
                  </a:lnTo>
                  <a:lnTo>
                    <a:pt x="1176" y="120"/>
                  </a:lnTo>
                  <a:lnTo>
                    <a:pt x="1178" y="122"/>
                  </a:lnTo>
                  <a:lnTo>
                    <a:pt x="1180" y="124"/>
                  </a:lnTo>
                  <a:lnTo>
                    <a:pt x="1181" y="124"/>
                  </a:lnTo>
                  <a:lnTo>
                    <a:pt x="1183" y="124"/>
                  </a:lnTo>
                  <a:lnTo>
                    <a:pt x="1185" y="124"/>
                  </a:lnTo>
                  <a:lnTo>
                    <a:pt x="1185" y="122"/>
                  </a:lnTo>
                  <a:lnTo>
                    <a:pt x="1186" y="122"/>
                  </a:lnTo>
                  <a:lnTo>
                    <a:pt x="1188" y="122"/>
                  </a:lnTo>
                  <a:lnTo>
                    <a:pt x="1188" y="120"/>
                  </a:lnTo>
                  <a:lnTo>
                    <a:pt x="1190" y="120"/>
                  </a:lnTo>
                  <a:lnTo>
                    <a:pt x="1191" y="120"/>
                  </a:lnTo>
                  <a:lnTo>
                    <a:pt x="1193" y="120"/>
                  </a:lnTo>
                  <a:lnTo>
                    <a:pt x="1193" y="122"/>
                  </a:lnTo>
                  <a:lnTo>
                    <a:pt x="1195" y="122"/>
                  </a:lnTo>
                  <a:lnTo>
                    <a:pt x="1196" y="120"/>
                  </a:lnTo>
                  <a:lnTo>
                    <a:pt x="1198" y="120"/>
                  </a:lnTo>
                  <a:lnTo>
                    <a:pt x="1199" y="120"/>
                  </a:lnTo>
                  <a:lnTo>
                    <a:pt x="1199" y="119"/>
                  </a:lnTo>
                  <a:lnTo>
                    <a:pt x="1201" y="119"/>
                  </a:lnTo>
                  <a:lnTo>
                    <a:pt x="1201" y="120"/>
                  </a:lnTo>
                  <a:lnTo>
                    <a:pt x="1201" y="122"/>
                  </a:lnTo>
                  <a:lnTo>
                    <a:pt x="1203" y="122"/>
                  </a:lnTo>
                  <a:lnTo>
                    <a:pt x="1204" y="124"/>
                  </a:lnTo>
                  <a:lnTo>
                    <a:pt x="1206" y="124"/>
                  </a:lnTo>
                  <a:lnTo>
                    <a:pt x="1208" y="124"/>
                  </a:lnTo>
                  <a:lnTo>
                    <a:pt x="1209" y="125"/>
                  </a:lnTo>
                  <a:lnTo>
                    <a:pt x="1213" y="127"/>
                  </a:lnTo>
                  <a:lnTo>
                    <a:pt x="1214" y="127"/>
                  </a:lnTo>
                  <a:lnTo>
                    <a:pt x="1216" y="127"/>
                  </a:lnTo>
                  <a:lnTo>
                    <a:pt x="1219" y="129"/>
                  </a:lnTo>
                  <a:lnTo>
                    <a:pt x="1222" y="130"/>
                  </a:lnTo>
                  <a:lnTo>
                    <a:pt x="1226" y="132"/>
                  </a:lnTo>
                  <a:lnTo>
                    <a:pt x="1229" y="132"/>
                  </a:lnTo>
                  <a:lnTo>
                    <a:pt x="1231" y="130"/>
                  </a:lnTo>
                  <a:lnTo>
                    <a:pt x="1232" y="130"/>
                  </a:lnTo>
                  <a:lnTo>
                    <a:pt x="1236" y="130"/>
                  </a:lnTo>
                  <a:lnTo>
                    <a:pt x="1242" y="129"/>
                  </a:lnTo>
                  <a:lnTo>
                    <a:pt x="1245" y="129"/>
                  </a:lnTo>
                  <a:lnTo>
                    <a:pt x="1247" y="127"/>
                  </a:lnTo>
                  <a:lnTo>
                    <a:pt x="1250" y="127"/>
                  </a:lnTo>
                  <a:lnTo>
                    <a:pt x="1252" y="127"/>
                  </a:lnTo>
                  <a:lnTo>
                    <a:pt x="1255" y="125"/>
                  </a:lnTo>
                  <a:lnTo>
                    <a:pt x="1257" y="125"/>
                  </a:lnTo>
                  <a:lnTo>
                    <a:pt x="1259" y="125"/>
                  </a:lnTo>
                  <a:lnTo>
                    <a:pt x="1260" y="124"/>
                  </a:lnTo>
                  <a:lnTo>
                    <a:pt x="1267" y="124"/>
                  </a:lnTo>
                  <a:lnTo>
                    <a:pt x="1272" y="122"/>
                  </a:lnTo>
                  <a:lnTo>
                    <a:pt x="1275" y="122"/>
                  </a:lnTo>
                  <a:lnTo>
                    <a:pt x="1277" y="120"/>
                  </a:lnTo>
                  <a:lnTo>
                    <a:pt x="1278" y="120"/>
                  </a:lnTo>
                  <a:lnTo>
                    <a:pt x="1282" y="120"/>
                  </a:lnTo>
                  <a:lnTo>
                    <a:pt x="1285" y="119"/>
                  </a:lnTo>
                  <a:lnTo>
                    <a:pt x="1290" y="119"/>
                  </a:lnTo>
                  <a:lnTo>
                    <a:pt x="1295" y="117"/>
                  </a:lnTo>
                  <a:lnTo>
                    <a:pt x="1298" y="117"/>
                  </a:lnTo>
                  <a:lnTo>
                    <a:pt x="1300" y="117"/>
                  </a:lnTo>
                  <a:lnTo>
                    <a:pt x="1303" y="115"/>
                  </a:lnTo>
                  <a:lnTo>
                    <a:pt x="1306" y="115"/>
                  </a:lnTo>
                  <a:lnTo>
                    <a:pt x="1310" y="115"/>
                  </a:lnTo>
                  <a:lnTo>
                    <a:pt x="1313" y="114"/>
                  </a:lnTo>
                  <a:lnTo>
                    <a:pt x="1316" y="114"/>
                  </a:lnTo>
                  <a:lnTo>
                    <a:pt x="1319" y="114"/>
                  </a:lnTo>
                  <a:lnTo>
                    <a:pt x="1324" y="112"/>
                  </a:lnTo>
                  <a:lnTo>
                    <a:pt x="1326" y="112"/>
                  </a:lnTo>
                  <a:lnTo>
                    <a:pt x="1329" y="111"/>
                  </a:lnTo>
                  <a:lnTo>
                    <a:pt x="1334" y="109"/>
                  </a:lnTo>
                  <a:lnTo>
                    <a:pt x="1337" y="111"/>
                  </a:lnTo>
                  <a:lnTo>
                    <a:pt x="1341" y="111"/>
                  </a:lnTo>
                  <a:lnTo>
                    <a:pt x="1344" y="112"/>
                  </a:lnTo>
                  <a:lnTo>
                    <a:pt x="1347" y="112"/>
                  </a:lnTo>
                  <a:lnTo>
                    <a:pt x="1352" y="114"/>
                  </a:lnTo>
                  <a:lnTo>
                    <a:pt x="1356" y="114"/>
                  </a:lnTo>
                  <a:lnTo>
                    <a:pt x="1357" y="114"/>
                  </a:lnTo>
                  <a:lnTo>
                    <a:pt x="1359" y="114"/>
                  </a:lnTo>
                  <a:lnTo>
                    <a:pt x="1362" y="112"/>
                  </a:lnTo>
                  <a:lnTo>
                    <a:pt x="1364" y="112"/>
                  </a:lnTo>
                  <a:lnTo>
                    <a:pt x="1365" y="111"/>
                  </a:lnTo>
                  <a:lnTo>
                    <a:pt x="1367" y="111"/>
                  </a:lnTo>
                  <a:lnTo>
                    <a:pt x="1367" y="109"/>
                  </a:lnTo>
                  <a:lnTo>
                    <a:pt x="1367" y="107"/>
                  </a:lnTo>
                  <a:lnTo>
                    <a:pt x="1367" y="106"/>
                  </a:lnTo>
                  <a:lnTo>
                    <a:pt x="1369" y="102"/>
                  </a:lnTo>
                  <a:lnTo>
                    <a:pt x="1370" y="102"/>
                  </a:lnTo>
                  <a:lnTo>
                    <a:pt x="1370" y="101"/>
                  </a:lnTo>
                  <a:lnTo>
                    <a:pt x="1372" y="101"/>
                  </a:lnTo>
                  <a:lnTo>
                    <a:pt x="1372" y="99"/>
                  </a:lnTo>
                  <a:lnTo>
                    <a:pt x="1374" y="99"/>
                  </a:lnTo>
                  <a:lnTo>
                    <a:pt x="1377" y="97"/>
                  </a:lnTo>
                  <a:lnTo>
                    <a:pt x="1377" y="96"/>
                  </a:lnTo>
                  <a:lnTo>
                    <a:pt x="1379" y="96"/>
                  </a:lnTo>
                  <a:lnTo>
                    <a:pt x="1379" y="94"/>
                  </a:lnTo>
                  <a:lnTo>
                    <a:pt x="1380" y="94"/>
                  </a:lnTo>
                  <a:lnTo>
                    <a:pt x="1382" y="94"/>
                  </a:lnTo>
                  <a:lnTo>
                    <a:pt x="1382" y="92"/>
                  </a:lnTo>
                  <a:lnTo>
                    <a:pt x="1383" y="92"/>
                  </a:lnTo>
                  <a:lnTo>
                    <a:pt x="1383" y="94"/>
                  </a:lnTo>
                  <a:lnTo>
                    <a:pt x="1385" y="94"/>
                  </a:lnTo>
                  <a:lnTo>
                    <a:pt x="1387" y="94"/>
                  </a:lnTo>
                  <a:lnTo>
                    <a:pt x="1388" y="94"/>
                  </a:lnTo>
                  <a:lnTo>
                    <a:pt x="1390" y="94"/>
                  </a:lnTo>
                  <a:lnTo>
                    <a:pt x="1390" y="96"/>
                  </a:lnTo>
                  <a:lnTo>
                    <a:pt x="1393" y="96"/>
                  </a:lnTo>
                  <a:lnTo>
                    <a:pt x="1395" y="94"/>
                  </a:lnTo>
                  <a:lnTo>
                    <a:pt x="1398" y="89"/>
                  </a:lnTo>
                  <a:lnTo>
                    <a:pt x="1400" y="86"/>
                  </a:lnTo>
                  <a:lnTo>
                    <a:pt x="1402" y="83"/>
                  </a:lnTo>
                  <a:lnTo>
                    <a:pt x="1403" y="79"/>
                  </a:lnTo>
                  <a:lnTo>
                    <a:pt x="1403" y="78"/>
                  </a:lnTo>
                  <a:lnTo>
                    <a:pt x="1405" y="74"/>
                  </a:lnTo>
                  <a:lnTo>
                    <a:pt x="1408" y="69"/>
                  </a:lnTo>
                  <a:lnTo>
                    <a:pt x="1410" y="66"/>
                  </a:lnTo>
                  <a:lnTo>
                    <a:pt x="1413" y="61"/>
                  </a:lnTo>
                  <a:lnTo>
                    <a:pt x="1413" y="56"/>
                  </a:lnTo>
                  <a:lnTo>
                    <a:pt x="1413" y="55"/>
                  </a:lnTo>
                  <a:lnTo>
                    <a:pt x="1413" y="50"/>
                  </a:lnTo>
                  <a:lnTo>
                    <a:pt x="1416" y="51"/>
                  </a:lnTo>
                  <a:lnTo>
                    <a:pt x="1418" y="53"/>
                  </a:lnTo>
                  <a:lnTo>
                    <a:pt x="1420" y="53"/>
                  </a:lnTo>
                  <a:lnTo>
                    <a:pt x="1421" y="55"/>
                  </a:lnTo>
                  <a:lnTo>
                    <a:pt x="1423" y="56"/>
                  </a:lnTo>
                  <a:lnTo>
                    <a:pt x="1426" y="60"/>
                  </a:lnTo>
                  <a:lnTo>
                    <a:pt x="1428" y="61"/>
                  </a:lnTo>
                  <a:lnTo>
                    <a:pt x="1429" y="63"/>
                  </a:lnTo>
                  <a:lnTo>
                    <a:pt x="1433" y="65"/>
                  </a:lnTo>
                  <a:lnTo>
                    <a:pt x="1436" y="65"/>
                  </a:lnTo>
                  <a:lnTo>
                    <a:pt x="1439" y="68"/>
                  </a:lnTo>
                  <a:lnTo>
                    <a:pt x="1441" y="68"/>
                  </a:lnTo>
                  <a:lnTo>
                    <a:pt x="1444" y="71"/>
                  </a:lnTo>
                  <a:lnTo>
                    <a:pt x="1448" y="74"/>
                  </a:lnTo>
                  <a:lnTo>
                    <a:pt x="1451" y="76"/>
                  </a:lnTo>
                  <a:lnTo>
                    <a:pt x="1454" y="79"/>
                  </a:lnTo>
                  <a:lnTo>
                    <a:pt x="1457" y="81"/>
                  </a:lnTo>
                  <a:lnTo>
                    <a:pt x="1459" y="84"/>
                  </a:lnTo>
                  <a:lnTo>
                    <a:pt x="1462" y="86"/>
                  </a:lnTo>
                  <a:lnTo>
                    <a:pt x="1464" y="88"/>
                  </a:lnTo>
                  <a:lnTo>
                    <a:pt x="1467" y="91"/>
                  </a:lnTo>
                  <a:lnTo>
                    <a:pt x="1471" y="94"/>
                  </a:lnTo>
                  <a:lnTo>
                    <a:pt x="1474" y="96"/>
                  </a:lnTo>
                  <a:lnTo>
                    <a:pt x="1475" y="97"/>
                  </a:lnTo>
                  <a:lnTo>
                    <a:pt x="1477" y="99"/>
                  </a:lnTo>
                  <a:lnTo>
                    <a:pt x="1480" y="101"/>
                  </a:lnTo>
                  <a:lnTo>
                    <a:pt x="1482" y="106"/>
                  </a:lnTo>
                  <a:lnTo>
                    <a:pt x="1484" y="107"/>
                  </a:lnTo>
                  <a:lnTo>
                    <a:pt x="1485" y="111"/>
                  </a:lnTo>
                  <a:lnTo>
                    <a:pt x="1485" y="112"/>
                  </a:lnTo>
                  <a:lnTo>
                    <a:pt x="1485" y="115"/>
                  </a:lnTo>
                  <a:lnTo>
                    <a:pt x="1487" y="119"/>
                  </a:lnTo>
                  <a:lnTo>
                    <a:pt x="1487" y="120"/>
                  </a:lnTo>
                  <a:lnTo>
                    <a:pt x="1487" y="132"/>
                  </a:lnTo>
                  <a:lnTo>
                    <a:pt x="1487" y="134"/>
                  </a:lnTo>
                  <a:lnTo>
                    <a:pt x="1485" y="134"/>
                  </a:lnTo>
                  <a:lnTo>
                    <a:pt x="1484" y="135"/>
                  </a:lnTo>
                  <a:lnTo>
                    <a:pt x="1482" y="135"/>
                  </a:lnTo>
                  <a:lnTo>
                    <a:pt x="1480" y="135"/>
                  </a:lnTo>
                  <a:lnTo>
                    <a:pt x="1480" y="137"/>
                  </a:lnTo>
                  <a:lnTo>
                    <a:pt x="1484" y="138"/>
                  </a:lnTo>
                  <a:lnTo>
                    <a:pt x="1484" y="140"/>
                  </a:lnTo>
                  <a:lnTo>
                    <a:pt x="1482" y="140"/>
                  </a:lnTo>
                  <a:lnTo>
                    <a:pt x="1482" y="142"/>
                  </a:lnTo>
                  <a:lnTo>
                    <a:pt x="1480" y="142"/>
                  </a:lnTo>
                  <a:lnTo>
                    <a:pt x="1482" y="143"/>
                  </a:lnTo>
                  <a:lnTo>
                    <a:pt x="1480" y="143"/>
                  </a:lnTo>
                  <a:lnTo>
                    <a:pt x="1480" y="145"/>
                  </a:lnTo>
                  <a:lnTo>
                    <a:pt x="1482" y="147"/>
                  </a:lnTo>
                  <a:lnTo>
                    <a:pt x="1482" y="148"/>
                  </a:lnTo>
                  <a:lnTo>
                    <a:pt x="1482" y="150"/>
                  </a:lnTo>
                  <a:lnTo>
                    <a:pt x="1480" y="153"/>
                  </a:lnTo>
                  <a:lnTo>
                    <a:pt x="1479" y="157"/>
                  </a:lnTo>
                  <a:lnTo>
                    <a:pt x="1477" y="158"/>
                  </a:lnTo>
                  <a:lnTo>
                    <a:pt x="1475" y="161"/>
                  </a:lnTo>
                  <a:lnTo>
                    <a:pt x="1474" y="165"/>
                  </a:lnTo>
                  <a:lnTo>
                    <a:pt x="1474" y="166"/>
                  </a:lnTo>
                  <a:lnTo>
                    <a:pt x="1472" y="170"/>
                  </a:lnTo>
                  <a:lnTo>
                    <a:pt x="1471" y="173"/>
                  </a:lnTo>
                  <a:lnTo>
                    <a:pt x="1471" y="175"/>
                  </a:lnTo>
                  <a:lnTo>
                    <a:pt x="1469" y="178"/>
                  </a:lnTo>
                  <a:lnTo>
                    <a:pt x="1467" y="180"/>
                  </a:lnTo>
                  <a:lnTo>
                    <a:pt x="1469" y="181"/>
                  </a:lnTo>
                  <a:lnTo>
                    <a:pt x="1469" y="183"/>
                  </a:lnTo>
                  <a:lnTo>
                    <a:pt x="1469" y="186"/>
                  </a:lnTo>
                  <a:lnTo>
                    <a:pt x="1467" y="191"/>
                  </a:lnTo>
                  <a:lnTo>
                    <a:pt x="1467" y="193"/>
                  </a:lnTo>
                  <a:lnTo>
                    <a:pt x="1466" y="196"/>
                  </a:lnTo>
                  <a:lnTo>
                    <a:pt x="1466" y="198"/>
                  </a:lnTo>
                  <a:lnTo>
                    <a:pt x="1466" y="201"/>
                  </a:lnTo>
                  <a:lnTo>
                    <a:pt x="1464" y="203"/>
                  </a:lnTo>
                  <a:lnTo>
                    <a:pt x="1464" y="206"/>
                  </a:lnTo>
                  <a:lnTo>
                    <a:pt x="1464" y="207"/>
                  </a:lnTo>
                  <a:lnTo>
                    <a:pt x="1462" y="211"/>
                  </a:lnTo>
                  <a:lnTo>
                    <a:pt x="1462" y="212"/>
                  </a:lnTo>
                  <a:lnTo>
                    <a:pt x="1459" y="214"/>
                  </a:lnTo>
                  <a:lnTo>
                    <a:pt x="1456" y="216"/>
                  </a:lnTo>
                  <a:lnTo>
                    <a:pt x="1454" y="216"/>
                  </a:lnTo>
                  <a:lnTo>
                    <a:pt x="1454" y="222"/>
                  </a:lnTo>
                  <a:lnTo>
                    <a:pt x="1449" y="232"/>
                  </a:lnTo>
                  <a:lnTo>
                    <a:pt x="1448" y="235"/>
                  </a:lnTo>
                  <a:lnTo>
                    <a:pt x="1446" y="240"/>
                  </a:lnTo>
                  <a:lnTo>
                    <a:pt x="1449" y="242"/>
                  </a:lnTo>
                  <a:lnTo>
                    <a:pt x="1452" y="242"/>
                  </a:lnTo>
                  <a:lnTo>
                    <a:pt x="1456" y="244"/>
                  </a:lnTo>
                  <a:lnTo>
                    <a:pt x="1459" y="245"/>
                  </a:lnTo>
                  <a:lnTo>
                    <a:pt x="1466" y="247"/>
                  </a:lnTo>
                  <a:lnTo>
                    <a:pt x="1474" y="249"/>
                  </a:lnTo>
                  <a:lnTo>
                    <a:pt x="1480" y="249"/>
                  </a:lnTo>
                  <a:lnTo>
                    <a:pt x="1484" y="250"/>
                  </a:lnTo>
                  <a:lnTo>
                    <a:pt x="1487" y="250"/>
                  </a:lnTo>
                  <a:lnTo>
                    <a:pt x="1489" y="250"/>
                  </a:lnTo>
                  <a:lnTo>
                    <a:pt x="1490" y="252"/>
                  </a:lnTo>
                  <a:lnTo>
                    <a:pt x="1492" y="252"/>
                  </a:lnTo>
                  <a:lnTo>
                    <a:pt x="1500" y="253"/>
                  </a:lnTo>
                  <a:lnTo>
                    <a:pt x="1503" y="255"/>
                  </a:lnTo>
                  <a:lnTo>
                    <a:pt x="1505" y="255"/>
                  </a:lnTo>
                  <a:lnTo>
                    <a:pt x="1507" y="255"/>
                  </a:lnTo>
                  <a:lnTo>
                    <a:pt x="1513" y="257"/>
                  </a:lnTo>
                  <a:lnTo>
                    <a:pt x="1517" y="257"/>
                  </a:lnTo>
                  <a:lnTo>
                    <a:pt x="1518" y="257"/>
                  </a:lnTo>
                  <a:lnTo>
                    <a:pt x="1521" y="257"/>
                  </a:lnTo>
                  <a:lnTo>
                    <a:pt x="1525" y="257"/>
                  </a:lnTo>
                  <a:lnTo>
                    <a:pt x="1526" y="257"/>
                  </a:lnTo>
                  <a:lnTo>
                    <a:pt x="1528" y="257"/>
                  </a:lnTo>
                  <a:lnTo>
                    <a:pt x="1531" y="257"/>
                  </a:lnTo>
                  <a:lnTo>
                    <a:pt x="1538" y="258"/>
                  </a:lnTo>
                  <a:lnTo>
                    <a:pt x="1538" y="260"/>
                  </a:lnTo>
                  <a:lnTo>
                    <a:pt x="1540" y="262"/>
                  </a:lnTo>
                  <a:lnTo>
                    <a:pt x="1540" y="265"/>
                  </a:lnTo>
                  <a:lnTo>
                    <a:pt x="1541" y="265"/>
                  </a:lnTo>
                  <a:lnTo>
                    <a:pt x="1541" y="267"/>
                  </a:lnTo>
                  <a:lnTo>
                    <a:pt x="1541" y="270"/>
                  </a:lnTo>
                  <a:lnTo>
                    <a:pt x="1540" y="270"/>
                  </a:lnTo>
                  <a:lnTo>
                    <a:pt x="1540" y="272"/>
                  </a:lnTo>
                  <a:lnTo>
                    <a:pt x="1538" y="275"/>
                  </a:lnTo>
                  <a:lnTo>
                    <a:pt x="1536" y="276"/>
                  </a:lnTo>
                  <a:lnTo>
                    <a:pt x="1535" y="278"/>
                  </a:lnTo>
                  <a:lnTo>
                    <a:pt x="1535" y="280"/>
                  </a:lnTo>
                  <a:lnTo>
                    <a:pt x="1535" y="281"/>
                  </a:lnTo>
                  <a:lnTo>
                    <a:pt x="1533" y="281"/>
                  </a:lnTo>
                  <a:lnTo>
                    <a:pt x="1533" y="283"/>
                  </a:lnTo>
                  <a:lnTo>
                    <a:pt x="1531" y="283"/>
                  </a:lnTo>
                  <a:lnTo>
                    <a:pt x="1531" y="285"/>
                  </a:lnTo>
                  <a:lnTo>
                    <a:pt x="1530" y="286"/>
                  </a:lnTo>
                  <a:lnTo>
                    <a:pt x="1528" y="288"/>
                  </a:lnTo>
                  <a:lnTo>
                    <a:pt x="1526" y="290"/>
                  </a:lnTo>
                  <a:lnTo>
                    <a:pt x="1525" y="291"/>
                  </a:lnTo>
                  <a:lnTo>
                    <a:pt x="1525" y="293"/>
                  </a:lnTo>
                  <a:lnTo>
                    <a:pt x="1525" y="295"/>
                  </a:lnTo>
                  <a:lnTo>
                    <a:pt x="1526" y="296"/>
                  </a:lnTo>
                  <a:lnTo>
                    <a:pt x="1528" y="296"/>
                  </a:lnTo>
                  <a:lnTo>
                    <a:pt x="1528" y="298"/>
                  </a:lnTo>
                  <a:lnTo>
                    <a:pt x="1530" y="299"/>
                  </a:lnTo>
                  <a:lnTo>
                    <a:pt x="1528" y="299"/>
                  </a:lnTo>
                  <a:lnTo>
                    <a:pt x="1528" y="301"/>
                  </a:lnTo>
                  <a:lnTo>
                    <a:pt x="1530" y="303"/>
                  </a:lnTo>
                  <a:lnTo>
                    <a:pt x="1530" y="304"/>
                  </a:lnTo>
                  <a:lnTo>
                    <a:pt x="1530" y="306"/>
                  </a:lnTo>
                  <a:lnTo>
                    <a:pt x="1530" y="308"/>
                  </a:lnTo>
                  <a:lnTo>
                    <a:pt x="1528" y="309"/>
                  </a:lnTo>
                  <a:lnTo>
                    <a:pt x="1528" y="311"/>
                  </a:lnTo>
                  <a:lnTo>
                    <a:pt x="1526" y="311"/>
                  </a:lnTo>
                  <a:lnTo>
                    <a:pt x="1525" y="311"/>
                  </a:lnTo>
                  <a:lnTo>
                    <a:pt x="1523" y="313"/>
                  </a:lnTo>
                  <a:lnTo>
                    <a:pt x="1523" y="314"/>
                  </a:lnTo>
                  <a:lnTo>
                    <a:pt x="1521" y="316"/>
                  </a:lnTo>
                  <a:lnTo>
                    <a:pt x="1521" y="318"/>
                  </a:lnTo>
                  <a:lnTo>
                    <a:pt x="1521" y="319"/>
                  </a:lnTo>
                  <a:lnTo>
                    <a:pt x="1520" y="321"/>
                  </a:lnTo>
                  <a:lnTo>
                    <a:pt x="1520" y="322"/>
                  </a:lnTo>
                  <a:lnTo>
                    <a:pt x="1521" y="326"/>
                  </a:lnTo>
                  <a:lnTo>
                    <a:pt x="1523" y="327"/>
                  </a:lnTo>
                  <a:lnTo>
                    <a:pt x="1525" y="329"/>
                  </a:lnTo>
                  <a:lnTo>
                    <a:pt x="1525" y="331"/>
                  </a:lnTo>
                  <a:lnTo>
                    <a:pt x="1525" y="332"/>
                  </a:lnTo>
                  <a:lnTo>
                    <a:pt x="1523" y="332"/>
                  </a:lnTo>
                  <a:lnTo>
                    <a:pt x="1521" y="332"/>
                  </a:lnTo>
                  <a:lnTo>
                    <a:pt x="1521" y="334"/>
                  </a:lnTo>
                  <a:lnTo>
                    <a:pt x="1520" y="334"/>
                  </a:lnTo>
                  <a:lnTo>
                    <a:pt x="1520" y="336"/>
                  </a:lnTo>
                  <a:lnTo>
                    <a:pt x="1518" y="337"/>
                  </a:lnTo>
                  <a:lnTo>
                    <a:pt x="1517" y="339"/>
                  </a:lnTo>
                  <a:lnTo>
                    <a:pt x="1517" y="341"/>
                  </a:lnTo>
                  <a:lnTo>
                    <a:pt x="1517" y="344"/>
                  </a:lnTo>
                  <a:lnTo>
                    <a:pt x="1515" y="345"/>
                  </a:lnTo>
                  <a:lnTo>
                    <a:pt x="1515" y="347"/>
                  </a:lnTo>
                  <a:lnTo>
                    <a:pt x="1515" y="349"/>
                  </a:lnTo>
                  <a:lnTo>
                    <a:pt x="1515" y="350"/>
                  </a:lnTo>
                  <a:lnTo>
                    <a:pt x="1515" y="352"/>
                  </a:lnTo>
                  <a:lnTo>
                    <a:pt x="1515" y="354"/>
                  </a:lnTo>
                  <a:lnTo>
                    <a:pt x="1517" y="355"/>
                  </a:lnTo>
                  <a:lnTo>
                    <a:pt x="1518" y="355"/>
                  </a:lnTo>
                  <a:lnTo>
                    <a:pt x="1518" y="357"/>
                  </a:lnTo>
                  <a:lnTo>
                    <a:pt x="1520" y="357"/>
                  </a:lnTo>
                  <a:lnTo>
                    <a:pt x="1520" y="359"/>
                  </a:lnTo>
                  <a:lnTo>
                    <a:pt x="1520" y="360"/>
                  </a:lnTo>
                  <a:lnTo>
                    <a:pt x="1520" y="362"/>
                  </a:lnTo>
                  <a:lnTo>
                    <a:pt x="1518" y="362"/>
                  </a:lnTo>
                  <a:lnTo>
                    <a:pt x="1518" y="364"/>
                  </a:lnTo>
                  <a:lnTo>
                    <a:pt x="1520" y="364"/>
                  </a:lnTo>
                  <a:lnTo>
                    <a:pt x="1521" y="364"/>
                  </a:lnTo>
                  <a:lnTo>
                    <a:pt x="1521" y="365"/>
                  </a:lnTo>
                  <a:lnTo>
                    <a:pt x="1520" y="365"/>
                  </a:lnTo>
                  <a:lnTo>
                    <a:pt x="1518" y="368"/>
                  </a:lnTo>
                  <a:lnTo>
                    <a:pt x="1517" y="372"/>
                  </a:lnTo>
                  <a:lnTo>
                    <a:pt x="1517" y="375"/>
                  </a:lnTo>
                  <a:lnTo>
                    <a:pt x="1517" y="377"/>
                  </a:lnTo>
                  <a:lnTo>
                    <a:pt x="1517" y="378"/>
                  </a:lnTo>
                  <a:lnTo>
                    <a:pt x="1520" y="378"/>
                  </a:lnTo>
                  <a:lnTo>
                    <a:pt x="1521" y="378"/>
                  </a:lnTo>
                  <a:lnTo>
                    <a:pt x="1521" y="380"/>
                  </a:lnTo>
                  <a:lnTo>
                    <a:pt x="1523" y="380"/>
                  </a:lnTo>
                  <a:lnTo>
                    <a:pt x="1523" y="382"/>
                  </a:lnTo>
                  <a:lnTo>
                    <a:pt x="1523" y="383"/>
                  </a:lnTo>
                  <a:lnTo>
                    <a:pt x="1521" y="383"/>
                  </a:lnTo>
                  <a:lnTo>
                    <a:pt x="1518" y="383"/>
                  </a:lnTo>
                  <a:lnTo>
                    <a:pt x="1515" y="383"/>
                  </a:lnTo>
                  <a:lnTo>
                    <a:pt x="1510" y="387"/>
                  </a:lnTo>
                  <a:lnTo>
                    <a:pt x="1508" y="388"/>
                  </a:lnTo>
                  <a:lnTo>
                    <a:pt x="1508" y="390"/>
                  </a:lnTo>
                  <a:lnTo>
                    <a:pt x="1510" y="390"/>
                  </a:lnTo>
                  <a:lnTo>
                    <a:pt x="1510" y="391"/>
                  </a:lnTo>
                  <a:lnTo>
                    <a:pt x="1512" y="391"/>
                  </a:lnTo>
                  <a:lnTo>
                    <a:pt x="1513" y="391"/>
                  </a:lnTo>
                  <a:lnTo>
                    <a:pt x="1513" y="393"/>
                  </a:lnTo>
                  <a:lnTo>
                    <a:pt x="1513" y="395"/>
                  </a:lnTo>
                  <a:lnTo>
                    <a:pt x="1513" y="396"/>
                  </a:lnTo>
                  <a:lnTo>
                    <a:pt x="1513" y="398"/>
                  </a:lnTo>
                  <a:lnTo>
                    <a:pt x="1512" y="400"/>
                  </a:lnTo>
                  <a:lnTo>
                    <a:pt x="1510" y="400"/>
                  </a:lnTo>
                  <a:lnTo>
                    <a:pt x="1508" y="398"/>
                  </a:lnTo>
                  <a:lnTo>
                    <a:pt x="1507" y="398"/>
                  </a:lnTo>
                  <a:lnTo>
                    <a:pt x="1505" y="400"/>
                  </a:lnTo>
                  <a:lnTo>
                    <a:pt x="1503" y="401"/>
                  </a:lnTo>
                  <a:lnTo>
                    <a:pt x="1503" y="403"/>
                  </a:lnTo>
                  <a:lnTo>
                    <a:pt x="1505" y="405"/>
                  </a:lnTo>
                  <a:lnTo>
                    <a:pt x="1507" y="408"/>
                  </a:lnTo>
                  <a:lnTo>
                    <a:pt x="1507" y="410"/>
                  </a:lnTo>
                  <a:lnTo>
                    <a:pt x="1507" y="411"/>
                  </a:lnTo>
                  <a:lnTo>
                    <a:pt x="1507" y="413"/>
                  </a:lnTo>
                  <a:lnTo>
                    <a:pt x="1507" y="414"/>
                  </a:lnTo>
                  <a:lnTo>
                    <a:pt x="1505" y="414"/>
                  </a:lnTo>
                  <a:lnTo>
                    <a:pt x="1503" y="414"/>
                  </a:lnTo>
                  <a:lnTo>
                    <a:pt x="1503" y="416"/>
                  </a:lnTo>
                  <a:lnTo>
                    <a:pt x="1502" y="414"/>
                  </a:lnTo>
                  <a:lnTo>
                    <a:pt x="1500" y="414"/>
                  </a:lnTo>
                  <a:lnTo>
                    <a:pt x="1498" y="416"/>
                  </a:lnTo>
                  <a:lnTo>
                    <a:pt x="1497" y="418"/>
                  </a:lnTo>
                  <a:lnTo>
                    <a:pt x="1498" y="418"/>
                  </a:lnTo>
                  <a:lnTo>
                    <a:pt x="1498" y="419"/>
                  </a:lnTo>
                  <a:lnTo>
                    <a:pt x="1500" y="421"/>
                  </a:lnTo>
                  <a:lnTo>
                    <a:pt x="1502" y="423"/>
                  </a:lnTo>
                  <a:lnTo>
                    <a:pt x="1503" y="424"/>
                  </a:lnTo>
                  <a:lnTo>
                    <a:pt x="1503" y="426"/>
                  </a:lnTo>
                  <a:lnTo>
                    <a:pt x="1502" y="426"/>
                  </a:lnTo>
                  <a:lnTo>
                    <a:pt x="1500" y="426"/>
                  </a:lnTo>
                  <a:lnTo>
                    <a:pt x="1498" y="428"/>
                  </a:lnTo>
                  <a:lnTo>
                    <a:pt x="1497" y="428"/>
                  </a:lnTo>
                  <a:lnTo>
                    <a:pt x="1497" y="429"/>
                  </a:lnTo>
                  <a:lnTo>
                    <a:pt x="1497" y="431"/>
                  </a:lnTo>
                  <a:lnTo>
                    <a:pt x="1498" y="434"/>
                  </a:lnTo>
                  <a:lnTo>
                    <a:pt x="1498" y="436"/>
                  </a:lnTo>
                  <a:lnTo>
                    <a:pt x="1498" y="437"/>
                  </a:lnTo>
                  <a:lnTo>
                    <a:pt x="1497" y="437"/>
                  </a:lnTo>
                  <a:lnTo>
                    <a:pt x="1495" y="439"/>
                  </a:lnTo>
                  <a:lnTo>
                    <a:pt x="1494" y="439"/>
                  </a:lnTo>
                  <a:lnTo>
                    <a:pt x="1492" y="439"/>
                  </a:lnTo>
                  <a:lnTo>
                    <a:pt x="1490" y="441"/>
                  </a:lnTo>
                  <a:lnTo>
                    <a:pt x="1490" y="442"/>
                  </a:lnTo>
                  <a:lnTo>
                    <a:pt x="1492" y="442"/>
                  </a:lnTo>
                  <a:lnTo>
                    <a:pt x="1492" y="444"/>
                  </a:lnTo>
                  <a:lnTo>
                    <a:pt x="1494" y="446"/>
                  </a:lnTo>
                  <a:lnTo>
                    <a:pt x="1494" y="447"/>
                  </a:lnTo>
                  <a:lnTo>
                    <a:pt x="1497" y="451"/>
                  </a:lnTo>
                  <a:lnTo>
                    <a:pt x="1497" y="452"/>
                  </a:lnTo>
                  <a:lnTo>
                    <a:pt x="1497" y="454"/>
                  </a:lnTo>
                  <a:lnTo>
                    <a:pt x="1497" y="457"/>
                  </a:lnTo>
                  <a:lnTo>
                    <a:pt x="1497" y="462"/>
                  </a:lnTo>
                  <a:lnTo>
                    <a:pt x="1497" y="464"/>
                  </a:lnTo>
                  <a:lnTo>
                    <a:pt x="1497" y="465"/>
                  </a:lnTo>
                  <a:lnTo>
                    <a:pt x="1497" y="467"/>
                  </a:lnTo>
                  <a:lnTo>
                    <a:pt x="1495" y="467"/>
                  </a:lnTo>
                  <a:lnTo>
                    <a:pt x="1494" y="467"/>
                  </a:lnTo>
                  <a:lnTo>
                    <a:pt x="1492" y="470"/>
                  </a:lnTo>
                  <a:lnTo>
                    <a:pt x="1492" y="472"/>
                  </a:lnTo>
                  <a:lnTo>
                    <a:pt x="1492" y="474"/>
                  </a:lnTo>
                  <a:lnTo>
                    <a:pt x="1492" y="475"/>
                  </a:lnTo>
                  <a:lnTo>
                    <a:pt x="1494" y="475"/>
                  </a:lnTo>
                  <a:lnTo>
                    <a:pt x="1495" y="475"/>
                  </a:lnTo>
                  <a:lnTo>
                    <a:pt x="1497" y="477"/>
                  </a:lnTo>
                  <a:lnTo>
                    <a:pt x="1497" y="478"/>
                  </a:lnTo>
                  <a:lnTo>
                    <a:pt x="1495" y="478"/>
                  </a:lnTo>
                  <a:lnTo>
                    <a:pt x="1494" y="480"/>
                  </a:lnTo>
                  <a:lnTo>
                    <a:pt x="1492" y="480"/>
                  </a:lnTo>
                  <a:lnTo>
                    <a:pt x="1490" y="480"/>
                  </a:lnTo>
                  <a:lnTo>
                    <a:pt x="1489" y="482"/>
                  </a:lnTo>
                  <a:lnTo>
                    <a:pt x="1487" y="482"/>
                  </a:lnTo>
                  <a:lnTo>
                    <a:pt x="1487" y="485"/>
                  </a:lnTo>
                  <a:lnTo>
                    <a:pt x="1487" y="488"/>
                  </a:lnTo>
                  <a:lnTo>
                    <a:pt x="1487" y="490"/>
                  </a:lnTo>
                  <a:lnTo>
                    <a:pt x="1485" y="492"/>
                  </a:lnTo>
                  <a:lnTo>
                    <a:pt x="1485" y="493"/>
                  </a:lnTo>
                  <a:lnTo>
                    <a:pt x="1484" y="495"/>
                  </a:lnTo>
                  <a:lnTo>
                    <a:pt x="1482" y="497"/>
                  </a:lnTo>
                  <a:lnTo>
                    <a:pt x="1482" y="498"/>
                  </a:lnTo>
                  <a:lnTo>
                    <a:pt x="1480" y="498"/>
                  </a:lnTo>
                  <a:lnTo>
                    <a:pt x="1480" y="500"/>
                  </a:lnTo>
                  <a:lnTo>
                    <a:pt x="1479" y="500"/>
                  </a:lnTo>
                  <a:lnTo>
                    <a:pt x="1479" y="501"/>
                  </a:lnTo>
                  <a:lnTo>
                    <a:pt x="1479" y="503"/>
                  </a:lnTo>
                  <a:lnTo>
                    <a:pt x="1479" y="505"/>
                  </a:lnTo>
                  <a:lnTo>
                    <a:pt x="1479" y="506"/>
                  </a:lnTo>
                  <a:lnTo>
                    <a:pt x="1479" y="508"/>
                  </a:lnTo>
                  <a:lnTo>
                    <a:pt x="1477" y="510"/>
                  </a:lnTo>
                  <a:lnTo>
                    <a:pt x="1477" y="511"/>
                  </a:lnTo>
                  <a:lnTo>
                    <a:pt x="1479" y="515"/>
                  </a:lnTo>
                  <a:lnTo>
                    <a:pt x="1479" y="516"/>
                  </a:lnTo>
                  <a:lnTo>
                    <a:pt x="1480" y="518"/>
                  </a:lnTo>
                  <a:lnTo>
                    <a:pt x="1480" y="520"/>
                  </a:lnTo>
                  <a:lnTo>
                    <a:pt x="1479" y="523"/>
                  </a:lnTo>
                  <a:lnTo>
                    <a:pt x="1479" y="524"/>
                  </a:lnTo>
                  <a:lnTo>
                    <a:pt x="1479" y="526"/>
                  </a:lnTo>
                  <a:lnTo>
                    <a:pt x="1477" y="528"/>
                  </a:lnTo>
                  <a:lnTo>
                    <a:pt x="1475" y="531"/>
                  </a:lnTo>
                  <a:lnTo>
                    <a:pt x="1474" y="534"/>
                  </a:lnTo>
                  <a:lnTo>
                    <a:pt x="1472" y="536"/>
                  </a:lnTo>
                  <a:lnTo>
                    <a:pt x="1471" y="536"/>
                  </a:lnTo>
                  <a:lnTo>
                    <a:pt x="1469" y="538"/>
                  </a:lnTo>
                  <a:lnTo>
                    <a:pt x="1467" y="538"/>
                  </a:lnTo>
                  <a:lnTo>
                    <a:pt x="1466" y="538"/>
                  </a:lnTo>
                  <a:lnTo>
                    <a:pt x="1464" y="539"/>
                  </a:lnTo>
                  <a:lnTo>
                    <a:pt x="1462" y="539"/>
                  </a:lnTo>
                  <a:lnTo>
                    <a:pt x="1462" y="541"/>
                  </a:lnTo>
                  <a:lnTo>
                    <a:pt x="1462" y="543"/>
                  </a:lnTo>
                  <a:lnTo>
                    <a:pt x="1461" y="543"/>
                  </a:lnTo>
                  <a:lnTo>
                    <a:pt x="1459" y="546"/>
                  </a:lnTo>
                  <a:lnTo>
                    <a:pt x="1459" y="547"/>
                  </a:lnTo>
                  <a:lnTo>
                    <a:pt x="1459" y="549"/>
                  </a:lnTo>
                  <a:lnTo>
                    <a:pt x="1457" y="552"/>
                  </a:lnTo>
                  <a:lnTo>
                    <a:pt x="1457" y="554"/>
                  </a:lnTo>
                  <a:lnTo>
                    <a:pt x="1457" y="556"/>
                  </a:lnTo>
                  <a:lnTo>
                    <a:pt x="1456" y="557"/>
                  </a:lnTo>
                  <a:lnTo>
                    <a:pt x="1456" y="559"/>
                  </a:lnTo>
                  <a:lnTo>
                    <a:pt x="1457" y="561"/>
                  </a:lnTo>
                  <a:lnTo>
                    <a:pt x="1459" y="561"/>
                  </a:lnTo>
                  <a:lnTo>
                    <a:pt x="1459" y="562"/>
                  </a:lnTo>
                  <a:lnTo>
                    <a:pt x="1461" y="562"/>
                  </a:lnTo>
                  <a:lnTo>
                    <a:pt x="1462" y="562"/>
                  </a:lnTo>
                  <a:lnTo>
                    <a:pt x="1464" y="562"/>
                  </a:lnTo>
                  <a:lnTo>
                    <a:pt x="1466" y="562"/>
                  </a:lnTo>
                  <a:lnTo>
                    <a:pt x="1467" y="562"/>
                  </a:lnTo>
                  <a:lnTo>
                    <a:pt x="1469" y="562"/>
                  </a:lnTo>
                  <a:lnTo>
                    <a:pt x="1471" y="564"/>
                  </a:lnTo>
                  <a:lnTo>
                    <a:pt x="1471" y="566"/>
                  </a:lnTo>
                  <a:lnTo>
                    <a:pt x="1471" y="567"/>
                  </a:lnTo>
                  <a:lnTo>
                    <a:pt x="1472" y="569"/>
                  </a:lnTo>
                  <a:lnTo>
                    <a:pt x="1474" y="569"/>
                  </a:lnTo>
                  <a:lnTo>
                    <a:pt x="1475" y="569"/>
                  </a:lnTo>
                  <a:lnTo>
                    <a:pt x="1477" y="569"/>
                  </a:lnTo>
                  <a:lnTo>
                    <a:pt x="1477" y="570"/>
                  </a:lnTo>
                  <a:lnTo>
                    <a:pt x="1479" y="570"/>
                  </a:lnTo>
                  <a:lnTo>
                    <a:pt x="1479" y="572"/>
                  </a:lnTo>
                  <a:lnTo>
                    <a:pt x="1477" y="574"/>
                  </a:lnTo>
                  <a:lnTo>
                    <a:pt x="1475" y="575"/>
                  </a:lnTo>
                  <a:lnTo>
                    <a:pt x="1475" y="579"/>
                  </a:lnTo>
                  <a:lnTo>
                    <a:pt x="1475" y="580"/>
                  </a:lnTo>
                  <a:lnTo>
                    <a:pt x="1475" y="584"/>
                  </a:lnTo>
                  <a:lnTo>
                    <a:pt x="1475" y="587"/>
                  </a:lnTo>
                  <a:lnTo>
                    <a:pt x="1477" y="589"/>
                  </a:lnTo>
                  <a:lnTo>
                    <a:pt x="1477" y="593"/>
                  </a:lnTo>
                  <a:lnTo>
                    <a:pt x="1477" y="595"/>
                  </a:lnTo>
                  <a:lnTo>
                    <a:pt x="1479" y="597"/>
                  </a:lnTo>
                  <a:lnTo>
                    <a:pt x="1480" y="598"/>
                  </a:lnTo>
                  <a:lnTo>
                    <a:pt x="1480" y="600"/>
                  </a:lnTo>
                  <a:lnTo>
                    <a:pt x="1482" y="600"/>
                  </a:lnTo>
                  <a:lnTo>
                    <a:pt x="1484" y="600"/>
                  </a:lnTo>
                  <a:lnTo>
                    <a:pt x="1484" y="598"/>
                  </a:lnTo>
                  <a:lnTo>
                    <a:pt x="1484" y="597"/>
                  </a:lnTo>
                  <a:lnTo>
                    <a:pt x="1485" y="597"/>
                  </a:lnTo>
                  <a:lnTo>
                    <a:pt x="1487" y="597"/>
                  </a:lnTo>
                  <a:lnTo>
                    <a:pt x="1489" y="597"/>
                  </a:lnTo>
                  <a:lnTo>
                    <a:pt x="1490" y="597"/>
                  </a:lnTo>
                  <a:lnTo>
                    <a:pt x="1490" y="598"/>
                  </a:lnTo>
                  <a:lnTo>
                    <a:pt x="1490" y="600"/>
                  </a:lnTo>
                  <a:lnTo>
                    <a:pt x="1489" y="602"/>
                  </a:lnTo>
                  <a:lnTo>
                    <a:pt x="1487" y="602"/>
                  </a:lnTo>
                  <a:lnTo>
                    <a:pt x="1485" y="602"/>
                  </a:lnTo>
                  <a:lnTo>
                    <a:pt x="1485" y="603"/>
                  </a:lnTo>
                  <a:lnTo>
                    <a:pt x="1484" y="603"/>
                  </a:lnTo>
                  <a:lnTo>
                    <a:pt x="1480" y="607"/>
                  </a:lnTo>
                  <a:lnTo>
                    <a:pt x="1480" y="608"/>
                  </a:lnTo>
                  <a:lnTo>
                    <a:pt x="1480" y="610"/>
                  </a:lnTo>
                  <a:lnTo>
                    <a:pt x="1482" y="610"/>
                  </a:lnTo>
                  <a:lnTo>
                    <a:pt x="1487" y="612"/>
                  </a:lnTo>
                  <a:lnTo>
                    <a:pt x="1489" y="613"/>
                  </a:lnTo>
                  <a:lnTo>
                    <a:pt x="1489" y="615"/>
                  </a:lnTo>
                  <a:lnTo>
                    <a:pt x="1487" y="615"/>
                  </a:lnTo>
                  <a:lnTo>
                    <a:pt x="1485" y="615"/>
                  </a:lnTo>
                  <a:lnTo>
                    <a:pt x="1484" y="615"/>
                  </a:lnTo>
                  <a:lnTo>
                    <a:pt x="1482" y="616"/>
                  </a:lnTo>
                  <a:lnTo>
                    <a:pt x="1482" y="618"/>
                  </a:lnTo>
                  <a:lnTo>
                    <a:pt x="1484" y="618"/>
                  </a:lnTo>
                  <a:lnTo>
                    <a:pt x="1484" y="620"/>
                  </a:lnTo>
                  <a:lnTo>
                    <a:pt x="1485" y="620"/>
                  </a:lnTo>
                  <a:lnTo>
                    <a:pt x="1487" y="620"/>
                  </a:lnTo>
                  <a:lnTo>
                    <a:pt x="1489" y="620"/>
                  </a:lnTo>
                  <a:lnTo>
                    <a:pt x="1489" y="621"/>
                  </a:lnTo>
                  <a:lnTo>
                    <a:pt x="1490" y="621"/>
                  </a:lnTo>
                  <a:lnTo>
                    <a:pt x="1490" y="623"/>
                  </a:lnTo>
                  <a:lnTo>
                    <a:pt x="1492" y="623"/>
                  </a:lnTo>
                  <a:lnTo>
                    <a:pt x="1492" y="625"/>
                  </a:lnTo>
                  <a:lnTo>
                    <a:pt x="1492" y="626"/>
                  </a:lnTo>
                  <a:lnTo>
                    <a:pt x="1492" y="628"/>
                  </a:lnTo>
                  <a:lnTo>
                    <a:pt x="1490" y="628"/>
                  </a:lnTo>
                  <a:lnTo>
                    <a:pt x="1489" y="628"/>
                  </a:lnTo>
                  <a:lnTo>
                    <a:pt x="1489" y="630"/>
                  </a:lnTo>
                  <a:lnTo>
                    <a:pt x="1490" y="631"/>
                  </a:lnTo>
                  <a:lnTo>
                    <a:pt x="1490" y="633"/>
                  </a:lnTo>
                  <a:lnTo>
                    <a:pt x="1492" y="633"/>
                  </a:lnTo>
                  <a:lnTo>
                    <a:pt x="1494" y="635"/>
                  </a:lnTo>
                  <a:lnTo>
                    <a:pt x="1494" y="636"/>
                  </a:lnTo>
                  <a:lnTo>
                    <a:pt x="1495" y="638"/>
                  </a:lnTo>
                  <a:lnTo>
                    <a:pt x="1497" y="638"/>
                  </a:lnTo>
                  <a:lnTo>
                    <a:pt x="1497" y="639"/>
                  </a:lnTo>
                  <a:lnTo>
                    <a:pt x="1495" y="643"/>
                  </a:lnTo>
                  <a:lnTo>
                    <a:pt x="1495" y="644"/>
                  </a:lnTo>
                  <a:lnTo>
                    <a:pt x="1495" y="646"/>
                  </a:lnTo>
                  <a:lnTo>
                    <a:pt x="1495" y="648"/>
                  </a:lnTo>
                  <a:lnTo>
                    <a:pt x="1498" y="646"/>
                  </a:lnTo>
                  <a:lnTo>
                    <a:pt x="1500" y="646"/>
                  </a:lnTo>
                  <a:lnTo>
                    <a:pt x="1502" y="646"/>
                  </a:lnTo>
                  <a:lnTo>
                    <a:pt x="1502" y="648"/>
                  </a:lnTo>
                  <a:lnTo>
                    <a:pt x="1503" y="651"/>
                  </a:lnTo>
                  <a:lnTo>
                    <a:pt x="1503" y="653"/>
                  </a:lnTo>
                  <a:lnTo>
                    <a:pt x="1502" y="654"/>
                  </a:lnTo>
                  <a:lnTo>
                    <a:pt x="1502" y="656"/>
                  </a:lnTo>
                  <a:lnTo>
                    <a:pt x="1500" y="658"/>
                  </a:lnTo>
                  <a:lnTo>
                    <a:pt x="1498" y="659"/>
                  </a:lnTo>
                  <a:lnTo>
                    <a:pt x="1497" y="659"/>
                  </a:lnTo>
                  <a:lnTo>
                    <a:pt x="1495" y="658"/>
                  </a:lnTo>
                  <a:lnTo>
                    <a:pt x="1495" y="656"/>
                  </a:lnTo>
                  <a:lnTo>
                    <a:pt x="1494" y="654"/>
                  </a:lnTo>
                  <a:lnTo>
                    <a:pt x="1492" y="653"/>
                  </a:lnTo>
                  <a:lnTo>
                    <a:pt x="1490" y="651"/>
                  </a:lnTo>
                  <a:lnTo>
                    <a:pt x="1489" y="651"/>
                  </a:lnTo>
                  <a:lnTo>
                    <a:pt x="1487" y="651"/>
                  </a:lnTo>
                  <a:lnTo>
                    <a:pt x="1485" y="651"/>
                  </a:lnTo>
                  <a:lnTo>
                    <a:pt x="1484" y="651"/>
                  </a:lnTo>
                  <a:lnTo>
                    <a:pt x="1484" y="653"/>
                  </a:lnTo>
                  <a:lnTo>
                    <a:pt x="1482" y="653"/>
                  </a:lnTo>
                  <a:lnTo>
                    <a:pt x="1482" y="654"/>
                  </a:lnTo>
                  <a:lnTo>
                    <a:pt x="1482" y="658"/>
                  </a:lnTo>
                  <a:lnTo>
                    <a:pt x="1482" y="659"/>
                  </a:lnTo>
                  <a:lnTo>
                    <a:pt x="1482" y="661"/>
                  </a:lnTo>
                  <a:lnTo>
                    <a:pt x="1482" y="662"/>
                  </a:lnTo>
                  <a:lnTo>
                    <a:pt x="1482" y="664"/>
                  </a:lnTo>
                  <a:lnTo>
                    <a:pt x="1484" y="664"/>
                  </a:lnTo>
                  <a:lnTo>
                    <a:pt x="1484" y="666"/>
                  </a:lnTo>
                  <a:lnTo>
                    <a:pt x="1485" y="666"/>
                  </a:lnTo>
                  <a:lnTo>
                    <a:pt x="1485" y="667"/>
                  </a:lnTo>
                  <a:lnTo>
                    <a:pt x="1485" y="669"/>
                  </a:lnTo>
                  <a:lnTo>
                    <a:pt x="1484" y="671"/>
                  </a:lnTo>
                  <a:lnTo>
                    <a:pt x="1484" y="672"/>
                  </a:lnTo>
                  <a:lnTo>
                    <a:pt x="1485" y="674"/>
                  </a:lnTo>
                  <a:lnTo>
                    <a:pt x="1487" y="679"/>
                  </a:lnTo>
                  <a:lnTo>
                    <a:pt x="1494" y="689"/>
                  </a:lnTo>
                  <a:lnTo>
                    <a:pt x="1495" y="690"/>
                  </a:lnTo>
                  <a:lnTo>
                    <a:pt x="1497" y="692"/>
                  </a:lnTo>
                  <a:lnTo>
                    <a:pt x="1498" y="694"/>
                  </a:lnTo>
                  <a:lnTo>
                    <a:pt x="1505" y="700"/>
                  </a:lnTo>
                  <a:lnTo>
                    <a:pt x="1507" y="702"/>
                  </a:lnTo>
                  <a:lnTo>
                    <a:pt x="1510" y="704"/>
                  </a:lnTo>
                  <a:lnTo>
                    <a:pt x="1512" y="705"/>
                  </a:lnTo>
                  <a:lnTo>
                    <a:pt x="1517" y="707"/>
                  </a:lnTo>
                  <a:lnTo>
                    <a:pt x="1517" y="708"/>
                  </a:lnTo>
                  <a:lnTo>
                    <a:pt x="1518" y="708"/>
                  </a:lnTo>
                  <a:lnTo>
                    <a:pt x="1521" y="710"/>
                  </a:lnTo>
                  <a:lnTo>
                    <a:pt x="1523" y="710"/>
                  </a:lnTo>
                  <a:lnTo>
                    <a:pt x="1530" y="712"/>
                  </a:lnTo>
                  <a:lnTo>
                    <a:pt x="1530" y="713"/>
                  </a:lnTo>
                  <a:lnTo>
                    <a:pt x="1531" y="717"/>
                  </a:lnTo>
                  <a:lnTo>
                    <a:pt x="1533" y="718"/>
                  </a:lnTo>
                  <a:lnTo>
                    <a:pt x="1535" y="718"/>
                  </a:lnTo>
                  <a:lnTo>
                    <a:pt x="1538" y="722"/>
                  </a:lnTo>
                  <a:lnTo>
                    <a:pt x="1543" y="725"/>
                  </a:lnTo>
                  <a:lnTo>
                    <a:pt x="1544" y="725"/>
                  </a:lnTo>
                  <a:lnTo>
                    <a:pt x="1544" y="728"/>
                  </a:lnTo>
                  <a:lnTo>
                    <a:pt x="1546" y="730"/>
                  </a:lnTo>
                  <a:lnTo>
                    <a:pt x="1546" y="731"/>
                  </a:lnTo>
                  <a:lnTo>
                    <a:pt x="1548" y="733"/>
                  </a:lnTo>
                  <a:lnTo>
                    <a:pt x="1549" y="735"/>
                  </a:lnTo>
                  <a:lnTo>
                    <a:pt x="1551" y="738"/>
                  </a:lnTo>
                  <a:lnTo>
                    <a:pt x="1553" y="740"/>
                  </a:lnTo>
                  <a:lnTo>
                    <a:pt x="1556" y="743"/>
                  </a:lnTo>
                  <a:lnTo>
                    <a:pt x="1558" y="743"/>
                  </a:lnTo>
                  <a:lnTo>
                    <a:pt x="1559" y="745"/>
                  </a:lnTo>
                  <a:lnTo>
                    <a:pt x="1563" y="746"/>
                  </a:lnTo>
                  <a:lnTo>
                    <a:pt x="1564" y="746"/>
                  </a:lnTo>
                  <a:lnTo>
                    <a:pt x="1566" y="748"/>
                  </a:lnTo>
                  <a:lnTo>
                    <a:pt x="1569" y="748"/>
                  </a:lnTo>
                  <a:lnTo>
                    <a:pt x="1571" y="750"/>
                  </a:lnTo>
                  <a:lnTo>
                    <a:pt x="1574" y="750"/>
                  </a:lnTo>
                  <a:lnTo>
                    <a:pt x="1576" y="751"/>
                  </a:lnTo>
                  <a:lnTo>
                    <a:pt x="1577" y="751"/>
                  </a:lnTo>
                  <a:lnTo>
                    <a:pt x="1579" y="751"/>
                  </a:lnTo>
                  <a:lnTo>
                    <a:pt x="1582" y="751"/>
                  </a:lnTo>
                  <a:lnTo>
                    <a:pt x="1584" y="751"/>
                  </a:lnTo>
                  <a:lnTo>
                    <a:pt x="1587" y="751"/>
                  </a:lnTo>
                  <a:lnTo>
                    <a:pt x="1592" y="751"/>
                  </a:lnTo>
                  <a:lnTo>
                    <a:pt x="1595" y="751"/>
                  </a:lnTo>
                  <a:lnTo>
                    <a:pt x="1600" y="748"/>
                  </a:lnTo>
                  <a:lnTo>
                    <a:pt x="1604" y="746"/>
                  </a:lnTo>
                  <a:lnTo>
                    <a:pt x="1610" y="743"/>
                  </a:lnTo>
                  <a:lnTo>
                    <a:pt x="1615" y="738"/>
                  </a:lnTo>
                  <a:lnTo>
                    <a:pt x="1618" y="735"/>
                  </a:lnTo>
                  <a:lnTo>
                    <a:pt x="1623" y="733"/>
                  </a:lnTo>
                  <a:lnTo>
                    <a:pt x="1628" y="730"/>
                  </a:lnTo>
                  <a:lnTo>
                    <a:pt x="1636" y="730"/>
                  </a:lnTo>
                  <a:lnTo>
                    <a:pt x="1640" y="730"/>
                  </a:lnTo>
                  <a:lnTo>
                    <a:pt x="1643" y="730"/>
                  </a:lnTo>
                  <a:lnTo>
                    <a:pt x="1650" y="728"/>
                  </a:lnTo>
                  <a:lnTo>
                    <a:pt x="1653" y="720"/>
                  </a:lnTo>
                  <a:lnTo>
                    <a:pt x="1653" y="718"/>
                  </a:lnTo>
                  <a:lnTo>
                    <a:pt x="1656" y="708"/>
                  </a:lnTo>
                  <a:lnTo>
                    <a:pt x="1656" y="705"/>
                  </a:lnTo>
                  <a:lnTo>
                    <a:pt x="1656" y="702"/>
                  </a:lnTo>
                  <a:lnTo>
                    <a:pt x="1656" y="699"/>
                  </a:lnTo>
                  <a:lnTo>
                    <a:pt x="1656" y="697"/>
                  </a:lnTo>
                  <a:lnTo>
                    <a:pt x="1658" y="695"/>
                  </a:lnTo>
                  <a:lnTo>
                    <a:pt x="1659" y="694"/>
                  </a:lnTo>
                  <a:lnTo>
                    <a:pt x="1661" y="690"/>
                  </a:lnTo>
                  <a:lnTo>
                    <a:pt x="1664" y="689"/>
                  </a:lnTo>
                  <a:lnTo>
                    <a:pt x="1668" y="687"/>
                  </a:lnTo>
                  <a:lnTo>
                    <a:pt x="1669" y="687"/>
                  </a:lnTo>
                  <a:lnTo>
                    <a:pt x="1671" y="687"/>
                  </a:lnTo>
                  <a:lnTo>
                    <a:pt x="1674" y="687"/>
                  </a:lnTo>
                  <a:lnTo>
                    <a:pt x="1676" y="687"/>
                  </a:lnTo>
                  <a:lnTo>
                    <a:pt x="1679" y="690"/>
                  </a:lnTo>
                  <a:lnTo>
                    <a:pt x="1682" y="695"/>
                  </a:lnTo>
                  <a:lnTo>
                    <a:pt x="1684" y="695"/>
                  </a:lnTo>
                  <a:lnTo>
                    <a:pt x="1686" y="695"/>
                  </a:lnTo>
                  <a:lnTo>
                    <a:pt x="1687" y="692"/>
                  </a:lnTo>
                  <a:lnTo>
                    <a:pt x="1689" y="694"/>
                  </a:lnTo>
                  <a:lnTo>
                    <a:pt x="1691" y="694"/>
                  </a:lnTo>
                  <a:lnTo>
                    <a:pt x="1692" y="695"/>
                  </a:lnTo>
                  <a:lnTo>
                    <a:pt x="1696" y="695"/>
                  </a:lnTo>
                  <a:lnTo>
                    <a:pt x="1697" y="697"/>
                  </a:lnTo>
                  <a:lnTo>
                    <a:pt x="1701" y="699"/>
                  </a:lnTo>
                  <a:lnTo>
                    <a:pt x="1702" y="699"/>
                  </a:lnTo>
                  <a:lnTo>
                    <a:pt x="1705" y="699"/>
                  </a:lnTo>
                  <a:lnTo>
                    <a:pt x="1709" y="699"/>
                  </a:lnTo>
                  <a:lnTo>
                    <a:pt x="1710" y="697"/>
                  </a:lnTo>
                  <a:lnTo>
                    <a:pt x="1712" y="697"/>
                  </a:lnTo>
                  <a:lnTo>
                    <a:pt x="1717" y="700"/>
                  </a:lnTo>
                  <a:lnTo>
                    <a:pt x="1719" y="700"/>
                  </a:lnTo>
                  <a:lnTo>
                    <a:pt x="1722" y="700"/>
                  </a:lnTo>
                  <a:lnTo>
                    <a:pt x="1727" y="700"/>
                  </a:lnTo>
                  <a:lnTo>
                    <a:pt x="1728" y="697"/>
                  </a:lnTo>
                  <a:lnTo>
                    <a:pt x="1728" y="695"/>
                  </a:lnTo>
                  <a:lnTo>
                    <a:pt x="1730" y="695"/>
                  </a:lnTo>
                  <a:lnTo>
                    <a:pt x="1733" y="695"/>
                  </a:lnTo>
                  <a:lnTo>
                    <a:pt x="1735" y="695"/>
                  </a:lnTo>
                  <a:lnTo>
                    <a:pt x="1737" y="695"/>
                  </a:lnTo>
                  <a:lnTo>
                    <a:pt x="1740" y="697"/>
                  </a:lnTo>
                  <a:lnTo>
                    <a:pt x="1742" y="699"/>
                  </a:lnTo>
                  <a:lnTo>
                    <a:pt x="1745" y="700"/>
                  </a:lnTo>
                  <a:lnTo>
                    <a:pt x="1747" y="700"/>
                  </a:lnTo>
                  <a:lnTo>
                    <a:pt x="1750" y="702"/>
                  </a:lnTo>
                  <a:lnTo>
                    <a:pt x="1753" y="702"/>
                  </a:lnTo>
                  <a:lnTo>
                    <a:pt x="1755" y="704"/>
                  </a:lnTo>
                  <a:lnTo>
                    <a:pt x="1760" y="704"/>
                  </a:lnTo>
                  <a:lnTo>
                    <a:pt x="1761" y="704"/>
                  </a:lnTo>
                  <a:lnTo>
                    <a:pt x="1763" y="704"/>
                  </a:lnTo>
                  <a:lnTo>
                    <a:pt x="1766" y="705"/>
                  </a:lnTo>
                  <a:lnTo>
                    <a:pt x="1770" y="705"/>
                  </a:lnTo>
                  <a:lnTo>
                    <a:pt x="1773" y="707"/>
                  </a:lnTo>
                  <a:lnTo>
                    <a:pt x="1775" y="707"/>
                  </a:lnTo>
                  <a:lnTo>
                    <a:pt x="1778" y="707"/>
                  </a:lnTo>
                  <a:lnTo>
                    <a:pt x="1779" y="708"/>
                  </a:lnTo>
                  <a:lnTo>
                    <a:pt x="1783" y="708"/>
                  </a:lnTo>
                  <a:lnTo>
                    <a:pt x="1786" y="708"/>
                  </a:lnTo>
                  <a:lnTo>
                    <a:pt x="1789" y="710"/>
                  </a:lnTo>
                  <a:lnTo>
                    <a:pt x="1796" y="708"/>
                  </a:lnTo>
                  <a:lnTo>
                    <a:pt x="1799" y="707"/>
                  </a:lnTo>
                  <a:lnTo>
                    <a:pt x="1801" y="707"/>
                  </a:lnTo>
                  <a:lnTo>
                    <a:pt x="1802" y="707"/>
                  </a:lnTo>
                  <a:lnTo>
                    <a:pt x="1807" y="705"/>
                  </a:lnTo>
                  <a:lnTo>
                    <a:pt x="1811" y="705"/>
                  </a:lnTo>
                  <a:lnTo>
                    <a:pt x="1812" y="705"/>
                  </a:lnTo>
                  <a:lnTo>
                    <a:pt x="1816" y="704"/>
                  </a:lnTo>
                  <a:lnTo>
                    <a:pt x="1824" y="704"/>
                  </a:lnTo>
                  <a:lnTo>
                    <a:pt x="1827" y="705"/>
                  </a:lnTo>
                  <a:lnTo>
                    <a:pt x="1829" y="705"/>
                  </a:lnTo>
                  <a:lnTo>
                    <a:pt x="1832" y="705"/>
                  </a:lnTo>
                  <a:lnTo>
                    <a:pt x="1834" y="707"/>
                  </a:lnTo>
                  <a:lnTo>
                    <a:pt x="1837" y="707"/>
                  </a:lnTo>
                  <a:lnTo>
                    <a:pt x="1839" y="708"/>
                  </a:lnTo>
                  <a:lnTo>
                    <a:pt x="1840" y="708"/>
                  </a:lnTo>
                  <a:lnTo>
                    <a:pt x="1844" y="708"/>
                  </a:lnTo>
                  <a:lnTo>
                    <a:pt x="1845" y="710"/>
                  </a:lnTo>
                  <a:lnTo>
                    <a:pt x="1847" y="712"/>
                  </a:lnTo>
                  <a:lnTo>
                    <a:pt x="1848" y="712"/>
                  </a:lnTo>
                  <a:lnTo>
                    <a:pt x="1850" y="712"/>
                  </a:lnTo>
                  <a:lnTo>
                    <a:pt x="1852" y="713"/>
                  </a:lnTo>
                  <a:lnTo>
                    <a:pt x="1853" y="713"/>
                  </a:lnTo>
                  <a:lnTo>
                    <a:pt x="1855" y="713"/>
                  </a:lnTo>
                  <a:lnTo>
                    <a:pt x="1858" y="715"/>
                  </a:lnTo>
                  <a:lnTo>
                    <a:pt x="1860" y="717"/>
                  </a:lnTo>
                  <a:lnTo>
                    <a:pt x="1863" y="717"/>
                  </a:lnTo>
                  <a:lnTo>
                    <a:pt x="1867" y="718"/>
                  </a:lnTo>
                  <a:lnTo>
                    <a:pt x="1868" y="718"/>
                  </a:lnTo>
                  <a:lnTo>
                    <a:pt x="1870" y="720"/>
                  </a:lnTo>
                  <a:lnTo>
                    <a:pt x="1871" y="720"/>
                  </a:lnTo>
                  <a:lnTo>
                    <a:pt x="1875" y="722"/>
                  </a:lnTo>
                  <a:lnTo>
                    <a:pt x="1878" y="723"/>
                  </a:lnTo>
                  <a:lnTo>
                    <a:pt x="1881" y="725"/>
                  </a:lnTo>
                  <a:lnTo>
                    <a:pt x="1883" y="725"/>
                  </a:lnTo>
                  <a:lnTo>
                    <a:pt x="1885" y="727"/>
                  </a:lnTo>
                  <a:lnTo>
                    <a:pt x="1890" y="728"/>
                  </a:lnTo>
                  <a:lnTo>
                    <a:pt x="1894" y="730"/>
                  </a:lnTo>
                  <a:lnTo>
                    <a:pt x="1898" y="730"/>
                  </a:lnTo>
                  <a:lnTo>
                    <a:pt x="1901" y="731"/>
                  </a:lnTo>
                  <a:lnTo>
                    <a:pt x="1904" y="731"/>
                  </a:lnTo>
                  <a:lnTo>
                    <a:pt x="1908" y="733"/>
                  </a:lnTo>
                  <a:lnTo>
                    <a:pt x="1911" y="733"/>
                  </a:lnTo>
                  <a:lnTo>
                    <a:pt x="1913" y="735"/>
                  </a:lnTo>
                  <a:lnTo>
                    <a:pt x="1917" y="736"/>
                  </a:lnTo>
                  <a:lnTo>
                    <a:pt x="1919" y="738"/>
                  </a:lnTo>
                  <a:lnTo>
                    <a:pt x="1922" y="740"/>
                  </a:lnTo>
                  <a:lnTo>
                    <a:pt x="1924" y="741"/>
                  </a:lnTo>
                  <a:lnTo>
                    <a:pt x="1927" y="743"/>
                  </a:lnTo>
                  <a:lnTo>
                    <a:pt x="1931" y="745"/>
                  </a:lnTo>
                  <a:lnTo>
                    <a:pt x="1934" y="746"/>
                  </a:lnTo>
                  <a:lnTo>
                    <a:pt x="1936" y="748"/>
                  </a:lnTo>
                  <a:lnTo>
                    <a:pt x="1939" y="750"/>
                  </a:lnTo>
                  <a:lnTo>
                    <a:pt x="1939" y="751"/>
                  </a:lnTo>
                  <a:lnTo>
                    <a:pt x="1942" y="753"/>
                  </a:lnTo>
                  <a:lnTo>
                    <a:pt x="1944" y="754"/>
                  </a:lnTo>
                  <a:lnTo>
                    <a:pt x="1945" y="754"/>
                  </a:lnTo>
                  <a:lnTo>
                    <a:pt x="1947" y="756"/>
                  </a:lnTo>
                  <a:lnTo>
                    <a:pt x="1949" y="758"/>
                  </a:lnTo>
                  <a:lnTo>
                    <a:pt x="1950" y="759"/>
                  </a:lnTo>
                  <a:lnTo>
                    <a:pt x="1952" y="763"/>
                  </a:lnTo>
                  <a:lnTo>
                    <a:pt x="1955" y="764"/>
                  </a:lnTo>
                  <a:lnTo>
                    <a:pt x="1955" y="766"/>
                  </a:lnTo>
                  <a:lnTo>
                    <a:pt x="1957" y="768"/>
                  </a:lnTo>
                  <a:lnTo>
                    <a:pt x="1959" y="768"/>
                  </a:lnTo>
                  <a:lnTo>
                    <a:pt x="1960" y="769"/>
                  </a:lnTo>
                  <a:lnTo>
                    <a:pt x="1962" y="769"/>
                  </a:lnTo>
                  <a:lnTo>
                    <a:pt x="1963" y="771"/>
                  </a:lnTo>
                  <a:lnTo>
                    <a:pt x="1965" y="773"/>
                  </a:lnTo>
                  <a:lnTo>
                    <a:pt x="1967" y="774"/>
                  </a:lnTo>
                  <a:lnTo>
                    <a:pt x="1970" y="776"/>
                  </a:lnTo>
                  <a:lnTo>
                    <a:pt x="1972" y="777"/>
                  </a:lnTo>
                  <a:lnTo>
                    <a:pt x="1975" y="779"/>
                  </a:lnTo>
                  <a:lnTo>
                    <a:pt x="1977" y="781"/>
                  </a:lnTo>
                  <a:lnTo>
                    <a:pt x="1978" y="782"/>
                  </a:lnTo>
                  <a:lnTo>
                    <a:pt x="1980" y="784"/>
                  </a:lnTo>
                  <a:lnTo>
                    <a:pt x="1982" y="786"/>
                  </a:lnTo>
                  <a:lnTo>
                    <a:pt x="1982" y="787"/>
                  </a:lnTo>
                  <a:lnTo>
                    <a:pt x="1985" y="789"/>
                  </a:lnTo>
                  <a:lnTo>
                    <a:pt x="1986" y="789"/>
                  </a:lnTo>
                  <a:lnTo>
                    <a:pt x="1990" y="792"/>
                  </a:lnTo>
                  <a:lnTo>
                    <a:pt x="1991" y="794"/>
                  </a:lnTo>
                  <a:lnTo>
                    <a:pt x="1995" y="797"/>
                  </a:lnTo>
                  <a:lnTo>
                    <a:pt x="1996" y="797"/>
                  </a:lnTo>
                  <a:lnTo>
                    <a:pt x="1996" y="799"/>
                  </a:lnTo>
                  <a:lnTo>
                    <a:pt x="1996" y="800"/>
                  </a:lnTo>
                  <a:lnTo>
                    <a:pt x="2000" y="805"/>
                  </a:lnTo>
                  <a:lnTo>
                    <a:pt x="2001" y="809"/>
                  </a:lnTo>
                  <a:lnTo>
                    <a:pt x="2003" y="810"/>
                  </a:lnTo>
                  <a:lnTo>
                    <a:pt x="2005" y="812"/>
                  </a:lnTo>
                  <a:lnTo>
                    <a:pt x="2006" y="815"/>
                  </a:lnTo>
                  <a:lnTo>
                    <a:pt x="2008" y="817"/>
                  </a:lnTo>
                  <a:lnTo>
                    <a:pt x="2009" y="820"/>
                  </a:lnTo>
                  <a:lnTo>
                    <a:pt x="2013" y="825"/>
                  </a:lnTo>
                  <a:lnTo>
                    <a:pt x="2013" y="828"/>
                  </a:lnTo>
                  <a:lnTo>
                    <a:pt x="2014" y="832"/>
                  </a:lnTo>
                  <a:lnTo>
                    <a:pt x="2016" y="835"/>
                  </a:lnTo>
                  <a:lnTo>
                    <a:pt x="2019" y="838"/>
                  </a:lnTo>
                  <a:lnTo>
                    <a:pt x="2021" y="842"/>
                  </a:lnTo>
                  <a:lnTo>
                    <a:pt x="2021" y="843"/>
                  </a:lnTo>
                  <a:lnTo>
                    <a:pt x="2024" y="846"/>
                  </a:lnTo>
                  <a:lnTo>
                    <a:pt x="2026" y="848"/>
                  </a:lnTo>
                  <a:lnTo>
                    <a:pt x="2026" y="851"/>
                  </a:lnTo>
                  <a:lnTo>
                    <a:pt x="2028" y="853"/>
                  </a:lnTo>
                  <a:lnTo>
                    <a:pt x="2029" y="856"/>
                  </a:lnTo>
                  <a:lnTo>
                    <a:pt x="2031" y="858"/>
                  </a:lnTo>
                  <a:lnTo>
                    <a:pt x="2036" y="861"/>
                  </a:lnTo>
                  <a:lnTo>
                    <a:pt x="2039" y="863"/>
                  </a:lnTo>
                  <a:lnTo>
                    <a:pt x="2041" y="865"/>
                  </a:lnTo>
                  <a:lnTo>
                    <a:pt x="2042" y="865"/>
                  </a:lnTo>
                  <a:lnTo>
                    <a:pt x="2044" y="865"/>
                  </a:lnTo>
                  <a:lnTo>
                    <a:pt x="2051" y="866"/>
                  </a:lnTo>
                  <a:lnTo>
                    <a:pt x="2051" y="868"/>
                  </a:lnTo>
                  <a:lnTo>
                    <a:pt x="2054" y="868"/>
                  </a:lnTo>
                  <a:lnTo>
                    <a:pt x="2057" y="869"/>
                  </a:lnTo>
                  <a:lnTo>
                    <a:pt x="2059" y="871"/>
                  </a:lnTo>
                  <a:lnTo>
                    <a:pt x="2065" y="873"/>
                  </a:lnTo>
                  <a:lnTo>
                    <a:pt x="2069" y="873"/>
                  </a:lnTo>
                  <a:lnTo>
                    <a:pt x="2072" y="873"/>
                  </a:lnTo>
                  <a:lnTo>
                    <a:pt x="2075" y="873"/>
                  </a:lnTo>
                  <a:lnTo>
                    <a:pt x="2078" y="874"/>
                  </a:lnTo>
                  <a:lnTo>
                    <a:pt x="2080" y="876"/>
                  </a:lnTo>
                  <a:lnTo>
                    <a:pt x="2083" y="879"/>
                  </a:lnTo>
                  <a:lnTo>
                    <a:pt x="2087" y="881"/>
                  </a:lnTo>
                  <a:lnTo>
                    <a:pt x="2088" y="883"/>
                  </a:lnTo>
                  <a:lnTo>
                    <a:pt x="2090" y="886"/>
                  </a:lnTo>
                  <a:lnTo>
                    <a:pt x="2092" y="888"/>
                  </a:lnTo>
                  <a:lnTo>
                    <a:pt x="2093" y="889"/>
                  </a:lnTo>
                  <a:lnTo>
                    <a:pt x="2095" y="892"/>
                  </a:lnTo>
                  <a:lnTo>
                    <a:pt x="2095" y="894"/>
                  </a:lnTo>
                  <a:lnTo>
                    <a:pt x="2097" y="899"/>
                  </a:lnTo>
                  <a:lnTo>
                    <a:pt x="2098" y="906"/>
                  </a:lnTo>
                  <a:lnTo>
                    <a:pt x="2100" y="909"/>
                  </a:lnTo>
                  <a:lnTo>
                    <a:pt x="2100" y="912"/>
                  </a:lnTo>
                  <a:lnTo>
                    <a:pt x="2103" y="915"/>
                  </a:lnTo>
                  <a:lnTo>
                    <a:pt x="2103" y="917"/>
                  </a:lnTo>
                  <a:lnTo>
                    <a:pt x="2105" y="919"/>
                  </a:lnTo>
                  <a:lnTo>
                    <a:pt x="2106" y="922"/>
                  </a:lnTo>
                  <a:lnTo>
                    <a:pt x="2108" y="924"/>
                  </a:lnTo>
                  <a:lnTo>
                    <a:pt x="2110" y="927"/>
                  </a:lnTo>
                  <a:lnTo>
                    <a:pt x="2108" y="929"/>
                  </a:lnTo>
                  <a:lnTo>
                    <a:pt x="2106" y="929"/>
                  </a:lnTo>
                  <a:lnTo>
                    <a:pt x="2106" y="930"/>
                  </a:lnTo>
                  <a:lnTo>
                    <a:pt x="2105" y="930"/>
                  </a:lnTo>
                  <a:lnTo>
                    <a:pt x="2103" y="932"/>
                  </a:lnTo>
                  <a:lnTo>
                    <a:pt x="2101" y="934"/>
                  </a:lnTo>
                  <a:lnTo>
                    <a:pt x="2100" y="935"/>
                  </a:lnTo>
                  <a:lnTo>
                    <a:pt x="2098" y="935"/>
                  </a:lnTo>
                  <a:lnTo>
                    <a:pt x="2097" y="938"/>
                  </a:lnTo>
                  <a:lnTo>
                    <a:pt x="2095" y="938"/>
                  </a:lnTo>
                  <a:lnTo>
                    <a:pt x="2093" y="940"/>
                  </a:lnTo>
                  <a:lnTo>
                    <a:pt x="2093" y="942"/>
                  </a:lnTo>
                  <a:lnTo>
                    <a:pt x="2092" y="942"/>
                  </a:lnTo>
                  <a:lnTo>
                    <a:pt x="2090" y="942"/>
                  </a:lnTo>
                  <a:lnTo>
                    <a:pt x="2090" y="943"/>
                  </a:lnTo>
                  <a:lnTo>
                    <a:pt x="2088" y="943"/>
                  </a:lnTo>
                  <a:lnTo>
                    <a:pt x="2088" y="945"/>
                  </a:lnTo>
                  <a:lnTo>
                    <a:pt x="2087" y="947"/>
                  </a:lnTo>
                  <a:lnTo>
                    <a:pt x="2085" y="948"/>
                  </a:lnTo>
                  <a:lnTo>
                    <a:pt x="2085" y="950"/>
                  </a:lnTo>
                  <a:lnTo>
                    <a:pt x="2083" y="952"/>
                  </a:lnTo>
                  <a:lnTo>
                    <a:pt x="2082" y="953"/>
                  </a:lnTo>
                  <a:lnTo>
                    <a:pt x="2082" y="955"/>
                  </a:lnTo>
                  <a:lnTo>
                    <a:pt x="2080" y="955"/>
                  </a:lnTo>
                  <a:lnTo>
                    <a:pt x="2078" y="957"/>
                  </a:lnTo>
                  <a:lnTo>
                    <a:pt x="2077" y="958"/>
                  </a:lnTo>
                  <a:lnTo>
                    <a:pt x="2075" y="960"/>
                  </a:lnTo>
                  <a:lnTo>
                    <a:pt x="2072" y="963"/>
                  </a:lnTo>
                  <a:lnTo>
                    <a:pt x="2072" y="965"/>
                  </a:lnTo>
                  <a:lnTo>
                    <a:pt x="2070" y="971"/>
                  </a:lnTo>
                  <a:lnTo>
                    <a:pt x="2069" y="973"/>
                  </a:lnTo>
                  <a:lnTo>
                    <a:pt x="2067" y="975"/>
                  </a:lnTo>
                  <a:lnTo>
                    <a:pt x="2067" y="976"/>
                  </a:lnTo>
                  <a:lnTo>
                    <a:pt x="2067" y="978"/>
                  </a:lnTo>
                  <a:lnTo>
                    <a:pt x="2065" y="978"/>
                  </a:lnTo>
                  <a:lnTo>
                    <a:pt x="2065" y="980"/>
                  </a:lnTo>
                  <a:lnTo>
                    <a:pt x="2064" y="981"/>
                  </a:lnTo>
                  <a:lnTo>
                    <a:pt x="2064" y="983"/>
                  </a:lnTo>
                  <a:lnTo>
                    <a:pt x="2064" y="984"/>
                  </a:lnTo>
                  <a:lnTo>
                    <a:pt x="2064" y="986"/>
                  </a:lnTo>
                  <a:lnTo>
                    <a:pt x="2064" y="988"/>
                  </a:lnTo>
                  <a:lnTo>
                    <a:pt x="2064" y="989"/>
                  </a:lnTo>
                  <a:lnTo>
                    <a:pt x="2064" y="991"/>
                  </a:lnTo>
                  <a:lnTo>
                    <a:pt x="2064" y="994"/>
                  </a:lnTo>
                  <a:lnTo>
                    <a:pt x="2064" y="996"/>
                  </a:lnTo>
                  <a:lnTo>
                    <a:pt x="2064" y="998"/>
                  </a:lnTo>
                  <a:lnTo>
                    <a:pt x="2064" y="1001"/>
                  </a:lnTo>
                  <a:lnTo>
                    <a:pt x="2062" y="1003"/>
                  </a:lnTo>
                  <a:lnTo>
                    <a:pt x="2060" y="1004"/>
                  </a:lnTo>
                  <a:lnTo>
                    <a:pt x="2060" y="1006"/>
                  </a:lnTo>
                  <a:lnTo>
                    <a:pt x="2059" y="1007"/>
                  </a:lnTo>
                  <a:lnTo>
                    <a:pt x="2059" y="1009"/>
                  </a:lnTo>
                  <a:lnTo>
                    <a:pt x="2057" y="1011"/>
                  </a:lnTo>
                  <a:lnTo>
                    <a:pt x="2055" y="1012"/>
                  </a:lnTo>
                  <a:lnTo>
                    <a:pt x="2054" y="1014"/>
                  </a:lnTo>
                  <a:lnTo>
                    <a:pt x="2051" y="1017"/>
                  </a:lnTo>
                  <a:lnTo>
                    <a:pt x="2049" y="1019"/>
                  </a:lnTo>
                  <a:lnTo>
                    <a:pt x="2047" y="1021"/>
                  </a:lnTo>
                  <a:lnTo>
                    <a:pt x="2047" y="1022"/>
                  </a:lnTo>
                  <a:lnTo>
                    <a:pt x="2046" y="1025"/>
                  </a:lnTo>
                  <a:lnTo>
                    <a:pt x="2044" y="1029"/>
                  </a:lnTo>
                  <a:lnTo>
                    <a:pt x="2042" y="1030"/>
                  </a:lnTo>
                  <a:lnTo>
                    <a:pt x="2041" y="1032"/>
                  </a:lnTo>
                  <a:lnTo>
                    <a:pt x="2037" y="1039"/>
                  </a:lnTo>
                  <a:lnTo>
                    <a:pt x="2036" y="1040"/>
                  </a:lnTo>
                  <a:lnTo>
                    <a:pt x="2034" y="1042"/>
                  </a:lnTo>
                  <a:lnTo>
                    <a:pt x="2034" y="1044"/>
                  </a:lnTo>
                  <a:lnTo>
                    <a:pt x="2034" y="1045"/>
                  </a:lnTo>
                  <a:lnTo>
                    <a:pt x="2032" y="1047"/>
                  </a:lnTo>
                  <a:lnTo>
                    <a:pt x="2032" y="1048"/>
                  </a:lnTo>
                  <a:lnTo>
                    <a:pt x="2031" y="1050"/>
                  </a:lnTo>
                  <a:lnTo>
                    <a:pt x="2028" y="1052"/>
                  </a:lnTo>
                  <a:lnTo>
                    <a:pt x="2026" y="1053"/>
                  </a:lnTo>
                  <a:lnTo>
                    <a:pt x="2024" y="1053"/>
                  </a:lnTo>
                  <a:lnTo>
                    <a:pt x="2023" y="1055"/>
                  </a:lnTo>
                  <a:lnTo>
                    <a:pt x="2021" y="1055"/>
                  </a:lnTo>
                  <a:lnTo>
                    <a:pt x="2021" y="1057"/>
                  </a:lnTo>
                  <a:lnTo>
                    <a:pt x="2019" y="1058"/>
                  </a:lnTo>
                  <a:lnTo>
                    <a:pt x="2018" y="1062"/>
                  </a:lnTo>
                  <a:lnTo>
                    <a:pt x="2016" y="1063"/>
                  </a:lnTo>
                  <a:lnTo>
                    <a:pt x="2014" y="1063"/>
                  </a:lnTo>
                  <a:lnTo>
                    <a:pt x="2013" y="1063"/>
                  </a:lnTo>
                  <a:lnTo>
                    <a:pt x="2008" y="1063"/>
                  </a:lnTo>
                  <a:lnTo>
                    <a:pt x="2006" y="1063"/>
                  </a:lnTo>
                  <a:lnTo>
                    <a:pt x="2005" y="1065"/>
                  </a:lnTo>
                  <a:lnTo>
                    <a:pt x="2003" y="1065"/>
                  </a:lnTo>
                  <a:lnTo>
                    <a:pt x="2001" y="1065"/>
                  </a:lnTo>
                  <a:lnTo>
                    <a:pt x="2000" y="1065"/>
                  </a:lnTo>
                  <a:lnTo>
                    <a:pt x="1998" y="1065"/>
                  </a:lnTo>
                  <a:lnTo>
                    <a:pt x="1998" y="1067"/>
                  </a:lnTo>
                  <a:lnTo>
                    <a:pt x="1996" y="1067"/>
                  </a:lnTo>
                  <a:lnTo>
                    <a:pt x="1996" y="1068"/>
                  </a:lnTo>
                  <a:lnTo>
                    <a:pt x="1995" y="1068"/>
                  </a:lnTo>
                  <a:lnTo>
                    <a:pt x="1995" y="1070"/>
                  </a:lnTo>
                  <a:lnTo>
                    <a:pt x="1995" y="1071"/>
                  </a:lnTo>
                  <a:lnTo>
                    <a:pt x="1996" y="1073"/>
                  </a:lnTo>
                  <a:lnTo>
                    <a:pt x="1996" y="1075"/>
                  </a:lnTo>
                  <a:lnTo>
                    <a:pt x="1998" y="1076"/>
                  </a:lnTo>
                  <a:lnTo>
                    <a:pt x="1998" y="1078"/>
                  </a:lnTo>
                  <a:lnTo>
                    <a:pt x="2000" y="1080"/>
                  </a:lnTo>
                  <a:lnTo>
                    <a:pt x="2001" y="1083"/>
                  </a:lnTo>
                  <a:lnTo>
                    <a:pt x="2003" y="1085"/>
                  </a:lnTo>
                  <a:lnTo>
                    <a:pt x="2005" y="1090"/>
                  </a:lnTo>
                  <a:lnTo>
                    <a:pt x="2006" y="1094"/>
                  </a:lnTo>
                  <a:lnTo>
                    <a:pt x="2008" y="1096"/>
                  </a:lnTo>
                  <a:lnTo>
                    <a:pt x="2008" y="1098"/>
                  </a:lnTo>
                  <a:lnTo>
                    <a:pt x="2008" y="1099"/>
                  </a:lnTo>
                  <a:lnTo>
                    <a:pt x="2006" y="1101"/>
                  </a:lnTo>
                  <a:lnTo>
                    <a:pt x="2006" y="1103"/>
                  </a:lnTo>
                  <a:lnTo>
                    <a:pt x="2005" y="1104"/>
                  </a:lnTo>
                  <a:lnTo>
                    <a:pt x="2003" y="1106"/>
                  </a:lnTo>
                  <a:lnTo>
                    <a:pt x="2000" y="1106"/>
                  </a:lnTo>
                  <a:lnTo>
                    <a:pt x="1998" y="1106"/>
                  </a:lnTo>
                  <a:lnTo>
                    <a:pt x="1996" y="1106"/>
                  </a:lnTo>
                  <a:lnTo>
                    <a:pt x="1990" y="1104"/>
                  </a:lnTo>
                  <a:lnTo>
                    <a:pt x="1988" y="1104"/>
                  </a:lnTo>
                  <a:lnTo>
                    <a:pt x="1986" y="1103"/>
                  </a:lnTo>
                  <a:lnTo>
                    <a:pt x="1985" y="1103"/>
                  </a:lnTo>
                  <a:lnTo>
                    <a:pt x="1983" y="1104"/>
                  </a:lnTo>
                  <a:lnTo>
                    <a:pt x="1982" y="1106"/>
                  </a:lnTo>
                  <a:lnTo>
                    <a:pt x="1982" y="1108"/>
                  </a:lnTo>
                  <a:lnTo>
                    <a:pt x="1980" y="1109"/>
                  </a:lnTo>
                  <a:lnTo>
                    <a:pt x="1980" y="1111"/>
                  </a:lnTo>
                  <a:lnTo>
                    <a:pt x="1980" y="1113"/>
                  </a:lnTo>
                  <a:lnTo>
                    <a:pt x="1980" y="1114"/>
                  </a:lnTo>
                  <a:lnTo>
                    <a:pt x="1982" y="1116"/>
                  </a:lnTo>
                  <a:lnTo>
                    <a:pt x="1983" y="1117"/>
                  </a:lnTo>
                  <a:lnTo>
                    <a:pt x="1985" y="1121"/>
                  </a:lnTo>
                  <a:lnTo>
                    <a:pt x="1985" y="1122"/>
                  </a:lnTo>
                  <a:lnTo>
                    <a:pt x="1986" y="1122"/>
                  </a:lnTo>
                  <a:lnTo>
                    <a:pt x="1988" y="1126"/>
                  </a:lnTo>
                  <a:lnTo>
                    <a:pt x="1990" y="1129"/>
                  </a:lnTo>
                  <a:lnTo>
                    <a:pt x="1991" y="1129"/>
                  </a:lnTo>
                  <a:lnTo>
                    <a:pt x="1990" y="1129"/>
                  </a:lnTo>
                  <a:lnTo>
                    <a:pt x="1990" y="1131"/>
                  </a:lnTo>
                  <a:lnTo>
                    <a:pt x="1988" y="1131"/>
                  </a:lnTo>
                  <a:lnTo>
                    <a:pt x="1985" y="1129"/>
                  </a:lnTo>
                  <a:lnTo>
                    <a:pt x="1983" y="1129"/>
                  </a:lnTo>
                  <a:lnTo>
                    <a:pt x="1982" y="1129"/>
                  </a:lnTo>
                  <a:lnTo>
                    <a:pt x="1978" y="1129"/>
                  </a:lnTo>
                  <a:lnTo>
                    <a:pt x="1977" y="1131"/>
                  </a:lnTo>
                  <a:lnTo>
                    <a:pt x="1975" y="1132"/>
                  </a:lnTo>
                  <a:lnTo>
                    <a:pt x="1972" y="1136"/>
                  </a:lnTo>
                  <a:lnTo>
                    <a:pt x="1970" y="1137"/>
                  </a:lnTo>
                  <a:lnTo>
                    <a:pt x="1968" y="1139"/>
                  </a:lnTo>
                  <a:lnTo>
                    <a:pt x="1967" y="1139"/>
                  </a:lnTo>
                  <a:lnTo>
                    <a:pt x="1963" y="1140"/>
                  </a:lnTo>
                  <a:lnTo>
                    <a:pt x="1960" y="1142"/>
                  </a:lnTo>
                  <a:lnTo>
                    <a:pt x="1957" y="1144"/>
                  </a:lnTo>
                  <a:lnTo>
                    <a:pt x="1955" y="1147"/>
                  </a:lnTo>
                  <a:lnTo>
                    <a:pt x="1952" y="1149"/>
                  </a:lnTo>
                  <a:lnTo>
                    <a:pt x="1952" y="1150"/>
                  </a:lnTo>
                  <a:lnTo>
                    <a:pt x="1952" y="1152"/>
                  </a:lnTo>
                  <a:lnTo>
                    <a:pt x="1950" y="1152"/>
                  </a:lnTo>
                  <a:lnTo>
                    <a:pt x="1950" y="1155"/>
                  </a:lnTo>
                  <a:lnTo>
                    <a:pt x="1950" y="1157"/>
                  </a:lnTo>
                  <a:lnTo>
                    <a:pt x="1952" y="1162"/>
                  </a:lnTo>
                  <a:lnTo>
                    <a:pt x="1952" y="1165"/>
                  </a:lnTo>
                  <a:lnTo>
                    <a:pt x="1952" y="1168"/>
                  </a:lnTo>
                  <a:lnTo>
                    <a:pt x="1952" y="1172"/>
                  </a:lnTo>
                  <a:lnTo>
                    <a:pt x="1950" y="1175"/>
                  </a:lnTo>
                  <a:lnTo>
                    <a:pt x="1950" y="1177"/>
                  </a:lnTo>
                  <a:lnTo>
                    <a:pt x="1949" y="1180"/>
                  </a:lnTo>
                  <a:lnTo>
                    <a:pt x="1945" y="1182"/>
                  </a:lnTo>
                  <a:lnTo>
                    <a:pt x="1944" y="1183"/>
                  </a:lnTo>
                  <a:lnTo>
                    <a:pt x="1940" y="1186"/>
                  </a:lnTo>
                  <a:lnTo>
                    <a:pt x="1937" y="1188"/>
                  </a:lnTo>
                  <a:lnTo>
                    <a:pt x="1934" y="1190"/>
                  </a:lnTo>
                  <a:lnTo>
                    <a:pt x="1932" y="1191"/>
                  </a:lnTo>
                  <a:lnTo>
                    <a:pt x="1932" y="1193"/>
                  </a:lnTo>
                  <a:lnTo>
                    <a:pt x="1932" y="1195"/>
                  </a:lnTo>
                  <a:lnTo>
                    <a:pt x="1931" y="1195"/>
                  </a:lnTo>
                  <a:lnTo>
                    <a:pt x="1931" y="1196"/>
                  </a:lnTo>
                  <a:lnTo>
                    <a:pt x="1929" y="1198"/>
                  </a:lnTo>
                  <a:lnTo>
                    <a:pt x="1929" y="1201"/>
                  </a:lnTo>
                  <a:lnTo>
                    <a:pt x="1926" y="1205"/>
                  </a:lnTo>
                  <a:lnTo>
                    <a:pt x="1921" y="1211"/>
                  </a:lnTo>
                  <a:lnTo>
                    <a:pt x="1919" y="1213"/>
                  </a:lnTo>
                  <a:lnTo>
                    <a:pt x="1917" y="1216"/>
                  </a:lnTo>
                  <a:lnTo>
                    <a:pt x="1917" y="1219"/>
                  </a:lnTo>
                  <a:lnTo>
                    <a:pt x="1917" y="1221"/>
                  </a:lnTo>
                  <a:lnTo>
                    <a:pt x="1919" y="1223"/>
                  </a:lnTo>
                  <a:lnTo>
                    <a:pt x="1921" y="1224"/>
                  </a:lnTo>
                  <a:lnTo>
                    <a:pt x="1924" y="1228"/>
                  </a:lnTo>
                  <a:lnTo>
                    <a:pt x="1929" y="1232"/>
                  </a:lnTo>
                  <a:lnTo>
                    <a:pt x="1932" y="1237"/>
                  </a:lnTo>
                  <a:lnTo>
                    <a:pt x="1934" y="1239"/>
                  </a:lnTo>
                  <a:lnTo>
                    <a:pt x="1934" y="1242"/>
                  </a:lnTo>
                  <a:lnTo>
                    <a:pt x="1937" y="1246"/>
                  </a:lnTo>
                  <a:lnTo>
                    <a:pt x="1937" y="1247"/>
                  </a:lnTo>
                  <a:lnTo>
                    <a:pt x="1936" y="1249"/>
                  </a:lnTo>
                  <a:lnTo>
                    <a:pt x="1934" y="1252"/>
                  </a:lnTo>
                  <a:lnTo>
                    <a:pt x="1927" y="1264"/>
                  </a:lnTo>
                  <a:lnTo>
                    <a:pt x="1926" y="1265"/>
                  </a:lnTo>
                  <a:lnTo>
                    <a:pt x="1922" y="1267"/>
                  </a:lnTo>
                  <a:lnTo>
                    <a:pt x="1921" y="1270"/>
                  </a:lnTo>
                  <a:lnTo>
                    <a:pt x="1917" y="1275"/>
                  </a:lnTo>
                  <a:lnTo>
                    <a:pt x="1916" y="1278"/>
                  </a:lnTo>
                  <a:lnTo>
                    <a:pt x="1911" y="1285"/>
                  </a:lnTo>
                  <a:lnTo>
                    <a:pt x="1908" y="1287"/>
                  </a:lnTo>
                  <a:lnTo>
                    <a:pt x="1904" y="1290"/>
                  </a:lnTo>
                  <a:lnTo>
                    <a:pt x="1899" y="1293"/>
                  </a:lnTo>
                  <a:lnTo>
                    <a:pt x="1896" y="1293"/>
                  </a:lnTo>
                  <a:lnTo>
                    <a:pt x="1891" y="1293"/>
                  </a:lnTo>
                  <a:lnTo>
                    <a:pt x="1886" y="1292"/>
                  </a:lnTo>
                  <a:lnTo>
                    <a:pt x="1883" y="1292"/>
                  </a:lnTo>
                  <a:lnTo>
                    <a:pt x="1881" y="1293"/>
                  </a:lnTo>
                  <a:lnTo>
                    <a:pt x="1878" y="1297"/>
                  </a:lnTo>
                  <a:lnTo>
                    <a:pt x="1871" y="1306"/>
                  </a:lnTo>
                  <a:lnTo>
                    <a:pt x="1871" y="1308"/>
                  </a:lnTo>
                  <a:lnTo>
                    <a:pt x="1871" y="1311"/>
                  </a:lnTo>
                  <a:lnTo>
                    <a:pt x="1871" y="1315"/>
                  </a:lnTo>
                  <a:lnTo>
                    <a:pt x="1873" y="1318"/>
                  </a:lnTo>
                  <a:lnTo>
                    <a:pt x="1876" y="1318"/>
                  </a:lnTo>
                  <a:lnTo>
                    <a:pt x="1878" y="1320"/>
                  </a:lnTo>
                  <a:lnTo>
                    <a:pt x="1881" y="1320"/>
                  </a:lnTo>
                  <a:lnTo>
                    <a:pt x="1886" y="1323"/>
                  </a:lnTo>
                  <a:lnTo>
                    <a:pt x="1893" y="1326"/>
                  </a:lnTo>
                  <a:lnTo>
                    <a:pt x="1894" y="1326"/>
                  </a:lnTo>
                  <a:lnTo>
                    <a:pt x="1898" y="1331"/>
                  </a:lnTo>
                  <a:lnTo>
                    <a:pt x="1899" y="1333"/>
                  </a:lnTo>
                  <a:lnTo>
                    <a:pt x="1899" y="1334"/>
                  </a:lnTo>
                  <a:lnTo>
                    <a:pt x="1899" y="1338"/>
                  </a:lnTo>
                  <a:lnTo>
                    <a:pt x="1899" y="1341"/>
                  </a:lnTo>
                  <a:lnTo>
                    <a:pt x="1899" y="1343"/>
                  </a:lnTo>
                  <a:lnTo>
                    <a:pt x="1901" y="1344"/>
                  </a:lnTo>
                  <a:lnTo>
                    <a:pt x="1903" y="1349"/>
                  </a:lnTo>
                  <a:lnTo>
                    <a:pt x="1904" y="1351"/>
                  </a:lnTo>
                  <a:lnTo>
                    <a:pt x="1903" y="1354"/>
                  </a:lnTo>
                  <a:lnTo>
                    <a:pt x="1903" y="1356"/>
                  </a:lnTo>
                  <a:lnTo>
                    <a:pt x="1901" y="1357"/>
                  </a:lnTo>
                  <a:lnTo>
                    <a:pt x="1901" y="1359"/>
                  </a:lnTo>
                  <a:lnTo>
                    <a:pt x="1899" y="1361"/>
                  </a:lnTo>
                  <a:lnTo>
                    <a:pt x="1898" y="1361"/>
                  </a:lnTo>
                  <a:lnTo>
                    <a:pt x="1896" y="1361"/>
                  </a:lnTo>
                  <a:lnTo>
                    <a:pt x="1894" y="1359"/>
                  </a:lnTo>
                  <a:lnTo>
                    <a:pt x="1890" y="1359"/>
                  </a:lnTo>
                  <a:lnTo>
                    <a:pt x="1886" y="1359"/>
                  </a:lnTo>
                  <a:lnTo>
                    <a:pt x="1885" y="1359"/>
                  </a:lnTo>
                  <a:lnTo>
                    <a:pt x="1883" y="1361"/>
                  </a:lnTo>
                  <a:lnTo>
                    <a:pt x="1878" y="1364"/>
                  </a:lnTo>
                  <a:lnTo>
                    <a:pt x="1873" y="1366"/>
                  </a:lnTo>
                  <a:lnTo>
                    <a:pt x="1870" y="1367"/>
                  </a:lnTo>
                  <a:lnTo>
                    <a:pt x="1867" y="1370"/>
                  </a:lnTo>
                  <a:lnTo>
                    <a:pt x="1863" y="1372"/>
                  </a:lnTo>
                  <a:lnTo>
                    <a:pt x="1860" y="1375"/>
                  </a:lnTo>
                  <a:lnTo>
                    <a:pt x="1855" y="1377"/>
                  </a:lnTo>
                  <a:lnTo>
                    <a:pt x="1848" y="1379"/>
                  </a:lnTo>
                  <a:lnTo>
                    <a:pt x="1845" y="1379"/>
                  </a:lnTo>
                  <a:lnTo>
                    <a:pt x="1842" y="1379"/>
                  </a:lnTo>
                  <a:lnTo>
                    <a:pt x="1840" y="1379"/>
                  </a:lnTo>
                  <a:lnTo>
                    <a:pt x="1837" y="1377"/>
                  </a:lnTo>
                  <a:lnTo>
                    <a:pt x="1834" y="1377"/>
                  </a:lnTo>
                  <a:lnTo>
                    <a:pt x="1830" y="1374"/>
                  </a:lnTo>
                  <a:lnTo>
                    <a:pt x="1827" y="1372"/>
                  </a:lnTo>
                  <a:lnTo>
                    <a:pt x="1825" y="1367"/>
                  </a:lnTo>
                  <a:lnTo>
                    <a:pt x="1824" y="1366"/>
                  </a:lnTo>
                  <a:lnTo>
                    <a:pt x="1821" y="1362"/>
                  </a:lnTo>
                  <a:lnTo>
                    <a:pt x="1819" y="1361"/>
                  </a:lnTo>
                  <a:lnTo>
                    <a:pt x="1817" y="1357"/>
                  </a:lnTo>
                  <a:lnTo>
                    <a:pt x="1817" y="1354"/>
                  </a:lnTo>
                  <a:lnTo>
                    <a:pt x="1817" y="1349"/>
                  </a:lnTo>
                  <a:lnTo>
                    <a:pt x="1817" y="1347"/>
                  </a:lnTo>
                  <a:lnTo>
                    <a:pt x="1817" y="1346"/>
                  </a:lnTo>
                  <a:lnTo>
                    <a:pt x="1816" y="1346"/>
                  </a:lnTo>
                  <a:lnTo>
                    <a:pt x="1814" y="1346"/>
                  </a:lnTo>
                  <a:lnTo>
                    <a:pt x="1812" y="1346"/>
                  </a:lnTo>
                  <a:lnTo>
                    <a:pt x="1809" y="1347"/>
                  </a:lnTo>
                  <a:lnTo>
                    <a:pt x="1807" y="1349"/>
                  </a:lnTo>
                  <a:lnTo>
                    <a:pt x="1806" y="1352"/>
                  </a:lnTo>
                  <a:lnTo>
                    <a:pt x="1804" y="1354"/>
                  </a:lnTo>
                  <a:lnTo>
                    <a:pt x="1802" y="1356"/>
                  </a:lnTo>
                  <a:lnTo>
                    <a:pt x="1799" y="1359"/>
                  </a:lnTo>
                  <a:lnTo>
                    <a:pt x="1798" y="1361"/>
                  </a:lnTo>
                  <a:lnTo>
                    <a:pt x="1796" y="1361"/>
                  </a:lnTo>
                  <a:lnTo>
                    <a:pt x="1793" y="1359"/>
                  </a:lnTo>
                  <a:lnTo>
                    <a:pt x="1791" y="1359"/>
                  </a:lnTo>
                  <a:lnTo>
                    <a:pt x="1786" y="1361"/>
                  </a:lnTo>
                  <a:lnTo>
                    <a:pt x="1784" y="1362"/>
                  </a:lnTo>
                  <a:lnTo>
                    <a:pt x="1781" y="1364"/>
                  </a:lnTo>
                  <a:lnTo>
                    <a:pt x="1779" y="1364"/>
                  </a:lnTo>
                  <a:lnTo>
                    <a:pt x="1776" y="1366"/>
                  </a:lnTo>
                  <a:lnTo>
                    <a:pt x="1776" y="1367"/>
                  </a:lnTo>
                  <a:lnTo>
                    <a:pt x="1775" y="1369"/>
                  </a:lnTo>
                  <a:lnTo>
                    <a:pt x="1775" y="1370"/>
                  </a:lnTo>
                  <a:lnTo>
                    <a:pt x="1773" y="1375"/>
                  </a:lnTo>
                  <a:lnTo>
                    <a:pt x="1773" y="1377"/>
                  </a:lnTo>
                  <a:lnTo>
                    <a:pt x="1771" y="1379"/>
                  </a:lnTo>
                  <a:lnTo>
                    <a:pt x="1771" y="1382"/>
                  </a:lnTo>
                  <a:lnTo>
                    <a:pt x="1771" y="1385"/>
                  </a:lnTo>
                  <a:lnTo>
                    <a:pt x="1771" y="1392"/>
                  </a:lnTo>
                  <a:lnTo>
                    <a:pt x="1771" y="1393"/>
                  </a:lnTo>
                  <a:lnTo>
                    <a:pt x="1771" y="1397"/>
                  </a:lnTo>
                  <a:lnTo>
                    <a:pt x="1771" y="1400"/>
                  </a:lnTo>
                  <a:lnTo>
                    <a:pt x="1775" y="1403"/>
                  </a:lnTo>
                  <a:lnTo>
                    <a:pt x="1776" y="1407"/>
                  </a:lnTo>
                  <a:lnTo>
                    <a:pt x="1779" y="1408"/>
                  </a:lnTo>
                  <a:lnTo>
                    <a:pt x="1781" y="1410"/>
                  </a:lnTo>
                  <a:lnTo>
                    <a:pt x="1783" y="1413"/>
                  </a:lnTo>
                  <a:lnTo>
                    <a:pt x="1784" y="1413"/>
                  </a:lnTo>
                  <a:lnTo>
                    <a:pt x="1786" y="1415"/>
                  </a:lnTo>
                  <a:lnTo>
                    <a:pt x="1788" y="1415"/>
                  </a:lnTo>
                  <a:lnTo>
                    <a:pt x="1789" y="1413"/>
                  </a:lnTo>
                  <a:lnTo>
                    <a:pt x="1793" y="1413"/>
                  </a:lnTo>
                  <a:lnTo>
                    <a:pt x="1794" y="1412"/>
                  </a:lnTo>
                  <a:lnTo>
                    <a:pt x="1796" y="1412"/>
                  </a:lnTo>
                  <a:lnTo>
                    <a:pt x="1798" y="1413"/>
                  </a:lnTo>
                  <a:lnTo>
                    <a:pt x="1799" y="1415"/>
                  </a:lnTo>
                  <a:lnTo>
                    <a:pt x="1801" y="1416"/>
                  </a:lnTo>
                  <a:lnTo>
                    <a:pt x="1801" y="1418"/>
                  </a:lnTo>
                  <a:lnTo>
                    <a:pt x="1801" y="1420"/>
                  </a:lnTo>
                  <a:lnTo>
                    <a:pt x="1801" y="1421"/>
                  </a:lnTo>
                  <a:lnTo>
                    <a:pt x="1799" y="1423"/>
                  </a:lnTo>
                  <a:lnTo>
                    <a:pt x="1796" y="1428"/>
                  </a:lnTo>
                  <a:lnTo>
                    <a:pt x="1796" y="1430"/>
                  </a:lnTo>
                  <a:lnTo>
                    <a:pt x="1793" y="1431"/>
                  </a:lnTo>
                  <a:lnTo>
                    <a:pt x="1791" y="1433"/>
                  </a:lnTo>
                  <a:lnTo>
                    <a:pt x="1789" y="1435"/>
                  </a:lnTo>
                  <a:lnTo>
                    <a:pt x="1788" y="1435"/>
                  </a:lnTo>
                  <a:lnTo>
                    <a:pt x="1784" y="1438"/>
                  </a:lnTo>
                  <a:lnTo>
                    <a:pt x="1781" y="1439"/>
                  </a:lnTo>
                  <a:lnTo>
                    <a:pt x="1779" y="1441"/>
                  </a:lnTo>
                  <a:lnTo>
                    <a:pt x="1778" y="1443"/>
                  </a:lnTo>
                  <a:lnTo>
                    <a:pt x="1776" y="1444"/>
                  </a:lnTo>
                  <a:lnTo>
                    <a:pt x="1775" y="1444"/>
                  </a:lnTo>
                  <a:lnTo>
                    <a:pt x="1773" y="1444"/>
                  </a:lnTo>
                  <a:lnTo>
                    <a:pt x="1771" y="1444"/>
                  </a:lnTo>
                  <a:lnTo>
                    <a:pt x="1766" y="1444"/>
                  </a:lnTo>
                  <a:lnTo>
                    <a:pt x="1763" y="1443"/>
                  </a:lnTo>
                  <a:lnTo>
                    <a:pt x="1761" y="1444"/>
                  </a:lnTo>
                  <a:lnTo>
                    <a:pt x="1758" y="1444"/>
                  </a:lnTo>
                  <a:lnTo>
                    <a:pt x="1755" y="1444"/>
                  </a:lnTo>
                  <a:lnTo>
                    <a:pt x="1752" y="1444"/>
                  </a:lnTo>
                  <a:lnTo>
                    <a:pt x="1750" y="1444"/>
                  </a:lnTo>
                  <a:lnTo>
                    <a:pt x="1748" y="1446"/>
                  </a:lnTo>
                  <a:lnTo>
                    <a:pt x="1747" y="1446"/>
                  </a:lnTo>
                  <a:lnTo>
                    <a:pt x="1743" y="1448"/>
                  </a:lnTo>
                  <a:lnTo>
                    <a:pt x="1742" y="1448"/>
                  </a:lnTo>
                  <a:lnTo>
                    <a:pt x="1738" y="1449"/>
                  </a:lnTo>
                  <a:lnTo>
                    <a:pt x="1737" y="1449"/>
                  </a:lnTo>
                  <a:lnTo>
                    <a:pt x="1735" y="1449"/>
                  </a:lnTo>
                  <a:lnTo>
                    <a:pt x="1733" y="1453"/>
                  </a:lnTo>
                  <a:lnTo>
                    <a:pt x="1733" y="1454"/>
                  </a:lnTo>
                  <a:lnTo>
                    <a:pt x="1733" y="1456"/>
                  </a:lnTo>
                  <a:lnTo>
                    <a:pt x="1732" y="1458"/>
                  </a:lnTo>
                  <a:lnTo>
                    <a:pt x="1728" y="1459"/>
                  </a:lnTo>
                  <a:lnTo>
                    <a:pt x="1727" y="1461"/>
                  </a:lnTo>
                  <a:lnTo>
                    <a:pt x="1727" y="1462"/>
                  </a:lnTo>
                  <a:lnTo>
                    <a:pt x="1725" y="1464"/>
                  </a:lnTo>
                  <a:lnTo>
                    <a:pt x="1725" y="1466"/>
                  </a:lnTo>
                  <a:lnTo>
                    <a:pt x="1724" y="1469"/>
                  </a:lnTo>
                  <a:lnTo>
                    <a:pt x="1722" y="1471"/>
                  </a:lnTo>
                  <a:lnTo>
                    <a:pt x="1720" y="1474"/>
                  </a:lnTo>
                  <a:lnTo>
                    <a:pt x="1719" y="1476"/>
                  </a:lnTo>
                  <a:lnTo>
                    <a:pt x="1717" y="1481"/>
                  </a:lnTo>
                  <a:lnTo>
                    <a:pt x="1717" y="1484"/>
                  </a:lnTo>
                  <a:lnTo>
                    <a:pt x="1717" y="1485"/>
                  </a:lnTo>
                  <a:lnTo>
                    <a:pt x="1720" y="1489"/>
                  </a:lnTo>
                  <a:lnTo>
                    <a:pt x="1722" y="1489"/>
                  </a:lnTo>
                  <a:lnTo>
                    <a:pt x="1724" y="1490"/>
                  </a:lnTo>
                  <a:lnTo>
                    <a:pt x="1725" y="1492"/>
                  </a:lnTo>
                  <a:lnTo>
                    <a:pt x="1727" y="1494"/>
                  </a:lnTo>
                  <a:lnTo>
                    <a:pt x="1728" y="1494"/>
                  </a:lnTo>
                  <a:lnTo>
                    <a:pt x="1730" y="1495"/>
                  </a:lnTo>
                  <a:lnTo>
                    <a:pt x="1730" y="1497"/>
                  </a:lnTo>
                  <a:lnTo>
                    <a:pt x="1730" y="1500"/>
                  </a:lnTo>
                  <a:lnTo>
                    <a:pt x="1730" y="1502"/>
                  </a:lnTo>
                  <a:lnTo>
                    <a:pt x="1728" y="1502"/>
                  </a:lnTo>
                  <a:lnTo>
                    <a:pt x="1725" y="1504"/>
                  </a:lnTo>
                  <a:lnTo>
                    <a:pt x="1724" y="1505"/>
                  </a:lnTo>
                  <a:lnTo>
                    <a:pt x="1719" y="1507"/>
                  </a:lnTo>
                  <a:lnTo>
                    <a:pt x="1715" y="1508"/>
                  </a:lnTo>
                  <a:lnTo>
                    <a:pt x="1710" y="1512"/>
                  </a:lnTo>
                  <a:lnTo>
                    <a:pt x="1707" y="1512"/>
                  </a:lnTo>
                  <a:lnTo>
                    <a:pt x="1705" y="1512"/>
                  </a:lnTo>
                  <a:lnTo>
                    <a:pt x="1704" y="1513"/>
                  </a:lnTo>
                  <a:lnTo>
                    <a:pt x="1704" y="1515"/>
                  </a:lnTo>
                  <a:lnTo>
                    <a:pt x="1702" y="1517"/>
                  </a:lnTo>
                  <a:lnTo>
                    <a:pt x="1701" y="1518"/>
                  </a:lnTo>
                  <a:lnTo>
                    <a:pt x="1701" y="1522"/>
                  </a:lnTo>
                  <a:lnTo>
                    <a:pt x="1699" y="1522"/>
                  </a:lnTo>
                  <a:lnTo>
                    <a:pt x="1699" y="1523"/>
                  </a:lnTo>
                  <a:lnTo>
                    <a:pt x="1697" y="1525"/>
                  </a:lnTo>
                  <a:lnTo>
                    <a:pt x="1696" y="1527"/>
                  </a:lnTo>
                  <a:lnTo>
                    <a:pt x="1696" y="1530"/>
                  </a:lnTo>
                  <a:lnTo>
                    <a:pt x="1696" y="1531"/>
                  </a:lnTo>
                  <a:lnTo>
                    <a:pt x="1696" y="1533"/>
                  </a:lnTo>
                  <a:lnTo>
                    <a:pt x="1696" y="1536"/>
                  </a:lnTo>
                  <a:lnTo>
                    <a:pt x="1696" y="1538"/>
                  </a:lnTo>
                  <a:lnTo>
                    <a:pt x="1697" y="1540"/>
                  </a:lnTo>
                  <a:lnTo>
                    <a:pt x="1699" y="1541"/>
                  </a:lnTo>
                  <a:lnTo>
                    <a:pt x="1699" y="1543"/>
                  </a:lnTo>
                  <a:lnTo>
                    <a:pt x="1699" y="1545"/>
                  </a:lnTo>
                  <a:lnTo>
                    <a:pt x="1699" y="1546"/>
                  </a:lnTo>
                  <a:lnTo>
                    <a:pt x="1699" y="1548"/>
                  </a:lnTo>
                  <a:lnTo>
                    <a:pt x="1696" y="1548"/>
                  </a:lnTo>
                  <a:lnTo>
                    <a:pt x="1694" y="1550"/>
                  </a:lnTo>
                  <a:lnTo>
                    <a:pt x="1691" y="1553"/>
                  </a:lnTo>
                  <a:lnTo>
                    <a:pt x="1686" y="1558"/>
                  </a:lnTo>
                  <a:lnTo>
                    <a:pt x="1684" y="1559"/>
                  </a:lnTo>
                  <a:lnTo>
                    <a:pt x="1682" y="1561"/>
                  </a:lnTo>
                  <a:lnTo>
                    <a:pt x="1679" y="1563"/>
                  </a:lnTo>
                  <a:lnTo>
                    <a:pt x="1676" y="1563"/>
                  </a:lnTo>
                  <a:lnTo>
                    <a:pt x="1673" y="1563"/>
                  </a:lnTo>
                  <a:lnTo>
                    <a:pt x="1671" y="1564"/>
                  </a:lnTo>
                  <a:lnTo>
                    <a:pt x="1669" y="1564"/>
                  </a:lnTo>
                  <a:lnTo>
                    <a:pt x="1668" y="1564"/>
                  </a:lnTo>
                  <a:lnTo>
                    <a:pt x="1666" y="1564"/>
                  </a:lnTo>
                  <a:lnTo>
                    <a:pt x="1664" y="1564"/>
                  </a:lnTo>
                  <a:lnTo>
                    <a:pt x="1663" y="1566"/>
                  </a:lnTo>
                  <a:lnTo>
                    <a:pt x="1661" y="1566"/>
                  </a:lnTo>
                  <a:lnTo>
                    <a:pt x="1659" y="1564"/>
                  </a:lnTo>
                  <a:lnTo>
                    <a:pt x="1658" y="1563"/>
                  </a:lnTo>
                  <a:lnTo>
                    <a:pt x="1655" y="1563"/>
                  </a:lnTo>
                  <a:lnTo>
                    <a:pt x="1655" y="1561"/>
                  </a:lnTo>
                  <a:lnTo>
                    <a:pt x="1653" y="1561"/>
                  </a:lnTo>
                  <a:lnTo>
                    <a:pt x="1651" y="1561"/>
                  </a:lnTo>
                  <a:lnTo>
                    <a:pt x="1650" y="1559"/>
                  </a:lnTo>
                  <a:lnTo>
                    <a:pt x="1648" y="1558"/>
                  </a:lnTo>
                  <a:lnTo>
                    <a:pt x="1646" y="1558"/>
                  </a:lnTo>
                  <a:lnTo>
                    <a:pt x="1645" y="1558"/>
                  </a:lnTo>
                  <a:lnTo>
                    <a:pt x="1645" y="1559"/>
                  </a:lnTo>
                  <a:lnTo>
                    <a:pt x="1640" y="1561"/>
                  </a:lnTo>
                  <a:lnTo>
                    <a:pt x="1638" y="1563"/>
                  </a:lnTo>
                  <a:lnTo>
                    <a:pt x="1636" y="1564"/>
                  </a:lnTo>
                  <a:lnTo>
                    <a:pt x="1635" y="1566"/>
                  </a:lnTo>
                  <a:lnTo>
                    <a:pt x="1633" y="1568"/>
                  </a:lnTo>
                  <a:lnTo>
                    <a:pt x="1633" y="1569"/>
                  </a:lnTo>
                  <a:lnTo>
                    <a:pt x="1632" y="1571"/>
                  </a:lnTo>
                  <a:lnTo>
                    <a:pt x="1632" y="1573"/>
                  </a:lnTo>
                  <a:lnTo>
                    <a:pt x="1630" y="1573"/>
                  </a:lnTo>
                  <a:lnTo>
                    <a:pt x="1628" y="1574"/>
                  </a:lnTo>
                  <a:lnTo>
                    <a:pt x="1625" y="1574"/>
                  </a:lnTo>
                  <a:lnTo>
                    <a:pt x="1623" y="1576"/>
                  </a:lnTo>
                  <a:lnTo>
                    <a:pt x="1622" y="1576"/>
                  </a:lnTo>
                  <a:lnTo>
                    <a:pt x="1618" y="1577"/>
                  </a:lnTo>
                  <a:lnTo>
                    <a:pt x="1615" y="1581"/>
                  </a:lnTo>
                  <a:lnTo>
                    <a:pt x="1612" y="1584"/>
                  </a:lnTo>
                  <a:lnTo>
                    <a:pt x="1610" y="1586"/>
                  </a:lnTo>
                  <a:lnTo>
                    <a:pt x="1609" y="1587"/>
                  </a:lnTo>
                  <a:lnTo>
                    <a:pt x="1609" y="1591"/>
                  </a:lnTo>
                  <a:lnTo>
                    <a:pt x="1607" y="1592"/>
                  </a:lnTo>
                  <a:lnTo>
                    <a:pt x="1607" y="1594"/>
                  </a:lnTo>
                  <a:lnTo>
                    <a:pt x="1607" y="1596"/>
                  </a:lnTo>
                  <a:lnTo>
                    <a:pt x="1609" y="1597"/>
                  </a:lnTo>
                  <a:lnTo>
                    <a:pt x="1609" y="1599"/>
                  </a:lnTo>
                  <a:lnTo>
                    <a:pt x="1610" y="1599"/>
                  </a:lnTo>
                  <a:lnTo>
                    <a:pt x="1612" y="1600"/>
                  </a:lnTo>
                  <a:lnTo>
                    <a:pt x="1613" y="1602"/>
                  </a:lnTo>
                  <a:lnTo>
                    <a:pt x="1615" y="1602"/>
                  </a:lnTo>
                  <a:lnTo>
                    <a:pt x="1618" y="1604"/>
                  </a:lnTo>
                  <a:lnTo>
                    <a:pt x="1622" y="1605"/>
                  </a:lnTo>
                  <a:lnTo>
                    <a:pt x="1625" y="1607"/>
                  </a:lnTo>
                  <a:lnTo>
                    <a:pt x="1627" y="1610"/>
                  </a:lnTo>
                  <a:lnTo>
                    <a:pt x="1630" y="1614"/>
                  </a:lnTo>
                  <a:lnTo>
                    <a:pt x="1630" y="1615"/>
                  </a:lnTo>
                  <a:lnTo>
                    <a:pt x="1630" y="1617"/>
                  </a:lnTo>
                  <a:lnTo>
                    <a:pt x="1628" y="1620"/>
                  </a:lnTo>
                  <a:lnTo>
                    <a:pt x="1627" y="1622"/>
                  </a:lnTo>
                  <a:lnTo>
                    <a:pt x="1623" y="1623"/>
                  </a:lnTo>
                  <a:lnTo>
                    <a:pt x="1622" y="1625"/>
                  </a:lnTo>
                  <a:lnTo>
                    <a:pt x="1618" y="1625"/>
                  </a:lnTo>
                  <a:lnTo>
                    <a:pt x="1617" y="1627"/>
                  </a:lnTo>
                  <a:lnTo>
                    <a:pt x="1615" y="1627"/>
                  </a:lnTo>
                  <a:lnTo>
                    <a:pt x="1613" y="1628"/>
                  </a:lnTo>
                  <a:lnTo>
                    <a:pt x="1612" y="1630"/>
                  </a:lnTo>
                  <a:lnTo>
                    <a:pt x="1609" y="1632"/>
                  </a:lnTo>
                  <a:lnTo>
                    <a:pt x="1607" y="1632"/>
                  </a:lnTo>
                  <a:lnTo>
                    <a:pt x="1605" y="1633"/>
                  </a:lnTo>
                  <a:lnTo>
                    <a:pt x="1600" y="1637"/>
                  </a:lnTo>
                  <a:lnTo>
                    <a:pt x="1600" y="1638"/>
                  </a:lnTo>
                  <a:lnTo>
                    <a:pt x="1597" y="1640"/>
                  </a:lnTo>
                  <a:lnTo>
                    <a:pt x="1595" y="1640"/>
                  </a:lnTo>
                  <a:lnTo>
                    <a:pt x="1594" y="1641"/>
                  </a:lnTo>
                  <a:lnTo>
                    <a:pt x="1594" y="1640"/>
                  </a:lnTo>
                  <a:lnTo>
                    <a:pt x="1592" y="1640"/>
                  </a:lnTo>
                  <a:lnTo>
                    <a:pt x="1590" y="1640"/>
                  </a:lnTo>
                  <a:lnTo>
                    <a:pt x="1589" y="1640"/>
                  </a:lnTo>
                  <a:lnTo>
                    <a:pt x="1586" y="1640"/>
                  </a:lnTo>
                  <a:lnTo>
                    <a:pt x="1584" y="1640"/>
                  </a:lnTo>
                  <a:lnTo>
                    <a:pt x="1582" y="1641"/>
                  </a:lnTo>
                  <a:lnTo>
                    <a:pt x="1579" y="1643"/>
                  </a:lnTo>
                  <a:lnTo>
                    <a:pt x="1577" y="1643"/>
                  </a:lnTo>
                  <a:lnTo>
                    <a:pt x="1576" y="1643"/>
                  </a:lnTo>
                  <a:lnTo>
                    <a:pt x="1574" y="1643"/>
                  </a:lnTo>
                  <a:lnTo>
                    <a:pt x="1572" y="1641"/>
                  </a:lnTo>
                  <a:lnTo>
                    <a:pt x="1571" y="1641"/>
                  </a:lnTo>
                  <a:lnTo>
                    <a:pt x="1571" y="1638"/>
                  </a:lnTo>
                  <a:lnTo>
                    <a:pt x="1569" y="1637"/>
                  </a:lnTo>
                  <a:lnTo>
                    <a:pt x="1569" y="1632"/>
                  </a:lnTo>
                  <a:lnTo>
                    <a:pt x="1569" y="1630"/>
                  </a:lnTo>
                  <a:lnTo>
                    <a:pt x="1567" y="1628"/>
                  </a:lnTo>
                  <a:lnTo>
                    <a:pt x="1567" y="1625"/>
                  </a:lnTo>
                  <a:lnTo>
                    <a:pt x="1566" y="1623"/>
                  </a:lnTo>
                  <a:lnTo>
                    <a:pt x="1564" y="1622"/>
                  </a:lnTo>
                  <a:lnTo>
                    <a:pt x="1563" y="1620"/>
                  </a:lnTo>
                  <a:lnTo>
                    <a:pt x="1561" y="1618"/>
                  </a:lnTo>
                  <a:lnTo>
                    <a:pt x="1559" y="1618"/>
                  </a:lnTo>
                  <a:lnTo>
                    <a:pt x="1559" y="1617"/>
                  </a:lnTo>
                  <a:lnTo>
                    <a:pt x="1556" y="1617"/>
                  </a:lnTo>
                  <a:lnTo>
                    <a:pt x="1554" y="1617"/>
                  </a:lnTo>
                  <a:lnTo>
                    <a:pt x="1554" y="1618"/>
                  </a:lnTo>
                  <a:lnTo>
                    <a:pt x="1554" y="1620"/>
                  </a:lnTo>
                  <a:lnTo>
                    <a:pt x="1553" y="1622"/>
                  </a:lnTo>
                  <a:lnTo>
                    <a:pt x="1553" y="1625"/>
                  </a:lnTo>
                  <a:lnTo>
                    <a:pt x="1551" y="1628"/>
                  </a:lnTo>
                  <a:lnTo>
                    <a:pt x="1549" y="1628"/>
                  </a:lnTo>
                  <a:lnTo>
                    <a:pt x="1549" y="1630"/>
                  </a:lnTo>
                  <a:lnTo>
                    <a:pt x="1548" y="1632"/>
                  </a:lnTo>
                  <a:lnTo>
                    <a:pt x="1546" y="1633"/>
                  </a:lnTo>
                  <a:lnTo>
                    <a:pt x="1544" y="1635"/>
                  </a:lnTo>
                  <a:lnTo>
                    <a:pt x="1541" y="1638"/>
                  </a:lnTo>
                  <a:lnTo>
                    <a:pt x="1540" y="1640"/>
                  </a:lnTo>
                  <a:lnTo>
                    <a:pt x="1538" y="1640"/>
                  </a:lnTo>
                  <a:lnTo>
                    <a:pt x="1535" y="1643"/>
                  </a:lnTo>
                  <a:lnTo>
                    <a:pt x="1533" y="1643"/>
                  </a:lnTo>
                  <a:lnTo>
                    <a:pt x="1533" y="1645"/>
                  </a:lnTo>
                  <a:lnTo>
                    <a:pt x="1531" y="1645"/>
                  </a:lnTo>
                  <a:lnTo>
                    <a:pt x="1531" y="1646"/>
                  </a:lnTo>
                  <a:lnTo>
                    <a:pt x="1530" y="1646"/>
                  </a:lnTo>
                  <a:lnTo>
                    <a:pt x="1528" y="1648"/>
                  </a:lnTo>
                  <a:lnTo>
                    <a:pt x="1525" y="1651"/>
                  </a:lnTo>
                  <a:lnTo>
                    <a:pt x="1521" y="1653"/>
                  </a:lnTo>
                  <a:lnTo>
                    <a:pt x="1520" y="1655"/>
                  </a:lnTo>
                  <a:lnTo>
                    <a:pt x="1517" y="1655"/>
                  </a:lnTo>
                  <a:lnTo>
                    <a:pt x="1515" y="1656"/>
                  </a:lnTo>
                  <a:lnTo>
                    <a:pt x="1513" y="1658"/>
                  </a:lnTo>
                  <a:lnTo>
                    <a:pt x="1513" y="1660"/>
                  </a:lnTo>
                  <a:lnTo>
                    <a:pt x="1512" y="1661"/>
                  </a:lnTo>
                  <a:lnTo>
                    <a:pt x="1512" y="1663"/>
                  </a:lnTo>
                  <a:lnTo>
                    <a:pt x="1512" y="1664"/>
                  </a:lnTo>
                  <a:lnTo>
                    <a:pt x="1512" y="1666"/>
                  </a:lnTo>
                  <a:lnTo>
                    <a:pt x="1512" y="1669"/>
                  </a:lnTo>
                  <a:lnTo>
                    <a:pt x="1510" y="1673"/>
                  </a:lnTo>
                  <a:lnTo>
                    <a:pt x="1510" y="1674"/>
                  </a:lnTo>
                  <a:lnTo>
                    <a:pt x="1508" y="1676"/>
                  </a:lnTo>
                  <a:lnTo>
                    <a:pt x="1508" y="1678"/>
                  </a:lnTo>
                  <a:lnTo>
                    <a:pt x="1508" y="1679"/>
                  </a:lnTo>
                  <a:lnTo>
                    <a:pt x="1508" y="1681"/>
                  </a:lnTo>
                  <a:lnTo>
                    <a:pt x="1507" y="1683"/>
                  </a:lnTo>
                  <a:lnTo>
                    <a:pt x="1507" y="1684"/>
                  </a:lnTo>
                  <a:lnTo>
                    <a:pt x="1507" y="1686"/>
                  </a:lnTo>
                  <a:lnTo>
                    <a:pt x="1503" y="1687"/>
                  </a:lnTo>
                  <a:lnTo>
                    <a:pt x="1503" y="1689"/>
                  </a:lnTo>
                  <a:lnTo>
                    <a:pt x="1502" y="1689"/>
                  </a:lnTo>
                  <a:lnTo>
                    <a:pt x="1500" y="1691"/>
                  </a:lnTo>
                  <a:lnTo>
                    <a:pt x="1497" y="1691"/>
                  </a:lnTo>
                  <a:lnTo>
                    <a:pt x="1495" y="1691"/>
                  </a:lnTo>
                  <a:lnTo>
                    <a:pt x="1494" y="1691"/>
                  </a:lnTo>
                  <a:lnTo>
                    <a:pt x="1490" y="1691"/>
                  </a:lnTo>
                  <a:lnTo>
                    <a:pt x="1489" y="1692"/>
                  </a:lnTo>
                  <a:lnTo>
                    <a:pt x="1487" y="1692"/>
                  </a:lnTo>
                  <a:lnTo>
                    <a:pt x="1485" y="1692"/>
                  </a:lnTo>
                  <a:lnTo>
                    <a:pt x="1482" y="1692"/>
                  </a:lnTo>
                  <a:lnTo>
                    <a:pt x="1480" y="1694"/>
                  </a:lnTo>
                  <a:lnTo>
                    <a:pt x="1479" y="1694"/>
                  </a:lnTo>
                  <a:lnTo>
                    <a:pt x="1477" y="1697"/>
                  </a:lnTo>
                  <a:lnTo>
                    <a:pt x="1475" y="1699"/>
                  </a:lnTo>
                  <a:lnTo>
                    <a:pt x="1474" y="1701"/>
                  </a:lnTo>
                  <a:lnTo>
                    <a:pt x="1472" y="1702"/>
                  </a:lnTo>
                  <a:lnTo>
                    <a:pt x="1469" y="1702"/>
                  </a:lnTo>
                  <a:lnTo>
                    <a:pt x="1466" y="1702"/>
                  </a:lnTo>
                  <a:lnTo>
                    <a:pt x="1461" y="1702"/>
                  </a:lnTo>
                  <a:lnTo>
                    <a:pt x="1457" y="1702"/>
                  </a:lnTo>
                  <a:lnTo>
                    <a:pt x="1452" y="1699"/>
                  </a:lnTo>
                  <a:lnTo>
                    <a:pt x="1449" y="1697"/>
                  </a:lnTo>
                  <a:lnTo>
                    <a:pt x="1448" y="1696"/>
                  </a:lnTo>
                  <a:lnTo>
                    <a:pt x="1446" y="1694"/>
                  </a:lnTo>
                  <a:lnTo>
                    <a:pt x="1446" y="1689"/>
                  </a:lnTo>
                  <a:lnTo>
                    <a:pt x="1446" y="1687"/>
                  </a:lnTo>
                  <a:lnTo>
                    <a:pt x="1446" y="1684"/>
                  </a:lnTo>
                  <a:lnTo>
                    <a:pt x="1446" y="1679"/>
                  </a:lnTo>
                  <a:lnTo>
                    <a:pt x="1448" y="1678"/>
                  </a:lnTo>
                  <a:lnTo>
                    <a:pt x="1446" y="1674"/>
                  </a:lnTo>
                  <a:lnTo>
                    <a:pt x="1446" y="1673"/>
                  </a:lnTo>
                  <a:lnTo>
                    <a:pt x="1444" y="1669"/>
                  </a:lnTo>
                  <a:lnTo>
                    <a:pt x="1441" y="1668"/>
                  </a:lnTo>
                  <a:lnTo>
                    <a:pt x="1439" y="1666"/>
                  </a:lnTo>
                  <a:lnTo>
                    <a:pt x="1438" y="1666"/>
                  </a:lnTo>
                  <a:lnTo>
                    <a:pt x="1436" y="1666"/>
                  </a:lnTo>
                  <a:lnTo>
                    <a:pt x="1434" y="1666"/>
                  </a:lnTo>
                  <a:lnTo>
                    <a:pt x="1434" y="1668"/>
                  </a:lnTo>
                  <a:lnTo>
                    <a:pt x="1431" y="1671"/>
                  </a:lnTo>
                  <a:lnTo>
                    <a:pt x="1431" y="1674"/>
                  </a:lnTo>
                  <a:lnTo>
                    <a:pt x="1429" y="1676"/>
                  </a:lnTo>
                  <a:lnTo>
                    <a:pt x="1429" y="1679"/>
                  </a:lnTo>
                  <a:lnTo>
                    <a:pt x="1429" y="1681"/>
                  </a:lnTo>
                  <a:lnTo>
                    <a:pt x="1429" y="1684"/>
                  </a:lnTo>
                  <a:lnTo>
                    <a:pt x="1429" y="1686"/>
                  </a:lnTo>
                  <a:lnTo>
                    <a:pt x="1429" y="1687"/>
                  </a:lnTo>
                  <a:lnTo>
                    <a:pt x="1428" y="1689"/>
                  </a:lnTo>
                  <a:lnTo>
                    <a:pt x="1426" y="1691"/>
                  </a:lnTo>
                  <a:lnTo>
                    <a:pt x="1426" y="1692"/>
                  </a:lnTo>
                  <a:lnTo>
                    <a:pt x="1425" y="1692"/>
                  </a:lnTo>
                  <a:lnTo>
                    <a:pt x="1423" y="1692"/>
                  </a:lnTo>
                  <a:lnTo>
                    <a:pt x="1421" y="1692"/>
                  </a:lnTo>
                  <a:lnTo>
                    <a:pt x="1418" y="1691"/>
                  </a:lnTo>
                  <a:lnTo>
                    <a:pt x="1416" y="1689"/>
                  </a:lnTo>
                  <a:lnTo>
                    <a:pt x="1415" y="1684"/>
                  </a:lnTo>
                  <a:lnTo>
                    <a:pt x="1415" y="1683"/>
                  </a:lnTo>
                  <a:lnTo>
                    <a:pt x="1413" y="1681"/>
                  </a:lnTo>
                  <a:lnTo>
                    <a:pt x="1411" y="1679"/>
                  </a:lnTo>
                  <a:lnTo>
                    <a:pt x="1410" y="1679"/>
                  </a:lnTo>
                  <a:lnTo>
                    <a:pt x="1408" y="1679"/>
                  </a:lnTo>
                  <a:lnTo>
                    <a:pt x="1406" y="1679"/>
                  </a:lnTo>
                  <a:lnTo>
                    <a:pt x="1405" y="1679"/>
                  </a:lnTo>
                  <a:lnTo>
                    <a:pt x="1403" y="1681"/>
                  </a:lnTo>
                  <a:lnTo>
                    <a:pt x="1400" y="1683"/>
                  </a:lnTo>
                  <a:lnTo>
                    <a:pt x="1397" y="1683"/>
                  </a:lnTo>
                  <a:lnTo>
                    <a:pt x="1395" y="1683"/>
                  </a:lnTo>
                  <a:lnTo>
                    <a:pt x="1393" y="1683"/>
                  </a:lnTo>
                  <a:lnTo>
                    <a:pt x="1390" y="1684"/>
                  </a:lnTo>
                  <a:lnTo>
                    <a:pt x="1388" y="1684"/>
                  </a:lnTo>
                  <a:lnTo>
                    <a:pt x="1387" y="1684"/>
                  </a:lnTo>
                  <a:lnTo>
                    <a:pt x="1385" y="1686"/>
                  </a:lnTo>
                  <a:lnTo>
                    <a:pt x="1383" y="1687"/>
                  </a:lnTo>
                  <a:lnTo>
                    <a:pt x="1382" y="1689"/>
                  </a:lnTo>
                  <a:lnTo>
                    <a:pt x="1380" y="1691"/>
                  </a:lnTo>
                  <a:lnTo>
                    <a:pt x="1380" y="1692"/>
                  </a:lnTo>
                  <a:lnTo>
                    <a:pt x="1379" y="1692"/>
                  </a:lnTo>
                  <a:lnTo>
                    <a:pt x="1377" y="1694"/>
                  </a:lnTo>
                  <a:lnTo>
                    <a:pt x="1374" y="1696"/>
                  </a:lnTo>
                  <a:lnTo>
                    <a:pt x="1372" y="1696"/>
                  </a:lnTo>
                  <a:lnTo>
                    <a:pt x="1370" y="1696"/>
                  </a:lnTo>
                  <a:lnTo>
                    <a:pt x="1370" y="1694"/>
                  </a:lnTo>
                  <a:lnTo>
                    <a:pt x="1369" y="1694"/>
                  </a:lnTo>
                  <a:lnTo>
                    <a:pt x="1367" y="1694"/>
                  </a:lnTo>
                  <a:lnTo>
                    <a:pt x="1365" y="1694"/>
                  </a:lnTo>
                  <a:lnTo>
                    <a:pt x="1364" y="1692"/>
                  </a:lnTo>
                  <a:lnTo>
                    <a:pt x="1362" y="1692"/>
                  </a:lnTo>
                  <a:lnTo>
                    <a:pt x="1360" y="1692"/>
                  </a:lnTo>
                  <a:lnTo>
                    <a:pt x="1356" y="1687"/>
                  </a:lnTo>
                  <a:lnTo>
                    <a:pt x="1352" y="1684"/>
                  </a:lnTo>
                  <a:lnTo>
                    <a:pt x="1351" y="1684"/>
                  </a:lnTo>
                  <a:lnTo>
                    <a:pt x="1349" y="1684"/>
                  </a:lnTo>
                  <a:lnTo>
                    <a:pt x="1347" y="1684"/>
                  </a:lnTo>
                  <a:lnTo>
                    <a:pt x="1342" y="1684"/>
                  </a:lnTo>
                  <a:lnTo>
                    <a:pt x="1341" y="1684"/>
                  </a:lnTo>
                  <a:lnTo>
                    <a:pt x="1341" y="1686"/>
                  </a:lnTo>
                  <a:lnTo>
                    <a:pt x="1339" y="1686"/>
                  </a:lnTo>
                  <a:lnTo>
                    <a:pt x="1339" y="1687"/>
                  </a:lnTo>
                  <a:lnTo>
                    <a:pt x="1337" y="1689"/>
                  </a:lnTo>
                  <a:lnTo>
                    <a:pt x="1337" y="1691"/>
                  </a:lnTo>
                  <a:lnTo>
                    <a:pt x="1337" y="1694"/>
                  </a:lnTo>
                  <a:lnTo>
                    <a:pt x="1336" y="1694"/>
                  </a:lnTo>
                  <a:lnTo>
                    <a:pt x="1336" y="1696"/>
                  </a:lnTo>
                  <a:lnTo>
                    <a:pt x="1336" y="1697"/>
                  </a:lnTo>
                  <a:lnTo>
                    <a:pt x="1336" y="1699"/>
                  </a:lnTo>
                  <a:lnTo>
                    <a:pt x="1336" y="1702"/>
                  </a:lnTo>
                  <a:lnTo>
                    <a:pt x="1334" y="1704"/>
                  </a:lnTo>
                  <a:lnTo>
                    <a:pt x="1334" y="1706"/>
                  </a:lnTo>
                  <a:lnTo>
                    <a:pt x="1334" y="1709"/>
                  </a:lnTo>
                  <a:lnTo>
                    <a:pt x="1334" y="1712"/>
                  </a:lnTo>
                  <a:lnTo>
                    <a:pt x="1333" y="1712"/>
                  </a:lnTo>
                  <a:lnTo>
                    <a:pt x="1333" y="1714"/>
                  </a:lnTo>
                  <a:lnTo>
                    <a:pt x="1329" y="1714"/>
                  </a:lnTo>
                  <a:lnTo>
                    <a:pt x="1328" y="1714"/>
                  </a:lnTo>
                  <a:lnTo>
                    <a:pt x="1324" y="1715"/>
                  </a:lnTo>
                  <a:lnTo>
                    <a:pt x="1323" y="1715"/>
                  </a:lnTo>
                  <a:lnTo>
                    <a:pt x="1319" y="1717"/>
                  </a:lnTo>
                  <a:lnTo>
                    <a:pt x="1316" y="1720"/>
                  </a:lnTo>
                  <a:lnTo>
                    <a:pt x="1313" y="1724"/>
                  </a:lnTo>
                  <a:lnTo>
                    <a:pt x="1313" y="1725"/>
                  </a:lnTo>
                  <a:lnTo>
                    <a:pt x="1311" y="1727"/>
                  </a:lnTo>
                  <a:lnTo>
                    <a:pt x="1311" y="1729"/>
                  </a:lnTo>
                  <a:lnTo>
                    <a:pt x="1310" y="1730"/>
                  </a:lnTo>
                  <a:lnTo>
                    <a:pt x="1308" y="1732"/>
                  </a:lnTo>
                  <a:lnTo>
                    <a:pt x="1306" y="1735"/>
                  </a:lnTo>
                  <a:lnTo>
                    <a:pt x="1303" y="1740"/>
                  </a:lnTo>
                  <a:lnTo>
                    <a:pt x="1301" y="1742"/>
                  </a:lnTo>
                  <a:lnTo>
                    <a:pt x="1300" y="1742"/>
                  </a:lnTo>
                  <a:lnTo>
                    <a:pt x="1300" y="1743"/>
                  </a:lnTo>
                  <a:lnTo>
                    <a:pt x="1295" y="1745"/>
                  </a:lnTo>
                  <a:lnTo>
                    <a:pt x="1293" y="1747"/>
                  </a:lnTo>
                  <a:lnTo>
                    <a:pt x="1291" y="1747"/>
                  </a:lnTo>
                  <a:lnTo>
                    <a:pt x="1290" y="1748"/>
                  </a:lnTo>
                  <a:lnTo>
                    <a:pt x="1288" y="1748"/>
                  </a:lnTo>
                  <a:lnTo>
                    <a:pt x="1287" y="1750"/>
                  </a:lnTo>
                  <a:lnTo>
                    <a:pt x="1287" y="1752"/>
                  </a:lnTo>
                  <a:lnTo>
                    <a:pt x="1287" y="1753"/>
                  </a:lnTo>
                  <a:lnTo>
                    <a:pt x="1285" y="1758"/>
                  </a:lnTo>
                  <a:lnTo>
                    <a:pt x="1283" y="1761"/>
                  </a:lnTo>
                  <a:lnTo>
                    <a:pt x="1282" y="1763"/>
                  </a:lnTo>
                  <a:lnTo>
                    <a:pt x="1280" y="1765"/>
                  </a:lnTo>
                  <a:lnTo>
                    <a:pt x="1278" y="1766"/>
                  </a:lnTo>
                  <a:lnTo>
                    <a:pt x="1273" y="1770"/>
                  </a:lnTo>
                  <a:lnTo>
                    <a:pt x="1272" y="1770"/>
                  </a:lnTo>
                  <a:lnTo>
                    <a:pt x="1270" y="1770"/>
                  </a:lnTo>
                  <a:lnTo>
                    <a:pt x="1268" y="1771"/>
                  </a:lnTo>
                  <a:lnTo>
                    <a:pt x="1268" y="1773"/>
                  </a:lnTo>
                  <a:lnTo>
                    <a:pt x="1267" y="1775"/>
                  </a:lnTo>
                  <a:lnTo>
                    <a:pt x="1267" y="1776"/>
                  </a:lnTo>
                  <a:lnTo>
                    <a:pt x="1268" y="1778"/>
                  </a:lnTo>
                  <a:lnTo>
                    <a:pt x="1268" y="1779"/>
                  </a:lnTo>
                  <a:lnTo>
                    <a:pt x="1270" y="1781"/>
                  </a:lnTo>
                  <a:lnTo>
                    <a:pt x="1270" y="1783"/>
                  </a:lnTo>
                  <a:lnTo>
                    <a:pt x="1272" y="1784"/>
                  </a:lnTo>
                  <a:lnTo>
                    <a:pt x="1273" y="1784"/>
                  </a:lnTo>
                  <a:lnTo>
                    <a:pt x="1273" y="1786"/>
                  </a:lnTo>
                  <a:lnTo>
                    <a:pt x="1273" y="1788"/>
                  </a:lnTo>
                  <a:lnTo>
                    <a:pt x="1273" y="1789"/>
                  </a:lnTo>
                  <a:lnTo>
                    <a:pt x="1273" y="1793"/>
                  </a:lnTo>
                  <a:lnTo>
                    <a:pt x="1273" y="1794"/>
                  </a:lnTo>
                  <a:lnTo>
                    <a:pt x="1272" y="1796"/>
                  </a:lnTo>
                  <a:lnTo>
                    <a:pt x="1272" y="1798"/>
                  </a:lnTo>
                  <a:lnTo>
                    <a:pt x="1272" y="1799"/>
                  </a:lnTo>
                  <a:lnTo>
                    <a:pt x="1270" y="1801"/>
                  </a:lnTo>
                  <a:lnTo>
                    <a:pt x="1270" y="1802"/>
                  </a:lnTo>
                  <a:lnTo>
                    <a:pt x="1270" y="1804"/>
                  </a:lnTo>
                  <a:lnTo>
                    <a:pt x="1270" y="1806"/>
                  </a:lnTo>
                  <a:lnTo>
                    <a:pt x="1268" y="1806"/>
                  </a:lnTo>
                  <a:lnTo>
                    <a:pt x="1267" y="1809"/>
                  </a:lnTo>
                  <a:lnTo>
                    <a:pt x="1267" y="1811"/>
                  </a:lnTo>
                  <a:lnTo>
                    <a:pt x="1262" y="1811"/>
                  </a:lnTo>
                  <a:lnTo>
                    <a:pt x="1260" y="1811"/>
                  </a:lnTo>
                  <a:lnTo>
                    <a:pt x="1259" y="1809"/>
                  </a:lnTo>
                  <a:lnTo>
                    <a:pt x="1257" y="1811"/>
                  </a:lnTo>
                  <a:lnTo>
                    <a:pt x="1255" y="1811"/>
                  </a:lnTo>
                  <a:lnTo>
                    <a:pt x="1255" y="1812"/>
                  </a:lnTo>
                  <a:lnTo>
                    <a:pt x="1255" y="1814"/>
                  </a:lnTo>
                  <a:lnTo>
                    <a:pt x="1259" y="1817"/>
                  </a:lnTo>
                  <a:lnTo>
                    <a:pt x="1260" y="1819"/>
                  </a:lnTo>
                  <a:lnTo>
                    <a:pt x="1260" y="1821"/>
                  </a:lnTo>
                  <a:lnTo>
                    <a:pt x="1260" y="1822"/>
                  </a:lnTo>
                  <a:lnTo>
                    <a:pt x="1259" y="1825"/>
                  </a:lnTo>
                  <a:lnTo>
                    <a:pt x="1259" y="1829"/>
                  </a:lnTo>
                  <a:lnTo>
                    <a:pt x="1259" y="1830"/>
                  </a:lnTo>
                  <a:lnTo>
                    <a:pt x="1257" y="1832"/>
                  </a:lnTo>
                  <a:lnTo>
                    <a:pt x="1255" y="1834"/>
                  </a:lnTo>
                  <a:lnTo>
                    <a:pt x="1255" y="1835"/>
                  </a:lnTo>
                  <a:lnTo>
                    <a:pt x="1254" y="1837"/>
                  </a:lnTo>
                  <a:lnTo>
                    <a:pt x="1252" y="1839"/>
                  </a:lnTo>
                  <a:lnTo>
                    <a:pt x="1249" y="1840"/>
                  </a:lnTo>
                  <a:lnTo>
                    <a:pt x="1245" y="1842"/>
                  </a:lnTo>
                  <a:lnTo>
                    <a:pt x="1244" y="1844"/>
                  </a:lnTo>
                  <a:lnTo>
                    <a:pt x="1242" y="1845"/>
                  </a:lnTo>
                  <a:lnTo>
                    <a:pt x="1241" y="1845"/>
                  </a:lnTo>
                  <a:lnTo>
                    <a:pt x="1241" y="1847"/>
                  </a:lnTo>
                  <a:lnTo>
                    <a:pt x="1239" y="1848"/>
                  </a:lnTo>
                  <a:lnTo>
                    <a:pt x="1239" y="1850"/>
                  </a:lnTo>
                  <a:lnTo>
                    <a:pt x="1241" y="1852"/>
                  </a:lnTo>
                  <a:lnTo>
                    <a:pt x="1241" y="1853"/>
                  </a:lnTo>
                  <a:lnTo>
                    <a:pt x="1241" y="1855"/>
                  </a:lnTo>
                  <a:lnTo>
                    <a:pt x="1239" y="1857"/>
                  </a:lnTo>
                  <a:lnTo>
                    <a:pt x="1237" y="1858"/>
                  </a:lnTo>
                  <a:lnTo>
                    <a:pt x="1236" y="1862"/>
                  </a:lnTo>
                  <a:lnTo>
                    <a:pt x="1232" y="1863"/>
                  </a:lnTo>
                  <a:lnTo>
                    <a:pt x="1229" y="1865"/>
                  </a:lnTo>
                  <a:lnTo>
                    <a:pt x="1227" y="1867"/>
                  </a:lnTo>
                  <a:lnTo>
                    <a:pt x="1226" y="1868"/>
                  </a:lnTo>
                  <a:lnTo>
                    <a:pt x="1222" y="1871"/>
                  </a:lnTo>
                  <a:lnTo>
                    <a:pt x="1221" y="1873"/>
                  </a:lnTo>
                  <a:lnTo>
                    <a:pt x="1216" y="1875"/>
                  </a:lnTo>
                  <a:lnTo>
                    <a:pt x="1213" y="1876"/>
                  </a:lnTo>
                  <a:lnTo>
                    <a:pt x="1211" y="1876"/>
                  </a:lnTo>
                  <a:lnTo>
                    <a:pt x="1209" y="1878"/>
                  </a:lnTo>
                  <a:lnTo>
                    <a:pt x="1208" y="1878"/>
                  </a:lnTo>
                  <a:lnTo>
                    <a:pt x="1206" y="1878"/>
                  </a:lnTo>
                  <a:lnTo>
                    <a:pt x="1203" y="1883"/>
                  </a:lnTo>
                  <a:lnTo>
                    <a:pt x="1199" y="1886"/>
                  </a:lnTo>
                  <a:lnTo>
                    <a:pt x="1198" y="1888"/>
                  </a:lnTo>
                  <a:lnTo>
                    <a:pt x="1198" y="1890"/>
                  </a:lnTo>
                  <a:lnTo>
                    <a:pt x="1196" y="1891"/>
                  </a:lnTo>
                  <a:lnTo>
                    <a:pt x="1193" y="1896"/>
                  </a:lnTo>
                  <a:lnTo>
                    <a:pt x="1191" y="1898"/>
                  </a:lnTo>
                  <a:lnTo>
                    <a:pt x="1190" y="1901"/>
                  </a:lnTo>
                  <a:lnTo>
                    <a:pt x="1188" y="1904"/>
                  </a:lnTo>
                  <a:lnTo>
                    <a:pt x="1188" y="1906"/>
                  </a:lnTo>
                  <a:lnTo>
                    <a:pt x="1186" y="1911"/>
                  </a:lnTo>
                  <a:lnTo>
                    <a:pt x="1186" y="1913"/>
                  </a:lnTo>
                  <a:lnTo>
                    <a:pt x="1185" y="1913"/>
                  </a:lnTo>
                  <a:lnTo>
                    <a:pt x="1183" y="1914"/>
                  </a:lnTo>
                  <a:lnTo>
                    <a:pt x="1181" y="1914"/>
                  </a:lnTo>
                  <a:lnTo>
                    <a:pt x="1178" y="1916"/>
                  </a:lnTo>
                  <a:lnTo>
                    <a:pt x="1176" y="1917"/>
                  </a:lnTo>
                  <a:lnTo>
                    <a:pt x="1175" y="1921"/>
                  </a:lnTo>
                  <a:lnTo>
                    <a:pt x="1173" y="1922"/>
                  </a:lnTo>
                  <a:lnTo>
                    <a:pt x="1172" y="1924"/>
                  </a:lnTo>
                  <a:lnTo>
                    <a:pt x="1172" y="1926"/>
                  </a:lnTo>
                  <a:lnTo>
                    <a:pt x="1170" y="1926"/>
                  </a:lnTo>
                  <a:lnTo>
                    <a:pt x="1170" y="1927"/>
                  </a:lnTo>
                  <a:lnTo>
                    <a:pt x="1165" y="1931"/>
                  </a:lnTo>
                  <a:lnTo>
                    <a:pt x="1163" y="1932"/>
                  </a:lnTo>
                  <a:lnTo>
                    <a:pt x="1162" y="1932"/>
                  </a:lnTo>
                  <a:lnTo>
                    <a:pt x="1160" y="1932"/>
                  </a:lnTo>
                  <a:lnTo>
                    <a:pt x="1158" y="1932"/>
                  </a:lnTo>
                  <a:lnTo>
                    <a:pt x="1157" y="1932"/>
                  </a:lnTo>
                  <a:lnTo>
                    <a:pt x="1155" y="1932"/>
                  </a:lnTo>
                  <a:lnTo>
                    <a:pt x="1153" y="1934"/>
                  </a:lnTo>
                  <a:lnTo>
                    <a:pt x="1152" y="1936"/>
                  </a:lnTo>
                  <a:lnTo>
                    <a:pt x="1148" y="1937"/>
                  </a:lnTo>
                  <a:lnTo>
                    <a:pt x="1145" y="1940"/>
                  </a:lnTo>
                  <a:lnTo>
                    <a:pt x="1142" y="1942"/>
                  </a:lnTo>
                  <a:lnTo>
                    <a:pt x="1140" y="1944"/>
                  </a:lnTo>
                  <a:lnTo>
                    <a:pt x="1139" y="1947"/>
                  </a:lnTo>
                  <a:lnTo>
                    <a:pt x="1137" y="1950"/>
                  </a:lnTo>
                  <a:lnTo>
                    <a:pt x="1134" y="1955"/>
                  </a:lnTo>
                  <a:lnTo>
                    <a:pt x="1134" y="1957"/>
                  </a:lnTo>
                  <a:lnTo>
                    <a:pt x="1135" y="1960"/>
                  </a:lnTo>
                  <a:lnTo>
                    <a:pt x="1135" y="1962"/>
                  </a:lnTo>
                  <a:lnTo>
                    <a:pt x="1134" y="1963"/>
                  </a:lnTo>
                  <a:lnTo>
                    <a:pt x="1134" y="1967"/>
                  </a:lnTo>
                  <a:lnTo>
                    <a:pt x="1135" y="1967"/>
                  </a:lnTo>
                  <a:lnTo>
                    <a:pt x="1135" y="1968"/>
                  </a:lnTo>
                  <a:lnTo>
                    <a:pt x="1137" y="1970"/>
                  </a:lnTo>
                  <a:lnTo>
                    <a:pt x="1140" y="1973"/>
                  </a:lnTo>
                  <a:lnTo>
                    <a:pt x="1142" y="1977"/>
                  </a:lnTo>
                  <a:lnTo>
                    <a:pt x="1144" y="1978"/>
                  </a:lnTo>
                  <a:lnTo>
                    <a:pt x="1144" y="1982"/>
                  </a:lnTo>
                  <a:lnTo>
                    <a:pt x="1145" y="1982"/>
                  </a:lnTo>
                  <a:lnTo>
                    <a:pt x="1147" y="1985"/>
                  </a:lnTo>
                  <a:lnTo>
                    <a:pt x="1150" y="1990"/>
                  </a:lnTo>
                  <a:lnTo>
                    <a:pt x="1152" y="1991"/>
                  </a:lnTo>
                  <a:lnTo>
                    <a:pt x="1153" y="1995"/>
                  </a:lnTo>
                  <a:lnTo>
                    <a:pt x="1153" y="1998"/>
                  </a:lnTo>
                  <a:lnTo>
                    <a:pt x="1153" y="2001"/>
                  </a:lnTo>
                  <a:lnTo>
                    <a:pt x="1153" y="2003"/>
                  </a:lnTo>
                  <a:lnTo>
                    <a:pt x="1155" y="2005"/>
                  </a:lnTo>
                  <a:lnTo>
                    <a:pt x="1157" y="2006"/>
                  </a:lnTo>
                  <a:lnTo>
                    <a:pt x="1158" y="2008"/>
                  </a:lnTo>
                  <a:lnTo>
                    <a:pt x="1160" y="2009"/>
                  </a:lnTo>
                  <a:lnTo>
                    <a:pt x="1162" y="2009"/>
                  </a:lnTo>
                  <a:lnTo>
                    <a:pt x="1163" y="2011"/>
                  </a:lnTo>
                  <a:lnTo>
                    <a:pt x="1165" y="2011"/>
                  </a:lnTo>
                  <a:lnTo>
                    <a:pt x="1165" y="2013"/>
                  </a:lnTo>
                  <a:lnTo>
                    <a:pt x="1163" y="2014"/>
                  </a:lnTo>
                  <a:lnTo>
                    <a:pt x="1162" y="2019"/>
                  </a:lnTo>
                  <a:lnTo>
                    <a:pt x="1160" y="2024"/>
                  </a:lnTo>
                  <a:lnTo>
                    <a:pt x="1157" y="2028"/>
                  </a:lnTo>
                  <a:lnTo>
                    <a:pt x="1155" y="2029"/>
                  </a:lnTo>
                  <a:lnTo>
                    <a:pt x="1152" y="2031"/>
                  </a:lnTo>
                  <a:lnTo>
                    <a:pt x="1150" y="2031"/>
                  </a:lnTo>
                  <a:lnTo>
                    <a:pt x="1150" y="2032"/>
                  </a:lnTo>
                  <a:lnTo>
                    <a:pt x="1150" y="2034"/>
                  </a:lnTo>
                  <a:lnTo>
                    <a:pt x="1150" y="2037"/>
                  </a:lnTo>
                  <a:lnTo>
                    <a:pt x="1150" y="2039"/>
                  </a:lnTo>
                  <a:lnTo>
                    <a:pt x="1148" y="2041"/>
                  </a:lnTo>
                  <a:lnTo>
                    <a:pt x="1147" y="2042"/>
                  </a:lnTo>
                  <a:lnTo>
                    <a:pt x="1147" y="2044"/>
                  </a:lnTo>
                  <a:lnTo>
                    <a:pt x="1144" y="2046"/>
                  </a:lnTo>
                  <a:lnTo>
                    <a:pt x="1140" y="2047"/>
                  </a:lnTo>
                  <a:lnTo>
                    <a:pt x="1139" y="2049"/>
                  </a:lnTo>
                  <a:lnTo>
                    <a:pt x="1137" y="2052"/>
                  </a:lnTo>
                  <a:lnTo>
                    <a:pt x="1135" y="2055"/>
                  </a:lnTo>
                  <a:lnTo>
                    <a:pt x="1135" y="2059"/>
                  </a:lnTo>
                  <a:lnTo>
                    <a:pt x="1134" y="2062"/>
                  </a:lnTo>
                  <a:lnTo>
                    <a:pt x="1134" y="2067"/>
                  </a:lnTo>
                  <a:lnTo>
                    <a:pt x="1132" y="2070"/>
                  </a:lnTo>
                  <a:lnTo>
                    <a:pt x="1130" y="2075"/>
                  </a:lnTo>
                  <a:lnTo>
                    <a:pt x="1127" y="2082"/>
                  </a:lnTo>
                  <a:lnTo>
                    <a:pt x="1124" y="2085"/>
                  </a:lnTo>
                  <a:lnTo>
                    <a:pt x="1122" y="2090"/>
                  </a:lnTo>
                  <a:lnTo>
                    <a:pt x="1121" y="2093"/>
                  </a:lnTo>
                  <a:lnTo>
                    <a:pt x="1119" y="2098"/>
                  </a:lnTo>
                  <a:lnTo>
                    <a:pt x="1116" y="2103"/>
                  </a:lnTo>
                  <a:lnTo>
                    <a:pt x="1111" y="2108"/>
                  </a:lnTo>
                  <a:lnTo>
                    <a:pt x="1109" y="2110"/>
                  </a:lnTo>
                  <a:lnTo>
                    <a:pt x="1107" y="2115"/>
                  </a:lnTo>
                  <a:lnTo>
                    <a:pt x="1104" y="2120"/>
                  </a:lnTo>
                  <a:lnTo>
                    <a:pt x="1102" y="2123"/>
                  </a:lnTo>
                  <a:lnTo>
                    <a:pt x="1099" y="2126"/>
                  </a:lnTo>
                  <a:lnTo>
                    <a:pt x="1098" y="2128"/>
                  </a:lnTo>
                  <a:lnTo>
                    <a:pt x="1094" y="2131"/>
                  </a:lnTo>
                  <a:lnTo>
                    <a:pt x="1089" y="2136"/>
                  </a:lnTo>
                  <a:lnTo>
                    <a:pt x="1088" y="2138"/>
                  </a:lnTo>
                  <a:lnTo>
                    <a:pt x="1084" y="2141"/>
                  </a:lnTo>
                  <a:lnTo>
                    <a:pt x="1081" y="2144"/>
                  </a:lnTo>
                  <a:lnTo>
                    <a:pt x="1079" y="2144"/>
                  </a:lnTo>
                  <a:lnTo>
                    <a:pt x="1076" y="2146"/>
                  </a:lnTo>
                  <a:lnTo>
                    <a:pt x="1075" y="2147"/>
                  </a:lnTo>
                  <a:lnTo>
                    <a:pt x="1073" y="2149"/>
                  </a:lnTo>
                  <a:lnTo>
                    <a:pt x="1071" y="2151"/>
                  </a:lnTo>
                  <a:lnTo>
                    <a:pt x="1071" y="2154"/>
                  </a:lnTo>
                  <a:lnTo>
                    <a:pt x="1073" y="2156"/>
                  </a:lnTo>
                  <a:lnTo>
                    <a:pt x="1075" y="2157"/>
                  </a:lnTo>
                  <a:lnTo>
                    <a:pt x="1075" y="2159"/>
                  </a:lnTo>
                  <a:lnTo>
                    <a:pt x="1075" y="2161"/>
                  </a:lnTo>
                  <a:lnTo>
                    <a:pt x="1075" y="2164"/>
                  </a:lnTo>
                  <a:lnTo>
                    <a:pt x="1073" y="2167"/>
                  </a:lnTo>
                  <a:lnTo>
                    <a:pt x="1073" y="2169"/>
                  </a:lnTo>
                  <a:lnTo>
                    <a:pt x="1071" y="2169"/>
                  </a:lnTo>
                  <a:lnTo>
                    <a:pt x="1068" y="2170"/>
                  </a:lnTo>
                  <a:lnTo>
                    <a:pt x="1065" y="2170"/>
                  </a:lnTo>
                  <a:lnTo>
                    <a:pt x="1063" y="2172"/>
                  </a:lnTo>
                  <a:lnTo>
                    <a:pt x="1060" y="2175"/>
                  </a:lnTo>
                  <a:lnTo>
                    <a:pt x="1056" y="2177"/>
                  </a:lnTo>
                  <a:lnTo>
                    <a:pt x="1050" y="2179"/>
                  </a:lnTo>
                  <a:lnTo>
                    <a:pt x="1045" y="2180"/>
                  </a:lnTo>
                  <a:lnTo>
                    <a:pt x="1043" y="2182"/>
                  </a:lnTo>
                  <a:lnTo>
                    <a:pt x="1042" y="2182"/>
                  </a:lnTo>
                  <a:lnTo>
                    <a:pt x="1037" y="2184"/>
                  </a:lnTo>
                  <a:lnTo>
                    <a:pt x="1033" y="2185"/>
                  </a:lnTo>
                  <a:lnTo>
                    <a:pt x="1032" y="2185"/>
                  </a:lnTo>
                  <a:lnTo>
                    <a:pt x="1030" y="2187"/>
                  </a:lnTo>
                  <a:lnTo>
                    <a:pt x="1029" y="2187"/>
                  </a:lnTo>
                  <a:lnTo>
                    <a:pt x="1027" y="2189"/>
                  </a:lnTo>
                  <a:lnTo>
                    <a:pt x="1024" y="2189"/>
                  </a:lnTo>
                  <a:lnTo>
                    <a:pt x="1019" y="2189"/>
                  </a:lnTo>
                  <a:lnTo>
                    <a:pt x="1015" y="2189"/>
                  </a:lnTo>
                  <a:lnTo>
                    <a:pt x="1012" y="2190"/>
                  </a:lnTo>
                  <a:lnTo>
                    <a:pt x="1007" y="2190"/>
                  </a:lnTo>
                  <a:lnTo>
                    <a:pt x="1004" y="2190"/>
                  </a:lnTo>
                  <a:lnTo>
                    <a:pt x="999" y="2190"/>
                  </a:lnTo>
                  <a:lnTo>
                    <a:pt x="997" y="2190"/>
                  </a:lnTo>
                  <a:lnTo>
                    <a:pt x="994" y="2190"/>
                  </a:lnTo>
                  <a:lnTo>
                    <a:pt x="992" y="2190"/>
                  </a:lnTo>
                  <a:lnTo>
                    <a:pt x="991" y="2190"/>
                  </a:lnTo>
                  <a:lnTo>
                    <a:pt x="989" y="2190"/>
                  </a:lnTo>
                  <a:lnTo>
                    <a:pt x="987" y="2190"/>
                  </a:lnTo>
                  <a:lnTo>
                    <a:pt x="984" y="2190"/>
                  </a:lnTo>
                  <a:lnTo>
                    <a:pt x="983" y="2190"/>
                  </a:lnTo>
                  <a:lnTo>
                    <a:pt x="979" y="2190"/>
                  </a:lnTo>
                  <a:lnTo>
                    <a:pt x="978" y="2190"/>
                  </a:lnTo>
                  <a:lnTo>
                    <a:pt x="976" y="2190"/>
                  </a:lnTo>
                  <a:lnTo>
                    <a:pt x="974" y="2192"/>
                  </a:lnTo>
                  <a:lnTo>
                    <a:pt x="971" y="2192"/>
                  </a:lnTo>
                  <a:lnTo>
                    <a:pt x="968" y="2190"/>
                  </a:lnTo>
                  <a:lnTo>
                    <a:pt x="964" y="2190"/>
                  </a:lnTo>
                  <a:lnTo>
                    <a:pt x="963" y="2190"/>
                  </a:lnTo>
                  <a:lnTo>
                    <a:pt x="956" y="2190"/>
                  </a:lnTo>
                  <a:lnTo>
                    <a:pt x="955" y="2190"/>
                  </a:lnTo>
                  <a:lnTo>
                    <a:pt x="951" y="2189"/>
                  </a:lnTo>
                  <a:lnTo>
                    <a:pt x="948" y="2187"/>
                  </a:lnTo>
                  <a:lnTo>
                    <a:pt x="945" y="2185"/>
                  </a:lnTo>
                  <a:lnTo>
                    <a:pt x="940" y="2184"/>
                  </a:lnTo>
                  <a:lnTo>
                    <a:pt x="937" y="2184"/>
                  </a:lnTo>
                  <a:lnTo>
                    <a:pt x="935" y="2182"/>
                  </a:lnTo>
                  <a:lnTo>
                    <a:pt x="932" y="2180"/>
                  </a:lnTo>
                  <a:lnTo>
                    <a:pt x="925" y="2180"/>
                  </a:lnTo>
                  <a:lnTo>
                    <a:pt x="922" y="2179"/>
                  </a:lnTo>
                  <a:lnTo>
                    <a:pt x="918" y="2177"/>
                  </a:lnTo>
                  <a:lnTo>
                    <a:pt x="914" y="2177"/>
                  </a:lnTo>
                  <a:lnTo>
                    <a:pt x="910" y="2175"/>
                  </a:lnTo>
                  <a:lnTo>
                    <a:pt x="909" y="2175"/>
                  </a:lnTo>
                  <a:lnTo>
                    <a:pt x="905" y="2174"/>
                  </a:lnTo>
                  <a:lnTo>
                    <a:pt x="904" y="2172"/>
                  </a:lnTo>
                  <a:lnTo>
                    <a:pt x="900" y="2169"/>
                  </a:lnTo>
                  <a:lnTo>
                    <a:pt x="897" y="2167"/>
                  </a:lnTo>
                  <a:lnTo>
                    <a:pt x="894" y="2167"/>
                  </a:lnTo>
                  <a:lnTo>
                    <a:pt x="891" y="2167"/>
                  </a:lnTo>
                  <a:lnTo>
                    <a:pt x="889" y="2167"/>
                  </a:lnTo>
                  <a:lnTo>
                    <a:pt x="887" y="2167"/>
                  </a:lnTo>
                  <a:lnTo>
                    <a:pt x="882" y="2170"/>
                  </a:lnTo>
                  <a:lnTo>
                    <a:pt x="881" y="2172"/>
                  </a:lnTo>
                  <a:lnTo>
                    <a:pt x="879" y="2174"/>
                  </a:lnTo>
                  <a:lnTo>
                    <a:pt x="876" y="2177"/>
                  </a:lnTo>
                  <a:lnTo>
                    <a:pt x="872" y="2180"/>
                  </a:lnTo>
                  <a:lnTo>
                    <a:pt x="869" y="2182"/>
                  </a:lnTo>
                  <a:lnTo>
                    <a:pt x="864" y="2187"/>
                  </a:lnTo>
                  <a:lnTo>
                    <a:pt x="863" y="2187"/>
                  </a:lnTo>
                  <a:lnTo>
                    <a:pt x="858" y="2187"/>
                  </a:lnTo>
                  <a:lnTo>
                    <a:pt x="856" y="2189"/>
                  </a:lnTo>
                  <a:lnTo>
                    <a:pt x="854" y="2189"/>
                  </a:lnTo>
                  <a:lnTo>
                    <a:pt x="853" y="2189"/>
                  </a:lnTo>
                  <a:lnTo>
                    <a:pt x="849" y="2189"/>
                  </a:lnTo>
                  <a:lnTo>
                    <a:pt x="848" y="2189"/>
                  </a:lnTo>
                  <a:lnTo>
                    <a:pt x="845" y="2189"/>
                  </a:lnTo>
                  <a:lnTo>
                    <a:pt x="843" y="2187"/>
                  </a:lnTo>
                  <a:lnTo>
                    <a:pt x="840" y="2187"/>
                  </a:lnTo>
                  <a:lnTo>
                    <a:pt x="836" y="2187"/>
                  </a:lnTo>
                  <a:lnTo>
                    <a:pt x="823" y="2185"/>
                  </a:lnTo>
                  <a:lnTo>
                    <a:pt x="820" y="2185"/>
                  </a:lnTo>
                  <a:lnTo>
                    <a:pt x="817" y="2185"/>
                  </a:lnTo>
                  <a:lnTo>
                    <a:pt x="815" y="2184"/>
                  </a:lnTo>
                  <a:lnTo>
                    <a:pt x="812" y="2182"/>
                  </a:lnTo>
                  <a:lnTo>
                    <a:pt x="810" y="2180"/>
                  </a:lnTo>
                  <a:lnTo>
                    <a:pt x="808" y="2179"/>
                  </a:lnTo>
                  <a:lnTo>
                    <a:pt x="807" y="2177"/>
                  </a:lnTo>
                  <a:lnTo>
                    <a:pt x="807" y="2175"/>
                  </a:lnTo>
                  <a:lnTo>
                    <a:pt x="805" y="2174"/>
                  </a:lnTo>
                  <a:lnTo>
                    <a:pt x="803" y="2174"/>
                  </a:lnTo>
                  <a:lnTo>
                    <a:pt x="802" y="2172"/>
                  </a:lnTo>
                  <a:lnTo>
                    <a:pt x="799" y="2172"/>
                  </a:lnTo>
                  <a:lnTo>
                    <a:pt x="797" y="2172"/>
                  </a:lnTo>
                  <a:lnTo>
                    <a:pt x="795" y="2172"/>
                  </a:lnTo>
                  <a:lnTo>
                    <a:pt x="794" y="2174"/>
                  </a:lnTo>
                  <a:lnTo>
                    <a:pt x="792" y="2174"/>
                  </a:lnTo>
                  <a:lnTo>
                    <a:pt x="790" y="2175"/>
                  </a:lnTo>
                  <a:lnTo>
                    <a:pt x="787" y="2177"/>
                  </a:lnTo>
                  <a:lnTo>
                    <a:pt x="785" y="2179"/>
                  </a:lnTo>
                  <a:lnTo>
                    <a:pt x="784" y="2180"/>
                  </a:lnTo>
                  <a:lnTo>
                    <a:pt x="782" y="2184"/>
                  </a:lnTo>
                  <a:lnTo>
                    <a:pt x="780" y="2185"/>
                  </a:lnTo>
                  <a:lnTo>
                    <a:pt x="779" y="2189"/>
                  </a:lnTo>
                  <a:lnTo>
                    <a:pt x="776" y="2193"/>
                  </a:lnTo>
                  <a:lnTo>
                    <a:pt x="772" y="2195"/>
                  </a:lnTo>
                  <a:lnTo>
                    <a:pt x="771" y="2197"/>
                  </a:lnTo>
                  <a:lnTo>
                    <a:pt x="769" y="2198"/>
                  </a:lnTo>
                  <a:lnTo>
                    <a:pt x="766" y="2200"/>
                  </a:lnTo>
                  <a:lnTo>
                    <a:pt x="764" y="2200"/>
                  </a:lnTo>
                  <a:lnTo>
                    <a:pt x="761" y="2200"/>
                  </a:lnTo>
                  <a:lnTo>
                    <a:pt x="759" y="2198"/>
                  </a:lnTo>
                  <a:lnTo>
                    <a:pt x="756" y="2197"/>
                  </a:lnTo>
                  <a:lnTo>
                    <a:pt x="754" y="2195"/>
                  </a:lnTo>
                  <a:lnTo>
                    <a:pt x="753" y="2193"/>
                  </a:lnTo>
                  <a:lnTo>
                    <a:pt x="753" y="2192"/>
                  </a:lnTo>
                  <a:lnTo>
                    <a:pt x="754" y="2189"/>
                  </a:lnTo>
                  <a:lnTo>
                    <a:pt x="754" y="2187"/>
                  </a:lnTo>
                  <a:lnTo>
                    <a:pt x="754" y="2184"/>
                  </a:lnTo>
                  <a:lnTo>
                    <a:pt x="754" y="2182"/>
                  </a:lnTo>
                  <a:lnTo>
                    <a:pt x="754" y="2180"/>
                  </a:lnTo>
                  <a:lnTo>
                    <a:pt x="753" y="2179"/>
                  </a:lnTo>
                  <a:lnTo>
                    <a:pt x="753" y="2177"/>
                  </a:lnTo>
                  <a:lnTo>
                    <a:pt x="751" y="2175"/>
                  </a:lnTo>
                  <a:lnTo>
                    <a:pt x="749" y="2174"/>
                  </a:lnTo>
                  <a:lnTo>
                    <a:pt x="748" y="2172"/>
                  </a:lnTo>
                  <a:lnTo>
                    <a:pt x="746" y="2170"/>
                  </a:lnTo>
                  <a:lnTo>
                    <a:pt x="743" y="2172"/>
                  </a:lnTo>
                  <a:lnTo>
                    <a:pt x="741" y="2172"/>
                  </a:lnTo>
                  <a:lnTo>
                    <a:pt x="738" y="2174"/>
                  </a:lnTo>
                  <a:lnTo>
                    <a:pt x="736" y="2172"/>
                  </a:lnTo>
                  <a:lnTo>
                    <a:pt x="731" y="2167"/>
                  </a:lnTo>
                  <a:lnTo>
                    <a:pt x="728" y="2164"/>
                  </a:lnTo>
                  <a:lnTo>
                    <a:pt x="726" y="2164"/>
                  </a:lnTo>
                  <a:lnTo>
                    <a:pt x="726" y="2162"/>
                  </a:lnTo>
                  <a:lnTo>
                    <a:pt x="725" y="2162"/>
                  </a:lnTo>
                  <a:lnTo>
                    <a:pt x="723" y="2162"/>
                  </a:lnTo>
                  <a:lnTo>
                    <a:pt x="721" y="2162"/>
                  </a:lnTo>
                  <a:lnTo>
                    <a:pt x="720" y="2162"/>
                  </a:lnTo>
                  <a:lnTo>
                    <a:pt x="718" y="2164"/>
                  </a:lnTo>
                  <a:lnTo>
                    <a:pt x="716" y="2166"/>
                  </a:lnTo>
                  <a:lnTo>
                    <a:pt x="715" y="2166"/>
                  </a:lnTo>
                  <a:lnTo>
                    <a:pt x="715" y="2167"/>
                  </a:lnTo>
                  <a:lnTo>
                    <a:pt x="713" y="2167"/>
                  </a:lnTo>
                  <a:lnTo>
                    <a:pt x="711" y="2167"/>
                  </a:lnTo>
                  <a:lnTo>
                    <a:pt x="710" y="2169"/>
                  </a:lnTo>
                  <a:lnTo>
                    <a:pt x="708" y="2169"/>
                  </a:lnTo>
                  <a:lnTo>
                    <a:pt x="707" y="2169"/>
                  </a:lnTo>
                  <a:lnTo>
                    <a:pt x="705" y="2169"/>
                  </a:lnTo>
                  <a:lnTo>
                    <a:pt x="703" y="2169"/>
                  </a:lnTo>
                  <a:lnTo>
                    <a:pt x="702" y="2169"/>
                  </a:lnTo>
                  <a:lnTo>
                    <a:pt x="700" y="2169"/>
                  </a:lnTo>
                  <a:lnTo>
                    <a:pt x="698" y="2169"/>
                  </a:lnTo>
                  <a:lnTo>
                    <a:pt x="697" y="2169"/>
                  </a:lnTo>
                  <a:lnTo>
                    <a:pt x="695" y="2169"/>
                  </a:lnTo>
                  <a:lnTo>
                    <a:pt x="693" y="2167"/>
                  </a:lnTo>
                  <a:lnTo>
                    <a:pt x="692" y="2167"/>
                  </a:lnTo>
                  <a:lnTo>
                    <a:pt x="690" y="2166"/>
                  </a:lnTo>
                  <a:lnTo>
                    <a:pt x="688" y="2166"/>
                  </a:lnTo>
                  <a:lnTo>
                    <a:pt x="688" y="2164"/>
                  </a:lnTo>
                  <a:lnTo>
                    <a:pt x="687" y="2164"/>
                  </a:lnTo>
                  <a:lnTo>
                    <a:pt x="685" y="2164"/>
                  </a:lnTo>
                  <a:lnTo>
                    <a:pt x="685" y="2162"/>
                  </a:lnTo>
                  <a:lnTo>
                    <a:pt x="684" y="2162"/>
                  </a:lnTo>
                  <a:lnTo>
                    <a:pt x="682" y="2162"/>
                  </a:lnTo>
                  <a:lnTo>
                    <a:pt x="682" y="2161"/>
                  </a:lnTo>
                  <a:lnTo>
                    <a:pt x="680" y="2161"/>
                  </a:lnTo>
                  <a:lnTo>
                    <a:pt x="679" y="2161"/>
                  </a:lnTo>
                  <a:lnTo>
                    <a:pt x="677" y="2159"/>
                  </a:lnTo>
                  <a:lnTo>
                    <a:pt x="675" y="2159"/>
                  </a:lnTo>
                  <a:lnTo>
                    <a:pt x="674" y="2157"/>
                  </a:lnTo>
                  <a:lnTo>
                    <a:pt x="672" y="2157"/>
                  </a:lnTo>
                  <a:lnTo>
                    <a:pt x="670" y="2157"/>
                  </a:lnTo>
                  <a:lnTo>
                    <a:pt x="670" y="2156"/>
                  </a:lnTo>
                  <a:lnTo>
                    <a:pt x="669" y="2156"/>
                  </a:lnTo>
                  <a:lnTo>
                    <a:pt x="667" y="2154"/>
                  </a:lnTo>
                  <a:lnTo>
                    <a:pt x="665" y="2152"/>
                  </a:lnTo>
                  <a:lnTo>
                    <a:pt x="664" y="2152"/>
                  </a:lnTo>
                  <a:lnTo>
                    <a:pt x="662" y="2151"/>
                  </a:lnTo>
                  <a:lnTo>
                    <a:pt x="661" y="2149"/>
                  </a:lnTo>
                  <a:lnTo>
                    <a:pt x="659" y="2149"/>
                  </a:lnTo>
                  <a:lnTo>
                    <a:pt x="659" y="2147"/>
                  </a:lnTo>
                  <a:lnTo>
                    <a:pt x="657" y="2146"/>
                  </a:lnTo>
                  <a:lnTo>
                    <a:pt x="657" y="2144"/>
                  </a:lnTo>
                  <a:lnTo>
                    <a:pt x="656" y="2143"/>
                  </a:lnTo>
                  <a:lnTo>
                    <a:pt x="656" y="2141"/>
                  </a:lnTo>
                  <a:lnTo>
                    <a:pt x="656" y="2139"/>
                  </a:lnTo>
                  <a:lnTo>
                    <a:pt x="656" y="2138"/>
                  </a:lnTo>
                  <a:lnTo>
                    <a:pt x="657" y="2138"/>
                  </a:lnTo>
                  <a:lnTo>
                    <a:pt x="657" y="2136"/>
                  </a:lnTo>
                  <a:lnTo>
                    <a:pt x="657" y="2134"/>
                  </a:lnTo>
                  <a:lnTo>
                    <a:pt x="657" y="2133"/>
                  </a:lnTo>
                  <a:lnTo>
                    <a:pt x="657" y="2131"/>
                  </a:lnTo>
                  <a:lnTo>
                    <a:pt x="657" y="2129"/>
                  </a:lnTo>
                  <a:lnTo>
                    <a:pt x="656" y="2129"/>
                  </a:lnTo>
                  <a:lnTo>
                    <a:pt x="656" y="2128"/>
                  </a:lnTo>
                  <a:lnTo>
                    <a:pt x="656" y="2126"/>
                  </a:lnTo>
                  <a:lnTo>
                    <a:pt x="654" y="2124"/>
                  </a:lnTo>
                  <a:lnTo>
                    <a:pt x="652" y="2123"/>
                  </a:lnTo>
                  <a:lnTo>
                    <a:pt x="647" y="2118"/>
                  </a:lnTo>
                  <a:lnTo>
                    <a:pt x="644" y="2115"/>
                  </a:lnTo>
                  <a:lnTo>
                    <a:pt x="639" y="2111"/>
                  </a:lnTo>
                  <a:lnTo>
                    <a:pt x="633" y="2108"/>
                  </a:lnTo>
                  <a:lnTo>
                    <a:pt x="628" y="2105"/>
                  </a:lnTo>
                  <a:lnTo>
                    <a:pt x="623" y="2101"/>
                  </a:lnTo>
                  <a:lnTo>
                    <a:pt x="618" y="2098"/>
                  </a:lnTo>
                  <a:lnTo>
                    <a:pt x="616" y="2098"/>
                  </a:lnTo>
                  <a:lnTo>
                    <a:pt x="615" y="2097"/>
                  </a:lnTo>
                  <a:lnTo>
                    <a:pt x="613" y="2095"/>
                  </a:lnTo>
                  <a:lnTo>
                    <a:pt x="611" y="2095"/>
                  </a:lnTo>
                  <a:lnTo>
                    <a:pt x="611" y="2093"/>
                  </a:lnTo>
                  <a:lnTo>
                    <a:pt x="610" y="2093"/>
                  </a:lnTo>
                  <a:lnTo>
                    <a:pt x="608" y="2092"/>
                  </a:lnTo>
                  <a:lnTo>
                    <a:pt x="606" y="2092"/>
                  </a:lnTo>
                  <a:lnTo>
                    <a:pt x="606" y="2090"/>
                  </a:lnTo>
                  <a:lnTo>
                    <a:pt x="605" y="2090"/>
                  </a:lnTo>
                  <a:lnTo>
                    <a:pt x="603" y="2088"/>
                  </a:lnTo>
                  <a:lnTo>
                    <a:pt x="601" y="2088"/>
                  </a:lnTo>
                  <a:lnTo>
                    <a:pt x="600" y="2087"/>
                  </a:lnTo>
                  <a:lnTo>
                    <a:pt x="598" y="2087"/>
                  </a:lnTo>
                  <a:lnTo>
                    <a:pt x="596" y="2087"/>
                  </a:lnTo>
                  <a:lnTo>
                    <a:pt x="595" y="2085"/>
                  </a:lnTo>
                  <a:lnTo>
                    <a:pt x="593" y="2085"/>
                  </a:lnTo>
                  <a:lnTo>
                    <a:pt x="592" y="2085"/>
                  </a:lnTo>
                  <a:lnTo>
                    <a:pt x="590" y="2085"/>
                  </a:lnTo>
                  <a:lnTo>
                    <a:pt x="588" y="2083"/>
                  </a:lnTo>
                  <a:lnTo>
                    <a:pt x="587" y="2083"/>
                  </a:lnTo>
                  <a:lnTo>
                    <a:pt x="585" y="2083"/>
                  </a:lnTo>
                  <a:lnTo>
                    <a:pt x="585" y="2082"/>
                  </a:lnTo>
                  <a:lnTo>
                    <a:pt x="583" y="2082"/>
                  </a:lnTo>
                  <a:lnTo>
                    <a:pt x="582" y="2082"/>
                  </a:lnTo>
                  <a:lnTo>
                    <a:pt x="580" y="2082"/>
                  </a:lnTo>
                  <a:lnTo>
                    <a:pt x="580" y="2080"/>
                  </a:lnTo>
                  <a:lnTo>
                    <a:pt x="578" y="2080"/>
                  </a:lnTo>
                  <a:lnTo>
                    <a:pt x="577" y="2080"/>
                  </a:lnTo>
                  <a:lnTo>
                    <a:pt x="575" y="2080"/>
                  </a:lnTo>
                  <a:lnTo>
                    <a:pt x="573" y="2078"/>
                  </a:lnTo>
                  <a:lnTo>
                    <a:pt x="572" y="2078"/>
                  </a:lnTo>
                  <a:lnTo>
                    <a:pt x="572" y="2077"/>
                  </a:lnTo>
                  <a:lnTo>
                    <a:pt x="570" y="2077"/>
                  </a:lnTo>
                  <a:lnTo>
                    <a:pt x="568" y="2077"/>
                  </a:lnTo>
                  <a:lnTo>
                    <a:pt x="568" y="2075"/>
                  </a:lnTo>
                  <a:lnTo>
                    <a:pt x="567" y="2074"/>
                  </a:lnTo>
                  <a:lnTo>
                    <a:pt x="567" y="2072"/>
                  </a:lnTo>
                  <a:lnTo>
                    <a:pt x="565" y="2072"/>
                  </a:lnTo>
                  <a:lnTo>
                    <a:pt x="565" y="2070"/>
                  </a:lnTo>
                  <a:lnTo>
                    <a:pt x="565" y="2069"/>
                  </a:lnTo>
                  <a:lnTo>
                    <a:pt x="565" y="2067"/>
                  </a:lnTo>
                  <a:lnTo>
                    <a:pt x="564" y="2067"/>
                  </a:lnTo>
                  <a:lnTo>
                    <a:pt x="564" y="2065"/>
                  </a:lnTo>
                  <a:lnTo>
                    <a:pt x="564" y="2064"/>
                  </a:lnTo>
                  <a:lnTo>
                    <a:pt x="564" y="2062"/>
                  </a:lnTo>
                  <a:lnTo>
                    <a:pt x="564" y="2060"/>
                  </a:lnTo>
                  <a:lnTo>
                    <a:pt x="562" y="2059"/>
                  </a:lnTo>
                  <a:lnTo>
                    <a:pt x="562" y="2057"/>
                  </a:lnTo>
                  <a:lnTo>
                    <a:pt x="562" y="2055"/>
                  </a:lnTo>
                  <a:lnTo>
                    <a:pt x="562" y="2054"/>
                  </a:lnTo>
                  <a:lnTo>
                    <a:pt x="562" y="2052"/>
                  </a:lnTo>
                  <a:lnTo>
                    <a:pt x="562" y="2051"/>
                  </a:lnTo>
                  <a:lnTo>
                    <a:pt x="562" y="2049"/>
                  </a:lnTo>
                  <a:lnTo>
                    <a:pt x="562" y="2047"/>
                  </a:lnTo>
                  <a:lnTo>
                    <a:pt x="562" y="2046"/>
                  </a:lnTo>
                  <a:lnTo>
                    <a:pt x="562" y="2044"/>
                  </a:lnTo>
                  <a:lnTo>
                    <a:pt x="562" y="2042"/>
                  </a:lnTo>
                  <a:lnTo>
                    <a:pt x="564" y="2042"/>
                  </a:lnTo>
                  <a:lnTo>
                    <a:pt x="564" y="2041"/>
                  </a:lnTo>
                  <a:lnTo>
                    <a:pt x="564" y="2039"/>
                  </a:lnTo>
                  <a:lnTo>
                    <a:pt x="565" y="2037"/>
                  </a:lnTo>
                  <a:lnTo>
                    <a:pt x="565" y="2036"/>
                  </a:lnTo>
                  <a:lnTo>
                    <a:pt x="565" y="2034"/>
                  </a:lnTo>
                  <a:lnTo>
                    <a:pt x="565" y="2032"/>
                  </a:lnTo>
                  <a:lnTo>
                    <a:pt x="565" y="2031"/>
                  </a:lnTo>
                  <a:lnTo>
                    <a:pt x="565" y="2029"/>
                  </a:lnTo>
                  <a:lnTo>
                    <a:pt x="565" y="2028"/>
                  </a:lnTo>
                  <a:lnTo>
                    <a:pt x="567" y="2026"/>
                  </a:lnTo>
                  <a:lnTo>
                    <a:pt x="567" y="2024"/>
                  </a:lnTo>
                  <a:lnTo>
                    <a:pt x="567" y="2023"/>
                  </a:lnTo>
                  <a:lnTo>
                    <a:pt x="567" y="2021"/>
                  </a:lnTo>
                  <a:lnTo>
                    <a:pt x="567" y="2019"/>
                  </a:lnTo>
                  <a:lnTo>
                    <a:pt x="568" y="2018"/>
                  </a:lnTo>
                  <a:lnTo>
                    <a:pt x="570" y="2016"/>
                  </a:lnTo>
                  <a:lnTo>
                    <a:pt x="572" y="2014"/>
                  </a:lnTo>
                  <a:lnTo>
                    <a:pt x="573" y="2014"/>
                  </a:lnTo>
                  <a:lnTo>
                    <a:pt x="573" y="2013"/>
                  </a:lnTo>
                  <a:lnTo>
                    <a:pt x="575" y="2013"/>
                  </a:lnTo>
                  <a:lnTo>
                    <a:pt x="577" y="2011"/>
                  </a:lnTo>
                  <a:lnTo>
                    <a:pt x="578" y="2009"/>
                  </a:lnTo>
                  <a:lnTo>
                    <a:pt x="580" y="2008"/>
                  </a:lnTo>
                  <a:lnTo>
                    <a:pt x="582" y="2006"/>
                  </a:lnTo>
                  <a:lnTo>
                    <a:pt x="582" y="2005"/>
                  </a:lnTo>
                  <a:lnTo>
                    <a:pt x="583" y="2005"/>
                  </a:lnTo>
                  <a:lnTo>
                    <a:pt x="583" y="2003"/>
                  </a:lnTo>
                  <a:lnTo>
                    <a:pt x="583" y="2001"/>
                  </a:lnTo>
                  <a:lnTo>
                    <a:pt x="585" y="2001"/>
                  </a:lnTo>
                  <a:lnTo>
                    <a:pt x="585" y="2000"/>
                  </a:lnTo>
                  <a:lnTo>
                    <a:pt x="585" y="1998"/>
                  </a:lnTo>
                  <a:lnTo>
                    <a:pt x="587" y="1998"/>
                  </a:lnTo>
                  <a:lnTo>
                    <a:pt x="587" y="1996"/>
                  </a:lnTo>
                  <a:lnTo>
                    <a:pt x="587" y="1995"/>
                  </a:lnTo>
                  <a:lnTo>
                    <a:pt x="588" y="1993"/>
                  </a:lnTo>
                  <a:lnTo>
                    <a:pt x="590" y="1993"/>
                  </a:lnTo>
                  <a:lnTo>
                    <a:pt x="590" y="1991"/>
                  </a:lnTo>
                  <a:lnTo>
                    <a:pt x="592" y="1990"/>
                  </a:lnTo>
                  <a:lnTo>
                    <a:pt x="592" y="1988"/>
                  </a:lnTo>
                  <a:lnTo>
                    <a:pt x="593" y="1986"/>
                  </a:lnTo>
                  <a:lnTo>
                    <a:pt x="595" y="1985"/>
                  </a:lnTo>
                  <a:lnTo>
                    <a:pt x="596" y="1983"/>
                  </a:lnTo>
                  <a:lnTo>
                    <a:pt x="596" y="1982"/>
                  </a:lnTo>
                  <a:lnTo>
                    <a:pt x="596" y="1980"/>
                  </a:lnTo>
                  <a:lnTo>
                    <a:pt x="598" y="1978"/>
                  </a:lnTo>
                  <a:lnTo>
                    <a:pt x="598" y="1977"/>
                  </a:lnTo>
                  <a:lnTo>
                    <a:pt x="598" y="1975"/>
                  </a:lnTo>
                  <a:lnTo>
                    <a:pt x="598" y="1973"/>
                  </a:lnTo>
                  <a:lnTo>
                    <a:pt x="598" y="1972"/>
                  </a:lnTo>
                  <a:lnTo>
                    <a:pt x="598" y="1970"/>
                  </a:lnTo>
                  <a:lnTo>
                    <a:pt x="598" y="1968"/>
                  </a:lnTo>
                  <a:lnTo>
                    <a:pt x="598" y="1967"/>
                  </a:lnTo>
                  <a:lnTo>
                    <a:pt x="596" y="1967"/>
                  </a:lnTo>
                  <a:lnTo>
                    <a:pt x="596" y="1965"/>
                  </a:lnTo>
                  <a:lnTo>
                    <a:pt x="596" y="1963"/>
                  </a:lnTo>
                  <a:lnTo>
                    <a:pt x="595" y="1963"/>
                  </a:lnTo>
                  <a:lnTo>
                    <a:pt x="595" y="1962"/>
                  </a:lnTo>
                  <a:lnTo>
                    <a:pt x="593" y="1960"/>
                  </a:lnTo>
                  <a:lnTo>
                    <a:pt x="592" y="1960"/>
                  </a:lnTo>
                  <a:lnTo>
                    <a:pt x="592" y="1959"/>
                  </a:lnTo>
                  <a:lnTo>
                    <a:pt x="590" y="1959"/>
                  </a:lnTo>
                  <a:lnTo>
                    <a:pt x="588" y="1957"/>
                  </a:lnTo>
                  <a:lnTo>
                    <a:pt x="587" y="1957"/>
                  </a:lnTo>
                  <a:lnTo>
                    <a:pt x="585" y="1955"/>
                  </a:lnTo>
                  <a:lnTo>
                    <a:pt x="583" y="1955"/>
                  </a:lnTo>
                  <a:lnTo>
                    <a:pt x="583" y="1954"/>
                  </a:lnTo>
                  <a:lnTo>
                    <a:pt x="582" y="1954"/>
                  </a:lnTo>
                  <a:lnTo>
                    <a:pt x="580" y="1954"/>
                  </a:lnTo>
                  <a:lnTo>
                    <a:pt x="578" y="1952"/>
                  </a:lnTo>
                  <a:lnTo>
                    <a:pt x="577" y="1952"/>
                  </a:lnTo>
                  <a:lnTo>
                    <a:pt x="575" y="1952"/>
                  </a:lnTo>
                  <a:lnTo>
                    <a:pt x="573" y="1950"/>
                  </a:lnTo>
                  <a:lnTo>
                    <a:pt x="572" y="1950"/>
                  </a:lnTo>
                  <a:lnTo>
                    <a:pt x="570" y="1950"/>
                  </a:lnTo>
                  <a:lnTo>
                    <a:pt x="568" y="1950"/>
                  </a:lnTo>
                  <a:lnTo>
                    <a:pt x="567" y="1950"/>
                  </a:lnTo>
                  <a:lnTo>
                    <a:pt x="565" y="1950"/>
                  </a:lnTo>
                  <a:lnTo>
                    <a:pt x="564" y="1949"/>
                  </a:lnTo>
                  <a:lnTo>
                    <a:pt x="562" y="1949"/>
                  </a:lnTo>
                  <a:lnTo>
                    <a:pt x="560" y="1949"/>
                  </a:lnTo>
                  <a:lnTo>
                    <a:pt x="559" y="1949"/>
                  </a:lnTo>
                  <a:lnTo>
                    <a:pt x="557" y="1949"/>
                  </a:lnTo>
                  <a:lnTo>
                    <a:pt x="555" y="1949"/>
                  </a:lnTo>
                  <a:lnTo>
                    <a:pt x="554" y="1949"/>
                  </a:lnTo>
                  <a:lnTo>
                    <a:pt x="552" y="1950"/>
                  </a:lnTo>
                  <a:lnTo>
                    <a:pt x="550" y="1950"/>
                  </a:lnTo>
                  <a:lnTo>
                    <a:pt x="549" y="1950"/>
                  </a:lnTo>
                  <a:lnTo>
                    <a:pt x="547" y="1950"/>
                  </a:lnTo>
                  <a:lnTo>
                    <a:pt x="547" y="1952"/>
                  </a:lnTo>
                  <a:lnTo>
                    <a:pt x="545" y="1952"/>
                  </a:lnTo>
                  <a:lnTo>
                    <a:pt x="544" y="1952"/>
                  </a:lnTo>
                  <a:lnTo>
                    <a:pt x="542" y="1952"/>
                  </a:lnTo>
                  <a:lnTo>
                    <a:pt x="541" y="1952"/>
                  </a:lnTo>
                  <a:lnTo>
                    <a:pt x="539" y="1952"/>
                  </a:lnTo>
                  <a:lnTo>
                    <a:pt x="537" y="1952"/>
                  </a:lnTo>
                  <a:lnTo>
                    <a:pt x="536" y="1954"/>
                  </a:lnTo>
                  <a:lnTo>
                    <a:pt x="534" y="1954"/>
                  </a:lnTo>
                  <a:lnTo>
                    <a:pt x="532" y="1954"/>
                  </a:lnTo>
                  <a:lnTo>
                    <a:pt x="531" y="1954"/>
                  </a:lnTo>
                  <a:lnTo>
                    <a:pt x="529" y="1954"/>
                  </a:lnTo>
                  <a:lnTo>
                    <a:pt x="527" y="1954"/>
                  </a:lnTo>
                  <a:lnTo>
                    <a:pt x="526" y="1954"/>
                  </a:lnTo>
                  <a:lnTo>
                    <a:pt x="524" y="1952"/>
                  </a:lnTo>
                  <a:lnTo>
                    <a:pt x="522" y="1952"/>
                  </a:lnTo>
                  <a:lnTo>
                    <a:pt x="522" y="1950"/>
                  </a:lnTo>
                  <a:lnTo>
                    <a:pt x="521" y="1950"/>
                  </a:lnTo>
                  <a:lnTo>
                    <a:pt x="521" y="1949"/>
                  </a:lnTo>
                  <a:lnTo>
                    <a:pt x="519" y="1947"/>
                  </a:lnTo>
                  <a:lnTo>
                    <a:pt x="518" y="1945"/>
                  </a:lnTo>
                  <a:lnTo>
                    <a:pt x="518" y="1944"/>
                  </a:lnTo>
                  <a:lnTo>
                    <a:pt x="518" y="1942"/>
                  </a:lnTo>
                  <a:lnTo>
                    <a:pt x="518" y="1940"/>
                  </a:lnTo>
                  <a:lnTo>
                    <a:pt x="518" y="1939"/>
                  </a:lnTo>
                  <a:lnTo>
                    <a:pt x="518" y="1937"/>
                  </a:lnTo>
                  <a:lnTo>
                    <a:pt x="518" y="1936"/>
                  </a:lnTo>
                  <a:lnTo>
                    <a:pt x="519" y="1936"/>
                  </a:lnTo>
                  <a:lnTo>
                    <a:pt x="519" y="1934"/>
                  </a:lnTo>
                  <a:lnTo>
                    <a:pt x="521" y="1932"/>
                  </a:lnTo>
                  <a:lnTo>
                    <a:pt x="521" y="1931"/>
                  </a:lnTo>
                  <a:lnTo>
                    <a:pt x="522" y="1931"/>
                  </a:lnTo>
                  <a:lnTo>
                    <a:pt x="522" y="1929"/>
                  </a:lnTo>
                  <a:lnTo>
                    <a:pt x="524" y="1929"/>
                  </a:lnTo>
                  <a:lnTo>
                    <a:pt x="526" y="1929"/>
                  </a:lnTo>
                  <a:lnTo>
                    <a:pt x="527" y="1929"/>
                  </a:lnTo>
                  <a:lnTo>
                    <a:pt x="529" y="1929"/>
                  </a:lnTo>
                  <a:lnTo>
                    <a:pt x="531" y="1927"/>
                  </a:lnTo>
                  <a:lnTo>
                    <a:pt x="532" y="1927"/>
                  </a:lnTo>
                  <a:lnTo>
                    <a:pt x="534" y="1927"/>
                  </a:lnTo>
                  <a:lnTo>
                    <a:pt x="536" y="1926"/>
                  </a:lnTo>
                  <a:lnTo>
                    <a:pt x="537" y="1926"/>
                  </a:lnTo>
                  <a:lnTo>
                    <a:pt x="537" y="1924"/>
                  </a:lnTo>
                  <a:lnTo>
                    <a:pt x="539" y="1924"/>
                  </a:lnTo>
                  <a:lnTo>
                    <a:pt x="539" y="1922"/>
                  </a:lnTo>
                  <a:lnTo>
                    <a:pt x="541" y="1922"/>
                  </a:lnTo>
                  <a:lnTo>
                    <a:pt x="542" y="1921"/>
                  </a:lnTo>
                  <a:lnTo>
                    <a:pt x="542" y="1919"/>
                  </a:lnTo>
                  <a:lnTo>
                    <a:pt x="544" y="1919"/>
                  </a:lnTo>
                  <a:lnTo>
                    <a:pt x="544" y="1917"/>
                  </a:lnTo>
                  <a:lnTo>
                    <a:pt x="544" y="1916"/>
                  </a:lnTo>
                  <a:lnTo>
                    <a:pt x="545" y="1914"/>
                  </a:lnTo>
                  <a:lnTo>
                    <a:pt x="545" y="1913"/>
                  </a:lnTo>
                  <a:lnTo>
                    <a:pt x="545" y="1911"/>
                  </a:lnTo>
                  <a:lnTo>
                    <a:pt x="545" y="1909"/>
                  </a:lnTo>
                  <a:lnTo>
                    <a:pt x="545" y="1908"/>
                  </a:lnTo>
                  <a:lnTo>
                    <a:pt x="545" y="1906"/>
                  </a:lnTo>
                  <a:lnTo>
                    <a:pt x="545" y="1904"/>
                  </a:lnTo>
                  <a:lnTo>
                    <a:pt x="545" y="1903"/>
                  </a:lnTo>
                  <a:lnTo>
                    <a:pt x="545" y="1901"/>
                  </a:lnTo>
                  <a:lnTo>
                    <a:pt x="545" y="1899"/>
                  </a:lnTo>
                  <a:lnTo>
                    <a:pt x="545" y="1898"/>
                  </a:lnTo>
                  <a:lnTo>
                    <a:pt x="544" y="1898"/>
                  </a:lnTo>
                  <a:lnTo>
                    <a:pt x="544" y="1896"/>
                  </a:lnTo>
                  <a:lnTo>
                    <a:pt x="544" y="1894"/>
                  </a:lnTo>
                  <a:lnTo>
                    <a:pt x="545" y="1893"/>
                  </a:lnTo>
                  <a:lnTo>
                    <a:pt x="545" y="1891"/>
                  </a:lnTo>
                  <a:lnTo>
                    <a:pt x="545" y="1890"/>
                  </a:lnTo>
                  <a:lnTo>
                    <a:pt x="547" y="1890"/>
                  </a:lnTo>
                  <a:lnTo>
                    <a:pt x="547" y="1888"/>
                  </a:lnTo>
                  <a:lnTo>
                    <a:pt x="547" y="1886"/>
                  </a:lnTo>
                  <a:lnTo>
                    <a:pt x="547" y="1885"/>
                  </a:lnTo>
                  <a:lnTo>
                    <a:pt x="547" y="1883"/>
                  </a:lnTo>
                  <a:lnTo>
                    <a:pt x="547" y="1881"/>
                  </a:lnTo>
                  <a:lnTo>
                    <a:pt x="547" y="1880"/>
                  </a:lnTo>
                  <a:lnTo>
                    <a:pt x="547" y="1878"/>
                  </a:lnTo>
                  <a:lnTo>
                    <a:pt x="547" y="1876"/>
                  </a:lnTo>
                  <a:lnTo>
                    <a:pt x="545" y="1875"/>
                  </a:lnTo>
                  <a:lnTo>
                    <a:pt x="545" y="1873"/>
                  </a:lnTo>
                  <a:lnTo>
                    <a:pt x="545" y="1871"/>
                  </a:lnTo>
                  <a:lnTo>
                    <a:pt x="545" y="1870"/>
                  </a:lnTo>
                  <a:lnTo>
                    <a:pt x="545" y="1868"/>
                  </a:lnTo>
                  <a:lnTo>
                    <a:pt x="547" y="1867"/>
                  </a:lnTo>
                  <a:lnTo>
                    <a:pt x="547" y="1865"/>
                  </a:lnTo>
                  <a:lnTo>
                    <a:pt x="547" y="1863"/>
                  </a:lnTo>
                  <a:lnTo>
                    <a:pt x="547" y="1862"/>
                  </a:lnTo>
                  <a:lnTo>
                    <a:pt x="547" y="1860"/>
                  </a:lnTo>
                  <a:lnTo>
                    <a:pt x="547" y="1858"/>
                  </a:lnTo>
                  <a:lnTo>
                    <a:pt x="545" y="1857"/>
                  </a:lnTo>
                  <a:lnTo>
                    <a:pt x="545" y="1855"/>
                  </a:lnTo>
                  <a:lnTo>
                    <a:pt x="544" y="1855"/>
                  </a:lnTo>
                  <a:lnTo>
                    <a:pt x="542" y="1853"/>
                  </a:lnTo>
                  <a:lnTo>
                    <a:pt x="541" y="1853"/>
                  </a:lnTo>
                  <a:lnTo>
                    <a:pt x="541" y="1852"/>
                  </a:lnTo>
                  <a:lnTo>
                    <a:pt x="539" y="1852"/>
                  </a:lnTo>
                  <a:lnTo>
                    <a:pt x="537" y="1852"/>
                  </a:lnTo>
                  <a:lnTo>
                    <a:pt x="536" y="1852"/>
                  </a:lnTo>
                  <a:lnTo>
                    <a:pt x="534" y="1852"/>
                  </a:lnTo>
                  <a:lnTo>
                    <a:pt x="532" y="1852"/>
                  </a:lnTo>
                  <a:lnTo>
                    <a:pt x="532" y="1853"/>
                  </a:lnTo>
                  <a:lnTo>
                    <a:pt x="531" y="1853"/>
                  </a:lnTo>
                  <a:lnTo>
                    <a:pt x="529" y="1855"/>
                  </a:lnTo>
                  <a:lnTo>
                    <a:pt x="527" y="1857"/>
                  </a:lnTo>
                  <a:lnTo>
                    <a:pt x="526" y="1857"/>
                  </a:lnTo>
                  <a:lnTo>
                    <a:pt x="526" y="1858"/>
                  </a:lnTo>
                  <a:lnTo>
                    <a:pt x="524" y="1858"/>
                  </a:lnTo>
                  <a:lnTo>
                    <a:pt x="524" y="1860"/>
                  </a:lnTo>
                  <a:lnTo>
                    <a:pt x="524" y="1862"/>
                  </a:lnTo>
                  <a:lnTo>
                    <a:pt x="524" y="1863"/>
                  </a:lnTo>
                  <a:lnTo>
                    <a:pt x="522" y="1863"/>
                  </a:lnTo>
                  <a:lnTo>
                    <a:pt x="522" y="1865"/>
                  </a:lnTo>
                  <a:lnTo>
                    <a:pt x="522" y="1867"/>
                  </a:lnTo>
                  <a:lnTo>
                    <a:pt x="522" y="1868"/>
                  </a:lnTo>
                  <a:lnTo>
                    <a:pt x="522" y="1870"/>
                  </a:lnTo>
                  <a:lnTo>
                    <a:pt x="522" y="1871"/>
                  </a:lnTo>
                  <a:lnTo>
                    <a:pt x="522" y="1873"/>
                  </a:lnTo>
                  <a:lnTo>
                    <a:pt x="522" y="1875"/>
                  </a:lnTo>
                  <a:lnTo>
                    <a:pt x="521" y="1876"/>
                  </a:lnTo>
                  <a:lnTo>
                    <a:pt x="521" y="1878"/>
                  </a:lnTo>
                  <a:lnTo>
                    <a:pt x="521" y="1880"/>
                  </a:lnTo>
                  <a:lnTo>
                    <a:pt x="521" y="1881"/>
                  </a:lnTo>
                  <a:lnTo>
                    <a:pt x="521" y="1883"/>
                  </a:lnTo>
                  <a:lnTo>
                    <a:pt x="519" y="1885"/>
                  </a:lnTo>
                  <a:lnTo>
                    <a:pt x="519" y="1886"/>
                  </a:lnTo>
                  <a:lnTo>
                    <a:pt x="518" y="1888"/>
                  </a:lnTo>
                  <a:lnTo>
                    <a:pt x="518" y="1890"/>
                  </a:lnTo>
                  <a:lnTo>
                    <a:pt x="516" y="1891"/>
                  </a:lnTo>
                  <a:lnTo>
                    <a:pt x="514" y="1893"/>
                  </a:lnTo>
                  <a:lnTo>
                    <a:pt x="514" y="1894"/>
                  </a:lnTo>
                  <a:lnTo>
                    <a:pt x="513" y="1894"/>
                  </a:lnTo>
                  <a:lnTo>
                    <a:pt x="511" y="1896"/>
                  </a:lnTo>
                  <a:lnTo>
                    <a:pt x="509" y="1896"/>
                  </a:lnTo>
                  <a:lnTo>
                    <a:pt x="508" y="1896"/>
                  </a:lnTo>
                  <a:lnTo>
                    <a:pt x="506" y="1898"/>
                  </a:lnTo>
                  <a:lnTo>
                    <a:pt x="504" y="1898"/>
                  </a:lnTo>
                  <a:lnTo>
                    <a:pt x="503" y="1898"/>
                  </a:lnTo>
                  <a:lnTo>
                    <a:pt x="503" y="1899"/>
                  </a:lnTo>
                  <a:lnTo>
                    <a:pt x="501" y="1899"/>
                  </a:lnTo>
                  <a:lnTo>
                    <a:pt x="499" y="1899"/>
                  </a:lnTo>
                  <a:lnTo>
                    <a:pt x="498" y="1901"/>
                  </a:lnTo>
                  <a:lnTo>
                    <a:pt x="496" y="1901"/>
                  </a:lnTo>
                  <a:lnTo>
                    <a:pt x="495" y="1901"/>
                  </a:lnTo>
                  <a:lnTo>
                    <a:pt x="493" y="1901"/>
                  </a:lnTo>
                  <a:lnTo>
                    <a:pt x="493" y="1903"/>
                  </a:lnTo>
                  <a:lnTo>
                    <a:pt x="491" y="1903"/>
                  </a:lnTo>
                  <a:lnTo>
                    <a:pt x="490" y="1903"/>
                  </a:lnTo>
                  <a:lnTo>
                    <a:pt x="488" y="1904"/>
                  </a:lnTo>
                  <a:lnTo>
                    <a:pt x="486" y="1904"/>
                  </a:lnTo>
                  <a:lnTo>
                    <a:pt x="486" y="1906"/>
                  </a:lnTo>
                  <a:lnTo>
                    <a:pt x="485" y="1906"/>
                  </a:lnTo>
                  <a:lnTo>
                    <a:pt x="485" y="1908"/>
                  </a:lnTo>
                  <a:lnTo>
                    <a:pt x="483" y="1909"/>
                  </a:lnTo>
                  <a:lnTo>
                    <a:pt x="481" y="1911"/>
                  </a:lnTo>
                  <a:lnTo>
                    <a:pt x="481" y="1913"/>
                  </a:lnTo>
                  <a:lnTo>
                    <a:pt x="481" y="1914"/>
                  </a:lnTo>
                  <a:lnTo>
                    <a:pt x="480" y="1914"/>
                  </a:lnTo>
                  <a:lnTo>
                    <a:pt x="480" y="1916"/>
                  </a:lnTo>
                  <a:lnTo>
                    <a:pt x="480" y="1917"/>
                  </a:lnTo>
                  <a:lnTo>
                    <a:pt x="478" y="1919"/>
                  </a:lnTo>
                  <a:lnTo>
                    <a:pt x="476" y="1921"/>
                  </a:lnTo>
                  <a:lnTo>
                    <a:pt x="476" y="1922"/>
                  </a:lnTo>
                  <a:lnTo>
                    <a:pt x="476" y="1924"/>
                  </a:lnTo>
                  <a:lnTo>
                    <a:pt x="475" y="1926"/>
                  </a:lnTo>
                  <a:lnTo>
                    <a:pt x="473" y="1927"/>
                  </a:lnTo>
                  <a:lnTo>
                    <a:pt x="473" y="1929"/>
                  </a:lnTo>
                  <a:lnTo>
                    <a:pt x="472" y="1929"/>
                  </a:lnTo>
                  <a:lnTo>
                    <a:pt x="472" y="1931"/>
                  </a:lnTo>
                  <a:lnTo>
                    <a:pt x="470" y="1932"/>
                  </a:lnTo>
                  <a:lnTo>
                    <a:pt x="470" y="1934"/>
                  </a:lnTo>
                  <a:lnTo>
                    <a:pt x="468" y="1937"/>
                  </a:lnTo>
                  <a:lnTo>
                    <a:pt x="468" y="1939"/>
                  </a:lnTo>
                  <a:lnTo>
                    <a:pt x="468" y="1940"/>
                  </a:lnTo>
                  <a:lnTo>
                    <a:pt x="467" y="1942"/>
                  </a:lnTo>
                  <a:lnTo>
                    <a:pt x="467" y="1944"/>
                  </a:lnTo>
                  <a:lnTo>
                    <a:pt x="467" y="1945"/>
                  </a:lnTo>
                  <a:lnTo>
                    <a:pt x="467" y="1947"/>
                  </a:lnTo>
                  <a:lnTo>
                    <a:pt x="467" y="1949"/>
                  </a:lnTo>
                  <a:lnTo>
                    <a:pt x="467" y="1950"/>
                  </a:lnTo>
                  <a:lnTo>
                    <a:pt x="467" y="1952"/>
                  </a:lnTo>
                  <a:lnTo>
                    <a:pt x="467" y="1954"/>
                  </a:lnTo>
                  <a:lnTo>
                    <a:pt x="467" y="1955"/>
                  </a:lnTo>
                  <a:lnTo>
                    <a:pt x="467" y="1957"/>
                  </a:lnTo>
                  <a:lnTo>
                    <a:pt x="467" y="1959"/>
                  </a:lnTo>
                  <a:lnTo>
                    <a:pt x="467" y="1960"/>
                  </a:lnTo>
                  <a:lnTo>
                    <a:pt x="467" y="1962"/>
                  </a:lnTo>
                  <a:lnTo>
                    <a:pt x="467" y="1963"/>
                  </a:lnTo>
                  <a:lnTo>
                    <a:pt x="467" y="1965"/>
                  </a:lnTo>
                  <a:lnTo>
                    <a:pt x="467" y="1967"/>
                  </a:lnTo>
                  <a:lnTo>
                    <a:pt x="467" y="1968"/>
                  </a:lnTo>
                  <a:lnTo>
                    <a:pt x="465" y="1970"/>
                  </a:lnTo>
                  <a:lnTo>
                    <a:pt x="463" y="1972"/>
                  </a:lnTo>
                  <a:lnTo>
                    <a:pt x="462" y="1972"/>
                  </a:lnTo>
                  <a:lnTo>
                    <a:pt x="462" y="1973"/>
                  </a:lnTo>
                  <a:lnTo>
                    <a:pt x="460" y="1973"/>
                  </a:lnTo>
                  <a:lnTo>
                    <a:pt x="458" y="1973"/>
                  </a:lnTo>
                  <a:lnTo>
                    <a:pt x="457" y="1973"/>
                  </a:lnTo>
                  <a:lnTo>
                    <a:pt x="455" y="1973"/>
                  </a:lnTo>
                  <a:lnTo>
                    <a:pt x="453" y="1973"/>
                  </a:lnTo>
                  <a:lnTo>
                    <a:pt x="452" y="1973"/>
                  </a:lnTo>
                  <a:lnTo>
                    <a:pt x="452" y="1972"/>
                  </a:lnTo>
                  <a:lnTo>
                    <a:pt x="450" y="1972"/>
                  </a:lnTo>
                  <a:lnTo>
                    <a:pt x="449" y="1972"/>
                  </a:lnTo>
                  <a:lnTo>
                    <a:pt x="447" y="1970"/>
                  </a:lnTo>
                  <a:lnTo>
                    <a:pt x="445" y="1970"/>
                  </a:lnTo>
                  <a:lnTo>
                    <a:pt x="444" y="1970"/>
                  </a:lnTo>
                  <a:lnTo>
                    <a:pt x="442" y="1970"/>
                  </a:lnTo>
                  <a:lnTo>
                    <a:pt x="440" y="1970"/>
                  </a:lnTo>
                  <a:lnTo>
                    <a:pt x="439" y="1972"/>
                  </a:lnTo>
                  <a:lnTo>
                    <a:pt x="437" y="1972"/>
                  </a:lnTo>
                  <a:lnTo>
                    <a:pt x="435" y="1972"/>
                  </a:lnTo>
                  <a:lnTo>
                    <a:pt x="434" y="1972"/>
                  </a:lnTo>
                  <a:lnTo>
                    <a:pt x="432" y="1972"/>
                  </a:lnTo>
                  <a:lnTo>
                    <a:pt x="430" y="1972"/>
                  </a:lnTo>
                  <a:lnTo>
                    <a:pt x="429" y="1973"/>
                  </a:lnTo>
                  <a:lnTo>
                    <a:pt x="427" y="1973"/>
                  </a:lnTo>
                  <a:lnTo>
                    <a:pt x="426" y="1973"/>
                  </a:lnTo>
                  <a:lnTo>
                    <a:pt x="424" y="1973"/>
                  </a:lnTo>
                  <a:lnTo>
                    <a:pt x="422" y="1973"/>
                  </a:lnTo>
                  <a:lnTo>
                    <a:pt x="421" y="1973"/>
                  </a:lnTo>
                  <a:lnTo>
                    <a:pt x="419" y="1973"/>
                  </a:lnTo>
                  <a:lnTo>
                    <a:pt x="417" y="1973"/>
                  </a:lnTo>
                  <a:lnTo>
                    <a:pt x="416" y="1973"/>
                  </a:lnTo>
                  <a:lnTo>
                    <a:pt x="414" y="1973"/>
                  </a:lnTo>
                  <a:lnTo>
                    <a:pt x="412" y="1973"/>
                  </a:lnTo>
                  <a:lnTo>
                    <a:pt x="412" y="1972"/>
                  </a:lnTo>
                  <a:lnTo>
                    <a:pt x="411" y="1972"/>
                  </a:lnTo>
                  <a:lnTo>
                    <a:pt x="409" y="1972"/>
                  </a:lnTo>
                  <a:lnTo>
                    <a:pt x="407" y="1972"/>
                  </a:lnTo>
                  <a:lnTo>
                    <a:pt x="406" y="1970"/>
                  </a:lnTo>
                  <a:lnTo>
                    <a:pt x="404" y="1970"/>
                  </a:lnTo>
                  <a:lnTo>
                    <a:pt x="404" y="1968"/>
                  </a:lnTo>
                  <a:lnTo>
                    <a:pt x="403" y="1968"/>
                  </a:lnTo>
                  <a:lnTo>
                    <a:pt x="401" y="1968"/>
                  </a:lnTo>
                  <a:lnTo>
                    <a:pt x="401" y="1967"/>
                  </a:lnTo>
                  <a:lnTo>
                    <a:pt x="399" y="1965"/>
                  </a:lnTo>
                  <a:lnTo>
                    <a:pt x="399" y="1963"/>
                  </a:lnTo>
                  <a:lnTo>
                    <a:pt x="398" y="1963"/>
                  </a:lnTo>
                  <a:lnTo>
                    <a:pt x="398" y="1962"/>
                  </a:lnTo>
                  <a:lnTo>
                    <a:pt x="396" y="1960"/>
                  </a:lnTo>
                  <a:lnTo>
                    <a:pt x="396" y="1959"/>
                  </a:lnTo>
                  <a:lnTo>
                    <a:pt x="394" y="1957"/>
                  </a:lnTo>
                  <a:lnTo>
                    <a:pt x="393" y="1957"/>
                  </a:lnTo>
                  <a:lnTo>
                    <a:pt x="393" y="1955"/>
                  </a:lnTo>
                  <a:lnTo>
                    <a:pt x="391" y="1955"/>
                  </a:lnTo>
                  <a:lnTo>
                    <a:pt x="389" y="1955"/>
                  </a:lnTo>
                  <a:lnTo>
                    <a:pt x="389" y="1954"/>
                  </a:lnTo>
                  <a:lnTo>
                    <a:pt x="388" y="1954"/>
                  </a:lnTo>
                  <a:lnTo>
                    <a:pt x="386" y="1952"/>
                  </a:lnTo>
                  <a:lnTo>
                    <a:pt x="384" y="1952"/>
                  </a:lnTo>
                  <a:lnTo>
                    <a:pt x="383" y="1952"/>
                  </a:lnTo>
                  <a:lnTo>
                    <a:pt x="381" y="1950"/>
                  </a:lnTo>
                  <a:lnTo>
                    <a:pt x="380" y="1950"/>
                  </a:lnTo>
                  <a:lnTo>
                    <a:pt x="378" y="1950"/>
                  </a:lnTo>
                  <a:lnTo>
                    <a:pt x="376" y="1950"/>
                  </a:lnTo>
                  <a:lnTo>
                    <a:pt x="375" y="1950"/>
                  </a:lnTo>
                  <a:lnTo>
                    <a:pt x="373" y="1950"/>
                  </a:lnTo>
                  <a:lnTo>
                    <a:pt x="371" y="1950"/>
                  </a:lnTo>
                  <a:lnTo>
                    <a:pt x="370" y="1950"/>
                  </a:lnTo>
                  <a:lnTo>
                    <a:pt x="368" y="1952"/>
                  </a:lnTo>
                  <a:lnTo>
                    <a:pt x="366" y="1952"/>
                  </a:lnTo>
                  <a:lnTo>
                    <a:pt x="365" y="1952"/>
                  </a:lnTo>
                  <a:lnTo>
                    <a:pt x="363" y="1952"/>
                  </a:lnTo>
                  <a:lnTo>
                    <a:pt x="361" y="1952"/>
                  </a:lnTo>
                  <a:lnTo>
                    <a:pt x="360" y="1952"/>
                  </a:lnTo>
                  <a:lnTo>
                    <a:pt x="360" y="1950"/>
                  </a:lnTo>
                  <a:lnTo>
                    <a:pt x="358" y="1950"/>
                  </a:lnTo>
                  <a:lnTo>
                    <a:pt x="357" y="1950"/>
                  </a:lnTo>
                  <a:lnTo>
                    <a:pt x="355" y="1950"/>
                  </a:lnTo>
                  <a:lnTo>
                    <a:pt x="353" y="1950"/>
                  </a:lnTo>
                  <a:lnTo>
                    <a:pt x="352" y="1949"/>
                  </a:lnTo>
                  <a:lnTo>
                    <a:pt x="350" y="1949"/>
                  </a:lnTo>
                  <a:lnTo>
                    <a:pt x="350" y="1947"/>
                  </a:lnTo>
                  <a:lnTo>
                    <a:pt x="348" y="1947"/>
                  </a:lnTo>
                  <a:lnTo>
                    <a:pt x="347" y="1945"/>
                  </a:lnTo>
                  <a:lnTo>
                    <a:pt x="345" y="1945"/>
                  </a:lnTo>
                  <a:lnTo>
                    <a:pt x="345" y="1944"/>
                  </a:lnTo>
                  <a:lnTo>
                    <a:pt x="343" y="1944"/>
                  </a:lnTo>
                  <a:lnTo>
                    <a:pt x="342" y="1942"/>
                  </a:lnTo>
                  <a:lnTo>
                    <a:pt x="340" y="1942"/>
                  </a:lnTo>
                  <a:lnTo>
                    <a:pt x="338" y="1940"/>
                  </a:lnTo>
                  <a:lnTo>
                    <a:pt x="337" y="1940"/>
                  </a:lnTo>
                  <a:lnTo>
                    <a:pt x="335" y="1940"/>
                  </a:lnTo>
                  <a:lnTo>
                    <a:pt x="334" y="1939"/>
                  </a:lnTo>
                  <a:lnTo>
                    <a:pt x="332" y="1939"/>
                  </a:lnTo>
                  <a:lnTo>
                    <a:pt x="330" y="1939"/>
                  </a:lnTo>
                  <a:lnTo>
                    <a:pt x="329" y="1937"/>
                  </a:lnTo>
                  <a:lnTo>
                    <a:pt x="327" y="1937"/>
                  </a:lnTo>
                  <a:lnTo>
                    <a:pt x="325" y="1937"/>
                  </a:lnTo>
                  <a:lnTo>
                    <a:pt x="325" y="1936"/>
                  </a:lnTo>
                  <a:lnTo>
                    <a:pt x="324" y="1936"/>
                  </a:lnTo>
                  <a:lnTo>
                    <a:pt x="322" y="1936"/>
                  </a:lnTo>
                  <a:lnTo>
                    <a:pt x="322" y="1934"/>
                  </a:lnTo>
                  <a:lnTo>
                    <a:pt x="320" y="1934"/>
                  </a:lnTo>
                  <a:lnTo>
                    <a:pt x="319" y="1934"/>
                  </a:lnTo>
                  <a:lnTo>
                    <a:pt x="319" y="1932"/>
                  </a:lnTo>
                  <a:lnTo>
                    <a:pt x="317" y="1932"/>
                  </a:lnTo>
                  <a:lnTo>
                    <a:pt x="315" y="1932"/>
                  </a:lnTo>
                  <a:lnTo>
                    <a:pt x="314" y="1932"/>
                  </a:lnTo>
                  <a:lnTo>
                    <a:pt x="311" y="1932"/>
                  </a:lnTo>
                  <a:lnTo>
                    <a:pt x="309" y="1932"/>
                  </a:lnTo>
                  <a:lnTo>
                    <a:pt x="307" y="1932"/>
                  </a:lnTo>
                  <a:lnTo>
                    <a:pt x="306" y="1932"/>
                  </a:lnTo>
                  <a:lnTo>
                    <a:pt x="304" y="1932"/>
                  </a:lnTo>
                  <a:lnTo>
                    <a:pt x="302" y="1932"/>
                  </a:lnTo>
                  <a:lnTo>
                    <a:pt x="301" y="1932"/>
                  </a:lnTo>
                  <a:lnTo>
                    <a:pt x="301" y="1934"/>
                  </a:lnTo>
                  <a:lnTo>
                    <a:pt x="299" y="1934"/>
                  </a:lnTo>
                  <a:lnTo>
                    <a:pt x="297" y="1934"/>
                  </a:lnTo>
                  <a:lnTo>
                    <a:pt x="296" y="1934"/>
                  </a:lnTo>
                  <a:lnTo>
                    <a:pt x="294" y="1934"/>
                  </a:lnTo>
                  <a:lnTo>
                    <a:pt x="294" y="1936"/>
                  </a:lnTo>
                  <a:lnTo>
                    <a:pt x="292" y="1936"/>
                  </a:lnTo>
                  <a:lnTo>
                    <a:pt x="291" y="1936"/>
                  </a:lnTo>
                  <a:lnTo>
                    <a:pt x="289" y="1936"/>
                  </a:lnTo>
                  <a:lnTo>
                    <a:pt x="288" y="1936"/>
                  </a:lnTo>
                  <a:lnTo>
                    <a:pt x="286" y="1937"/>
                  </a:lnTo>
                  <a:lnTo>
                    <a:pt x="284" y="1937"/>
                  </a:lnTo>
                  <a:lnTo>
                    <a:pt x="283" y="1937"/>
                  </a:lnTo>
                  <a:lnTo>
                    <a:pt x="281" y="1939"/>
                  </a:lnTo>
                  <a:lnTo>
                    <a:pt x="279" y="1939"/>
                  </a:lnTo>
                  <a:lnTo>
                    <a:pt x="278" y="1939"/>
                  </a:lnTo>
                  <a:lnTo>
                    <a:pt x="276" y="1940"/>
                  </a:lnTo>
                  <a:lnTo>
                    <a:pt x="274" y="1940"/>
                  </a:lnTo>
                  <a:lnTo>
                    <a:pt x="274" y="1942"/>
                  </a:lnTo>
                  <a:lnTo>
                    <a:pt x="273" y="1942"/>
                  </a:lnTo>
                  <a:lnTo>
                    <a:pt x="271" y="1942"/>
                  </a:lnTo>
                  <a:lnTo>
                    <a:pt x="271" y="1944"/>
                  </a:lnTo>
                  <a:lnTo>
                    <a:pt x="269" y="1944"/>
                  </a:lnTo>
                  <a:lnTo>
                    <a:pt x="269" y="1945"/>
                  </a:lnTo>
                  <a:lnTo>
                    <a:pt x="268" y="1945"/>
                  </a:lnTo>
                  <a:lnTo>
                    <a:pt x="266" y="1947"/>
                  </a:lnTo>
                  <a:lnTo>
                    <a:pt x="265" y="1949"/>
                  </a:lnTo>
                  <a:lnTo>
                    <a:pt x="263" y="1950"/>
                  </a:lnTo>
                  <a:lnTo>
                    <a:pt x="263" y="1952"/>
                  </a:lnTo>
                  <a:lnTo>
                    <a:pt x="261" y="1952"/>
                  </a:lnTo>
                  <a:lnTo>
                    <a:pt x="260" y="1954"/>
                  </a:lnTo>
                  <a:lnTo>
                    <a:pt x="258" y="1954"/>
                  </a:lnTo>
                  <a:lnTo>
                    <a:pt x="256" y="1954"/>
                  </a:lnTo>
                  <a:lnTo>
                    <a:pt x="255" y="1954"/>
                  </a:lnTo>
                  <a:lnTo>
                    <a:pt x="253" y="1954"/>
                  </a:lnTo>
                  <a:lnTo>
                    <a:pt x="251" y="1952"/>
                  </a:lnTo>
                  <a:lnTo>
                    <a:pt x="250" y="1952"/>
                  </a:lnTo>
                  <a:lnTo>
                    <a:pt x="248" y="1952"/>
                  </a:lnTo>
                  <a:lnTo>
                    <a:pt x="246" y="1950"/>
                  </a:lnTo>
                  <a:lnTo>
                    <a:pt x="245" y="1950"/>
                  </a:lnTo>
                  <a:lnTo>
                    <a:pt x="243" y="1950"/>
                  </a:lnTo>
                  <a:lnTo>
                    <a:pt x="243" y="1949"/>
                  </a:lnTo>
                  <a:lnTo>
                    <a:pt x="242" y="1949"/>
                  </a:lnTo>
                  <a:lnTo>
                    <a:pt x="240" y="1949"/>
                  </a:lnTo>
                  <a:lnTo>
                    <a:pt x="240" y="1947"/>
                  </a:lnTo>
                  <a:lnTo>
                    <a:pt x="238" y="1947"/>
                  </a:lnTo>
                  <a:lnTo>
                    <a:pt x="237" y="1947"/>
                  </a:lnTo>
                  <a:lnTo>
                    <a:pt x="235" y="1945"/>
                  </a:lnTo>
                  <a:lnTo>
                    <a:pt x="233" y="1945"/>
                  </a:lnTo>
                  <a:lnTo>
                    <a:pt x="232" y="1945"/>
                  </a:lnTo>
                  <a:lnTo>
                    <a:pt x="230" y="1945"/>
                  </a:lnTo>
                  <a:lnTo>
                    <a:pt x="228" y="1945"/>
                  </a:lnTo>
                  <a:lnTo>
                    <a:pt x="227" y="1945"/>
                  </a:lnTo>
                  <a:lnTo>
                    <a:pt x="225" y="1945"/>
                  </a:lnTo>
                  <a:lnTo>
                    <a:pt x="223" y="1945"/>
                  </a:lnTo>
                  <a:lnTo>
                    <a:pt x="222" y="1945"/>
                  </a:lnTo>
                  <a:lnTo>
                    <a:pt x="220" y="1945"/>
                  </a:lnTo>
                  <a:lnTo>
                    <a:pt x="219" y="1945"/>
                  </a:lnTo>
                  <a:lnTo>
                    <a:pt x="219" y="1944"/>
                  </a:lnTo>
                  <a:lnTo>
                    <a:pt x="217" y="1944"/>
                  </a:lnTo>
                  <a:lnTo>
                    <a:pt x="217" y="1942"/>
                  </a:lnTo>
                  <a:lnTo>
                    <a:pt x="215" y="1942"/>
                  </a:lnTo>
                  <a:lnTo>
                    <a:pt x="215" y="1940"/>
                  </a:lnTo>
                  <a:lnTo>
                    <a:pt x="215" y="1939"/>
                  </a:lnTo>
                  <a:lnTo>
                    <a:pt x="215" y="1937"/>
                  </a:lnTo>
                  <a:lnTo>
                    <a:pt x="215" y="1936"/>
                  </a:lnTo>
                  <a:lnTo>
                    <a:pt x="215" y="1934"/>
                  </a:lnTo>
                  <a:lnTo>
                    <a:pt x="215" y="1932"/>
                  </a:lnTo>
                  <a:lnTo>
                    <a:pt x="215" y="1931"/>
                  </a:lnTo>
                  <a:lnTo>
                    <a:pt x="214" y="1931"/>
                  </a:lnTo>
                  <a:lnTo>
                    <a:pt x="214" y="1929"/>
                  </a:lnTo>
                  <a:lnTo>
                    <a:pt x="212" y="1929"/>
                  </a:lnTo>
                  <a:lnTo>
                    <a:pt x="210" y="1929"/>
                  </a:lnTo>
                  <a:lnTo>
                    <a:pt x="209" y="1929"/>
                  </a:lnTo>
                  <a:lnTo>
                    <a:pt x="207" y="1929"/>
                  </a:lnTo>
                  <a:lnTo>
                    <a:pt x="205" y="1929"/>
                  </a:lnTo>
                  <a:lnTo>
                    <a:pt x="205" y="1931"/>
                  </a:lnTo>
                  <a:lnTo>
                    <a:pt x="204" y="1931"/>
                  </a:lnTo>
                  <a:lnTo>
                    <a:pt x="202" y="1932"/>
                  </a:lnTo>
                  <a:lnTo>
                    <a:pt x="199" y="1934"/>
                  </a:lnTo>
                  <a:lnTo>
                    <a:pt x="196" y="1936"/>
                  </a:lnTo>
                  <a:lnTo>
                    <a:pt x="194" y="1936"/>
                  </a:lnTo>
                  <a:lnTo>
                    <a:pt x="192" y="1936"/>
                  </a:lnTo>
                  <a:lnTo>
                    <a:pt x="192" y="1937"/>
                  </a:lnTo>
                  <a:lnTo>
                    <a:pt x="191" y="1937"/>
                  </a:lnTo>
                  <a:lnTo>
                    <a:pt x="189" y="1936"/>
                  </a:lnTo>
                  <a:lnTo>
                    <a:pt x="187" y="1936"/>
                  </a:lnTo>
                  <a:lnTo>
                    <a:pt x="187" y="1934"/>
                  </a:lnTo>
                  <a:lnTo>
                    <a:pt x="186" y="1934"/>
                  </a:lnTo>
                  <a:lnTo>
                    <a:pt x="186" y="1932"/>
                  </a:lnTo>
                  <a:lnTo>
                    <a:pt x="184" y="1931"/>
                  </a:lnTo>
                  <a:lnTo>
                    <a:pt x="182" y="1929"/>
                  </a:lnTo>
                  <a:lnTo>
                    <a:pt x="181" y="1929"/>
                  </a:lnTo>
                  <a:lnTo>
                    <a:pt x="177" y="1929"/>
                  </a:lnTo>
                  <a:lnTo>
                    <a:pt x="176" y="1929"/>
                  </a:lnTo>
                  <a:lnTo>
                    <a:pt x="174" y="1929"/>
                  </a:lnTo>
                  <a:lnTo>
                    <a:pt x="174" y="1931"/>
                  </a:lnTo>
                  <a:lnTo>
                    <a:pt x="173" y="1931"/>
                  </a:lnTo>
                  <a:lnTo>
                    <a:pt x="171" y="1932"/>
                  </a:lnTo>
                  <a:lnTo>
                    <a:pt x="169" y="1932"/>
                  </a:lnTo>
                  <a:lnTo>
                    <a:pt x="169" y="1934"/>
                  </a:lnTo>
                  <a:lnTo>
                    <a:pt x="168" y="1934"/>
                  </a:lnTo>
                  <a:lnTo>
                    <a:pt x="166" y="1936"/>
                  </a:lnTo>
                  <a:lnTo>
                    <a:pt x="164" y="1936"/>
                  </a:lnTo>
                  <a:lnTo>
                    <a:pt x="163" y="1936"/>
                  </a:lnTo>
                  <a:lnTo>
                    <a:pt x="161" y="1936"/>
                  </a:lnTo>
                  <a:lnTo>
                    <a:pt x="159" y="1936"/>
                  </a:lnTo>
                  <a:lnTo>
                    <a:pt x="158" y="1936"/>
                  </a:lnTo>
                  <a:lnTo>
                    <a:pt x="156" y="1936"/>
                  </a:lnTo>
                  <a:lnTo>
                    <a:pt x="154" y="1936"/>
                  </a:lnTo>
                  <a:lnTo>
                    <a:pt x="153" y="1934"/>
                  </a:lnTo>
                  <a:lnTo>
                    <a:pt x="151" y="1934"/>
                  </a:lnTo>
                  <a:lnTo>
                    <a:pt x="150" y="1934"/>
                  </a:lnTo>
                  <a:lnTo>
                    <a:pt x="148" y="1934"/>
                  </a:lnTo>
                  <a:lnTo>
                    <a:pt x="146" y="1932"/>
                  </a:lnTo>
                  <a:lnTo>
                    <a:pt x="145" y="1932"/>
                  </a:lnTo>
                  <a:lnTo>
                    <a:pt x="143" y="1932"/>
                  </a:lnTo>
                  <a:lnTo>
                    <a:pt x="141" y="1931"/>
                  </a:lnTo>
                  <a:lnTo>
                    <a:pt x="140" y="1931"/>
                  </a:lnTo>
                  <a:lnTo>
                    <a:pt x="138" y="1931"/>
                  </a:lnTo>
                  <a:lnTo>
                    <a:pt x="136" y="1929"/>
                  </a:lnTo>
                  <a:lnTo>
                    <a:pt x="135" y="1929"/>
                  </a:lnTo>
                  <a:lnTo>
                    <a:pt x="133" y="1929"/>
                  </a:lnTo>
                  <a:lnTo>
                    <a:pt x="131" y="1927"/>
                  </a:lnTo>
                  <a:lnTo>
                    <a:pt x="130" y="1927"/>
                  </a:lnTo>
                  <a:lnTo>
                    <a:pt x="128" y="1927"/>
                  </a:lnTo>
                  <a:lnTo>
                    <a:pt x="128" y="1926"/>
                  </a:lnTo>
                  <a:lnTo>
                    <a:pt x="127" y="1926"/>
                  </a:lnTo>
                  <a:lnTo>
                    <a:pt x="127" y="1924"/>
                  </a:lnTo>
                  <a:lnTo>
                    <a:pt x="127" y="1922"/>
                  </a:lnTo>
                  <a:lnTo>
                    <a:pt x="125" y="1921"/>
                  </a:lnTo>
                  <a:lnTo>
                    <a:pt x="125" y="1919"/>
                  </a:lnTo>
                  <a:lnTo>
                    <a:pt x="125" y="1917"/>
                  </a:lnTo>
                  <a:lnTo>
                    <a:pt x="125" y="1916"/>
                  </a:lnTo>
                  <a:lnTo>
                    <a:pt x="125" y="1914"/>
                  </a:lnTo>
                  <a:lnTo>
                    <a:pt x="125" y="1913"/>
                  </a:lnTo>
                  <a:lnTo>
                    <a:pt x="123" y="1913"/>
                  </a:lnTo>
                  <a:lnTo>
                    <a:pt x="123" y="1911"/>
                  </a:lnTo>
                  <a:lnTo>
                    <a:pt x="123" y="1909"/>
                  </a:lnTo>
                  <a:lnTo>
                    <a:pt x="122" y="1909"/>
                  </a:lnTo>
                  <a:lnTo>
                    <a:pt x="122" y="1908"/>
                  </a:lnTo>
                  <a:lnTo>
                    <a:pt x="122" y="1906"/>
                  </a:lnTo>
                  <a:lnTo>
                    <a:pt x="120" y="1906"/>
                  </a:lnTo>
                  <a:lnTo>
                    <a:pt x="120" y="1904"/>
                  </a:lnTo>
                  <a:lnTo>
                    <a:pt x="118" y="1904"/>
                  </a:lnTo>
                  <a:lnTo>
                    <a:pt x="117" y="1904"/>
                  </a:lnTo>
                  <a:lnTo>
                    <a:pt x="115" y="1904"/>
                  </a:lnTo>
                  <a:lnTo>
                    <a:pt x="113" y="1904"/>
                  </a:lnTo>
                  <a:lnTo>
                    <a:pt x="112" y="1904"/>
                  </a:lnTo>
                  <a:lnTo>
                    <a:pt x="110" y="1904"/>
                  </a:lnTo>
                  <a:lnTo>
                    <a:pt x="108" y="1904"/>
                  </a:lnTo>
                  <a:lnTo>
                    <a:pt x="107" y="1904"/>
                  </a:lnTo>
                  <a:lnTo>
                    <a:pt x="105" y="1904"/>
                  </a:lnTo>
                  <a:lnTo>
                    <a:pt x="104" y="1904"/>
                  </a:lnTo>
                  <a:lnTo>
                    <a:pt x="102" y="1904"/>
                  </a:lnTo>
                  <a:lnTo>
                    <a:pt x="100" y="1904"/>
                  </a:lnTo>
                  <a:lnTo>
                    <a:pt x="99" y="1903"/>
                  </a:lnTo>
                  <a:lnTo>
                    <a:pt x="99" y="1901"/>
                  </a:lnTo>
                  <a:lnTo>
                    <a:pt x="99" y="1899"/>
                  </a:lnTo>
                  <a:lnTo>
                    <a:pt x="99" y="1896"/>
                  </a:lnTo>
                  <a:lnTo>
                    <a:pt x="99" y="1894"/>
                  </a:lnTo>
                  <a:lnTo>
                    <a:pt x="99" y="1893"/>
                  </a:lnTo>
                  <a:lnTo>
                    <a:pt x="99" y="1891"/>
                  </a:lnTo>
                  <a:lnTo>
                    <a:pt x="100" y="1890"/>
                  </a:lnTo>
                  <a:lnTo>
                    <a:pt x="100" y="1886"/>
                  </a:lnTo>
                  <a:lnTo>
                    <a:pt x="102" y="1885"/>
                  </a:lnTo>
                  <a:lnTo>
                    <a:pt x="102" y="1883"/>
                  </a:lnTo>
                  <a:lnTo>
                    <a:pt x="102" y="1881"/>
                  </a:lnTo>
                  <a:lnTo>
                    <a:pt x="102" y="1880"/>
                  </a:lnTo>
                  <a:lnTo>
                    <a:pt x="100" y="1878"/>
                  </a:lnTo>
                  <a:lnTo>
                    <a:pt x="100" y="1876"/>
                  </a:lnTo>
                  <a:lnTo>
                    <a:pt x="100" y="1875"/>
                  </a:lnTo>
                  <a:lnTo>
                    <a:pt x="100" y="1873"/>
                  </a:lnTo>
                  <a:lnTo>
                    <a:pt x="99" y="1873"/>
                  </a:lnTo>
                  <a:lnTo>
                    <a:pt x="99" y="1871"/>
                  </a:lnTo>
                  <a:lnTo>
                    <a:pt x="97" y="1870"/>
                  </a:lnTo>
                  <a:lnTo>
                    <a:pt x="95" y="1868"/>
                  </a:lnTo>
                  <a:lnTo>
                    <a:pt x="94" y="1868"/>
                  </a:lnTo>
                  <a:lnTo>
                    <a:pt x="92" y="1867"/>
                  </a:lnTo>
                  <a:lnTo>
                    <a:pt x="90" y="1865"/>
                  </a:lnTo>
                  <a:lnTo>
                    <a:pt x="89" y="1863"/>
                  </a:lnTo>
                  <a:lnTo>
                    <a:pt x="87" y="1862"/>
                  </a:lnTo>
                  <a:lnTo>
                    <a:pt x="85" y="1860"/>
                  </a:lnTo>
                  <a:lnTo>
                    <a:pt x="85" y="1858"/>
                  </a:lnTo>
                  <a:lnTo>
                    <a:pt x="84" y="1858"/>
                  </a:lnTo>
                  <a:lnTo>
                    <a:pt x="84" y="1857"/>
                  </a:lnTo>
                  <a:lnTo>
                    <a:pt x="84" y="1855"/>
                  </a:lnTo>
                  <a:lnTo>
                    <a:pt x="82" y="1853"/>
                  </a:lnTo>
                  <a:lnTo>
                    <a:pt x="82" y="1852"/>
                  </a:lnTo>
                  <a:lnTo>
                    <a:pt x="81" y="1850"/>
                  </a:lnTo>
                  <a:lnTo>
                    <a:pt x="81" y="1848"/>
                  </a:lnTo>
                  <a:lnTo>
                    <a:pt x="79" y="1848"/>
                  </a:lnTo>
                  <a:lnTo>
                    <a:pt x="79" y="1847"/>
                  </a:lnTo>
                  <a:lnTo>
                    <a:pt x="79" y="1845"/>
                  </a:lnTo>
                  <a:lnTo>
                    <a:pt x="77" y="1844"/>
                  </a:lnTo>
                  <a:lnTo>
                    <a:pt x="77" y="1842"/>
                  </a:lnTo>
                  <a:lnTo>
                    <a:pt x="77" y="1840"/>
                  </a:lnTo>
                  <a:lnTo>
                    <a:pt x="77" y="1839"/>
                  </a:lnTo>
                  <a:lnTo>
                    <a:pt x="77" y="1837"/>
                  </a:lnTo>
                  <a:lnTo>
                    <a:pt x="76" y="1835"/>
                  </a:lnTo>
                  <a:lnTo>
                    <a:pt x="76" y="1834"/>
                  </a:lnTo>
                  <a:lnTo>
                    <a:pt x="76" y="1832"/>
                  </a:lnTo>
                  <a:lnTo>
                    <a:pt x="76" y="1830"/>
                  </a:lnTo>
                  <a:lnTo>
                    <a:pt x="76" y="1829"/>
                  </a:lnTo>
                  <a:lnTo>
                    <a:pt x="74" y="1829"/>
                  </a:lnTo>
                  <a:lnTo>
                    <a:pt x="74" y="1827"/>
                  </a:lnTo>
                  <a:lnTo>
                    <a:pt x="74" y="1825"/>
                  </a:lnTo>
                  <a:lnTo>
                    <a:pt x="74" y="1824"/>
                  </a:lnTo>
                  <a:lnTo>
                    <a:pt x="72" y="1822"/>
                  </a:lnTo>
                  <a:lnTo>
                    <a:pt x="72" y="1821"/>
                  </a:lnTo>
                  <a:lnTo>
                    <a:pt x="71" y="1821"/>
                  </a:lnTo>
                  <a:lnTo>
                    <a:pt x="69" y="1819"/>
                  </a:lnTo>
                  <a:lnTo>
                    <a:pt x="67" y="1817"/>
                  </a:lnTo>
                  <a:lnTo>
                    <a:pt x="64" y="1816"/>
                  </a:lnTo>
                  <a:lnTo>
                    <a:pt x="61" y="1814"/>
                  </a:lnTo>
                  <a:lnTo>
                    <a:pt x="58" y="1812"/>
                  </a:lnTo>
                  <a:lnTo>
                    <a:pt x="53" y="1811"/>
                  </a:lnTo>
                  <a:lnTo>
                    <a:pt x="48" y="1809"/>
                  </a:lnTo>
                  <a:lnTo>
                    <a:pt x="43" y="1807"/>
                  </a:lnTo>
                  <a:lnTo>
                    <a:pt x="39" y="1806"/>
                  </a:lnTo>
                  <a:lnTo>
                    <a:pt x="36" y="1804"/>
                  </a:lnTo>
                  <a:lnTo>
                    <a:pt x="30" y="1799"/>
                  </a:lnTo>
                  <a:lnTo>
                    <a:pt x="26" y="1799"/>
                  </a:lnTo>
                  <a:lnTo>
                    <a:pt x="15" y="1794"/>
                  </a:lnTo>
                  <a:lnTo>
                    <a:pt x="10" y="1791"/>
                  </a:lnTo>
                  <a:lnTo>
                    <a:pt x="3" y="1788"/>
                  </a:lnTo>
                  <a:lnTo>
                    <a:pt x="0" y="1786"/>
                  </a:lnTo>
                  <a:lnTo>
                    <a:pt x="3" y="1781"/>
                  </a:lnTo>
                  <a:lnTo>
                    <a:pt x="3" y="1779"/>
                  </a:lnTo>
                  <a:lnTo>
                    <a:pt x="5" y="1778"/>
                  </a:lnTo>
                  <a:lnTo>
                    <a:pt x="7" y="1778"/>
                  </a:lnTo>
                  <a:lnTo>
                    <a:pt x="8" y="1776"/>
                  </a:lnTo>
                  <a:lnTo>
                    <a:pt x="10" y="1775"/>
                  </a:lnTo>
                  <a:lnTo>
                    <a:pt x="12" y="1773"/>
                  </a:lnTo>
                  <a:lnTo>
                    <a:pt x="13" y="1771"/>
                  </a:lnTo>
                  <a:lnTo>
                    <a:pt x="15" y="1768"/>
                  </a:lnTo>
                  <a:lnTo>
                    <a:pt x="15" y="1766"/>
                  </a:lnTo>
                  <a:lnTo>
                    <a:pt x="16" y="1766"/>
                  </a:lnTo>
                  <a:lnTo>
                    <a:pt x="16" y="1765"/>
                  </a:lnTo>
                  <a:lnTo>
                    <a:pt x="16" y="1763"/>
                  </a:lnTo>
                  <a:lnTo>
                    <a:pt x="18" y="1763"/>
                  </a:lnTo>
                  <a:lnTo>
                    <a:pt x="18" y="1761"/>
                  </a:lnTo>
                  <a:lnTo>
                    <a:pt x="18" y="1760"/>
                  </a:lnTo>
                  <a:lnTo>
                    <a:pt x="18" y="1758"/>
                  </a:lnTo>
                  <a:lnTo>
                    <a:pt x="18" y="1756"/>
                  </a:lnTo>
                  <a:lnTo>
                    <a:pt x="18" y="1755"/>
                  </a:lnTo>
                  <a:lnTo>
                    <a:pt x="18" y="1753"/>
                  </a:lnTo>
                  <a:lnTo>
                    <a:pt x="20" y="1752"/>
                  </a:lnTo>
                  <a:lnTo>
                    <a:pt x="20" y="1750"/>
                  </a:lnTo>
                  <a:lnTo>
                    <a:pt x="20" y="1748"/>
                  </a:lnTo>
                  <a:lnTo>
                    <a:pt x="18" y="1745"/>
                  </a:lnTo>
                  <a:lnTo>
                    <a:pt x="16" y="1742"/>
                  </a:lnTo>
                  <a:lnTo>
                    <a:pt x="15" y="1738"/>
                  </a:lnTo>
                  <a:lnTo>
                    <a:pt x="15" y="1737"/>
                  </a:lnTo>
                  <a:lnTo>
                    <a:pt x="15" y="1735"/>
                  </a:lnTo>
                  <a:lnTo>
                    <a:pt x="15" y="1733"/>
                  </a:lnTo>
                  <a:lnTo>
                    <a:pt x="15" y="1732"/>
                  </a:lnTo>
                  <a:lnTo>
                    <a:pt x="15" y="1730"/>
                  </a:lnTo>
                  <a:lnTo>
                    <a:pt x="16" y="1730"/>
                  </a:lnTo>
                  <a:lnTo>
                    <a:pt x="16" y="1729"/>
                  </a:lnTo>
                  <a:lnTo>
                    <a:pt x="16" y="1727"/>
                  </a:lnTo>
                  <a:lnTo>
                    <a:pt x="18" y="1727"/>
                  </a:lnTo>
                  <a:lnTo>
                    <a:pt x="18" y="1725"/>
                  </a:lnTo>
                  <a:lnTo>
                    <a:pt x="16" y="1724"/>
                  </a:lnTo>
                  <a:lnTo>
                    <a:pt x="16" y="1722"/>
                  </a:lnTo>
                  <a:lnTo>
                    <a:pt x="15" y="1722"/>
                  </a:lnTo>
                  <a:lnTo>
                    <a:pt x="15" y="1720"/>
                  </a:lnTo>
                  <a:lnTo>
                    <a:pt x="15" y="1719"/>
                  </a:lnTo>
                  <a:lnTo>
                    <a:pt x="15" y="1717"/>
                  </a:lnTo>
                  <a:lnTo>
                    <a:pt x="16" y="1717"/>
                  </a:lnTo>
                  <a:lnTo>
                    <a:pt x="16" y="1715"/>
                  </a:lnTo>
                  <a:lnTo>
                    <a:pt x="18" y="1715"/>
                  </a:lnTo>
                  <a:lnTo>
                    <a:pt x="20" y="1714"/>
                  </a:lnTo>
                  <a:lnTo>
                    <a:pt x="21" y="1712"/>
                  </a:lnTo>
                  <a:lnTo>
                    <a:pt x="23" y="1710"/>
                  </a:lnTo>
                  <a:lnTo>
                    <a:pt x="23" y="1709"/>
                  </a:lnTo>
                  <a:lnTo>
                    <a:pt x="23" y="1707"/>
                  </a:lnTo>
                  <a:lnTo>
                    <a:pt x="25" y="1707"/>
                  </a:lnTo>
                  <a:lnTo>
                    <a:pt x="25" y="1706"/>
                  </a:lnTo>
                  <a:lnTo>
                    <a:pt x="26" y="1704"/>
                  </a:lnTo>
                  <a:lnTo>
                    <a:pt x="26" y="1702"/>
                  </a:lnTo>
                  <a:lnTo>
                    <a:pt x="28" y="1702"/>
                  </a:lnTo>
                  <a:lnTo>
                    <a:pt x="28" y="1701"/>
                  </a:lnTo>
                  <a:lnTo>
                    <a:pt x="30" y="1701"/>
                  </a:lnTo>
                  <a:lnTo>
                    <a:pt x="30" y="1699"/>
                  </a:lnTo>
                  <a:lnTo>
                    <a:pt x="31" y="1699"/>
                  </a:lnTo>
                  <a:lnTo>
                    <a:pt x="31" y="1701"/>
                  </a:lnTo>
                  <a:lnTo>
                    <a:pt x="33" y="1701"/>
                  </a:lnTo>
                  <a:lnTo>
                    <a:pt x="33" y="1702"/>
                  </a:lnTo>
                  <a:lnTo>
                    <a:pt x="35" y="1702"/>
                  </a:lnTo>
                  <a:lnTo>
                    <a:pt x="35" y="1704"/>
                  </a:lnTo>
                  <a:lnTo>
                    <a:pt x="36" y="1706"/>
                  </a:lnTo>
                  <a:lnTo>
                    <a:pt x="38" y="1706"/>
                  </a:lnTo>
                  <a:lnTo>
                    <a:pt x="38" y="1707"/>
                  </a:lnTo>
                  <a:lnTo>
                    <a:pt x="39" y="1707"/>
                  </a:lnTo>
                  <a:lnTo>
                    <a:pt x="41" y="1709"/>
                  </a:lnTo>
                  <a:lnTo>
                    <a:pt x="43" y="1709"/>
                  </a:lnTo>
                  <a:lnTo>
                    <a:pt x="44" y="1709"/>
                  </a:lnTo>
                  <a:lnTo>
                    <a:pt x="46" y="1709"/>
                  </a:lnTo>
                  <a:lnTo>
                    <a:pt x="48" y="1709"/>
                  </a:lnTo>
                  <a:lnTo>
                    <a:pt x="49" y="1709"/>
                  </a:lnTo>
                  <a:lnTo>
                    <a:pt x="51" y="1709"/>
                  </a:lnTo>
                  <a:lnTo>
                    <a:pt x="53" y="1709"/>
                  </a:lnTo>
                  <a:lnTo>
                    <a:pt x="54" y="1709"/>
                  </a:lnTo>
                  <a:lnTo>
                    <a:pt x="54" y="1710"/>
                  </a:lnTo>
                  <a:lnTo>
                    <a:pt x="56" y="1710"/>
                  </a:lnTo>
                  <a:lnTo>
                    <a:pt x="58" y="1710"/>
                  </a:lnTo>
                  <a:lnTo>
                    <a:pt x="59" y="1712"/>
                  </a:lnTo>
                  <a:lnTo>
                    <a:pt x="61" y="1712"/>
                  </a:lnTo>
                  <a:lnTo>
                    <a:pt x="62" y="1712"/>
                  </a:lnTo>
                  <a:lnTo>
                    <a:pt x="64" y="1712"/>
                  </a:lnTo>
                  <a:lnTo>
                    <a:pt x="66" y="1712"/>
                  </a:lnTo>
                  <a:lnTo>
                    <a:pt x="67" y="1712"/>
                  </a:lnTo>
                  <a:lnTo>
                    <a:pt x="69" y="1712"/>
                  </a:lnTo>
                  <a:lnTo>
                    <a:pt x="71" y="1712"/>
                  </a:lnTo>
                  <a:lnTo>
                    <a:pt x="72" y="1712"/>
                  </a:lnTo>
                  <a:lnTo>
                    <a:pt x="74" y="1710"/>
                  </a:lnTo>
                  <a:lnTo>
                    <a:pt x="74" y="1709"/>
                  </a:lnTo>
                  <a:lnTo>
                    <a:pt x="76" y="1709"/>
                  </a:lnTo>
                  <a:lnTo>
                    <a:pt x="76" y="1707"/>
                  </a:lnTo>
                  <a:lnTo>
                    <a:pt x="76" y="1706"/>
                  </a:lnTo>
                  <a:lnTo>
                    <a:pt x="74" y="1704"/>
                  </a:lnTo>
                  <a:lnTo>
                    <a:pt x="74" y="1701"/>
                  </a:lnTo>
                  <a:lnTo>
                    <a:pt x="72" y="1699"/>
                  </a:lnTo>
                  <a:lnTo>
                    <a:pt x="72" y="1697"/>
                  </a:lnTo>
                  <a:lnTo>
                    <a:pt x="71" y="1697"/>
                  </a:lnTo>
                  <a:lnTo>
                    <a:pt x="69" y="1697"/>
                  </a:lnTo>
                  <a:lnTo>
                    <a:pt x="67" y="1696"/>
                  </a:lnTo>
                  <a:lnTo>
                    <a:pt x="66" y="1696"/>
                  </a:lnTo>
                  <a:lnTo>
                    <a:pt x="64" y="1694"/>
                  </a:lnTo>
                  <a:lnTo>
                    <a:pt x="62" y="1694"/>
                  </a:lnTo>
                  <a:lnTo>
                    <a:pt x="61" y="1694"/>
                  </a:lnTo>
                  <a:lnTo>
                    <a:pt x="61" y="1692"/>
                  </a:lnTo>
                  <a:lnTo>
                    <a:pt x="61" y="1691"/>
                  </a:lnTo>
                  <a:lnTo>
                    <a:pt x="62" y="1691"/>
                  </a:lnTo>
                  <a:lnTo>
                    <a:pt x="62" y="1689"/>
                  </a:lnTo>
                  <a:lnTo>
                    <a:pt x="64" y="1687"/>
                  </a:lnTo>
                  <a:lnTo>
                    <a:pt x="66" y="1686"/>
                  </a:lnTo>
                  <a:lnTo>
                    <a:pt x="66" y="1684"/>
                  </a:lnTo>
                  <a:lnTo>
                    <a:pt x="67" y="1684"/>
                  </a:lnTo>
                  <a:lnTo>
                    <a:pt x="67" y="1683"/>
                  </a:lnTo>
                  <a:lnTo>
                    <a:pt x="66" y="1683"/>
                  </a:lnTo>
                  <a:lnTo>
                    <a:pt x="66" y="1681"/>
                  </a:lnTo>
                  <a:lnTo>
                    <a:pt x="66" y="1679"/>
                  </a:lnTo>
                  <a:lnTo>
                    <a:pt x="64" y="1678"/>
                  </a:lnTo>
                  <a:lnTo>
                    <a:pt x="62" y="1676"/>
                  </a:lnTo>
                  <a:lnTo>
                    <a:pt x="62" y="1674"/>
                  </a:lnTo>
                  <a:lnTo>
                    <a:pt x="62" y="1673"/>
                  </a:lnTo>
                  <a:lnTo>
                    <a:pt x="61" y="1671"/>
                  </a:lnTo>
                  <a:lnTo>
                    <a:pt x="61" y="1669"/>
                  </a:lnTo>
                  <a:lnTo>
                    <a:pt x="61" y="1668"/>
                  </a:lnTo>
                  <a:lnTo>
                    <a:pt x="62" y="1668"/>
                  </a:lnTo>
                  <a:lnTo>
                    <a:pt x="62" y="1666"/>
                  </a:lnTo>
                  <a:lnTo>
                    <a:pt x="64" y="1666"/>
                  </a:lnTo>
                  <a:lnTo>
                    <a:pt x="66" y="1666"/>
                  </a:lnTo>
                  <a:lnTo>
                    <a:pt x="67" y="1666"/>
                  </a:lnTo>
                  <a:lnTo>
                    <a:pt x="67" y="1664"/>
                  </a:lnTo>
                  <a:lnTo>
                    <a:pt x="69" y="1664"/>
                  </a:lnTo>
                  <a:lnTo>
                    <a:pt x="71" y="1663"/>
                  </a:lnTo>
                  <a:lnTo>
                    <a:pt x="72" y="1661"/>
                  </a:lnTo>
                  <a:lnTo>
                    <a:pt x="72" y="1660"/>
                  </a:lnTo>
                  <a:lnTo>
                    <a:pt x="72" y="1658"/>
                  </a:lnTo>
                  <a:lnTo>
                    <a:pt x="72" y="1656"/>
                  </a:lnTo>
                  <a:lnTo>
                    <a:pt x="72" y="1655"/>
                  </a:lnTo>
                  <a:lnTo>
                    <a:pt x="72" y="1653"/>
                  </a:lnTo>
                  <a:lnTo>
                    <a:pt x="72" y="1651"/>
                  </a:lnTo>
                  <a:lnTo>
                    <a:pt x="74" y="1651"/>
                  </a:lnTo>
                  <a:lnTo>
                    <a:pt x="74" y="1650"/>
                  </a:lnTo>
                  <a:lnTo>
                    <a:pt x="74" y="1648"/>
                  </a:lnTo>
                  <a:lnTo>
                    <a:pt x="74" y="1646"/>
                  </a:lnTo>
                  <a:lnTo>
                    <a:pt x="76" y="1646"/>
                  </a:lnTo>
                  <a:lnTo>
                    <a:pt x="76" y="1645"/>
                  </a:lnTo>
                  <a:lnTo>
                    <a:pt x="76" y="1643"/>
                  </a:lnTo>
                  <a:lnTo>
                    <a:pt x="76" y="1641"/>
                  </a:lnTo>
                  <a:lnTo>
                    <a:pt x="74" y="1640"/>
                  </a:lnTo>
                  <a:lnTo>
                    <a:pt x="74" y="1638"/>
                  </a:lnTo>
                  <a:lnTo>
                    <a:pt x="72" y="1638"/>
                  </a:lnTo>
                  <a:lnTo>
                    <a:pt x="72" y="1637"/>
                  </a:lnTo>
                  <a:lnTo>
                    <a:pt x="71" y="1637"/>
                  </a:lnTo>
                  <a:lnTo>
                    <a:pt x="71" y="1635"/>
                  </a:lnTo>
                  <a:lnTo>
                    <a:pt x="69" y="1635"/>
                  </a:lnTo>
                  <a:lnTo>
                    <a:pt x="67" y="1635"/>
                  </a:lnTo>
                  <a:lnTo>
                    <a:pt x="66" y="1633"/>
                  </a:lnTo>
                  <a:lnTo>
                    <a:pt x="66" y="1632"/>
                  </a:lnTo>
                  <a:lnTo>
                    <a:pt x="64" y="1632"/>
                  </a:lnTo>
                  <a:lnTo>
                    <a:pt x="64" y="1630"/>
                  </a:lnTo>
                  <a:lnTo>
                    <a:pt x="64" y="1628"/>
                  </a:lnTo>
                  <a:lnTo>
                    <a:pt x="64" y="1627"/>
                  </a:lnTo>
                  <a:lnTo>
                    <a:pt x="66" y="1627"/>
                  </a:lnTo>
                  <a:lnTo>
                    <a:pt x="66" y="1625"/>
                  </a:lnTo>
                  <a:lnTo>
                    <a:pt x="66" y="1623"/>
                  </a:lnTo>
                  <a:lnTo>
                    <a:pt x="66" y="1622"/>
                  </a:lnTo>
                  <a:lnTo>
                    <a:pt x="66" y="1618"/>
                  </a:lnTo>
                  <a:lnTo>
                    <a:pt x="67" y="1617"/>
                  </a:lnTo>
                  <a:lnTo>
                    <a:pt x="67" y="1615"/>
                  </a:lnTo>
                  <a:lnTo>
                    <a:pt x="67" y="1614"/>
                  </a:lnTo>
                  <a:lnTo>
                    <a:pt x="69" y="1612"/>
                  </a:lnTo>
                  <a:lnTo>
                    <a:pt x="69" y="1610"/>
                  </a:lnTo>
                  <a:lnTo>
                    <a:pt x="71" y="1610"/>
                  </a:lnTo>
                  <a:lnTo>
                    <a:pt x="72" y="1610"/>
                  </a:lnTo>
                  <a:lnTo>
                    <a:pt x="74" y="1610"/>
                  </a:lnTo>
                  <a:lnTo>
                    <a:pt x="76" y="1610"/>
                  </a:lnTo>
                  <a:lnTo>
                    <a:pt x="76" y="1609"/>
                  </a:lnTo>
                  <a:lnTo>
                    <a:pt x="77" y="1609"/>
                  </a:lnTo>
                  <a:lnTo>
                    <a:pt x="79" y="1609"/>
                  </a:lnTo>
                  <a:lnTo>
                    <a:pt x="79" y="1607"/>
                  </a:lnTo>
                  <a:lnTo>
                    <a:pt x="81" y="1607"/>
                  </a:lnTo>
                  <a:lnTo>
                    <a:pt x="82" y="1605"/>
                  </a:lnTo>
                  <a:lnTo>
                    <a:pt x="84" y="1605"/>
                  </a:lnTo>
                  <a:lnTo>
                    <a:pt x="85" y="1604"/>
                  </a:lnTo>
                  <a:lnTo>
                    <a:pt x="87" y="1604"/>
                  </a:lnTo>
                  <a:lnTo>
                    <a:pt x="89" y="1604"/>
                  </a:lnTo>
                  <a:lnTo>
                    <a:pt x="90" y="1602"/>
                  </a:lnTo>
                  <a:lnTo>
                    <a:pt x="92" y="1600"/>
                  </a:lnTo>
                  <a:lnTo>
                    <a:pt x="94" y="1600"/>
                  </a:lnTo>
                  <a:lnTo>
                    <a:pt x="95" y="1599"/>
                  </a:lnTo>
                  <a:lnTo>
                    <a:pt x="97" y="1599"/>
                  </a:lnTo>
                  <a:lnTo>
                    <a:pt x="99" y="1597"/>
                  </a:lnTo>
                  <a:lnTo>
                    <a:pt x="100" y="1597"/>
                  </a:lnTo>
                  <a:lnTo>
                    <a:pt x="100" y="1596"/>
                  </a:lnTo>
                  <a:lnTo>
                    <a:pt x="102" y="1594"/>
                  </a:lnTo>
                  <a:lnTo>
                    <a:pt x="102" y="1591"/>
                  </a:lnTo>
                  <a:lnTo>
                    <a:pt x="102" y="1587"/>
                  </a:lnTo>
                  <a:lnTo>
                    <a:pt x="102" y="1586"/>
                  </a:lnTo>
                  <a:lnTo>
                    <a:pt x="104" y="1584"/>
                  </a:lnTo>
                  <a:lnTo>
                    <a:pt x="104" y="1582"/>
                  </a:lnTo>
                  <a:lnTo>
                    <a:pt x="104" y="1581"/>
                  </a:lnTo>
                  <a:lnTo>
                    <a:pt x="105" y="1579"/>
                  </a:lnTo>
                  <a:lnTo>
                    <a:pt x="107" y="1577"/>
                  </a:lnTo>
                  <a:lnTo>
                    <a:pt x="108" y="1577"/>
                  </a:lnTo>
                  <a:lnTo>
                    <a:pt x="110" y="1576"/>
                  </a:lnTo>
                  <a:lnTo>
                    <a:pt x="112" y="1576"/>
                  </a:lnTo>
                  <a:lnTo>
                    <a:pt x="113" y="1574"/>
                  </a:lnTo>
                  <a:lnTo>
                    <a:pt x="115" y="1574"/>
                  </a:lnTo>
                  <a:lnTo>
                    <a:pt x="117" y="1574"/>
                  </a:lnTo>
                  <a:lnTo>
                    <a:pt x="117" y="1573"/>
                  </a:lnTo>
                  <a:lnTo>
                    <a:pt x="117" y="1571"/>
                  </a:lnTo>
                  <a:lnTo>
                    <a:pt x="115" y="1569"/>
                  </a:lnTo>
                  <a:lnTo>
                    <a:pt x="113" y="1568"/>
                  </a:lnTo>
                  <a:lnTo>
                    <a:pt x="113" y="1566"/>
                  </a:lnTo>
                  <a:lnTo>
                    <a:pt x="112" y="1566"/>
                  </a:lnTo>
                  <a:lnTo>
                    <a:pt x="112" y="1564"/>
                  </a:lnTo>
                  <a:lnTo>
                    <a:pt x="110" y="1563"/>
                  </a:lnTo>
                  <a:lnTo>
                    <a:pt x="108" y="1561"/>
                  </a:lnTo>
                  <a:lnTo>
                    <a:pt x="107" y="1561"/>
                  </a:lnTo>
                  <a:lnTo>
                    <a:pt x="105" y="1559"/>
                  </a:lnTo>
                  <a:lnTo>
                    <a:pt x="104" y="1559"/>
                  </a:lnTo>
                  <a:lnTo>
                    <a:pt x="102" y="1559"/>
                  </a:lnTo>
                  <a:lnTo>
                    <a:pt x="100" y="1558"/>
                  </a:lnTo>
                  <a:lnTo>
                    <a:pt x="99" y="1558"/>
                  </a:lnTo>
                  <a:lnTo>
                    <a:pt x="97" y="1556"/>
                  </a:lnTo>
                  <a:lnTo>
                    <a:pt x="95" y="1554"/>
                  </a:lnTo>
                  <a:lnTo>
                    <a:pt x="95" y="1553"/>
                  </a:lnTo>
                  <a:lnTo>
                    <a:pt x="94" y="1553"/>
                  </a:lnTo>
                  <a:lnTo>
                    <a:pt x="94" y="1551"/>
                  </a:lnTo>
                  <a:lnTo>
                    <a:pt x="94" y="1550"/>
                  </a:lnTo>
                  <a:lnTo>
                    <a:pt x="95" y="1550"/>
                  </a:lnTo>
                  <a:lnTo>
                    <a:pt x="95" y="1548"/>
                  </a:lnTo>
                  <a:lnTo>
                    <a:pt x="97" y="1548"/>
                  </a:lnTo>
                  <a:lnTo>
                    <a:pt x="97" y="1546"/>
                  </a:lnTo>
                  <a:lnTo>
                    <a:pt x="99" y="1546"/>
                  </a:lnTo>
                  <a:lnTo>
                    <a:pt x="99" y="1545"/>
                  </a:lnTo>
                  <a:lnTo>
                    <a:pt x="100" y="1545"/>
                  </a:lnTo>
                  <a:lnTo>
                    <a:pt x="102" y="1543"/>
                  </a:lnTo>
                  <a:lnTo>
                    <a:pt x="104" y="1543"/>
                  </a:lnTo>
                  <a:lnTo>
                    <a:pt x="104" y="1541"/>
                  </a:lnTo>
                  <a:lnTo>
                    <a:pt x="105" y="1541"/>
                  </a:lnTo>
                  <a:lnTo>
                    <a:pt x="105" y="1540"/>
                  </a:lnTo>
                  <a:lnTo>
                    <a:pt x="107" y="1538"/>
                  </a:lnTo>
                  <a:lnTo>
                    <a:pt x="108" y="1538"/>
                  </a:lnTo>
                  <a:lnTo>
                    <a:pt x="108" y="1536"/>
                  </a:lnTo>
                  <a:lnTo>
                    <a:pt x="110" y="1536"/>
                  </a:lnTo>
                  <a:lnTo>
                    <a:pt x="110" y="1535"/>
                  </a:lnTo>
                  <a:lnTo>
                    <a:pt x="112" y="1533"/>
                  </a:lnTo>
                  <a:lnTo>
                    <a:pt x="113" y="1531"/>
                  </a:lnTo>
                  <a:lnTo>
                    <a:pt x="115" y="1530"/>
                  </a:lnTo>
                  <a:lnTo>
                    <a:pt x="115" y="1528"/>
                  </a:lnTo>
                  <a:lnTo>
                    <a:pt x="117" y="1528"/>
                  </a:lnTo>
                  <a:lnTo>
                    <a:pt x="117" y="1527"/>
                  </a:lnTo>
                  <a:lnTo>
                    <a:pt x="118" y="1525"/>
                  </a:lnTo>
                  <a:lnTo>
                    <a:pt x="118" y="1523"/>
                  </a:lnTo>
                  <a:lnTo>
                    <a:pt x="120" y="1522"/>
                  </a:lnTo>
                  <a:lnTo>
                    <a:pt x="122" y="1518"/>
                  </a:lnTo>
                  <a:lnTo>
                    <a:pt x="122" y="1517"/>
                  </a:lnTo>
                  <a:lnTo>
                    <a:pt x="123" y="1515"/>
                  </a:lnTo>
                  <a:lnTo>
                    <a:pt x="125" y="1513"/>
                  </a:lnTo>
                  <a:lnTo>
                    <a:pt x="125" y="1512"/>
                  </a:lnTo>
                  <a:lnTo>
                    <a:pt x="127" y="1510"/>
                  </a:lnTo>
                  <a:lnTo>
                    <a:pt x="128" y="1510"/>
                  </a:lnTo>
                  <a:lnTo>
                    <a:pt x="130" y="1512"/>
                  </a:lnTo>
                  <a:lnTo>
                    <a:pt x="131" y="1512"/>
                  </a:lnTo>
                  <a:lnTo>
                    <a:pt x="133" y="1512"/>
                  </a:lnTo>
                  <a:lnTo>
                    <a:pt x="135" y="1512"/>
                  </a:lnTo>
                  <a:lnTo>
                    <a:pt x="135" y="1513"/>
                  </a:lnTo>
                  <a:lnTo>
                    <a:pt x="136" y="1513"/>
                  </a:lnTo>
                  <a:lnTo>
                    <a:pt x="140" y="1513"/>
                  </a:lnTo>
                  <a:lnTo>
                    <a:pt x="141" y="1512"/>
                  </a:lnTo>
                  <a:lnTo>
                    <a:pt x="143" y="1512"/>
                  </a:lnTo>
                  <a:lnTo>
                    <a:pt x="145" y="1512"/>
                  </a:lnTo>
                  <a:lnTo>
                    <a:pt x="148" y="1510"/>
                  </a:lnTo>
                  <a:lnTo>
                    <a:pt x="153" y="1507"/>
                  </a:lnTo>
                  <a:lnTo>
                    <a:pt x="154" y="1507"/>
                  </a:lnTo>
                  <a:lnTo>
                    <a:pt x="156" y="1507"/>
                  </a:lnTo>
                  <a:lnTo>
                    <a:pt x="159" y="1504"/>
                  </a:lnTo>
                  <a:lnTo>
                    <a:pt x="161" y="1502"/>
                  </a:lnTo>
                  <a:lnTo>
                    <a:pt x="163" y="1500"/>
                  </a:lnTo>
                  <a:lnTo>
                    <a:pt x="164" y="1500"/>
                  </a:lnTo>
                  <a:lnTo>
                    <a:pt x="166" y="1499"/>
                  </a:lnTo>
                  <a:lnTo>
                    <a:pt x="168" y="1499"/>
                  </a:lnTo>
                  <a:lnTo>
                    <a:pt x="169" y="1499"/>
                  </a:lnTo>
                  <a:lnTo>
                    <a:pt x="171" y="1499"/>
                  </a:lnTo>
                  <a:lnTo>
                    <a:pt x="173" y="1499"/>
                  </a:lnTo>
                  <a:lnTo>
                    <a:pt x="174" y="1499"/>
                  </a:lnTo>
                  <a:lnTo>
                    <a:pt x="176" y="1497"/>
                  </a:lnTo>
                  <a:lnTo>
                    <a:pt x="179" y="1495"/>
                  </a:lnTo>
                  <a:lnTo>
                    <a:pt x="181" y="1495"/>
                  </a:lnTo>
                  <a:lnTo>
                    <a:pt x="182" y="1495"/>
                  </a:lnTo>
                  <a:lnTo>
                    <a:pt x="184" y="1495"/>
                  </a:lnTo>
                  <a:lnTo>
                    <a:pt x="187" y="1495"/>
                  </a:lnTo>
                  <a:lnTo>
                    <a:pt x="189" y="1494"/>
                  </a:lnTo>
                  <a:lnTo>
                    <a:pt x="191" y="1494"/>
                  </a:lnTo>
                  <a:lnTo>
                    <a:pt x="192" y="1494"/>
                  </a:lnTo>
                  <a:lnTo>
                    <a:pt x="196" y="1494"/>
                  </a:lnTo>
                  <a:lnTo>
                    <a:pt x="197" y="1494"/>
                  </a:lnTo>
                  <a:lnTo>
                    <a:pt x="197" y="1492"/>
                  </a:lnTo>
                  <a:lnTo>
                    <a:pt x="197" y="1490"/>
                  </a:lnTo>
                  <a:lnTo>
                    <a:pt x="197" y="1489"/>
                  </a:lnTo>
                  <a:lnTo>
                    <a:pt x="199" y="1489"/>
                  </a:lnTo>
                  <a:lnTo>
                    <a:pt x="199" y="1487"/>
                  </a:lnTo>
                  <a:lnTo>
                    <a:pt x="197" y="1487"/>
                  </a:lnTo>
                  <a:lnTo>
                    <a:pt x="196" y="1487"/>
                  </a:lnTo>
                  <a:lnTo>
                    <a:pt x="192" y="1485"/>
                  </a:lnTo>
                  <a:lnTo>
                    <a:pt x="189" y="1484"/>
                  </a:lnTo>
                  <a:lnTo>
                    <a:pt x="186" y="1484"/>
                  </a:lnTo>
                  <a:lnTo>
                    <a:pt x="182" y="1482"/>
                  </a:lnTo>
                  <a:lnTo>
                    <a:pt x="179" y="1481"/>
                  </a:lnTo>
                  <a:lnTo>
                    <a:pt x="177" y="1481"/>
                  </a:lnTo>
                  <a:lnTo>
                    <a:pt x="176" y="1479"/>
                  </a:lnTo>
                  <a:lnTo>
                    <a:pt x="173" y="1479"/>
                  </a:lnTo>
                  <a:lnTo>
                    <a:pt x="171" y="1479"/>
                  </a:lnTo>
                  <a:lnTo>
                    <a:pt x="169" y="1477"/>
                  </a:lnTo>
                  <a:lnTo>
                    <a:pt x="166" y="1476"/>
                  </a:lnTo>
                  <a:lnTo>
                    <a:pt x="163" y="1474"/>
                  </a:lnTo>
                  <a:lnTo>
                    <a:pt x="161" y="1474"/>
                  </a:lnTo>
                  <a:lnTo>
                    <a:pt x="159" y="1474"/>
                  </a:lnTo>
                  <a:lnTo>
                    <a:pt x="159" y="1472"/>
                  </a:lnTo>
                  <a:lnTo>
                    <a:pt x="159" y="1471"/>
                  </a:lnTo>
                  <a:lnTo>
                    <a:pt x="158" y="1471"/>
                  </a:lnTo>
                  <a:lnTo>
                    <a:pt x="156" y="1469"/>
                  </a:lnTo>
                  <a:lnTo>
                    <a:pt x="154" y="1469"/>
                  </a:lnTo>
                  <a:lnTo>
                    <a:pt x="153" y="1467"/>
                  </a:lnTo>
                  <a:lnTo>
                    <a:pt x="151" y="1467"/>
                  </a:lnTo>
                  <a:lnTo>
                    <a:pt x="150" y="1467"/>
                  </a:lnTo>
                  <a:lnTo>
                    <a:pt x="148" y="1467"/>
                  </a:lnTo>
                  <a:lnTo>
                    <a:pt x="146" y="1466"/>
                  </a:lnTo>
                  <a:lnTo>
                    <a:pt x="145" y="1466"/>
                  </a:lnTo>
                  <a:lnTo>
                    <a:pt x="141" y="1464"/>
                  </a:lnTo>
                  <a:lnTo>
                    <a:pt x="140" y="1464"/>
                  </a:lnTo>
                  <a:lnTo>
                    <a:pt x="140" y="1462"/>
                  </a:lnTo>
                  <a:lnTo>
                    <a:pt x="138" y="1461"/>
                  </a:lnTo>
                  <a:lnTo>
                    <a:pt x="138" y="1459"/>
                  </a:lnTo>
                  <a:lnTo>
                    <a:pt x="136" y="1459"/>
                  </a:lnTo>
                  <a:lnTo>
                    <a:pt x="135" y="1459"/>
                  </a:lnTo>
                  <a:lnTo>
                    <a:pt x="135" y="1458"/>
                  </a:lnTo>
                  <a:lnTo>
                    <a:pt x="133" y="1458"/>
                  </a:lnTo>
                  <a:lnTo>
                    <a:pt x="131" y="1456"/>
                  </a:lnTo>
                  <a:lnTo>
                    <a:pt x="130" y="1454"/>
                  </a:lnTo>
                  <a:lnTo>
                    <a:pt x="128" y="1453"/>
                  </a:lnTo>
                  <a:lnTo>
                    <a:pt x="128" y="1451"/>
                  </a:lnTo>
                  <a:lnTo>
                    <a:pt x="127" y="1451"/>
                  </a:lnTo>
                  <a:lnTo>
                    <a:pt x="127" y="1449"/>
                  </a:lnTo>
                  <a:lnTo>
                    <a:pt x="127" y="1448"/>
                  </a:lnTo>
                  <a:lnTo>
                    <a:pt x="125" y="1448"/>
                  </a:lnTo>
                  <a:lnTo>
                    <a:pt x="125" y="1446"/>
                  </a:lnTo>
                  <a:lnTo>
                    <a:pt x="123" y="1444"/>
                  </a:lnTo>
                  <a:lnTo>
                    <a:pt x="123" y="1443"/>
                  </a:lnTo>
                  <a:lnTo>
                    <a:pt x="123" y="1441"/>
                  </a:lnTo>
                  <a:lnTo>
                    <a:pt x="122" y="1441"/>
                  </a:lnTo>
                  <a:lnTo>
                    <a:pt x="120" y="1441"/>
                  </a:lnTo>
                  <a:lnTo>
                    <a:pt x="120" y="1439"/>
                  </a:lnTo>
                  <a:lnTo>
                    <a:pt x="120" y="1438"/>
                  </a:lnTo>
                  <a:lnTo>
                    <a:pt x="118" y="1438"/>
                  </a:lnTo>
                  <a:lnTo>
                    <a:pt x="118" y="1436"/>
                  </a:lnTo>
                  <a:lnTo>
                    <a:pt x="117" y="1436"/>
                  </a:lnTo>
                  <a:lnTo>
                    <a:pt x="117" y="1435"/>
                  </a:lnTo>
                  <a:lnTo>
                    <a:pt x="117" y="1433"/>
                  </a:lnTo>
                  <a:lnTo>
                    <a:pt x="117" y="1431"/>
                  </a:lnTo>
                  <a:lnTo>
                    <a:pt x="115" y="1431"/>
                  </a:lnTo>
                  <a:lnTo>
                    <a:pt x="115" y="1430"/>
                  </a:lnTo>
                  <a:lnTo>
                    <a:pt x="117" y="1430"/>
                  </a:lnTo>
                  <a:lnTo>
                    <a:pt x="117" y="1428"/>
                  </a:lnTo>
                  <a:lnTo>
                    <a:pt x="118" y="1426"/>
                  </a:lnTo>
                  <a:lnTo>
                    <a:pt x="117" y="1426"/>
                  </a:lnTo>
                  <a:lnTo>
                    <a:pt x="118" y="1426"/>
                  </a:lnTo>
                  <a:lnTo>
                    <a:pt x="118" y="1425"/>
                  </a:lnTo>
                  <a:lnTo>
                    <a:pt x="120" y="1425"/>
                  </a:lnTo>
                  <a:lnTo>
                    <a:pt x="120" y="1423"/>
                  </a:lnTo>
                  <a:lnTo>
                    <a:pt x="122" y="1423"/>
                  </a:lnTo>
                  <a:lnTo>
                    <a:pt x="123" y="1423"/>
                  </a:lnTo>
                  <a:lnTo>
                    <a:pt x="123" y="1421"/>
                  </a:lnTo>
                  <a:lnTo>
                    <a:pt x="125" y="1421"/>
                  </a:lnTo>
                  <a:lnTo>
                    <a:pt x="127" y="1421"/>
                  </a:lnTo>
                  <a:lnTo>
                    <a:pt x="127" y="1420"/>
                  </a:lnTo>
                  <a:lnTo>
                    <a:pt x="128" y="1420"/>
                  </a:lnTo>
                  <a:lnTo>
                    <a:pt x="128" y="1418"/>
                  </a:lnTo>
                  <a:lnTo>
                    <a:pt x="128" y="1416"/>
                  </a:lnTo>
                  <a:lnTo>
                    <a:pt x="130" y="1415"/>
                  </a:lnTo>
                  <a:lnTo>
                    <a:pt x="130" y="1413"/>
                  </a:lnTo>
                  <a:lnTo>
                    <a:pt x="130" y="1412"/>
                  </a:lnTo>
                  <a:lnTo>
                    <a:pt x="130" y="1410"/>
                  </a:lnTo>
                  <a:lnTo>
                    <a:pt x="131" y="1410"/>
                  </a:lnTo>
                  <a:lnTo>
                    <a:pt x="131" y="1408"/>
                  </a:lnTo>
                  <a:lnTo>
                    <a:pt x="130" y="1408"/>
                  </a:lnTo>
                  <a:lnTo>
                    <a:pt x="128" y="1408"/>
                  </a:lnTo>
                  <a:lnTo>
                    <a:pt x="127" y="1408"/>
                  </a:lnTo>
                  <a:lnTo>
                    <a:pt x="125" y="1407"/>
                  </a:lnTo>
                  <a:lnTo>
                    <a:pt x="125" y="1405"/>
                  </a:lnTo>
                  <a:lnTo>
                    <a:pt x="123" y="1405"/>
                  </a:lnTo>
                  <a:lnTo>
                    <a:pt x="123" y="1403"/>
                  </a:lnTo>
                  <a:lnTo>
                    <a:pt x="125" y="1402"/>
                  </a:lnTo>
                  <a:lnTo>
                    <a:pt x="122" y="1400"/>
                  </a:lnTo>
                  <a:lnTo>
                    <a:pt x="120" y="1398"/>
                  </a:lnTo>
                  <a:lnTo>
                    <a:pt x="117" y="1397"/>
                  </a:lnTo>
                  <a:lnTo>
                    <a:pt x="117" y="1395"/>
                  </a:lnTo>
                  <a:lnTo>
                    <a:pt x="117" y="1393"/>
                  </a:lnTo>
                  <a:lnTo>
                    <a:pt x="117" y="1392"/>
                  </a:lnTo>
                  <a:lnTo>
                    <a:pt x="118" y="1392"/>
                  </a:lnTo>
                  <a:lnTo>
                    <a:pt x="118" y="1390"/>
                  </a:lnTo>
                  <a:lnTo>
                    <a:pt x="117" y="1390"/>
                  </a:lnTo>
                  <a:lnTo>
                    <a:pt x="117" y="1389"/>
                  </a:lnTo>
                  <a:lnTo>
                    <a:pt x="118" y="1389"/>
                  </a:lnTo>
                  <a:lnTo>
                    <a:pt x="120" y="1389"/>
                  </a:lnTo>
                  <a:lnTo>
                    <a:pt x="120" y="1390"/>
                  </a:lnTo>
                  <a:lnTo>
                    <a:pt x="122" y="1389"/>
                  </a:lnTo>
                  <a:lnTo>
                    <a:pt x="120" y="1389"/>
                  </a:lnTo>
                  <a:lnTo>
                    <a:pt x="120" y="1387"/>
                  </a:lnTo>
                  <a:lnTo>
                    <a:pt x="120" y="1385"/>
                  </a:lnTo>
                  <a:lnTo>
                    <a:pt x="122" y="1385"/>
                  </a:lnTo>
                  <a:lnTo>
                    <a:pt x="122" y="1384"/>
                  </a:lnTo>
                  <a:lnTo>
                    <a:pt x="122" y="1382"/>
                  </a:lnTo>
                  <a:lnTo>
                    <a:pt x="122" y="1380"/>
                  </a:lnTo>
                  <a:lnTo>
                    <a:pt x="120" y="1382"/>
                  </a:lnTo>
                  <a:lnTo>
                    <a:pt x="118" y="1382"/>
                  </a:lnTo>
                  <a:lnTo>
                    <a:pt x="117" y="1382"/>
                  </a:lnTo>
                  <a:lnTo>
                    <a:pt x="117" y="1380"/>
                  </a:lnTo>
                  <a:lnTo>
                    <a:pt x="117" y="1379"/>
                  </a:lnTo>
                  <a:lnTo>
                    <a:pt x="118" y="1379"/>
                  </a:lnTo>
                  <a:lnTo>
                    <a:pt x="118" y="1377"/>
                  </a:lnTo>
                  <a:lnTo>
                    <a:pt x="117" y="1377"/>
                  </a:lnTo>
                  <a:lnTo>
                    <a:pt x="115" y="1377"/>
                  </a:lnTo>
                  <a:lnTo>
                    <a:pt x="115" y="1375"/>
                  </a:lnTo>
                  <a:lnTo>
                    <a:pt x="115" y="1374"/>
                  </a:lnTo>
                  <a:lnTo>
                    <a:pt x="115" y="1372"/>
                  </a:lnTo>
                  <a:lnTo>
                    <a:pt x="115" y="1370"/>
                  </a:lnTo>
                  <a:lnTo>
                    <a:pt x="117" y="1369"/>
                  </a:lnTo>
                  <a:lnTo>
                    <a:pt x="117" y="1367"/>
                  </a:lnTo>
                  <a:lnTo>
                    <a:pt x="117" y="1366"/>
                  </a:lnTo>
                  <a:lnTo>
                    <a:pt x="115" y="1366"/>
                  </a:lnTo>
                  <a:lnTo>
                    <a:pt x="113" y="1366"/>
                  </a:lnTo>
                  <a:lnTo>
                    <a:pt x="112" y="1364"/>
                  </a:lnTo>
                  <a:lnTo>
                    <a:pt x="110" y="1364"/>
                  </a:lnTo>
                  <a:lnTo>
                    <a:pt x="108" y="1364"/>
                  </a:lnTo>
                  <a:lnTo>
                    <a:pt x="108" y="1362"/>
                  </a:lnTo>
                  <a:lnTo>
                    <a:pt x="108" y="1361"/>
                  </a:lnTo>
                  <a:lnTo>
                    <a:pt x="108" y="1359"/>
                  </a:lnTo>
                  <a:lnTo>
                    <a:pt x="108" y="1357"/>
                  </a:lnTo>
                  <a:lnTo>
                    <a:pt x="108" y="1356"/>
                  </a:lnTo>
                  <a:lnTo>
                    <a:pt x="108" y="1354"/>
                  </a:lnTo>
                  <a:lnTo>
                    <a:pt x="107" y="1354"/>
                  </a:lnTo>
                  <a:lnTo>
                    <a:pt x="108" y="1354"/>
                  </a:lnTo>
                  <a:lnTo>
                    <a:pt x="108" y="1352"/>
                  </a:lnTo>
                  <a:lnTo>
                    <a:pt x="108" y="1351"/>
                  </a:lnTo>
                  <a:lnTo>
                    <a:pt x="108" y="1349"/>
                  </a:lnTo>
                  <a:lnTo>
                    <a:pt x="108" y="1347"/>
                  </a:lnTo>
                  <a:lnTo>
                    <a:pt x="108" y="1346"/>
                  </a:lnTo>
                  <a:lnTo>
                    <a:pt x="110" y="1346"/>
                  </a:lnTo>
                  <a:lnTo>
                    <a:pt x="112" y="1346"/>
                  </a:lnTo>
                  <a:lnTo>
                    <a:pt x="112" y="1344"/>
                  </a:lnTo>
                  <a:lnTo>
                    <a:pt x="113" y="1344"/>
                  </a:lnTo>
                  <a:lnTo>
                    <a:pt x="113" y="1343"/>
                  </a:lnTo>
                  <a:lnTo>
                    <a:pt x="115" y="1343"/>
                  </a:lnTo>
                  <a:lnTo>
                    <a:pt x="115" y="1341"/>
                  </a:lnTo>
                  <a:lnTo>
                    <a:pt x="115" y="1339"/>
                  </a:lnTo>
                  <a:lnTo>
                    <a:pt x="113" y="1339"/>
                  </a:lnTo>
                  <a:lnTo>
                    <a:pt x="112" y="1339"/>
                  </a:lnTo>
                  <a:lnTo>
                    <a:pt x="112" y="1338"/>
                  </a:lnTo>
                  <a:lnTo>
                    <a:pt x="110" y="1336"/>
                  </a:lnTo>
                  <a:lnTo>
                    <a:pt x="108" y="1334"/>
                  </a:lnTo>
                  <a:lnTo>
                    <a:pt x="108" y="1333"/>
                  </a:lnTo>
                  <a:lnTo>
                    <a:pt x="108" y="1331"/>
                  </a:lnTo>
                  <a:lnTo>
                    <a:pt x="108" y="1329"/>
                  </a:lnTo>
                  <a:lnTo>
                    <a:pt x="108" y="1328"/>
                  </a:lnTo>
                  <a:lnTo>
                    <a:pt x="110" y="1328"/>
                  </a:lnTo>
                  <a:lnTo>
                    <a:pt x="112" y="1328"/>
                  </a:lnTo>
                  <a:lnTo>
                    <a:pt x="112" y="1326"/>
                  </a:lnTo>
                  <a:lnTo>
                    <a:pt x="110" y="1324"/>
                  </a:lnTo>
                  <a:lnTo>
                    <a:pt x="110" y="1323"/>
                  </a:lnTo>
                  <a:lnTo>
                    <a:pt x="108" y="1323"/>
                  </a:lnTo>
                  <a:lnTo>
                    <a:pt x="107" y="1323"/>
                  </a:lnTo>
                  <a:lnTo>
                    <a:pt x="107" y="1321"/>
                  </a:lnTo>
                  <a:lnTo>
                    <a:pt x="107" y="1320"/>
                  </a:lnTo>
                  <a:lnTo>
                    <a:pt x="108" y="1320"/>
                  </a:lnTo>
                  <a:lnTo>
                    <a:pt x="108" y="1318"/>
                  </a:lnTo>
                  <a:lnTo>
                    <a:pt x="110" y="1316"/>
                  </a:lnTo>
                  <a:lnTo>
                    <a:pt x="112" y="1316"/>
                  </a:lnTo>
                  <a:lnTo>
                    <a:pt x="113" y="1315"/>
                  </a:lnTo>
                  <a:lnTo>
                    <a:pt x="113" y="1313"/>
                  </a:lnTo>
                  <a:lnTo>
                    <a:pt x="112" y="1313"/>
                  </a:lnTo>
                  <a:lnTo>
                    <a:pt x="112" y="1311"/>
                  </a:lnTo>
                  <a:lnTo>
                    <a:pt x="112" y="1310"/>
                  </a:lnTo>
                  <a:lnTo>
                    <a:pt x="113" y="1308"/>
                  </a:lnTo>
                  <a:lnTo>
                    <a:pt x="115" y="1308"/>
                  </a:lnTo>
                  <a:lnTo>
                    <a:pt x="115" y="1306"/>
                  </a:lnTo>
                  <a:lnTo>
                    <a:pt x="115" y="1305"/>
                  </a:lnTo>
                  <a:lnTo>
                    <a:pt x="115" y="1303"/>
                  </a:lnTo>
                  <a:lnTo>
                    <a:pt x="117" y="1303"/>
                  </a:lnTo>
                  <a:lnTo>
                    <a:pt x="117" y="1301"/>
                  </a:lnTo>
                  <a:lnTo>
                    <a:pt x="118" y="1301"/>
                  </a:lnTo>
                  <a:lnTo>
                    <a:pt x="118" y="1300"/>
                  </a:lnTo>
                  <a:lnTo>
                    <a:pt x="118" y="1298"/>
                  </a:lnTo>
                  <a:lnTo>
                    <a:pt x="117" y="1298"/>
                  </a:lnTo>
                  <a:lnTo>
                    <a:pt x="117" y="1297"/>
                  </a:lnTo>
                  <a:lnTo>
                    <a:pt x="117" y="1295"/>
                  </a:lnTo>
                  <a:lnTo>
                    <a:pt x="117" y="1293"/>
                  </a:lnTo>
                  <a:lnTo>
                    <a:pt x="118" y="1293"/>
                  </a:lnTo>
                  <a:lnTo>
                    <a:pt x="118" y="1292"/>
                  </a:lnTo>
                  <a:lnTo>
                    <a:pt x="118" y="1290"/>
                  </a:lnTo>
                  <a:lnTo>
                    <a:pt x="118" y="1288"/>
                  </a:lnTo>
                  <a:lnTo>
                    <a:pt x="117" y="1288"/>
                  </a:lnTo>
                  <a:lnTo>
                    <a:pt x="117" y="1287"/>
                  </a:lnTo>
                  <a:lnTo>
                    <a:pt x="117" y="1285"/>
                  </a:lnTo>
                  <a:lnTo>
                    <a:pt x="117" y="1283"/>
                  </a:lnTo>
                  <a:lnTo>
                    <a:pt x="117" y="1282"/>
                  </a:lnTo>
                  <a:lnTo>
                    <a:pt x="115" y="1280"/>
                  </a:lnTo>
                  <a:lnTo>
                    <a:pt x="115" y="1278"/>
                  </a:lnTo>
                  <a:lnTo>
                    <a:pt x="113" y="1278"/>
                  </a:lnTo>
                  <a:lnTo>
                    <a:pt x="113" y="1277"/>
                  </a:lnTo>
                  <a:lnTo>
                    <a:pt x="112" y="1277"/>
                  </a:lnTo>
                  <a:lnTo>
                    <a:pt x="112" y="1275"/>
                  </a:lnTo>
                  <a:lnTo>
                    <a:pt x="112" y="1274"/>
                  </a:lnTo>
                  <a:lnTo>
                    <a:pt x="110" y="1274"/>
                  </a:lnTo>
                  <a:lnTo>
                    <a:pt x="108" y="1272"/>
                  </a:lnTo>
                  <a:lnTo>
                    <a:pt x="108" y="1270"/>
                  </a:lnTo>
                  <a:lnTo>
                    <a:pt x="108" y="1269"/>
                  </a:lnTo>
                  <a:lnTo>
                    <a:pt x="108" y="1267"/>
                  </a:lnTo>
                  <a:lnTo>
                    <a:pt x="110" y="1267"/>
                  </a:lnTo>
                  <a:lnTo>
                    <a:pt x="110" y="1265"/>
                  </a:lnTo>
                  <a:lnTo>
                    <a:pt x="110" y="1264"/>
                  </a:lnTo>
                  <a:lnTo>
                    <a:pt x="108" y="1264"/>
                  </a:lnTo>
                  <a:lnTo>
                    <a:pt x="112" y="1260"/>
                  </a:lnTo>
                  <a:lnTo>
                    <a:pt x="115" y="1257"/>
                  </a:lnTo>
                  <a:lnTo>
                    <a:pt x="117" y="1255"/>
                  </a:lnTo>
                  <a:lnTo>
                    <a:pt x="118" y="1254"/>
                  </a:lnTo>
                  <a:lnTo>
                    <a:pt x="120" y="1252"/>
                  </a:lnTo>
                  <a:lnTo>
                    <a:pt x="120" y="1251"/>
                  </a:lnTo>
                  <a:lnTo>
                    <a:pt x="122" y="1251"/>
                  </a:lnTo>
                  <a:lnTo>
                    <a:pt x="122" y="1249"/>
                  </a:lnTo>
                  <a:lnTo>
                    <a:pt x="123" y="1249"/>
                  </a:lnTo>
                  <a:lnTo>
                    <a:pt x="123" y="1247"/>
                  </a:lnTo>
                  <a:lnTo>
                    <a:pt x="125" y="1247"/>
                  </a:lnTo>
                  <a:lnTo>
                    <a:pt x="125" y="1246"/>
                  </a:lnTo>
                  <a:lnTo>
                    <a:pt x="127" y="1246"/>
                  </a:lnTo>
                  <a:lnTo>
                    <a:pt x="128" y="1246"/>
                  </a:lnTo>
                  <a:lnTo>
                    <a:pt x="128" y="1244"/>
                  </a:lnTo>
                  <a:lnTo>
                    <a:pt x="130" y="1244"/>
                  </a:lnTo>
                  <a:lnTo>
                    <a:pt x="131" y="1244"/>
                  </a:lnTo>
                  <a:lnTo>
                    <a:pt x="133" y="1244"/>
                  </a:lnTo>
                  <a:lnTo>
                    <a:pt x="133" y="1242"/>
                  </a:lnTo>
                  <a:lnTo>
                    <a:pt x="135" y="1242"/>
                  </a:lnTo>
                  <a:lnTo>
                    <a:pt x="136" y="1242"/>
                  </a:lnTo>
                  <a:lnTo>
                    <a:pt x="138" y="1242"/>
                  </a:lnTo>
                  <a:lnTo>
                    <a:pt x="138" y="1241"/>
                  </a:lnTo>
                  <a:lnTo>
                    <a:pt x="140" y="1241"/>
                  </a:lnTo>
                  <a:lnTo>
                    <a:pt x="141" y="1239"/>
                  </a:lnTo>
                  <a:lnTo>
                    <a:pt x="141" y="1237"/>
                  </a:lnTo>
                  <a:lnTo>
                    <a:pt x="143" y="1237"/>
                  </a:lnTo>
                  <a:lnTo>
                    <a:pt x="143" y="1236"/>
                  </a:lnTo>
                  <a:lnTo>
                    <a:pt x="145" y="1236"/>
                  </a:lnTo>
                  <a:lnTo>
                    <a:pt x="146" y="1236"/>
                  </a:lnTo>
                  <a:lnTo>
                    <a:pt x="148" y="1236"/>
                  </a:lnTo>
                  <a:lnTo>
                    <a:pt x="150" y="1237"/>
                  </a:lnTo>
                  <a:lnTo>
                    <a:pt x="153" y="1237"/>
                  </a:lnTo>
                  <a:lnTo>
                    <a:pt x="156" y="1239"/>
                  </a:lnTo>
                  <a:lnTo>
                    <a:pt x="158" y="1239"/>
                  </a:lnTo>
                  <a:lnTo>
                    <a:pt x="159" y="1239"/>
                  </a:lnTo>
                  <a:lnTo>
                    <a:pt x="163" y="1239"/>
                  </a:lnTo>
                  <a:lnTo>
                    <a:pt x="164" y="1239"/>
                  </a:lnTo>
                  <a:lnTo>
                    <a:pt x="164" y="1237"/>
                  </a:lnTo>
                  <a:lnTo>
                    <a:pt x="166" y="1237"/>
                  </a:lnTo>
                  <a:lnTo>
                    <a:pt x="166" y="1236"/>
                  </a:lnTo>
                  <a:lnTo>
                    <a:pt x="166" y="1234"/>
                  </a:lnTo>
                  <a:lnTo>
                    <a:pt x="168" y="1228"/>
                  </a:lnTo>
                  <a:lnTo>
                    <a:pt x="168" y="1226"/>
                  </a:lnTo>
                  <a:lnTo>
                    <a:pt x="168" y="1224"/>
                  </a:lnTo>
                  <a:lnTo>
                    <a:pt x="168" y="1223"/>
                  </a:lnTo>
                  <a:lnTo>
                    <a:pt x="168" y="1221"/>
                  </a:lnTo>
                  <a:lnTo>
                    <a:pt x="169" y="1219"/>
                  </a:lnTo>
                  <a:lnTo>
                    <a:pt x="171" y="1219"/>
                  </a:lnTo>
                  <a:lnTo>
                    <a:pt x="173" y="1219"/>
                  </a:lnTo>
                  <a:lnTo>
                    <a:pt x="174" y="1218"/>
                  </a:lnTo>
                  <a:lnTo>
                    <a:pt x="176" y="1218"/>
                  </a:lnTo>
                  <a:lnTo>
                    <a:pt x="177" y="1218"/>
                  </a:lnTo>
                  <a:lnTo>
                    <a:pt x="179" y="1218"/>
                  </a:lnTo>
                  <a:lnTo>
                    <a:pt x="179" y="1216"/>
                  </a:lnTo>
                  <a:lnTo>
                    <a:pt x="181" y="1216"/>
                  </a:lnTo>
                  <a:lnTo>
                    <a:pt x="182" y="1216"/>
                  </a:lnTo>
                  <a:lnTo>
                    <a:pt x="186" y="1216"/>
                  </a:lnTo>
                  <a:lnTo>
                    <a:pt x="187" y="1216"/>
                  </a:lnTo>
                  <a:lnTo>
                    <a:pt x="191" y="1216"/>
                  </a:lnTo>
                  <a:lnTo>
                    <a:pt x="199" y="1214"/>
                  </a:lnTo>
                  <a:lnTo>
                    <a:pt x="200" y="1214"/>
                  </a:lnTo>
                  <a:lnTo>
                    <a:pt x="204" y="1216"/>
                  </a:lnTo>
                  <a:lnTo>
                    <a:pt x="205" y="1216"/>
                  </a:lnTo>
                  <a:lnTo>
                    <a:pt x="207" y="1216"/>
                  </a:lnTo>
                  <a:lnTo>
                    <a:pt x="210" y="1214"/>
                  </a:lnTo>
                  <a:lnTo>
                    <a:pt x="215" y="1211"/>
                  </a:lnTo>
                  <a:lnTo>
                    <a:pt x="220" y="1209"/>
                  </a:lnTo>
                  <a:lnTo>
                    <a:pt x="223" y="1208"/>
                  </a:lnTo>
                  <a:lnTo>
                    <a:pt x="223" y="1206"/>
                  </a:lnTo>
                  <a:lnTo>
                    <a:pt x="222" y="1206"/>
                  </a:lnTo>
                  <a:lnTo>
                    <a:pt x="220" y="1206"/>
                  </a:lnTo>
                  <a:lnTo>
                    <a:pt x="220" y="1205"/>
                  </a:lnTo>
                  <a:lnTo>
                    <a:pt x="219" y="1205"/>
                  </a:lnTo>
                  <a:lnTo>
                    <a:pt x="219" y="1203"/>
                  </a:lnTo>
                  <a:lnTo>
                    <a:pt x="217" y="1203"/>
                  </a:lnTo>
                  <a:lnTo>
                    <a:pt x="215" y="1203"/>
                  </a:lnTo>
                  <a:lnTo>
                    <a:pt x="215" y="1201"/>
                  </a:lnTo>
                  <a:lnTo>
                    <a:pt x="214" y="1201"/>
                  </a:lnTo>
                  <a:lnTo>
                    <a:pt x="214" y="1200"/>
                  </a:lnTo>
                  <a:lnTo>
                    <a:pt x="212" y="1200"/>
                  </a:lnTo>
                  <a:lnTo>
                    <a:pt x="212" y="1198"/>
                  </a:lnTo>
                  <a:lnTo>
                    <a:pt x="212" y="1196"/>
                  </a:lnTo>
                  <a:lnTo>
                    <a:pt x="214" y="1195"/>
                  </a:lnTo>
                  <a:lnTo>
                    <a:pt x="214" y="1193"/>
                  </a:lnTo>
                  <a:lnTo>
                    <a:pt x="214" y="1191"/>
                  </a:lnTo>
                  <a:lnTo>
                    <a:pt x="212" y="1191"/>
                  </a:lnTo>
                  <a:lnTo>
                    <a:pt x="212" y="1190"/>
                  </a:lnTo>
                  <a:lnTo>
                    <a:pt x="214" y="1188"/>
                  </a:lnTo>
                  <a:lnTo>
                    <a:pt x="214" y="1186"/>
                  </a:lnTo>
                  <a:lnTo>
                    <a:pt x="214" y="1185"/>
                  </a:lnTo>
                  <a:lnTo>
                    <a:pt x="214" y="1183"/>
                  </a:lnTo>
                  <a:lnTo>
                    <a:pt x="215" y="1182"/>
                  </a:lnTo>
                  <a:lnTo>
                    <a:pt x="215" y="1180"/>
                  </a:lnTo>
                  <a:lnTo>
                    <a:pt x="215" y="1178"/>
                  </a:lnTo>
                  <a:lnTo>
                    <a:pt x="217" y="1178"/>
                  </a:lnTo>
                  <a:lnTo>
                    <a:pt x="217" y="1177"/>
                  </a:lnTo>
                  <a:lnTo>
                    <a:pt x="217" y="1175"/>
                  </a:lnTo>
                  <a:lnTo>
                    <a:pt x="219" y="1175"/>
                  </a:lnTo>
                  <a:lnTo>
                    <a:pt x="219" y="1173"/>
                  </a:lnTo>
                  <a:lnTo>
                    <a:pt x="219" y="1172"/>
                  </a:lnTo>
                  <a:lnTo>
                    <a:pt x="219" y="1170"/>
                  </a:lnTo>
                  <a:lnTo>
                    <a:pt x="217" y="1170"/>
                  </a:lnTo>
                  <a:lnTo>
                    <a:pt x="217" y="1168"/>
                  </a:lnTo>
                  <a:lnTo>
                    <a:pt x="215" y="1168"/>
                  </a:lnTo>
                  <a:lnTo>
                    <a:pt x="215" y="1167"/>
                  </a:lnTo>
                  <a:lnTo>
                    <a:pt x="215" y="1165"/>
                  </a:lnTo>
                  <a:lnTo>
                    <a:pt x="217" y="1165"/>
                  </a:lnTo>
                  <a:lnTo>
                    <a:pt x="217" y="1163"/>
                  </a:lnTo>
                  <a:lnTo>
                    <a:pt x="219" y="1163"/>
                  </a:lnTo>
                  <a:lnTo>
                    <a:pt x="219" y="1162"/>
                  </a:lnTo>
                  <a:lnTo>
                    <a:pt x="219" y="1160"/>
                  </a:lnTo>
                  <a:lnTo>
                    <a:pt x="219" y="1159"/>
                  </a:lnTo>
                  <a:lnTo>
                    <a:pt x="217" y="1157"/>
                  </a:lnTo>
                  <a:lnTo>
                    <a:pt x="217" y="1155"/>
                  </a:lnTo>
                  <a:lnTo>
                    <a:pt x="219" y="1155"/>
                  </a:lnTo>
                  <a:lnTo>
                    <a:pt x="219" y="1154"/>
                  </a:lnTo>
                  <a:lnTo>
                    <a:pt x="219" y="1152"/>
                  </a:lnTo>
                  <a:lnTo>
                    <a:pt x="220" y="1152"/>
                  </a:lnTo>
                  <a:lnTo>
                    <a:pt x="220" y="1150"/>
                  </a:lnTo>
                  <a:lnTo>
                    <a:pt x="220" y="1149"/>
                  </a:lnTo>
                  <a:lnTo>
                    <a:pt x="219" y="1149"/>
                  </a:lnTo>
                  <a:lnTo>
                    <a:pt x="219" y="1147"/>
                  </a:lnTo>
                  <a:lnTo>
                    <a:pt x="220" y="1147"/>
                  </a:lnTo>
                  <a:lnTo>
                    <a:pt x="220" y="1145"/>
                  </a:lnTo>
                  <a:lnTo>
                    <a:pt x="222" y="1145"/>
                  </a:lnTo>
                  <a:lnTo>
                    <a:pt x="222" y="1144"/>
                  </a:lnTo>
                  <a:lnTo>
                    <a:pt x="222" y="1142"/>
                  </a:lnTo>
                  <a:lnTo>
                    <a:pt x="223" y="1140"/>
                  </a:lnTo>
                  <a:lnTo>
                    <a:pt x="225" y="1139"/>
                  </a:lnTo>
                  <a:lnTo>
                    <a:pt x="225" y="1137"/>
                  </a:lnTo>
                  <a:lnTo>
                    <a:pt x="225" y="1136"/>
                  </a:lnTo>
                  <a:lnTo>
                    <a:pt x="223" y="1136"/>
                  </a:lnTo>
                  <a:lnTo>
                    <a:pt x="223" y="1134"/>
                  </a:lnTo>
                  <a:lnTo>
                    <a:pt x="223" y="1132"/>
                  </a:lnTo>
                  <a:lnTo>
                    <a:pt x="223" y="1131"/>
                  </a:lnTo>
                  <a:lnTo>
                    <a:pt x="223" y="1129"/>
                  </a:lnTo>
                  <a:lnTo>
                    <a:pt x="225" y="1129"/>
                  </a:lnTo>
                  <a:lnTo>
                    <a:pt x="227" y="1129"/>
                  </a:lnTo>
                  <a:lnTo>
                    <a:pt x="232" y="1124"/>
                  </a:lnTo>
                  <a:lnTo>
                    <a:pt x="233" y="1124"/>
                  </a:lnTo>
                  <a:lnTo>
                    <a:pt x="235" y="1122"/>
                  </a:lnTo>
                  <a:lnTo>
                    <a:pt x="235" y="1121"/>
                  </a:lnTo>
                  <a:lnTo>
                    <a:pt x="237" y="1119"/>
                  </a:lnTo>
                  <a:lnTo>
                    <a:pt x="237" y="1117"/>
                  </a:lnTo>
                  <a:lnTo>
                    <a:pt x="238" y="1117"/>
                  </a:lnTo>
                  <a:lnTo>
                    <a:pt x="238" y="1116"/>
                  </a:lnTo>
                  <a:lnTo>
                    <a:pt x="240" y="1116"/>
                  </a:lnTo>
                  <a:lnTo>
                    <a:pt x="240" y="1114"/>
                  </a:lnTo>
                  <a:lnTo>
                    <a:pt x="238" y="1114"/>
                  </a:lnTo>
                  <a:lnTo>
                    <a:pt x="238" y="1113"/>
                  </a:lnTo>
                  <a:lnTo>
                    <a:pt x="237" y="1113"/>
                  </a:lnTo>
                  <a:lnTo>
                    <a:pt x="235" y="1111"/>
                  </a:lnTo>
                  <a:lnTo>
                    <a:pt x="233" y="1111"/>
                  </a:lnTo>
                  <a:lnTo>
                    <a:pt x="233" y="1109"/>
                  </a:lnTo>
                  <a:lnTo>
                    <a:pt x="233" y="1108"/>
                  </a:lnTo>
                  <a:lnTo>
                    <a:pt x="235" y="1108"/>
                  </a:lnTo>
                  <a:lnTo>
                    <a:pt x="235" y="1106"/>
                  </a:lnTo>
                  <a:lnTo>
                    <a:pt x="235" y="1104"/>
                  </a:lnTo>
                  <a:lnTo>
                    <a:pt x="237" y="1104"/>
                  </a:lnTo>
                  <a:lnTo>
                    <a:pt x="237" y="1103"/>
                  </a:lnTo>
                  <a:lnTo>
                    <a:pt x="238" y="1103"/>
                  </a:lnTo>
                  <a:lnTo>
                    <a:pt x="238" y="1101"/>
                  </a:lnTo>
                  <a:lnTo>
                    <a:pt x="240" y="1101"/>
                  </a:lnTo>
                  <a:lnTo>
                    <a:pt x="240" y="1099"/>
                  </a:lnTo>
                  <a:lnTo>
                    <a:pt x="242" y="1099"/>
                  </a:lnTo>
                  <a:lnTo>
                    <a:pt x="242" y="1098"/>
                  </a:lnTo>
                  <a:lnTo>
                    <a:pt x="242" y="1096"/>
                  </a:lnTo>
                  <a:lnTo>
                    <a:pt x="243" y="1096"/>
                  </a:lnTo>
                  <a:lnTo>
                    <a:pt x="243" y="1094"/>
                  </a:lnTo>
                  <a:lnTo>
                    <a:pt x="245" y="1094"/>
                  </a:lnTo>
                  <a:lnTo>
                    <a:pt x="245" y="1093"/>
                  </a:lnTo>
                  <a:lnTo>
                    <a:pt x="246" y="1093"/>
                  </a:lnTo>
                  <a:lnTo>
                    <a:pt x="246" y="1091"/>
                  </a:lnTo>
                  <a:lnTo>
                    <a:pt x="248" y="1091"/>
                  </a:lnTo>
                  <a:lnTo>
                    <a:pt x="250" y="1091"/>
                  </a:lnTo>
                  <a:lnTo>
                    <a:pt x="251" y="1091"/>
                  </a:lnTo>
                  <a:lnTo>
                    <a:pt x="253" y="1091"/>
                  </a:lnTo>
                  <a:lnTo>
                    <a:pt x="255" y="1091"/>
                  </a:lnTo>
                  <a:lnTo>
                    <a:pt x="256" y="1091"/>
                  </a:lnTo>
                  <a:lnTo>
                    <a:pt x="258" y="1091"/>
                  </a:lnTo>
                  <a:lnTo>
                    <a:pt x="258" y="1090"/>
                  </a:lnTo>
                  <a:lnTo>
                    <a:pt x="260" y="1090"/>
                  </a:lnTo>
                  <a:lnTo>
                    <a:pt x="261" y="1091"/>
                  </a:lnTo>
                  <a:lnTo>
                    <a:pt x="263" y="1091"/>
                  </a:lnTo>
                  <a:lnTo>
                    <a:pt x="265" y="1091"/>
                  </a:lnTo>
                  <a:lnTo>
                    <a:pt x="266" y="1091"/>
                  </a:lnTo>
                  <a:lnTo>
                    <a:pt x="268" y="1091"/>
                  </a:lnTo>
                  <a:lnTo>
                    <a:pt x="269" y="1091"/>
                  </a:lnTo>
                  <a:lnTo>
                    <a:pt x="269" y="1090"/>
                  </a:lnTo>
                  <a:lnTo>
                    <a:pt x="271" y="1090"/>
                  </a:lnTo>
                  <a:lnTo>
                    <a:pt x="273" y="1090"/>
                  </a:lnTo>
                  <a:lnTo>
                    <a:pt x="274" y="1090"/>
                  </a:lnTo>
                  <a:lnTo>
                    <a:pt x="276" y="1090"/>
                  </a:lnTo>
                  <a:lnTo>
                    <a:pt x="278" y="1090"/>
                  </a:lnTo>
                  <a:lnTo>
                    <a:pt x="279" y="1090"/>
                  </a:lnTo>
                  <a:lnTo>
                    <a:pt x="281" y="1090"/>
                  </a:lnTo>
                  <a:lnTo>
                    <a:pt x="283" y="1090"/>
                  </a:lnTo>
                  <a:lnTo>
                    <a:pt x="284" y="1090"/>
                  </a:lnTo>
                  <a:lnTo>
                    <a:pt x="286" y="1090"/>
                  </a:lnTo>
                  <a:lnTo>
                    <a:pt x="288" y="1088"/>
                  </a:lnTo>
                  <a:lnTo>
                    <a:pt x="289" y="1088"/>
                  </a:lnTo>
                  <a:lnTo>
                    <a:pt x="291" y="1088"/>
                  </a:lnTo>
                  <a:lnTo>
                    <a:pt x="292" y="1088"/>
                  </a:lnTo>
                  <a:lnTo>
                    <a:pt x="292" y="1086"/>
                  </a:lnTo>
                  <a:lnTo>
                    <a:pt x="294" y="1086"/>
                  </a:lnTo>
                  <a:lnTo>
                    <a:pt x="296" y="1086"/>
                  </a:lnTo>
                  <a:lnTo>
                    <a:pt x="297" y="1086"/>
                  </a:lnTo>
                  <a:lnTo>
                    <a:pt x="299" y="1086"/>
                  </a:lnTo>
                  <a:lnTo>
                    <a:pt x="301" y="1086"/>
                  </a:lnTo>
                  <a:lnTo>
                    <a:pt x="302" y="1085"/>
                  </a:lnTo>
                  <a:lnTo>
                    <a:pt x="304" y="1085"/>
                  </a:lnTo>
                  <a:lnTo>
                    <a:pt x="306" y="1085"/>
                  </a:lnTo>
                  <a:lnTo>
                    <a:pt x="307" y="1085"/>
                  </a:lnTo>
                  <a:lnTo>
                    <a:pt x="309" y="1085"/>
                  </a:lnTo>
                  <a:lnTo>
                    <a:pt x="311" y="1083"/>
                  </a:lnTo>
                  <a:lnTo>
                    <a:pt x="312" y="1083"/>
                  </a:lnTo>
                  <a:lnTo>
                    <a:pt x="314" y="1083"/>
                  </a:lnTo>
                  <a:lnTo>
                    <a:pt x="315" y="1083"/>
                  </a:lnTo>
                  <a:lnTo>
                    <a:pt x="317" y="1083"/>
                  </a:lnTo>
                  <a:lnTo>
                    <a:pt x="319" y="1083"/>
                  </a:lnTo>
                  <a:lnTo>
                    <a:pt x="320" y="1083"/>
                  </a:lnTo>
                  <a:lnTo>
                    <a:pt x="322" y="1083"/>
                  </a:lnTo>
                  <a:lnTo>
                    <a:pt x="324" y="1083"/>
                  </a:lnTo>
                  <a:lnTo>
                    <a:pt x="325" y="1083"/>
                  </a:lnTo>
                  <a:lnTo>
                    <a:pt x="327" y="1083"/>
                  </a:lnTo>
                  <a:lnTo>
                    <a:pt x="327" y="1081"/>
                  </a:lnTo>
                  <a:lnTo>
                    <a:pt x="329" y="1081"/>
                  </a:lnTo>
                  <a:lnTo>
                    <a:pt x="330" y="1081"/>
                  </a:lnTo>
                  <a:lnTo>
                    <a:pt x="330" y="1080"/>
                  </a:lnTo>
                  <a:lnTo>
                    <a:pt x="332" y="1080"/>
                  </a:lnTo>
                  <a:lnTo>
                    <a:pt x="334" y="1080"/>
                  </a:lnTo>
                  <a:lnTo>
                    <a:pt x="335" y="1078"/>
                  </a:lnTo>
                  <a:lnTo>
                    <a:pt x="337" y="1078"/>
                  </a:lnTo>
                  <a:lnTo>
                    <a:pt x="337" y="1076"/>
                  </a:lnTo>
                  <a:lnTo>
                    <a:pt x="338" y="1076"/>
                  </a:lnTo>
                  <a:lnTo>
                    <a:pt x="338" y="1075"/>
                  </a:lnTo>
                  <a:lnTo>
                    <a:pt x="340" y="1075"/>
                  </a:lnTo>
                  <a:lnTo>
                    <a:pt x="338" y="1075"/>
                  </a:lnTo>
                  <a:lnTo>
                    <a:pt x="337" y="1073"/>
                  </a:lnTo>
                  <a:lnTo>
                    <a:pt x="335" y="1073"/>
                  </a:lnTo>
                  <a:lnTo>
                    <a:pt x="335" y="1071"/>
                  </a:lnTo>
                  <a:lnTo>
                    <a:pt x="334" y="1071"/>
                  </a:lnTo>
                  <a:lnTo>
                    <a:pt x="334" y="1070"/>
                  </a:lnTo>
                  <a:lnTo>
                    <a:pt x="334" y="1068"/>
                  </a:lnTo>
                  <a:lnTo>
                    <a:pt x="334" y="1067"/>
                  </a:lnTo>
                  <a:lnTo>
                    <a:pt x="334" y="1065"/>
                  </a:lnTo>
                  <a:lnTo>
                    <a:pt x="334" y="1063"/>
                  </a:lnTo>
                  <a:lnTo>
                    <a:pt x="334" y="1062"/>
                  </a:lnTo>
                  <a:lnTo>
                    <a:pt x="334" y="1060"/>
                  </a:lnTo>
                  <a:lnTo>
                    <a:pt x="334" y="1058"/>
                  </a:lnTo>
                  <a:lnTo>
                    <a:pt x="335" y="1058"/>
                  </a:lnTo>
                  <a:lnTo>
                    <a:pt x="335" y="1057"/>
                  </a:lnTo>
                  <a:lnTo>
                    <a:pt x="334" y="1055"/>
                  </a:lnTo>
                  <a:lnTo>
                    <a:pt x="332" y="1055"/>
                  </a:lnTo>
                  <a:lnTo>
                    <a:pt x="332" y="1053"/>
                  </a:lnTo>
                  <a:lnTo>
                    <a:pt x="330" y="1053"/>
                  </a:lnTo>
                  <a:lnTo>
                    <a:pt x="329" y="1053"/>
                  </a:lnTo>
                  <a:lnTo>
                    <a:pt x="329" y="1052"/>
                  </a:lnTo>
                  <a:lnTo>
                    <a:pt x="327" y="1052"/>
                  </a:lnTo>
                  <a:lnTo>
                    <a:pt x="325" y="1052"/>
                  </a:lnTo>
                  <a:lnTo>
                    <a:pt x="324" y="1050"/>
                  </a:lnTo>
                  <a:lnTo>
                    <a:pt x="322" y="1050"/>
                  </a:lnTo>
                  <a:lnTo>
                    <a:pt x="322" y="1048"/>
                  </a:lnTo>
                  <a:lnTo>
                    <a:pt x="320" y="1047"/>
                  </a:lnTo>
                  <a:lnTo>
                    <a:pt x="320" y="1045"/>
                  </a:lnTo>
                  <a:lnTo>
                    <a:pt x="320" y="1044"/>
                  </a:lnTo>
                  <a:lnTo>
                    <a:pt x="320" y="1042"/>
                  </a:lnTo>
                  <a:lnTo>
                    <a:pt x="320" y="1040"/>
                  </a:lnTo>
                  <a:lnTo>
                    <a:pt x="320" y="1039"/>
                  </a:lnTo>
                  <a:lnTo>
                    <a:pt x="322" y="1039"/>
                  </a:lnTo>
                  <a:lnTo>
                    <a:pt x="322" y="1037"/>
                  </a:lnTo>
                  <a:lnTo>
                    <a:pt x="322" y="1035"/>
                  </a:lnTo>
                  <a:lnTo>
                    <a:pt x="322" y="1034"/>
                  </a:lnTo>
                  <a:lnTo>
                    <a:pt x="322" y="1032"/>
                  </a:lnTo>
                  <a:lnTo>
                    <a:pt x="320" y="1032"/>
                  </a:lnTo>
                  <a:lnTo>
                    <a:pt x="320" y="1030"/>
                  </a:lnTo>
                  <a:lnTo>
                    <a:pt x="320" y="1029"/>
                  </a:lnTo>
                  <a:lnTo>
                    <a:pt x="319" y="1029"/>
                  </a:lnTo>
                  <a:lnTo>
                    <a:pt x="319" y="1027"/>
                  </a:lnTo>
                  <a:lnTo>
                    <a:pt x="317" y="1027"/>
                  </a:lnTo>
                  <a:lnTo>
                    <a:pt x="315" y="1025"/>
                  </a:lnTo>
                  <a:lnTo>
                    <a:pt x="314" y="1025"/>
                  </a:lnTo>
                  <a:lnTo>
                    <a:pt x="312" y="1025"/>
                  </a:lnTo>
                  <a:lnTo>
                    <a:pt x="311" y="1025"/>
                  </a:lnTo>
                  <a:lnTo>
                    <a:pt x="309" y="1025"/>
                  </a:lnTo>
                  <a:lnTo>
                    <a:pt x="307" y="1024"/>
                  </a:lnTo>
                  <a:lnTo>
                    <a:pt x="306" y="1024"/>
                  </a:lnTo>
                  <a:lnTo>
                    <a:pt x="306" y="1022"/>
                  </a:lnTo>
                  <a:lnTo>
                    <a:pt x="306" y="1021"/>
                  </a:lnTo>
                  <a:lnTo>
                    <a:pt x="304" y="1019"/>
                  </a:lnTo>
                  <a:lnTo>
                    <a:pt x="304" y="1017"/>
                  </a:lnTo>
                  <a:lnTo>
                    <a:pt x="304" y="1016"/>
                  </a:lnTo>
                  <a:lnTo>
                    <a:pt x="304" y="1014"/>
                  </a:lnTo>
                  <a:lnTo>
                    <a:pt x="304" y="1012"/>
                  </a:lnTo>
                  <a:lnTo>
                    <a:pt x="302" y="1012"/>
                  </a:lnTo>
                  <a:lnTo>
                    <a:pt x="302" y="1011"/>
                  </a:lnTo>
                  <a:lnTo>
                    <a:pt x="302" y="1009"/>
                  </a:lnTo>
                  <a:lnTo>
                    <a:pt x="304" y="1007"/>
                  </a:lnTo>
                  <a:lnTo>
                    <a:pt x="304" y="1006"/>
                  </a:lnTo>
                  <a:lnTo>
                    <a:pt x="304" y="1004"/>
                  </a:lnTo>
                  <a:lnTo>
                    <a:pt x="304" y="1003"/>
                  </a:lnTo>
                  <a:lnTo>
                    <a:pt x="302" y="1003"/>
                  </a:lnTo>
                  <a:lnTo>
                    <a:pt x="302" y="1001"/>
                  </a:lnTo>
                  <a:lnTo>
                    <a:pt x="301" y="1001"/>
                  </a:lnTo>
                  <a:lnTo>
                    <a:pt x="301" y="999"/>
                  </a:lnTo>
                  <a:lnTo>
                    <a:pt x="299" y="999"/>
                  </a:lnTo>
                  <a:lnTo>
                    <a:pt x="299" y="998"/>
                  </a:lnTo>
                  <a:lnTo>
                    <a:pt x="297" y="998"/>
                  </a:lnTo>
                  <a:lnTo>
                    <a:pt x="297" y="996"/>
                  </a:lnTo>
                  <a:lnTo>
                    <a:pt x="296" y="996"/>
                  </a:lnTo>
                  <a:lnTo>
                    <a:pt x="294" y="994"/>
                  </a:lnTo>
                  <a:lnTo>
                    <a:pt x="294" y="993"/>
                  </a:lnTo>
                  <a:lnTo>
                    <a:pt x="289" y="983"/>
                  </a:lnTo>
                  <a:lnTo>
                    <a:pt x="288" y="981"/>
                  </a:lnTo>
                  <a:lnTo>
                    <a:pt x="288" y="980"/>
                  </a:lnTo>
                  <a:lnTo>
                    <a:pt x="288" y="976"/>
                  </a:lnTo>
                  <a:lnTo>
                    <a:pt x="288" y="975"/>
                  </a:lnTo>
                  <a:lnTo>
                    <a:pt x="288" y="973"/>
                  </a:lnTo>
                  <a:lnTo>
                    <a:pt x="288" y="971"/>
                  </a:lnTo>
                  <a:lnTo>
                    <a:pt x="288" y="970"/>
                  </a:lnTo>
                  <a:lnTo>
                    <a:pt x="288" y="968"/>
                  </a:lnTo>
                  <a:lnTo>
                    <a:pt x="288" y="965"/>
                  </a:lnTo>
                  <a:lnTo>
                    <a:pt x="288" y="963"/>
                  </a:lnTo>
                  <a:lnTo>
                    <a:pt x="288" y="960"/>
                  </a:lnTo>
                  <a:lnTo>
                    <a:pt x="289" y="958"/>
                  </a:lnTo>
                  <a:lnTo>
                    <a:pt x="291" y="955"/>
                  </a:lnTo>
                  <a:lnTo>
                    <a:pt x="291" y="953"/>
                  </a:lnTo>
                  <a:lnTo>
                    <a:pt x="291" y="952"/>
                  </a:lnTo>
                  <a:lnTo>
                    <a:pt x="292" y="950"/>
                  </a:lnTo>
                  <a:lnTo>
                    <a:pt x="294" y="948"/>
                  </a:lnTo>
                  <a:lnTo>
                    <a:pt x="296" y="947"/>
                  </a:lnTo>
                  <a:lnTo>
                    <a:pt x="296" y="945"/>
                  </a:lnTo>
                  <a:lnTo>
                    <a:pt x="297" y="943"/>
                  </a:lnTo>
                  <a:lnTo>
                    <a:pt x="297" y="942"/>
                  </a:lnTo>
                  <a:lnTo>
                    <a:pt x="297" y="938"/>
                  </a:lnTo>
                  <a:lnTo>
                    <a:pt x="297" y="937"/>
                  </a:lnTo>
                  <a:lnTo>
                    <a:pt x="296" y="937"/>
                  </a:lnTo>
                  <a:lnTo>
                    <a:pt x="296" y="935"/>
                  </a:lnTo>
                  <a:lnTo>
                    <a:pt x="296" y="934"/>
                  </a:lnTo>
                  <a:lnTo>
                    <a:pt x="294" y="934"/>
                  </a:lnTo>
                  <a:lnTo>
                    <a:pt x="292" y="932"/>
                  </a:lnTo>
                  <a:lnTo>
                    <a:pt x="292" y="930"/>
                  </a:lnTo>
                  <a:lnTo>
                    <a:pt x="291" y="930"/>
                  </a:lnTo>
                  <a:lnTo>
                    <a:pt x="291" y="929"/>
                  </a:lnTo>
                  <a:lnTo>
                    <a:pt x="291" y="927"/>
                  </a:lnTo>
                  <a:lnTo>
                    <a:pt x="291" y="925"/>
                  </a:lnTo>
                  <a:lnTo>
                    <a:pt x="289" y="924"/>
                  </a:lnTo>
                  <a:lnTo>
                    <a:pt x="288" y="922"/>
                  </a:lnTo>
                  <a:lnTo>
                    <a:pt x="288" y="920"/>
                  </a:lnTo>
                  <a:lnTo>
                    <a:pt x="288" y="919"/>
                  </a:lnTo>
                  <a:lnTo>
                    <a:pt x="289" y="917"/>
                  </a:lnTo>
                  <a:lnTo>
                    <a:pt x="289" y="915"/>
                  </a:lnTo>
                  <a:lnTo>
                    <a:pt x="289" y="914"/>
                  </a:lnTo>
                  <a:lnTo>
                    <a:pt x="289" y="912"/>
                  </a:lnTo>
                  <a:lnTo>
                    <a:pt x="289" y="911"/>
                  </a:lnTo>
                  <a:lnTo>
                    <a:pt x="289" y="909"/>
                  </a:lnTo>
                  <a:lnTo>
                    <a:pt x="291" y="909"/>
                  </a:lnTo>
                  <a:lnTo>
                    <a:pt x="291" y="907"/>
                  </a:lnTo>
                  <a:lnTo>
                    <a:pt x="291" y="906"/>
                  </a:lnTo>
                  <a:lnTo>
                    <a:pt x="292" y="906"/>
                  </a:lnTo>
                  <a:lnTo>
                    <a:pt x="292" y="904"/>
                  </a:lnTo>
                  <a:lnTo>
                    <a:pt x="292" y="902"/>
                  </a:lnTo>
                  <a:lnTo>
                    <a:pt x="292" y="901"/>
                  </a:lnTo>
                  <a:lnTo>
                    <a:pt x="292" y="899"/>
                  </a:lnTo>
                  <a:lnTo>
                    <a:pt x="294" y="897"/>
                  </a:lnTo>
                  <a:lnTo>
                    <a:pt x="294" y="896"/>
                  </a:lnTo>
                  <a:lnTo>
                    <a:pt x="294" y="894"/>
                  </a:lnTo>
                  <a:lnTo>
                    <a:pt x="294" y="892"/>
                  </a:lnTo>
                  <a:lnTo>
                    <a:pt x="294" y="891"/>
                  </a:lnTo>
                  <a:lnTo>
                    <a:pt x="294" y="889"/>
                  </a:lnTo>
                  <a:lnTo>
                    <a:pt x="296" y="889"/>
                  </a:lnTo>
                  <a:lnTo>
                    <a:pt x="296" y="888"/>
                  </a:lnTo>
                  <a:lnTo>
                    <a:pt x="296" y="886"/>
                  </a:lnTo>
                  <a:lnTo>
                    <a:pt x="296" y="884"/>
                  </a:lnTo>
                  <a:lnTo>
                    <a:pt x="296" y="883"/>
                  </a:lnTo>
                  <a:lnTo>
                    <a:pt x="296" y="881"/>
                  </a:lnTo>
                  <a:lnTo>
                    <a:pt x="296" y="879"/>
                  </a:lnTo>
                  <a:lnTo>
                    <a:pt x="296" y="878"/>
                  </a:lnTo>
                  <a:lnTo>
                    <a:pt x="297" y="878"/>
                  </a:lnTo>
                  <a:lnTo>
                    <a:pt x="297" y="876"/>
                  </a:lnTo>
                  <a:lnTo>
                    <a:pt x="297" y="874"/>
                  </a:lnTo>
                  <a:lnTo>
                    <a:pt x="297" y="873"/>
                  </a:lnTo>
                  <a:lnTo>
                    <a:pt x="297" y="871"/>
                  </a:lnTo>
                  <a:lnTo>
                    <a:pt x="299" y="871"/>
                  </a:lnTo>
                  <a:lnTo>
                    <a:pt x="299" y="869"/>
                  </a:lnTo>
                  <a:lnTo>
                    <a:pt x="301" y="869"/>
                  </a:lnTo>
                  <a:lnTo>
                    <a:pt x="302" y="868"/>
                  </a:lnTo>
                  <a:lnTo>
                    <a:pt x="302" y="866"/>
                  </a:lnTo>
                  <a:lnTo>
                    <a:pt x="302" y="865"/>
                  </a:lnTo>
                  <a:lnTo>
                    <a:pt x="304" y="865"/>
                  </a:lnTo>
                  <a:lnTo>
                    <a:pt x="306" y="863"/>
                  </a:lnTo>
                  <a:lnTo>
                    <a:pt x="307" y="863"/>
                  </a:lnTo>
                  <a:lnTo>
                    <a:pt x="309" y="865"/>
                  </a:lnTo>
                  <a:lnTo>
                    <a:pt x="309" y="863"/>
                  </a:lnTo>
                  <a:lnTo>
                    <a:pt x="309" y="861"/>
                  </a:lnTo>
                  <a:lnTo>
                    <a:pt x="311" y="860"/>
                  </a:lnTo>
                  <a:lnTo>
                    <a:pt x="311" y="858"/>
                  </a:lnTo>
                  <a:lnTo>
                    <a:pt x="311" y="856"/>
                  </a:lnTo>
                  <a:lnTo>
                    <a:pt x="311" y="855"/>
                  </a:lnTo>
                  <a:lnTo>
                    <a:pt x="311" y="851"/>
                  </a:lnTo>
                  <a:lnTo>
                    <a:pt x="311" y="850"/>
                  </a:lnTo>
                  <a:lnTo>
                    <a:pt x="311" y="848"/>
                  </a:lnTo>
                  <a:lnTo>
                    <a:pt x="311" y="846"/>
                  </a:lnTo>
                  <a:lnTo>
                    <a:pt x="311" y="843"/>
                  </a:lnTo>
                  <a:lnTo>
                    <a:pt x="311" y="842"/>
                  </a:lnTo>
                  <a:lnTo>
                    <a:pt x="311" y="840"/>
                  </a:lnTo>
                  <a:lnTo>
                    <a:pt x="309" y="838"/>
                  </a:lnTo>
                  <a:lnTo>
                    <a:pt x="307" y="837"/>
                  </a:lnTo>
                  <a:lnTo>
                    <a:pt x="306" y="835"/>
                  </a:lnTo>
                  <a:lnTo>
                    <a:pt x="304" y="833"/>
                  </a:lnTo>
                  <a:lnTo>
                    <a:pt x="306" y="832"/>
                  </a:lnTo>
                  <a:lnTo>
                    <a:pt x="306" y="830"/>
                  </a:lnTo>
                  <a:lnTo>
                    <a:pt x="307" y="828"/>
                  </a:lnTo>
                  <a:lnTo>
                    <a:pt x="307" y="825"/>
                  </a:lnTo>
                  <a:lnTo>
                    <a:pt x="307" y="823"/>
                  </a:lnTo>
                  <a:lnTo>
                    <a:pt x="309" y="820"/>
                  </a:lnTo>
                  <a:lnTo>
                    <a:pt x="311" y="817"/>
                  </a:lnTo>
                  <a:lnTo>
                    <a:pt x="311" y="815"/>
                  </a:lnTo>
                  <a:lnTo>
                    <a:pt x="311" y="814"/>
                  </a:lnTo>
                  <a:lnTo>
                    <a:pt x="312" y="812"/>
                  </a:lnTo>
                  <a:lnTo>
                    <a:pt x="312" y="810"/>
                  </a:lnTo>
                  <a:lnTo>
                    <a:pt x="314" y="807"/>
                  </a:lnTo>
                  <a:lnTo>
                    <a:pt x="314" y="805"/>
                  </a:lnTo>
                  <a:lnTo>
                    <a:pt x="314" y="804"/>
                  </a:lnTo>
                  <a:lnTo>
                    <a:pt x="314" y="802"/>
                  </a:lnTo>
                  <a:lnTo>
                    <a:pt x="315" y="800"/>
                  </a:lnTo>
                  <a:lnTo>
                    <a:pt x="317" y="799"/>
                  </a:lnTo>
                  <a:lnTo>
                    <a:pt x="317" y="797"/>
                  </a:lnTo>
                  <a:lnTo>
                    <a:pt x="319" y="794"/>
                  </a:lnTo>
                  <a:lnTo>
                    <a:pt x="320" y="792"/>
                  </a:lnTo>
                  <a:lnTo>
                    <a:pt x="322" y="791"/>
                  </a:lnTo>
                  <a:lnTo>
                    <a:pt x="324" y="789"/>
                  </a:lnTo>
                  <a:lnTo>
                    <a:pt x="324" y="787"/>
                  </a:lnTo>
                  <a:lnTo>
                    <a:pt x="325" y="786"/>
                  </a:lnTo>
                  <a:lnTo>
                    <a:pt x="327" y="784"/>
                  </a:lnTo>
                  <a:lnTo>
                    <a:pt x="327" y="782"/>
                  </a:lnTo>
                  <a:lnTo>
                    <a:pt x="329" y="781"/>
                  </a:lnTo>
                  <a:lnTo>
                    <a:pt x="329" y="779"/>
                  </a:lnTo>
                  <a:lnTo>
                    <a:pt x="330" y="777"/>
                  </a:lnTo>
                  <a:lnTo>
                    <a:pt x="330" y="776"/>
                  </a:lnTo>
                  <a:lnTo>
                    <a:pt x="332" y="776"/>
                  </a:lnTo>
                  <a:lnTo>
                    <a:pt x="332" y="774"/>
                  </a:lnTo>
                  <a:lnTo>
                    <a:pt x="334" y="773"/>
                  </a:lnTo>
                  <a:lnTo>
                    <a:pt x="334" y="771"/>
                  </a:lnTo>
                  <a:lnTo>
                    <a:pt x="335" y="771"/>
                  </a:lnTo>
                  <a:lnTo>
                    <a:pt x="335" y="769"/>
                  </a:lnTo>
                  <a:lnTo>
                    <a:pt x="337" y="768"/>
                  </a:lnTo>
                  <a:lnTo>
                    <a:pt x="337" y="766"/>
                  </a:lnTo>
                  <a:lnTo>
                    <a:pt x="338" y="764"/>
                  </a:lnTo>
                  <a:lnTo>
                    <a:pt x="338" y="763"/>
                  </a:lnTo>
                  <a:lnTo>
                    <a:pt x="338" y="761"/>
                  </a:lnTo>
                  <a:lnTo>
                    <a:pt x="338" y="759"/>
                  </a:lnTo>
                  <a:lnTo>
                    <a:pt x="338" y="758"/>
                  </a:lnTo>
                  <a:lnTo>
                    <a:pt x="340" y="758"/>
                  </a:lnTo>
                  <a:lnTo>
                    <a:pt x="340" y="756"/>
                  </a:lnTo>
                  <a:lnTo>
                    <a:pt x="342" y="754"/>
                  </a:lnTo>
                  <a:lnTo>
                    <a:pt x="342" y="753"/>
                  </a:lnTo>
                  <a:lnTo>
                    <a:pt x="343" y="753"/>
                  </a:lnTo>
                  <a:lnTo>
                    <a:pt x="343" y="751"/>
                  </a:lnTo>
                  <a:lnTo>
                    <a:pt x="343" y="750"/>
                  </a:lnTo>
                  <a:lnTo>
                    <a:pt x="343" y="748"/>
                  </a:lnTo>
                  <a:lnTo>
                    <a:pt x="345" y="748"/>
                  </a:lnTo>
                  <a:lnTo>
                    <a:pt x="345" y="746"/>
                  </a:lnTo>
                  <a:lnTo>
                    <a:pt x="345" y="745"/>
                  </a:lnTo>
                  <a:lnTo>
                    <a:pt x="345" y="743"/>
                  </a:lnTo>
                  <a:lnTo>
                    <a:pt x="347" y="743"/>
                  </a:lnTo>
                  <a:lnTo>
                    <a:pt x="347" y="741"/>
                  </a:lnTo>
                  <a:lnTo>
                    <a:pt x="347" y="740"/>
                  </a:lnTo>
                  <a:lnTo>
                    <a:pt x="348" y="740"/>
                  </a:lnTo>
                  <a:lnTo>
                    <a:pt x="348" y="738"/>
                  </a:lnTo>
                  <a:lnTo>
                    <a:pt x="348" y="736"/>
                  </a:lnTo>
                  <a:lnTo>
                    <a:pt x="348" y="735"/>
                  </a:lnTo>
                  <a:lnTo>
                    <a:pt x="350" y="735"/>
                  </a:lnTo>
                  <a:lnTo>
                    <a:pt x="350" y="733"/>
                  </a:lnTo>
                  <a:lnTo>
                    <a:pt x="350" y="731"/>
                  </a:lnTo>
                  <a:lnTo>
                    <a:pt x="350" y="730"/>
                  </a:lnTo>
                  <a:lnTo>
                    <a:pt x="352" y="730"/>
                  </a:lnTo>
                  <a:lnTo>
                    <a:pt x="352" y="728"/>
                  </a:lnTo>
                  <a:lnTo>
                    <a:pt x="353" y="728"/>
                  </a:lnTo>
                  <a:lnTo>
                    <a:pt x="353" y="727"/>
                  </a:lnTo>
                  <a:lnTo>
                    <a:pt x="355" y="725"/>
                  </a:lnTo>
                  <a:lnTo>
                    <a:pt x="355" y="723"/>
                  </a:lnTo>
                  <a:lnTo>
                    <a:pt x="355" y="722"/>
                  </a:lnTo>
                  <a:lnTo>
                    <a:pt x="357" y="722"/>
                  </a:lnTo>
                  <a:lnTo>
                    <a:pt x="357" y="720"/>
                  </a:lnTo>
                  <a:lnTo>
                    <a:pt x="358" y="720"/>
                  </a:lnTo>
                  <a:lnTo>
                    <a:pt x="360" y="720"/>
                  </a:lnTo>
                  <a:lnTo>
                    <a:pt x="361" y="718"/>
                  </a:lnTo>
                  <a:lnTo>
                    <a:pt x="361" y="717"/>
                  </a:lnTo>
                  <a:lnTo>
                    <a:pt x="361" y="715"/>
                  </a:lnTo>
                  <a:lnTo>
                    <a:pt x="361" y="713"/>
                  </a:lnTo>
                  <a:lnTo>
                    <a:pt x="361" y="712"/>
                  </a:lnTo>
                  <a:lnTo>
                    <a:pt x="361" y="710"/>
                  </a:lnTo>
                  <a:lnTo>
                    <a:pt x="361" y="708"/>
                  </a:lnTo>
                  <a:lnTo>
                    <a:pt x="361" y="707"/>
                  </a:lnTo>
                  <a:lnTo>
                    <a:pt x="361" y="705"/>
                  </a:lnTo>
                  <a:lnTo>
                    <a:pt x="361" y="704"/>
                  </a:lnTo>
                  <a:lnTo>
                    <a:pt x="363" y="702"/>
                  </a:lnTo>
                  <a:lnTo>
                    <a:pt x="361" y="702"/>
                  </a:lnTo>
                  <a:lnTo>
                    <a:pt x="361" y="700"/>
                  </a:lnTo>
                  <a:lnTo>
                    <a:pt x="361" y="699"/>
                  </a:lnTo>
                  <a:lnTo>
                    <a:pt x="361" y="697"/>
                  </a:lnTo>
                  <a:lnTo>
                    <a:pt x="363" y="697"/>
                  </a:lnTo>
                  <a:lnTo>
                    <a:pt x="363" y="695"/>
                  </a:lnTo>
                  <a:lnTo>
                    <a:pt x="361" y="695"/>
                  </a:lnTo>
                  <a:lnTo>
                    <a:pt x="361" y="694"/>
                  </a:lnTo>
                  <a:lnTo>
                    <a:pt x="361" y="692"/>
                  </a:lnTo>
                  <a:lnTo>
                    <a:pt x="361" y="690"/>
                  </a:lnTo>
                  <a:lnTo>
                    <a:pt x="363" y="689"/>
                  </a:lnTo>
                  <a:lnTo>
                    <a:pt x="363" y="687"/>
                  </a:lnTo>
                  <a:lnTo>
                    <a:pt x="363" y="685"/>
                  </a:lnTo>
                  <a:lnTo>
                    <a:pt x="363" y="684"/>
                  </a:lnTo>
                  <a:lnTo>
                    <a:pt x="363" y="682"/>
                  </a:lnTo>
                  <a:lnTo>
                    <a:pt x="365" y="682"/>
                  </a:lnTo>
                  <a:lnTo>
                    <a:pt x="365" y="681"/>
                  </a:lnTo>
                  <a:lnTo>
                    <a:pt x="365" y="679"/>
                  </a:lnTo>
                  <a:lnTo>
                    <a:pt x="365" y="677"/>
                  </a:lnTo>
                  <a:lnTo>
                    <a:pt x="365" y="676"/>
                  </a:lnTo>
                  <a:lnTo>
                    <a:pt x="365" y="674"/>
                  </a:lnTo>
                  <a:lnTo>
                    <a:pt x="365" y="672"/>
                  </a:lnTo>
                  <a:lnTo>
                    <a:pt x="365" y="671"/>
                  </a:lnTo>
                  <a:lnTo>
                    <a:pt x="366" y="671"/>
                  </a:lnTo>
                  <a:lnTo>
                    <a:pt x="366" y="669"/>
                  </a:lnTo>
                  <a:lnTo>
                    <a:pt x="366" y="667"/>
                  </a:lnTo>
                  <a:lnTo>
                    <a:pt x="366" y="666"/>
                  </a:lnTo>
                  <a:lnTo>
                    <a:pt x="366" y="664"/>
                  </a:lnTo>
                  <a:lnTo>
                    <a:pt x="368" y="664"/>
                  </a:lnTo>
                  <a:lnTo>
                    <a:pt x="368" y="662"/>
                  </a:lnTo>
                  <a:lnTo>
                    <a:pt x="368" y="661"/>
                  </a:lnTo>
                  <a:lnTo>
                    <a:pt x="368" y="659"/>
                  </a:lnTo>
                  <a:lnTo>
                    <a:pt x="368" y="658"/>
                  </a:lnTo>
                  <a:lnTo>
                    <a:pt x="368" y="656"/>
                  </a:lnTo>
                  <a:lnTo>
                    <a:pt x="368" y="654"/>
                  </a:lnTo>
                  <a:lnTo>
                    <a:pt x="368" y="653"/>
                  </a:lnTo>
                  <a:lnTo>
                    <a:pt x="368" y="651"/>
                  </a:lnTo>
                  <a:lnTo>
                    <a:pt x="370" y="651"/>
                  </a:lnTo>
                  <a:lnTo>
                    <a:pt x="370" y="649"/>
                  </a:lnTo>
                  <a:lnTo>
                    <a:pt x="370" y="648"/>
                  </a:lnTo>
                  <a:lnTo>
                    <a:pt x="370" y="646"/>
                  </a:lnTo>
                  <a:lnTo>
                    <a:pt x="370" y="644"/>
                  </a:lnTo>
                  <a:lnTo>
                    <a:pt x="371" y="643"/>
                  </a:lnTo>
                  <a:lnTo>
                    <a:pt x="371" y="641"/>
                  </a:lnTo>
                  <a:lnTo>
                    <a:pt x="371" y="639"/>
                  </a:lnTo>
                  <a:lnTo>
                    <a:pt x="373" y="639"/>
                  </a:lnTo>
                  <a:lnTo>
                    <a:pt x="373" y="638"/>
                  </a:lnTo>
                  <a:lnTo>
                    <a:pt x="373" y="636"/>
                  </a:lnTo>
                  <a:lnTo>
                    <a:pt x="375" y="636"/>
                  </a:lnTo>
                  <a:lnTo>
                    <a:pt x="375" y="635"/>
                  </a:lnTo>
                  <a:lnTo>
                    <a:pt x="376" y="635"/>
                  </a:lnTo>
                  <a:lnTo>
                    <a:pt x="376" y="633"/>
                  </a:lnTo>
                  <a:lnTo>
                    <a:pt x="378" y="633"/>
                  </a:lnTo>
                  <a:lnTo>
                    <a:pt x="380" y="633"/>
                  </a:lnTo>
                  <a:lnTo>
                    <a:pt x="381" y="633"/>
                  </a:lnTo>
                  <a:lnTo>
                    <a:pt x="383" y="631"/>
                  </a:lnTo>
                  <a:lnTo>
                    <a:pt x="384" y="631"/>
                  </a:lnTo>
                  <a:lnTo>
                    <a:pt x="386" y="631"/>
                  </a:lnTo>
                  <a:lnTo>
                    <a:pt x="386" y="630"/>
                  </a:lnTo>
                  <a:lnTo>
                    <a:pt x="388" y="630"/>
                  </a:lnTo>
                  <a:lnTo>
                    <a:pt x="389" y="630"/>
                  </a:lnTo>
                  <a:lnTo>
                    <a:pt x="389" y="628"/>
                  </a:lnTo>
                  <a:lnTo>
                    <a:pt x="391" y="628"/>
                  </a:lnTo>
                  <a:lnTo>
                    <a:pt x="391" y="626"/>
                  </a:lnTo>
                  <a:lnTo>
                    <a:pt x="391" y="625"/>
                  </a:lnTo>
                  <a:lnTo>
                    <a:pt x="391" y="623"/>
                  </a:lnTo>
                  <a:lnTo>
                    <a:pt x="391" y="621"/>
                  </a:lnTo>
                  <a:lnTo>
                    <a:pt x="391" y="620"/>
                  </a:lnTo>
                  <a:lnTo>
                    <a:pt x="391" y="618"/>
                  </a:lnTo>
                  <a:lnTo>
                    <a:pt x="393" y="618"/>
                  </a:lnTo>
                  <a:lnTo>
                    <a:pt x="393" y="616"/>
                  </a:lnTo>
                  <a:lnTo>
                    <a:pt x="393" y="615"/>
                  </a:lnTo>
                  <a:lnTo>
                    <a:pt x="393" y="613"/>
                  </a:lnTo>
                  <a:lnTo>
                    <a:pt x="393" y="612"/>
                  </a:lnTo>
                  <a:lnTo>
                    <a:pt x="393" y="610"/>
                  </a:lnTo>
                  <a:lnTo>
                    <a:pt x="393" y="608"/>
                  </a:lnTo>
                  <a:lnTo>
                    <a:pt x="393" y="607"/>
                  </a:lnTo>
                  <a:lnTo>
                    <a:pt x="394" y="607"/>
                  </a:lnTo>
                  <a:lnTo>
                    <a:pt x="394" y="605"/>
                  </a:lnTo>
                  <a:lnTo>
                    <a:pt x="394" y="603"/>
                  </a:lnTo>
                  <a:lnTo>
                    <a:pt x="396" y="603"/>
                  </a:lnTo>
                  <a:lnTo>
                    <a:pt x="396" y="602"/>
                  </a:lnTo>
                  <a:lnTo>
                    <a:pt x="396" y="600"/>
                  </a:lnTo>
                  <a:lnTo>
                    <a:pt x="398" y="600"/>
                  </a:lnTo>
                  <a:lnTo>
                    <a:pt x="398" y="598"/>
                  </a:lnTo>
                  <a:lnTo>
                    <a:pt x="398" y="597"/>
                  </a:lnTo>
                  <a:lnTo>
                    <a:pt x="399" y="597"/>
                  </a:lnTo>
                  <a:lnTo>
                    <a:pt x="399" y="595"/>
                  </a:lnTo>
                  <a:lnTo>
                    <a:pt x="401" y="595"/>
                  </a:lnTo>
                  <a:lnTo>
                    <a:pt x="401" y="593"/>
                  </a:lnTo>
                  <a:lnTo>
                    <a:pt x="403" y="593"/>
                  </a:lnTo>
                  <a:lnTo>
                    <a:pt x="403" y="592"/>
                  </a:lnTo>
                  <a:lnTo>
                    <a:pt x="404" y="592"/>
                  </a:lnTo>
                  <a:lnTo>
                    <a:pt x="406" y="592"/>
                  </a:lnTo>
                  <a:lnTo>
                    <a:pt x="407" y="592"/>
                  </a:lnTo>
                  <a:lnTo>
                    <a:pt x="409" y="593"/>
                  </a:lnTo>
                  <a:lnTo>
                    <a:pt x="411" y="593"/>
                  </a:lnTo>
                  <a:lnTo>
                    <a:pt x="412" y="593"/>
                  </a:lnTo>
                  <a:lnTo>
                    <a:pt x="414" y="593"/>
                  </a:lnTo>
                  <a:lnTo>
                    <a:pt x="414" y="592"/>
                  </a:lnTo>
                  <a:lnTo>
                    <a:pt x="416" y="592"/>
                  </a:lnTo>
                  <a:lnTo>
                    <a:pt x="417" y="592"/>
                  </a:lnTo>
                  <a:lnTo>
                    <a:pt x="417" y="590"/>
                  </a:lnTo>
                  <a:lnTo>
                    <a:pt x="419" y="590"/>
                  </a:lnTo>
                  <a:lnTo>
                    <a:pt x="421" y="590"/>
                  </a:lnTo>
                  <a:lnTo>
                    <a:pt x="422" y="590"/>
                  </a:lnTo>
                  <a:lnTo>
                    <a:pt x="422" y="589"/>
                  </a:lnTo>
                  <a:lnTo>
                    <a:pt x="424" y="589"/>
                  </a:lnTo>
                  <a:lnTo>
                    <a:pt x="426" y="587"/>
                  </a:lnTo>
                  <a:lnTo>
                    <a:pt x="426" y="585"/>
                  </a:lnTo>
                  <a:lnTo>
                    <a:pt x="426" y="584"/>
                  </a:lnTo>
                  <a:lnTo>
                    <a:pt x="426" y="582"/>
                  </a:lnTo>
                  <a:lnTo>
                    <a:pt x="427" y="582"/>
                  </a:lnTo>
                  <a:lnTo>
                    <a:pt x="427" y="580"/>
                  </a:lnTo>
                  <a:lnTo>
                    <a:pt x="427" y="579"/>
                  </a:lnTo>
                  <a:lnTo>
                    <a:pt x="429" y="577"/>
                  </a:lnTo>
                  <a:lnTo>
                    <a:pt x="429" y="575"/>
                  </a:lnTo>
                  <a:lnTo>
                    <a:pt x="429" y="574"/>
                  </a:lnTo>
                  <a:lnTo>
                    <a:pt x="430" y="572"/>
                  </a:lnTo>
                  <a:lnTo>
                    <a:pt x="430" y="570"/>
                  </a:lnTo>
                  <a:lnTo>
                    <a:pt x="430" y="569"/>
                  </a:lnTo>
                  <a:lnTo>
                    <a:pt x="430" y="567"/>
                  </a:lnTo>
                  <a:lnTo>
                    <a:pt x="429" y="566"/>
                  </a:lnTo>
                  <a:lnTo>
                    <a:pt x="429" y="564"/>
                  </a:lnTo>
                  <a:lnTo>
                    <a:pt x="429" y="562"/>
                  </a:lnTo>
                  <a:lnTo>
                    <a:pt x="427" y="561"/>
                  </a:lnTo>
                  <a:lnTo>
                    <a:pt x="427" y="559"/>
                  </a:lnTo>
                  <a:lnTo>
                    <a:pt x="427" y="557"/>
                  </a:lnTo>
                  <a:lnTo>
                    <a:pt x="427" y="556"/>
                  </a:lnTo>
                  <a:lnTo>
                    <a:pt x="427" y="554"/>
                  </a:lnTo>
                  <a:lnTo>
                    <a:pt x="427" y="552"/>
                  </a:lnTo>
                  <a:lnTo>
                    <a:pt x="427" y="551"/>
                  </a:lnTo>
                  <a:lnTo>
                    <a:pt x="427" y="549"/>
                  </a:lnTo>
                  <a:lnTo>
                    <a:pt x="426" y="547"/>
                  </a:lnTo>
                  <a:lnTo>
                    <a:pt x="424" y="546"/>
                  </a:lnTo>
                  <a:lnTo>
                    <a:pt x="422" y="546"/>
                  </a:lnTo>
                  <a:lnTo>
                    <a:pt x="422" y="544"/>
                  </a:lnTo>
                  <a:lnTo>
                    <a:pt x="422" y="543"/>
                  </a:lnTo>
                  <a:lnTo>
                    <a:pt x="421" y="541"/>
                  </a:lnTo>
                  <a:lnTo>
                    <a:pt x="421" y="539"/>
                  </a:lnTo>
                  <a:lnTo>
                    <a:pt x="422" y="539"/>
                  </a:lnTo>
                  <a:lnTo>
                    <a:pt x="422" y="538"/>
                  </a:lnTo>
                  <a:lnTo>
                    <a:pt x="424" y="538"/>
                  </a:lnTo>
                  <a:lnTo>
                    <a:pt x="426" y="538"/>
                  </a:lnTo>
                  <a:lnTo>
                    <a:pt x="427" y="536"/>
                  </a:lnTo>
                  <a:lnTo>
                    <a:pt x="429" y="536"/>
                  </a:lnTo>
                  <a:lnTo>
                    <a:pt x="429" y="534"/>
                  </a:lnTo>
                  <a:lnTo>
                    <a:pt x="427" y="534"/>
                  </a:lnTo>
                  <a:lnTo>
                    <a:pt x="427" y="533"/>
                  </a:lnTo>
                  <a:lnTo>
                    <a:pt x="427" y="531"/>
                  </a:lnTo>
                  <a:lnTo>
                    <a:pt x="427" y="529"/>
                  </a:lnTo>
                  <a:lnTo>
                    <a:pt x="429" y="529"/>
                  </a:lnTo>
                  <a:lnTo>
                    <a:pt x="429" y="528"/>
                  </a:lnTo>
                  <a:lnTo>
                    <a:pt x="430" y="528"/>
                  </a:lnTo>
                  <a:lnTo>
                    <a:pt x="430" y="526"/>
                  </a:lnTo>
                  <a:lnTo>
                    <a:pt x="432" y="524"/>
                  </a:lnTo>
                  <a:lnTo>
                    <a:pt x="432" y="523"/>
                  </a:lnTo>
                  <a:lnTo>
                    <a:pt x="432" y="521"/>
                  </a:lnTo>
                  <a:lnTo>
                    <a:pt x="430" y="521"/>
                  </a:lnTo>
                  <a:lnTo>
                    <a:pt x="432" y="520"/>
                  </a:lnTo>
                  <a:lnTo>
                    <a:pt x="432" y="518"/>
                  </a:lnTo>
                  <a:lnTo>
                    <a:pt x="434" y="518"/>
                  </a:lnTo>
                  <a:lnTo>
                    <a:pt x="432" y="516"/>
                  </a:lnTo>
                  <a:lnTo>
                    <a:pt x="432" y="515"/>
                  </a:lnTo>
                  <a:lnTo>
                    <a:pt x="432" y="513"/>
                  </a:lnTo>
                  <a:lnTo>
                    <a:pt x="432" y="511"/>
                  </a:lnTo>
                  <a:lnTo>
                    <a:pt x="430" y="511"/>
                  </a:lnTo>
                  <a:lnTo>
                    <a:pt x="430" y="510"/>
                  </a:lnTo>
                  <a:lnTo>
                    <a:pt x="429" y="508"/>
                  </a:lnTo>
                  <a:lnTo>
                    <a:pt x="429" y="506"/>
                  </a:lnTo>
                  <a:lnTo>
                    <a:pt x="427" y="506"/>
                  </a:lnTo>
                  <a:lnTo>
                    <a:pt x="427" y="505"/>
                  </a:lnTo>
                  <a:lnTo>
                    <a:pt x="426" y="505"/>
                  </a:lnTo>
                  <a:lnTo>
                    <a:pt x="424" y="505"/>
                  </a:lnTo>
                  <a:lnTo>
                    <a:pt x="422" y="505"/>
                  </a:lnTo>
                  <a:lnTo>
                    <a:pt x="421" y="506"/>
                  </a:lnTo>
                  <a:lnTo>
                    <a:pt x="419" y="506"/>
                  </a:lnTo>
                  <a:lnTo>
                    <a:pt x="417" y="506"/>
                  </a:lnTo>
                  <a:lnTo>
                    <a:pt x="417" y="505"/>
                  </a:lnTo>
                  <a:lnTo>
                    <a:pt x="417" y="503"/>
                  </a:lnTo>
                  <a:lnTo>
                    <a:pt x="417" y="501"/>
                  </a:lnTo>
                  <a:lnTo>
                    <a:pt x="416" y="500"/>
                  </a:lnTo>
                  <a:lnTo>
                    <a:pt x="416" y="498"/>
                  </a:lnTo>
                  <a:lnTo>
                    <a:pt x="416" y="497"/>
                  </a:lnTo>
                  <a:lnTo>
                    <a:pt x="414" y="495"/>
                  </a:lnTo>
                  <a:lnTo>
                    <a:pt x="414" y="493"/>
                  </a:lnTo>
                  <a:lnTo>
                    <a:pt x="412" y="492"/>
                  </a:lnTo>
                  <a:lnTo>
                    <a:pt x="411" y="492"/>
                  </a:lnTo>
                  <a:lnTo>
                    <a:pt x="411" y="493"/>
                  </a:lnTo>
                  <a:lnTo>
                    <a:pt x="409" y="493"/>
                  </a:lnTo>
                  <a:lnTo>
                    <a:pt x="407" y="493"/>
                  </a:lnTo>
                  <a:lnTo>
                    <a:pt x="406" y="493"/>
                  </a:lnTo>
                  <a:lnTo>
                    <a:pt x="406" y="495"/>
                  </a:lnTo>
                  <a:lnTo>
                    <a:pt x="404" y="495"/>
                  </a:lnTo>
                  <a:lnTo>
                    <a:pt x="403" y="495"/>
                  </a:lnTo>
                  <a:lnTo>
                    <a:pt x="403" y="497"/>
                  </a:lnTo>
                  <a:lnTo>
                    <a:pt x="401" y="495"/>
                  </a:lnTo>
                  <a:lnTo>
                    <a:pt x="401" y="493"/>
                  </a:lnTo>
                  <a:lnTo>
                    <a:pt x="401" y="492"/>
                  </a:lnTo>
                  <a:lnTo>
                    <a:pt x="401" y="490"/>
                  </a:lnTo>
                  <a:lnTo>
                    <a:pt x="403" y="490"/>
                  </a:lnTo>
                  <a:lnTo>
                    <a:pt x="403" y="488"/>
                  </a:lnTo>
                  <a:lnTo>
                    <a:pt x="403" y="487"/>
                  </a:lnTo>
                  <a:lnTo>
                    <a:pt x="403" y="485"/>
                  </a:lnTo>
                  <a:lnTo>
                    <a:pt x="403" y="483"/>
                  </a:lnTo>
                  <a:lnTo>
                    <a:pt x="401" y="483"/>
                  </a:lnTo>
                  <a:lnTo>
                    <a:pt x="399" y="483"/>
                  </a:lnTo>
                  <a:lnTo>
                    <a:pt x="399" y="482"/>
                  </a:lnTo>
                  <a:lnTo>
                    <a:pt x="399" y="483"/>
                  </a:lnTo>
                  <a:lnTo>
                    <a:pt x="398" y="483"/>
                  </a:lnTo>
                  <a:lnTo>
                    <a:pt x="396" y="483"/>
                  </a:lnTo>
                  <a:lnTo>
                    <a:pt x="396" y="485"/>
                  </a:lnTo>
                  <a:lnTo>
                    <a:pt x="394" y="485"/>
                  </a:lnTo>
                  <a:lnTo>
                    <a:pt x="393" y="485"/>
                  </a:lnTo>
                  <a:lnTo>
                    <a:pt x="393" y="483"/>
                  </a:lnTo>
                  <a:lnTo>
                    <a:pt x="393" y="482"/>
                  </a:lnTo>
                  <a:lnTo>
                    <a:pt x="393" y="480"/>
                  </a:lnTo>
                  <a:lnTo>
                    <a:pt x="393" y="478"/>
                  </a:lnTo>
                  <a:lnTo>
                    <a:pt x="394" y="478"/>
                  </a:lnTo>
                  <a:lnTo>
                    <a:pt x="394" y="477"/>
                  </a:lnTo>
                  <a:lnTo>
                    <a:pt x="394" y="475"/>
                  </a:lnTo>
                  <a:lnTo>
                    <a:pt x="394" y="474"/>
                  </a:lnTo>
                  <a:lnTo>
                    <a:pt x="393" y="472"/>
                  </a:lnTo>
                  <a:lnTo>
                    <a:pt x="391" y="472"/>
                  </a:lnTo>
                  <a:lnTo>
                    <a:pt x="391" y="470"/>
                  </a:lnTo>
                  <a:lnTo>
                    <a:pt x="389" y="470"/>
                  </a:lnTo>
                  <a:lnTo>
                    <a:pt x="389" y="469"/>
                  </a:lnTo>
                  <a:lnTo>
                    <a:pt x="391" y="469"/>
                  </a:lnTo>
                  <a:lnTo>
                    <a:pt x="391" y="467"/>
                  </a:lnTo>
                  <a:lnTo>
                    <a:pt x="393" y="467"/>
                  </a:lnTo>
                  <a:lnTo>
                    <a:pt x="393" y="465"/>
                  </a:lnTo>
                  <a:lnTo>
                    <a:pt x="394" y="465"/>
                  </a:lnTo>
                  <a:lnTo>
                    <a:pt x="394" y="464"/>
                  </a:lnTo>
                  <a:lnTo>
                    <a:pt x="394" y="462"/>
                  </a:lnTo>
                  <a:lnTo>
                    <a:pt x="393" y="462"/>
                  </a:lnTo>
                  <a:lnTo>
                    <a:pt x="393" y="460"/>
                  </a:lnTo>
                  <a:lnTo>
                    <a:pt x="393" y="459"/>
                  </a:lnTo>
                  <a:lnTo>
                    <a:pt x="393" y="457"/>
                  </a:lnTo>
                  <a:lnTo>
                    <a:pt x="391" y="457"/>
                  </a:lnTo>
                  <a:lnTo>
                    <a:pt x="391" y="455"/>
                  </a:lnTo>
                  <a:lnTo>
                    <a:pt x="389" y="454"/>
                  </a:lnTo>
                  <a:lnTo>
                    <a:pt x="388" y="452"/>
                  </a:lnTo>
                  <a:lnTo>
                    <a:pt x="388" y="451"/>
                  </a:lnTo>
                  <a:lnTo>
                    <a:pt x="386" y="451"/>
                  </a:lnTo>
                  <a:lnTo>
                    <a:pt x="384" y="451"/>
                  </a:lnTo>
                  <a:lnTo>
                    <a:pt x="383" y="451"/>
                  </a:lnTo>
                  <a:lnTo>
                    <a:pt x="381" y="451"/>
                  </a:lnTo>
                  <a:lnTo>
                    <a:pt x="380" y="451"/>
                  </a:lnTo>
                  <a:lnTo>
                    <a:pt x="378" y="449"/>
                  </a:lnTo>
                  <a:lnTo>
                    <a:pt x="380" y="449"/>
                  </a:lnTo>
                  <a:lnTo>
                    <a:pt x="380" y="447"/>
                  </a:lnTo>
                  <a:lnTo>
                    <a:pt x="380" y="446"/>
                  </a:lnTo>
                  <a:lnTo>
                    <a:pt x="381" y="446"/>
                  </a:lnTo>
                  <a:lnTo>
                    <a:pt x="381" y="444"/>
                  </a:lnTo>
                  <a:lnTo>
                    <a:pt x="383" y="444"/>
                  </a:lnTo>
                  <a:lnTo>
                    <a:pt x="383" y="442"/>
                  </a:lnTo>
                  <a:lnTo>
                    <a:pt x="384" y="442"/>
                  </a:lnTo>
                  <a:lnTo>
                    <a:pt x="384" y="441"/>
                  </a:lnTo>
                  <a:lnTo>
                    <a:pt x="384" y="439"/>
                  </a:lnTo>
                  <a:lnTo>
                    <a:pt x="383" y="437"/>
                  </a:lnTo>
                  <a:lnTo>
                    <a:pt x="383" y="436"/>
                  </a:lnTo>
                  <a:lnTo>
                    <a:pt x="381" y="436"/>
                  </a:lnTo>
                  <a:lnTo>
                    <a:pt x="381" y="434"/>
                  </a:lnTo>
                  <a:lnTo>
                    <a:pt x="383" y="434"/>
                  </a:lnTo>
                  <a:lnTo>
                    <a:pt x="381" y="432"/>
                  </a:lnTo>
                  <a:lnTo>
                    <a:pt x="380" y="432"/>
                  </a:lnTo>
                  <a:lnTo>
                    <a:pt x="378" y="432"/>
                  </a:lnTo>
                  <a:lnTo>
                    <a:pt x="376" y="432"/>
                  </a:lnTo>
                  <a:lnTo>
                    <a:pt x="375" y="434"/>
                  </a:lnTo>
                  <a:lnTo>
                    <a:pt x="373" y="434"/>
                  </a:lnTo>
                  <a:lnTo>
                    <a:pt x="371" y="434"/>
                  </a:lnTo>
                  <a:lnTo>
                    <a:pt x="371" y="432"/>
                  </a:lnTo>
                  <a:lnTo>
                    <a:pt x="371" y="431"/>
                  </a:lnTo>
                  <a:lnTo>
                    <a:pt x="373" y="431"/>
                  </a:lnTo>
                  <a:lnTo>
                    <a:pt x="373" y="429"/>
                  </a:lnTo>
                  <a:lnTo>
                    <a:pt x="373" y="428"/>
                  </a:lnTo>
                  <a:lnTo>
                    <a:pt x="375" y="428"/>
                  </a:lnTo>
                  <a:lnTo>
                    <a:pt x="375" y="426"/>
                  </a:lnTo>
                  <a:lnTo>
                    <a:pt x="375" y="424"/>
                  </a:lnTo>
                  <a:lnTo>
                    <a:pt x="373" y="424"/>
                  </a:lnTo>
                  <a:lnTo>
                    <a:pt x="373" y="423"/>
                  </a:lnTo>
                  <a:lnTo>
                    <a:pt x="371" y="423"/>
                  </a:lnTo>
                  <a:lnTo>
                    <a:pt x="370" y="423"/>
                  </a:lnTo>
                  <a:lnTo>
                    <a:pt x="370" y="424"/>
                  </a:lnTo>
                  <a:lnTo>
                    <a:pt x="370" y="426"/>
                  </a:lnTo>
                  <a:lnTo>
                    <a:pt x="368" y="426"/>
                  </a:lnTo>
                  <a:lnTo>
                    <a:pt x="368" y="424"/>
                  </a:lnTo>
                  <a:lnTo>
                    <a:pt x="366" y="424"/>
                  </a:lnTo>
                  <a:lnTo>
                    <a:pt x="366" y="423"/>
                  </a:lnTo>
                  <a:lnTo>
                    <a:pt x="366" y="421"/>
                  </a:lnTo>
                  <a:lnTo>
                    <a:pt x="366" y="419"/>
                  </a:lnTo>
                  <a:lnTo>
                    <a:pt x="366" y="418"/>
                  </a:lnTo>
                  <a:lnTo>
                    <a:pt x="366" y="416"/>
                  </a:lnTo>
                  <a:lnTo>
                    <a:pt x="365" y="416"/>
                  </a:lnTo>
                  <a:lnTo>
                    <a:pt x="365" y="414"/>
                  </a:lnTo>
                  <a:lnTo>
                    <a:pt x="365" y="413"/>
                  </a:lnTo>
                  <a:lnTo>
                    <a:pt x="365" y="411"/>
                  </a:lnTo>
                  <a:lnTo>
                    <a:pt x="366" y="411"/>
                  </a:lnTo>
                  <a:lnTo>
                    <a:pt x="366" y="410"/>
                  </a:lnTo>
                  <a:lnTo>
                    <a:pt x="366" y="408"/>
                  </a:lnTo>
                  <a:lnTo>
                    <a:pt x="366" y="406"/>
                  </a:lnTo>
                  <a:lnTo>
                    <a:pt x="368" y="406"/>
                  </a:lnTo>
                  <a:lnTo>
                    <a:pt x="368" y="405"/>
                  </a:lnTo>
                  <a:lnTo>
                    <a:pt x="370" y="405"/>
                  </a:lnTo>
                  <a:lnTo>
                    <a:pt x="370" y="406"/>
                  </a:lnTo>
                  <a:lnTo>
                    <a:pt x="371" y="406"/>
                  </a:lnTo>
                  <a:lnTo>
                    <a:pt x="373" y="406"/>
                  </a:lnTo>
                  <a:lnTo>
                    <a:pt x="375" y="406"/>
                  </a:lnTo>
                  <a:lnTo>
                    <a:pt x="375" y="405"/>
                  </a:lnTo>
                  <a:lnTo>
                    <a:pt x="375" y="403"/>
                  </a:lnTo>
                  <a:lnTo>
                    <a:pt x="375" y="401"/>
                  </a:lnTo>
                  <a:lnTo>
                    <a:pt x="375" y="400"/>
                  </a:lnTo>
                  <a:lnTo>
                    <a:pt x="373" y="400"/>
                  </a:lnTo>
                  <a:lnTo>
                    <a:pt x="373" y="398"/>
                  </a:lnTo>
                  <a:lnTo>
                    <a:pt x="371" y="398"/>
                  </a:lnTo>
                  <a:lnTo>
                    <a:pt x="371" y="396"/>
                  </a:lnTo>
                  <a:lnTo>
                    <a:pt x="370" y="395"/>
                  </a:lnTo>
                  <a:lnTo>
                    <a:pt x="370" y="393"/>
                  </a:lnTo>
                  <a:lnTo>
                    <a:pt x="370" y="391"/>
                  </a:lnTo>
                  <a:lnTo>
                    <a:pt x="370" y="390"/>
                  </a:lnTo>
                  <a:lnTo>
                    <a:pt x="370" y="388"/>
                  </a:lnTo>
                  <a:lnTo>
                    <a:pt x="368" y="388"/>
                  </a:lnTo>
                  <a:lnTo>
                    <a:pt x="368" y="387"/>
                  </a:lnTo>
                  <a:lnTo>
                    <a:pt x="366" y="387"/>
                  </a:lnTo>
                  <a:lnTo>
                    <a:pt x="365" y="387"/>
                  </a:lnTo>
                  <a:lnTo>
                    <a:pt x="363" y="387"/>
                  </a:lnTo>
                  <a:lnTo>
                    <a:pt x="361" y="387"/>
                  </a:lnTo>
                  <a:lnTo>
                    <a:pt x="360" y="387"/>
                  </a:lnTo>
                  <a:lnTo>
                    <a:pt x="358" y="385"/>
                  </a:lnTo>
                  <a:lnTo>
                    <a:pt x="358" y="383"/>
                  </a:lnTo>
                  <a:lnTo>
                    <a:pt x="360" y="383"/>
                  </a:lnTo>
                  <a:lnTo>
                    <a:pt x="360" y="382"/>
                  </a:lnTo>
                  <a:lnTo>
                    <a:pt x="361" y="380"/>
                  </a:lnTo>
                  <a:lnTo>
                    <a:pt x="361" y="378"/>
                  </a:lnTo>
                  <a:lnTo>
                    <a:pt x="361" y="377"/>
                  </a:lnTo>
                  <a:lnTo>
                    <a:pt x="363" y="377"/>
                  </a:lnTo>
                  <a:lnTo>
                    <a:pt x="363" y="375"/>
                  </a:lnTo>
                  <a:lnTo>
                    <a:pt x="365" y="373"/>
                  </a:lnTo>
                  <a:lnTo>
                    <a:pt x="366" y="372"/>
                  </a:lnTo>
                  <a:lnTo>
                    <a:pt x="368" y="370"/>
                  </a:lnTo>
                  <a:lnTo>
                    <a:pt x="368" y="368"/>
                  </a:lnTo>
                  <a:lnTo>
                    <a:pt x="368" y="367"/>
                  </a:lnTo>
                  <a:lnTo>
                    <a:pt x="368" y="365"/>
                  </a:lnTo>
                  <a:lnTo>
                    <a:pt x="370" y="364"/>
                  </a:lnTo>
                  <a:lnTo>
                    <a:pt x="370" y="362"/>
                  </a:lnTo>
                  <a:lnTo>
                    <a:pt x="371" y="360"/>
                  </a:lnTo>
                  <a:lnTo>
                    <a:pt x="373" y="360"/>
                  </a:lnTo>
                  <a:lnTo>
                    <a:pt x="371" y="359"/>
                  </a:lnTo>
                  <a:lnTo>
                    <a:pt x="371" y="357"/>
                  </a:lnTo>
                  <a:lnTo>
                    <a:pt x="371" y="355"/>
                  </a:lnTo>
                  <a:lnTo>
                    <a:pt x="371" y="354"/>
                  </a:lnTo>
                  <a:lnTo>
                    <a:pt x="371" y="352"/>
                  </a:lnTo>
                  <a:lnTo>
                    <a:pt x="371" y="350"/>
                  </a:lnTo>
                  <a:lnTo>
                    <a:pt x="371" y="349"/>
                  </a:lnTo>
                  <a:lnTo>
                    <a:pt x="371" y="347"/>
                  </a:lnTo>
                  <a:lnTo>
                    <a:pt x="371" y="345"/>
                  </a:lnTo>
                  <a:lnTo>
                    <a:pt x="370" y="345"/>
                  </a:lnTo>
                  <a:lnTo>
                    <a:pt x="370" y="344"/>
                  </a:lnTo>
                  <a:lnTo>
                    <a:pt x="370" y="342"/>
                  </a:lnTo>
                  <a:lnTo>
                    <a:pt x="370" y="341"/>
                  </a:lnTo>
                  <a:lnTo>
                    <a:pt x="371" y="339"/>
                  </a:lnTo>
                  <a:lnTo>
                    <a:pt x="373" y="337"/>
                  </a:lnTo>
                  <a:lnTo>
                    <a:pt x="375" y="336"/>
                  </a:lnTo>
                  <a:lnTo>
                    <a:pt x="376" y="336"/>
                  </a:lnTo>
                  <a:lnTo>
                    <a:pt x="376" y="334"/>
                  </a:lnTo>
                  <a:lnTo>
                    <a:pt x="378" y="334"/>
                  </a:lnTo>
                  <a:lnTo>
                    <a:pt x="378" y="332"/>
                  </a:lnTo>
                  <a:lnTo>
                    <a:pt x="378" y="331"/>
                  </a:lnTo>
                  <a:lnTo>
                    <a:pt x="378" y="329"/>
                  </a:lnTo>
                  <a:lnTo>
                    <a:pt x="378" y="327"/>
                  </a:lnTo>
                  <a:lnTo>
                    <a:pt x="380" y="326"/>
                  </a:lnTo>
                  <a:lnTo>
                    <a:pt x="380" y="324"/>
                  </a:lnTo>
                  <a:lnTo>
                    <a:pt x="380" y="322"/>
                  </a:lnTo>
                  <a:lnTo>
                    <a:pt x="380" y="321"/>
                  </a:lnTo>
                  <a:lnTo>
                    <a:pt x="380" y="319"/>
                  </a:lnTo>
                  <a:lnTo>
                    <a:pt x="380" y="318"/>
                  </a:lnTo>
                  <a:lnTo>
                    <a:pt x="380" y="316"/>
                  </a:lnTo>
                  <a:lnTo>
                    <a:pt x="378" y="316"/>
                  </a:lnTo>
                  <a:lnTo>
                    <a:pt x="378" y="314"/>
                  </a:lnTo>
                  <a:lnTo>
                    <a:pt x="378" y="313"/>
                  </a:lnTo>
                  <a:lnTo>
                    <a:pt x="380" y="313"/>
                  </a:lnTo>
                  <a:lnTo>
                    <a:pt x="380" y="311"/>
                  </a:lnTo>
                  <a:lnTo>
                    <a:pt x="380" y="309"/>
                  </a:lnTo>
                  <a:lnTo>
                    <a:pt x="381" y="308"/>
                  </a:lnTo>
                  <a:lnTo>
                    <a:pt x="381" y="306"/>
                  </a:lnTo>
                  <a:lnTo>
                    <a:pt x="383" y="306"/>
                  </a:lnTo>
                  <a:lnTo>
                    <a:pt x="384" y="304"/>
                  </a:lnTo>
                  <a:lnTo>
                    <a:pt x="386" y="303"/>
                  </a:lnTo>
                  <a:lnTo>
                    <a:pt x="386" y="301"/>
                  </a:lnTo>
                  <a:lnTo>
                    <a:pt x="386" y="298"/>
                  </a:lnTo>
                  <a:lnTo>
                    <a:pt x="388" y="298"/>
                  </a:lnTo>
                  <a:lnTo>
                    <a:pt x="388" y="296"/>
                  </a:lnTo>
                  <a:lnTo>
                    <a:pt x="389" y="295"/>
                  </a:lnTo>
                  <a:lnTo>
                    <a:pt x="388" y="295"/>
                  </a:lnTo>
                  <a:lnTo>
                    <a:pt x="388" y="293"/>
                  </a:lnTo>
                  <a:lnTo>
                    <a:pt x="386" y="291"/>
                  </a:lnTo>
                  <a:lnTo>
                    <a:pt x="384" y="290"/>
                  </a:lnTo>
                  <a:lnTo>
                    <a:pt x="383" y="290"/>
                  </a:lnTo>
                  <a:lnTo>
                    <a:pt x="383" y="288"/>
                  </a:lnTo>
                  <a:lnTo>
                    <a:pt x="381" y="288"/>
                  </a:lnTo>
                  <a:lnTo>
                    <a:pt x="381" y="286"/>
                  </a:lnTo>
                  <a:lnTo>
                    <a:pt x="380" y="286"/>
                  </a:lnTo>
                  <a:lnTo>
                    <a:pt x="380" y="285"/>
                  </a:lnTo>
                  <a:lnTo>
                    <a:pt x="378" y="283"/>
                  </a:lnTo>
                  <a:lnTo>
                    <a:pt x="378" y="281"/>
                  </a:lnTo>
                  <a:lnTo>
                    <a:pt x="376" y="280"/>
                  </a:lnTo>
                  <a:lnTo>
                    <a:pt x="375" y="280"/>
                  </a:lnTo>
                  <a:lnTo>
                    <a:pt x="375" y="278"/>
                  </a:lnTo>
                  <a:lnTo>
                    <a:pt x="375" y="276"/>
                  </a:lnTo>
                  <a:lnTo>
                    <a:pt x="375" y="275"/>
                  </a:lnTo>
                  <a:lnTo>
                    <a:pt x="376" y="273"/>
                  </a:lnTo>
                  <a:lnTo>
                    <a:pt x="376" y="272"/>
                  </a:lnTo>
                  <a:lnTo>
                    <a:pt x="378" y="272"/>
                  </a:lnTo>
                  <a:lnTo>
                    <a:pt x="378" y="270"/>
                  </a:lnTo>
                  <a:lnTo>
                    <a:pt x="378" y="268"/>
                  </a:lnTo>
                  <a:lnTo>
                    <a:pt x="380" y="268"/>
                  </a:lnTo>
                  <a:lnTo>
                    <a:pt x="380" y="267"/>
                  </a:lnTo>
                  <a:lnTo>
                    <a:pt x="380" y="265"/>
                  </a:lnTo>
                  <a:lnTo>
                    <a:pt x="381" y="265"/>
                  </a:lnTo>
                  <a:lnTo>
                    <a:pt x="384" y="265"/>
                  </a:lnTo>
                  <a:lnTo>
                    <a:pt x="384" y="263"/>
                  </a:lnTo>
                  <a:lnTo>
                    <a:pt x="386" y="263"/>
                  </a:lnTo>
                  <a:lnTo>
                    <a:pt x="388" y="262"/>
                  </a:lnTo>
                  <a:lnTo>
                    <a:pt x="388" y="260"/>
                  </a:lnTo>
                  <a:lnTo>
                    <a:pt x="389" y="258"/>
                  </a:lnTo>
                  <a:lnTo>
                    <a:pt x="391" y="257"/>
                  </a:lnTo>
                  <a:lnTo>
                    <a:pt x="391" y="255"/>
                  </a:lnTo>
                  <a:lnTo>
                    <a:pt x="393" y="253"/>
                  </a:lnTo>
                  <a:lnTo>
                    <a:pt x="393" y="252"/>
                  </a:lnTo>
                  <a:lnTo>
                    <a:pt x="394" y="249"/>
                  </a:lnTo>
                  <a:lnTo>
                    <a:pt x="396" y="247"/>
                  </a:lnTo>
                  <a:lnTo>
                    <a:pt x="396" y="245"/>
                  </a:lnTo>
                  <a:lnTo>
                    <a:pt x="398" y="244"/>
                  </a:lnTo>
                  <a:lnTo>
                    <a:pt x="398" y="242"/>
                  </a:lnTo>
                  <a:lnTo>
                    <a:pt x="399" y="240"/>
                  </a:lnTo>
                  <a:lnTo>
                    <a:pt x="399" y="239"/>
                  </a:lnTo>
                  <a:lnTo>
                    <a:pt x="401" y="237"/>
                  </a:lnTo>
                  <a:lnTo>
                    <a:pt x="401" y="235"/>
                  </a:lnTo>
                  <a:lnTo>
                    <a:pt x="401" y="234"/>
                  </a:lnTo>
                  <a:lnTo>
                    <a:pt x="403" y="234"/>
                  </a:lnTo>
                  <a:lnTo>
                    <a:pt x="403" y="232"/>
                  </a:lnTo>
                  <a:lnTo>
                    <a:pt x="403" y="230"/>
                  </a:lnTo>
                  <a:lnTo>
                    <a:pt x="404" y="229"/>
                  </a:lnTo>
                  <a:lnTo>
                    <a:pt x="404" y="227"/>
                  </a:lnTo>
                  <a:lnTo>
                    <a:pt x="406" y="227"/>
                  </a:lnTo>
                  <a:lnTo>
                    <a:pt x="406" y="226"/>
                  </a:lnTo>
                  <a:lnTo>
                    <a:pt x="406" y="224"/>
                  </a:lnTo>
                  <a:lnTo>
                    <a:pt x="406" y="222"/>
                  </a:lnTo>
                  <a:lnTo>
                    <a:pt x="406" y="221"/>
                  </a:lnTo>
                  <a:lnTo>
                    <a:pt x="406" y="219"/>
                  </a:lnTo>
                  <a:lnTo>
                    <a:pt x="406" y="216"/>
                  </a:lnTo>
                  <a:lnTo>
                    <a:pt x="406" y="214"/>
                  </a:lnTo>
                  <a:lnTo>
                    <a:pt x="407" y="214"/>
                  </a:lnTo>
                  <a:lnTo>
                    <a:pt x="407" y="212"/>
                  </a:lnTo>
                  <a:lnTo>
                    <a:pt x="407" y="211"/>
                  </a:lnTo>
                  <a:lnTo>
                    <a:pt x="407" y="209"/>
                  </a:lnTo>
                  <a:lnTo>
                    <a:pt x="407" y="207"/>
                  </a:lnTo>
                  <a:lnTo>
                    <a:pt x="409" y="206"/>
                  </a:lnTo>
                  <a:lnTo>
                    <a:pt x="409" y="204"/>
                  </a:lnTo>
                  <a:lnTo>
                    <a:pt x="409" y="203"/>
                  </a:lnTo>
                  <a:lnTo>
                    <a:pt x="411" y="203"/>
                  </a:lnTo>
                  <a:lnTo>
                    <a:pt x="411" y="201"/>
                  </a:lnTo>
                  <a:lnTo>
                    <a:pt x="411" y="199"/>
                  </a:lnTo>
                  <a:lnTo>
                    <a:pt x="411" y="198"/>
                  </a:lnTo>
                  <a:lnTo>
                    <a:pt x="411" y="196"/>
                  </a:lnTo>
                  <a:lnTo>
                    <a:pt x="411" y="194"/>
                  </a:lnTo>
                  <a:lnTo>
                    <a:pt x="409" y="193"/>
                  </a:lnTo>
                  <a:lnTo>
                    <a:pt x="409" y="191"/>
                  </a:lnTo>
                  <a:lnTo>
                    <a:pt x="409" y="189"/>
                  </a:lnTo>
                  <a:lnTo>
                    <a:pt x="411" y="189"/>
                  </a:lnTo>
                  <a:lnTo>
                    <a:pt x="411" y="188"/>
                  </a:lnTo>
                  <a:lnTo>
                    <a:pt x="414" y="186"/>
                  </a:lnTo>
                  <a:lnTo>
                    <a:pt x="416" y="186"/>
                  </a:lnTo>
                  <a:lnTo>
                    <a:pt x="416" y="183"/>
                  </a:lnTo>
                  <a:lnTo>
                    <a:pt x="416" y="181"/>
                  </a:lnTo>
                  <a:lnTo>
                    <a:pt x="417" y="181"/>
                  </a:lnTo>
                  <a:lnTo>
                    <a:pt x="419" y="181"/>
                  </a:lnTo>
                  <a:lnTo>
                    <a:pt x="421" y="180"/>
                  </a:lnTo>
                  <a:lnTo>
                    <a:pt x="422" y="178"/>
                  </a:lnTo>
                  <a:lnTo>
                    <a:pt x="422" y="176"/>
                  </a:lnTo>
                  <a:lnTo>
                    <a:pt x="424" y="175"/>
                  </a:lnTo>
                  <a:lnTo>
                    <a:pt x="424" y="173"/>
                  </a:lnTo>
                  <a:lnTo>
                    <a:pt x="422" y="173"/>
                  </a:lnTo>
                  <a:lnTo>
                    <a:pt x="422" y="171"/>
                  </a:lnTo>
                  <a:lnTo>
                    <a:pt x="421" y="171"/>
                  </a:lnTo>
                  <a:lnTo>
                    <a:pt x="419" y="171"/>
                  </a:lnTo>
                  <a:lnTo>
                    <a:pt x="417" y="171"/>
                  </a:lnTo>
                  <a:lnTo>
                    <a:pt x="416" y="171"/>
                  </a:lnTo>
                  <a:lnTo>
                    <a:pt x="416" y="170"/>
                  </a:lnTo>
                  <a:lnTo>
                    <a:pt x="416" y="168"/>
                  </a:lnTo>
                  <a:lnTo>
                    <a:pt x="417" y="168"/>
                  </a:lnTo>
                  <a:lnTo>
                    <a:pt x="417" y="166"/>
                  </a:lnTo>
                  <a:lnTo>
                    <a:pt x="419" y="166"/>
                  </a:lnTo>
                  <a:lnTo>
                    <a:pt x="421" y="166"/>
                  </a:lnTo>
                  <a:lnTo>
                    <a:pt x="421" y="165"/>
                  </a:lnTo>
                  <a:lnTo>
                    <a:pt x="419" y="165"/>
                  </a:lnTo>
                  <a:lnTo>
                    <a:pt x="419" y="163"/>
                  </a:lnTo>
                  <a:lnTo>
                    <a:pt x="419" y="161"/>
                  </a:lnTo>
                  <a:lnTo>
                    <a:pt x="417" y="161"/>
                  </a:lnTo>
                  <a:lnTo>
                    <a:pt x="416" y="161"/>
                  </a:lnTo>
                  <a:lnTo>
                    <a:pt x="416" y="160"/>
                  </a:lnTo>
                  <a:lnTo>
                    <a:pt x="416" y="158"/>
                  </a:lnTo>
                  <a:lnTo>
                    <a:pt x="416" y="157"/>
                  </a:lnTo>
                  <a:lnTo>
                    <a:pt x="414" y="155"/>
                  </a:lnTo>
                  <a:lnTo>
                    <a:pt x="412" y="153"/>
                  </a:lnTo>
                  <a:lnTo>
                    <a:pt x="412" y="152"/>
                  </a:lnTo>
                  <a:lnTo>
                    <a:pt x="414" y="150"/>
                  </a:lnTo>
                  <a:lnTo>
                    <a:pt x="412" y="148"/>
                  </a:lnTo>
                  <a:lnTo>
                    <a:pt x="412" y="147"/>
                  </a:lnTo>
                  <a:lnTo>
                    <a:pt x="412" y="145"/>
                  </a:lnTo>
                  <a:lnTo>
                    <a:pt x="411" y="145"/>
                  </a:lnTo>
                  <a:lnTo>
                    <a:pt x="409" y="145"/>
                  </a:lnTo>
                  <a:lnTo>
                    <a:pt x="407" y="145"/>
                  </a:lnTo>
                  <a:lnTo>
                    <a:pt x="407" y="143"/>
                  </a:lnTo>
                  <a:lnTo>
                    <a:pt x="406" y="143"/>
                  </a:lnTo>
                  <a:lnTo>
                    <a:pt x="406" y="142"/>
                  </a:lnTo>
                  <a:lnTo>
                    <a:pt x="404" y="140"/>
                  </a:lnTo>
                  <a:lnTo>
                    <a:pt x="404" y="138"/>
                  </a:lnTo>
                  <a:lnTo>
                    <a:pt x="404" y="137"/>
                  </a:lnTo>
                  <a:lnTo>
                    <a:pt x="406" y="137"/>
                  </a:lnTo>
                  <a:lnTo>
                    <a:pt x="407" y="134"/>
                  </a:lnTo>
                  <a:lnTo>
                    <a:pt x="407" y="132"/>
                  </a:lnTo>
                  <a:lnTo>
                    <a:pt x="406" y="132"/>
                  </a:lnTo>
                  <a:lnTo>
                    <a:pt x="404" y="132"/>
                  </a:lnTo>
                  <a:lnTo>
                    <a:pt x="403" y="132"/>
                  </a:lnTo>
                  <a:lnTo>
                    <a:pt x="403" y="130"/>
                  </a:lnTo>
                  <a:lnTo>
                    <a:pt x="403" y="129"/>
                  </a:lnTo>
                  <a:lnTo>
                    <a:pt x="401" y="124"/>
                  </a:lnTo>
                  <a:lnTo>
                    <a:pt x="399" y="124"/>
                  </a:lnTo>
                  <a:lnTo>
                    <a:pt x="398" y="124"/>
                  </a:lnTo>
                  <a:lnTo>
                    <a:pt x="398" y="125"/>
                  </a:lnTo>
                  <a:lnTo>
                    <a:pt x="396" y="124"/>
                  </a:lnTo>
                  <a:lnTo>
                    <a:pt x="398" y="122"/>
                  </a:lnTo>
                  <a:lnTo>
                    <a:pt x="399" y="122"/>
                  </a:lnTo>
                  <a:lnTo>
                    <a:pt x="401" y="120"/>
                  </a:lnTo>
                  <a:lnTo>
                    <a:pt x="403" y="120"/>
                  </a:lnTo>
                  <a:lnTo>
                    <a:pt x="404" y="119"/>
                  </a:lnTo>
                  <a:lnTo>
                    <a:pt x="406" y="119"/>
                  </a:lnTo>
                  <a:lnTo>
                    <a:pt x="406" y="117"/>
                  </a:lnTo>
                  <a:lnTo>
                    <a:pt x="406" y="115"/>
                  </a:lnTo>
                  <a:lnTo>
                    <a:pt x="404" y="115"/>
                  </a:lnTo>
                  <a:lnTo>
                    <a:pt x="403" y="115"/>
                  </a:lnTo>
                  <a:lnTo>
                    <a:pt x="401" y="114"/>
                  </a:lnTo>
                  <a:lnTo>
                    <a:pt x="401" y="112"/>
                  </a:lnTo>
                  <a:lnTo>
                    <a:pt x="399" y="112"/>
                  </a:lnTo>
                  <a:lnTo>
                    <a:pt x="399" y="111"/>
                  </a:lnTo>
                  <a:lnTo>
                    <a:pt x="401" y="111"/>
                  </a:lnTo>
                  <a:lnTo>
                    <a:pt x="401" y="109"/>
                  </a:lnTo>
                  <a:lnTo>
                    <a:pt x="403" y="109"/>
                  </a:lnTo>
                  <a:lnTo>
                    <a:pt x="404" y="107"/>
                  </a:lnTo>
                  <a:lnTo>
                    <a:pt x="404" y="106"/>
                  </a:lnTo>
                  <a:lnTo>
                    <a:pt x="406" y="104"/>
                  </a:lnTo>
                  <a:lnTo>
                    <a:pt x="407" y="102"/>
                  </a:lnTo>
                  <a:lnTo>
                    <a:pt x="409" y="102"/>
                  </a:lnTo>
                  <a:lnTo>
                    <a:pt x="409" y="101"/>
                  </a:lnTo>
                  <a:lnTo>
                    <a:pt x="409" y="99"/>
                  </a:lnTo>
                  <a:lnTo>
                    <a:pt x="409" y="97"/>
                  </a:lnTo>
                  <a:lnTo>
                    <a:pt x="407" y="97"/>
                  </a:lnTo>
                  <a:lnTo>
                    <a:pt x="407" y="96"/>
                  </a:lnTo>
                  <a:lnTo>
                    <a:pt x="407" y="94"/>
                  </a:lnTo>
                  <a:lnTo>
                    <a:pt x="407" y="92"/>
                  </a:lnTo>
                  <a:lnTo>
                    <a:pt x="407" y="91"/>
                  </a:lnTo>
                  <a:lnTo>
                    <a:pt x="407" y="89"/>
                  </a:lnTo>
                  <a:lnTo>
                    <a:pt x="406" y="89"/>
                  </a:lnTo>
                  <a:lnTo>
                    <a:pt x="404" y="89"/>
                  </a:lnTo>
                  <a:lnTo>
                    <a:pt x="404" y="91"/>
                  </a:lnTo>
                  <a:lnTo>
                    <a:pt x="403" y="91"/>
                  </a:lnTo>
                  <a:lnTo>
                    <a:pt x="401" y="91"/>
                  </a:lnTo>
                  <a:lnTo>
                    <a:pt x="399" y="91"/>
                  </a:lnTo>
                  <a:lnTo>
                    <a:pt x="399" y="89"/>
                  </a:lnTo>
                  <a:lnTo>
                    <a:pt x="399" y="88"/>
                  </a:lnTo>
                  <a:lnTo>
                    <a:pt x="401" y="86"/>
                  </a:lnTo>
                  <a:lnTo>
                    <a:pt x="403" y="83"/>
                  </a:lnTo>
                  <a:lnTo>
                    <a:pt x="403" y="81"/>
                  </a:lnTo>
                  <a:lnTo>
                    <a:pt x="403" y="79"/>
                  </a:lnTo>
                  <a:lnTo>
                    <a:pt x="404" y="78"/>
                  </a:lnTo>
                  <a:lnTo>
                    <a:pt x="404" y="76"/>
                  </a:lnTo>
                  <a:lnTo>
                    <a:pt x="403" y="74"/>
                  </a:lnTo>
                  <a:lnTo>
                    <a:pt x="403" y="73"/>
                  </a:lnTo>
                  <a:lnTo>
                    <a:pt x="401" y="69"/>
                  </a:lnTo>
                  <a:lnTo>
                    <a:pt x="401" y="68"/>
                  </a:lnTo>
                  <a:lnTo>
                    <a:pt x="401" y="66"/>
                  </a:lnTo>
                  <a:lnTo>
                    <a:pt x="401" y="65"/>
                  </a:lnTo>
                  <a:lnTo>
                    <a:pt x="401" y="63"/>
                  </a:lnTo>
                  <a:lnTo>
                    <a:pt x="401" y="61"/>
                  </a:lnTo>
                  <a:lnTo>
                    <a:pt x="401" y="60"/>
                  </a:lnTo>
                  <a:lnTo>
                    <a:pt x="403" y="58"/>
                  </a:lnTo>
                  <a:lnTo>
                    <a:pt x="403" y="56"/>
                  </a:lnTo>
                  <a:lnTo>
                    <a:pt x="404" y="55"/>
                  </a:lnTo>
                  <a:lnTo>
                    <a:pt x="403" y="55"/>
                  </a:lnTo>
                  <a:lnTo>
                    <a:pt x="404" y="55"/>
                  </a:lnTo>
                  <a:lnTo>
                    <a:pt x="404" y="53"/>
                  </a:lnTo>
                  <a:lnTo>
                    <a:pt x="406" y="51"/>
                  </a:lnTo>
                  <a:lnTo>
                    <a:pt x="406" y="50"/>
                  </a:lnTo>
                  <a:lnTo>
                    <a:pt x="407" y="50"/>
                  </a:lnTo>
                  <a:lnTo>
                    <a:pt x="407" y="48"/>
                  </a:lnTo>
                  <a:lnTo>
                    <a:pt x="409" y="48"/>
                  </a:lnTo>
                  <a:lnTo>
                    <a:pt x="409" y="46"/>
                  </a:lnTo>
                  <a:lnTo>
                    <a:pt x="409" y="45"/>
                  </a:lnTo>
                  <a:lnTo>
                    <a:pt x="409" y="43"/>
                  </a:lnTo>
                  <a:lnTo>
                    <a:pt x="412" y="40"/>
                  </a:lnTo>
                  <a:lnTo>
                    <a:pt x="412" y="38"/>
                  </a:lnTo>
                  <a:lnTo>
                    <a:pt x="414" y="37"/>
                  </a:lnTo>
                  <a:lnTo>
                    <a:pt x="416" y="37"/>
                  </a:lnTo>
                  <a:lnTo>
                    <a:pt x="417" y="37"/>
                  </a:lnTo>
                  <a:lnTo>
                    <a:pt x="419" y="37"/>
                  </a:lnTo>
                  <a:lnTo>
                    <a:pt x="421" y="37"/>
                  </a:lnTo>
                  <a:lnTo>
                    <a:pt x="422" y="37"/>
                  </a:lnTo>
                  <a:lnTo>
                    <a:pt x="424" y="37"/>
                  </a:lnTo>
                  <a:lnTo>
                    <a:pt x="427" y="37"/>
                  </a:lnTo>
                  <a:lnTo>
                    <a:pt x="429" y="37"/>
                  </a:lnTo>
                  <a:lnTo>
                    <a:pt x="430" y="37"/>
                  </a:lnTo>
                  <a:lnTo>
                    <a:pt x="432" y="37"/>
                  </a:lnTo>
                  <a:lnTo>
                    <a:pt x="434" y="37"/>
                  </a:lnTo>
                  <a:lnTo>
                    <a:pt x="435" y="37"/>
                  </a:lnTo>
                  <a:lnTo>
                    <a:pt x="437" y="37"/>
                  </a:lnTo>
                  <a:lnTo>
                    <a:pt x="439" y="38"/>
                  </a:lnTo>
                  <a:lnTo>
                    <a:pt x="440" y="40"/>
                  </a:lnTo>
                  <a:lnTo>
                    <a:pt x="442" y="42"/>
                  </a:lnTo>
                  <a:lnTo>
                    <a:pt x="444" y="42"/>
                  </a:lnTo>
                  <a:lnTo>
                    <a:pt x="444" y="43"/>
                  </a:lnTo>
                  <a:lnTo>
                    <a:pt x="445" y="43"/>
                  </a:lnTo>
                  <a:lnTo>
                    <a:pt x="447" y="43"/>
                  </a:lnTo>
                  <a:lnTo>
                    <a:pt x="447" y="45"/>
                  </a:lnTo>
                  <a:lnTo>
                    <a:pt x="449" y="45"/>
                  </a:lnTo>
                  <a:lnTo>
                    <a:pt x="449" y="43"/>
                  </a:lnTo>
                  <a:lnTo>
                    <a:pt x="450" y="43"/>
                  </a:lnTo>
                  <a:lnTo>
                    <a:pt x="450" y="42"/>
                  </a:lnTo>
                  <a:lnTo>
                    <a:pt x="452" y="40"/>
                  </a:lnTo>
                  <a:lnTo>
                    <a:pt x="453" y="40"/>
                  </a:lnTo>
                  <a:lnTo>
                    <a:pt x="453" y="38"/>
                  </a:lnTo>
                  <a:lnTo>
                    <a:pt x="455" y="37"/>
                  </a:lnTo>
                  <a:lnTo>
                    <a:pt x="455" y="35"/>
                  </a:lnTo>
                  <a:lnTo>
                    <a:pt x="455" y="33"/>
                  </a:lnTo>
                  <a:lnTo>
                    <a:pt x="457" y="30"/>
                  </a:lnTo>
                  <a:lnTo>
                    <a:pt x="457" y="27"/>
                  </a:lnTo>
                  <a:lnTo>
                    <a:pt x="458" y="23"/>
                  </a:lnTo>
                  <a:lnTo>
                    <a:pt x="458" y="22"/>
                  </a:lnTo>
                  <a:lnTo>
                    <a:pt x="460" y="20"/>
                  </a:lnTo>
                  <a:lnTo>
                    <a:pt x="463" y="19"/>
                  </a:lnTo>
                  <a:lnTo>
                    <a:pt x="465" y="19"/>
                  </a:lnTo>
                  <a:lnTo>
                    <a:pt x="468" y="17"/>
                  </a:lnTo>
                  <a:lnTo>
                    <a:pt x="470" y="15"/>
                  </a:lnTo>
                  <a:lnTo>
                    <a:pt x="472" y="14"/>
                  </a:lnTo>
                  <a:lnTo>
                    <a:pt x="473" y="14"/>
                  </a:lnTo>
                  <a:lnTo>
                    <a:pt x="476" y="12"/>
                  </a:lnTo>
                  <a:lnTo>
                    <a:pt x="478" y="12"/>
                  </a:lnTo>
                  <a:lnTo>
                    <a:pt x="481" y="14"/>
                  </a:lnTo>
                  <a:lnTo>
                    <a:pt x="483" y="14"/>
                  </a:lnTo>
                  <a:lnTo>
                    <a:pt x="486" y="14"/>
                  </a:lnTo>
                  <a:lnTo>
                    <a:pt x="486" y="15"/>
                  </a:lnTo>
                  <a:lnTo>
                    <a:pt x="488" y="15"/>
                  </a:lnTo>
                  <a:lnTo>
                    <a:pt x="490" y="17"/>
                  </a:lnTo>
                  <a:lnTo>
                    <a:pt x="491" y="17"/>
                  </a:lnTo>
                  <a:lnTo>
                    <a:pt x="495" y="19"/>
                  </a:lnTo>
                  <a:lnTo>
                    <a:pt x="498" y="19"/>
                  </a:lnTo>
                  <a:lnTo>
                    <a:pt x="501" y="19"/>
                  </a:lnTo>
                  <a:lnTo>
                    <a:pt x="503" y="19"/>
                  </a:lnTo>
                  <a:lnTo>
                    <a:pt x="504" y="19"/>
                  </a:lnTo>
                  <a:lnTo>
                    <a:pt x="508" y="19"/>
                  </a:lnTo>
                  <a:lnTo>
                    <a:pt x="509" y="19"/>
                  </a:lnTo>
                  <a:lnTo>
                    <a:pt x="513" y="20"/>
                  </a:lnTo>
                  <a:lnTo>
                    <a:pt x="514" y="20"/>
                  </a:lnTo>
                  <a:lnTo>
                    <a:pt x="516" y="22"/>
                  </a:lnTo>
                  <a:lnTo>
                    <a:pt x="518" y="23"/>
                  </a:lnTo>
                  <a:lnTo>
                    <a:pt x="519" y="25"/>
                  </a:lnTo>
                  <a:lnTo>
                    <a:pt x="521" y="27"/>
                  </a:lnTo>
                  <a:lnTo>
                    <a:pt x="522" y="27"/>
                  </a:lnTo>
                  <a:lnTo>
                    <a:pt x="526" y="28"/>
                  </a:lnTo>
                  <a:lnTo>
                    <a:pt x="527" y="30"/>
                  </a:lnTo>
                  <a:lnTo>
                    <a:pt x="531" y="32"/>
                  </a:lnTo>
                  <a:lnTo>
                    <a:pt x="537" y="33"/>
                  </a:lnTo>
                  <a:lnTo>
                    <a:pt x="539" y="35"/>
                  </a:lnTo>
                  <a:lnTo>
                    <a:pt x="544" y="37"/>
                  </a:lnTo>
                  <a:lnTo>
                    <a:pt x="547" y="38"/>
                  </a:lnTo>
                  <a:lnTo>
                    <a:pt x="549" y="38"/>
                  </a:lnTo>
                  <a:lnTo>
                    <a:pt x="552" y="42"/>
                  </a:lnTo>
                  <a:lnTo>
                    <a:pt x="557" y="43"/>
                  </a:lnTo>
                  <a:lnTo>
                    <a:pt x="560" y="45"/>
                  </a:lnTo>
                  <a:lnTo>
                    <a:pt x="562" y="46"/>
                  </a:lnTo>
                  <a:lnTo>
                    <a:pt x="565" y="48"/>
                  </a:lnTo>
                  <a:lnTo>
                    <a:pt x="567" y="48"/>
                  </a:lnTo>
                  <a:lnTo>
                    <a:pt x="568" y="50"/>
                  </a:lnTo>
                  <a:lnTo>
                    <a:pt x="568" y="51"/>
                  </a:lnTo>
                  <a:lnTo>
                    <a:pt x="570" y="55"/>
                  </a:lnTo>
                  <a:lnTo>
                    <a:pt x="572" y="56"/>
                  </a:lnTo>
                  <a:lnTo>
                    <a:pt x="572" y="60"/>
                  </a:lnTo>
                  <a:lnTo>
                    <a:pt x="572" y="63"/>
                  </a:lnTo>
                  <a:lnTo>
                    <a:pt x="573" y="66"/>
                  </a:lnTo>
                  <a:lnTo>
                    <a:pt x="573" y="69"/>
                  </a:lnTo>
                  <a:lnTo>
                    <a:pt x="573" y="71"/>
                  </a:lnTo>
                  <a:lnTo>
                    <a:pt x="575" y="74"/>
                  </a:lnTo>
                  <a:lnTo>
                    <a:pt x="577" y="76"/>
                  </a:lnTo>
                  <a:lnTo>
                    <a:pt x="577" y="78"/>
                  </a:lnTo>
                  <a:lnTo>
                    <a:pt x="578" y="81"/>
                  </a:lnTo>
                  <a:lnTo>
                    <a:pt x="578" y="83"/>
                  </a:lnTo>
                  <a:lnTo>
                    <a:pt x="580" y="84"/>
                  </a:lnTo>
                  <a:lnTo>
                    <a:pt x="580" y="86"/>
                  </a:lnTo>
                  <a:lnTo>
                    <a:pt x="582" y="89"/>
                  </a:lnTo>
                  <a:lnTo>
                    <a:pt x="583" y="89"/>
                  </a:lnTo>
                  <a:lnTo>
                    <a:pt x="583" y="92"/>
                  </a:lnTo>
                  <a:lnTo>
                    <a:pt x="585" y="94"/>
                  </a:lnTo>
                  <a:lnTo>
                    <a:pt x="585" y="96"/>
                  </a:lnTo>
                  <a:lnTo>
                    <a:pt x="587" y="99"/>
                  </a:lnTo>
                  <a:lnTo>
                    <a:pt x="588" y="99"/>
                  </a:lnTo>
                  <a:lnTo>
                    <a:pt x="590" y="101"/>
                  </a:lnTo>
                  <a:lnTo>
                    <a:pt x="592" y="102"/>
                  </a:lnTo>
                  <a:lnTo>
                    <a:pt x="593" y="102"/>
                  </a:lnTo>
                  <a:lnTo>
                    <a:pt x="595" y="104"/>
                  </a:lnTo>
                  <a:lnTo>
                    <a:pt x="601" y="106"/>
                  </a:lnTo>
                  <a:lnTo>
                    <a:pt x="606" y="106"/>
                  </a:lnTo>
                  <a:lnTo>
                    <a:pt x="610" y="104"/>
                  </a:lnTo>
                  <a:lnTo>
                    <a:pt x="610" y="102"/>
                  </a:lnTo>
                  <a:lnTo>
                    <a:pt x="611" y="101"/>
                  </a:lnTo>
                  <a:lnTo>
                    <a:pt x="615" y="101"/>
                  </a:lnTo>
                  <a:lnTo>
                    <a:pt x="615" y="102"/>
                  </a:lnTo>
                  <a:lnTo>
                    <a:pt x="616" y="102"/>
                  </a:lnTo>
                  <a:lnTo>
                    <a:pt x="618" y="104"/>
                  </a:lnTo>
                  <a:lnTo>
                    <a:pt x="619" y="104"/>
                  </a:lnTo>
                  <a:lnTo>
                    <a:pt x="621" y="104"/>
                  </a:lnTo>
                  <a:lnTo>
                    <a:pt x="624" y="104"/>
                  </a:lnTo>
                  <a:lnTo>
                    <a:pt x="626" y="104"/>
                  </a:lnTo>
                  <a:lnTo>
                    <a:pt x="631" y="104"/>
                  </a:lnTo>
                  <a:lnTo>
                    <a:pt x="633" y="101"/>
                  </a:lnTo>
                  <a:lnTo>
                    <a:pt x="634" y="101"/>
                  </a:lnTo>
                  <a:lnTo>
                    <a:pt x="634" y="99"/>
                  </a:lnTo>
                  <a:lnTo>
                    <a:pt x="634" y="97"/>
                  </a:lnTo>
                  <a:lnTo>
                    <a:pt x="636" y="97"/>
                  </a:lnTo>
                  <a:lnTo>
                    <a:pt x="638" y="96"/>
                  </a:lnTo>
                  <a:lnTo>
                    <a:pt x="639" y="96"/>
                  </a:lnTo>
                  <a:lnTo>
                    <a:pt x="639" y="94"/>
                  </a:lnTo>
                  <a:lnTo>
                    <a:pt x="639" y="92"/>
                  </a:lnTo>
                  <a:lnTo>
                    <a:pt x="639" y="91"/>
                  </a:lnTo>
                  <a:lnTo>
                    <a:pt x="641" y="91"/>
                  </a:lnTo>
                  <a:lnTo>
                    <a:pt x="642" y="91"/>
                  </a:lnTo>
                  <a:lnTo>
                    <a:pt x="644" y="91"/>
                  </a:lnTo>
                  <a:lnTo>
                    <a:pt x="646" y="91"/>
                  </a:lnTo>
                  <a:lnTo>
                    <a:pt x="646" y="92"/>
                  </a:lnTo>
                  <a:lnTo>
                    <a:pt x="647" y="92"/>
                  </a:lnTo>
                  <a:lnTo>
                    <a:pt x="647" y="94"/>
                  </a:lnTo>
                  <a:lnTo>
                    <a:pt x="649" y="96"/>
                  </a:lnTo>
                  <a:lnTo>
                    <a:pt x="651" y="97"/>
                  </a:lnTo>
                  <a:lnTo>
                    <a:pt x="652" y="97"/>
                  </a:lnTo>
                  <a:lnTo>
                    <a:pt x="654" y="99"/>
                  </a:lnTo>
                  <a:lnTo>
                    <a:pt x="656" y="99"/>
                  </a:lnTo>
                  <a:lnTo>
                    <a:pt x="662" y="99"/>
                  </a:lnTo>
                  <a:lnTo>
                    <a:pt x="665" y="99"/>
                  </a:lnTo>
                  <a:lnTo>
                    <a:pt x="669" y="101"/>
                  </a:lnTo>
                  <a:lnTo>
                    <a:pt x="674" y="101"/>
                  </a:lnTo>
                  <a:lnTo>
                    <a:pt x="675" y="101"/>
                  </a:lnTo>
                  <a:lnTo>
                    <a:pt x="680" y="101"/>
                  </a:lnTo>
                  <a:lnTo>
                    <a:pt x="684" y="101"/>
                  </a:lnTo>
                  <a:lnTo>
                    <a:pt x="687" y="101"/>
                  </a:lnTo>
                  <a:lnTo>
                    <a:pt x="690" y="101"/>
                  </a:lnTo>
                  <a:lnTo>
                    <a:pt x="693" y="101"/>
                  </a:lnTo>
                  <a:lnTo>
                    <a:pt x="695" y="101"/>
                  </a:lnTo>
                  <a:lnTo>
                    <a:pt x="698" y="102"/>
                  </a:lnTo>
                  <a:lnTo>
                    <a:pt x="703" y="101"/>
                  </a:lnTo>
                  <a:lnTo>
                    <a:pt x="707" y="101"/>
                  </a:lnTo>
                  <a:lnTo>
                    <a:pt x="707" y="97"/>
                  </a:lnTo>
                  <a:lnTo>
                    <a:pt x="708" y="94"/>
                  </a:lnTo>
                  <a:lnTo>
                    <a:pt x="710" y="92"/>
                  </a:lnTo>
                  <a:lnTo>
                    <a:pt x="711" y="89"/>
                  </a:lnTo>
                  <a:lnTo>
                    <a:pt x="713" y="88"/>
                  </a:lnTo>
                  <a:lnTo>
                    <a:pt x="715" y="84"/>
                  </a:lnTo>
                  <a:lnTo>
                    <a:pt x="715" y="83"/>
                  </a:lnTo>
                  <a:lnTo>
                    <a:pt x="716" y="81"/>
                  </a:lnTo>
                  <a:lnTo>
                    <a:pt x="716" y="78"/>
                  </a:lnTo>
                  <a:lnTo>
                    <a:pt x="716" y="74"/>
                  </a:lnTo>
                  <a:lnTo>
                    <a:pt x="720" y="71"/>
                  </a:lnTo>
                  <a:lnTo>
                    <a:pt x="723" y="69"/>
                  </a:lnTo>
                  <a:lnTo>
                    <a:pt x="725" y="68"/>
                  </a:lnTo>
                  <a:lnTo>
                    <a:pt x="726" y="66"/>
                  </a:lnTo>
                  <a:lnTo>
                    <a:pt x="728" y="65"/>
                  </a:lnTo>
                  <a:lnTo>
                    <a:pt x="731" y="63"/>
                  </a:lnTo>
                  <a:lnTo>
                    <a:pt x="733" y="61"/>
                  </a:lnTo>
                  <a:lnTo>
                    <a:pt x="734" y="60"/>
                  </a:lnTo>
                  <a:lnTo>
                    <a:pt x="736" y="60"/>
                  </a:lnTo>
                  <a:lnTo>
                    <a:pt x="738" y="58"/>
                  </a:lnTo>
                  <a:lnTo>
                    <a:pt x="738" y="56"/>
                  </a:lnTo>
                  <a:lnTo>
                    <a:pt x="739" y="55"/>
                  </a:lnTo>
                  <a:lnTo>
                    <a:pt x="741" y="53"/>
                  </a:lnTo>
                  <a:lnTo>
                    <a:pt x="743" y="51"/>
                  </a:lnTo>
                  <a:lnTo>
                    <a:pt x="746" y="48"/>
                  </a:lnTo>
                  <a:lnTo>
                    <a:pt x="751" y="46"/>
                  </a:lnTo>
                  <a:lnTo>
                    <a:pt x="756" y="48"/>
                  </a:lnTo>
                  <a:lnTo>
                    <a:pt x="759" y="48"/>
                  </a:lnTo>
                  <a:lnTo>
                    <a:pt x="761" y="48"/>
                  </a:lnTo>
                  <a:lnTo>
                    <a:pt x="764" y="50"/>
                  </a:lnTo>
                  <a:lnTo>
                    <a:pt x="766" y="50"/>
                  </a:lnTo>
                  <a:lnTo>
                    <a:pt x="767" y="50"/>
                  </a:lnTo>
                  <a:lnTo>
                    <a:pt x="769" y="50"/>
                  </a:lnTo>
                  <a:lnTo>
                    <a:pt x="777" y="53"/>
                  </a:lnTo>
                  <a:lnTo>
                    <a:pt x="780" y="55"/>
                  </a:lnTo>
                  <a:lnTo>
                    <a:pt x="782" y="55"/>
                  </a:lnTo>
                  <a:lnTo>
                    <a:pt x="784" y="55"/>
                  </a:lnTo>
                  <a:lnTo>
                    <a:pt x="789" y="58"/>
                  </a:lnTo>
                  <a:lnTo>
                    <a:pt x="790" y="63"/>
                  </a:lnTo>
                  <a:lnTo>
                    <a:pt x="792" y="66"/>
                  </a:lnTo>
                  <a:lnTo>
                    <a:pt x="794" y="69"/>
                  </a:lnTo>
                  <a:lnTo>
                    <a:pt x="795" y="73"/>
                  </a:lnTo>
                  <a:lnTo>
                    <a:pt x="797" y="76"/>
                  </a:lnTo>
                  <a:lnTo>
                    <a:pt x="799" y="78"/>
                  </a:lnTo>
                  <a:lnTo>
                    <a:pt x="799" y="79"/>
                  </a:lnTo>
                  <a:lnTo>
                    <a:pt x="799" y="83"/>
                  </a:lnTo>
                  <a:lnTo>
                    <a:pt x="800" y="84"/>
                  </a:lnTo>
                  <a:lnTo>
                    <a:pt x="802" y="89"/>
                  </a:lnTo>
                  <a:lnTo>
                    <a:pt x="802" y="91"/>
                  </a:lnTo>
                  <a:lnTo>
                    <a:pt x="803" y="94"/>
                  </a:lnTo>
                  <a:lnTo>
                    <a:pt x="803" y="96"/>
                  </a:lnTo>
                  <a:lnTo>
                    <a:pt x="805" y="97"/>
                  </a:lnTo>
                  <a:lnTo>
                    <a:pt x="807" y="97"/>
                  </a:lnTo>
                  <a:lnTo>
                    <a:pt x="807" y="99"/>
                  </a:lnTo>
                  <a:lnTo>
                    <a:pt x="807" y="101"/>
                  </a:lnTo>
                  <a:lnTo>
                    <a:pt x="807" y="102"/>
                  </a:lnTo>
                  <a:lnTo>
                    <a:pt x="808" y="104"/>
                  </a:lnTo>
                  <a:lnTo>
                    <a:pt x="808" y="106"/>
                  </a:lnTo>
                  <a:lnTo>
                    <a:pt x="810" y="106"/>
                  </a:lnTo>
                  <a:lnTo>
                    <a:pt x="810" y="107"/>
                  </a:lnTo>
                  <a:lnTo>
                    <a:pt x="810" y="109"/>
                  </a:lnTo>
                  <a:lnTo>
                    <a:pt x="812" y="112"/>
                  </a:lnTo>
                  <a:lnTo>
                    <a:pt x="817" y="114"/>
                  </a:lnTo>
                  <a:lnTo>
                    <a:pt x="818" y="112"/>
                  </a:lnTo>
                  <a:lnTo>
                    <a:pt x="820" y="112"/>
                  </a:lnTo>
                  <a:lnTo>
                    <a:pt x="822" y="112"/>
                  </a:lnTo>
                  <a:lnTo>
                    <a:pt x="823" y="111"/>
                  </a:lnTo>
                  <a:lnTo>
                    <a:pt x="825" y="109"/>
                  </a:lnTo>
                  <a:lnTo>
                    <a:pt x="828" y="107"/>
                  </a:lnTo>
                  <a:lnTo>
                    <a:pt x="831" y="107"/>
                  </a:lnTo>
                  <a:lnTo>
                    <a:pt x="835" y="109"/>
                  </a:lnTo>
                  <a:lnTo>
                    <a:pt x="836" y="111"/>
                  </a:lnTo>
                  <a:lnTo>
                    <a:pt x="838" y="111"/>
                  </a:lnTo>
                  <a:lnTo>
                    <a:pt x="841" y="112"/>
                  </a:lnTo>
                  <a:lnTo>
                    <a:pt x="843" y="114"/>
                  </a:lnTo>
                  <a:lnTo>
                    <a:pt x="846" y="112"/>
                  </a:lnTo>
                  <a:lnTo>
                    <a:pt x="848" y="112"/>
                  </a:lnTo>
                  <a:lnTo>
                    <a:pt x="851" y="112"/>
                  </a:lnTo>
                  <a:lnTo>
                    <a:pt x="854" y="112"/>
                  </a:lnTo>
                  <a:lnTo>
                    <a:pt x="858" y="114"/>
                  </a:lnTo>
                  <a:lnTo>
                    <a:pt x="861" y="114"/>
                  </a:lnTo>
                  <a:lnTo>
                    <a:pt x="864" y="112"/>
                  </a:lnTo>
                  <a:lnTo>
                    <a:pt x="868" y="112"/>
                  </a:lnTo>
                  <a:lnTo>
                    <a:pt x="869" y="114"/>
                  </a:lnTo>
                  <a:lnTo>
                    <a:pt x="871" y="115"/>
                  </a:lnTo>
                  <a:lnTo>
                    <a:pt x="874" y="115"/>
                  </a:lnTo>
                  <a:lnTo>
                    <a:pt x="876" y="117"/>
                  </a:lnTo>
                  <a:lnTo>
                    <a:pt x="879" y="117"/>
                  </a:lnTo>
                  <a:lnTo>
                    <a:pt x="881" y="119"/>
                  </a:lnTo>
                  <a:lnTo>
                    <a:pt x="882" y="117"/>
                  </a:lnTo>
                  <a:lnTo>
                    <a:pt x="884" y="117"/>
                  </a:lnTo>
                  <a:lnTo>
                    <a:pt x="887" y="117"/>
                  </a:lnTo>
                  <a:lnTo>
                    <a:pt x="889" y="119"/>
                  </a:lnTo>
                  <a:lnTo>
                    <a:pt x="891" y="120"/>
                  </a:lnTo>
                  <a:lnTo>
                    <a:pt x="892" y="120"/>
                  </a:lnTo>
                  <a:lnTo>
                    <a:pt x="897" y="122"/>
                  </a:lnTo>
                  <a:lnTo>
                    <a:pt x="899" y="122"/>
                  </a:lnTo>
                  <a:lnTo>
                    <a:pt x="900" y="122"/>
                  </a:lnTo>
                  <a:lnTo>
                    <a:pt x="904" y="120"/>
                  </a:lnTo>
                  <a:lnTo>
                    <a:pt x="907" y="120"/>
                  </a:lnTo>
                  <a:lnTo>
                    <a:pt x="909" y="120"/>
                  </a:lnTo>
                  <a:lnTo>
                    <a:pt x="910" y="120"/>
                  </a:lnTo>
                  <a:lnTo>
                    <a:pt x="912" y="120"/>
                  </a:lnTo>
                  <a:lnTo>
                    <a:pt x="914" y="120"/>
                  </a:lnTo>
                  <a:lnTo>
                    <a:pt x="915" y="119"/>
                  </a:lnTo>
                  <a:lnTo>
                    <a:pt x="917" y="117"/>
                  </a:lnTo>
                  <a:lnTo>
                    <a:pt x="918" y="117"/>
                  </a:lnTo>
                  <a:lnTo>
                    <a:pt x="918" y="115"/>
                  </a:lnTo>
                  <a:lnTo>
                    <a:pt x="922" y="114"/>
                  </a:lnTo>
                  <a:lnTo>
                    <a:pt x="925" y="114"/>
                  </a:lnTo>
                  <a:lnTo>
                    <a:pt x="927" y="112"/>
                  </a:lnTo>
                  <a:lnTo>
                    <a:pt x="928" y="112"/>
                  </a:lnTo>
                  <a:lnTo>
                    <a:pt x="930" y="112"/>
                  </a:lnTo>
                  <a:lnTo>
                    <a:pt x="932" y="111"/>
                  </a:lnTo>
                  <a:lnTo>
                    <a:pt x="932" y="109"/>
                  </a:lnTo>
                  <a:lnTo>
                    <a:pt x="933" y="109"/>
                  </a:lnTo>
                  <a:lnTo>
                    <a:pt x="933" y="107"/>
                  </a:lnTo>
                  <a:lnTo>
                    <a:pt x="935" y="107"/>
                  </a:lnTo>
                  <a:lnTo>
                    <a:pt x="935" y="106"/>
                  </a:lnTo>
                  <a:lnTo>
                    <a:pt x="937" y="104"/>
                  </a:lnTo>
                  <a:lnTo>
                    <a:pt x="937" y="102"/>
                  </a:lnTo>
                  <a:lnTo>
                    <a:pt x="938" y="101"/>
                  </a:lnTo>
                  <a:lnTo>
                    <a:pt x="940" y="102"/>
                  </a:lnTo>
                  <a:lnTo>
                    <a:pt x="943" y="102"/>
                  </a:lnTo>
                  <a:lnTo>
                    <a:pt x="948" y="104"/>
                  </a:lnTo>
                  <a:lnTo>
                    <a:pt x="951" y="104"/>
                  </a:lnTo>
                  <a:lnTo>
                    <a:pt x="955" y="106"/>
                  </a:lnTo>
                  <a:lnTo>
                    <a:pt x="956" y="107"/>
                  </a:lnTo>
                  <a:lnTo>
                    <a:pt x="958" y="107"/>
                  </a:lnTo>
                  <a:lnTo>
                    <a:pt x="960" y="107"/>
                  </a:lnTo>
                  <a:lnTo>
                    <a:pt x="960" y="109"/>
                  </a:lnTo>
                  <a:lnTo>
                    <a:pt x="963" y="111"/>
                  </a:lnTo>
                  <a:lnTo>
                    <a:pt x="964" y="111"/>
                  </a:lnTo>
                  <a:lnTo>
                    <a:pt x="966" y="111"/>
                  </a:lnTo>
                  <a:lnTo>
                    <a:pt x="968" y="112"/>
                  </a:lnTo>
                  <a:lnTo>
                    <a:pt x="971" y="114"/>
                  </a:lnTo>
                  <a:lnTo>
                    <a:pt x="974" y="115"/>
                  </a:lnTo>
                  <a:lnTo>
                    <a:pt x="976" y="114"/>
                  </a:lnTo>
                  <a:lnTo>
                    <a:pt x="984" y="112"/>
                  </a:lnTo>
                  <a:lnTo>
                    <a:pt x="991" y="112"/>
                  </a:lnTo>
                  <a:lnTo>
                    <a:pt x="994" y="111"/>
                  </a:lnTo>
                  <a:lnTo>
                    <a:pt x="997" y="111"/>
                  </a:lnTo>
                  <a:lnTo>
                    <a:pt x="999" y="111"/>
                  </a:lnTo>
                  <a:lnTo>
                    <a:pt x="1002" y="111"/>
                  </a:lnTo>
                  <a:lnTo>
                    <a:pt x="1004" y="112"/>
                  </a:lnTo>
                  <a:lnTo>
                    <a:pt x="1009" y="111"/>
                  </a:lnTo>
                  <a:lnTo>
                    <a:pt x="1012" y="109"/>
                  </a:lnTo>
                  <a:lnTo>
                    <a:pt x="1015" y="107"/>
                  </a:lnTo>
                  <a:lnTo>
                    <a:pt x="1019" y="106"/>
                  </a:lnTo>
                  <a:lnTo>
                    <a:pt x="1020" y="106"/>
                  </a:lnTo>
                  <a:lnTo>
                    <a:pt x="1020" y="104"/>
                  </a:lnTo>
                  <a:lnTo>
                    <a:pt x="1020" y="102"/>
                  </a:lnTo>
                  <a:lnTo>
                    <a:pt x="1022" y="99"/>
                  </a:lnTo>
                  <a:lnTo>
                    <a:pt x="1024" y="96"/>
                  </a:lnTo>
                  <a:lnTo>
                    <a:pt x="1024" y="92"/>
                  </a:lnTo>
                  <a:lnTo>
                    <a:pt x="1025" y="89"/>
                  </a:lnTo>
                  <a:lnTo>
                    <a:pt x="1025" y="88"/>
                  </a:lnTo>
                  <a:lnTo>
                    <a:pt x="1027" y="83"/>
                  </a:lnTo>
                  <a:lnTo>
                    <a:pt x="1029" y="79"/>
                  </a:lnTo>
                  <a:lnTo>
                    <a:pt x="1029" y="76"/>
                  </a:lnTo>
                  <a:lnTo>
                    <a:pt x="1030" y="73"/>
                  </a:lnTo>
                  <a:lnTo>
                    <a:pt x="1032" y="69"/>
                  </a:lnTo>
                  <a:lnTo>
                    <a:pt x="1032" y="68"/>
                  </a:lnTo>
                  <a:lnTo>
                    <a:pt x="1033" y="63"/>
                  </a:lnTo>
                  <a:lnTo>
                    <a:pt x="1035" y="61"/>
                  </a:lnTo>
                  <a:lnTo>
                    <a:pt x="1037" y="58"/>
                  </a:lnTo>
                  <a:lnTo>
                    <a:pt x="1037" y="56"/>
                  </a:lnTo>
                  <a:lnTo>
                    <a:pt x="1037" y="55"/>
                  </a:lnTo>
                  <a:lnTo>
                    <a:pt x="1038" y="51"/>
                  </a:lnTo>
                  <a:lnTo>
                    <a:pt x="1038" y="50"/>
                  </a:lnTo>
                  <a:lnTo>
                    <a:pt x="1038" y="46"/>
                  </a:lnTo>
                  <a:lnTo>
                    <a:pt x="1038" y="43"/>
                  </a:lnTo>
                  <a:lnTo>
                    <a:pt x="1038" y="42"/>
                  </a:lnTo>
                  <a:lnTo>
                    <a:pt x="1038" y="38"/>
                  </a:lnTo>
                  <a:lnTo>
                    <a:pt x="1038" y="37"/>
                  </a:lnTo>
                  <a:lnTo>
                    <a:pt x="1037" y="35"/>
                  </a:lnTo>
                  <a:lnTo>
                    <a:pt x="1038" y="33"/>
                  </a:lnTo>
                  <a:lnTo>
                    <a:pt x="1037" y="30"/>
                  </a:lnTo>
                  <a:lnTo>
                    <a:pt x="1037" y="28"/>
                  </a:lnTo>
                  <a:lnTo>
                    <a:pt x="1037" y="27"/>
                  </a:lnTo>
                  <a:lnTo>
                    <a:pt x="1037" y="22"/>
                  </a:lnTo>
                  <a:lnTo>
                    <a:pt x="1037" y="20"/>
                  </a:lnTo>
                  <a:lnTo>
                    <a:pt x="1037" y="19"/>
                  </a:lnTo>
                  <a:lnTo>
                    <a:pt x="1037" y="15"/>
                  </a:lnTo>
                  <a:lnTo>
                    <a:pt x="1037" y="14"/>
                  </a:lnTo>
                  <a:lnTo>
                    <a:pt x="1037" y="10"/>
                  </a:lnTo>
                  <a:lnTo>
                    <a:pt x="1035" y="7"/>
                  </a:lnTo>
                  <a:lnTo>
                    <a:pt x="1035" y="4"/>
                  </a:lnTo>
                  <a:lnTo>
                    <a:pt x="1035" y="2"/>
                  </a:lnTo>
                  <a:lnTo>
                    <a:pt x="1035" y="0"/>
                  </a:lnTo>
                  <a:lnTo>
                    <a:pt x="1038" y="0"/>
                  </a:lnTo>
                  <a:lnTo>
                    <a:pt x="1040" y="2"/>
                  </a:lnTo>
                  <a:lnTo>
                    <a:pt x="1042" y="2"/>
                  </a:lnTo>
                  <a:lnTo>
                    <a:pt x="1043" y="2"/>
                  </a:lnTo>
                  <a:lnTo>
                    <a:pt x="1045" y="4"/>
                  </a:lnTo>
                  <a:lnTo>
                    <a:pt x="1048" y="5"/>
                  </a:lnTo>
                  <a:lnTo>
                    <a:pt x="1050" y="5"/>
                  </a:lnTo>
                  <a:lnTo>
                    <a:pt x="1052" y="7"/>
                  </a:lnTo>
                  <a:lnTo>
                    <a:pt x="1053" y="7"/>
                  </a:lnTo>
                  <a:lnTo>
                    <a:pt x="1055" y="7"/>
                  </a:lnTo>
                  <a:close/>
                </a:path>
              </a:pathLst>
            </a:custGeom>
            <a:solidFill>
              <a:srgbClr val="DCE6F1"/>
            </a:solidFill>
            <a:ln w="12700">
              <a:solidFill>
                <a:srgbClr xmlns:mc="http://schemas.openxmlformats.org/markup-compatibility/2006" xmlns:a14="http://schemas.microsoft.com/office/drawing/2010/main" val="808080" mc:Ignorable="a14" a14:legacySpreadsheetColorIndex="23"/>
              </a:solidFill>
            </a:ln>
          </xdr:spPr>
          <xdr:txBody>
            <a:bodyPr vert="horz" wrap="square" lIns="91440" tIns="45720" rIns="91440" bIns="45720" numCol="1" anchor="t" anchorCtr="0" compatLnSpc="1">
              <a:prstTxWarp prst="textNoShape">
                <a:avLst/>
              </a:prstTxWarp>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pt-PT"/>
            </a:p>
          </xdr:txBody>
        </xdr:sp>
      </xdr:grpSp>
      <xdr:grpSp>
        <xdr:nvGrpSpPr>
          <xdr:cNvPr id="281" name="nomes1">
            <a:extLst>
              <a:ext uri="{FF2B5EF4-FFF2-40B4-BE49-F238E27FC236}">
                <a16:creationId xmlns:a16="http://schemas.microsoft.com/office/drawing/2014/main" id="{9FCE5B19-9A86-8CA2-B542-52E3F515C39A}"/>
              </a:ext>
            </a:extLst>
          </xdr:cNvPr>
          <xdr:cNvGrpSpPr/>
        </xdr:nvGrpSpPr>
        <xdr:grpSpPr>
          <a:xfrm>
            <a:off x="11400971" y="886764"/>
            <a:ext cx="3600218" cy="2303652"/>
            <a:chOff x="1187444" y="1555144"/>
            <a:chExt cx="5751891" cy="4146631"/>
          </a:xfrm>
        </xdr:grpSpPr>
        <xdr:sp macro="" textlink="">
          <xdr:nvSpPr>
            <xdr:cNvPr id="282" name="T124">
              <a:extLst>
                <a:ext uri="{FF2B5EF4-FFF2-40B4-BE49-F238E27FC236}">
                  <a16:creationId xmlns:a16="http://schemas.microsoft.com/office/drawing/2014/main" id="{80486FD9-924E-0193-736F-D84421A073D6}"/>
                </a:ext>
              </a:extLst>
            </xdr:cNvPr>
            <xdr:cNvSpPr>
              <a:spLocks noChangeArrowheads="1"/>
            </xdr:cNvSpPr>
          </xdr:nvSpPr>
          <xdr:spPr bwMode="auto">
            <a:xfrm>
              <a:off x="6330396" y="3113750"/>
              <a:ext cx="608939"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12,6</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83" name="T123">
              <a:extLst>
                <a:ext uri="{FF2B5EF4-FFF2-40B4-BE49-F238E27FC236}">
                  <a16:creationId xmlns:a16="http://schemas.microsoft.com/office/drawing/2014/main" id="{08DBAE0D-F485-26DD-8463-2C2E8F314AA5}"/>
                </a:ext>
              </a:extLst>
            </xdr:cNvPr>
            <xdr:cNvSpPr>
              <a:spLocks noChangeArrowheads="1"/>
            </xdr:cNvSpPr>
          </xdr:nvSpPr>
          <xdr:spPr bwMode="auto">
            <a:xfrm>
              <a:off x="1749420" y="1555144"/>
              <a:ext cx="608941"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14,5</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84" name="T122">
              <a:extLst>
                <a:ext uri="{FF2B5EF4-FFF2-40B4-BE49-F238E27FC236}">
                  <a16:creationId xmlns:a16="http://schemas.microsoft.com/office/drawing/2014/main" id="{1AE0D34F-DCCF-C270-34F0-082F17F94094}"/>
                </a:ext>
              </a:extLst>
            </xdr:cNvPr>
            <xdr:cNvSpPr>
              <a:spLocks noChangeArrowheads="1"/>
            </xdr:cNvSpPr>
          </xdr:nvSpPr>
          <xdr:spPr bwMode="auto">
            <a:xfrm>
              <a:off x="1241420" y="4185630"/>
              <a:ext cx="608941"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25,7</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85" name="T121">
              <a:extLst>
                <a:ext uri="{FF2B5EF4-FFF2-40B4-BE49-F238E27FC236}">
                  <a16:creationId xmlns:a16="http://schemas.microsoft.com/office/drawing/2014/main" id="{7EA6EA85-43EE-8F75-EAB3-C51C270093CE}"/>
                </a:ext>
              </a:extLst>
            </xdr:cNvPr>
            <xdr:cNvSpPr>
              <a:spLocks noChangeArrowheads="1"/>
            </xdr:cNvSpPr>
          </xdr:nvSpPr>
          <xdr:spPr bwMode="auto">
            <a:xfrm>
              <a:off x="1955795" y="5515953"/>
              <a:ext cx="608941"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13,7</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86" name="T120">
              <a:extLst>
                <a:ext uri="{FF2B5EF4-FFF2-40B4-BE49-F238E27FC236}">
                  <a16:creationId xmlns:a16="http://schemas.microsoft.com/office/drawing/2014/main" id="{629D35CC-9D2D-995F-C926-4A943248C377}"/>
                </a:ext>
              </a:extLst>
            </xdr:cNvPr>
            <xdr:cNvSpPr>
              <a:spLocks noChangeArrowheads="1"/>
            </xdr:cNvSpPr>
          </xdr:nvSpPr>
          <xdr:spPr bwMode="auto">
            <a:xfrm>
              <a:off x="1647820" y="5174641"/>
              <a:ext cx="608941"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16,7</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87" name="T118">
              <a:extLst>
                <a:ext uri="{FF2B5EF4-FFF2-40B4-BE49-F238E27FC236}">
                  <a16:creationId xmlns:a16="http://schemas.microsoft.com/office/drawing/2014/main" id="{0FDE8F6E-344D-9D46-2C2D-F7506CA5FEC7}"/>
                </a:ext>
              </a:extLst>
            </xdr:cNvPr>
            <xdr:cNvSpPr>
              <a:spLocks noChangeArrowheads="1"/>
            </xdr:cNvSpPr>
          </xdr:nvSpPr>
          <xdr:spPr bwMode="auto">
            <a:xfrm>
              <a:off x="1420968" y="4680612"/>
              <a:ext cx="608941"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22,6</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88" name="T116">
              <a:extLst>
                <a:ext uri="{FF2B5EF4-FFF2-40B4-BE49-F238E27FC236}">
                  <a16:creationId xmlns:a16="http://schemas.microsoft.com/office/drawing/2014/main" id="{D719392F-1660-F7EB-F966-FA78BF694178}"/>
                </a:ext>
              </a:extLst>
            </xdr:cNvPr>
            <xdr:cNvSpPr>
              <a:spLocks noChangeArrowheads="1"/>
            </xdr:cNvSpPr>
          </xdr:nvSpPr>
          <xdr:spPr bwMode="auto">
            <a:xfrm>
              <a:off x="1387470" y="4355495"/>
              <a:ext cx="608941"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35,5</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89" name="T115">
              <a:extLst>
                <a:ext uri="{FF2B5EF4-FFF2-40B4-BE49-F238E27FC236}">
                  <a16:creationId xmlns:a16="http://schemas.microsoft.com/office/drawing/2014/main" id="{AE76FE5B-6C2C-C426-57B5-1E4AD9D8BE08}"/>
                </a:ext>
              </a:extLst>
            </xdr:cNvPr>
            <xdr:cNvSpPr>
              <a:spLocks noChangeArrowheads="1"/>
            </xdr:cNvSpPr>
          </xdr:nvSpPr>
          <xdr:spPr bwMode="auto">
            <a:xfrm>
              <a:off x="1187444" y="3579204"/>
              <a:ext cx="608941"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25,7</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90" name="T114">
              <a:extLst>
                <a:ext uri="{FF2B5EF4-FFF2-40B4-BE49-F238E27FC236}">
                  <a16:creationId xmlns:a16="http://schemas.microsoft.com/office/drawing/2014/main" id="{0670C8C2-ADA2-7D24-2E30-7178CFD956CE}"/>
                </a:ext>
              </a:extLst>
            </xdr:cNvPr>
            <xdr:cNvSpPr>
              <a:spLocks noChangeArrowheads="1"/>
            </xdr:cNvSpPr>
          </xdr:nvSpPr>
          <xdr:spPr bwMode="auto">
            <a:xfrm>
              <a:off x="1543046" y="4072920"/>
              <a:ext cx="608943"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26,2</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91" name="T113">
              <a:extLst>
                <a:ext uri="{FF2B5EF4-FFF2-40B4-BE49-F238E27FC236}">
                  <a16:creationId xmlns:a16="http://schemas.microsoft.com/office/drawing/2014/main" id="{C562BB67-DE1B-8FCC-0965-79CE6D660E71}"/>
                </a:ext>
              </a:extLst>
            </xdr:cNvPr>
            <xdr:cNvSpPr>
              <a:spLocks noChangeArrowheads="1"/>
            </xdr:cNvSpPr>
          </xdr:nvSpPr>
          <xdr:spPr bwMode="auto">
            <a:xfrm>
              <a:off x="1731960" y="4550756"/>
              <a:ext cx="608943"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28,4</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92" name="T112">
              <a:extLst>
                <a:ext uri="{FF2B5EF4-FFF2-40B4-BE49-F238E27FC236}">
                  <a16:creationId xmlns:a16="http://schemas.microsoft.com/office/drawing/2014/main" id="{FD051D1B-2CFD-F580-DF8D-273575DF8C34}"/>
                </a:ext>
              </a:extLst>
            </xdr:cNvPr>
            <xdr:cNvSpPr>
              <a:spLocks noChangeArrowheads="1"/>
            </xdr:cNvSpPr>
          </xdr:nvSpPr>
          <xdr:spPr bwMode="auto">
            <a:xfrm>
              <a:off x="1673221" y="3763357"/>
              <a:ext cx="608943"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19,2</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93" name="T111">
              <a:extLst>
                <a:ext uri="{FF2B5EF4-FFF2-40B4-BE49-F238E27FC236}">
                  <a16:creationId xmlns:a16="http://schemas.microsoft.com/office/drawing/2014/main" id="{5D882CEA-0B04-AFCB-DB22-88AB66789E40}"/>
                </a:ext>
              </a:extLst>
            </xdr:cNvPr>
            <xdr:cNvSpPr>
              <a:spLocks noChangeArrowheads="1"/>
            </xdr:cNvSpPr>
          </xdr:nvSpPr>
          <xdr:spPr bwMode="auto">
            <a:xfrm>
              <a:off x="2293933" y="3833207"/>
              <a:ext cx="608943"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19</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94" name="T110">
              <a:extLst>
                <a:ext uri="{FF2B5EF4-FFF2-40B4-BE49-F238E27FC236}">
                  <a16:creationId xmlns:a16="http://schemas.microsoft.com/office/drawing/2014/main" id="{4CE611C1-B4FF-3F65-97A7-A8D9AF608AF2}"/>
                </a:ext>
              </a:extLst>
            </xdr:cNvPr>
            <xdr:cNvSpPr>
              <a:spLocks noChangeArrowheads="1"/>
            </xdr:cNvSpPr>
          </xdr:nvSpPr>
          <xdr:spPr bwMode="auto">
            <a:xfrm>
              <a:off x="2144709" y="4471381"/>
              <a:ext cx="608943"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chemeClr val="bg1"/>
                  </a:solidFill>
                  <a:effectLst/>
                  <a:latin typeface="Arial" pitchFamily="34" charset="0"/>
                </a:rPr>
                <a:t>41,1</a:t>
              </a:r>
            </a:p>
          </xdr:txBody>
        </xdr:sp>
        <xdr:sp macro="" textlink="">
          <xdr:nvSpPr>
            <xdr:cNvPr id="295" name="T109">
              <a:extLst>
                <a:ext uri="{FF2B5EF4-FFF2-40B4-BE49-F238E27FC236}">
                  <a16:creationId xmlns:a16="http://schemas.microsoft.com/office/drawing/2014/main" id="{65A27676-A0A0-3434-4014-F39E1340A16C}"/>
                </a:ext>
              </a:extLst>
            </xdr:cNvPr>
            <xdr:cNvSpPr>
              <a:spLocks noChangeArrowheads="1"/>
            </xdr:cNvSpPr>
          </xdr:nvSpPr>
          <xdr:spPr bwMode="auto">
            <a:xfrm>
              <a:off x="3052761" y="4240585"/>
              <a:ext cx="394992"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30</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96" name="T108">
              <a:extLst>
                <a:ext uri="{FF2B5EF4-FFF2-40B4-BE49-F238E27FC236}">
                  <a16:creationId xmlns:a16="http://schemas.microsoft.com/office/drawing/2014/main" id="{DEDCEE20-B900-37FC-75A4-6F1A28B16D96}"/>
                </a:ext>
              </a:extLst>
            </xdr:cNvPr>
            <xdr:cNvSpPr>
              <a:spLocks noChangeArrowheads="1"/>
            </xdr:cNvSpPr>
          </xdr:nvSpPr>
          <xdr:spPr bwMode="auto">
            <a:xfrm>
              <a:off x="1306668" y="2924549"/>
              <a:ext cx="394992"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24,9</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97" name="T107">
              <a:extLst>
                <a:ext uri="{FF2B5EF4-FFF2-40B4-BE49-F238E27FC236}">
                  <a16:creationId xmlns:a16="http://schemas.microsoft.com/office/drawing/2014/main" id="{4ACFD7E7-287C-B80C-A950-0EA3B7712881}"/>
                </a:ext>
              </a:extLst>
            </xdr:cNvPr>
            <xdr:cNvSpPr>
              <a:spLocks noChangeArrowheads="1"/>
            </xdr:cNvSpPr>
          </xdr:nvSpPr>
          <xdr:spPr bwMode="auto">
            <a:xfrm>
              <a:off x="2281235" y="2430835"/>
              <a:ext cx="394992"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19,5</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98" name="T106">
              <a:extLst>
                <a:ext uri="{FF2B5EF4-FFF2-40B4-BE49-F238E27FC236}">
                  <a16:creationId xmlns:a16="http://schemas.microsoft.com/office/drawing/2014/main" id="{46155BEA-7688-F732-BB28-04E68EC2CD0D}"/>
                </a:ext>
              </a:extLst>
            </xdr:cNvPr>
            <xdr:cNvSpPr>
              <a:spLocks noChangeArrowheads="1"/>
            </xdr:cNvSpPr>
          </xdr:nvSpPr>
          <xdr:spPr bwMode="auto">
            <a:xfrm>
              <a:off x="1931984" y="2913752"/>
              <a:ext cx="476973"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18</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299" name="T105">
              <a:extLst>
                <a:ext uri="{FF2B5EF4-FFF2-40B4-BE49-F238E27FC236}">
                  <a16:creationId xmlns:a16="http://schemas.microsoft.com/office/drawing/2014/main" id="{C5D9F008-574F-62B0-6D75-AAA3675D5C5F}"/>
                </a:ext>
              </a:extLst>
            </xdr:cNvPr>
            <xdr:cNvSpPr>
              <a:spLocks noChangeArrowheads="1"/>
            </xdr:cNvSpPr>
          </xdr:nvSpPr>
          <xdr:spPr bwMode="auto">
            <a:xfrm>
              <a:off x="1740296" y="3373808"/>
              <a:ext cx="394992"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11,7</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300" name="T104">
              <a:extLst>
                <a:ext uri="{FF2B5EF4-FFF2-40B4-BE49-F238E27FC236}">
                  <a16:creationId xmlns:a16="http://schemas.microsoft.com/office/drawing/2014/main" id="{2BC92744-3E60-C13C-F67C-75BD4423B8CB}"/>
                </a:ext>
              </a:extLst>
            </xdr:cNvPr>
            <xdr:cNvSpPr>
              <a:spLocks noChangeArrowheads="1"/>
            </xdr:cNvSpPr>
          </xdr:nvSpPr>
          <xdr:spPr bwMode="auto">
            <a:xfrm>
              <a:off x="2513011" y="3189658"/>
              <a:ext cx="394992"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14,8</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301" name="T103">
              <a:extLst>
                <a:ext uri="{FF2B5EF4-FFF2-40B4-BE49-F238E27FC236}">
                  <a16:creationId xmlns:a16="http://schemas.microsoft.com/office/drawing/2014/main" id="{3C1258E4-C1BB-AAAC-278F-5D5F910C99EE}"/>
                </a:ext>
              </a:extLst>
            </xdr:cNvPr>
            <xdr:cNvSpPr>
              <a:spLocks noChangeArrowheads="1"/>
            </xdr:cNvSpPr>
          </xdr:nvSpPr>
          <xdr:spPr bwMode="auto">
            <a:xfrm>
              <a:off x="4260849" y="4905746"/>
              <a:ext cx="394992"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14,3</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302" name="T102">
              <a:extLst>
                <a:ext uri="{FF2B5EF4-FFF2-40B4-BE49-F238E27FC236}">
                  <a16:creationId xmlns:a16="http://schemas.microsoft.com/office/drawing/2014/main" id="{EBC8858C-E2EA-F697-969D-DE33DC85CB8F}"/>
                </a:ext>
              </a:extLst>
            </xdr:cNvPr>
            <xdr:cNvSpPr>
              <a:spLocks noChangeArrowheads="1"/>
            </xdr:cNvSpPr>
          </xdr:nvSpPr>
          <xdr:spPr bwMode="auto">
            <a:xfrm>
              <a:off x="4187823" y="3889748"/>
              <a:ext cx="491079"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19,6</a:t>
              </a:r>
              <a:endParaRPr kumimoji="0" lang="pt-PT" sz="700" b="0" i="0" u="none" strike="noStrike" cap="none" normalizeH="0" baseline="0">
                <a:ln>
                  <a:noFill/>
                </a:ln>
                <a:solidFill>
                  <a:schemeClr val="tx1"/>
                </a:solidFill>
                <a:effectLst/>
                <a:latin typeface="Arial" pitchFamily="34" charset="0"/>
              </a:endParaRPr>
            </a:p>
          </xdr:txBody>
        </xdr:sp>
        <xdr:sp macro="" textlink="">
          <xdr:nvSpPr>
            <xdr:cNvPr id="303" name="T101">
              <a:extLst>
                <a:ext uri="{FF2B5EF4-FFF2-40B4-BE49-F238E27FC236}">
                  <a16:creationId xmlns:a16="http://schemas.microsoft.com/office/drawing/2014/main" id="{7310FFF8-B8AA-EC23-5D58-3AAFC5E94799}"/>
                </a:ext>
              </a:extLst>
            </xdr:cNvPr>
            <xdr:cNvSpPr>
              <a:spLocks noChangeArrowheads="1"/>
            </xdr:cNvSpPr>
          </xdr:nvSpPr>
          <xdr:spPr bwMode="auto">
            <a:xfrm>
              <a:off x="4260849" y="2518147"/>
              <a:ext cx="394992" cy="185822"/>
            </a:xfrm>
            <a:prstGeom prst="rect">
              <a:avLst/>
            </a:prstGeom>
            <a:noFill/>
            <a:ln w="9525">
              <a:noFill/>
              <a:miter lim="800000"/>
              <a:headEnd/>
              <a:tailEnd/>
            </a:ln>
          </xdr:spPr>
          <xdr:txBody>
            <a:bodyPr vert="horz" wrap="square" lIns="0" tIns="0" rIns="0" bIns="0" numCol="1" anchor="t" anchorCtr="0" compatLnSpc="1">
              <a:prstTxWarp prst="textNoShape">
                <a:avLst/>
              </a:prstTxWarp>
              <a:spAutoFit/>
            </a:bodyPr>
            <a:lstStyle>
              <a:defPPr>
                <a:defRPr lang="pt-PT"/>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Tx/>
                <a:buNone/>
                <a:tabLst/>
              </a:pPr>
              <a:r>
                <a:rPr kumimoji="0" lang="pt-PT" sz="700" b="0" i="0" u="none" strike="noStrike" cap="none" normalizeH="0" baseline="0">
                  <a:ln>
                    <a:noFill/>
                  </a:ln>
                  <a:solidFill>
                    <a:srgbClr val="000000"/>
                  </a:solidFill>
                  <a:effectLst/>
                  <a:latin typeface="Arial" pitchFamily="34" charset="0"/>
                </a:rPr>
                <a:t>10,5</a:t>
              </a:r>
              <a:endParaRPr kumimoji="0" lang="pt-PT" sz="700" b="0" i="0" u="none" strike="noStrike" cap="none" normalizeH="0" baseline="0">
                <a:ln>
                  <a:noFill/>
                </a:ln>
                <a:solidFill>
                  <a:schemeClr val="tx1"/>
                </a:solidFill>
                <a:effectLst/>
                <a:latin typeface="Arial" pitchFamily="34" charset="0"/>
              </a:endParaRPr>
            </a:p>
          </xdr:txBody>
        </xdr:sp>
      </xdr:grpSp>
    </xdr:grpSp>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0</xdr:colOff>
      <xdr:row>18</xdr:row>
      <xdr:rowOff>9524</xdr:rowOff>
    </xdr:from>
    <xdr:to>
      <xdr:col>10</xdr:col>
      <xdr:colOff>2016000</xdr:colOff>
      <xdr:row>18</xdr:row>
      <xdr:rowOff>261524</xdr:rowOff>
    </xdr:to>
    <xdr:graphicFrame macro="">
      <xdr:nvGraphicFramePr>
        <xdr:cNvPr id="6" name="Gráfico 5">
          <a:extLst>
            <a:ext uri="{FF2B5EF4-FFF2-40B4-BE49-F238E27FC236}">
              <a16:creationId xmlns:a16="http://schemas.microsoft.com/office/drawing/2014/main" id="{00000000-0008-0000-0C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19</xdr:row>
      <xdr:rowOff>9525</xdr:rowOff>
    </xdr:from>
    <xdr:to>
      <xdr:col>10</xdr:col>
      <xdr:colOff>2016000</xdr:colOff>
      <xdr:row>19</xdr:row>
      <xdr:rowOff>261525</xdr:rowOff>
    </xdr:to>
    <xdr:graphicFrame macro="">
      <xdr:nvGraphicFramePr>
        <xdr:cNvPr id="10" name="Gráfico 9">
          <a:extLst>
            <a:ext uri="{FF2B5EF4-FFF2-40B4-BE49-F238E27FC236}">
              <a16:creationId xmlns:a16="http://schemas.microsoft.com/office/drawing/2014/main" id="{00000000-0008-0000-0C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20</xdr:row>
      <xdr:rowOff>9525</xdr:rowOff>
    </xdr:from>
    <xdr:to>
      <xdr:col>10</xdr:col>
      <xdr:colOff>2016000</xdr:colOff>
      <xdr:row>20</xdr:row>
      <xdr:rowOff>261525</xdr:rowOff>
    </xdr:to>
    <xdr:graphicFrame macro="">
      <xdr:nvGraphicFramePr>
        <xdr:cNvPr id="8" name="Gráfico 7">
          <a:extLst>
            <a:ext uri="{FF2B5EF4-FFF2-40B4-BE49-F238E27FC236}">
              <a16:creationId xmlns:a16="http://schemas.microsoft.com/office/drawing/2014/main" id="{00000000-0008-0000-0C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21</xdr:row>
      <xdr:rowOff>19050</xdr:rowOff>
    </xdr:from>
    <xdr:to>
      <xdr:col>10</xdr:col>
      <xdr:colOff>2016000</xdr:colOff>
      <xdr:row>21</xdr:row>
      <xdr:rowOff>271050</xdr:rowOff>
    </xdr:to>
    <xdr:graphicFrame macro="">
      <xdr:nvGraphicFramePr>
        <xdr:cNvPr id="9" name="Gráfico 8">
          <a:extLst>
            <a:ext uri="{FF2B5EF4-FFF2-40B4-BE49-F238E27FC236}">
              <a16:creationId xmlns:a16="http://schemas.microsoft.com/office/drawing/2014/main" id="{00000000-0008-0000-0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22</xdr:row>
      <xdr:rowOff>9525</xdr:rowOff>
    </xdr:from>
    <xdr:to>
      <xdr:col>10</xdr:col>
      <xdr:colOff>2016000</xdr:colOff>
      <xdr:row>22</xdr:row>
      <xdr:rowOff>261525</xdr:rowOff>
    </xdr:to>
    <xdr:graphicFrame macro="">
      <xdr:nvGraphicFramePr>
        <xdr:cNvPr id="11" name="Gráfico 10">
          <a:extLst>
            <a:ext uri="{FF2B5EF4-FFF2-40B4-BE49-F238E27FC236}">
              <a16:creationId xmlns:a16="http://schemas.microsoft.com/office/drawing/2014/main" id="{00000000-0008-0000-0C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28</xdr:row>
      <xdr:rowOff>19050</xdr:rowOff>
    </xdr:from>
    <xdr:to>
      <xdr:col>10</xdr:col>
      <xdr:colOff>2016000</xdr:colOff>
      <xdr:row>28</xdr:row>
      <xdr:rowOff>271050</xdr:rowOff>
    </xdr:to>
    <xdr:graphicFrame macro="">
      <xdr:nvGraphicFramePr>
        <xdr:cNvPr id="12" name="Gráfico 11">
          <a:extLst>
            <a:ext uri="{FF2B5EF4-FFF2-40B4-BE49-F238E27FC236}">
              <a16:creationId xmlns:a16="http://schemas.microsoft.com/office/drawing/2014/main" id="{00000000-0008-0000-0C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0</xdr:colOff>
      <xdr:row>29</xdr:row>
      <xdr:rowOff>19050</xdr:rowOff>
    </xdr:from>
    <xdr:to>
      <xdr:col>10</xdr:col>
      <xdr:colOff>2016000</xdr:colOff>
      <xdr:row>29</xdr:row>
      <xdr:rowOff>271050</xdr:rowOff>
    </xdr:to>
    <xdr:graphicFrame macro="">
      <xdr:nvGraphicFramePr>
        <xdr:cNvPr id="13" name="Gráfico 12">
          <a:extLst>
            <a:ext uri="{FF2B5EF4-FFF2-40B4-BE49-F238E27FC236}">
              <a16:creationId xmlns:a16="http://schemas.microsoft.com/office/drawing/2014/main" id="{00000000-0008-0000-0C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0</xdr:colOff>
      <xdr:row>30</xdr:row>
      <xdr:rowOff>19050</xdr:rowOff>
    </xdr:from>
    <xdr:to>
      <xdr:col>10</xdr:col>
      <xdr:colOff>2016000</xdr:colOff>
      <xdr:row>30</xdr:row>
      <xdr:rowOff>271050</xdr:rowOff>
    </xdr:to>
    <xdr:graphicFrame macro="">
      <xdr:nvGraphicFramePr>
        <xdr:cNvPr id="15" name="Gráfico 14">
          <a:extLst>
            <a:ext uri="{FF2B5EF4-FFF2-40B4-BE49-F238E27FC236}">
              <a16:creationId xmlns:a16="http://schemas.microsoft.com/office/drawing/2014/main" id="{00000000-0008-0000-0C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0</xdr:colOff>
      <xdr:row>33</xdr:row>
      <xdr:rowOff>47625</xdr:rowOff>
    </xdr:from>
    <xdr:to>
      <xdr:col>10</xdr:col>
      <xdr:colOff>2016000</xdr:colOff>
      <xdr:row>33</xdr:row>
      <xdr:rowOff>299625</xdr:rowOff>
    </xdr:to>
    <xdr:graphicFrame macro="">
      <xdr:nvGraphicFramePr>
        <xdr:cNvPr id="16" name="Gráfico 15">
          <a:extLst>
            <a:ext uri="{FF2B5EF4-FFF2-40B4-BE49-F238E27FC236}">
              <a16:creationId xmlns:a16="http://schemas.microsoft.com/office/drawing/2014/main" id="{00000000-0008-0000-0C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0</xdr:colOff>
      <xdr:row>39</xdr:row>
      <xdr:rowOff>19050</xdr:rowOff>
    </xdr:from>
    <xdr:to>
      <xdr:col>10</xdr:col>
      <xdr:colOff>2016000</xdr:colOff>
      <xdr:row>39</xdr:row>
      <xdr:rowOff>271050</xdr:rowOff>
    </xdr:to>
    <xdr:graphicFrame macro="">
      <xdr:nvGraphicFramePr>
        <xdr:cNvPr id="17" name="Gráfico 16">
          <a:extLst>
            <a:ext uri="{FF2B5EF4-FFF2-40B4-BE49-F238E27FC236}">
              <a16:creationId xmlns:a16="http://schemas.microsoft.com/office/drawing/2014/main" id="{00000000-0008-0000-0C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0</xdr:colOff>
      <xdr:row>40</xdr:row>
      <xdr:rowOff>19050</xdr:rowOff>
    </xdr:from>
    <xdr:to>
      <xdr:col>10</xdr:col>
      <xdr:colOff>2016000</xdr:colOff>
      <xdr:row>40</xdr:row>
      <xdr:rowOff>271050</xdr:rowOff>
    </xdr:to>
    <xdr:graphicFrame macro="">
      <xdr:nvGraphicFramePr>
        <xdr:cNvPr id="18" name="Gráfico 17">
          <a:extLst>
            <a:ext uri="{FF2B5EF4-FFF2-40B4-BE49-F238E27FC236}">
              <a16:creationId xmlns:a16="http://schemas.microsoft.com/office/drawing/2014/main" id="{00000000-0008-0000-0C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342900</xdr:colOff>
      <xdr:row>50</xdr:row>
      <xdr:rowOff>19050</xdr:rowOff>
    </xdr:from>
    <xdr:to>
      <xdr:col>10</xdr:col>
      <xdr:colOff>2006475</xdr:colOff>
      <xdr:row>50</xdr:row>
      <xdr:rowOff>271050</xdr:rowOff>
    </xdr:to>
    <xdr:graphicFrame macro="">
      <xdr:nvGraphicFramePr>
        <xdr:cNvPr id="20" name="Gráfico 19">
          <a:extLst>
            <a:ext uri="{FF2B5EF4-FFF2-40B4-BE49-F238E27FC236}">
              <a16:creationId xmlns:a16="http://schemas.microsoft.com/office/drawing/2014/main" id="{00000000-0008-0000-0C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52</xdr:row>
      <xdr:rowOff>19050</xdr:rowOff>
    </xdr:from>
    <xdr:to>
      <xdr:col>10</xdr:col>
      <xdr:colOff>2016000</xdr:colOff>
      <xdr:row>52</xdr:row>
      <xdr:rowOff>271050</xdr:rowOff>
    </xdr:to>
    <xdr:graphicFrame macro="">
      <xdr:nvGraphicFramePr>
        <xdr:cNvPr id="22" name="Gráfico 21">
          <a:extLst>
            <a:ext uri="{FF2B5EF4-FFF2-40B4-BE49-F238E27FC236}">
              <a16:creationId xmlns:a16="http://schemas.microsoft.com/office/drawing/2014/main" id="{00000000-0008-0000-0C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0</xdr:colOff>
      <xdr:row>53</xdr:row>
      <xdr:rowOff>9525</xdr:rowOff>
    </xdr:from>
    <xdr:to>
      <xdr:col>10</xdr:col>
      <xdr:colOff>2016000</xdr:colOff>
      <xdr:row>53</xdr:row>
      <xdr:rowOff>261525</xdr:rowOff>
    </xdr:to>
    <xdr:graphicFrame macro="">
      <xdr:nvGraphicFramePr>
        <xdr:cNvPr id="23" name="Gráfico 22">
          <a:extLst>
            <a:ext uri="{FF2B5EF4-FFF2-40B4-BE49-F238E27FC236}">
              <a16:creationId xmlns:a16="http://schemas.microsoft.com/office/drawing/2014/main" id="{00000000-0008-0000-0C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0</xdr:colOff>
      <xdr:row>54</xdr:row>
      <xdr:rowOff>9525</xdr:rowOff>
    </xdr:from>
    <xdr:to>
      <xdr:col>10</xdr:col>
      <xdr:colOff>2016000</xdr:colOff>
      <xdr:row>54</xdr:row>
      <xdr:rowOff>261525</xdr:rowOff>
    </xdr:to>
    <xdr:graphicFrame macro="">
      <xdr:nvGraphicFramePr>
        <xdr:cNvPr id="24" name="Gráfico 23">
          <a:extLst>
            <a:ext uri="{FF2B5EF4-FFF2-40B4-BE49-F238E27FC236}">
              <a16:creationId xmlns:a16="http://schemas.microsoft.com/office/drawing/2014/main" id="{00000000-0008-0000-0C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0</xdr:colOff>
      <xdr:row>56</xdr:row>
      <xdr:rowOff>19050</xdr:rowOff>
    </xdr:from>
    <xdr:to>
      <xdr:col>10</xdr:col>
      <xdr:colOff>2016000</xdr:colOff>
      <xdr:row>56</xdr:row>
      <xdr:rowOff>271050</xdr:rowOff>
    </xdr:to>
    <xdr:graphicFrame macro="">
      <xdr:nvGraphicFramePr>
        <xdr:cNvPr id="25" name="Gráfico 24">
          <a:extLst>
            <a:ext uri="{FF2B5EF4-FFF2-40B4-BE49-F238E27FC236}">
              <a16:creationId xmlns:a16="http://schemas.microsoft.com/office/drawing/2014/main" id="{00000000-0008-0000-0C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57</xdr:row>
      <xdr:rowOff>9525</xdr:rowOff>
    </xdr:from>
    <xdr:to>
      <xdr:col>10</xdr:col>
      <xdr:colOff>2016000</xdr:colOff>
      <xdr:row>57</xdr:row>
      <xdr:rowOff>261525</xdr:rowOff>
    </xdr:to>
    <xdr:graphicFrame macro="">
      <xdr:nvGraphicFramePr>
        <xdr:cNvPr id="26" name="Gráfico 25">
          <a:extLst>
            <a:ext uri="{FF2B5EF4-FFF2-40B4-BE49-F238E27FC236}">
              <a16:creationId xmlns:a16="http://schemas.microsoft.com/office/drawing/2014/main" id="{00000000-0008-0000-0C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10</xdr:col>
      <xdr:colOff>0</xdr:colOff>
      <xdr:row>58</xdr:row>
      <xdr:rowOff>19050</xdr:rowOff>
    </xdr:from>
    <xdr:to>
      <xdr:col>10</xdr:col>
      <xdr:colOff>2016000</xdr:colOff>
      <xdr:row>58</xdr:row>
      <xdr:rowOff>271050</xdr:rowOff>
    </xdr:to>
    <xdr:graphicFrame macro="">
      <xdr:nvGraphicFramePr>
        <xdr:cNvPr id="27" name="Gráfico 26">
          <a:extLst>
            <a:ext uri="{FF2B5EF4-FFF2-40B4-BE49-F238E27FC236}">
              <a16:creationId xmlns:a16="http://schemas.microsoft.com/office/drawing/2014/main" id="{00000000-0008-0000-0C00-00001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0</xdr:colOff>
      <xdr:row>59</xdr:row>
      <xdr:rowOff>19050</xdr:rowOff>
    </xdr:from>
    <xdr:to>
      <xdr:col>10</xdr:col>
      <xdr:colOff>2016000</xdr:colOff>
      <xdr:row>59</xdr:row>
      <xdr:rowOff>271050</xdr:rowOff>
    </xdr:to>
    <xdr:graphicFrame macro="">
      <xdr:nvGraphicFramePr>
        <xdr:cNvPr id="28" name="Gráfico 27">
          <a:extLst>
            <a:ext uri="{FF2B5EF4-FFF2-40B4-BE49-F238E27FC236}">
              <a16:creationId xmlns:a16="http://schemas.microsoft.com/office/drawing/2014/main" id="{00000000-0008-0000-0C00-00001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10</xdr:col>
      <xdr:colOff>0</xdr:colOff>
      <xdr:row>60</xdr:row>
      <xdr:rowOff>19050</xdr:rowOff>
    </xdr:from>
    <xdr:to>
      <xdr:col>10</xdr:col>
      <xdr:colOff>2016000</xdr:colOff>
      <xdr:row>60</xdr:row>
      <xdr:rowOff>271050</xdr:rowOff>
    </xdr:to>
    <xdr:graphicFrame macro="">
      <xdr:nvGraphicFramePr>
        <xdr:cNvPr id="29" name="Gráfico 28">
          <a:extLst>
            <a:ext uri="{FF2B5EF4-FFF2-40B4-BE49-F238E27FC236}">
              <a16:creationId xmlns:a16="http://schemas.microsoft.com/office/drawing/2014/main" id="{00000000-0008-0000-0C00-00001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0</xdr:colOff>
      <xdr:row>61</xdr:row>
      <xdr:rowOff>19050</xdr:rowOff>
    </xdr:from>
    <xdr:to>
      <xdr:col>10</xdr:col>
      <xdr:colOff>2016000</xdr:colOff>
      <xdr:row>61</xdr:row>
      <xdr:rowOff>271050</xdr:rowOff>
    </xdr:to>
    <xdr:graphicFrame macro="">
      <xdr:nvGraphicFramePr>
        <xdr:cNvPr id="30" name="Gráfico 29">
          <a:extLst>
            <a:ext uri="{FF2B5EF4-FFF2-40B4-BE49-F238E27FC236}">
              <a16:creationId xmlns:a16="http://schemas.microsoft.com/office/drawing/2014/main" id="{00000000-0008-0000-0C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9</xdr:col>
      <xdr:colOff>342900</xdr:colOff>
      <xdr:row>62</xdr:row>
      <xdr:rowOff>19050</xdr:rowOff>
    </xdr:from>
    <xdr:to>
      <xdr:col>10</xdr:col>
      <xdr:colOff>2006475</xdr:colOff>
      <xdr:row>62</xdr:row>
      <xdr:rowOff>271050</xdr:rowOff>
    </xdr:to>
    <xdr:graphicFrame macro="">
      <xdr:nvGraphicFramePr>
        <xdr:cNvPr id="31" name="Gráfico 30">
          <a:extLst>
            <a:ext uri="{FF2B5EF4-FFF2-40B4-BE49-F238E27FC236}">
              <a16:creationId xmlns:a16="http://schemas.microsoft.com/office/drawing/2014/main" id="{00000000-0008-0000-0C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10</xdr:col>
      <xdr:colOff>0</xdr:colOff>
      <xdr:row>69</xdr:row>
      <xdr:rowOff>19050</xdr:rowOff>
    </xdr:from>
    <xdr:to>
      <xdr:col>10</xdr:col>
      <xdr:colOff>2016000</xdr:colOff>
      <xdr:row>69</xdr:row>
      <xdr:rowOff>271050</xdr:rowOff>
    </xdr:to>
    <xdr:graphicFrame macro="">
      <xdr:nvGraphicFramePr>
        <xdr:cNvPr id="32" name="Gráfico 31">
          <a:extLst>
            <a:ext uri="{FF2B5EF4-FFF2-40B4-BE49-F238E27FC236}">
              <a16:creationId xmlns:a16="http://schemas.microsoft.com/office/drawing/2014/main" id="{00000000-0008-0000-0C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10</xdr:col>
      <xdr:colOff>0</xdr:colOff>
      <xdr:row>70</xdr:row>
      <xdr:rowOff>19050</xdr:rowOff>
    </xdr:from>
    <xdr:to>
      <xdr:col>10</xdr:col>
      <xdr:colOff>2016000</xdr:colOff>
      <xdr:row>70</xdr:row>
      <xdr:rowOff>271050</xdr:rowOff>
    </xdr:to>
    <xdr:graphicFrame macro="">
      <xdr:nvGraphicFramePr>
        <xdr:cNvPr id="33" name="Gráfico 32">
          <a:extLst>
            <a:ext uri="{FF2B5EF4-FFF2-40B4-BE49-F238E27FC236}">
              <a16:creationId xmlns:a16="http://schemas.microsoft.com/office/drawing/2014/main" id="{00000000-0008-0000-0C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10</xdr:col>
      <xdr:colOff>0</xdr:colOff>
      <xdr:row>71</xdr:row>
      <xdr:rowOff>19050</xdr:rowOff>
    </xdr:from>
    <xdr:to>
      <xdr:col>10</xdr:col>
      <xdr:colOff>2016000</xdr:colOff>
      <xdr:row>71</xdr:row>
      <xdr:rowOff>271050</xdr:rowOff>
    </xdr:to>
    <xdr:graphicFrame macro="">
      <xdr:nvGraphicFramePr>
        <xdr:cNvPr id="34" name="Gráfico 33">
          <a:extLst>
            <a:ext uri="{FF2B5EF4-FFF2-40B4-BE49-F238E27FC236}">
              <a16:creationId xmlns:a16="http://schemas.microsoft.com/office/drawing/2014/main" id="{00000000-0008-0000-0C00-00002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10</xdr:col>
      <xdr:colOff>0</xdr:colOff>
      <xdr:row>72</xdr:row>
      <xdr:rowOff>19050</xdr:rowOff>
    </xdr:from>
    <xdr:to>
      <xdr:col>10</xdr:col>
      <xdr:colOff>2016000</xdr:colOff>
      <xdr:row>72</xdr:row>
      <xdr:rowOff>271050</xdr:rowOff>
    </xdr:to>
    <xdr:graphicFrame macro="">
      <xdr:nvGraphicFramePr>
        <xdr:cNvPr id="35" name="Gráfico 34">
          <a:extLst>
            <a:ext uri="{FF2B5EF4-FFF2-40B4-BE49-F238E27FC236}">
              <a16:creationId xmlns:a16="http://schemas.microsoft.com/office/drawing/2014/main" id="{00000000-0008-0000-0C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10</xdr:col>
      <xdr:colOff>0</xdr:colOff>
      <xdr:row>73</xdr:row>
      <xdr:rowOff>19050</xdr:rowOff>
    </xdr:from>
    <xdr:to>
      <xdr:col>10</xdr:col>
      <xdr:colOff>2016000</xdr:colOff>
      <xdr:row>73</xdr:row>
      <xdr:rowOff>271050</xdr:rowOff>
    </xdr:to>
    <xdr:graphicFrame macro="">
      <xdr:nvGraphicFramePr>
        <xdr:cNvPr id="36" name="Gráfico 35">
          <a:extLst>
            <a:ext uri="{FF2B5EF4-FFF2-40B4-BE49-F238E27FC236}">
              <a16:creationId xmlns:a16="http://schemas.microsoft.com/office/drawing/2014/main" id="{00000000-0008-0000-0C00-00002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10</xdr:col>
      <xdr:colOff>0</xdr:colOff>
      <xdr:row>74</xdr:row>
      <xdr:rowOff>19050</xdr:rowOff>
    </xdr:from>
    <xdr:to>
      <xdr:col>10</xdr:col>
      <xdr:colOff>2016000</xdr:colOff>
      <xdr:row>74</xdr:row>
      <xdr:rowOff>271050</xdr:rowOff>
    </xdr:to>
    <xdr:graphicFrame macro="">
      <xdr:nvGraphicFramePr>
        <xdr:cNvPr id="37" name="Gráfico 36">
          <a:extLst>
            <a:ext uri="{FF2B5EF4-FFF2-40B4-BE49-F238E27FC236}">
              <a16:creationId xmlns:a16="http://schemas.microsoft.com/office/drawing/2014/main" id="{00000000-0008-0000-0C00-00002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10</xdr:col>
      <xdr:colOff>0</xdr:colOff>
      <xdr:row>76</xdr:row>
      <xdr:rowOff>19050</xdr:rowOff>
    </xdr:from>
    <xdr:to>
      <xdr:col>10</xdr:col>
      <xdr:colOff>2016000</xdr:colOff>
      <xdr:row>76</xdr:row>
      <xdr:rowOff>271050</xdr:rowOff>
    </xdr:to>
    <xdr:graphicFrame macro="">
      <xdr:nvGraphicFramePr>
        <xdr:cNvPr id="38" name="Gráfico 37">
          <a:extLst>
            <a:ext uri="{FF2B5EF4-FFF2-40B4-BE49-F238E27FC236}">
              <a16:creationId xmlns:a16="http://schemas.microsoft.com/office/drawing/2014/main" id="{00000000-0008-0000-0C00-00002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10</xdr:col>
      <xdr:colOff>0</xdr:colOff>
      <xdr:row>77</xdr:row>
      <xdr:rowOff>19050</xdr:rowOff>
    </xdr:from>
    <xdr:to>
      <xdr:col>10</xdr:col>
      <xdr:colOff>2016000</xdr:colOff>
      <xdr:row>77</xdr:row>
      <xdr:rowOff>271050</xdr:rowOff>
    </xdr:to>
    <xdr:graphicFrame macro="">
      <xdr:nvGraphicFramePr>
        <xdr:cNvPr id="39" name="Gráfico 38">
          <a:extLst>
            <a:ext uri="{FF2B5EF4-FFF2-40B4-BE49-F238E27FC236}">
              <a16:creationId xmlns:a16="http://schemas.microsoft.com/office/drawing/2014/main" id="{00000000-0008-0000-0C00-00002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9</xdr:col>
      <xdr:colOff>342900</xdr:colOff>
      <xdr:row>82</xdr:row>
      <xdr:rowOff>19050</xdr:rowOff>
    </xdr:from>
    <xdr:to>
      <xdr:col>10</xdr:col>
      <xdr:colOff>2006475</xdr:colOff>
      <xdr:row>82</xdr:row>
      <xdr:rowOff>271050</xdr:rowOff>
    </xdr:to>
    <xdr:graphicFrame macro="">
      <xdr:nvGraphicFramePr>
        <xdr:cNvPr id="40" name="Gráfico 39">
          <a:extLst>
            <a:ext uri="{FF2B5EF4-FFF2-40B4-BE49-F238E27FC236}">
              <a16:creationId xmlns:a16="http://schemas.microsoft.com/office/drawing/2014/main" id="{00000000-0008-0000-0C00-00002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10</xdr:col>
      <xdr:colOff>0</xdr:colOff>
      <xdr:row>83</xdr:row>
      <xdr:rowOff>19050</xdr:rowOff>
    </xdr:from>
    <xdr:to>
      <xdr:col>10</xdr:col>
      <xdr:colOff>2016000</xdr:colOff>
      <xdr:row>83</xdr:row>
      <xdr:rowOff>271050</xdr:rowOff>
    </xdr:to>
    <xdr:graphicFrame macro="">
      <xdr:nvGraphicFramePr>
        <xdr:cNvPr id="41" name="Gráfico 40">
          <a:extLst>
            <a:ext uri="{FF2B5EF4-FFF2-40B4-BE49-F238E27FC236}">
              <a16:creationId xmlns:a16="http://schemas.microsoft.com/office/drawing/2014/main" id="{00000000-0008-0000-0C00-00002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10</xdr:col>
      <xdr:colOff>9525</xdr:colOff>
      <xdr:row>84</xdr:row>
      <xdr:rowOff>19050</xdr:rowOff>
    </xdr:from>
    <xdr:to>
      <xdr:col>10</xdr:col>
      <xdr:colOff>2025525</xdr:colOff>
      <xdr:row>84</xdr:row>
      <xdr:rowOff>271050</xdr:rowOff>
    </xdr:to>
    <xdr:graphicFrame macro="">
      <xdr:nvGraphicFramePr>
        <xdr:cNvPr id="42" name="Gráfico 41">
          <a:extLst>
            <a:ext uri="{FF2B5EF4-FFF2-40B4-BE49-F238E27FC236}">
              <a16:creationId xmlns:a16="http://schemas.microsoft.com/office/drawing/2014/main" id="{00000000-0008-0000-0C00-00002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6</xdr:col>
      <xdr:colOff>628650</xdr:colOff>
      <xdr:row>9</xdr:row>
      <xdr:rowOff>152400</xdr:rowOff>
    </xdr:from>
    <xdr:to>
      <xdr:col>9</xdr:col>
      <xdr:colOff>253875</xdr:colOff>
      <xdr:row>11</xdr:row>
      <xdr:rowOff>23400</xdr:rowOff>
    </xdr:to>
    <xdr:graphicFrame macro="">
      <xdr:nvGraphicFramePr>
        <xdr:cNvPr id="47" name="Gráfico 46">
          <a:extLst>
            <a:ext uri="{FF2B5EF4-FFF2-40B4-BE49-F238E27FC236}">
              <a16:creationId xmlns:a16="http://schemas.microsoft.com/office/drawing/2014/main" id="{00000000-0008-0000-0C00-00002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2</xdr:col>
      <xdr:colOff>2485040</xdr:colOff>
      <xdr:row>9</xdr:row>
      <xdr:rowOff>0</xdr:rowOff>
    </xdr:from>
    <xdr:to>
      <xdr:col>5</xdr:col>
      <xdr:colOff>66675</xdr:colOff>
      <xdr:row>12</xdr:row>
      <xdr:rowOff>57150</xdr:rowOff>
    </xdr:to>
    <xdr:grpSp>
      <xdr:nvGrpSpPr>
        <xdr:cNvPr id="54" name="Grupo 53">
          <a:extLst>
            <a:ext uri="{FF2B5EF4-FFF2-40B4-BE49-F238E27FC236}">
              <a16:creationId xmlns:a16="http://schemas.microsoft.com/office/drawing/2014/main" id="{00000000-0008-0000-0C00-000036000000}"/>
            </a:ext>
          </a:extLst>
        </xdr:cNvPr>
        <xdr:cNvGrpSpPr/>
      </xdr:nvGrpSpPr>
      <xdr:grpSpPr>
        <a:xfrm>
          <a:off x="2780315" y="1771650"/>
          <a:ext cx="1058260" cy="628650"/>
          <a:chOff x="780065" y="1615786"/>
          <a:chExt cx="1058260" cy="571500"/>
        </a:xfrm>
      </xdr:grpSpPr>
      <xdr:sp macro="" textlink="">
        <xdr:nvSpPr>
          <xdr:cNvPr id="53" name="CaixaDeTexto 52">
            <a:extLst>
              <a:ext uri="{FF2B5EF4-FFF2-40B4-BE49-F238E27FC236}">
                <a16:creationId xmlns:a16="http://schemas.microsoft.com/office/drawing/2014/main" id="{00000000-0008-0000-0C00-000035000000}"/>
              </a:ext>
            </a:extLst>
          </xdr:cNvPr>
          <xdr:cNvSpPr txBox="1"/>
        </xdr:nvSpPr>
        <xdr:spPr>
          <a:xfrm>
            <a:off x="838200" y="1615786"/>
            <a:ext cx="1000125"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nSpc>
                <a:spcPct val="140000"/>
              </a:lnSpc>
            </a:pPr>
            <a:r>
              <a:rPr lang="pt-PT" sz="800">
                <a:latin typeface="Arial" pitchFamily="34" charset="0"/>
                <a:cs typeface="Arial" pitchFamily="34" charset="0"/>
              </a:rPr>
              <a:t>Continente</a:t>
            </a:r>
          </a:p>
          <a:p>
            <a:pPr>
              <a:lnSpc>
                <a:spcPct val="140000"/>
              </a:lnSpc>
            </a:pPr>
            <a:r>
              <a:rPr lang="pt-PT" sz="800">
                <a:latin typeface="Arial" pitchFamily="34" charset="0"/>
                <a:cs typeface="Arial" pitchFamily="34" charset="0"/>
              </a:rPr>
              <a:t>ARS</a:t>
            </a:r>
          </a:p>
          <a:p>
            <a:pPr>
              <a:lnSpc>
                <a:spcPct val="140000"/>
              </a:lnSpc>
            </a:pPr>
            <a:r>
              <a:rPr lang="pt-PT" sz="800">
                <a:latin typeface="Arial" pitchFamily="34" charset="0"/>
                <a:cs typeface="Arial" pitchFamily="34" charset="0"/>
              </a:rPr>
              <a:t>ACES/ULS</a:t>
            </a:r>
          </a:p>
        </xdr:txBody>
      </xdr:sp>
      <xdr:pic>
        <xdr:nvPicPr>
          <xdr:cNvPr id="1026" name="Picture 2">
            <a:extLst>
              <a:ext uri="{FF2B5EF4-FFF2-40B4-BE49-F238E27FC236}">
                <a16:creationId xmlns:a16="http://schemas.microsoft.com/office/drawing/2014/main" id="{00000000-0008-0000-0C00-000002040000}"/>
              </a:ext>
            </a:extLst>
          </xdr:cNvPr>
          <xdr:cNvPicPr>
            <a:picLocks noChangeAspect="1" noChangeArrowheads="1"/>
          </xdr:cNvPicPr>
        </xdr:nvPicPr>
        <xdr:blipFill>
          <a:blip xmlns:r="http://schemas.openxmlformats.org/officeDocument/2006/relationships" r:embed="rId35" cstate="print"/>
          <a:srcRect r="83568"/>
          <a:stretch>
            <a:fillRect/>
          </a:stretch>
        </xdr:blipFill>
        <xdr:spPr bwMode="auto">
          <a:xfrm>
            <a:off x="780065" y="1651766"/>
            <a:ext cx="126000" cy="472730"/>
          </a:xfrm>
          <a:prstGeom prst="rect">
            <a:avLst/>
          </a:prstGeom>
          <a:noFill/>
        </xdr:spPr>
      </xdr:pic>
    </xdr:grpSp>
    <xdr:clientData/>
  </xdr:twoCellAnchor>
  <xdr:twoCellAnchor>
    <xdr:from>
      <xdr:col>7</xdr:col>
      <xdr:colOff>47625</xdr:colOff>
      <xdr:row>10</xdr:row>
      <xdr:rowOff>180977</xdr:rowOff>
    </xdr:from>
    <xdr:to>
      <xdr:col>9</xdr:col>
      <xdr:colOff>123825</xdr:colOff>
      <xdr:row>11</xdr:row>
      <xdr:rowOff>171451</xdr:rowOff>
    </xdr:to>
    <xdr:sp macro="" textlink="">
      <xdr:nvSpPr>
        <xdr:cNvPr id="55" name="CaixaDeTexto 54">
          <a:extLst>
            <a:ext uri="{FF2B5EF4-FFF2-40B4-BE49-F238E27FC236}">
              <a16:creationId xmlns:a16="http://schemas.microsoft.com/office/drawing/2014/main" id="{00000000-0008-0000-0C00-000037000000}"/>
            </a:ext>
          </a:extLst>
        </xdr:cNvPr>
        <xdr:cNvSpPr txBox="1"/>
      </xdr:nvSpPr>
      <xdr:spPr>
        <a:xfrm>
          <a:off x="4981575" y="2143127"/>
          <a:ext cx="1504950" cy="1809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pt-PT" sz="800">
              <a:latin typeface="Arial" pitchFamily="34" charset="0"/>
              <a:cs typeface="Arial" pitchFamily="34" charset="0"/>
            </a:rPr>
            <a:t>1º Quartil</a:t>
          </a:r>
          <a:r>
            <a:rPr lang="pt-PT" sz="800" baseline="0">
              <a:latin typeface="Arial" pitchFamily="34" charset="0"/>
              <a:cs typeface="Arial" pitchFamily="34" charset="0"/>
            </a:rPr>
            <a:t>                3ºQuartil</a:t>
          </a:r>
          <a:endParaRPr lang="pt-PT" sz="800">
            <a:latin typeface="Arial" pitchFamily="34" charset="0"/>
            <a:cs typeface="Arial" pitchFamily="34" charset="0"/>
          </a:endParaRPr>
        </a:p>
      </xdr:txBody>
    </xdr:sp>
    <xdr:clientData/>
  </xdr:twoCellAnchor>
  <xdr:twoCellAnchor>
    <xdr:from>
      <xdr:col>7</xdr:col>
      <xdr:colOff>466725</xdr:colOff>
      <xdr:row>9</xdr:row>
      <xdr:rowOff>9524</xdr:rowOff>
    </xdr:from>
    <xdr:to>
      <xdr:col>8</xdr:col>
      <xdr:colOff>400050</xdr:colOff>
      <xdr:row>9</xdr:row>
      <xdr:rowOff>180975</xdr:rowOff>
    </xdr:to>
    <xdr:sp macro="" textlink="">
      <xdr:nvSpPr>
        <xdr:cNvPr id="56" name="CaixaDeTexto 55">
          <a:extLst>
            <a:ext uri="{FF2B5EF4-FFF2-40B4-BE49-F238E27FC236}">
              <a16:creationId xmlns:a16="http://schemas.microsoft.com/office/drawing/2014/main" id="{00000000-0008-0000-0C00-000038000000}"/>
            </a:ext>
          </a:extLst>
        </xdr:cNvPr>
        <xdr:cNvSpPr txBox="1"/>
      </xdr:nvSpPr>
      <xdr:spPr>
        <a:xfrm>
          <a:off x="5400675" y="1781174"/>
          <a:ext cx="647700" cy="1714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PT" sz="800">
              <a:latin typeface="Arial" pitchFamily="34" charset="0"/>
              <a:cs typeface="Arial" pitchFamily="34" charset="0"/>
            </a:rPr>
            <a:t>Mediana</a:t>
          </a:r>
        </a:p>
      </xdr:txBody>
    </xdr:sp>
    <xdr:clientData/>
  </xdr:twoCellAnchor>
  <xdr:twoCellAnchor editAs="absolute">
    <xdr:from>
      <xdr:col>10</xdr:col>
      <xdr:colOff>9525</xdr:colOff>
      <xdr:row>78</xdr:row>
      <xdr:rowOff>19050</xdr:rowOff>
    </xdr:from>
    <xdr:to>
      <xdr:col>10</xdr:col>
      <xdr:colOff>2025525</xdr:colOff>
      <xdr:row>79</xdr:row>
      <xdr:rowOff>1175</xdr:rowOff>
    </xdr:to>
    <xdr:graphicFrame macro="">
      <xdr:nvGraphicFramePr>
        <xdr:cNvPr id="49" name="Gráfico 48">
          <a:extLst>
            <a:ext uri="{FF2B5EF4-FFF2-40B4-BE49-F238E27FC236}">
              <a16:creationId xmlns:a16="http://schemas.microsoft.com/office/drawing/2014/main" id="{00000000-0008-0000-0C00-00003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editAs="absolute">
    <xdr:from>
      <xdr:col>10</xdr:col>
      <xdr:colOff>9525</xdr:colOff>
      <xdr:row>79</xdr:row>
      <xdr:rowOff>9525</xdr:rowOff>
    </xdr:from>
    <xdr:to>
      <xdr:col>10</xdr:col>
      <xdr:colOff>2025525</xdr:colOff>
      <xdr:row>79</xdr:row>
      <xdr:rowOff>261525</xdr:rowOff>
    </xdr:to>
    <xdr:graphicFrame macro="">
      <xdr:nvGraphicFramePr>
        <xdr:cNvPr id="50" name="Gráfico 49">
          <a:extLst>
            <a:ext uri="{FF2B5EF4-FFF2-40B4-BE49-F238E27FC236}">
              <a16:creationId xmlns:a16="http://schemas.microsoft.com/office/drawing/2014/main" id="{00000000-0008-0000-0C00-00003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editAs="absolute">
    <xdr:from>
      <xdr:col>10</xdr:col>
      <xdr:colOff>0</xdr:colOff>
      <xdr:row>80</xdr:row>
      <xdr:rowOff>9525</xdr:rowOff>
    </xdr:from>
    <xdr:to>
      <xdr:col>10</xdr:col>
      <xdr:colOff>2016000</xdr:colOff>
      <xdr:row>80</xdr:row>
      <xdr:rowOff>267875</xdr:rowOff>
    </xdr:to>
    <xdr:graphicFrame macro="">
      <xdr:nvGraphicFramePr>
        <xdr:cNvPr id="51" name="Gráfico 50">
          <a:extLst>
            <a:ext uri="{FF2B5EF4-FFF2-40B4-BE49-F238E27FC236}">
              <a16:creationId xmlns:a16="http://schemas.microsoft.com/office/drawing/2014/main" id="{00000000-0008-0000-0C00-00003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10</xdr:col>
      <xdr:colOff>0</xdr:colOff>
      <xdr:row>31</xdr:row>
      <xdr:rowOff>19050</xdr:rowOff>
    </xdr:from>
    <xdr:to>
      <xdr:col>10</xdr:col>
      <xdr:colOff>2016000</xdr:colOff>
      <xdr:row>31</xdr:row>
      <xdr:rowOff>271050</xdr:rowOff>
    </xdr:to>
    <xdr:graphicFrame macro="">
      <xdr:nvGraphicFramePr>
        <xdr:cNvPr id="57" name="Gráfico 56">
          <a:extLst>
            <a:ext uri="{FF2B5EF4-FFF2-40B4-BE49-F238E27FC236}">
              <a16:creationId xmlns:a16="http://schemas.microsoft.com/office/drawing/2014/main" id="{00000000-0008-0000-0C00-00003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10</xdr:col>
      <xdr:colOff>0</xdr:colOff>
      <xdr:row>32</xdr:row>
      <xdr:rowOff>47625</xdr:rowOff>
    </xdr:from>
    <xdr:to>
      <xdr:col>10</xdr:col>
      <xdr:colOff>2016000</xdr:colOff>
      <xdr:row>32</xdr:row>
      <xdr:rowOff>299625</xdr:rowOff>
    </xdr:to>
    <xdr:graphicFrame macro="">
      <xdr:nvGraphicFramePr>
        <xdr:cNvPr id="58" name="Gráfico 57">
          <a:extLst>
            <a:ext uri="{FF2B5EF4-FFF2-40B4-BE49-F238E27FC236}">
              <a16:creationId xmlns:a16="http://schemas.microsoft.com/office/drawing/2014/main" id="{00000000-0008-0000-0C00-00003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10</xdr:col>
      <xdr:colOff>0</xdr:colOff>
      <xdr:row>42</xdr:row>
      <xdr:rowOff>19050</xdr:rowOff>
    </xdr:from>
    <xdr:to>
      <xdr:col>10</xdr:col>
      <xdr:colOff>2016000</xdr:colOff>
      <xdr:row>42</xdr:row>
      <xdr:rowOff>271050</xdr:rowOff>
    </xdr:to>
    <xdr:graphicFrame macro="">
      <xdr:nvGraphicFramePr>
        <xdr:cNvPr id="59" name="Gráfico 58">
          <a:extLst>
            <a:ext uri="{FF2B5EF4-FFF2-40B4-BE49-F238E27FC236}">
              <a16:creationId xmlns:a16="http://schemas.microsoft.com/office/drawing/2014/main" id="{00000000-0008-0000-0C00-00003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10</xdr:col>
      <xdr:colOff>0</xdr:colOff>
      <xdr:row>43</xdr:row>
      <xdr:rowOff>19050</xdr:rowOff>
    </xdr:from>
    <xdr:to>
      <xdr:col>10</xdr:col>
      <xdr:colOff>2016000</xdr:colOff>
      <xdr:row>43</xdr:row>
      <xdr:rowOff>271050</xdr:rowOff>
    </xdr:to>
    <xdr:graphicFrame macro="">
      <xdr:nvGraphicFramePr>
        <xdr:cNvPr id="60" name="Gráfico 59">
          <a:extLst>
            <a:ext uri="{FF2B5EF4-FFF2-40B4-BE49-F238E27FC236}">
              <a16:creationId xmlns:a16="http://schemas.microsoft.com/office/drawing/2014/main" id="{00000000-0008-0000-0C00-00003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10</xdr:col>
      <xdr:colOff>0</xdr:colOff>
      <xdr:row>44</xdr:row>
      <xdr:rowOff>19050</xdr:rowOff>
    </xdr:from>
    <xdr:to>
      <xdr:col>10</xdr:col>
      <xdr:colOff>2016000</xdr:colOff>
      <xdr:row>44</xdr:row>
      <xdr:rowOff>271050</xdr:rowOff>
    </xdr:to>
    <xdr:graphicFrame macro="">
      <xdr:nvGraphicFramePr>
        <xdr:cNvPr id="61" name="Gráfico 60">
          <a:extLst>
            <a:ext uri="{FF2B5EF4-FFF2-40B4-BE49-F238E27FC236}">
              <a16:creationId xmlns:a16="http://schemas.microsoft.com/office/drawing/2014/main" id="{00000000-0008-0000-0C00-00003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10</xdr:col>
      <xdr:colOff>0</xdr:colOff>
      <xdr:row>63</xdr:row>
      <xdr:rowOff>19050</xdr:rowOff>
    </xdr:from>
    <xdr:to>
      <xdr:col>10</xdr:col>
      <xdr:colOff>2016000</xdr:colOff>
      <xdr:row>63</xdr:row>
      <xdr:rowOff>271050</xdr:rowOff>
    </xdr:to>
    <xdr:graphicFrame macro="">
      <xdr:nvGraphicFramePr>
        <xdr:cNvPr id="52" name="Gráfico 51">
          <a:extLst>
            <a:ext uri="{FF2B5EF4-FFF2-40B4-BE49-F238E27FC236}">
              <a16:creationId xmlns:a16="http://schemas.microsoft.com/office/drawing/2014/main" id="{00000000-0008-0000-0C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10</xdr:col>
      <xdr:colOff>0</xdr:colOff>
      <xdr:row>64</xdr:row>
      <xdr:rowOff>19050</xdr:rowOff>
    </xdr:from>
    <xdr:to>
      <xdr:col>10</xdr:col>
      <xdr:colOff>2016000</xdr:colOff>
      <xdr:row>64</xdr:row>
      <xdr:rowOff>271050</xdr:rowOff>
    </xdr:to>
    <xdr:graphicFrame macro="">
      <xdr:nvGraphicFramePr>
        <xdr:cNvPr id="62" name="Gráfico 61">
          <a:extLst>
            <a:ext uri="{FF2B5EF4-FFF2-40B4-BE49-F238E27FC236}">
              <a16:creationId xmlns:a16="http://schemas.microsoft.com/office/drawing/2014/main" id="{00000000-0008-0000-0C00-00003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10</xdr:col>
      <xdr:colOff>0</xdr:colOff>
      <xdr:row>65</xdr:row>
      <xdr:rowOff>19050</xdr:rowOff>
    </xdr:from>
    <xdr:to>
      <xdr:col>10</xdr:col>
      <xdr:colOff>2016000</xdr:colOff>
      <xdr:row>65</xdr:row>
      <xdr:rowOff>271050</xdr:rowOff>
    </xdr:to>
    <xdr:graphicFrame macro="">
      <xdr:nvGraphicFramePr>
        <xdr:cNvPr id="63" name="Gráfico 62">
          <a:extLst>
            <a:ext uri="{FF2B5EF4-FFF2-40B4-BE49-F238E27FC236}">
              <a16:creationId xmlns:a16="http://schemas.microsoft.com/office/drawing/2014/main" id="{00000000-0008-0000-0C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10</xdr:col>
      <xdr:colOff>0</xdr:colOff>
      <xdr:row>66</xdr:row>
      <xdr:rowOff>19050</xdr:rowOff>
    </xdr:from>
    <xdr:to>
      <xdr:col>10</xdr:col>
      <xdr:colOff>2016000</xdr:colOff>
      <xdr:row>66</xdr:row>
      <xdr:rowOff>271050</xdr:rowOff>
    </xdr:to>
    <xdr:graphicFrame macro="">
      <xdr:nvGraphicFramePr>
        <xdr:cNvPr id="64" name="Gráfico 63">
          <a:extLst>
            <a:ext uri="{FF2B5EF4-FFF2-40B4-BE49-F238E27FC236}">
              <a16:creationId xmlns:a16="http://schemas.microsoft.com/office/drawing/2014/main" id="{00000000-0008-0000-0C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10</xdr:col>
      <xdr:colOff>0</xdr:colOff>
      <xdr:row>67</xdr:row>
      <xdr:rowOff>19050</xdr:rowOff>
    </xdr:from>
    <xdr:to>
      <xdr:col>10</xdr:col>
      <xdr:colOff>2016000</xdr:colOff>
      <xdr:row>67</xdr:row>
      <xdr:rowOff>271050</xdr:rowOff>
    </xdr:to>
    <xdr:graphicFrame macro="">
      <xdr:nvGraphicFramePr>
        <xdr:cNvPr id="65" name="Gráfico 64">
          <a:extLst>
            <a:ext uri="{FF2B5EF4-FFF2-40B4-BE49-F238E27FC236}">
              <a16:creationId xmlns:a16="http://schemas.microsoft.com/office/drawing/2014/main" id="{00000000-0008-0000-0C00-00004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10</xdr:col>
      <xdr:colOff>0</xdr:colOff>
      <xdr:row>68</xdr:row>
      <xdr:rowOff>19050</xdr:rowOff>
    </xdr:from>
    <xdr:to>
      <xdr:col>10</xdr:col>
      <xdr:colOff>2016000</xdr:colOff>
      <xdr:row>68</xdr:row>
      <xdr:rowOff>271050</xdr:rowOff>
    </xdr:to>
    <xdr:graphicFrame macro="">
      <xdr:nvGraphicFramePr>
        <xdr:cNvPr id="66" name="Gráfico 65">
          <a:extLst>
            <a:ext uri="{FF2B5EF4-FFF2-40B4-BE49-F238E27FC236}">
              <a16:creationId xmlns:a16="http://schemas.microsoft.com/office/drawing/2014/main" id="{00000000-0008-0000-0C00-00004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1</xdr:col>
      <xdr:colOff>0</xdr:colOff>
      <xdr:row>89</xdr:row>
      <xdr:rowOff>63500</xdr:rowOff>
    </xdr:from>
    <xdr:to>
      <xdr:col>3</xdr:col>
      <xdr:colOff>240890</xdr:colOff>
      <xdr:row>91</xdr:row>
      <xdr:rowOff>44600</xdr:rowOff>
    </xdr:to>
    <xdr:grpSp>
      <xdr:nvGrpSpPr>
        <xdr:cNvPr id="2" name="logoP_ARS1">
          <a:extLst>
            <a:ext uri="{FF2B5EF4-FFF2-40B4-BE49-F238E27FC236}">
              <a16:creationId xmlns:a16="http://schemas.microsoft.com/office/drawing/2014/main" id="{F34CEE42-76FA-4819-BCF7-CC32614E3F1F}"/>
            </a:ext>
          </a:extLst>
        </xdr:cNvPr>
        <xdr:cNvGrpSpPr/>
      </xdr:nvGrpSpPr>
      <xdr:grpSpPr>
        <a:xfrm>
          <a:off x="180975" y="21275675"/>
          <a:ext cx="3069815" cy="362100"/>
          <a:chOff x="628651" y="6477000"/>
          <a:chExt cx="3069815" cy="362100"/>
        </a:xfrm>
      </xdr:grpSpPr>
      <xdr:pic>
        <xdr:nvPicPr>
          <xdr:cNvPr id="3" name="Picture 6">
            <a:extLst>
              <a:ext uri="{FF2B5EF4-FFF2-40B4-BE49-F238E27FC236}">
                <a16:creationId xmlns:a16="http://schemas.microsoft.com/office/drawing/2014/main" id="{8AA6935E-D420-7C62-14F0-68DCB698AAD0}"/>
              </a:ext>
            </a:extLst>
          </xdr:cNvPr>
          <xdr:cNvPicPr>
            <a:picLocks noChangeAspect="1" noChangeArrowheads="1"/>
          </xdr:cNvPicPr>
        </xdr:nvPicPr>
        <xdr:blipFill>
          <a:blip xmlns:r="http://schemas.openxmlformats.org/officeDocument/2006/relationships" r:embed="rId50" cstate="print"/>
          <a:srcRect/>
          <a:stretch>
            <a:fillRect/>
          </a:stretch>
        </xdr:blipFill>
        <xdr:spPr bwMode="auto">
          <a:xfrm>
            <a:off x="2647971" y="6477000"/>
            <a:ext cx="1050495" cy="360000"/>
          </a:xfrm>
          <a:prstGeom prst="rect">
            <a:avLst/>
          </a:prstGeom>
          <a:noFill/>
        </xdr:spPr>
      </xdr:pic>
      <xdr:pic>
        <xdr:nvPicPr>
          <xdr:cNvPr id="4" name="Imagem 3">
            <a:extLst>
              <a:ext uri="{FF2B5EF4-FFF2-40B4-BE49-F238E27FC236}">
                <a16:creationId xmlns:a16="http://schemas.microsoft.com/office/drawing/2014/main" id="{0C526B9F-9EE9-456B-88F4-9E134DC6E667}"/>
              </a:ext>
            </a:extLst>
          </xdr:cNvPr>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t="13587" b="17860"/>
          <a:stretch/>
        </xdr:blipFill>
        <xdr:spPr>
          <a:xfrm>
            <a:off x="628651" y="6515100"/>
            <a:ext cx="956471" cy="324000"/>
          </a:xfrm>
          <a:prstGeom prst="rect">
            <a:avLst/>
          </a:prstGeom>
        </xdr:spPr>
      </xdr:pic>
      <xdr:pic>
        <xdr:nvPicPr>
          <xdr:cNvPr id="5" name="Imagem 4">
            <a:extLst>
              <a:ext uri="{FF2B5EF4-FFF2-40B4-BE49-F238E27FC236}">
                <a16:creationId xmlns:a16="http://schemas.microsoft.com/office/drawing/2014/main" id="{C8231FC1-21F1-4DB9-DF54-298BCB502855}"/>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581150" y="6638925"/>
            <a:ext cx="1049998" cy="180000"/>
          </a:xfrm>
          <a:prstGeom prst="rect">
            <a:avLst/>
          </a:prstGeom>
        </xdr:spPr>
      </xdr:pic>
    </xdr:grpSp>
    <xdr:clientData/>
  </xdr:twoCellAnchor>
  <xdr:twoCellAnchor>
    <xdr:from>
      <xdr:col>10</xdr:col>
      <xdr:colOff>1079500</xdr:colOff>
      <xdr:row>89</xdr:row>
      <xdr:rowOff>25400</xdr:rowOff>
    </xdr:from>
    <xdr:to>
      <xdr:col>11</xdr:col>
      <xdr:colOff>326065</xdr:colOff>
      <xdr:row>91</xdr:row>
      <xdr:rowOff>76400</xdr:rowOff>
    </xdr:to>
    <xdr:pic>
      <xdr:nvPicPr>
        <xdr:cNvPr id="7" name="logoP_PeLS1">
          <a:extLst>
            <a:ext uri="{FF2B5EF4-FFF2-40B4-BE49-F238E27FC236}">
              <a16:creationId xmlns:a16="http://schemas.microsoft.com/office/drawing/2014/main" id="{4651C6D8-FCA9-46E9-868E-1F1C96825009}"/>
            </a:ext>
          </a:extLst>
        </xdr:cNvPr>
        <xdr:cNvPicPr>
          <a:picLocks noChangeAspect="1" noChangeArrowheads="1"/>
        </xdr:cNvPicPr>
      </xdr:nvPicPr>
      <xdr:blipFill>
        <a:blip xmlns:r="http://schemas.openxmlformats.org/officeDocument/2006/relationships" r:embed="rId53" cstate="print"/>
        <a:srcRect/>
        <a:stretch>
          <a:fillRect/>
        </a:stretch>
      </xdr:blipFill>
      <xdr:spPr bwMode="auto">
        <a:xfrm>
          <a:off x="7794625" y="21237575"/>
          <a:ext cx="1294440" cy="432000"/>
        </a:xfrm>
        <a:prstGeom prst="rect">
          <a:avLst/>
        </a:prstGeom>
        <a:noFill/>
      </xdr:spPr>
    </xdr:pic>
    <xdr:clientData/>
  </xdr:twoCellAnchor>
</xdr:wsDr>
</file>

<file path=xl/drawings/drawing14.xml><?xml version="1.0" encoding="utf-8"?>
<xdr:wsDr xmlns:xdr="http://schemas.openxmlformats.org/drawingml/2006/spreadsheetDrawing" xmlns:a="http://schemas.openxmlformats.org/drawingml/2006/main">
  <xdr:twoCellAnchor>
    <xdr:from>
      <xdr:col>1</xdr:col>
      <xdr:colOff>0</xdr:colOff>
      <xdr:row>159</xdr:row>
      <xdr:rowOff>63500</xdr:rowOff>
    </xdr:from>
    <xdr:to>
      <xdr:col>5</xdr:col>
      <xdr:colOff>212315</xdr:colOff>
      <xdr:row>161</xdr:row>
      <xdr:rowOff>63650</xdr:rowOff>
    </xdr:to>
    <xdr:grpSp>
      <xdr:nvGrpSpPr>
        <xdr:cNvPr id="2" name="logoP_ARS1">
          <a:extLst>
            <a:ext uri="{FF2B5EF4-FFF2-40B4-BE49-F238E27FC236}">
              <a16:creationId xmlns:a16="http://schemas.microsoft.com/office/drawing/2014/main" id="{34F13E7D-A173-4EEE-97DC-F13A40A5AB9C}"/>
            </a:ext>
          </a:extLst>
        </xdr:cNvPr>
        <xdr:cNvGrpSpPr/>
      </xdr:nvGrpSpPr>
      <xdr:grpSpPr>
        <a:xfrm>
          <a:off x="180975" y="43287950"/>
          <a:ext cx="3069815" cy="362100"/>
          <a:chOff x="628651" y="6477000"/>
          <a:chExt cx="3069815" cy="362100"/>
        </a:xfrm>
      </xdr:grpSpPr>
      <xdr:pic>
        <xdr:nvPicPr>
          <xdr:cNvPr id="3" name="Picture 6">
            <a:extLst>
              <a:ext uri="{FF2B5EF4-FFF2-40B4-BE49-F238E27FC236}">
                <a16:creationId xmlns:a16="http://schemas.microsoft.com/office/drawing/2014/main" id="{8FE21145-E540-C7AB-6EC1-C350F0610617}"/>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647971" y="6477000"/>
            <a:ext cx="1050495" cy="360000"/>
          </a:xfrm>
          <a:prstGeom prst="rect">
            <a:avLst/>
          </a:prstGeom>
          <a:noFill/>
        </xdr:spPr>
      </xdr:pic>
      <xdr:pic>
        <xdr:nvPicPr>
          <xdr:cNvPr id="4" name="Imagem 3">
            <a:extLst>
              <a:ext uri="{FF2B5EF4-FFF2-40B4-BE49-F238E27FC236}">
                <a16:creationId xmlns:a16="http://schemas.microsoft.com/office/drawing/2014/main" id="{3E59C9C5-79C3-C97D-08FB-38B9ED4861FE}"/>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3587" b="17860"/>
          <a:stretch/>
        </xdr:blipFill>
        <xdr:spPr>
          <a:xfrm>
            <a:off x="628651" y="6515100"/>
            <a:ext cx="956471" cy="324000"/>
          </a:xfrm>
          <a:prstGeom prst="rect">
            <a:avLst/>
          </a:prstGeom>
        </xdr:spPr>
      </xdr:pic>
      <xdr:pic>
        <xdr:nvPicPr>
          <xdr:cNvPr id="5" name="Imagem 4">
            <a:extLst>
              <a:ext uri="{FF2B5EF4-FFF2-40B4-BE49-F238E27FC236}">
                <a16:creationId xmlns:a16="http://schemas.microsoft.com/office/drawing/2014/main" id="{B76C0F59-BBE7-245B-3CA4-4A6E589AC66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81150" y="6638925"/>
            <a:ext cx="1049998" cy="180000"/>
          </a:xfrm>
          <a:prstGeom prst="rect">
            <a:avLst/>
          </a:prstGeom>
        </xdr:spPr>
      </xdr:pic>
    </xdr:grpSp>
    <xdr:clientData/>
  </xdr:twoCellAnchor>
  <xdr:twoCellAnchor>
    <xdr:from>
      <xdr:col>8</xdr:col>
      <xdr:colOff>1752600</xdr:colOff>
      <xdr:row>159</xdr:row>
      <xdr:rowOff>0</xdr:rowOff>
    </xdr:from>
    <xdr:to>
      <xdr:col>11</xdr:col>
      <xdr:colOff>37140</xdr:colOff>
      <xdr:row>161</xdr:row>
      <xdr:rowOff>70050</xdr:rowOff>
    </xdr:to>
    <xdr:pic>
      <xdr:nvPicPr>
        <xdr:cNvPr id="6" name="logoP_PeLS1">
          <a:extLst>
            <a:ext uri="{FF2B5EF4-FFF2-40B4-BE49-F238E27FC236}">
              <a16:creationId xmlns:a16="http://schemas.microsoft.com/office/drawing/2014/main" id="{5814BE49-1699-4907-915C-2866C31D0B51}"/>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8001000" y="43224450"/>
          <a:ext cx="1294440" cy="432000"/>
        </a:xfrm>
        <a:prstGeom prst="rect">
          <a:avLst/>
        </a:prstGeom>
        <a:noFill/>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portal.arsnorte.min-saude.pt/portal/page/portal/ARSNorte/Conte%C3%BAdos/Sa%C3%BAde%20P%C3%BAblica%20Conteudos/mortalidade/MortalidadesInfantil_ARSNorte_MI9615.xlsm" TargetMode="External"/><Relationship Id="rId13" Type="http://schemas.openxmlformats.org/officeDocument/2006/relationships/hyperlink" Target="http://portal.arsnorte.min-saude.pt/portal/page/portal/ARSNorte/Conte%C3%BAdos/Sa%C3%BAde%20P%C3%BAblica%20Conteudos/PlanoRegionalSaudeNorte_2014_2016.pdf" TargetMode="External"/><Relationship Id="rId18" Type="http://schemas.openxmlformats.org/officeDocument/2006/relationships/hyperlink" Target="http://portal.arsnorte.min-saude.pt/portal/page/portal/ARSNorte/Conte%C3%BAdos/Sa%C3%BAde%20P%C3%BAblica%20Conteudos/CargaDoencaAtribuivelFatoresRisco_RegiaoNorte_2004.pdf" TargetMode="External"/><Relationship Id="rId26" Type="http://schemas.openxmlformats.org/officeDocument/2006/relationships/hyperlink" Target="http://pns.dgs.pt/plano-nacional-de-saude-revisao-e-extensao-a-2020-aprovada/" TargetMode="External"/><Relationship Id="rId3" Type="http://schemas.openxmlformats.org/officeDocument/2006/relationships/hyperlink" Target="http://portal.arsnorte.min-saude.pt/ARSNorte/dsp/AM_0105" TargetMode="External"/><Relationship Id="rId21" Type="http://schemas.openxmlformats.org/officeDocument/2006/relationships/hyperlink" Target="http://portal.arsnorte.min-saude.pt/portal/page/portal/ARSNorte/Conte%C3%BAdos/Sa%C3%BAde%20P%C3%BAblica%20Conteudos/morbilidade/Morbilid%40des.CSP_2013_2015.xlsm" TargetMode="External"/><Relationship Id="rId7" Type="http://schemas.openxmlformats.org/officeDocument/2006/relationships/hyperlink" Target="http://pns.dgs.pt/pns-2012-2016/" TargetMode="External"/><Relationship Id="rId12" Type="http://schemas.openxmlformats.org/officeDocument/2006/relationships/hyperlink" Target="http://portal.arsnorte.min-saude.pt/portal/page/portal/ARSNorte/Conte%C3%BAdos/Sa%C3%BAde%20P%C3%BAblica%20Conteudos/DocumentoApoioUtilizador_webmortalidades_ARSN10.pdf" TargetMode="External"/><Relationship Id="rId17" Type="http://schemas.openxmlformats.org/officeDocument/2006/relationships/hyperlink" Target="http://portal.arsnorte.min-saude.pt/portal/page/portal/ARSNorte/Conte%C3%BAdos/Sa%C3%BAde%20P%C3%BAblica%20Conteudos/mortalidade/MortalidadeEvitavel_RN89a10_abril14.pdf" TargetMode="External"/><Relationship Id="rId25" Type="http://schemas.openxmlformats.org/officeDocument/2006/relationships/hyperlink" Target="mailto:mort@lidades.csp" TargetMode="External"/><Relationship Id="rId2" Type="http://schemas.openxmlformats.org/officeDocument/2006/relationships/hyperlink" Target="http://portal.arsnorte.min-saude.pt/portal/page/portal/ARSNorte/Conte%C3%BAdos/GRP/Proposta%20Programa%20Luta%20contra%20Tuberculose%20Regi%C3%A3o%20Sa%C3%BAde.pdf" TargetMode="External"/><Relationship Id="rId16" Type="http://schemas.openxmlformats.org/officeDocument/2006/relationships/hyperlink" Target="http://portal.arsnorte.min-saude.pt/portal/page/portal/ARSNorte/Conte%C3%BAdos/Sa%C3%BAde%20P%C3%BAblica%20Conteudos/Relatorio_Morbilidade_Hospitalar_2007.pdf" TargetMode="External"/><Relationship Id="rId20" Type="http://schemas.openxmlformats.org/officeDocument/2006/relationships/hyperlink" Target="http://portal.arsnorte.min-saude.pt/portal/page/portal/ARSNorte/Conte%C3%BAdos/Sa%C3%BAde%20P%C3%BAblica%20Conteudos/morbilidade/MorbHosp13.xlsm" TargetMode="External"/><Relationship Id="rId1" Type="http://schemas.openxmlformats.org/officeDocument/2006/relationships/hyperlink" Target="http://portal.arsnorte.min-saude.pt/portal/page/portal/ARSNorte/Conte%C3%BAdos/Sa%C3%BAde%20P%C3%BAblica%20Conteudos/medir_para_mudar_2005.pdf" TargetMode="External"/><Relationship Id="rId6" Type="http://schemas.openxmlformats.org/officeDocument/2006/relationships/hyperlink" Target="http://portal.arsnorte.min-saude.pt/portal/page/portal/ARSNorte/Conte%C3%BAdos/Sa%C3%BAde%20P%C3%BAblica%20Conteudos/Perfil_RN_2009.pdf" TargetMode="External"/><Relationship Id="rId11" Type="http://schemas.openxmlformats.org/officeDocument/2006/relationships/hyperlink" Target="http://portal.arsnorte.min-saude.pt/portal/page/portal/ARSNorte/Conte%C3%BAdos/Sa%C3%BAde%20P%C3%BAblica%20Conteudos/webmortalidades_ARSN10_V1.xlsm" TargetMode="External"/><Relationship Id="rId24" Type="http://schemas.openxmlformats.org/officeDocument/2006/relationships/hyperlink" Target="mailto:mort@lidades.hospitalar" TargetMode="External"/><Relationship Id="rId5" Type="http://schemas.openxmlformats.org/officeDocument/2006/relationships/hyperlink" Target="http://portal.arsnorte.min-saude.pt/ARSNorte/dsp/Perfil_RN_2009.htm" TargetMode="External"/><Relationship Id="rId15" Type="http://schemas.openxmlformats.org/officeDocument/2006/relationships/hyperlink" Target="http://portal.arsnorte.min-saude.pt/portal/page/portal/ARSNorte/Conte%C3%BAdos/GRP/Avaliacao_PRSN0910.pdf" TargetMode="External"/><Relationship Id="rId23" Type="http://schemas.openxmlformats.org/officeDocument/2006/relationships/hyperlink" Target="http://portal.arsnorte.min-saude.pt/ARSNorte/dsp/MorbHosp_2008.htm" TargetMode="External"/><Relationship Id="rId28" Type="http://schemas.openxmlformats.org/officeDocument/2006/relationships/drawing" Target="../drawings/drawing4.xml"/><Relationship Id="rId10" Type="http://schemas.openxmlformats.org/officeDocument/2006/relationships/hyperlink" Target="http://portal.arsnorte.min-saude.pt/portal/page/portal/ARSNorte/Conte%C3%BAdos/Sa%C3%BAde%20P%C3%BAblica%20Conteudos/mortalidade/MortalidadeEvitavel_RN89a10_Ferramenta_abril14.xlsm" TargetMode="External"/><Relationship Id="rId19" Type="http://schemas.openxmlformats.org/officeDocument/2006/relationships/hyperlink" Target="http://portal.arsnorte.min-saude.pt/portal/page/portal/ARSNorte/Conte%C3%BAdos/Sa%C3%BAde%20P%C3%BAblica%20Conteudos/Carga_Global_Doenca_Regiao_Norte_2004.pdf" TargetMode="External"/><Relationship Id="rId4" Type="http://schemas.openxmlformats.org/officeDocument/2006/relationships/hyperlink" Target="http://portal.arsnorte.min-saude.pt/portal/page/portal/ARSNorte/Conte%C3%BAdos/Sa%C3%BAde%20P%C3%BAblica%20Conteudos/brochura_perfil_final.pdf" TargetMode="External"/><Relationship Id="rId9" Type="http://schemas.openxmlformats.org/officeDocument/2006/relationships/hyperlink" Target="http://portal.arsnorte.min-saude.pt/portal/page/portal/ARSNorte/Conte%C3%BAdos/Sa%C3%BAde%20P%C3%BAblica%20Conteudos/mortalidade/DocumentoApoioUtilizador_MI9615.pdf" TargetMode="External"/><Relationship Id="rId14" Type="http://schemas.openxmlformats.org/officeDocument/2006/relationships/hyperlink" Target="http://portal.arsnorte.min-saude.pt/portal/page/portal/ARSNorte/Conte%C3%BAdos/Documentos/Plano_Saude_ARSNorte_2009_2010.pdf" TargetMode="External"/><Relationship Id="rId22" Type="http://schemas.openxmlformats.org/officeDocument/2006/relationships/hyperlink" Target="http://portal.arsnorte.min-saude.pt/ARSNorte/dsp/MorbHosp_2007.htm" TargetMode="External"/><Relationship Id="rId27"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olha15"/>
  <dimension ref="A1:H25"/>
  <sheetViews>
    <sheetView tabSelected="1" zoomScaleNormal="100" workbookViewId="0"/>
  </sheetViews>
  <sheetFormatPr defaultColWidth="9.140625" defaultRowHeight="14.25" x14ac:dyDescent="0.2"/>
  <cols>
    <col min="1" max="2" width="2.7109375" style="5" customWidth="1"/>
    <col min="3" max="3" width="45.7109375" style="5" customWidth="1"/>
    <col min="4" max="4" width="25.7109375" style="5" customWidth="1"/>
    <col min="5" max="5" width="5.7109375" style="5" customWidth="1"/>
    <col min="6" max="6" width="42.7109375" style="5" customWidth="1"/>
    <col min="7" max="8" width="2.7109375" style="5" customWidth="1"/>
    <col min="9" max="16384" width="9.140625" style="5"/>
  </cols>
  <sheetData>
    <row r="1" spans="1:8" ht="9.9499999999999993" customHeight="1" thickBot="1" x14ac:dyDescent="0.25">
      <c r="A1" s="16"/>
      <c r="B1" s="16"/>
      <c r="C1" s="16"/>
      <c r="D1" s="16"/>
      <c r="E1" s="16"/>
      <c r="F1" s="16"/>
      <c r="G1" s="16"/>
      <c r="H1" s="16"/>
    </row>
    <row r="2" spans="1:8" ht="9.9499999999999993" customHeight="1" thickTop="1" x14ac:dyDescent="0.2">
      <c r="A2" s="16"/>
      <c r="B2" s="147"/>
      <c r="C2" s="148"/>
      <c r="D2" s="148"/>
      <c r="E2" s="148"/>
      <c r="F2" s="148"/>
      <c r="G2" s="149"/>
      <c r="H2" s="16"/>
    </row>
    <row r="3" spans="1:8" ht="30" customHeight="1" x14ac:dyDescent="0.35">
      <c r="A3" s="16"/>
      <c r="B3" s="150"/>
      <c r="C3" s="16"/>
      <c r="D3" s="476"/>
      <c r="E3" s="476"/>
      <c r="F3" s="477" t="s">
        <v>0</v>
      </c>
      <c r="G3" s="151"/>
      <c r="H3" s="16"/>
    </row>
    <row r="4" spans="1:8" ht="9.9499999999999993" customHeight="1" x14ac:dyDescent="0.2">
      <c r="A4" s="16"/>
      <c r="B4" s="150"/>
      <c r="C4" s="439"/>
      <c r="D4" s="439"/>
      <c r="E4" s="439"/>
      <c r="F4" s="439"/>
      <c r="G4" s="151"/>
      <c r="H4" s="16"/>
    </row>
    <row r="5" spans="1:8" ht="30" customHeight="1" x14ac:dyDescent="0.35">
      <c r="A5" s="16"/>
      <c r="B5" s="150"/>
      <c r="C5" s="439"/>
      <c r="D5" s="546" t="str">
        <f>AUX!A1</f>
        <v>Perfil Local de Saúde 2020</v>
      </c>
      <c r="E5" s="546"/>
      <c r="F5" s="546"/>
      <c r="G5" s="151"/>
      <c r="H5" s="16"/>
    </row>
    <row r="6" spans="1:8" ht="9.9499999999999993" customHeight="1" x14ac:dyDescent="0.2">
      <c r="A6" s="16"/>
      <c r="B6" s="150"/>
      <c r="C6" s="440"/>
      <c r="D6" s="440"/>
      <c r="E6" s="439"/>
      <c r="F6" s="439"/>
      <c r="G6" s="151"/>
      <c r="H6" s="16"/>
    </row>
    <row r="7" spans="1:8" s="155" customFormat="1" ht="24.95" customHeight="1" x14ac:dyDescent="0.2">
      <c r="A7" s="152"/>
      <c r="B7" s="153"/>
      <c r="C7" s="152"/>
      <c r="D7" s="547" t="str">
        <f>AUX!A3</f>
        <v>ACES Gerês/Cabreira</v>
      </c>
      <c r="E7" s="547"/>
      <c r="F7" s="547"/>
      <c r="G7" s="154"/>
      <c r="H7" s="152"/>
    </row>
    <row r="8" spans="1:8" ht="9.9499999999999993" customHeight="1" x14ac:dyDescent="0.2">
      <c r="A8" s="16"/>
      <c r="B8" s="150"/>
      <c r="C8" s="16"/>
      <c r="D8" s="16"/>
      <c r="E8" s="441"/>
      <c r="F8" s="441"/>
      <c r="G8" s="151"/>
      <c r="H8" s="16"/>
    </row>
    <row r="9" spans="1:8" ht="90" customHeight="1" x14ac:dyDescent="0.2">
      <c r="A9" s="16"/>
      <c r="B9" s="150"/>
      <c r="C9" s="548" t="s">
        <v>1</v>
      </c>
      <c r="D9" s="548"/>
      <c r="E9" s="441"/>
      <c r="F9" s="441"/>
      <c r="G9" s="151"/>
      <c r="H9" s="16"/>
    </row>
    <row r="10" spans="1:8" ht="60" customHeight="1" x14ac:dyDescent="0.2">
      <c r="A10" s="16"/>
      <c r="B10" s="150"/>
      <c r="C10" s="548" t="s">
        <v>2</v>
      </c>
      <c r="D10" s="548"/>
      <c r="E10" s="441"/>
      <c r="F10" s="441"/>
      <c r="G10" s="151"/>
      <c r="H10" s="16"/>
    </row>
    <row r="11" spans="1:8" ht="143.25" customHeight="1" x14ac:dyDescent="0.2">
      <c r="A11" s="16"/>
      <c r="B11" s="150"/>
      <c r="C11" s="548" t="s">
        <v>3</v>
      </c>
      <c r="D11" s="548"/>
      <c r="E11" s="441"/>
      <c r="F11" s="441"/>
      <c r="G11" s="151"/>
      <c r="H11" s="16"/>
    </row>
    <row r="12" spans="1:8" ht="69.95" customHeight="1" x14ac:dyDescent="0.2">
      <c r="A12" s="16"/>
      <c r="B12" s="150"/>
      <c r="C12" s="548" t="s">
        <v>4</v>
      </c>
      <c r="D12" s="548"/>
      <c r="E12" s="441"/>
      <c r="F12" s="441"/>
      <c r="G12" s="151"/>
      <c r="H12" s="16"/>
    </row>
    <row r="13" spans="1:8" ht="22.5" customHeight="1" x14ac:dyDescent="0.2">
      <c r="A13" s="16"/>
      <c r="B13" s="150"/>
      <c r="C13" s="16"/>
      <c r="D13" s="16"/>
      <c r="E13" s="441"/>
      <c r="F13" s="444" t="s">
        <v>5</v>
      </c>
      <c r="G13" s="151"/>
      <c r="H13" s="16"/>
    </row>
    <row r="14" spans="1:8" ht="9.9499999999999993" customHeight="1" x14ac:dyDescent="0.2">
      <c r="A14" s="16"/>
      <c r="B14" s="150"/>
      <c r="C14" s="442"/>
      <c r="D14" s="442"/>
      <c r="E14" s="441"/>
      <c r="F14" s="441"/>
      <c r="G14" s="151"/>
      <c r="H14" s="16"/>
    </row>
    <row r="15" spans="1:8" ht="20.100000000000001" customHeight="1" x14ac:dyDescent="0.2">
      <c r="A15" s="16"/>
      <c r="B15" s="150"/>
      <c r="C15" s="545" t="s">
        <v>6</v>
      </c>
      <c r="D15" s="545"/>
      <c r="E15" s="545"/>
      <c r="F15" s="545"/>
      <c r="G15" s="151"/>
      <c r="H15" s="16"/>
    </row>
    <row r="16" spans="1:8" ht="20.100000000000001" customHeight="1" x14ac:dyDescent="0.2">
      <c r="A16" s="16"/>
      <c r="B16" s="150"/>
      <c r="C16" s="545" t="s">
        <v>7</v>
      </c>
      <c r="D16" s="545"/>
      <c r="E16" s="545"/>
      <c r="F16" s="545"/>
      <c r="G16" s="151"/>
      <c r="H16" s="16"/>
    </row>
    <row r="17" spans="1:8" ht="20.100000000000001" customHeight="1" x14ac:dyDescent="0.2">
      <c r="A17" s="16"/>
      <c r="B17" s="150"/>
      <c r="C17" s="545" t="s">
        <v>8</v>
      </c>
      <c r="D17" s="545"/>
      <c r="E17" s="545"/>
      <c r="F17" s="545"/>
      <c r="G17" s="151"/>
      <c r="H17" s="16"/>
    </row>
    <row r="18" spans="1:8" ht="20.100000000000001" customHeight="1" x14ac:dyDescent="0.2">
      <c r="A18" s="16"/>
      <c r="B18" s="150"/>
      <c r="C18" s="545" t="s">
        <v>9</v>
      </c>
      <c r="D18" s="545"/>
      <c r="E18" s="545"/>
      <c r="F18" s="545"/>
      <c r="G18" s="151"/>
      <c r="H18" s="16"/>
    </row>
    <row r="19" spans="1:8" ht="20.100000000000001" customHeight="1" x14ac:dyDescent="0.2">
      <c r="A19" s="16"/>
      <c r="B19" s="150"/>
      <c r="C19" s="545" t="s">
        <v>10</v>
      </c>
      <c r="D19" s="545"/>
      <c r="E19" s="545"/>
      <c r="F19" s="545"/>
      <c r="G19" s="151"/>
      <c r="H19" s="16"/>
    </row>
    <row r="20" spans="1:8" s="155" customFormat="1" ht="30" customHeight="1" x14ac:dyDescent="0.2">
      <c r="A20" s="152"/>
      <c r="B20" s="153"/>
      <c r="C20" s="152"/>
      <c r="D20" s="152"/>
      <c r="E20" s="441"/>
      <c r="F20" s="441"/>
      <c r="G20" s="154"/>
      <c r="H20" s="152"/>
    </row>
    <row r="21" spans="1:8" ht="20.100000000000001" customHeight="1" x14ac:dyDescent="0.2">
      <c r="A21" s="16"/>
      <c r="B21" s="150"/>
      <c r="C21" s="437"/>
      <c r="D21" s="437"/>
      <c r="E21" s="441"/>
      <c r="F21" s="441"/>
      <c r="G21" s="151"/>
      <c r="H21" s="16"/>
    </row>
    <row r="22" spans="1:8" ht="20.100000000000001" customHeight="1" x14ac:dyDescent="0.2">
      <c r="A22" s="16"/>
      <c r="B22" s="150"/>
      <c r="C22" s="437"/>
      <c r="D22" s="437"/>
      <c r="E22" s="441"/>
      <c r="F22" s="441"/>
      <c r="G22" s="151"/>
      <c r="H22" s="16"/>
    </row>
    <row r="23" spans="1:8" ht="60" customHeight="1" x14ac:dyDescent="0.2">
      <c r="A23" s="16"/>
      <c r="B23" s="150"/>
      <c r="C23" s="437"/>
      <c r="D23" s="437"/>
      <c r="E23" s="438"/>
      <c r="F23" s="438"/>
      <c r="G23" s="151"/>
      <c r="H23" s="16"/>
    </row>
    <row r="24" spans="1:8" ht="11.25" customHeight="1" thickBot="1" x14ac:dyDescent="0.25">
      <c r="A24" s="16"/>
      <c r="B24" s="156"/>
      <c r="C24" s="17"/>
      <c r="D24" s="17"/>
      <c r="E24" s="17"/>
      <c r="F24" s="17"/>
      <c r="G24" s="157"/>
      <c r="H24" s="16"/>
    </row>
    <row r="25" spans="1:8" ht="9.9499999999999993" customHeight="1" thickTop="1" x14ac:dyDescent="0.2">
      <c r="A25" s="16"/>
      <c r="B25" s="16"/>
      <c r="C25" s="16"/>
      <c r="D25" s="16"/>
      <c r="E25" s="16"/>
      <c r="F25" s="16"/>
      <c r="G25" s="16"/>
      <c r="H25" s="16"/>
    </row>
  </sheetData>
  <mergeCells count="11">
    <mergeCell ref="C17:F17"/>
    <mergeCell ref="C18:F18"/>
    <mergeCell ref="C19:F19"/>
    <mergeCell ref="C15:F15"/>
    <mergeCell ref="D5:F5"/>
    <mergeCell ref="D7:F7"/>
    <mergeCell ref="C11:D11"/>
    <mergeCell ref="C12:D12"/>
    <mergeCell ref="C9:D9"/>
    <mergeCell ref="C10:D10"/>
    <mergeCell ref="C16:F16"/>
  </mergeCells>
  <hyperlinks>
    <hyperlink ref="F3" location="PeLS!A1" display="ENTRAR" xr:uid="{00000000-0004-0000-0000-000000000000}"/>
  </hyperlinks>
  <printOptions horizontalCentered="1"/>
  <pageMargins left="0.39370078740157483" right="0.19685039370078741" top="0.59055118110236227" bottom="0.39370078740157483" header="0.31496062992125984" footer="0.31496062992125984"/>
  <pageSetup paperSize="9" scale="7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olha1"/>
  <dimension ref="A1:L103"/>
  <sheetViews>
    <sheetView topLeftCell="A18" zoomScaleNormal="100" workbookViewId="0">
      <selection activeCell="N49" sqref="N49"/>
    </sheetView>
  </sheetViews>
  <sheetFormatPr defaultColWidth="9.140625" defaultRowHeight="14.25" x14ac:dyDescent="0.2"/>
  <cols>
    <col min="1" max="2" width="2.7109375" style="5" customWidth="1"/>
    <col min="3" max="3" width="60.7109375" style="5" customWidth="1"/>
    <col min="4" max="4" width="4.7109375" style="5" customWidth="1"/>
    <col min="5" max="10" width="10.7109375" style="5" customWidth="1"/>
    <col min="11" max="12" width="2.7109375" style="5" customWidth="1"/>
    <col min="13" max="16384" width="9.140625" style="5"/>
  </cols>
  <sheetData>
    <row r="1" spans="1:12" ht="9.9499999999999993" customHeight="1" thickBot="1" x14ac:dyDescent="0.25">
      <c r="A1" s="16"/>
      <c r="B1" s="16"/>
      <c r="C1" s="16"/>
      <c r="D1" s="16"/>
      <c r="E1" s="16"/>
      <c r="F1" s="16"/>
      <c r="G1" s="16"/>
      <c r="H1" s="16"/>
      <c r="I1" s="16"/>
      <c r="J1" s="16"/>
      <c r="K1" s="16"/>
      <c r="L1" s="16"/>
    </row>
    <row r="2" spans="1:12" ht="9.9499999999999993" customHeight="1" thickTop="1" x14ac:dyDescent="0.2">
      <c r="A2" s="16"/>
      <c r="B2" s="147"/>
      <c r="C2" s="148"/>
      <c r="D2" s="148"/>
      <c r="E2" s="148"/>
      <c r="F2" s="148"/>
      <c r="G2" s="148"/>
      <c r="H2" s="148"/>
      <c r="I2" s="148"/>
      <c r="J2" s="148"/>
      <c r="K2" s="149"/>
      <c r="L2" s="16"/>
    </row>
    <row r="3" spans="1:12" ht="20.25" x14ac:dyDescent="0.3">
      <c r="A3" s="16"/>
      <c r="B3" s="150"/>
      <c r="C3" s="158" t="str">
        <f>AUX!A1</f>
        <v>Perfil Local de Saúde 2020</v>
      </c>
      <c r="D3" s="16"/>
      <c r="E3" s="16"/>
      <c r="F3" s="16"/>
      <c r="G3" s="16"/>
      <c r="H3" s="16"/>
      <c r="I3" s="16"/>
      <c r="J3" s="16"/>
      <c r="K3" s="151"/>
      <c r="L3" s="16"/>
    </row>
    <row r="4" spans="1:12" ht="5.0999999999999996" customHeight="1" x14ac:dyDescent="0.2">
      <c r="A4" s="16"/>
      <c r="B4" s="150"/>
      <c r="C4" s="16"/>
      <c r="D4" s="16"/>
      <c r="E4" s="16"/>
      <c r="F4" s="16"/>
      <c r="G4" s="16"/>
      <c r="H4" s="16"/>
      <c r="I4" s="16"/>
      <c r="J4" s="16"/>
      <c r="K4" s="151"/>
      <c r="L4" s="16"/>
    </row>
    <row r="5" spans="1:12" ht="50.1" customHeight="1" x14ac:dyDescent="0.2">
      <c r="A5" s="16"/>
      <c r="B5" s="150"/>
      <c r="C5" s="159" t="str">
        <f>AUX!A3</f>
        <v>ACES Gerês/Cabreira</v>
      </c>
      <c r="D5" s="16"/>
      <c r="E5" s="16"/>
      <c r="F5" s="16"/>
      <c r="G5" s="16"/>
      <c r="H5" s="16"/>
      <c r="I5" s="16"/>
      <c r="J5" s="16"/>
      <c r="K5" s="151"/>
      <c r="L5" s="16"/>
    </row>
    <row r="6" spans="1:12" ht="20.100000000000001" customHeight="1" x14ac:dyDescent="0.2">
      <c r="A6" s="16"/>
      <c r="B6" s="150"/>
      <c r="C6" s="16"/>
      <c r="D6" s="16"/>
      <c r="E6" s="550" t="s">
        <v>11</v>
      </c>
      <c r="F6" s="550"/>
      <c r="G6" s="550" t="s">
        <v>12</v>
      </c>
      <c r="H6" s="550"/>
      <c r="I6" s="550" t="s">
        <v>13</v>
      </c>
      <c r="J6" s="550"/>
      <c r="K6" s="151"/>
      <c r="L6" s="16"/>
    </row>
    <row r="7" spans="1:12" ht="20.100000000000001" customHeight="1" x14ac:dyDescent="0.2">
      <c r="A7" s="16"/>
      <c r="B7" s="150"/>
      <c r="C7" s="16"/>
      <c r="D7" s="16"/>
      <c r="E7" s="556"/>
      <c r="F7" s="556"/>
      <c r="G7" s="556"/>
      <c r="H7" s="556"/>
      <c r="I7" s="556"/>
      <c r="J7" s="556"/>
      <c r="K7" s="151"/>
      <c r="L7" s="16"/>
    </row>
    <row r="8" spans="1:12" ht="20.100000000000001" customHeight="1" x14ac:dyDescent="0.2">
      <c r="A8" s="16"/>
      <c r="B8" s="150"/>
      <c r="C8" s="16"/>
      <c r="D8" s="16"/>
      <c r="E8" s="16"/>
      <c r="F8" s="16"/>
      <c r="G8" s="16"/>
      <c r="H8" s="16"/>
      <c r="I8" s="16"/>
      <c r="J8" s="16"/>
      <c r="K8" s="151"/>
      <c r="L8" s="16"/>
    </row>
    <row r="9" spans="1:12" ht="20.100000000000001" customHeight="1" x14ac:dyDescent="0.2">
      <c r="A9" s="16"/>
      <c r="B9" s="150"/>
      <c r="C9" s="16"/>
      <c r="D9" s="16"/>
      <c r="E9" s="16"/>
      <c r="F9" s="16"/>
      <c r="G9" s="16"/>
      <c r="H9" s="16"/>
      <c r="I9" s="16"/>
      <c r="J9" s="16"/>
      <c r="K9" s="151"/>
      <c r="L9" s="16"/>
    </row>
    <row r="10" spans="1:12" ht="20.100000000000001" customHeight="1" x14ac:dyDescent="0.2">
      <c r="A10" s="16"/>
      <c r="B10" s="150"/>
      <c r="C10" s="16"/>
      <c r="D10" s="16"/>
      <c r="E10" s="16"/>
      <c r="F10" s="16"/>
      <c r="G10" s="16"/>
      <c r="H10" s="16"/>
      <c r="I10" s="16"/>
      <c r="J10" s="16"/>
      <c r="K10" s="151"/>
      <c r="L10" s="16"/>
    </row>
    <row r="11" spans="1:12" ht="20.100000000000001" customHeight="1" x14ac:dyDescent="0.2">
      <c r="A11" s="16"/>
      <c r="B11" s="150"/>
      <c r="C11" s="16"/>
      <c r="D11" s="16"/>
      <c r="E11" s="16"/>
      <c r="F11" s="16"/>
      <c r="G11" s="16"/>
      <c r="H11" s="16"/>
      <c r="I11" s="16"/>
      <c r="J11" s="16"/>
      <c r="K11" s="151"/>
      <c r="L11" s="16"/>
    </row>
    <row r="12" spans="1:12" ht="20.100000000000001" customHeight="1" x14ac:dyDescent="0.2">
      <c r="A12" s="16"/>
      <c r="B12" s="150"/>
      <c r="C12" s="16"/>
      <c r="D12" s="16"/>
      <c r="E12" s="16"/>
      <c r="F12" s="16"/>
      <c r="G12" s="16"/>
      <c r="H12" s="16"/>
      <c r="I12" s="16"/>
      <c r="J12" s="16"/>
      <c r="K12" s="151"/>
      <c r="L12" s="16"/>
    </row>
    <row r="13" spans="1:12" ht="20.100000000000001" customHeight="1" x14ac:dyDescent="0.2">
      <c r="A13" s="16"/>
      <c r="B13" s="150"/>
      <c r="C13" s="16"/>
      <c r="D13" s="16"/>
      <c r="E13" s="16"/>
      <c r="F13" s="16"/>
      <c r="G13" s="16"/>
      <c r="H13" s="16"/>
      <c r="I13" s="16"/>
      <c r="J13" s="16"/>
      <c r="K13" s="151"/>
      <c r="L13" s="16"/>
    </row>
    <row r="14" spans="1:12" ht="20.100000000000001" customHeight="1" x14ac:dyDescent="0.2">
      <c r="A14" s="16"/>
      <c r="B14" s="150"/>
      <c r="C14" s="16"/>
      <c r="D14" s="16"/>
      <c r="E14" s="16"/>
      <c r="F14" s="16"/>
      <c r="G14" s="16"/>
      <c r="H14" s="16"/>
      <c r="I14" s="16"/>
      <c r="J14" s="16"/>
      <c r="K14" s="151"/>
      <c r="L14" s="16"/>
    </row>
    <row r="15" spans="1:12" ht="20.100000000000001" customHeight="1" x14ac:dyDescent="0.2">
      <c r="A15" s="16"/>
      <c r="B15" s="150"/>
      <c r="C15" s="16"/>
      <c r="D15" s="16"/>
      <c r="E15" s="16"/>
      <c r="F15" s="16"/>
      <c r="G15" s="16"/>
      <c r="H15" s="16"/>
      <c r="I15" s="16"/>
      <c r="J15" s="16"/>
      <c r="K15" s="151"/>
      <c r="L15" s="16"/>
    </row>
    <row r="16" spans="1:12" ht="20.100000000000001" customHeight="1" x14ac:dyDescent="0.2">
      <c r="A16" s="16"/>
      <c r="B16" s="150"/>
      <c r="C16" s="16"/>
      <c r="D16" s="16"/>
      <c r="E16" s="16"/>
      <c r="F16" s="16"/>
      <c r="G16" s="16"/>
      <c r="H16" s="16"/>
      <c r="I16" s="16"/>
      <c r="J16" s="16"/>
      <c r="K16" s="151"/>
      <c r="L16" s="16"/>
    </row>
    <row r="17" spans="1:12" ht="20.100000000000001" customHeight="1" x14ac:dyDescent="0.2">
      <c r="A17" s="16"/>
      <c r="B17" s="150"/>
      <c r="C17" s="16"/>
      <c r="D17" s="16"/>
      <c r="E17" s="16"/>
      <c r="F17" s="16"/>
      <c r="G17" s="16"/>
      <c r="H17" s="16"/>
      <c r="I17" s="16"/>
      <c r="J17" s="16"/>
      <c r="K17" s="151"/>
      <c r="L17" s="16"/>
    </row>
    <row r="18" spans="1:12" ht="65.099999999999994" customHeight="1" x14ac:dyDescent="0.2">
      <c r="A18" s="16"/>
      <c r="B18" s="150"/>
      <c r="C18" s="16"/>
      <c r="D18" s="16"/>
      <c r="E18" s="551" t="s">
        <v>14</v>
      </c>
      <c r="F18" s="551"/>
      <c r="G18" s="551"/>
      <c r="H18" s="551"/>
      <c r="I18" s="551"/>
      <c r="J18" s="551"/>
      <c r="K18" s="151"/>
      <c r="L18" s="16"/>
    </row>
    <row r="19" spans="1:12" ht="21" customHeight="1" x14ac:dyDescent="0.2">
      <c r="A19" s="16"/>
      <c r="B19" s="150"/>
      <c r="C19" s="16"/>
      <c r="D19" s="16"/>
      <c r="E19" s="128"/>
      <c r="F19" s="128"/>
      <c r="G19" s="128"/>
      <c r="H19" s="128"/>
      <c r="I19" s="128"/>
      <c r="J19" s="128"/>
      <c r="K19" s="151"/>
      <c r="L19" s="16"/>
    </row>
    <row r="20" spans="1:12" ht="29.25" customHeight="1" x14ac:dyDescent="0.2">
      <c r="A20" s="16"/>
      <c r="B20" s="150"/>
      <c r="C20" s="16"/>
      <c r="D20" s="16"/>
      <c r="E20" s="551" t="s">
        <v>15</v>
      </c>
      <c r="F20" s="551"/>
      <c r="G20" s="551"/>
      <c r="H20" s="551"/>
      <c r="I20" s="551"/>
      <c r="J20" s="551"/>
      <c r="K20" s="151"/>
      <c r="L20" s="16"/>
    </row>
    <row r="21" spans="1:12" s="155" customFormat="1" ht="18" customHeight="1" x14ac:dyDescent="0.2">
      <c r="A21" s="152"/>
      <c r="B21" s="153"/>
      <c r="C21" s="152"/>
      <c r="D21" s="152"/>
      <c r="E21" s="552" t="s">
        <v>813</v>
      </c>
      <c r="F21" s="553"/>
      <c r="G21" s="553"/>
      <c r="H21" s="553"/>
      <c r="I21" s="553"/>
      <c r="J21" s="553"/>
      <c r="K21" s="154"/>
      <c r="L21" s="152"/>
    </row>
    <row r="22" spans="1:12" ht="24" customHeight="1" x14ac:dyDescent="0.2">
      <c r="A22" s="16"/>
      <c r="B22" s="150"/>
      <c r="C22" s="16"/>
      <c r="D22" s="16"/>
      <c r="E22" s="16"/>
      <c r="F22" s="16"/>
      <c r="G22" s="16"/>
      <c r="H22" s="16"/>
      <c r="I22" s="16"/>
      <c r="J22" s="16"/>
      <c r="K22" s="151"/>
      <c r="L22" s="16"/>
    </row>
    <row r="23" spans="1:12" ht="15" customHeight="1" x14ac:dyDescent="0.2">
      <c r="A23" s="16"/>
      <c r="B23" s="150"/>
      <c r="C23" s="16"/>
      <c r="D23" s="16"/>
      <c r="E23" s="559" t="s">
        <v>16</v>
      </c>
      <c r="F23" s="559"/>
      <c r="G23" s="557" t="s">
        <v>814</v>
      </c>
      <c r="H23" s="558"/>
      <c r="I23" s="558"/>
      <c r="J23" s="558"/>
      <c r="K23" s="151"/>
      <c r="L23" s="16"/>
    </row>
    <row r="24" spans="1:12" ht="9.9499999999999993" customHeight="1" thickBot="1" x14ac:dyDescent="0.25">
      <c r="A24" s="16"/>
      <c r="B24" s="156"/>
      <c r="C24" s="17"/>
      <c r="D24" s="17"/>
      <c r="E24" s="17"/>
      <c r="F24" s="17"/>
      <c r="G24" s="17"/>
      <c r="H24" s="17"/>
      <c r="I24" s="17"/>
      <c r="J24" s="17"/>
      <c r="K24" s="157"/>
      <c r="L24" s="16"/>
    </row>
    <row r="25" spans="1:12" ht="20.100000000000001" customHeight="1" thickTop="1" x14ac:dyDescent="0.2">
      <c r="A25" s="16"/>
      <c r="B25" s="16"/>
      <c r="C25" s="16"/>
      <c r="D25" s="16"/>
      <c r="E25" s="16"/>
      <c r="F25" s="16"/>
      <c r="G25" s="16"/>
      <c r="H25" s="16"/>
      <c r="I25" s="16"/>
      <c r="J25" s="16"/>
      <c r="K25" s="16"/>
      <c r="L25" s="16"/>
    </row>
    <row r="26" spans="1:12" ht="9.9499999999999993" customHeight="1" x14ac:dyDescent="0.2">
      <c r="A26" s="16"/>
      <c r="B26" s="16"/>
      <c r="C26" s="128"/>
      <c r="D26" s="16"/>
      <c r="E26" s="16"/>
      <c r="F26" s="16"/>
      <c r="G26" s="16"/>
      <c r="H26" s="16"/>
      <c r="I26" s="16"/>
      <c r="J26" s="16"/>
      <c r="K26" s="16"/>
      <c r="L26" s="16"/>
    </row>
    <row r="27" spans="1:12" ht="24.95" customHeight="1" x14ac:dyDescent="0.2">
      <c r="A27" s="16"/>
      <c r="B27" s="16"/>
      <c r="C27" s="554" t="s">
        <v>12</v>
      </c>
      <c r="D27" s="554"/>
      <c r="E27" s="554"/>
      <c r="F27" s="554"/>
      <c r="G27" s="554"/>
      <c r="H27" s="554"/>
      <c r="I27" s="554"/>
      <c r="J27" s="554"/>
      <c r="K27" s="16"/>
      <c r="L27" s="16"/>
    </row>
    <row r="28" spans="1:12" x14ac:dyDescent="0.2">
      <c r="A28" s="16"/>
      <c r="B28" s="16"/>
      <c r="C28" s="16"/>
      <c r="D28" s="16"/>
      <c r="E28" s="16"/>
      <c r="F28" s="16"/>
      <c r="G28" s="16"/>
      <c r="H28" s="16"/>
      <c r="I28" s="16"/>
      <c r="J28" s="16"/>
      <c r="K28" s="16"/>
      <c r="L28" s="16"/>
    </row>
    <row r="29" spans="1:12" x14ac:dyDescent="0.2">
      <c r="A29" s="16"/>
      <c r="B29" s="16"/>
      <c r="C29" s="16"/>
      <c r="D29" s="16"/>
      <c r="E29" s="16"/>
      <c r="F29" s="16"/>
      <c r="G29" s="16"/>
      <c r="H29" s="16"/>
      <c r="I29" s="16"/>
      <c r="J29" s="16"/>
      <c r="K29" s="16"/>
      <c r="L29" s="16"/>
    </row>
    <row r="30" spans="1:12" x14ac:dyDescent="0.2">
      <c r="A30" s="16"/>
      <c r="B30" s="16"/>
      <c r="C30" s="128"/>
      <c r="D30" s="16"/>
      <c r="E30" s="16"/>
      <c r="F30" s="16"/>
      <c r="G30" s="16"/>
      <c r="H30" s="16"/>
      <c r="I30" s="16"/>
      <c r="J30" s="16"/>
      <c r="K30" s="16"/>
      <c r="L30" s="16"/>
    </row>
    <row r="31" spans="1:12" x14ac:dyDescent="0.2">
      <c r="A31" s="16"/>
      <c r="B31" s="16"/>
      <c r="C31" s="16"/>
      <c r="D31" s="16"/>
      <c r="E31" s="16"/>
      <c r="F31" s="16"/>
      <c r="G31" s="16"/>
      <c r="H31" s="16"/>
      <c r="I31" s="16"/>
      <c r="J31" s="16"/>
      <c r="K31" s="16"/>
      <c r="L31" s="16"/>
    </row>
    <row r="32" spans="1:12" x14ac:dyDescent="0.2">
      <c r="A32" s="16"/>
      <c r="B32" s="16"/>
      <c r="C32" s="16"/>
      <c r="D32" s="16"/>
      <c r="E32" s="16"/>
      <c r="F32" s="16"/>
      <c r="G32" s="16"/>
      <c r="H32" s="16"/>
      <c r="I32" s="16"/>
      <c r="J32" s="16"/>
      <c r="K32" s="16"/>
      <c r="L32" s="16"/>
    </row>
    <row r="33" spans="1:12" x14ac:dyDescent="0.2">
      <c r="A33" s="16"/>
      <c r="B33" s="16"/>
      <c r="C33" s="16"/>
      <c r="D33" s="16"/>
      <c r="E33" s="16"/>
      <c r="F33" s="16"/>
      <c r="G33" s="16"/>
      <c r="H33" s="16"/>
      <c r="I33" s="16"/>
      <c r="J33" s="16"/>
      <c r="K33" s="16"/>
      <c r="L33" s="16"/>
    </row>
    <row r="34" spans="1:12" x14ac:dyDescent="0.2">
      <c r="A34" s="16"/>
      <c r="B34" s="16"/>
      <c r="C34" s="16"/>
      <c r="D34" s="16"/>
      <c r="E34" s="16"/>
      <c r="F34" s="16"/>
      <c r="G34" s="16"/>
      <c r="H34" s="16"/>
      <c r="I34" s="16"/>
      <c r="J34" s="16"/>
      <c r="K34" s="16"/>
      <c r="L34" s="16"/>
    </row>
    <row r="35" spans="1:12" x14ac:dyDescent="0.2">
      <c r="A35" s="16"/>
      <c r="B35" s="16"/>
      <c r="C35" s="16"/>
      <c r="D35" s="16"/>
      <c r="E35" s="16"/>
      <c r="F35" s="16"/>
      <c r="G35" s="16"/>
      <c r="H35" s="16"/>
      <c r="I35" s="16"/>
      <c r="J35" s="16"/>
      <c r="K35" s="16"/>
      <c r="L35" s="16"/>
    </row>
    <row r="36" spans="1:12" x14ac:dyDescent="0.2">
      <c r="A36" s="16"/>
      <c r="B36" s="16"/>
      <c r="C36" s="16"/>
      <c r="D36" s="16"/>
      <c r="E36" s="16"/>
      <c r="F36" s="16"/>
      <c r="G36" s="16"/>
      <c r="H36" s="16"/>
      <c r="I36" s="16"/>
      <c r="J36" s="16"/>
      <c r="K36" s="16"/>
      <c r="L36" s="16"/>
    </row>
    <row r="37" spans="1:12" x14ac:dyDescent="0.2">
      <c r="A37" s="16"/>
      <c r="B37" s="16"/>
      <c r="C37" s="16"/>
      <c r="D37" s="16"/>
      <c r="E37" s="16"/>
      <c r="F37" s="16"/>
      <c r="G37" s="16"/>
      <c r="H37" s="16"/>
      <c r="I37" s="16"/>
      <c r="J37" s="16"/>
      <c r="K37" s="16"/>
      <c r="L37" s="16"/>
    </row>
    <row r="38" spans="1:12" x14ac:dyDescent="0.2">
      <c r="A38" s="16"/>
      <c r="B38" s="16"/>
      <c r="C38" s="16"/>
      <c r="D38" s="16"/>
      <c r="E38" s="16"/>
      <c r="F38" s="16"/>
      <c r="G38" s="16"/>
      <c r="H38" s="16"/>
      <c r="I38" s="16"/>
      <c r="J38" s="16"/>
      <c r="K38" s="16"/>
      <c r="L38" s="16"/>
    </row>
    <row r="39" spans="1:12" x14ac:dyDescent="0.2">
      <c r="A39" s="16"/>
      <c r="B39" s="16"/>
      <c r="C39" s="16"/>
      <c r="D39" s="16"/>
      <c r="E39" s="16"/>
      <c r="F39" s="16"/>
      <c r="G39" s="16"/>
      <c r="H39" s="16"/>
      <c r="I39" s="16"/>
      <c r="J39" s="16"/>
      <c r="K39" s="16"/>
      <c r="L39" s="16"/>
    </row>
    <row r="40" spans="1:12" x14ac:dyDescent="0.2">
      <c r="A40" s="16"/>
      <c r="B40" s="16"/>
      <c r="C40" s="16"/>
      <c r="D40" s="16"/>
      <c r="E40" s="16"/>
      <c r="F40" s="16"/>
      <c r="G40" s="16"/>
      <c r="H40" s="16"/>
      <c r="I40" s="16"/>
      <c r="J40" s="16"/>
      <c r="K40" s="16"/>
      <c r="L40" s="16"/>
    </row>
    <row r="41" spans="1:12" x14ac:dyDescent="0.2">
      <c r="A41" s="16"/>
      <c r="B41" s="16"/>
      <c r="C41" s="16"/>
      <c r="D41" s="16"/>
      <c r="E41" s="16"/>
      <c r="F41" s="16"/>
      <c r="G41" s="16"/>
      <c r="H41" s="16"/>
      <c r="I41" s="16"/>
      <c r="J41" s="16"/>
      <c r="K41" s="16"/>
      <c r="L41" s="16"/>
    </row>
    <row r="42" spans="1:12" x14ac:dyDescent="0.2">
      <c r="A42" s="16"/>
      <c r="B42" s="16"/>
      <c r="C42" s="16"/>
      <c r="D42" s="16"/>
      <c r="E42" s="16"/>
      <c r="F42" s="16"/>
      <c r="G42" s="16"/>
      <c r="H42" s="16"/>
      <c r="I42" s="16"/>
      <c r="J42" s="16"/>
      <c r="K42" s="16"/>
      <c r="L42" s="16"/>
    </row>
    <row r="43" spans="1:12" x14ac:dyDescent="0.2">
      <c r="A43" s="16"/>
      <c r="B43" s="16"/>
      <c r="C43" s="16"/>
      <c r="D43" s="16"/>
      <c r="E43" s="16"/>
      <c r="F43" s="16"/>
      <c r="G43" s="16"/>
      <c r="H43" s="16"/>
      <c r="I43" s="16"/>
      <c r="J43" s="16"/>
      <c r="K43" s="16"/>
      <c r="L43" s="16"/>
    </row>
    <row r="44" spans="1:12" x14ac:dyDescent="0.2">
      <c r="A44" s="16"/>
      <c r="B44" s="16"/>
      <c r="C44" s="16"/>
      <c r="D44" s="16"/>
      <c r="E44" s="16"/>
      <c r="F44" s="16"/>
      <c r="G44" s="16"/>
      <c r="H44" s="16"/>
      <c r="I44" s="16"/>
      <c r="J44" s="16"/>
      <c r="K44" s="16"/>
      <c r="L44" s="16"/>
    </row>
    <row r="45" spans="1:12" x14ac:dyDescent="0.2">
      <c r="A45" s="16"/>
      <c r="B45" s="16"/>
      <c r="C45" s="16"/>
      <c r="D45" s="16"/>
      <c r="E45" s="16"/>
      <c r="F45" s="16"/>
      <c r="G45" s="16"/>
      <c r="H45" s="16"/>
      <c r="I45" s="16"/>
      <c r="J45" s="16"/>
      <c r="K45" s="16"/>
      <c r="L45" s="16"/>
    </row>
    <row r="46" spans="1:12" x14ac:dyDescent="0.2">
      <c r="A46" s="16"/>
      <c r="B46" s="16"/>
      <c r="C46" s="16"/>
      <c r="D46" s="16"/>
      <c r="E46" s="16"/>
      <c r="F46" s="16"/>
      <c r="G46" s="16"/>
      <c r="H46" s="16"/>
      <c r="I46" s="16"/>
      <c r="J46" s="16"/>
      <c r="K46" s="16"/>
      <c r="L46" s="16"/>
    </row>
    <row r="47" spans="1:12" x14ac:dyDescent="0.2">
      <c r="A47" s="16"/>
      <c r="B47" s="16"/>
      <c r="C47" s="16"/>
      <c r="D47" s="16"/>
      <c r="E47" s="16"/>
      <c r="F47" s="16"/>
      <c r="G47" s="16"/>
      <c r="H47" s="16"/>
      <c r="I47" s="16"/>
      <c r="J47" s="16"/>
      <c r="K47" s="16"/>
      <c r="L47" s="16"/>
    </row>
    <row r="48" spans="1:12" x14ac:dyDescent="0.2">
      <c r="A48" s="16"/>
      <c r="B48" s="16"/>
      <c r="C48" s="16"/>
      <c r="D48" s="16"/>
      <c r="E48" s="16"/>
      <c r="F48" s="16"/>
      <c r="G48" s="16"/>
      <c r="H48" s="16"/>
      <c r="I48" s="16"/>
      <c r="J48" s="16"/>
      <c r="K48" s="16"/>
      <c r="L48" s="16"/>
    </row>
    <row r="49" spans="1:12" x14ac:dyDescent="0.2">
      <c r="A49" s="16"/>
      <c r="B49" s="16"/>
      <c r="C49" s="16"/>
      <c r="D49" s="16"/>
      <c r="E49" s="16"/>
      <c r="F49" s="16"/>
      <c r="G49" s="16"/>
      <c r="H49" s="16"/>
      <c r="I49" s="16"/>
      <c r="J49" s="16"/>
      <c r="K49" s="16"/>
      <c r="L49" s="16"/>
    </row>
    <row r="50" spans="1:12" x14ac:dyDescent="0.2">
      <c r="A50" s="16"/>
      <c r="B50" s="16"/>
      <c r="C50" s="16"/>
      <c r="D50" s="16"/>
      <c r="E50" s="16"/>
      <c r="F50" s="16"/>
      <c r="G50" s="16"/>
      <c r="H50" s="16"/>
      <c r="I50" s="16"/>
      <c r="J50" s="16"/>
      <c r="K50" s="16"/>
      <c r="L50" s="16"/>
    </row>
    <row r="51" spans="1:12" x14ac:dyDescent="0.2">
      <c r="A51" s="16"/>
      <c r="B51" s="16"/>
      <c r="C51" s="16"/>
      <c r="D51" s="16"/>
      <c r="E51" s="16"/>
      <c r="F51" s="16"/>
      <c r="G51" s="16"/>
      <c r="H51" s="16"/>
      <c r="I51" s="16"/>
      <c r="J51" s="16"/>
      <c r="K51" s="16"/>
      <c r="L51" s="16"/>
    </row>
    <row r="52" spans="1:12" x14ac:dyDescent="0.2">
      <c r="A52" s="16"/>
      <c r="B52" s="16"/>
      <c r="C52" s="16"/>
      <c r="D52" s="16"/>
      <c r="E52" s="16"/>
      <c r="F52" s="16"/>
      <c r="G52" s="16"/>
      <c r="H52" s="16"/>
      <c r="I52" s="16"/>
      <c r="J52" s="16"/>
      <c r="K52" s="16"/>
      <c r="L52" s="16"/>
    </row>
    <row r="53" spans="1:12" x14ac:dyDescent="0.2">
      <c r="A53" s="16"/>
      <c r="B53" s="16"/>
      <c r="C53" s="16"/>
      <c r="D53" s="16"/>
      <c r="E53" s="16"/>
      <c r="F53" s="16"/>
      <c r="G53" s="16"/>
      <c r="H53" s="16"/>
      <c r="I53" s="16"/>
      <c r="J53" s="16"/>
      <c r="K53" s="16"/>
      <c r="L53" s="16"/>
    </row>
    <row r="54" spans="1:12" x14ac:dyDescent="0.2">
      <c r="A54" s="16"/>
      <c r="B54" s="16"/>
      <c r="C54" s="16"/>
      <c r="D54" s="16"/>
      <c r="E54" s="16"/>
      <c r="F54" s="16"/>
      <c r="G54" s="16"/>
      <c r="H54" s="16"/>
      <c r="I54" s="16"/>
      <c r="J54" s="16"/>
      <c r="K54" s="16"/>
      <c r="L54" s="16"/>
    </row>
    <row r="55" spans="1:12" x14ac:dyDescent="0.2">
      <c r="A55" s="16"/>
      <c r="B55" s="16"/>
      <c r="C55" s="16"/>
      <c r="D55" s="16"/>
      <c r="E55" s="16"/>
      <c r="F55" s="16"/>
      <c r="G55" s="16"/>
      <c r="H55" s="16"/>
      <c r="I55" s="16"/>
      <c r="J55" s="16"/>
      <c r="K55" s="16"/>
      <c r="L55" s="16"/>
    </row>
    <row r="56" spans="1:12" x14ac:dyDescent="0.2">
      <c r="A56" s="16"/>
      <c r="B56" s="16"/>
      <c r="C56" s="16"/>
      <c r="D56" s="16"/>
      <c r="E56" s="16"/>
      <c r="F56" s="16"/>
      <c r="G56" s="16"/>
      <c r="H56" s="16"/>
      <c r="I56" s="16"/>
      <c r="J56" s="16"/>
      <c r="K56" s="16"/>
      <c r="L56" s="16"/>
    </row>
    <row r="57" spans="1:12" x14ac:dyDescent="0.2">
      <c r="A57" s="16"/>
      <c r="B57" s="16"/>
      <c r="C57" s="16"/>
      <c r="D57" s="16"/>
      <c r="E57" s="16"/>
      <c r="F57" s="16"/>
      <c r="G57" s="16"/>
      <c r="H57" s="16"/>
      <c r="I57" s="16"/>
      <c r="J57" s="16"/>
      <c r="K57" s="16"/>
      <c r="L57" s="16"/>
    </row>
    <row r="58" spans="1:12" x14ac:dyDescent="0.2">
      <c r="A58" s="16"/>
      <c r="B58" s="16"/>
      <c r="C58" s="16"/>
      <c r="D58" s="16"/>
      <c r="E58" s="16"/>
      <c r="F58" s="16"/>
      <c r="G58" s="16"/>
      <c r="H58" s="16"/>
      <c r="I58" s="16"/>
      <c r="J58" s="16"/>
      <c r="K58" s="16"/>
      <c r="L58" s="16"/>
    </row>
    <row r="59" spans="1:12" x14ac:dyDescent="0.2">
      <c r="A59" s="16"/>
      <c r="B59" s="16"/>
      <c r="C59" s="16"/>
      <c r="D59" s="16"/>
      <c r="E59" s="16"/>
      <c r="F59" s="16"/>
      <c r="G59" s="16"/>
      <c r="H59" s="16"/>
      <c r="I59" s="16"/>
      <c r="J59" s="16"/>
      <c r="K59" s="16"/>
      <c r="L59" s="16"/>
    </row>
    <row r="60" spans="1:12" x14ac:dyDescent="0.2">
      <c r="A60" s="16"/>
      <c r="B60" s="16"/>
      <c r="C60" s="16"/>
      <c r="D60" s="16"/>
      <c r="E60" s="16"/>
      <c r="F60" s="16"/>
      <c r="G60" s="16"/>
      <c r="H60" s="16"/>
      <c r="I60" s="16"/>
      <c r="J60" s="16"/>
      <c r="K60" s="16"/>
      <c r="L60" s="16"/>
    </row>
    <row r="61" spans="1:12" x14ac:dyDescent="0.2">
      <c r="A61" s="16"/>
      <c r="B61" s="16"/>
      <c r="C61" s="16"/>
      <c r="D61" s="16"/>
      <c r="E61" s="16"/>
      <c r="F61" s="16"/>
      <c r="G61" s="16"/>
      <c r="H61" s="16"/>
      <c r="I61" s="16"/>
      <c r="J61" s="16"/>
      <c r="K61" s="16"/>
      <c r="L61" s="16"/>
    </row>
    <row r="62" spans="1:12" x14ac:dyDescent="0.2">
      <c r="A62" s="16"/>
      <c r="B62" s="16"/>
      <c r="C62" s="16"/>
      <c r="D62" s="16"/>
      <c r="E62" s="16"/>
      <c r="F62" s="16"/>
      <c r="G62" s="16"/>
      <c r="H62" s="16"/>
      <c r="I62" s="16"/>
      <c r="J62" s="16"/>
      <c r="K62" s="16"/>
      <c r="L62" s="16"/>
    </row>
    <row r="63" spans="1:12" x14ac:dyDescent="0.2">
      <c r="A63" s="16"/>
      <c r="B63" s="16"/>
      <c r="C63" s="16"/>
      <c r="D63" s="16"/>
      <c r="E63" s="16"/>
      <c r="F63" s="16"/>
      <c r="G63" s="16"/>
      <c r="H63" s="16"/>
      <c r="I63" s="16"/>
      <c r="J63" s="16"/>
      <c r="K63" s="16"/>
      <c r="L63" s="16"/>
    </row>
    <row r="64" spans="1:12" x14ac:dyDescent="0.2">
      <c r="A64" s="16"/>
      <c r="B64" s="16"/>
      <c r="C64" s="16"/>
      <c r="D64" s="16"/>
      <c r="E64" s="16"/>
      <c r="F64" s="16"/>
      <c r="G64" s="16"/>
      <c r="H64" s="16"/>
      <c r="I64" s="16"/>
      <c r="J64" s="16"/>
      <c r="K64" s="16"/>
      <c r="L64" s="16"/>
    </row>
    <row r="65" spans="1:12" x14ac:dyDescent="0.2">
      <c r="A65" s="16"/>
      <c r="B65" s="16"/>
      <c r="C65" s="16"/>
      <c r="D65" s="16"/>
      <c r="E65" s="16"/>
      <c r="F65" s="16"/>
      <c r="G65" s="16"/>
      <c r="H65" s="16"/>
      <c r="I65" s="16"/>
      <c r="J65" s="16"/>
      <c r="K65" s="16"/>
      <c r="L65" s="16"/>
    </row>
    <row r="66" spans="1:12" x14ac:dyDescent="0.2">
      <c r="A66" s="16"/>
      <c r="B66" s="16"/>
      <c r="C66" s="16"/>
      <c r="D66" s="16"/>
      <c r="E66" s="16"/>
      <c r="F66" s="16"/>
      <c r="G66" s="16"/>
      <c r="H66" s="16"/>
      <c r="I66" s="16"/>
      <c r="J66" s="16"/>
      <c r="K66" s="16"/>
      <c r="L66" s="16"/>
    </row>
    <row r="67" spans="1:12" x14ac:dyDescent="0.2">
      <c r="A67" s="16"/>
      <c r="B67" s="16"/>
      <c r="C67" s="16"/>
      <c r="D67" s="16"/>
      <c r="E67" s="16"/>
      <c r="F67" s="16"/>
      <c r="G67" s="16"/>
      <c r="H67" s="16"/>
      <c r="I67" s="16"/>
      <c r="J67" s="16"/>
      <c r="K67" s="16"/>
      <c r="L67" s="16"/>
    </row>
    <row r="68" spans="1:12" x14ac:dyDescent="0.2">
      <c r="A68" s="16"/>
      <c r="B68" s="16"/>
      <c r="C68" s="128"/>
      <c r="D68" s="16"/>
      <c r="E68" s="16"/>
      <c r="F68" s="16"/>
      <c r="G68" s="16"/>
      <c r="H68" s="16"/>
      <c r="I68" s="16"/>
      <c r="J68" s="16"/>
      <c r="K68" s="16"/>
      <c r="L68" s="16"/>
    </row>
    <row r="69" spans="1:12" x14ac:dyDescent="0.2">
      <c r="A69" s="16"/>
      <c r="B69" s="16"/>
      <c r="C69" s="128"/>
      <c r="D69" s="16"/>
      <c r="E69" s="16"/>
      <c r="F69" s="16"/>
      <c r="G69" s="16"/>
      <c r="H69" s="16"/>
      <c r="I69" s="16"/>
      <c r="J69" s="16"/>
      <c r="K69" s="16"/>
      <c r="L69" s="16"/>
    </row>
    <row r="70" spans="1:12" x14ac:dyDescent="0.2">
      <c r="A70" s="16"/>
      <c r="B70" s="16"/>
      <c r="C70" s="128"/>
      <c r="D70" s="16"/>
      <c r="E70" s="16"/>
      <c r="F70" s="16"/>
      <c r="G70" s="16"/>
      <c r="H70" s="16"/>
      <c r="I70" s="16"/>
      <c r="J70" s="16"/>
      <c r="K70" s="16"/>
      <c r="L70" s="16"/>
    </row>
    <row r="71" spans="1:12" x14ac:dyDescent="0.2">
      <c r="A71" s="16"/>
      <c r="B71" s="16"/>
      <c r="C71" s="128"/>
      <c r="D71" s="16"/>
      <c r="E71" s="16"/>
      <c r="F71" s="16"/>
      <c r="G71" s="16"/>
      <c r="H71" s="16"/>
      <c r="I71" s="16"/>
      <c r="J71" s="16"/>
      <c r="K71" s="16"/>
      <c r="L71" s="16"/>
    </row>
    <row r="72" spans="1:12" x14ac:dyDescent="0.2">
      <c r="A72" s="16"/>
      <c r="B72" s="16"/>
      <c r="C72" s="16"/>
      <c r="D72" s="16"/>
      <c r="E72" s="16"/>
      <c r="F72" s="16"/>
      <c r="G72" s="16"/>
      <c r="H72" s="16"/>
      <c r="I72" s="16"/>
      <c r="J72" s="16"/>
      <c r="K72" s="16"/>
      <c r="L72" s="16"/>
    </row>
    <row r="73" spans="1:12" x14ac:dyDescent="0.2">
      <c r="A73" s="16"/>
      <c r="B73" s="16"/>
      <c r="C73" s="16"/>
      <c r="D73" s="16"/>
      <c r="E73" s="16"/>
      <c r="F73" s="16"/>
      <c r="G73" s="16"/>
      <c r="H73" s="16"/>
      <c r="I73" s="16"/>
      <c r="J73" s="16"/>
      <c r="K73" s="16"/>
      <c r="L73" s="16"/>
    </row>
    <row r="74" spans="1:12" x14ac:dyDescent="0.2">
      <c r="A74" s="16"/>
      <c r="B74" s="16"/>
      <c r="C74" s="16"/>
      <c r="D74" s="16"/>
      <c r="E74" s="16"/>
      <c r="F74" s="16"/>
      <c r="G74" s="16"/>
      <c r="H74" s="16"/>
      <c r="I74" s="16"/>
      <c r="J74" s="16"/>
      <c r="K74" s="16"/>
      <c r="L74" s="16"/>
    </row>
    <row r="75" spans="1:12" x14ac:dyDescent="0.2">
      <c r="A75" s="16"/>
      <c r="B75" s="16"/>
      <c r="C75" s="16"/>
      <c r="D75" s="16"/>
      <c r="E75" s="16"/>
      <c r="F75" s="16"/>
      <c r="G75" s="16"/>
      <c r="H75" s="16"/>
      <c r="I75" s="16"/>
      <c r="J75" s="16"/>
      <c r="K75" s="16"/>
      <c r="L75" s="16"/>
    </row>
    <row r="76" spans="1:12" x14ac:dyDescent="0.2">
      <c r="A76" s="16"/>
      <c r="B76" s="16"/>
      <c r="C76" s="16"/>
      <c r="D76" s="16"/>
      <c r="E76" s="16"/>
      <c r="F76" s="16"/>
      <c r="G76" s="16"/>
      <c r="H76" s="16"/>
      <c r="I76" s="16"/>
      <c r="J76" s="16"/>
      <c r="K76" s="16"/>
      <c r="L76" s="16"/>
    </row>
    <row r="77" spans="1:12" x14ac:dyDescent="0.2">
      <c r="A77" s="16"/>
      <c r="B77" s="16"/>
      <c r="C77" s="16"/>
      <c r="D77" s="16"/>
      <c r="E77" s="16"/>
      <c r="F77" s="16"/>
      <c r="G77" s="16"/>
      <c r="H77" s="16"/>
      <c r="I77" s="16"/>
      <c r="J77" s="16"/>
      <c r="K77" s="16"/>
      <c r="L77" s="16"/>
    </row>
    <row r="78" spans="1:12" x14ac:dyDescent="0.2">
      <c r="A78" s="16"/>
      <c r="B78" s="16"/>
      <c r="C78" s="16"/>
      <c r="D78" s="16"/>
      <c r="E78" s="16"/>
      <c r="F78" s="16"/>
      <c r="G78" s="16"/>
      <c r="H78" s="16"/>
      <c r="I78" s="16"/>
      <c r="J78" s="16"/>
      <c r="K78" s="16"/>
      <c r="L78" s="16"/>
    </row>
    <row r="79" spans="1:12" x14ac:dyDescent="0.2">
      <c r="A79" s="16"/>
      <c r="B79" s="16"/>
      <c r="C79" s="16"/>
      <c r="D79" s="16"/>
      <c r="E79" s="16"/>
      <c r="F79" s="16"/>
      <c r="G79" s="16"/>
      <c r="H79" s="16"/>
      <c r="I79" s="16"/>
      <c r="J79" s="16"/>
      <c r="K79" s="16"/>
      <c r="L79" s="16"/>
    </row>
    <row r="80" spans="1:12" x14ac:dyDescent="0.2">
      <c r="A80" s="16"/>
      <c r="B80" s="16"/>
      <c r="C80" s="16"/>
      <c r="D80" s="16"/>
      <c r="E80" s="16"/>
      <c r="F80" s="16"/>
      <c r="G80" s="16"/>
      <c r="H80" s="16"/>
      <c r="I80" s="16"/>
      <c r="J80" s="16"/>
      <c r="K80" s="16"/>
      <c r="L80" s="16"/>
    </row>
    <row r="81" spans="1:12" x14ac:dyDescent="0.2">
      <c r="A81" s="16"/>
      <c r="B81" s="16"/>
      <c r="C81" s="16"/>
      <c r="D81" s="16"/>
      <c r="E81" s="16"/>
      <c r="F81" s="16"/>
      <c r="G81" s="16"/>
      <c r="H81" s="16"/>
      <c r="I81" s="16"/>
      <c r="J81" s="16"/>
      <c r="K81" s="16"/>
      <c r="L81" s="16"/>
    </row>
    <row r="82" spans="1:12" x14ac:dyDescent="0.2">
      <c r="A82" s="16"/>
      <c r="B82" s="16"/>
      <c r="C82" s="16"/>
      <c r="D82" s="16"/>
      <c r="E82" s="16"/>
      <c r="F82" s="16"/>
      <c r="G82" s="16"/>
      <c r="H82" s="16"/>
      <c r="I82" s="16"/>
      <c r="J82" s="16"/>
      <c r="K82" s="16"/>
      <c r="L82" s="16"/>
    </row>
    <row r="83" spans="1:12" x14ac:dyDescent="0.2">
      <c r="A83" s="16"/>
      <c r="B83" s="16"/>
      <c r="C83" s="16"/>
      <c r="D83" s="16"/>
      <c r="E83" s="16"/>
      <c r="F83" s="16"/>
      <c r="G83" s="16"/>
      <c r="H83" s="16"/>
      <c r="I83" s="16"/>
      <c r="J83" s="16"/>
      <c r="K83" s="16"/>
      <c r="L83" s="16"/>
    </row>
    <row r="84" spans="1:12" x14ac:dyDescent="0.2">
      <c r="A84" s="16"/>
      <c r="B84" s="16"/>
      <c r="C84" s="16"/>
      <c r="D84" s="16"/>
      <c r="E84" s="16"/>
      <c r="F84" s="16"/>
      <c r="G84" s="16"/>
      <c r="H84" s="16"/>
      <c r="I84" s="16"/>
      <c r="J84" s="16"/>
      <c r="K84" s="16"/>
      <c r="L84" s="16"/>
    </row>
    <row r="85" spans="1:12" x14ac:dyDescent="0.2">
      <c r="A85" s="16"/>
      <c r="B85" s="16"/>
      <c r="C85" s="16"/>
      <c r="D85" s="16"/>
      <c r="E85" s="16"/>
      <c r="F85" s="16"/>
      <c r="G85" s="16"/>
      <c r="H85" s="16"/>
      <c r="I85" s="16"/>
      <c r="J85" s="16"/>
      <c r="K85" s="16"/>
      <c r="L85" s="16"/>
    </row>
    <row r="86" spans="1:12" x14ac:dyDescent="0.2">
      <c r="A86" s="16"/>
      <c r="B86" s="16"/>
      <c r="C86" s="16"/>
      <c r="D86" s="16"/>
      <c r="E86" s="16"/>
      <c r="F86" s="16"/>
      <c r="G86" s="16"/>
      <c r="H86" s="16"/>
      <c r="I86" s="16"/>
      <c r="J86" s="16"/>
      <c r="K86" s="16"/>
      <c r="L86" s="16"/>
    </row>
    <row r="87" spans="1:12" x14ac:dyDescent="0.2">
      <c r="A87" s="16"/>
      <c r="B87" s="16"/>
      <c r="C87" s="16"/>
      <c r="D87" s="16"/>
      <c r="E87" s="16"/>
      <c r="F87" s="16"/>
      <c r="G87" s="16"/>
      <c r="H87" s="16"/>
      <c r="I87" s="16"/>
      <c r="J87" s="16"/>
      <c r="K87" s="16"/>
      <c r="L87" s="16"/>
    </row>
    <row r="88" spans="1:12" x14ac:dyDescent="0.2">
      <c r="A88" s="16"/>
      <c r="B88" s="16"/>
      <c r="C88" s="16"/>
      <c r="D88" s="16"/>
      <c r="E88" s="16"/>
      <c r="F88" s="16"/>
      <c r="G88" s="16"/>
      <c r="H88" s="16"/>
      <c r="I88" s="16"/>
      <c r="J88" s="16"/>
      <c r="K88" s="16"/>
      <c r="L88" s="16"/>
    </row>
    <row r="89" spans="1:12" x14ac:dyDescent="0.2">
      <c r="A89" s="16"/>
      <c r="B89" s="16"/>
      <c r="C89" s="16"/>
      <c r="D89" s="16"/>
      <c r="E89" s="16"/>
      <c r="F89" s="16"/>
      <c r="G89" s="16"/>
      <c r="H89" s="16"/>
      <c r="I89" s="16"/>
      <c r="J89" s="16"/>
      <c r="K89" s="16"/>
      <c r="L89" s="16"/>
    </row>
    <row r="90" spans="1:12" x14ac:dyDescent="0.2">
      <c r="A90" s="16"/>
      <c r="B90" s="16"/>
      <c r="C90" s="16"/>
      <c r="D90" s="16"/>
      <c r="E90" s="16"/>
      <c r="F90" s="16"/>
      <c r="G90" s="16"/>
      <c r="H90" s="16"/>
      <c r="I90" s="16"/>
      <c r="J90" s="16"/>
      <c r="K90" s="16"/>
      <c r="L90" s="16"/>
    </row>
    <row r="91" spans="1:12" x14ac:dyDescent="0.2">
      <c r="A91" s="16"/>
      <c r="B91" s="16"/>
      <c r="C91" s="16"/>
      <c r="D91" s="16"/>
      <c r="E91" s="16"/>
      <c r="F91" s="16"/>
      <c r="G91" s="16"/>
      <c r="H91" s="16"/>
      <c r="I91" s="16"/>
      <c r="J91" s="16"/>
      <c r="K91" s="16"/>
      <c r="L91" s="16"/>
    </row>
    <row r="92" spans="1:12" x14ac:dyDescent="0.2">
      <c r="A92" s="16"/>
      <c r="B92" s="16"/>
      <c r="C92" s="16"/>
      <c r="D92" s="16"/>
      <c r="E92" s="16"/>
      <c r="F92" s="16"/>
      <c r="G92" s="16"/>
      <c r="H92" s="16"/>
      <c r="I92" s="16"/>
      <c r="J92" s="16"/>
      <c r="K92" s="16"/>
      <c r="L92" s="16"/>
    </row>
    <row r="93" spans="1:12" x14ac:dyDescent="0.2">
      <c r="A93" s="16"/>
      <c r="B93" s="16"/>
      <c r="C93" s="16"/>
      <c r="D93" s="16"/>
      <c r="E93" s="16"/>
      <c r="F93" s="16"/>
      <c r="G93" s="16"/>
      <c r="H93" s="16"/>
      <c r="I93" s="16"/>
      <c r="J93" s="16"/>
      <c r="K93" s="16"/>
      <c r="L93" s="16"/>
    </row>
    <row r="94" spans="1:12" ht="20.100000000000001" customHeight="1" x14ac:dyDescent="0.2">
      <c r="A94" s="16"/>
      <c r="B94" s="16"/>
      <c r="C94" s="16"/>
      <c r="D94" s="16"/>
      <c r="E94" s="16"/>
      <c r="F94" s="16"/>
      <c r="G94" s="16"/>
      <c r="H94" s="16"/>
      <c r="I94" s="16"/>
      <c r="K94" s="16"/>
      <c r="L94" s="16"/>
    </row>
    <row r="95" spans="1:12" ht="20.100000000000001" customHeight="1" x14ac:dyDescent="0.2">
      <c r="A95" s="16"/>
      <c r="B95" s="16"/>
      <c r="C95" s="16"/>
      <c r="D95" s="16"/>
      <c r="E95" s="16"/>
      <c r="F95" s="16"/>
      <c r="G95" s="16"/>
      <c r="H95" s="16"/>
      <c r="I95" s="16"/>
      <c r="J95" s="16"/>
      <c r="K95" s="16"/>
      <c r="L95" s="16"/>
    </row>
    <row r="96" spans="1:12" ht="20.100000000000001" customHeight="1" x14ac:dyDescent="0.2">
      <c r="A96" s="16"/>
      <c r="B96" s="16"/>
      <c r="C96" s="16"/>
      <c r="D96" s="16"/>
      <c r="E96" s="16"/>
      <c r="F96" s="16"/>
      <c r="G96" s="16"/>
      <c r="H96" s="16"/>
      <c r="I96" s="16"/>
      <c r="J96" s="16"/>
      <c r="K96" s="16"/>
      <c r="L96" s="16"/>
    </row>
    <row r="97" spans="1:12" x14ac:dyDescent="0.2">
      <c r="A97" s="16"/>
      <c r="B97" s="555" t="s">
        <v>17</v>
      </c>
      <c r="C97" s="555"/>
      <c r="D97" s="16"/>
      <c r="E97" s="16"/>
      <c r="F97" s="16"/>
      <c r="G97" s="16"/>
      <c r="H97" s="16"/>
      <c r="I97" s="16"/>
      <c r="J97" s="16"/>
      <c r="K97" s="16"/>
      <c r="L97" s="16"/>
    </row>
    <row r="98" spans="1:12" x14ac:dyDescent="0.2">
      <c r="A98" s="16"/>
      <c r="B98" s="555" t="s">
        <v>11</v>
      </c>
      <c r="C98" s="555"/>
      <c r="D98" s="16"/>
      <c r="E98" s="16"/>
      <c r="F98" s="16"/>
      <c r="G98" s="16"/>
      <c r="H98" s="16"/>
      <c r="I98" s="16"/>
      <c r="J98" s="16"/>
      <c r="K98" s="16"/>
      <c r="L98" s="16"/>
    </row>
    <row r="99" spans="1:12" x14ac:dyDescent="0.2">
      <c r="A99" s="16"/>
      <c r="B99" s="16"/>
      <c r="C99" s="16"/>
      <c r="D99" s="16"/>
      <c r="E99" s="16"/>
      <c r="F99" s="16"/>
      <c r="G99" s="16"/>
      <c r="H99" s="16"/>
      <c r="I99" s="16"/>
      <c r="J99" s="16"/>
      <c r="K99" s="16"/>
      <c r="L99" s="16"/>
    </row>
    <row r="100" spans="1:12" x14ac:dyDescent="0.2">
      <c r="A100" s="16"/>
      <c r="B100" s="16"/>
      <c r="C100" s="16"/>
      <c r="D100" s="16"/>
      <c r="E100" s="16"/>
      <c r="F100" s="16"/>
      <c r="G100" s="16"/>
      <c r="H100" s="16"/>
      <c r="I100" s="16"/>
      <c r="J100" s="16"/>
      <c r="K100" s="16"/>
      <c r="L100" s="16"/>
    </row>
    <row r="101" spans="1:12" x14ac:dyDescent="0.2">
      <c r="A101" s="16"/>
      <c r="B101" s="16"/>
      <c r="C101" s="16"/>
      <c r="D101" s="16"/>
      <c r="E101" s="16"/>
      <c r="F101" s="16"/>
      <c r="G101" s="16"/>
      <c r="H101" s="16"/>
      <c r="I101" s="16"/>
      <c r="J101" s="16"/>
      <c r="K101" s="16"/>
      <c r="L101" s="16"/>
    </row>
    <row r="102" spans="1:12" ht="15" thickBot="1" x14ac:dyDescent="0.25">
      <c r="A102" s="16"/>
      <c r="B102" s="16"/>
      <c r="C102" s="16"/>
      <c r="D102" s="16"/>
      <c r="E102" s="16"/>
      <c r="F102" s="16"/>
      <c r="G102" s="16"/>
      <c r="H102" s="16"/>
      <c r="I102" s="16"/>
      <c r="J102" s="16"/>
      <c r="K102" s="16"/>
      <c r="L102" s="16"/>
    </row>
    <row r="103" spans="1:12" ht="9.9499999999999993" customHeight="1" x14ac:dyDescent="0.2">
      <c r="A103" s="16"/>
      <c r="B103" s="549"/>
      <c r="C103" s="549"/>
      <c r="D103" s="549"/>
      <c r="E103" s="549"/>
      <c r="F103" s="549"/>
      <c r="G103" s="549"/>
      <c r="H103" s="549"/>
      <c r="I103" s="549"/>
      <c r="J103" s="549"/>
      <c r="K103" s="549"/>
      <c r="L103" s="16"/>
    </row>
  </sheetData>
  <mergeCells count="15">
    <mergeCell ref="B103:K103"/>
    <mergeCell ref="E6:F6"/>
    <mergeCell ref="G6:H6"/>
    <mergeCell ref="I6:J6"/>
    <mergeCell ref="E18:J18"/>
    <mergeCell ref="E21:J21"/>
    <mergeCell ref="C27:J27"/>
    <mergeCell ref="B97:C97"/>
    <mergeCell ref="B98:C98"/>
    <mergeCell ref="E7:F7"/>
    <mergeCell ref="G7:H7"/>
    <mergeCell ref="I7:J7"/>
    <mergeCell ref="E20:J20"/>
    <mergeCell ref="G23:J23"/>
    <mergeCell ref="E23:F23"/>
  </mergeCells>
  <hyperlinks>
    <hyperlink ref="B97:C97" location="PeLS!A1" display="Voltar" xr:uid="{00000000-0004-0000-0100-000000000000}"/>
    <hyperlink ref="B98:C98" location="INDICE!A1" display="Índice" xr:uid="{00000000-0004-0000-0100-000001000000}"/>
    <hyperlink ref="E6:F6" location="INDICE!A1" display="Índice" xr:uid="{00000000-0004-0000-0100-000002000000}"/>
    <hyperlink ref="G6:H6" location="PeLS!A26" display="Aspetos a destacar" xr:uid="{00000000-0004-0000-0100-000003000000}"/>
    <hyperlink ref="I6:J6" location="LIGA!A1" display="Ligações" xr:uid="{00000000-0004-0000-0100-000004000000}"/>
  </hyperlinks>
  <printOptions horizontalCentered="1"/>
  <pageMargins left="0.39370078740157483" right="0.19685039370078741" top="0.39370078740157483" bottom="0.39370078740157483" header="0.31496062992125984" footer="0.31496062992125984"/>
  <pageSetup paperSize="9" scale="69" orientation="portrait" r:id="rId1"/>
  <rowBreaks count="1" manualBreakCount="1">
    <brk id="25" max="16383" man="1"/>
  </rowBreaks>
  <drawing r:id="rId2"/>
  <webPublishItems count="1">
    <webPublishItem id="30712" divId="PLS2009_1901_AltoMinho_30712" sourceType="sheet" destinationFile="D:\ARSN_DSP\Perfis_Locais_Saude\PLS_1901_ULS_AltoMinho\PLS2009_1901_AltoMinho.htm"/>
  </webPublishItem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olha2"/>
  <dimension ref="A1:I54"/>
  <sheetViews>
    <sheetView zoomScaleNormal="100" workbookViewId="0"/>
  </sheetViews>
  <sheetFormatPr defaultColWidth="9.140625" defaultRowHeight="14.25" x14ac:dyDescent="0.2"/>
  <cols>
    <col min="1" max="1" width="2.7109375" style="5" customWidth="1"/>
    <col min="2" max="2" width="4.7109375" style="5" customWidth="1"/>
    <col min="3" max="3" width="16.7109375" style="5" customWidth="1"/>
    <col min="4" max="4" width="40.7109375" style="5" customWidth="1"/>
    <col min="5" max="5" width="10.7109375" style="5" customWidth="1"/>
    <col min="6" max="6" width="40.7109375" style="5" customWidth="1"/>
    <col min="7" max="7" width="16.7109375" style="5" customWidth="1"/>
    <col min="8" max="8" width="4.7109375" style="5" customWidth="1"/>
    <col min="9" max="9" width="2.7109375" style="5" customWidth="1"/>
    <col min="10" max="16384" width="9.140625" style="5"/>
  </cols>
  <sheetData>
    <row r="1" spans="1:9" ht="9.9499999999999993" customHeight="1" x14ac:dyDescent="0.2">
      <c r="A1" s="16"/>
      <c r="B1" s="16"/>
      <c r="C1" s="16"/>
      <c r="D1" s="16"/>
      <c r="E1" s="16"/>
      <c r="F1" s="16"/>
      <c r="G1" s="16"/>
      <c r="H1" s="16"/>
      <c r="I1" s="16"/>
    </row>
    <row r="2" spans="1:9" ht="15" x14ac:dyDescent="0.25">
      <c r="A2" s="16"/>
      <c r="B2" s="16"/>
      <c r="C2" s="561" t="str">
        <f>AUX!A1</f>
        <v>Perfil Local de Saúde 2020</v>
      </c>
      <c r="D2" s="561"/>
      <c r="E2" s="561"/>
      <c r="F2" s="16"/>
      <c r="G2" s="16"/>
      <c r="H2" s="16"/>
      <c r="I2" s="16"/>
    </row>
    <row r="3" spans="1:9" ht="5.0999999999999996" customHeight="1" x14ac:dyDescent="0.2">
      <c r="A3" s="16"/>
      <c r="B3" s="16"/>
      <c r="C3" s="16"/>
      <c r="D3" s="16"/>
      <c r="E3" s="16"/>
      <c r="F3" s="16"/>
      <c r="G3" s="16"/>
      <c r="H3" s="16"/>
      <c r="I3" s="16"/>
    </row>
    <row r="4" spans="1:9" ht="30" customHeight="1" x14ac:dyDescent="0.2">
      <c r="A4" s="16"/>
      <c r="B4" s="560" t="str">
        <f>AUX!A3</f>
        <v>ACES Gerês/Cabreira</v>
      </c>
      <c r="C4" s="560"/>
      <c r="D4" s="560"/>
      <c r="E4" s="560"/>
      <c r="F4" s="560"/>
      <c r="G4" s="560"/>
      <c r="H4" s="560"/>
      <c r="I4" s="16"/>
    </row>
    <row r="5" spans="1:9" ht="5.0999999999999996" customHeight="1" x14ac:dyDescent="0.2">
      <c r="A5" s="16"/>
      <c r="B5" s="16"/>
      <c r="C5" s="16"/>
      <c r="D5" s="16"/>
      <c r="E5" s="16"/>
      <c r="F5" s="16"/>
      <c r="G5" s="16"/>
      <c r="H5" s="16"/>
      <c r="I5" s="16"/>
    </row>
    <row r="6" spans="1:9" x14ac:dyDescent="0.2">
      <c r="A6" s="16"/>
      <c r="B6" s="568" t="s">
        <v>18</v>
      </c>
      <c r="C6" s="568"/>
      <c r="D6" s="16"/>
      <c r="E6" s="16"/>
      <c r="F6" s="16"/>
      <c r="G6" s="141" t="s">
        <v>19</v>
      </c>
      <c r="H6" s="16"/>
      <c r="I6" s="16"/>
    </row>
    <row r="7" spans="1:9" x14ac:dyDescent="0.2">
      <c r="A7" s="16"/>
      <c r="B7" s="568" t="s">
        <v>13</v>
      </c>
      <c r="C7" s="568"/>
      <c r="D7" s="16"/>
      <c r="E7" s="16"/>
      <c r="F7" s="16"/>
      <c r="G7" s="16"/>
      <c r="H7" s="16"/>
      <c r="I7" s="16"/>
    </row>
    <row r="8" spans="1:9" x14ac:dyDescent="0.2">
      <c r="A8" s="16"/>
      <c r="B8" s="568" t="s">
        <v>12</v>
      </c>
      <c r="C8" s="568"/>
      <c r="D8" s="16"/>
      <c r="E8" s="16"/>
      <c r="F8" s="16"/>
      <c r="G8" s="16"/>
      <c r="H8" s="16"/>
      <c r="I8" s="16"/>
    </row>
    <row r="9" spans="1:9" s="139" customFormat="1" ht="20.100000000000001" customHeight="1" x14ac:dyDescent="0.25">
      <c r="A9" s="138"/>
      <c r="B9" s="138"/>
      <c r="C9" s="138"/>
      <c r="D9" s="570" t="s">
        <v>11</v>
      </c>
      <c r="E9" s="570"/>
      <c r="F9" s="570"/>
      <c r="G9" s="138"/>
      <c r="H9" s="138"/>
      <c r="I9" s="138"/>
    </row>
    <row r="10" spans="1:9" ht="15" customHeight="1" x14ac:dyDescent="0.2">
      <c r="A10" s="16"/>
      <c r="B10" s="16"/>
      <c r="C10" s="16"/>
      <c r="D10" s="16"/>
      <c r="E10" s="16"/>
      <c r="F10" s="16"/>
      <c r="G10" s="16"/>
      <c r="H10" s="16"/>
      <c r="I10" s="16"/>
    </row>
    <row r="11" spans="1:9" ht="17.25" customHeight="1" x14ac:dyDescent="0.25">
      <c r="A11" s="16"/>
      <c r="B11" s="16"/>
      <c r="C11" s="567" t="s">
        <v>20</v>
      </c>
      <c r="D11" s="567"/>
      <c r="E11" s="16"/>
      <c r="F11" s="16"/>
      <c r="G11" s="145" t="s">
        <v>21</v>
      </c>
      <c r="H11" s="16"/>
      <c r="I11" s="16"/>
    </row>
    <row r="12" spans="1:9" ht="5.0999999999999996" customHeight="1" x14ac:dyDescent="0.2">
      <c r="A12" s="16"/>
      <c r="B12" s="16"/>
      <c r="C12" s="569"/>
      <c r="D12" s="569"/>
      <c r="E12" s="569"/>
      <c r="F12" s="569"/>
      <c r="G12" s="569"/>
      <c r="H12" s="16"/>
      <c r="I12" s="16"/>
    </row>
    <row r="13" spans="1:9" ht="18" customHeight="1" x14ac:dyDescent="0.2">
      <c r="A13" s="16"/>
      <c r="B13" s="16"/>
      <c r="C13" s="572" t="s">
        <v>22</v>
      </c>
      <c r="D13" s="572"/>
      <c r="E13" s="16"/>
      <c r="F13" s="16"/>
      <c r="G13" s="16"/>
      <c r="H13" s="16"/>
      <c r="I13" s="16"/>
    </row>
    <row r="14" spans="1:9" x14ac:dyDescent="0.2">
      <c r="A14" s="16"/>
      <c r="B14" s="16"/>
      <c r="C14" s="572" t="s">
        <v>23</v>
      </c>
      <c r="D14" s="572"/>
      <c r="E14" s="16"/>
      <c r="F14" s="16"/>
      <c r="G14" s="16"/>
      <c r="H14" s="16"/>
      <c r="I14" s="16"/>
    </row>
    <row r="15" spans="1:9" x14ac:dyDescent="0.2">
      <c r="A15" s="16"/>
      <c r="B15" s="16"/>
      <c r="C15" s="572" t="s">
        <v>24</v>
      </c>
      <c r="D15" s="572"/>
      <c r="E15" s="16"/>
      <c r="F15" s="16"/>
      <c r="G15" s="16"/>
      <c r="H15" s="16"/>
      <c r="I15" s="16"/>
    </row>
    <row r="16" spans="1:9" x14ac:dyDescent="0.2">
      <c r="A16" s="16"/>
      <c r="B16" s="16"/>
      <c r="C16" s="572" t="s">
        <v>25</v>
      </c>
      <c r="D16" s="572"/>
      <c r="E16" s="16"/>
      <c r="F16" s="16"/>
      <c r="G16" s="16"/>
      <c r="H16" s="16"/>
      <c r="I16" s="16"/>
    </row>
    <row r="17" spans="1:9" x14ac:dyDescent="0.2">
      <c r="A17" s="16"/>
      <c r="B17" s="16"/>
      <c r="C17" s="572" t="s">
        <v>26</v>
      </c>
      <c r="D17" s="572"/>
      <c r="E17" s="16"/>
      <c r="F17" s="16"/>
      <c r="G17" s="16"/>
      <c r="H17" s="16"/>
      <c r="I17" s="16"/>
    </row>
    <row r="18" spans="1:9" ht="9.9499999999999993" customHeight="1" x14ac:dyDescent="0.2">
      <c r="A18" s="16"/>
      <c r="B18" s="16"/>
      <c r="C18" s="16"/>
      <c r="D18" s="16"/>
      <c r="E18" s="16"/>
      <c r="F18" s="16"/>
      <c r="G18" s="16"/>
      <c r="H18" s="16"/>
      <c r="I18" s="16"/>
    </row>
    <row r="19" spans="1:9" ht="15" x14ac:dyDescent="0.25">
      <c r="A19" s="16"/>
      <c r="B19" s="16"/>
      <c r="C19" s="565" t="s">
        <v>27</v>
      </c>
      <c r="D19" s="565"/>
      <c r="E19" s="16"/>
      <c r="F19" s="16"/>
      <c r="G19" s="144" t="s">
        <v>21</v>
      </c>
      <c r="H19" s="16"/>
      <c r="I19" s="16"/>
    </row>
    <row r="20" spans="1:9" ht="5.0999999999999996" customHeight="1" x14ac:dyDescent="0.2">
      <c r="A20" s="16"/>
      <c r="B20" s="16"/>
      <c r="C20" s="562"/>
      <c r="D20" s="562"/>
      <c r="E20" s="562"/>
      <c r="F20" s="562"/>
      <c r="G20" s="562"/>
      <c r="H20" s="16"/>
      <c r="I20" s="16"/>
    </row>
    <row r="21" spans="1:9" x14ac:dyDescent="0.2">
      <c r="A21" s="16"/>
      <c r="B21" s="16"/>
      <c r="C21" s="564" t="s">
        <v>28</v>
      </c>
      <c r="D21" s="564"/>
      <c r="E21" s="366"/>
      <c r="F21" s="366"/>
      <c r="G21" s="366"/>
      <c r="H21" s="366"/>
      <c r="I21" s="366"/>
    </row>
    <row r="22" spans="1:9" x14ac:dyDescent="0.2">
      <c r="A22" s="16"/>
      <c r="B22" s="16"/>
      <c r="C22" s="564" t="s">
        <v>29</v>
      </c>
      <c r="D22" s="564"/>
      <c r="E22" s="366"/>
      <c r="F22" s="366"/>
      <c r="G22" s="366"/>
      <c r="H22" s="366"/>
      <c r="I22" s="366"/>
    </row>
    <row r="23" spans="1:9" x14ac:dyDescent="0.2">
      <c r="A23" s="16"/>
      <c r="B23" s="16"/>
      <c r="C23" s="564" t="s">
        <v>30</v>
      </c>
      <c r="D23" s="564"/>
      <c r="E23" s="366"/>
      <c r="F23" s="366"/>
      <c r="G23" s="366"/>
      <c r="H23" s="366"/>
      <c r="I23" s="366"/>
    </row>
    <row r="24" spans="1:9" x14ac:dyDescent="0.2">
      <c r="A24" s="16"/>
      <c r="B24" s="16"/>
      <c r="C24" s="564" t="s">
        <v>31</v>
      </c>
      <c r="D24" s="564"/>
      <c r="E24" s="366"/>
      <c r="F24" s="366"/>
      <c r="G24" s="366"/>
      <c r="H24" s="366"/>
      <c r="I24" s="366"/>
    </row>
    <row r="25" spans="1:9" x14ac:dyDescent="0.2">
      <c r="A25" s="16"/>
      <c r="B25" s="16"/>
      <c r="C25" s="564" t="s">
        <v>32</v>
      </c>
      <c r="D25" s="564"/>
      <c r="E25" s="366"/>
      <c r="F25" s="366"/>
      <c r="G25" s="366"/>
      <c r="H25" s="366"/>
      <c r="I25" s="366"/>
    </row>
    <row r="26" spans="1:9" x14ac:dyDescent="0.2">
      <c r="A26" s="16"/>
      <c r="B26" s="16"/>
      <c r="C26" s="564" t="s">
        <v>33</v>
      </c>
      <c r="D26" s="564"/>
      <c r="E26" s="366"/>
      <c r="F26" s="366"/>
      <c r="G26" s="366"/>
      <c r="H26" s="366"/>
      <c r="I26" s="366"/>
    </row>
    <row r="27" spans="1:9" ht="9.9499999999999993" customHeight="1" x14ac:dyDescent="0.2">
      <c r="A27" s="16"/>
      <c r="B27" s="16"/>
      <c r="C27" s="16"/>
      <c r="D27" s="16"/>
      <c r="E27" s="16"/>
      <c r="F27" s="16"/>
      <c r="G27" s="16"/>
      <c r="H27" s="16"/>
      <c r="I27" s="16"/>
    </row>
    <row r="28" spans="1:9" ht="15" x14ac:dyDescent="0.25">
      <c r="A28" s="16"/>
      <c r="B28" s="16"/>
      <c r="C28" s="566" t="s">
        <v>34</v>
      </c>
      <c r="D28" s="566"/>
      <c r="E28" s="140"/>
      <c r="F28" s="140"/>
      <c r="G28" s="143" t="s">
        <v>21</v>
      </c>
      <c r="H28" s="16"/>
      <c r="I28" s="16"/>
    </row>
    <row r="29" spans="1:9" ht="5.0999999999999996" customHeight="1" x14ac:dyDescent="0.2">
      <c r="A29" s="16"/>
      <c r="B29" s="16"/>
      <c r="C29" s="563"/>
      <c r="D29" s="563"/>
      <c r="E29" s="563"/>
      <c r="F29" s="563"/>
      <c r="G29" s="563"/>
      <c r="H29" s="16"/>
      <c r="I29" s="16"/>
    </row>
    <row r="30" spans="1:9" x14ac:dyDescent="0.2">
      <c r="A30" s="16"/>
      <c r="B30" s="16"/>
      <c r="C30" s="573" t="s">
        <v>35</v>
      </c>
      <c r="D30" s="573"/>
      <c r="E30" s="16"/>
      <c r="F30" s="16"/>
      <c r="G30" s="16"/>
      <c r="H30" s="16"/>
      <c r="I30" s="16"/>
    </row>
    <row r="31" spans="1:9" x14ac:dyDescent="0.2">
      <c r="A31" s="16"/>
      <c r="B31" s="16"/>
      <c r="C31" s="573" t="s">
        <v>36</v>
      </c>
      <c r="D31" s="573"/>
      <c r="E31" s="573"/>
      <c r="F31" s="16"/>
      <c r="G31" s="16"/>
      <c r="H31" s="16"/>
      <c r="I31" s="16"/>
    </row>
    <row r="32" spans="1:9" ht="9.9499999999999993" customHeight="1" x14ac:dyDescent="0.2">
      <c r="A32" s="16"/>
      <c r="B32" s="16"/>
      <c r="C32" s="16"/>
      <c r="D32" s="16"/>
      <c r="E32" s="16"/>
      <c r="F32" s="16"/>
      <c r="G32" s="16"/>
      <c r="H32" s="16"/>
      <c r="I32" s="16"/>
    </row>
    <row r="33" spans="1:9" ht="15" x14ac:dyDescent="0.25">
      <c r="A33" s="16"/>
      <c r="B33" s="16"/>
      <c r="C33" s="571" t="s">
        <v>37</v>
      </c>
      <c r="D33" s="571"/>
      <c r="E33" s="16"/>
      <c r="F33" s="16"/>
      <c r="G33" s="142" t="s">
        <v>21</v>
      </c>
      <c r="H33" s="16"/>
      <c r="I33" s="16"/>
    </row>
    <row r="34" spans="1:9" ht="5.0999999999999996" customHeight="1" x14ac:dyDescent="0.2">
      <c r="A34" s="16"/>
      <c r="B34" s="16"/>
      <c r="C34" s="576"/>
      <c r="D34" s="576"/>
      <c r="E34" s="576"/>
      <c r="F34" s="576"/>
      <c r="G34" s="576"/>
      <c r="H34" s="16"/>
      <c r="I34" s="16"/>
    </row>
    <row r="35" spans="1:9" x14ac:dyDescent="0.2">
      <c r="A35" s="16"/>
      <c r="B35" s="16"/>
      <c r="C35" s="577" t="s">
        <v>38</v>
      </c>
      <c r="D35" s="577"/>
      <c r="E35" s="128"/>
      <c r="F35" s="128"/>
      <c r="G35" s="128"/>
      <c r="H35" s="16"/>
      <c r="I35" s="16"/>
    </row>
    <row r="36" spans="1:9" x14ac:dyDescent="0.2">
      <c r="A36" s="16"/>
      <c r="B36" s="16"/>
      <c r="C36" s="574" t="s">
        <v>39</v>
      </c>
      <c r="D36" s="574"/>
      <c r="E36" s="128"/>
      <c r="F36" s="128"/>
      <c r="G36" s="128"/>
      <c r="H36" s="16"/>
      <c r="I36" s="16"/>
    </row>
    <row r="37" spans="1:9" x14ac:dyDescent="0.2">
      <c r="A37" s="16"/>
      <c r="B37" s="16"/>
      <c r="C37" s="575" t="s">
        <v>40</v>
      </c>
      <c r="D37" s="575"/>
      <c r="E37" s="128"/>
      <c r="F37" s="128"/>
      <c r="G37" s="128"/>
      <c r="H37" s="16"/>
      <c r="I37" s="16"/>
    </row>
    <row r="38" spans="1:9" x14ac:dyDescent="0.2">
      <c r="A38" s="16"/>
      <c r="B38" s="16"/>
      <c r="C38" s="575" t="s">
        <v>41</v>
      </c>
      <c r="D38" s="575"/>
      <c r="E38" s="128"/>
      <c r="F38" s="128"/>
      <c r="G38" s="128"/>
      <c r="H38" s="16"/>
      <c r="I38" s="16"/>
    </row>
    <row r="39" spans="1:9" x14ac:dyDescent="0.2">
      <c r="A39" s="16"/>
      <c r="B39" s="16"/>
      <c r="C39" s="575" t="s">
        <v>42</v>
      </c>
      <c r="D39" s="575"/>
      <c r="E39" s="128"/>
      <c r="F39" s="128"/>
      <c r="G39" s="128"/>
      <c r="H39" s="16"/>
      <c r="I39" s="16"/>
    </row>
    <row r="40" spans="1:9" x14ac:dyDescent="0.2">
      <c r="A40" s="16"/>
      <c r="B40" s="16"/>
      <c r="C40" s="575" t="s">
        <v>43</v>
      </c>
      <c r="D40" s="575"/>
      <c r="E40" s="128"/>
      <c r="F40" s="128"/>
      <c r="G40" s="128"/>
      <c r="H40" s="16"/>
      <c r="I40" s="16"/>
    </row>
    <row r="41" spans="1:9" x14ac:dyDescent="0.2">
      <c r="A41" s="16"/>
      <c r="B41" s="16"/>
      <c r="C41" s="577" t="s">
        <v>44</v>
      </c>
      <c r="D41" s="577"/>
      <c r="E41" s="128"/>
      <c r="F41" s="128"/>
      <c r="G41" s="128"/>
      <c r="H41" s="16"/>
      <c r="I41" s="16"/>
    </row>
    <row r="42" spans="1:9" x14ac:dyDescent="0.2">
      <c r="A42" s="16"/>
      <c r="B42" s="16"/>
      <c r="C42" s="577" t="s">
        <v>45</v>
      </c>
      <c r="D42" s="577"/>
      <c r="E42" s="128"/>
      <c r="F42" s="128"/>
      <c r="G42" s="128"/>
      <c r="H42" s="16"/>
      <c r="I42" s="16"/>
    </row>
    <row r="43" spans="1:9" x14ac:dyDescent="0.2">
      <c r="A43" s="16"/>
      <c r="B43" s="16"/>
      <c r="C43" s="577" t="s">
        <v>46</v>
      </c>
      <c r="D43" s="577"/>
      <c r="E43" s="128"/>
      <c r="F43" s="128"/>
      <c r="G43" s="128"/>
      <c r="H43" s="16"/>
      <c r="I43" s="16"/>
    </row>
    <row r="44" spans="1:9" ht="9.9499999999999993" customHeight="1" x14ac:dyDescent="0.2">
      <c r="A44" s="16"/>
      <c r="B44" s="16"/>
      <c r="C44" s="16"/>
      <c r="D44" s="16"/>
      <c r="E44" s="16"/>
      <c r="F44" s="16"/>
      <c r="G44" s="16"/>
      <c r="H44" s="16"/>
      <c r="I44" s="16"/>
    </row>
    <row r="45" spans="1:9" ht="15" x14ac:dyDescent="0.25">
      <c r="A45" s="16"/>
      <c r="B45" s="16"/>
      <c r="C45" s="578" t="str">
        <f>RIGHT(AUX!C3,1) &amp; " " &amp; AUX!D3 &amp; " NUM ABRIR E FECHAR DE OLHOS…"</f>
        <v>O ACES GERÊS/CABREIRA NUM ABRIR E FECHAR DE OLHOS…</v>
      </c>
      <c r="D45" s="578"/>
      <c r="E45" s="578"/>
      <c r="F45" s="578"/>
      <c r="G45" s="435" t="s">
        <v>47</v>
      </c>
      <c r="H45" s="16"/>
      <c r="I45" s="16"/>
    </row>
    <row r="46" spans="1:9" ht="5.0999999999999996" customHeight="1" x14ac:dyDescent="0.2">
      <c r="A46" s="16"/>
      <c r="B46" s="16"/>
      <c r="C46" s="579"/>
      <c r="D46" s="579"/>
      <c r="E46" s="579"/>
      <c r="F46" s="579"/>
      <c r="G46" s="579"/>
      <c r="H46" s="16"/>
      <c r="I46" s="16"/>
    </row>
    <row r="47" spans="1:9" x14ac:dyDescent="0.2">
      <c r="A47" s="16"/>
      <c r="B47" s="16"/>
      <c r="C47" s="16"/>
      <c r="D47" s="16"/>
      <c r="E47" s="16"/>
      <c r="F47" s="16"/>
      <c r="G47" s="16"/>
      <c r="H47" s="16"/>
      <c r="I47" s="16"/>
    </row>
    <row r="48" spans="1:9" x14ac:dyDescent="0.2">
      <c r="A48" s="16"/>
      <c r="B48" s="16"/>
      <c r="C48" s="16"/>
      <c r="D48" s="16"/>
      <c r="E48" s="16"/>
      <c r="F48" s="16"/>
      <c r="G48" s="16"/>
      <c r="H48" s="16"/>
      <c r="I48" s="16"/>
    </row>
    <row r="49" spans="1:9" x14ac:dyDescent="0.2">
      <c r="A49" s="16"/>
      <c r="B49" s="16"/>
      <c r="C49" s="16"/>
      <c r="D49" s="16"/>
      <c r="E49" s="16"/>
      <c r="F49" s="16"/>
      <c r="G49" s="16"/>
      <c r="H49" s="16"/>
      <c r="I49" s="16"/>
    </row>
    <row r="50" spans="1:9" x14ac:dyDescent="0.2">
      <c r="A50" s="16"/>
      <c r="B50" s="16"/>
      <c r="C50" s="16"/>
      <c r="D50" s="16"/>
      <c r="E50" s="16"/>
      <c r="F50" s="16"/>
      <c r="G50" s="16"/>
      <c r="H50" s="16"/>
      <c r="I50" s="16"/>
    </row>
    <row r="51" spans="1:9" x14ac:dyDescent="0.2">
      <c r="A51" s="16"/>
      <c r="B51" s="16"/>
      <c r="C51" s="16"/>
      <c r="D51" s="16"/>
      <c r="E51" s="16"/>
      <c r="F51" s="16"/>
      <c r="G51" s="16"/>
      <c r="H51" s="16"/>
      <c r="I51" s="16"/>
    </row>
    <row r="52" spans="1:9" x14ac:dyDescent="0.2">
      <c r="A52" s="16"/>
      <c r="B52" s="16"/>
      <c r="C52" s="16"/>
      <c r="D52" s="16"/>
      <c r="E52" s="16"/>
      <c r="F52" s="16"/>
      <c r="G52" s="16"/>
      <c r="H52" s="16"/>
      <c r="I52" s="16"/>
    </row>
    <row r="53" spans="1:9" ht="15" thickBot="1" x14ac:dyDescent="0.25">
      <c r="A53" s="16"/>
      <c r="B53" s="16"/>
      <c r="C53" s="16"/>
      <c r="D53" s="16"/>
      <c r="E53" s="16"/>
      <c r="F53" s="16"/>
      <c r="G53" s="16"/>
      <c r="H53" s="16"/>
      <c r="I53" s="16"/>
    </row>
    <row r="54" spans="1:9" ht="9.9499999999999993" customHeight="1" x14ac:dyDescent="0.2">
      <c r="A54" s="16"/>
      <c r="B54" s="549"/>
      <c r="C54" s="549"/>
      <c r="D54" s="549"/>
      <c r="E54" s="549"/>
      <c r="F54" s="549"/>
      <c r="G54" s="549"/>
      <c r="H54" s="549"/>
      <c r="I54" s="16"/>
    </row>
  </sheetData>
  <mergeCells count="39">
    <mergeCell ref="C40:D40"/>
    <mergeCell ref="B54:H54"/>
    <mergeCell ref="C45:F45"/>
    <mergeCell ref="C41:D41"/>
    <mergeCell ref="C42:D42"/>
    <mergeCell ref="C46:G46"/>
    <mergeCell ref="C43:D43"/>
    <mergeCell ref="C36:D36"/>
    <mergeCell ref="C37:D37"/>
    <mergeCell ref="C38:D38"/>
    <mergeCell ref="C39:D39"/>
    <mergeCell ref="C34:G34"/>
    <mergeCell ref="C35:D35"/>
    <mergeCell ref="C33:D33"/>
    <mergeCell ref="C21:D21"/>
    <mergeCell ref="C25:D25"/>
    <mergeCell ref="C13:D13"/>
    <mergeCell ref="C15:D15"/>
    <mergeCell ref="C16:D16"/>
    <mergeCell ref="C17:D17"/>
    <mergeCell ref="C14:D14"/>
    <mergeCell ref="C30:D30"/>
    <mergeCell ref="C22:D22"/>
    <mergeCell ref="C23:D23"/>
    <mergeCell ref="C24:D24"/>
    <mergeCell ref="C31:E31"/>
    <mergeCell ref="B4:H4"/>
    <mergeCell ref="C2:E2"/>
    <mergeCell ref="C20:G20"/>
    <mergeCell ref="C29:G29"/>
    <mergeCell ref="C26:D26"/>
    <mergeCell ref="C19:D19"/>
    <mergeCell ref="C28:D28"/>
    <mergeCell ref="C11:D11"/>
    <mergeCell ref="B6:C6"/>
    <mergeCell ref="B7:C7"/>
    <mergeCell ref="B8:C8"/>
    <mergeCell ref="C12:G12"/>
    <mergeCell ref="D9:F9"/>
  </mergeCells>
  <hyperlinks>
    <hyperlink ref="B6:C6" location="PeLS!A1" display="Capa" xr:uid="{00000000-0004-0000-0200-000000000000}"/>
    <hyperlink ref="B7:C7" location="LIGA!A1" display="Ligações" xr:uid="{00000000-0004-0000-0200-000001000000}"/>
    <hyperlink ref="C13" location="'A01'!A14" display="Estimativas da População Residente em 2007" xr:uid="{00000000-0004-0000-0200-000002000000}"/>
    <hyperlink ref="C15" location="'A01'!A54" display="Índices Demográficos" xr:uid="{00000000-0004-0000-0200-000003000000}"/>
    <hyperlink ref="C16" location="'A01'!A100" display="Natalidade" xr:uid="{00000000-0004-0000-0200-000004000000}"/>
    <hyperlink ref="C17:D17" location="'A01'!A132" display="Esperança de Vida" xr:uid="{00000000-0004-0000-0200-000005000000}"/>
    <hyperlink ref="G11" location="'A01'!A1" display="entrar" xr:uid="{00000000-0004-0000-0200-000006000000}"/>
    <hyperlink ref="G19" location="'B01'!A1" display="entrar" xr:uid="{00000000-0004-0000-0200-000007000000}"/>
    <hyperlink ref="G28" location="'C01'!A1" display="entrar" xr:uid="{00000000-0004-0000-0200-000008000000}"/>
    <hyperlink ref="G33" location="'D01'!A1" display="entrar" xr:uid="{00000000-0004-0000-0200-000009000000}"/>
    <hyperlink ref="G45" location="'E01'!A1" display="Quadro Resumo" xr:uid="{00000000-0004-0000-0200-00000A000000}"/>
    <hyperlink ref="G6" location="FTEC!A1" display="Ficha Técnica" xr:uid="{00000000-0004-0000-0200-00000B000000}"/>
    <hyperlink ref="C41:D41" location="'D04'!A17" display="Morbilidade nos Cuidados de Saúde Primários" xr:uid="{00000000-0004-0000-0200-00000C000000}"/>
    <hyperlink ref="C40:D40" location="'D03'!A17" display="Taxa de Mortalidade Padronizada pela idade (TMP)" xr:uid="{00000000-0004-0000-0200-00000D000000}"/>
    <hyperlink ref="C39:D39" location="'D02'!A17" display="Mortalidade Proporcional" xr:uid="{00000000-0004-0000-0200-00000E000000}"/>
    <hyperlink ref="C37:D37" location="'D01'!A45" display="Óbitos e Taxa Bruta de Mortalidade" xr:uid="{00000000-0004-0000-0200-00000F000000}"/>
    <hyperlink ref="C42:D42" location="'D05'!A17" display="VIH /sida" xr:uid="{00000000-0004-0000-0200-000010000000}"/>
    <hyperlink ref="C43:D43" location="'D05'!A79" display="Tuberculose" xr:uid="{00000000-0004-0000-0200-000011000000}"/>
    <hyperlink ref="C14" location="'A01'!A75" display="Pirâmides Etárias" xr:uid="{00000000-0004-0000-0200-000012000000}"/>
    <hyperlink ref="C14:D14" location="'A01'!A37" display="Pirâmides Etárias" xr:uid="{00000000-0004-0000-0200-000013000000}"/>
    <hyperlink ref="C15:D15" location="'A01'!A63" display="Índices Demográficos" xr:uid="{00000000-0004-0000-0200-000014000000}"/>
    <hyperlink ref="C30:D30" location="'C01'!A10" display="Nascimentos em Mulheres em Idade de Risco" xr:uid="{00000000-0004-0000-0200-000015000000}"/>
    <hyperlink ref="C16:D16" location="'A01'!A101" display="Natalidade" xr:uid="{00000000-0004-0000-0200-000016000000}"/>
    <hyperlink ref="C35:D35" location="'D01'!A17" display="Nascimentos Pré-Termo e Baixo Peso à Nascença" xr:uid="{00000000-0004-0000-0200-000017000000}"/>
    <hyperlink ref="C31:D31" location="'C01'!A42" display="Determinantes da Saúde nos Cuidados de Saúde Primários" xr:uid="{00000000-0004-0000-0200-000018000000}"/>
    <hyperlink ref="C38:D38" location="'D01'!A63" display="Mortalidade Infantil e Componentes" xr:uid="{00000000-0004-0000-0200-000019000000}"/>
    <hyperlink ref="C31:E31" location="'C01'!A39" display="Determinantes de Saúde - Registo nos Cuidados de Saúde Primários" xr:uid="{00000000-0004-0000-0200-00001A000000}"/>
    <hyperlink ref="C22:I22" location="'B01'!A42" display="Situação Perante o Emprego" xr:uid="{00000000-0004-0000-0200-00001B000000}"/>
    <hyperlink ref="C23:I23" location="'B01'!A104" display="Suporte Social" xr:uid="{00000000-0004-0000-0200-00001C000000}"/>
    <hyperlink ref="C24:I24" location="'B01'!A134" display="Economia" xr:uid="{00000000-0004-0000-0200-00001D000000}"/>
    <hyperlink ref="C26:I26" location="'B01'!A191" display="Segurança" xr:uid="{00000000-0004-0000-0200-00001E000000}"/>
    <hyperlink ref="C21:I21" location="'B01'!A14" display="Educação" xr:uid="{00000000-0004-0000-0200-00001F000000}"/>
    <hyperlink ref="C25:I25" location="'B01'!A162" display="Ambiente - Saneamento Básico" xr:uid="{00000000-0004-0000-0200-000020000000}"/>
    <hyperlink ref="B8:C8" location="PeLS!A26" display="Aspetos a destacar" xr:uid="{00000000-0004-0000-0200-000021000000}"/>
    <hyperlink ref="C26:D26" location="'B01'!A192" display="Segurança" xr:uid="{00000000-0004-0000-0200-000022000000}"/>
    <hyperlink ref="C25:D25" location="'B01'!A163" display="Ambiente - Saneamento Básico" xr:uid="{00000000-0004-0000-0200-000023000000}"/>
  </hyperlinks>
  <pageMargins left="0.39370078740157483" right="0.19685039370078741" top="0.39370078740157483" bottom="0.39370078740157483" header="0.31496062992125984" footer="0.31496062992125984"/>
  <pageSetup paperSize="9" scale="6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olha3"/>
  <dimension ref="A1:L95"/>
  <sheetViews>
    <sheetView zoomScaleNormal="100" workbookViewId="0"/>
  </sheetViews>
  <sheetFormatPr defaultColWidth="9.140625" defaultRowHeight="14.25" x14ac:dyDescent="0.2"/>
  <cols>
    <col min="1" max="2" width="2.7109375" style="5" customWidth="1"/>
    <col min="3" max="3" width="15.7109375" style="5" customWidth="1"/>
    <col min="4" max="4" width="25.7109375" style="5" customWidth="1"/>
    <col min="5" max="5" width="2.7109375" style="5" customWidth="1"/>
    <col min="6" max="6" width="15.7109375" style="5" customWidth="1"/>
    <col min="7" max="7" width="25.7109375" style="5" customWidth="1"/>
    <col min="8" max="8" width="2.7109375" style="5" customWidth="1"/>
    <col min="9" max="9" width="15.7109375" style="5" customWidth="1"/>
    <col min="10" max="10" width="25.7109375" style="5" customWidth="1"/>
    <col min="11" max="12" width="2.7109375" style="5" customWidth="1"/>
    <col min="13" max="16384" width="9.140625" style="5"/>
  </cols>
  <sheetData>
    <row r="1" spans="1:12" ht="9.9499999999999993" customHeight="1" x14ac:dyDescent="0.2">
      <c r="A1" s="16"/>
      <c r="B1" s="16"/>
      <c r="C1" s="16"/>
      <c r="D1" s="16"/>
      <c r="E1" s="16"/>
      <c r="F1" s="16"/>
      <c r="G1" s="16"/>
      <c r="H1" s="16"/>
      <c r="I1" s="16"/>
      <c r="J1" s="16"/>
      <c r="K1" s="16"/>
      <c r="L1" s="16"/>
    </row>
    <row r="2" spans="1:12" ht="15" x14ac:dyDescent="0.25">
      <c r="A2" s="16"/>
      <c r="B2" s="16"/>
      <c r="C2" s="561" t="str">
        <f>AUX!A1</f>
        <v>Perfil Local de Saúde 2020</v>
      </c>
      <c r="D2" s="561"/>
      <c r="E2" s="561"/>
      <c r="F2" s="561"/>
      <c r="G2" s="16"/>
      <c r="H2" s="16"/>
      <c r="I2" s="16"/>
      <c r="J2" s="16"/>
      <c r="K2" s="16"/>
      <c r="L2" s="16"/>
    </row>
    <row r="3" spans="1:12" ht="5.0999999999999996" customHeight="1" x14ac:dyDescent="0.2">
      <c r="A3" s="16"/>
      <c r="B3" s="16"/>
      <c r="C3" s="16"/>
      <c r="D3" s="16"/>
      <c r="E3" s="16"/>
      <c r="F3" s="16"/>
      <c r="G3" s="16"/>
      <c r="H3" s="16"/>
      <c r="I3" s="16"/>
      <c r="J3" s="16"/>
      <c r="K3" s="16"/>
      <c r="L3" s="16"/>
    </row>
    <row r="4" spans="1:12" ht="30" customHeight="1" x14ac:dyDescent="0.2">
      <c r="A4" s="16"/>
      <c r="B4" s="560" t="str">
        <f>AUX!A3</f>
        <v>ACES Gerês/Cabreira</v>
      </c>
      <c r="C4" s="560"/>
      <c r="D4" s="560"/>
      <c r="E4" s="560"/>
      <c r="F4" s="560"/>
      <c r="G4" s="560"/>
      <c r="H4" s="560"/>
      <c r="I4" s="560"/>
      <c r="J4" s="560"/>
      <c r="K4" s="560"/>
      <c r="L4" s="16"/>
    </row>
    <row r="5" spans="1:12" ht="5.0999999999999996" customHeight="1" x14ac:dyDescent="0.2">
      <c r="A5" s="16"/>
      <c r="B5" s="16"/>
      <c r="C5" s="16"/>
      <c r="D5" s="16"/>
      <c r="E5" s="16"/>
      <c r="F5" s="16"/>
      <c r="G5" s="16"/>
      <c r="H5" s="16"/>
      <c r="I5" s="16"/>
      <c r="J5" s="16"/>
      <c r="K5" s="16"/>
      <c r="L5" s="16"/>
    </row>
    <row r="6" spans="1:12" x14ac:dyDescent="0.2">
      <c r="A6" s="16"/>
      <c r="B6" s="568" t="s">
        <v>18</v>
      </c>
      <c r="C6" s="568"/>
      <c r="D6" s="16"/>
      <c r="E6" s="16"/>
      <c r="F6" s="16"/>
      <c r="G6" s="16"/>
      <c r="H6" s="16"/>
      <c r="I6" s="16"/>
      <c r="J6" s="141" t="s">
        <v>19</v>
      </c>
      <c r="K6" s="16"/>
      <c r="L6" s="16"/>
    </row>
    <row r="7" spans="1:12" x14ac:dyDescent="0.2">
      <c r="A7" s="16"/>
      <c r="B7" s="568" t="s">
        <v>11</v>
      </c>
      <c r="C7" s="568"/>
      <c r="D7" s="16"/>
      <c r="E7" s="16"/>
      <c r="F7" s="16"/>
      <c r="G7" s="16"/>
      <c r="H7" s="16"/>
      <c r="I7" s="16"/>
      <c r="J7" s="16"/>
      <c r="K7" s="16"/>
      <c r="L7" s="16"/>
    </row>
    <row r="8" spans="1:12" x14ac:dyDescent="0.2">
      <c r="A8" s="16"/>
      <c r="B8" s="568" t="s">
        <v>12</v>
      </c>
      <c r="C8" s="568"/>
      <c r="D8" s="16"/>
      <c r="E8" s="16"/>
      <c r="F8" s="16"/>
      <c r="G8" s="16"/>
      <c r="H8" s="16"/>
      <c r="I8" s="16"/>
      <c r="J8" s="16"/>
      <c r="K8" s="16"/>
      <c r="L8" s="16"/>
    </row>
    <row r="9" spans="1:12" s="139" customFormat="1" ht="20.100000000000001" customHeight="1" x14ac:dyDescent="0.25">
      <c r="A9" s="138"/>
      <c r="B9" s="138"/>
      <c r="C9" s="138"/>
      <c r="D9" s="570" t="s">
        <v>13</v>
      </c>
      <c r="E9" s="570"/>
      <c r="F9" s="570"/>
      <c r="G9" s="570"/>
      <c r="H9" s="570"/>
      <c r="I9" s="570"/>
      <c r="J9" s="138"/>
      <c r="K9" s="138"/>
      <c r="L9" s="138"/>
    </row>
    <row r="10" spans="1:12" ht="20.100000000000001" customHeight="1" x14ac:dyDescent="0.2">
      <c r="A10" s="16"/>
      <c r="B10" s="16"/>
      <c r="C10" s="16"/>
      <c r="D10" s="16"/>
      <c r="E10" s="16"/>
      <c r="F10" s="16"/>
      <c r="G10" s="16"/>
      <c r="H10" s="16"/>
      <c r="I10" s="16"/>
      <c r="J10" s="16"/>
      <c r="K10" s="16"/>
      <c r="L10" s="16"/>
    </row>
    <row r="11" spans="1:12" ht="15" x14ac:dyDescent="0.25">
      <c r="A11" s="16"/>
      <c r="B11" s="16"/>
      <c r="C11" s="580" t="s">
        <v>48</v>
      </c>
      <c r="D11" s="580"/>
      <c r="E11" s="580"/>
      <c r="F11" s="580"/>
      <c r="G11" s="580"/>
      <c r="H11" s="580"/>
      <c r="I11" s="580"/>
      <c r="J11" s="580"/>
      <c r="K11" s="16"/>
      <c r="L11" s="16"/>
    </row>
    <row r="12" spans="1:12" ht="5.0999999999999996" customHeight="1" x14ac:dyDescent="0.2">
      <c r="A12" s="16"/>
      <c r="B12" s="16"/>
      <c r="C12" s="581"/>
      <c r="D12" s="581"/>
      <c r="E12" s="581"/>
      <c r="F12" s="581"/>
      <c r="G12" s="581"/>
      <c r="H12" s="581"/>
      <c r="I12" s="581"/>
      <c r="J12" s="581"/>
      <c r="K12" s="16"/>
      <c r="L12" s="16"/>
    </row>
    <row r="13" spans="1:12" ht="9.9499999999999993" customHeight="1" x14ac:dyDescent="0.2">
      <c r="A13" s="16"/>
      <c r="B13" s="16"/>
      <c r="C13" s="16"/>
      <c r="D13" s="16"/>
      <c r="E13" s="16"/>
      <c r="F13" s="16"/>
      <c r="G13" s="16"/>
      <c r="H13" s="16"/>
      <c r="I13" s="16"/>
      <c r="J13" s="16"/>
      <c r="K13" s="16"/>
      <c r="L13" s="16"/>
    </row>
    <row r="14" spans="1:12" ht="20.100000000000001" customHeight="1" x14ac:dyDescent="0.2">
      <c r="A14" s="16"/>
      <c r="B14" s="16"/>
      <c r="C14" s="582" t="str">
        <f>"Observação: da responsabilidade da Unidade de Saúde Pública " &amp; AUX!C4 &amp; " " &amp; AUX!A3</f>
        <v>Observação: da responsabilidade da Unidade de Saúde Pública do ACES Gerês/Cabreira</v>
      </c>
      <c r="D14" s="582"/>
      <c r="E14" s="582"/>
      <c r="F14" s="582"/>
      <c r="G14" s="582"/>
      <c r="H14" s="582"/>
      <c r="I14" s="582"/>
      <c r="J14" s="582"/>
      <c r="K14" s="16"/>
      <c r="L14" s="16"/>
    </row>
    <row r="15" spans="1:12" ht="20.100000000000001" customHeight="1" x14ac:dyDescent="0.2">
      <c r="A15" s="16"/>
      <c r="B15" s="16"/>
      <c r="C15" s="16"/>
      <c r="D15" s="16"/>
      <c r="E15" s="16"/>
      <c r="F15" s="16"/>
      <c r="G15" s="16"/>
      <c r="H15" s="16"/>
      <c r="I15" s="16"/>
      <c r="J15" s="16"/>
      <c r="K15" s="16"/>
      <c r="L15" s="16"/>
    </row>
    <row r="16" spans="1:12" ht="20.100000000000001" customHeight="1" x14ac:dyDescent="0.2">
      <c r="A16" s="16"/>
      <c r="B16" s="16"/>
      <c r="C16" s="16"/>
      <c r="D16" s="16"/>
      <c r="E16" s="16"/>
      <c r="F16" s="16"/>
      <c r="G16" s="16"/>
      <c r="H16" s="16"/>
      <c r="I16" s="16"/>
      <c r="J16" s="16"/>
      <c r="K16" s="16"/>
      <c r="L16" s="16"/>
    </row>
    <row r="17" spans="1:12" ht="20.100000000000001" customHeight="1" x14ac:dyDescent="0.2">
      <c r="A17" s="16"/>
      <c r="B17" s="16"/>
      <c r="C17" s="16"/>
      <c r="D17" s="16"/>
      <c r="E17" s="16"/>
      <c r="F17" s="16"/>
      <c r="G17" s="16"/>
      <c r="H17" s="16"/>
      <c r="I17" s="16"/>
      <c r="J17" s="16"/>
      <c r="K17" s="16"/>
      <c r="L17" s="16"/>
    </row>
    <row r="18" spans="1:12" ht="20.100000000000001" customHeight="1" x14ac:dyDescent="0.2">
      <c r="A18" s="16"/>
      <c r="B18" s="16"/>
      <c r="C18" s="16"/>
      <c r="D18" s="16"/>
      <c r="E18" s="16"/>
      <c r="F18" s="16"/>
      <c r="G18" s="16"/>
      <c r="H18" s="16"/>
      <c r="I18" s="16"/>
      <c r="J18" s="16"/>
      <c r="K18" s="16"/>
      <c r="L18" s="16"/>
    </row>
    <row r="19" spans="1:12" ht="20.100000000000001" customHeight="1" x14ac:dyDescent="0.2">
      <c r="A19" s="16"/>
      <c r="B19" s="16"/>
      <c r="C19" s="16"/>
      <c r="D19" s="16"/>
      <c r="E19" s="16"/>
      <c r="F19" s="16"/>
      <c r="G19" s="16"/>
      <c r="H19" s="16"/>
      <c r="I19" s="16"/>
      <c r="J19" s="16"/>
      <c r="K19" s="16"/>
      <c r="L19" s="16"/>
    </row>
    <row r="20" spans="1:12" ht="15" x14ac:dyDescent="0.25">
      <c r="A20" s="16"/>
      <c r="B20" s="16"/>
      <c r="C20" s="580" t="s">
        <v>817</v>
      </c>
      <c r="D20" s="580"/>
      <c r="E20" s="580"/>
      <c r="F20" s="580"/>
      <c r="G20" s="580"/>
      <c r="H20" s="580"/>
      <c r="I20" s="580"/>
      <c r="J20" s="580"/>
      <c r="K20" s="16"/>
      <c r="L20" s="16"/>
    </row>
    <row r="21" spans="1:12" ht="5.0999999999999996" customHeight="1" x14ac:dyDescent="0.2">
      <c r="A21" s="16"/>
      <c r="B21" s="16"/>
      <c r="C21" s="583"/>
      <c r="D21" s="583"/>
      <c r="E21" s="583"/>
      <c r="F21" s="583"/>
      <c r="G21" s="583"/>
      <c r="H21" s="583"/>
      <c r="I21" s="583"/>
      <c r="J21" s="583"/>
      <c r="K21" s="16"/>
      <c r="L21" s="16"/>
    </row>
    <row r="22" spans="1:12" ht="9.9499999999999993" customHeight="1" x14ac:dyDescent="0.2">
      <c r="A22" s="16"/>
      <c r="B22" s="16"/>
      <c r="C22" s="16"/>
      <c r="D22" s="16"/>
      <c r="E22" s="16"/>
      <c r="F22" s="16"/>
      <c r="G22" s="16"/>
      <c r="H22" s="16"/>
      <c r="I22" s="16"/>
      <c r="J22" s="16"/>
      <c r="K22" s="16"/>
      <c r="L22" s="16"/>
    </row>
    <row r="23" spans="1:12" ht="30" customHeight="1" x14ac:dyDescent="0.2">
      <c r="A23" s="16"/>
      <c r="B23" s="16"/>
      <c r="C23" s="16"/>
      <c r="D23" s="525" t="s">
        <v>818</v>
      </c>
      <c r="E23" s="16"/>
      <c r="F23" s="16"/>
      <c r="G23" s="525" t="s">
        <v>819</v>
      </c>
      <c r="H23" s="16"/>
      <c r="I23" s="16"/>
      <c r="J23" s="526"/>
      <c r="K23" s="16"/>
      <c r="L23" s="16"/>
    </row>
    <row r="24" spans="1:12" ht="20.100000000000001" customHeight="1" x14ac:dyDescent="0.2">
      <c r="A24" s="16"/>
      <c r="B24" s="16"/>
      <c r="C24" s="16"/>
      <c r="D24" s="522"/>
      <c r="E24" s="16"/>
      <c r="F24" s="16"/>
      <c r="G24" s="527" t="s">
        <v>820</v>
      </c>
      <c r="H24" s="16"/>
      <c r="I24" s="16"/>
      <c r="J24" s="16"/>
      <c r="K24" s="16"/>
      <c r="L24" s="16"/>
    </row>
    <row r="25" spans="1:12" ht="20.100000000000001" customHeight="1" x14ac:dyDescent="0.2">
      <c r="A25" s="16"/>
      <c r="B25" s="16"/>
      <c r="C25" s="16"/>
      <c r="D25" s="522"/>
      <c r="E25" s="16"/>
      <c r="F25" s="16"/>
      <c r="H25" s="16"/>
      <c r="I25" s="16"/>
      <c r="J25" s="16"/>
      <c r="K25" s="16"/>
      <c r="L25" s="16"/>
    </row>
    <row r="26" spans="1:12" ht="20.100000000000001" customHeight="1" x14ac:dyDescent="0.2">
      <c r="A26" s="16"/>
      <c r="B26" s="16"/>
      <c r="C26" s="16"/>
      <c r="D26" s="522"/>
      <c r="E26" s="16"/>
      <c r="F26" s="16"/>
      <c r="G26" s="16"/>
      <c r="H26" s="16"/>
      <c r="I26" s="16"/>
      <c r="J26" s="16"/>
      <c r="K26" s="16"/>
      <c r="L26" s="16"/>
    </row>
    <row r="27" spans="1:12" ht="20.100000000000001" customHeight="1" x14ac:dyDescent="0.2">
      <c r="A27" s="16"/>
      <c r="B27" s="16"/>
      <c r="C27" s="16"/>
      <c r="D27" s="528"/>
      <c r="E27" s="16"/>
      <c r="F27" s="16"/>
      <c r="G27" s="16"/>
      <c r="H27" s="16"/>
      <c r="I27" s="16"/>
      <c r="J27" s="16"/>
      <c r="K27" s="16"/>
      <c r="L27" s="16"/>
    </row>
    <row r="28" spans="1:12" ht="30" customHeight="1" x14ac:dyDescent="0.2">
      <c r="A28" s="16"/>
      <c r="B28" s="16"/>
      <c r="C28" s="16"/>
      <c r="D28" s="528"/>
      <c r="E28" s="16"/>
      <c r="F28" s="16"/>
      <c r="G28" s="16"/>
      <c r="H28" s="16"/>
      <c r="I28" s="16"/>
      <c r="J28" s="16"/>
      <c r="K28" s="16"/>
      <c r="L28" s="16"/>
    </row>
    <row r="29" spans="1:12" ht="30" customHeight="1" x14ac:dyDescent="0.2">
      <c r="A29" s="16"/>
      <c r="B29" s="16"/>
      <c r="C29" s="16"/>
      <c r="D29" s="529" t="s">
        <v>821</v>
      </c>
      <c r="E29" s="16"/>
      <c r="F29" s="16"/>
      <c r="G29" s="526" t="s">
        <v>822</v>
      </c>
      <c r="H29" s="16"/>
      <c r="I29" s="16"/>
      <c r="J29" s="584" t="s">
        <v>823</v>
      </c>
      <c r="K29" s="16"/>
      <c r="L29" s="16"/>
    </row>
    <row r="30" spans="1:12" ht="20.100000000000001" customHeight="1" x14ac:dyDescent="0.2">
      <c r="A30" s="16"/>
      <c r="B30" s="16"/>
      <c r="C30" s="16"/>
      <c r="D30" s="527" t="s">
        <v>824</v>
      </c>
      <c r="E30" s="16"/>
      <c r="F30" s="16"/>
      <c r="G30" s="530"/>
      <c r="H30" s="16"/>
      <c r="I30" s="16"/>
      <c r="J30" s="584"/>
      <c r="K30" s="16"/>
      <c r="L30" s="16"/>
    </row>
    <row r="31" spans="1:12" ht="20.100000000000001" customHeight="1" x14ac:dyDescent="0.2">
      <c r="A31" s="16"/>
      <c r="B31" s="16"/>
      <c r="C31" s="16"/>
      <c r="D31" s="527" t="s">
        <v>825</v>
      </c>
      <c r="E31" s="16"/>
      <c r="F31" s="16"/>
      <c r="G31" s="16"/>
      <c r="H31" s="16"/>
      <c r="I31" s="16"/>
      <c r="J31" s="584"/>
      <c r="K31" s="16"/>
      <c r="L31" s="16"/>
    </row>
    <row r="32" spans="1:12" ht="20.100000000000001" customHeight="1" x14ac:dyDescent="0.2">
      <c r="A32" s="16"/>
      <c r="B32" s="16"/>
      <c r="C32" s="16"/>
      <c r="D32" s="527" t="s">
        <v>826</v>
      </c>
      <c r="E32" s="16"/>
      <c r="F32" s="16"/>
      <c r="G32" s="16"/>
      <c r="H32" s="16"/>
      <c r="I32" s="16"/>
      <c r="J32" s="16"/>
      <c r="K32" s="16"/>
      <c r="L32" s="16"/>
    </row>
    <row r="33" spans="1:12" ht="20.100000000000001" customHeight="1" x14ac:dyDescent="0.2">
      <c r="A33" s="16"/>
      <c r="B33" s="16"/>
      <c r="C33" s="16"/>
      <c r="D33" s="528"/>
      <c r="E33" s="16"/>
      <c r="F33" s="16"/>
      <c r="G33" s="16"/>
      <c r="H33" s="16"/>
      <c r="I33" s="16"/>
      <c r="J33" s="16"/>
      <c r="K33" s="16"/>
      <c r="L33" s="16"/>
    </row>
    <row r="34" spans="1:12" ht="30" customHeight="1" x14ac:dyDescent="0.2">
      <c r="A34" s="16"/>
      <c r="B34" s="16"/>
      <c r="C34" s="16"/>
      <c r="D34" s="528"/>
      <c r="E34" s="16"/>
      <c r="F34" s="16"/>
      <c r="G34" s="16"/>
      <c r="H34" s="16"/>
      <c r="I34" s="16"/>
      <c r="J34" s="16"/>
      <c r="K34" s="16"/>
      <c r="L34" s="16"/>
    </row>
    <row r="35" spans="1:12" ht="20.100000000000001" customHeight="1" x14ac:dyDescent="0.2">
      <c r="A35" s="16"/>
      <c r="B35" s="16"/>
      <c r="C35" s="16"/>
      <c r="D35" s="585" t="s">
        <v>827</v>
      </c>
      <c r="E35" s="16"/>
      <c r="F35" s="16"/>
      <c r="G35" s="585" t="s">
        <v>828</v>
      </c>
      <c r="H35" s="16"/>
      <c r="I35" s="16"/>
      <c r="J35" s="585" t="s">
        <v>829</v>
      </c>
      <c r="K35" s="16"/>
      <c r="L35" s="16"/>
    </row>
    <row r="36" spans="1:12" ht="20.100000000000001" customHeight="1" x14ac:dyDescent="0.2">
      <c r="A36" s="16"/>
      <c r="B36" s="16"/>
      <c r="C36" s="16"/>
      <c r="D36" s="585"/>
      <c r="E36" s="16"/>
      <c r="F36" s="16"/>
      <c r="G36" s="585"/>
      <c r="H36" s="16"/>
      <c r="I36" s="16"/>
      <c r="J36" s="585"/>
      <c r="K36" s="16"/>
      <c r="L36" s="16"/>
    </row>
    <row r="37" spans="1:12" ht="20.100000000000001" customHeight="1" x14ac:dyDescent="0.2">
      <c r="A37" s="16"/>
      <c r="B37" s="16"/>
      <c r="C37" s="16"/>
      <c r="D37" s="585"/>
      <c r="E37" s="16"/>
      <c r="F37" s="16"/>
      <c r="G37" s="531" t="s">
        <v>830</v>
      </c>
      <c r="H37" s="16"/>
      <c r="I37" s="16"/>
      <c r="J37" s="531" t="s">
        <v>831</v>
      </c>
      <c r="K37" s="16"/>
      <c r="L37" s="16"/>
    </row>
    <row r="38" spans="1:12" ht="20.100000000000001" customHeight="1" x14ac:dyDescent="0.2">
      <c r="A38" s="16"/>
      <c r="B38" s="16"/>
      <c r="C38" s="16"/>
      <c r="D38" s="531" t="s">
        <v>832</v>
      </c>
      <c r="E38" s="16"/>
      <c r="F38" s="16"/>
      <c r="H38" s="16"/>
      <c r="I38" s="16"/>
      <c r="J38" s="16"/>
      <c r="K38" s="16"/>
      <c r="L38" s="16"/>
    </row>
    <row r="39" spans="1:12" ht="20.100000000000001" customHeight="1" x14ac:dyDescent="0.2">
      <c r="A39" s="16"/>
      <c r="B39" s="16"/>
      <c r="C39" s="16"/>
      <c r="D39" s="528"/>
      <c r="E39" s="16"/>
      <c r="F39" s="16"/>
      <c r="G39" s="16"/>
      <c r="H39" s="16"/>
      <c r="I39" s="16"/>
      <c r="J39" s="16"/>
      <c r="K39" s="16"/>
      <c r="L39" s="16"/>
    </row>
    <row r="40" spans="1:12" ht="20.100000000000001" customHeight="1" x14ac:dyDescent="0.2">
      <c r="A40" s="16"/>
      <c r="B40" s="16"/>
      <c r="C40" s="16"/>
      <c r="D40" s="528"/>
      <c r="E40" s="16"/>
      <c r="F40" s="16"/>
      <c r="G40" s="16"/>
      <c r="H40" s="16"/>
      <c r="I40" s="16"/>
      <c r="J40" s="16"/>
      <c r="K40" s="16"/>
      <c r="L40" s="16"/>
    </row>
    <row r="41" spans="1:12" ht="30" customHeight="1" x14ac:dyDescent="0.2">
      <c r="A41" s="16"/>
      <c r="B41" s="16"/>
      <c r="C41" s="16"/>
      <c r="D41" s="16"/>
      <c r="E41" s="16"/>
      <c r="F41" s="16"/>
      <c r="G41" s="16"/>
      <c r="H41" s="16"/>
      <c r="I41" s="16"/>
      <c r="J41" s="16"/>
      <c r="K41" s="16"/>
      <c r="L41" s="16"/>
    </row>
    <row r="42" spans="1:12" ht="20.100000000000001" customHeight="1" x14ac:dyDescent="0.2">
      <c r="A42" s="16"/>
      <c r="B42" s="16"/>
      <c r="C42" s="16"/>
      <c r="D42" s="586" t="s">
        <v>833</v>
      </c>
      <c r="E42" s="16"/>
      <c r="F42" s="16"/>
      <c r="G42" s="586" t="s">
        <v>834</v>
      </c>
      <c r="H42" s="16"/>
      <c r="I42" s="16"/>
      <c r="J42" s="587"/>
      <c r="K42" s="16"/>
      <c r="L42" s="16"/>
    </row>
    <row r="43" spans="1:12" ht="20.100000000000001" customHeight="1" x14ac:dyDescent="0.2">
      <c r="A43" s="16"/>
      <c r="B43" s="16"/>
      <c r="C43" s="16"/>
      <c r="D43" s="586"/>
      <c r="E43" s="16"/>
      <c r="F43" s="16"/>
      <c r="G43" s="586"/>
      <c r="H43" s="16"/>
      <c r="I43" s="16"/>
      <c r="J43" s="587"/>
      <c r="K43" s="16"/>
      <c r="L43" s="16"/>
    </row>
    <row r="44" spans="1:12" ht="20.100000000000001" customHeight="1" x14ac:dyDescent="0.2">
      <c r="A44" s="16"/>
      <c r="B44" s="16"/>
      <c r="C44" s="16"/>
      <c r="D44" s="532"/>
      <c r="E44" s="16"/>
      <c r="F44" s="16"/>
      <c r="G44" s="16"/>
      <c r="H44" s="16"/>
      <c r="I44" s="16"/>
      <c r="J44" s="587"/>
      <c r="K44" s="16"/>
      <c r="L44" s="16"/>
    </row>
    <row r="45" spans="1:12" ht="20.100000000000001" customHeight="1" x14ac:dyDescent="0.2">
      <c r="A45" s="16"/>
      <c r="B45" s="16"/>
      <c r="C45" s="16"/>
      <c r="D45" s="16"/>
      <c r="E45" s="16"/>
      <c r="F45" s="16"/>
      <c r="G45" s="16"/>
      <c r="H45" s="16"/>
      <c r="I45" s="16"/>
      <c r="J45" s="16"/>
      <c r="K45" s="16"/>
      <c r="L45" s="16"/>
    </row>
    <row r="46" spans="1:12" ht="20.100000000000001" customHeight="1" x14ac:dyDescent="0.2">
      <c r="A46" s="16"/>
      <c r="B46" s="16"/>
      <c r="C46" s="16"/>
      <c r="D46" s="16"/>
      <c r="E46" s="16"/>
      <c r="F46" s="16"/>
      <c r="G46" s="16"/>
      <c r="H46" s="16"/>
      <c r="I46" s="16"/>
      <c r="J46" s="16"/>
      <c r="K46" s="16"/>
      <c r="L46" s="16"/>
    </row>
    <row r="47" spans="1:12" ht="20.100000000000001" customHeight="1" x14ac:dyDescent="0.2">
      <c r="A47" s="16"/>
      <c r="B47" s="16"/>
      <c r="C47" s="16"/>
      <c r="D47" s="16"/>
      <c r="E47" s="16"/>
      <c r="F47" s="16"/>
      <c r="G47" s="16"/>
      <c r="H47" s="16"/>
      <c r="I47" s="16"/>
      <c r="J47" s="16"/>
      <c r="K47" s="16"/>
      <c r="L47" s="16"/>
    </row>
    <row r="48" spans="1:12" ht="20.100000000000001" customHeight="1" x14ac:dyDescent="0.2">
      <c r="A48" s="16"/>
      <c r="B48" s="16"/>
      <c r="C48" s="16"/>
      <c r="D48" s="16"/>
      <c r="E48" s="16"/>
      <c r="F48" s="16"/>
      <c r="G48" s="16"/>
      <c r="H48" s="16"/>
      <c r="I48" s="16"/>
      <c r="J48" s="16"/>
      <c r="K48" s="16"/>
      <c r="L48" s="16"/>
    </row>
    <row r="49" spans="1:12" ht="20.100000000000001" customHeight="1" x14ac:dyDescent="0.2">
      <c r="A49" s="16"/>
      <c r="B49" s="16"/>
      <c r="C49" s="16"/>
      <c r="D49" s="16"/>
      <c r="E49" s="16"/>
      <c r="F49" s="16"/>
      <c r="G49" s="16"/>
      <c r="H49" s="16"/>
      <c r="I49" s="16"/>
      <c r="J49" s="16"/>
      <c r="K49" s="16"/>
      <c r="L49" s="16"/>
    </row>
    <row r="50" spans="1:12" ht="15" x14ac:dyDescent="0.25">
      <c r="A50" s="16"/>
      <c r="B50" s="16"/>
      <c r="C50" s="580" t="s">
        <v>835</v>
      </c>
      <c r="D50" s="580"/>
      <c r="E50" s="580"/>
      <c r="F50" s="580"/>
      <c r="G50" s="580"/>
      <c r="H50" s="580"/>
      <c r="I50" s="580"/>
      <c r="J50" s="580"/>
      <c r="K50" s="16"/>
      <c r="L50" s="16"/>
    </row>
    <row r="51" spans="1:12" ht="5.0999999999999996" customHeight="1" x14ac:dyDescent="0.2">
      <c r="A51" s="16"/>
      <c r="B51" s="16"/>
      <c r="C51" s="588"/>
      <c r="D51" s="588"/>
      <c r="E51" s="588"/>
      <c r="F51" s="588"/>
      <c r="G51" s="588"/>
      <c r="H51" s="588"/>
      <c r="I51" s="588"/>
      <c r="J51" s="588"/>
      <c r="K51" s="16"/>
      <c r="L51" s="16"/>
    </row>
    <row r="52" spans="1:12" ht="9.9499999999999993" customHeight="1" x14ac:dyDescent="0.2">
      <c r="A52" s="16"/>
      <c r="B52" s="16"/>
      <c r="C52" s="16"/>
      <c r="D52" s="16"/>
      <c r="E52" s="16"/>
      <c r="F52" s="16"/>
      <c r="G52" s="16"/>
      <c r="H52" s="16"/>
      <c r="I52" s="16"/>
      <c r="J52" s="16"/>
      <c r="K52" s="16"/>
      <c r="L52" s="16"/>
    </row>
    <row r="53" spans="1:12" ht="15" x14ac:dyDescent="0.25">
      <c r="A53" s="16"/>
      <c r="B53" s="16"/>
      <c r="C53" s="533" t="s">
        <v>836</v>
      </c>
      <c r="D53" s="16"/>
      <c r="E53" s="16"/>
      <c r="F53" s="16"/>
      <c r="G53" s="16"/>
      <c r="H53" s="16"/>
      <c r="I53" s="16"/>
      <c r="J53" s="16"/>
      <c r="K53" s="16"/>
      <c r="L53" s="16"/>
    </row>
    <row r="54" spans="1:12" ht="9.9499999999999993" customHeight="1" x14ac:dyDescent="0.2">
      <c r="A54" s="16"/>
      <c r="B54" s="16"/>
      <c r="C54" s="16"/>
      <c r="D54" s="16"/>
      <c r="E54" s="16"/>
      <c r="F54" s="16"/>
      <c r="G54" s="16"/>
      <c r="H54" s="16"/>
      <c r="I54" s="16"/>
      <c r="J54" s="16"/>
      <c r="K54" s="16"/>
      <c r="L54" s="16"/>
    </row>
    <row r="55" spans="1:12" ht="15" customHeight="1" x14ac:dyDescent="0.2">
      <c r="A55" s="16"/>
      <c r="B55" s="16"/>
      <c r="C55" s="589" t="s">
        <v>837</v>
      </c>
      <c r="D55" s="589"/>
      <c r="E55" s="16"/>
      <c r="F55" s="590" t="s">
        <v>838</v>
      </c>
      <c r="G55" s="590"/>
      <c r="H55" s="16"/>
      <c r="I55" s="591" t="s">
        <v>839</v>
      </c>
      <c r="J55" s="591"/>
      <c r="K55" s="16"/>
      <c r="L55" s="16"/>
    </row>
    <row r="56" spans="1:12" ht="20.100000000000001" customHeight="1" x14ac:dyDescent="0.2">
      <c r="A56" s="16"/>
      <c r="B56" s="16"/>
      <c r="C56" s="16"/>
      <c r="D56" s="16"/>
      <c r="E56" s="16"/>
      <c r="F56" s="16"/>
      <c r="G56" s="16"/>
      <c r="H56" s="16"/>
      <c r="I56" s="16"/>
      <c r="J56" s="16"/>
      <c r="K56" s="16"/>
      <c r="L56" s="16"/>
    </row>
    <row r="57" spans="1:12" ht="20.100000000000001" customHeight="1" x14ac:dyDescent="0.2">
      <c r="A57" s="16"/>
      <c r="B57" s="16"/>
      <c r="C57" s="16"/>
      <c r="D57" s="16"/>
      <c r="E57" s="16"/>
      <c r="F57" s="16"/>
      <c r="G57" s="16"/>
      <c r="H57" s="16"/>
      <c r="I57" s="16"/>
      <c r="J57" s="16"/>
      <c r="K57" s="16"/>
      <c r="L57" s="16"/>
    </row>
    <row r="58" spans="1:12" ht="20.100000000000001" customHeight="1" x14ac:dyDescent="0.2">
      <c r="A58" s="16"/>
      <c r="B58" s="16"/>
      <c r="C58" s="16"/>
      <c r="D58" s="16"/>
      <c r="E58" s="16"/>
      <c r="F58" s="16"/>
      <c r="G58" s="16"/>
      <c r="H58" s="16"/>
      <c r="I58" s="16"/>
      <c r="J58" s="16"/>
      <c r="K58" s="16"/>
      <c r="L58" s="16"/>
    </row>
    <row r="59" spans="1:12" ht="20.100000000000001" customHeight="1" x14ac:dyDescent="0.2">
      <c r="A59" s="16"/>
      <c r="B59" s="16"/>
      <c r="C59" s="16"/>
      <c r="D59" s="16"/>
      <c r="E59" s="16"/>
      <c r="F59" s="16"/>
      <c r="G59" s="16"/>
      <c r="H59" s="16"/>
      <c r="I59" s="16"/>
      <c r="J59" s="16"/>
      <c r="K59" s="16"/>
      <c r="L59" s="16"/>
    </row>
    <row r="60" spans="1:12" ht="20.100000000000001" customHeight="1" x14ac:dyDescent="0.2">
      <c r="A60" s="16"/>
      <c r="B60" s="16"/>
      <c r="C60" s="16"/>
      <c r="D60" s="16"/>
      <c r="E60" s="16"/>
      <c r="F60" s="16"/>
      <c r="G60" s="16"/>
      <c r="H60" s="16"/>
      <c r="I60" s="592"/>
      <c r="J60" s="592"/>
      <c r="K60" s="16"/>
      <c r="L60" s="16"/>
    </row>
    <row r="61" spans="1:12" ht="14.25" customHeight="1" x14ac:dyDescent="0.2">
      <c r="A61" s="16"/>
      <c r="B61" s="16"/>
      <c r="C61" s="593" t="s">
        <v>840</v>
      </c>
      <c r="D61" s="593"/>
      <c r="E61" s="16"/>
      <c r="F61" s="594" t="s">
        <v>840</v>
      </c>
      <c r="G61" s="594"/>
      <c r="H61" s="16"/>
      <c r="I61" s="595" t="s">
        <v>840</v>
      </c>
      <c r="J61" s="595"/>
      <c r="K61" s="16"/>
      <c r="L61" s="16"/>
    </row>
    <row r="62" spans="1:12" ht="14.25" customHeight="1" x14ac:dyDescent="0.2">
      <c r="A62" s="16"/>
      <c r="B62" s="16"/>
      <c r="C62" s="593" t="s">
        <v>841</v>
      </c>
      <c r="D62" s="593"/>
      <c r="E62" s="16"/>
      <c r="F62" s="594" t="s">
        <v>841</v>
      </c>
      <c r="G62" s="594"/>
      <c r="H62" s="16"/>
      <c r="I62" s="596"/>
      <c r="J62" s="596"/>
      <c r="K62" s="16"/>
      <c r="L62" s="16"/>
    </row>
    <row r="63" spans="1:12" ht="15" customHeight="1" x14ac:dyDescent="0.2">
      <c r="A63" s="16"/>
      <c r="B63" s="16"/>
      <c r="C63" s="16"/>
      <c r="D63" s="16"/>
      <c r="E63" s="16"/>
      <c r="F63" s="16"/>
      <c r="G63" s="16"/>
      <c r="H63" s="16"/>
      <c r="I63" s="16"/>
      <c r="J63" s="16"/>
      <c r="K63" s="16"/>
      <c r="L63" s="16"/>
    </row>
    <row r="64" spans="1:12" ht="15" customHeight="1" x14ac:dyDescent="0.2">
      <c r="A64" s="16"/>
      <c r="B64" s="16"/>
      <c r="C64" s="16"/>
      <c r="D64" s="16"/>
      <c r="E64" s="16"/>
      <c r="F64" s="16"/>
      <c r="G64" s="16"/>
      <c r="H64" s="16"/>
      <c r="I64" s="16"/>
      <c r="J64" s="16"/>
      <c r="K64" s="16"/>
      <c r="L64" s="16"/>
    </row>
    <row r="65" spans="1:12" ht="15" x14ac:dyDescent="0.25">
      <c r="A65" s="16"/>
      <c r="B65" s="16"/>
      <c r="C65" s="533" t="s">
        <v>842</v>
      </c>
      <c r="D65" s="16"/>
      <c r="E65" s="16"/>
      <c r="F65" s="16"/>
      <c r="G65" s="16"/>
      <c r="H65" s="16"/>
      <c r="I65" s="16"/>
      <c r="J65" s="16"/>
      <c r="K65" s="16"/>
      <c r="L65" s="16"/>
    </row>
    <row r="66" spans="1:12" ht="9.9499999999999993" customHeight="1" x14ac:dyDescent="0.2">
      <c r="A66" s="16"/>
      <c r="B66" s="16"/>
      <c r="C66" s="16"/>
      <c r="D66" s="16"/>
      <c r="E66" s="16"/>
      <c r="F66" s="16"/>
      <c r="G66" s="16"/>
      <c r="H66" s="16"/>
      <c r="I66" s="16"/>
      <c r="J66" s="16"/>
      <c r="K66" s="16"/>
      <c r="L66" s="16"/>
    </row>
    <row r="67" spans="1:12" x14ac:dyDescent="0.2">
      <c r="A67" s="16"/>
      <c r="B67" s="16"/>
      <c r="C67" s="591" t="s">
        <v>843</v>
      </c>
      <c r="D67" s="591"/>
      <c r="E67" s="16"/>
      <c r="F67" s="16"/>
      <c r="G67" s="16"/>
      <c r="H67" s="16"/>
      <c r="I67" s="16"/>
      <c r="J67" s="16"/>
      <c r="K67" s="16"/>
      <c r="L67" s="16"/>
    </row>
    <row r="68" spans="1:12" ht="15.75" customHeight="1" x14ac:dyDescent="0.25">
      <c r="A68" s="16"/>
      <c r="B68" s="16"/>
      <c r="C68" s="534"/>
      <c r="D68" s="16"/>
      <c r="E68" s="16"/>
      <c r="F68" s="16"/>
      <c r="G68" s="16"/>
      <c r="H68" s="16"/>
      <c r="I68" s="16"/>
      <c r="J68" s="16"/>
      <c r="K68" s="16"/>
      <c r="L68" s="16"/>
    </row>
    <row r="69" spans="1:12" ht="15.75" customHeight="1" x14ac:dyDescent="0.25">
      <c r="A69" s="16"/>
      <c r="B69" s="16"/>
      <c r="C69" s="534"/>
      <c r="D69" s="16"/>
      <c r="E69" s="16"/>
      <c r="F69" s="16"/>
      <c r="G69" s="16"/>
      <c r="H69" s="16"/>
      <c r="I69" s="16"/>
      <c r="J69" s="16"/>
      <c r="K69" s="16"/>
      <c r="L69" s="16"/>
    </row>
    <row r="70" spans="1:12" ht="15.75" customHeight="1" x14ac:dyDescent="0.25">
      <c r="A70" s="16"/>
      <c r="B70" s="16"/>
      <c r="C70" s="534"/>
      <c r="D70" s="16"/>
      <c r="E70" s="16"/>
      <c r="F70" s="16"/>
      <c r="G70" s="16"/>
      <c r="H70" s="16"/>
      <c r="I70" s="16"/>
      <c r="J70" s="16"/>
      <c r="K70" s="16"/>
      <c r="L70" s="16"/>
    </row>
    <row r="71" spans="1:12" ht="15.75" customHeight="1" x14ac:dyDescent="0.25">
      <c r="A71" s="16"/>
      <c r="B71" s="16"/>
      <c r="C71" s="534"/>
      <c r="D71" s="16"/>
      <c r="E71" s="16"/>
      <c r="F71" s="16"/>
      <c r="G71" s="16"/>
      <c r="H71" s="16"/>
      <c r="I71" s="16"/>
      <c r="J71" s="16"/>
      <c r="K71" s="16"/>
      <c r="L71" s="16"/>
    </row>
    <row r="72" spans="1:12" ht="15.75" customHeight="1" x14ac:dyDescent="0.25">
      <c r="A72" s="16"/>
      <c r="B72" s="16"/>
      <c r="C72" s="534"/>
      <c r="D72" s="16"/>
      <c r="E72" s="16"/>
      <c r="F72" s="16"/>
      <c r="G72" s="16"/>
      <c r="H72" s="16"/>
      <c r="I72" s="16"/>
      <c r="J72" s="16"/>
      <c r="K72" s="16"/>
      <c r="L72" s="16"/>
    </row>
    <row r="73" spans="1:12" ht="15.75" customHeight="1" x14ac:dyDescent="0.25">
      <c r="A73" s="16"/>
      <c r="B73" s="16"/>
      <c r="C73" s="534"/>
      <c r="D73" s="16"/>
      <c r="E73" s="16"/>
      <c r="F73" s="16"/>
      <c r="G73" s="16"/>
      <c r="H73" s="16"/>
      <c r="I73" s="16"/>
      <c r="J73" s="16"/>
      <c r="K73" s="16"/>
      <c r="L73" s="16"/>
    </row>
    <row r="74" spans="1:12" ht="15.75" customHeight="1" x14ac:dyDescent="0.25">
      <c r="A74" s="16"/>
      <c r="B74" s="16"/>
      <c r="C74" s="534"/>
      <c r="D74" s="16"/>
      <c r="E74" s="16"/>
      <c r="F74" s="16"/>
      <c r="G74" s="16"/>
      <c r="H74" s="16"/>
      <c r="I74" s="16"/>
      <c r="J74" s="16"/>
      <c r="K74" s="16"/>
      <c r="L74" s="16"/>
    </row>
    <row r="75" spans="1:12" x14ac:dyDescent="0.2">
      <c r="A75" s="16"/>
      <c r="B75" s="535"/>
      <c r="C75" s="595" t="s">
        <v>844</v>
      </c>
      <c r="D75" s="595"/>
      <c r="E75" s="16"/>
      <c r="F75" s="595" t="s">
        <v>845</v>
      </c>
      <c r="G75" s="595"/>
      <c r="H75" s="16"/>
      <c r="I75" s="16"/>
      <c r="J75" s="16"/>
      <c r="K75" s="16"/>
      <c r="L75" s="16"/>
    </row>
    <row r="76" spans="1:12" x14ac:dyDescent="0.2">
      <c r="A76" s="16"/>
      <c r="B76" s="535"/>
      <c r="C76" s="595"/>
      <c r="D76" s="595"/>
      <c r="E76" s="16"/>
      <c r="F76" s="595" t="s">
        <v>846</v>
      </c>
      <c r="G76" s="595"/>
      <c r="H76" s="16"/>
      <c r="I76" s="16"/>
      <c r="J76" s="16"/>
      <c r="K76" s="16"/>
      <c r="L76" s="16"/>
    </row>
    <row r="77" spans="1:12" ht="15" customHeight="1" x14ac:dyDescent="0.2">
      <c r="A77" s="16"/>
      <c r="B77" s="16"/>
      <c r="C77" s="16"/>
      <c r="D77" s="16"/>
      <c r="E77" s="16"/>
      <c r="F77" s="16"/>
      <c r="G77" s="16"/>
      <c r="H77" s="16"/>
      <c r="I77" s="16"/>
      <c r="J77" s="16"/>
      <c r="K77" s="16"/>
      <c r="L77" s="16"/>
    </row>
    <row r="78" spans="1:12" ht="15" customHeight="1" x14ac:dyDescent="0.2">
      <c r="A78" s="16"/>
      <c r="B78" s="16"/>
      <c r="C78" s="591" t="s">
        <v>847</v>
      </c>
      <c r="D78" s="591"/>
      <c r="E78" s="16"/>
      <c r="F78" s="16"/>
      <c r="G78" s="16"/>
      <c r="H78" s="16"/>
      <c r="I78" s="16"/>
      <c r="J78" s="16"/>
      <c r="K78" s="16"/>
      <c r="L78" s="16"/>
    </row>
    <row r="79" spans="1:12" ht="15.75" customHeight="1" x14ac:dyDescent="0.2">
      <c r="A79" s="16"/>
      <c r="B79" s="16"/>
      <c r="C79" s="16"/>
      <c r="D79" s="16"/>
      <c r="E79" s="16"/>
      <c r="F79" s="16"/>
      <c r="G79" s="16"/>
      <c r="H79" s="16"/>
      <c r="I79" s="16"/>
      <c r="J79" s="16"/>
      <c r="K79" s="16"/>
      <c r="L79" s="16"/>
    </row>
    <row r="80" spans="1:12" ht="15.75" customHeight="1" x14ac:dyDescent="0.2">
      <c r="A80" s="16"/>
      <c r="B80" s="16"/>
      <c r="C80" s="16"/>
      <c r="D80" s="16"/>
      <c r="E80" s="16"/>
      <c r="F80" s="16"/>
      <c r="G80" s="16"/>
      <c r="H80" s="16"/>
      <c r="I80" s="16"/>
      <c r="J80" s="16"/>
      <c r="K80" s="16"/>
      <c r="L80" s="16"/>
    </row>
    <row r="81" spans="1:12" ht="15.75" customHeight="1" x14ac:dyDescent="0.2">
      <c r="A81" s="16"/>
      <c r="B81" s="16"/>
      <c r="C81" s="16"/>
      <c r="D81" s="16"/>
      <c r="E81" s="16"/>
      <c r="F81" s="16"/>
      <c r="G81" s="16"/>
      <c r="H81" s="16"/>
      <c r="I81" s="16"/>
      <c r="J81" s="16"/>
      <c r="K81" s="16"/>
      <c r="L81" s="16"/>
    </row>
    <row r="82" spans="1:12" ht="15.75" customHeight="1" x14ac:dyDescent="0.2">
      <c r="A82" s="16"/>
      <c r="B82" s="16"/>
      <c r="C82" s="16"/>
      <c r="D82" s="16"/>
      <c r="E82" s="16"/>
      <c r="F82" s="16"/>
      <c r="G82" s="16"/>
      <c r="H82" s="16"/>
      <c r="I82" s="16"/>
      <c r="J82" s="16"/>
      <c r="K82" s="16"/>
      <c r="L82" s="16"/>
    </row>
    <row r="83" spans="1:12" ht="15.75" customHeight="1" x14ac:dyDescent="0.2">
      <c r="A83" s="16"/>
      <c r="B83" s="16"/>
      <c r="C83" s="16"/>
      <c r="D83" s="16"/>
      <c r="E83" s="16"/>
      <c r="F83" s="16"/>
      <c r="G83" s="16"/>
      <c r="H83" s="16"/>
      <c r="I83" s="16"/>
      <c r="J83" s="16"/>
      <c r="K83" s="16"/>
      <c r="L83" s="16"/>
    </row>
    <row r="84" spans="1:12" ht="15.75" customHeight="1" x14ac:dyDescent="0.2">
      <c r="A84" s="16"/>
      <c r="B84" s="16"/>
      <c r="C84" s="16"/>
      <c r="D84" s="16"/>
      <c r="E84" s="16"/>
      <c r="F84" s="16"/>
      <c r="G84" s="16"/>
      <c r="H84" s="16"/>
      <c r="I84" s="16"/>
      <c r="J84" s="16"/>
      <c r="K84" s="16"/>
      <c r="L84" s="16"/>
    </row>
    <row r="85" spans="1:12" ht="15.75" customHeight="1" x14ac:dyDescent="0.2">
      <c r="A85" s="16"/>
      <c r="B85" s="16"/>
      <c r="C85" s="16"/>
      <c r="D85" s="16"/>
      <c r="E85" s="16"/>
      <c r="F85" s="16"/>
      <c r="G85" s="16"/>
      <c r="H85" s="16"/>
      <c r="I85" s="16"/>
      <c r="J85" s="16"/>
      <c r="K85" s="16"/>
      <c r="L85" s="16"/>
    </row>
    <row r="86" spans="1:12" ht="14.25" customHeight="1" x14ac:dyDescent="0.2">
      <c r="A86" s="16"/>
      <c r="B86" s="16"/>
      <c r="C86" s="595" t="s">
        <v>840</v>
      </c>
      <c r="D86" s="595"/>
      <c r="E86" s="16"/>
      <c r="F86" s="598"/>
      <c r="G86" s="598"/>
      <c r="H86" s="16"/>
      <c r="I86" s="597"/>
      <c r="J86" s="597"/>
      <c r="K86" s="16"/>
      <c r="L86" s="16"/>
    </row>
    <row r="87" spans="1:12" x14ac:dyDescent="0.2">
      <c r="A87" s="16"/>
      <c r="B87" s="16"/>
      <c r="C87" s="16"/>
      <c r="D87" s="16"/>
      <c r="E87" s="16"/>
      <c r="F87" s="16"/>
      <c r="G87" s="16"/>
      <c r="H87" s="16"/>
      <c r="I87" s="16"/>
      <c r="J87" s="16"/>
      <c r="K87" s="16"/>
      <c r="L87" s="16"/>
    </row>
    <row r="88" spans="1:12" x14ac:dyDescent="0.2">
      <c r="A88" s="16"/>
      <c r="B88" s="16"/>
      <c r="C88" s="16"/>
      <c r="D88" s="16"/>
      <c r="E88" s="16"/>
      <c r="F88" s="16"/>
      <c r="G88" s="16"/>
      <c r="H88" s="16"/>
      <c r="I88" s="16"/>
      <c r="J88" s="16"/>
      <c r="K88" s="16"/>
      <c r="L88" s="16"/>
    </row>
    <row r="89" spans="1:12" ht="15.75" x14ac:dyDescent="0.25">
      <c r="A89" s="16"/>
      <c r="B89" s="16"/>
      <c r="C89" s="534"/>
      <c r="D89" s="16"/>
      <c r="E89" s="16"/>
      <c r="F89" s="16"/>
      <c r="G89" s="16"/>
      <c r="H89" s="16"/>
      <c r="I89" s="16"/>
      <c r="J89" s="16"/>
      <c r="K89" s="16"/>
      <c r="L89" s="16"/>
    </row>
    <row r="90" spans="1:12" x14ac:dyDescent="0.2">
      <c r="A90" s="16"/>
      <c r="B90" s="16"/>
      <c r="C90" s="16"/>
      <c r="D90" s="16"/>
      <c r="E90" s="16"/>
      <c r="F90" s="16"/>
      <c r="G90" s="16"/>
      <c r="H90" s="16"/>
      <c r="I90" s="16"/>
      <c r="J90" s="16"/>
      <c r="K90" s="16"/>
      <c r="L90" s="16"/>
    </row>
    <row r="91" spans="1:12" x14ac:dyDescent="0.2">
      <c r="A91" s="16"/>
      <c r="B91" s="16"/>
      <c r="C91" s="16"/>
      <c r="D91" s="16"/>
      <c r="E91" s="16"/>
      <c r="F91" s="16"/>
      <c r="G91" s="16"/>
      <c r="H91" s="16"/>
      <c r="I91" s="16"/>
      <c r="J91" s="16"/>
      <c r="K91" s="16"/>
      <c r="L91" s="16"/>
    </row>
    <row r="92" spans="1:12" x14ac:dyDescent="0.2">
      <c r="A92" s="16"/>
      <c r="B92" s="16"/>
      <c r="C92" s="16"/>
      <c r="D92" s="16"/>
      <c r="E92" s="16"/>
      <c r="F92" s="16"/>
      <c r="G92" s="16"/>
      <c r="H92" s="16"/>
      <c r="I92" s="16"/>
      <c r="J92" s="16"/>
      <c r="K92" s="16"/>
      <c r="L92" s="16"/>
    </row>
    <row r="93" spans="1:12" x14ac:dyDescent="0.2">
      <c r="A93" s="16"/>
      <c r="B93" s="16"/>
      <c r="C93" s="16"/>
      <c r="D93" s="16"/>
      <c r="E93" s="16"/>
      <c r="F93" s="16"/>
      <c r="G93" s="16"/>
      <c r="H93" s="16"/>
      <c r="I93" s="16"/>
      <c r="J93" s="16"/>
      <c r="K93" s="16"/>
      <c r="L93" s="16"/>
    </row>
    <row r="94" spans="1:12" ht="15" thickBot="1" x14ac:dyDescent="0.25">
      <c r="A94" s="16"/>
      <c r="B94" s="16"/>
      <c r="C94" s="16"/>
      <c r="D94" s="16"/>
      <c r="E94" s="16"/>
      <c r="F94" s="16"/>
      <c r="G94" s="16"/>
      <c r="H94" s="16"/>
      <c r="I94" s="16"/>
      <c r="J94" s="16"/>
      <c r="K94" s="16"/>
      <c r="L94" s="16"/>
    </row>
    <row r="95" spans="1:12" ht="9.9499999999999993" customHeight="1" x14ac:dyDescent="0.2">
      <c r="A95" s="16"/>
      <c r="B95" s="549"/>
      <c r="C95" s="549"/>
      <c r="D95" s="549"/>
      <c r="E95" s="549"/>
      <c r="F95" s="549"/>
      <c r="G95" s="549"/>
      <c r="H95" s="549"/>
      <c r="I95" s="549"/>
      <c r="J95" s="549"/>
      <c r="K95" s="549"/>
      <c r="L95" s="16"/>
    </row>
  </sheetData>
  <mergeCells count="40">
    <mergeCell ref="I86:J86"/>
    <mergeCell ref="B95:K95"/>
    <mergeCell ref="C76:D76"/>
    <mergeCell ref="F76:G76"/>
    <mergeCell ref="C78:D78"/>
    <mergeCell ref="C86:D86"/>
    <mergeCell ref="F86:G86"/>
    <mergeCell ref="C62:D62"/>
    <mergeCell ref="F62:G62"/>
    <mergeCell ref="I62:J62"/>
    <mergeCell ref="C67:D67"/>
    <mergeCell ref="C75:D75"/>
    <mergeCell ref="F75:G75"/>
    <mergeCell ref="C55:D55"/>
    <mergeCell ref="F55:G55"/>
    <mergeCell ref="I55:J55"/>
    <mergeCell ref="I60:J60"/>
    <mergeCell ref="C61:D61"/>
    <mergeCell ref="F61:G61"/>
    <mergeCell ref="I61:J61"/>
    <mergeCell ref="D42:D43"/>
    <mergeCell ref="G42:G43"/>
    <mergeCell ref="J42:J44"/>
    <mergeCell ref="C50:J50"/>
    <mergeCell ref="C51:J51"/>
    <mergeCell ref="C20:J20"/>
    <mergeCell ref="C21:J21"/>
    <mergeCell ref="J29:J31"/>
    <mergeCell ref="D35:D37"/>
    <mergeCell ref="G35:G36"/>
    <mergeCell ref="J35:J36"/>
    <mergeCell ref="C11:J11"/>
    <mergeCell ref="C12:J12"/>
    <mergeCell ref="B4:K4"/>
    <mergeCell ref="C14:J14"/>
    <mergeCell ref="C2:F2"/>
    <mergeCell ref="B6:C6"/>
    <mergeCell ref="B7:C7"/>
    <mergeCell ref="B8:C8"/>
    <mergeCell ref="D9:I9"/>
  </mergeCells>
  <hyperlinks>
    <hyperlink ref="J6" location="FTEC!A1" display="Ficha Técnica" xr:uid="{00000000-0004-0000-0300-000000000000}"/>
    <hyperlink ref="B6:C6" location="PeLS!A1" display="Capa" xr:uid="{00000000-0004-0000-0300-000001000000}"/>
    <hyperlink ref="B7:C7" location="INDICE!A1" display="Índice" xr:uid="{00000000-0004-0000-0300-000002000000}"/>
    <hyperlink ref="B8:C8" location="PeLS!A26" display="Aspetos a destacar" xr:uid="{00000000-0004-0000-0300-000003000000}"/>
    <hyperlink ref="G29" r:id="rId1" xr:uid="{8A213D48-F4AB-4269-83B4-09B3790DBE92}"/>
    <hyperlink ref="D42:D43" r:id="rId2" display="Programa de Luta contra a Tuberculose na Região de Saúde do Norte, 2008-2010" xr:uid="{4E43D7D2-BD0F-425D-BF3A-5FF2AF0476E3}"/>
    <hyperlink ref="C86" r:id="rId3" display="Aplicação" xr:uid="{C00C8AF3-59B3-4905-82AD-7E89DB1E38FD}"/>
    <hyperlink ref="D32" r:id="rId4" xr:uid="{1F25FF21-F396-4385-B058-102AC16DFF9C}"/>
    <hyperlink ref="D30" r:id="rId5" xr:uid="{1E6A3553-3822-453F-8FCE-617358724A4C}"/>
    <hyperlink ref="D31" r:id="rId6" display="Edição 2009 (PDF)" xr:uid="{3C024E31-3B74-414A-B01E-C8331BBA4E10}"/>
    <hyperlink ref="D42:D44" r:id="rId7" display="Plano Nacional de Saúde (2012-2016)" xr:uid="{D88D80A9-B226-4850-AC19-9256E3FAE7CF}"/>
    <hyperlink ref="F61:G61" r:id="rId8" display="Aplicação (Excel 2007)" xr:uid="{09600638-00F1-43B0-939E-F0E3967986BE}"/>
    <hyperlink ref="F62:G62" r:id="rId9" display="Documento de Apoio ao Utilizador" xr:uid="{F7114135-9D0D-404E-A07E-3DA41648CFD9}"/>
    <hyperlink ref="I61:J61" r:id="rId10" display="Aplicação (Excel 2007)" xr:uid="{8DE82D4E-8ABF-4612-BF16-157877639689}"/>
    <hyperlink ref="C61:D61" r:id="rId11" display="Aplicação (Excel 2007)" xr:uid="{86CEA37B-6CBD-4208-B544-E79A6D0B0B50}"/>
    <hyperlink ref="C62:D62" r:id="rId12" display="Documento de Apoio ao Utilizador" xr:uid="{13C829A9-1BC0-4F6B-9C08-564D33CFAEB8}"/>
    <hyperlink ref="D23" r:id="rId13" xr:uid="{5437AD2B-2594-4EDF-A3B5-B1708CAEFACA}"/>
    <hyperlink ref="G23" r:id="rId14" xr:uid="{7A885292-2654-4363-9968-238D2EE2004A}"/>
    <hyperlink ref="G24" r:id="rId15" xr:uid="{F0416E6F-900D-45AB-92C4-5006E03901AF}"/>
    <hyperlink ref="J29:J31" r:id="rId16" display="Análise dos Internamentos Hospitalares na Região Norte, 2007" xr:uid="{2DF2D4FB-DA73-4552-9C52-6A54A76715C5}"/>
    <hyperlink ref="D35:D37" r:id="rId17" display="Mortalidade Evitável: uma análise evolutiva na região Norte de Portugal, 1989-2010" xr:uid="{BC314B9D-87BE-4EE0-9EF2-D079852A3970}"/>
    <hyperlink ref="G35:G36" r:id="rId18" display="Carga da Doença atribuível a fatores de risco na região Norte de Portugal, 2004" xr:uid="{C04671E5-E1B8-4671-B22B-42563ACB832B}"/>
    <hyperlink ref="J35:J36" r:id="rId19" display="Carga Global da Doença na região Norte de Portugal, 2004" xr:uid="{AF7EA21F-5CC5-4C69-99BA-19A380940726}"/>
    <hyperlink ref="C75:D75" r:id="rId20" display="Aplicação 2013" xr:uid="{9A651644-6BB0-459C-811A-A7A124365000}"/>
    <hyperlink ref="C86:D86" r:id="rId21" display="Aplicação (Excel 2007)" xr:uid="{23EDBECF-6A42-4F6F-8609-94374AB8C496}"/>
    <hyperlink ref="F76:G76" r:id="rId22" display="Aplicação 2007" xr:uid="{62C3D48B-B149-4284-87B2-C79A5933AF1A}"/>
    <hyperlink ref="F75:G75" r:id="rId23" display="Aplicação 2008" xr:uid="{501CFF61-AD5F-4AED-80A7-13CC71A34B60}"/>
    <hyperlink ref="C67" r:id="rId24" xr:uid="{0A787F4C-833A-44E3-B5D2-B8A314BCE317}"/>
    <hyperlink ref="C78" r:id="rId25" xr:uid="{063094F2-74FE-44B1-B46E-ED2DDAFBF818}"/>
    <hyperlink ref="G42:G43" r:id="rId26" display="Plano Nacional de Saúde: Revisão e Extensão a 2020" xr:uid="{9CDABAF5-43A8-457C-9A46-BB0332E12365}"/>
  </hyperlinks>
  <pageMargins left="0.39370078740157483" right="0.19685039370078741" top="0.39370078740157483" bottom="0.39370078740157483" header="0.31496062992125984" footer="0.31496062992125984"/>
  <pageSetup paperSize="9" scale="69" orientation="portrait" r:id="rId27"/>
  <drawing r:id="rId2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olha4"/>
  <dimension ref="A1:AB167"/>
  <sheetViews>
    <sheetView topLeftCell="A15" zoomScaleNormal="100" workbookViewId="0">
      <selection activeCell="B37" sqref="B37:N37"/>
    </sheetView>
  </sheetViews>
  <sheetFormatPr defaultColWidth="9.140625" defaultRowHeight="14.25" x14ac:dyDescent="0.2"/>
  <cols>
    <col min="1" max="1" width="2.7109375" style="5" customWidth="1"/>
    <col min="2" max="2" width="26.28515625" style="5" customWidth="1"/>
    <col min="3" max="5" width="9.7109375" style="5" customWidth="1"/>
    <col min="6" max="6" width="9.28515625" style="5" bestFit="1" customWidth="1"/>
    <col min="7" max="8" width="8.7109375" style="5" customWidth="1"/>
    <col min="9" max="10" width="9.28515625" style="5" bestFit="1" customWidth="1"/>
    <col min="11" max="11" width="9.7109375" style="5" bestFit="1" customWidth="1"/>
    <col min="12" max="12" width="9.28515625" style="5" bestFit="1" customWidth="1"/>
    <col min="13" max="14" width="8.7109375" style="5" customWidth="1"/>
    <col min="15" max="15" width="2.7109375" style="5" customWidth="1"/>
    <col min="16" max="16384" width="9.140625" style="5"/>
  </cols>
  <sheetData>
    <row r="1" spans="1:15" ht="9.9499999999999993" customHeight="1" x14ac:dyDescent="0.2">
      <c r="A1" s="16"/>
      <c r="B1" s="16"/>
      <c r="C1" s="16"/>
      <c r="D1" s="16"/>
      <c r="E1" s="16"/>
      <c r="F1" s="16"/>
      <c r="G1" s="16"/>
      <c r="H1" s="16"/>
      <c r="I1" s="16"/>
      <c r="J1" s="16"/>
      <c r="K1" s="16"/>
      <c r="L1" s="16"/>
      <c r="M1" s="16"/>
      <c r="N1" s="16"/>
      <c r="O1" s="16"/>
    </row>
    <row r="2" spans="1:15" ht="20.100000000000001" customHeight="1" thickBot="1" x14ac:dyDescent="0.3">
      <c r="A2" s="16"/>
      <c r="B2" s="618" t="str">
        <f>AUX!A1</f>
        <v>Perfil Local de Saúde 2020</v>
      </c>
      <c r="C2" s="618"/>
      <c r="D2" s="17"/>
      <c r="E2" s="17"/>
      <c r="F2" s="17"/>
      <c r="G2" s="17"/>
      <c r="H2" s="17"/>
      <c r="I2" s="612" t="str">
        <f>AUX!A3</f>
        <v>ACES Gerês/Cabreira</v>
      </c>
      <c r="J2" s="612"/>
      <c r="K2" s="612"/>
      <c r="L2" s="612"/>
      <c r="M2" s="612"/>
      <c r="N2" s="612"/>
      <c r="O2" s="16"/>
    </row>
    <row r="3" spans="1:15" ht="9.9499999999999993" customHeight="1" thickTop="1" x14ac:dyDescent="0.2">
      <c r="A3" s="16"/>
      <c r="B3" s="16"/>
      <c r="C3" s="16"/>
      <c r="D3" s="16"/>
      <c r="E3" s="16"/>
      <c r="F3" s="16"/>
      <c r="G3" s="16"/>
      <c r="H3" s="16"/>
      <c r="I3" s="16"/>
      <c r="J3" s="16"/>
      <c r="K3" s="16"/>
      <c r="L3" s="16"/>
      <c r="M3" s="16"/>
      <c r="N3" s="16"/>
      <c r="O3" s="16"/>
    </row>
    <row r="4" spans="1:15" x14ac:dyDescent="0.2">
      <c r="A4" s="16"/>
      <c r="B4" s="28" t="s">
        <v>11</v>
      </c>
      <c r="C4" s="16"/>
      <c r="D4" s="16"/>
      <c r="E4" s="16"/>
      <c r="F4" s="16"/>
      <c r="G4" s="16"/>
      <c r="H4" s="16"/>
      <c r="I4" s="16"/>
      <c r="J4" s="16"/>
      <c r="K4" s="16"/>
      <c r="L4" s="16"/>
      <c r="M4" s="16"/>
      <c r="N4" s="16"/>
      <c r="O4" s="16"/>
    </row>
    <row r="5" spans="1:15" ht="15" customHeight="1" x14ac:dyDescent="0.2">
      <c r="A5" s="16"/>
      <c r="B5" s="18"/>
      <c r="C5" s="16"/>
      <c r="D5" s="16"/>
      <c r="E5" s="16"/>
      <c r="F5" s="16"/>
      <c r="G5" s="16"/>
      <c r="H5" s="16"/>
      <c r="I5" s="16"/>
      <c r="J5" s="16"/>
      <c r="K5" s="16"/>
      <c r="L5" s="16"/>
      <c r="M5" s="16"/>
      <c r="N5" s="16"/>
      <c r="O5" s="16"/>
    </row>
    <row r="6" spans="1:15" ht="24.95" customHeight="1" x14ac:dyDescent="0.2">
      <c r="A6" s="16"/>
      <c r="B6" s="614" t="s">
        <v>20</v>
      </c>
      <c r="C6" s="614"/>
      <c r="D6" s="614"/>
      <c r="E6" s="614"/>
      <c r="F6" s="614"/>
      <c r="G6" s="614"/>
      <c r="H6" s="614"/>
      <c r="I6" s="614"/>
      <c r="J6" s="614"/>
      <c r="K6" s="614"/>
      <c r="L6" s="614"/>
      <c r="M6" s="614"/>
      <c r="N6" s="614"/>
      <c r="O6" s="16"/>
    </row>
    <row r="7" spans="1:15" ht="18" customHeight="1" x14ac:dyDescent="0.2">
      <c r="A7" s="16"/>
      <c r="B7" s="617" t="s">
        <v>22</v>
      </c>
      <c r="C7" s="617"/>
      <c r="D7" s="617"/>
      <c r="E7" s="617"/>
      <c r="F7" s="617"/>
      <c r="G7" s="617"/>
      <c r="H7" s="617"/>
      <c r="I7" s="16"/>
      <c r="J7" s="16"/>
      <c r="K7" s="16"/>
      <c r="L7" s="16"/>
      <c r="M7" s="16"/>
      <c r="N7" s="16"/>
      <c r="O7" s="16"/>
    </row>
    <row r="8" spans="1:15" ht="15" customHeight="1" x14ac:dyDescent="0.2">
      <c r="A8" s="16"/>
      <c r="B8" s="617" t="s">
        <v>23</v>
      </c>
      <c r="C8" s="617"/>
      <c r="D8" s="617"/>
      <c r="E8" s="617"/>
      <c r="F8" s="617"/>
      <c r="G8" s="617"/>
      <c r="H8" s="617"/>
      <c r="I8" s="16"/>
      <c r="J8" s="16"/>
      <c r="K8" s="16"/>
      <c r="L8" s="16"/>
      <c r="M8" s="16"/>
      <c r="N8" s="16"/>
      <c r="O8" s="16"/>
    </row>
    <row r="9" spans="1:15" ht="15" customHeight="1" x14ac:dyDescent="0.2">
      <c r="A9" s="16"/>
      <c r="B9" s="617" t="s">
        <v>24</v>
      </c>
      <c r="C9" s="617"/>
      <c r="D9" s="617"/>
      <c r="E9" s="617"/>
      <c r="F9" s="617"/>
      <c r="G9" s="617"/>
      <c r="H9" s="617"/>
      <c r="I9" s="16"/>
      <c r="J9" s="16"/>
      <c r="K9" s="16"/>
      <c r="L9" s="16"/>
      <c r="M9" s="16"/>
      <c r="N9" s="16"/>
      <c r="O9" s="16"/>
    </row>
    <row r="10" spans="1:15" ht="15" customHeight="1" x14ac:dyDescent="0.2">
      <c r="A10" s="16"/>
      <c r="B10" s="617" t="s">
        <v>25</v>
      </c>
      <c r="C10" s="617"/>
      <c r="D10" s="617"/>
      <c r="E10" s="617"/>
      <c r="F10" s="617"/>
      <c r="G10" s="617"/>
      <c r="H10" s="617"/>
      <c r="I10" s="16"/>
      <c r="J10" s="16"/>
      <c r="K10" s="16"/>
      <c r="L10" s="16"/>
      <c r="M10" s="16"/>
      <c r="N10" s="16"/>
      <c r="O10" s="16"/>
    </row>
    <row r="11" spans="1:15" ht="15" customHeight="1" x14ac:dyDescent="0.2">
      <c r="A11" s="16"/>
      <c r="B11" s="617" t="s">
        <v>26</v>
      </c>
      <c r="C11" s="617"/>
      <c r="D11" s="617"/>
      <c r="E11" s="617"/>
      <c r="F11" s="617"/>
      <c r="G11" s="617"/>
      <c r="H11" s="617"/>
      <c r="I11" s="16"/>
      <c r="J11" s="16"/>
      <c r="K11" s="16"/>
      <c r="L11" s="16"/>
      <c r="M11" s="16"/>
      <c r="N11" s="16"/>
      <c r="O11" s="16"/>
    </row>
    <row r="12" spans="1:15" ht="9.9499999999999993" customHeight="1" x14ac:dyDescent="0.2">
      <c r="A12" s="16"/>
      <c r="B12" s="16"/>
      <c r="C12" s="16"/>
      <c r="D12" s="16"/>
      <c r="E12" s="16"/>
      <c r="F12" s="16"/>
      <c r="G12" s="16"/>
      <c r="H12" s="16"/>
      <c r="I12" s="16"/>
      <c r="J12" s="16"/>
      <c r="K12" s="16"/>
      <c r="L12" s="16"/>
      <c r="M12" s="16"/>
      <c r="N12" s="16"/>
      <c r="O12" s="16"/>
    </row>
    <row r="13" spans="1:15" ht="9.9499999999999993" customHeight="1" x14ac:dyDescent="0.2">
      <c r="A13" s="16"/>
      <c r="B13" s="16"/>
      <c r="C13" s="16"/>
      <c r="D13" s="16"/>
      <c r="E13" s="16"/>
      <c r="F13" s="16"/>
      <c r="G13" s="16"/>
      <c r="H13" s="16"/>
      <c r="I13" s="16"/>
      <c r="J13" s="16"/>
      <c r="K13" s="16"/>
      <c r="L13" s="16"/>
      <c r="M13" s="16"/>
      <c r="N13" s="16"/>
      <c r="O13" s="16"/>
    </row>
    <row r="14" spans="1:15" ht="20.100000000000001" customHeight="1" thickBot="1" x14ac:dyDescent="0.3">
      <c r="A14" s="16"/>
      <c r="B14" s="615" t="s">
        <v>22</v>
      </c>
      <c r="C14" s="615"/>
      <c r="D14" s="615"/>
      <c r="E14" s="615"/>
      <c r="F14" s="615"/>
      <c r="G14" s="615"/>
      <c r="H14" s="615"/>
      <c r="I14" s="615"/>
      <c r="J14" s="615"/>
      <c r="K14" s="615"/>
      <c r="L14" s="615"/>
      <c r="M14" s="615"/>
      <c r="N14" s="615"/>
      <c r="O14" s="16"/>
    </row>
    <row r="15" spans="1:15" ht="9.9499999999999993" customHeight="1" x14ac:dyDescent="0.2">
      <c r="A15" s="16"/>
      <c r="B15" s="16"/>
      <c r="C15" s="16"/>
      <c r="D15" s="16"/>
      <c r="E15" s="16"/>
      <c r="F15" s="16"/>
      <c r="G15" s="16"/>
      <c r="H15" s="16"/>
      <c r="I15" s="16"/>
      <c r="J15" s="16"/>
      <c r="K15" s="16"/>
      <c r="L15" s="16"/>
      <c r="M15" s="16"/>
      <c r="N15" s="16"/>
      <c r="O15" s="16"/>
    </row>
    <row r="16" spans="1:15" ht="15.95" customHeight="1" x14ac:dyDescent="0.2">
      <c r="A16" s="16"/>
      <c r="B16" s="606" t="s">
        <v>49</v>
      </c>
      <c r="C16" s="606"/>
      <c r="D16" s="606"/>
      <c r="E16" s="606"/>
      <c r="F16" s="606"/>
      <c r="G16" s="606"/>
      <c r="H16" s="606"/>
      <c r="I16" s="606"/>
      <c r="J16" s="606"/>
      <c r="K16" s="606"/>
      <c r="L16" s="606"/>
      <c r="M16" s="606"/>
      <c r="N16" s="606"/>
      <c r="O16" s="16"/>
    </row>
    <row r="17" spans="1:28" ht="5.0999999999999996" customHeight="1" x14ac:dyDescent="0.2">
      <c r="A17" s="16"/>
      <c r="B17" s="16"/>
      <c r="C17" s="16"/>
      <c r="D17" s="16"/>
      <c r="E17" s="16"/>
      <c r="F17" s="16"/>
      <c r="G17" s="16"/>
      <c r="H17" s="16"/>
      <c r="I17" s="16"/>
      <c r="J17" s="16"/>
      <c r="K17" s="16"/>
      <c r="L17" s="16"/>
      <c r="M17" s="16"/>
      <c r="N17" s="16"/>
      <c r="O17" s="16"/>
    </row>
    <row r="18" spans="1:28" ht="15.95" customHeight="1" x14ac:dyDescent="0.2">
      <c r="A18" s="19"/>
      <c r="B18" s="616" t="s">
        <v>50</v>
      </c>
      <c r="C18" s="613" t="s">
        <v>51</v>
      </c>
      <c r="D18" s="613"/>
      <c r="E18" s="613"/>
      <c r="F18" s="613" t="s">
        <v>52</v>
      </c>
      <c r="G18" s="613"/>
      <c r="H18" s="613"/>
      <c r="I18" s="613" t="s">
        <v>53</v>
      </c>
      <c r="J18" s="613"/>
      <c r="K18" s="613"/>
      <c r="L18" s="613" t="s">
        <v>54</v>
      </c>
      <c r="M18" s="613"/>
      <c r="N18" s="613"/>
      <c r="O18" s="19"/>
    </row>
    <row r="19" spans="1:28" ht="15.95" customHeight="1" x14ac:dyDescent="0.2">
      <c r="A19" s="19"/>
      <c r="B19" s="616"/>
      <c r="C19" s="29" t="s">
        <v>55</v>
      </c>
      <c r="D19" s="30" t="s">
        <v>56</v>
      </c>
      <c r="E19" s="31" t="s">
        <v>57</v>
      </c>
      <c r="F19" s="29" t="s">
        <v>55</v>
      </c>
      <c r="G19" s="30" t="s">
        <v>56</v>
      </c>
      <c r="H19" s="31" t="s">
        <v>57</v>
      </c>
      <c r="I19" s="29" t="s">
        <v>55</v>
      </c>
      <c r="J19" s="30" t="s">
        <v>56</v>
      </c>
      <c r="K19" s="31" t="s">
        <v>57</v>
      </c>
      <c r="L19" s="29" t="s">
        <v>55</v>
      </c>
      <c r="M19" s="30" t="s">
        <v>56</v>
      </c>
      <c r="N19" s="31" t="s">
        <v>57</v>
      </c>
      <c r="O19" s="19"/>
    </row>
    <row r="20" spans="1:28" ht="18" customHeight="1" x14ac:dyDescent="0.2">
      <c r="A20" s="19"/>
      <c r="B20" s="465" t="s">
        <v>58</v>
      </c>
      <c r="C20" s="33">
        <f>AUX!B9</f>
        <v>9802128</v>
      </c>
      <c r="D20" s="34">
        <f>AUX!C9</f>
        <v>4623175</v>
      </c>
      <c r="E20" s="35">
        <f>AUX!D9</f>
        <v>5178953</v>
      </c>
      <c r="F20" s="33">
        <f>AUX!E9</f>
        <v>1313806</v>
      </c>
      <c r="G20" s="34">
        <f>AUX!F9</f>
        <v>670725</v>
      </c>
      <c r="H20" s="35">
        <f>AUX!G9</f>
        <v>643081</v>
      </c>
      <c r="I20" s="33">
        <f>AUX!H9</f>
        <v>6259794</v>
      </c>
      <c r="J20" s="34">
        <f>AUX!I9</f>
        <v>3018040</v>
      </c>
      <c r="K20" s="35">
        <f>AUX!J9</f>
        <v>3241754</v>
      </c>
      <c r="L20" s="33">
        <f>AUX!K9</f>
        <v>2228528</v>
      </c>
      <c r="M20" s="34">
        <f>AUX!L9</f>
        <v>934410</v>
      </c>
      <c r="N20" s="35">
        <f>AUX!M9</f>
        <v>1294118</v>
      </c>
      <c r="O20" s="19"/>
      <c r="Q20" s="20"/>
      <c r="R20" s="20"/>
      <c r="S20" s="20"/>
      <c r="T20" s="20"/>
      <c r="U20" s="20"/>
      <c r="V20" s="20"/>
      <c r="W20" s="20"/>
      <c r="X20" s="20"/>
      <c r="Y20" s="20"/>
      <c r="Z20" s="20"/>
      <c r="AA20" s="20"/>
      <c r="AB20" s="20"/>
    </row>
    <row r="21" spans="1:28" ht="18" customHeight="1" x14ac:dyDescent="0.2">
      <c r="A21" s="19"/>
      <c r="B21" s="466" t="str">
        <f>AUX!A2</f>
        <v>ARS Norte</v>
      </c>
      <c r="C21" s="36">
        <f>AUX!B10</f>
        <v>3559951</v>
      </c>
      <c r="D21" s="37">
        <f>AUX!C10</f>
        <v>1679792</v>
      </c>
      <c r="E21" s="38">
        <f>AUX!D10</f>
        <v>1880159</v>
      </c>
      <c r="F21" s="36">
        <f>AUX!E10</f>
        <v>443464</v>
      </c>
      <c r="G21" s="37">
        <f>AUX!F10</f>
        <v>226362</v>
      </c>
      <c r="H21" s="38">
        <f>AUX!G10</f>
        <v>217102</v>
      </c>
      <c r="I21" s="36">
        <f>AUX!H10</f>
        <v>2355701</v>
      </c>
      <c r="J21" s="37">
        <f>AUX!I10</f>
        <v>1132480</v>
      </c>
      <c r="K21" s="38">
        <f>AUX!J10</f>
        <v>1223221</v>
      </c>
      <c r="L21" s="36">
        <f>AUX!K10</f>
        <v>760786</v>
      </c>
      <c r="M21" s="37">
        <f>AUX!L10</f>
        <v>320950</v>
      </c>
      <c r="N21" s="38">
        <f>AUX!M10</f>
        <v>439836</v>
      </c>
      <c r="O21" s="19"/>
      <c r="Q21" s="20"/>
      <c r="R21" s="20"/>
      <c r="S21" s="20"/>
      <c r="T21" s="20"/>
      <c r="U21" s="20"/>
      <c r="V21" s="20"/>
      <c r="W21" s="20"/>
      <c r="X21" s="20"/>
      <c r="Y21" s="20"/>
      <c r="Z21" s="20"/>
      <c r="AA21" s="20"/>
      <c r="AB21" s="20"/>
    </row>
    <row r="22" spans="1:28" ht="15.95" customHeight="1" x14ac:dyDescent="0.2">
      <c r="A22" s="19"/>
      <c r="B22" s="507" t="str">
        <f>AUX!A3</f>
        <v>ACES Gerês/Cabreira</v>
      </c>
      <c r="C22" s="39">
        <f>AUX!B11</f>
        <v>104443</v>
      </c>
      <c r="D22" s="40">
        <f>AUX!C11</f>
        <v>49942</v>
      </c>
      <c r="E22" s="41">
        <f>AUX!D11</f>
        <v>54501</v>
      </c>
      <c r="F22" s="39">
        <f>AUX!E11</f>
        <v>12554</v>
      </c>
      <c r="G22" s="40">
        <f>AUX!F11</f>
        <v>6521</v>
      </c>
      <c r="H22" s="41">
        <f>AUX!G11</f>
        <v>6033</v>
      </c>
      <c r="I22" s="39">
        <f>AUX!H11</f>
        <v>70550</v>
      </c>
      <c r="J22" s="40">
        <f>AUX!I11</f>
        <v>34360</v>
      </c>
      <c r="K22" s="41">
        <f>AUX!J11</f>
        <v>36190</v>
      </c>
      <c r="L22" s="39">
        <f>AUX!K11</f>
        <v>21339</v>
      </c>
      <c r="M22" s="40">
        <f>AUX!L11</f>
        <v>9061</v>
      </c>
      <c r="N22" s="41">
        <f>AUX!M11</f>
        <v>12278</v>
      </c>
      <c r="O22" s="19"/>
      <c r="Q22" s="20"/>
      <c r="R22" s="20"/>
      <c r="S22" s="20"/>
      <c r="T22" s="20"/>
      <c r="U22" s="20"/>
      <c r="V22" s="20"/>
      <c r="W22" s="20"/>
      <c r="X22" s="20"/>
      <c r="Y22" s="20"/>
      <c r="Z22" s="20"/>
      <c r="AA22" s="20"/>
      <c r="AB22" s="20"/>
    </row>
    <row r="23" spans="1:28" ht="12.75" customHeight="1" x14ac:dyDescent="0.2">
      <c r="A23" s="16"/>
      <c r="B23" s="619" t="s">
        <v>59</v>
      </c>
      <c r="C23" s="619"/>
      <c r="D23" s="619"/>
      <c r="E23" s="619"/>
      <c r="F23" s="21"/>
      <c r="G23" s="21"/>
      <c r="H23" s="21"/>
      <c r="I23" s="21"/>
      <c r="J23" s="21"/>
      <c r="K23" s="610" t="s">
        <v>60</v>
      </c>
      <c r="L23" s="610"/>
      <c r="M23" s="610"/>
      <c r="N23" s="610"/>
      <c r="O23" s="16"/>
    </row>
    <row r="24" spans="1:28" ht="20.100000000000001" customHeight="1" x14ac:dyDescent="0.2">
      <c r="A24" s="16"/>
      <c r="B24" s="16"/>
      <c r="C24" s="16"/>
      <c r="D24" s="16"/>
      <c r="E24" s="16"/>
      <c r="F24" s="16"/>
      <c r="G24" s="16"/>
      <c r="H24" s="16"/>
      <c r="I24" s="16"/>
      <c r="J24" s="16"/>
      <c r="K24" s="16"/>
      <c r="L24" s="16"/>
      <c r="M24" s="16"/>
      <c r="N24" s="16"/>
      <c r="O24" s="16"/>
    </row>
    <row r="25" spans="1:28" ht="15.95" customHeight="1" x14ac:dyDescent="0.2">
      <c r="A25" s="16"/>
      <c r="B25" s="606" t="s">
        <v>61</v>
      </c>
      <c r="C25" s="606"/>
      <c r="D25" s="606"/>
      <c r="E25" s="606"/>
      <c r="F25" s="606"/>
      <c r="G25" s="606"/>
      <c r="H25" s="606"/>
      <c r="I25" s="606"/>
      <c r="J25" s="606"/>
      <c r="K25" s="606"/>
      <c r="L25" s="606"/>
      <c r="M25" s="606"/>
      <c r="N25" s="606"/>
      <c r="O25" s="16"/>
    </row>
    <row r="26" spans="1:28" ht="5.0999999999999996" customHeight="1" x14ac:dyDescent="0.2">
      <c r="A26" s="16"/>
      <c r="B26" s="16"/>
      <c r="C26" s="16"/>
      <c r="D26" s="16"/>
      <c r="E26" s="16"/>
      <c r="F26" s="16"/>
      <c r="G26" s="16"/>
      <c r="H26" s="16"/>
      <c r="I26" s="16"/>
      <c r="J26" s="16"/>
      <c r="K26" s="16"/>
      <c r="L26" s="16"/>
      <c r="M26" s="16"/>
      <c r="N26" s="16"/>
      <c r="O26" s="16"/>
    </row>
    <row r="27" spans="1:28" ht="15.95" customHeight="1" x14ac:dyDescent="0.2">
      <c r="A27" s="19"/>
      <c r="B27" s="620" t="s">
        <v>50</v>
      </c>
      <c r="C27" s="622" t="s">
        <v>22</v>
      </c>
      <c r="D27" s="623"/>
      <c r="E27" s="623"/>
      <c r="F27" s="623"/>
      <c r="G27" s="623"/>
      <c r="H27" s="624"/>
      <c r="I27" s="628" t="s">
        <v>62</v>
      </c>
      <c r="J27" s="629"/>
      <c r="K27" s="629"/>
      <c r="L27" s="629"/>
      <c r="M27" s="629"/>
      <c r="N27" s="630"/>
      <c r="O27" s="19"/>
    </row>
    <row r="28" spans="1:28" ht="15.95" customHeight="1" x14ac:dyDescent="0.2">
      <c r="A28" s="19"/>
      <c r="B28" s="620"/>
      <c r="C28" s="625"/>
      <c r="D28" s="626"/>
      <c r="E28" s="626"/>
      <c r="F28" s="626"/>
      <c r="G28" s="626"/>
      <c r="H28" s="627"/>
      <c r="I28" s="613" t="s">
        <v>63</v>
      </c>
      <c r="J28" s="613"/>
      <c r="K28" s="613"/>
      <c r="L28" s="613" t="s">
        <v>64</v>
      </c>
      <c r="M28" s="613"/>
      <c r="N28" s="613"/>
      <c r="O28" s="19"/>
    </row>
    <row r="29" spans="1:28" ht="15.95" customHeight="1" x14ac:dyDescent="0.2">
      <c r="A29" s="19"/>
      <c r="B29" s="621"/>
      <c r="C29" s="632">
        <v>1991</v>
      </c>
      <c r="D29" s="632"/>
      <c r="E29" s="632">
        <v>2001</v>
      </c>
      <c r="F29" s="632"/>
      <c r="G29" s="632">
        <v>2011</v>
      </c>
      <c r="H29" s="632"/>
      <c r="I29" s="631" t="s">
        <v>65</v>
      </c>
      <c r="J29" s="631"/>
      <c r="K29" s="72" t="s">
        <v>66</v>
      </c>
      <c r="L29" s="631" t="s">
        <v>65</v>
      </c>
      <c r="M29" s="631"/>
      <c r="N29" s="72" t="s">
        <v>66</v>
      </c>
      <c r="O29" s="19"/>
    </row>
    <row r="30" spans="1:28" ht="18" customHeight="1" x14ac:dyDescent="0.2">
      <c r="A30" s="19"/>
      <c r="B30" s="465" t="s">
        <v>58</v>
      </c>
      <c r="C30" s="635">
        <f>AUX!B15</f>
        <v>9375926</v>
      </c>
      <c r="D30" s="635"/>
      <c r="E30" s="635">
        <f>AUX!C15</f>
        <v>9869343</v>
      </c>
      <c r="F30" s="635"/>
      <c r="G30" s="635">
        <f>AUX!D15</f>
        <v>10047621</v>
      </c>
      <c r="H30" s="635"/>
      <c r="I30" s="633">
        <f>E30-C30</f>
        <v>493417</v>
      </c>
      <c r="J30" s="634"/>
      <c r="K30" s="73">
        <f>I30/C30*100</f>
        <v>5.2625948626301016</v>
      </c>
      <c r="L30" s="633">
        <f>G30-E30</f>
        <v>178278</v>
      </c>
      <c r="M30" s="634"/>
      <c r="N30" s="73">
        <f>L30/E30*100</f>
        <v>1.8063816406016084</v>
      </c>
      <c r="O30" s="19"/>
      <c r="Q30" s="20"/>
      <c r="R30" s="20"/>
      <c r="S30" s="20"/>
      <c r="T30" s="20"/>
      <c r="U30" s="20"/>
      <c r="V30" s="20"/>
      <c r="W30" s="20"/>
      <c r="X30" s="20"/>
      <c r="Y30" s="20"/>
      <c r="Z30" s="20"/>
      <c r="AA30" s="20"/>
      <c r="AB30" s="20"/>
    </row>
    <row r="31" spans="1:28" ht="18" customHeight="1" x14ac:dyDescent="0.2">
      <c r="A31" s="19"/>
      <c r="B31" s="466" t="str">
        <f>AUX!A2</f>
        <v>ARS Norte</v>
      </c>
      <c r="C31" s="638">
        <f>AUX!B16</f>
        <v>3463830</v>
      </c>
      <c r="D31" s="639"/>
      <c r="E31" s="638">
        <f>AUX!C16</f>
        <v>3678799</v>
      </c>
      <c r="F31" s="639"/>
      <c r="G31" s="638">
        <f>AUX!D16</f>
        <v>3682370</v>
      </c>
      <c r="H31" s="639"/>
      <c r="I31" s="636">
        <f>E31-C31</f>
        <v>214969</v>
      </c>
      <c r="J31" s="637"/>
      <c r="K31" s="74">
        <f>I31/C31*100</f>
        <v>6.2061071126469827</v>
      </c>
      <c r="L31" s="636">
        <f>G31-E31</f>
        <v>3571</v>
      </c>
      <c r="M31" s="637"/>
      <c r="N31" s="74">
        <f>L31/E31*100</f>
        <v>9.7069723026455099E-2</v>
      </c>
      <c r="O31" s="19"/>
      <c r="Q31" s="20"/>
      <c r="R31" s="20"/>
      <c r="S31" s="20"/>
      <c r="T31" s="20"/>
      <c r="U31" s="20"/>
      <c r="V31" s="20"/>
      <c r="W31" s="20"/>
      <c r="X31" s="20"/>
      <c r="Y31" s="20"/>
      <c r="Z31" s="20"/>
      <c r="AA31" s="20"/>
      <c r="AB31" s="20"/>
    </row>
    <row r="32" spans="1:28" ht="15.95" customHeight="1" x14ac:dyDescent="0.2">
      <c r="A32" s="19"/>
      <c r="B32" s="507" t="str">
        <f>AUX!A3</f>
        <v>ACES Gerês/Cabreira</v>
      </c>
      <c r="C32" s="640">
        <f>AUX!B17</f>
        <v>107468</v>
      </c>
      <c r="D32" s="641"/>
      <c r="E32" s="640">
        <f>AUX!C17</f>
        <v>110946</v>
      </c>
      <c r="F32" s="641"/>
      <c r="G32" s="640">
        <f>AUX!D17</f>
        <v>108913</v>
      </c>
      <c r="H32" s="641"/>
      <c r="I32" s="646">
        <f>E32-C32</f>
        <v>3478</v>
      </c>
      <c r="J32" s="647"/>
      <c r="K32" s="75">
        <f>I32/C32*100</f>
        <v>3.2363122045632187</v>
      </c>
      <c r="L32" s="646">
        <f>G32-E32</f>
        <v>-2033</v>
      </c>
      <c r="M32" s="647"/>
      <c r="N32" s="75">
        <f>L32/E32*100</f>
        <v>-1.8324229805490959</v>
      </c>
      <c r="O32" s="19"/>
      <c r="Q32" s="20"/>
      <c r="R32" s="20"/>
      <c r="S32" s="20"/>
      <c r="T32" s="20"/>
      <c r="U32" s="20"/>
      <c r="V32" s="20"/>
      <c r="W32" s="20"/>
      <c r="X32" s="20"/>
      <c r="Y32" s="20"/>
      <c r="Z32" s="20"/>
      <c r="AA32" s="20"/>
      <c r="AB32" s="20"/>
    </row>
    <row r="33" spans="1:15" ht="12.75" customHeight="1" x14ac:dyDescent="0.2">
      <c r="A33" s="16"/>
      <c r="B33" s="619"/>
      <c r="C33" s="619"/>
      <c r="D33" s="619"/>
      <c r="E33" s="619"/>
      <c r="F33" s="21"/>
      <c r="G33" s="21"/>
      <c r="H33" s="21"/>
      <c r="I33" s="21"/>
      <c r="J33" s="21"/>
      <c r="K33" s="610" t="s">
        <v>60</v>
      </c>
      <c r="L33" s="610"/>
      <c r="M33" s="610"/>
      <c r="N33" s="610"/>
      <c r="O33" s="16"/>
    </row>
    <row r="34" spans="1:15" ht="9.9499999999999993" customHeight="1" x14ac:dyDescent="0.2">
      <c r="A34" s="16"/>
      <c r="B34" s="16"/>
      <c r="C34" s="16"/>
      <c r="D34" s="16"/>
      <c r="E34" s="16"/>
      <c r="F34" s="16"/>
      <c r="G34" s="16"/>
      <c r="H34" s="16"/>
      <c r="I34" s="16"/>
      <c r="J34" s="16"/>
      <c r="K34" s="16"/>
      <c r="L34" s="16"/>
      <c r="M34" s="16"/>
      <c r="N34" s="16"/>
      <c r="O34" s="16"/>
    </row>
    <row r="35" spans="1:15" x14ac:dyDescent="0.2">
      <c r="A35" s="16"/>
      <c r="B35" s="104" t="s">
        <v>67</v>
      </c>
      <c r="C35" s="16"/>
      <c r="D35" s="16"/>
      <c r="E35" s="16"/>
      <c r="F35" s="16"/>
      <c r="G35" s="16"/>
      <c r="H35" s="16"/>
      <c r="I35" s="16"/>
      <c r="J35" s="16"/>
      <c r="K35" s="16"/>
      <c r="L35" s="16"/>
      <c r="M35" s="16"/>
      <c r="N35" s="16"/>
      <c r="O35" s="16"/>
    </row>
    <row r="36" spans="1:15" ht="20.100000000000001" customHeight="1" x14ac:dyDescent="0.2">
      <c r="A36" s="16"/>
      <c r="B36" s="16"/>
      <c r="C36" s="16"/>
      <c r="D36" s="16"/>
      <c r="E36" s="16"/>
      <c r="F36" s="16"/>
      <c r="G36" s="16"/>
      <c r="H36" s="16"/>
      <c r="I36" s="16"/>
      <c r="J36" s="16"/>
      <c r="K36" s="16"/>
      <c r="L36" s="16"/>
      <c r="M36" s="16"/>
      <c r="N36" s="16"/>
      <c r="O36" s="16"/>
    </row>
    <row r="37" spans="1:15" ht="20.100000000000001" customHeight="1" thickBot="1" x14ac:dyDescent="0.3">
      <c r="A37" s="16"/>
      <c r="B37" s="607" t="s">
        <v>23</v>
      </c>
      <c r="C37" s="607"/>
      <c r="D37" s="607"/>
      <c r="E37" s="607"/>
      <c r="F37" s="607"/>
      <c r="G37" s="607"/>
      <c r="H37" s="607"/>
      <c r="I37" s="607"/>
      <c r="J37" s="607"/>
      <c r="K37" s="607"/>
      <c r="L37" s="607"/>
      <c r="M37" s="607"/>
      <c r="N37" s="607"/>
      <c r="O37" s="16"/>
    </row>
    <row r="38" spans="1:15" ht="9.9499999999999993" customHeight="1" x14ac:dyDescent="0.2">
      <c r="A38" s="16"/>
      <c r="B38" s="16"/>
      <c r="C38" s="16"/>
      <c r="D38" s="16"/>
      <c r="E38" s="16"/>
      <c r="F38" s="16"/>
      <c r="G38" s="16"/>
      <c r="H38" s="16"/>
      <c r="I38" s="16"/>
      <c r="J38" s="16"/>
      <c r="K38" s="16"/>
      <c r="L38" s="16"/>
      <c r="M38" s="16"/>
      <c r="N38" s="16"/>
      <c r="O38" s="16"/>
    </row>
    <row r="39" spans="1:15" ht="24.95" customHeight="1" x14ac:dyDescent="0.2">
      <c r="A39" s="16"/>
      <c r="B39" s="605" t="str">
        <f>"PIRÂMIDES ETÁRIAS " &amp; AUX!F3 &amp; ", 1991 e 2020"</f>
        <v>PIRÂMIDES ETÁRIAS DO ACES GERÊS/CABREIRA, 1991 e 2020</v>
      </c>
      <c r="C39" s="605"/>
      <c r="D39" s="605"/>
      <c r="E39" s="605"/>
      <c r="F39" s="605"/>
      <c r="G39" s="55"/>
      <c r="H39" s="605" t="str">
        <f>"PIRÂMIDES ETÁRIAS " &amp; AUX!I2 &amp; " E " &amp; AUX!F3 &amp; " (ESTIMATIVAS 2020)"</f>
        <v>PIRÂMIDES ETÁRIAS DA ARS NORTE E DO ACES GERÊS/CABREIRA (ESTIMATIVAS 2020)</v>
      </c>
      <c r="I39" s="605"/>
      <c r="J39" s="605"/>
      <c r="K39" s="605"/>
      <c r="L39" s="605"/>
      <c r="M39" s="605"/>
      <c r="N39" s="605"/>
      <c r="O39" s="16"/>
    </row>
    <row r="40" spans="1:15" ht="15.95" customHeight="1" x14ac:dyDescent="0.2">
      <c r="A40" s="16"/>
      <c r="B40" s="648"/>
      <c r="C40" s="648"/>
      <c r="D40" s="648"/>
      <c r="E40" s="648"/>
      <c r="F40" s="648"/>
      <c r="G40" s="23"/>
      <c r="H40" s="648"/>
      <c r="I40" s="648"/>
      <c r="J40" s="648"/>
      <c r="K40" s="648"/>
      <c r="L40" s="648"/>
      <c r="M40" s="648"/>
      <c r="N40" s="648"/>
      <c r="O40" s="16"/>
    </row>
    <row r="41" spans="1:15" ht="15.95" customHeight="1" x14ac:dyDescent="0.2">
      <c r="A41" s="16"/>
      <c r="B41" s="24"/>
      <c r="C41" s="24"/>
      <c r="D41" s="24"/>
      <c r="E41" s="24"/>
      <c r="F41" s="23"/>
      <c r="G41" s="23"/>
      <c r="H41" s="23"/>
      <c r="I41" s="23"/>
      <c r="J41" s="23"/>
      <c r="K41" s="23"/>
      <c r="L41" s="23"/>
      <c r="M41" s="23"/>
      <c r="N41" s="23"/>
      <c r="O41" s="16"/>
    </row>
    <row r="42" spans="1:15" ht="15.95" customHeight="1" x14ac:dyDescent="0.2">
      <c r="A42" s="16"/>
      <c r="B42" s="24"/>
      <c r="C42" s="24"/>
      <c r="D42" s="24"/>
      <c r="E42" s="24"/>
      <c r="F42" s="23"/>
      <c r="G42" s="23"/>
      <c r="H42" s="23"/>
      <c r="I42" s="23"/>
      <c r="J42" s="23"/>
      <c r="K42" s="23"/>
      <c r="L42" s="23"/>
      <c r="M42" s="23"/>
      <c r="N42" s="23"/>
      <c r="O42" s="16"/>
    </row>
    <row r="43" spans="1:15" ht="15.95" customHeight="1" x14ac:dyDescent="0.2">
      <c r="A43" s="16"/>
      <c r="B43" s="24"/>
      <c r="C43" s="24"/>
      <c r="D43" s="24"/>
      <c r="E43" s="24"/>
      <c r="F43" s="23"/>
      <c r="G43" s="23"/>
      <c r="H43" s="23"/>
      <c r="I43" s="23"/>
      <c r="J43" s="23"/>
      <c r="K43" s="23"/>
      <c r="L43" s="23"/>
      <c r="M43" s="23"/>
      <c r="N43" s="23"/>
      <c r="O43" s="16"/>
    </row>
    <row r="44" spans="1:15" ht="15.95" customHeight="1" x14ac:dyDescent="0.2">
      <c r="A44" s="16"/>
      <c r="B44" s="24"/>
      <c r="C44" s="24"/>
      <c r="D44" s="24"/>
      <c r="E44" s="24"/>
      <c r="F44" s="23"/>
      <c r="G44" s="23"/>
      <c r="H44" s="23"/>
      <c r="I44" s="23"/>
      <c r="J44" s="23"/>
      <c r="K44" s="23"/>
      <c r="L44" s="23"/>
      <c r="M44" s="23"/>
      <c r="N44" s="23"/>
      <c r="O44" s="16"/>
    </row>
    <row r="45" spans="1:15" ht="15.95" customHeight="1" x14ac:dyDescent="0.2">
      <c r="A45" s="16"/>
      <c r="B45" s="24"/>
      <c r="C45" s="24"/>
      <c r="D45" s="24"/>
      <c r="E45" s="24"/>
      <c r="F45" s="23"/>
      <c r="G45" s="23"/>
      <c r="H45" s="23"/>
      <c r="I45" s="23"/>
      <c r="J45" s="23"/>
      <c r="K45" s="23"/>
      <c r="L45" s="23"/>
      <c r="M45" s="23"/>
      <c r="N45" s="23"/>
      <c r="O45" s="16"/>
    </row>
    <row r="46" spans="1:15" ht="15.95" customHeight="1" x14ac:dyDescent="0.2">
      <c r="A46" s="16"/>
      <c r="B46" s="24"/>
      <c r="C46" s="24"/>
      <c r="D46" s="24"/>
      <c r="E46" s="24"/>
      <c r="F46" s="23"/>
      <c r="G46" s="23"/>
      <c r="H46" s="23"/>
      <c r="I46" s="23"/>
      <c r="J46" s="23"/>
      <c r="K46" s="23"/>
      <c r="L46" s="23"/>
      <c r="M46" s="23"/>
      <c r="N46" s="23"/>
      <c r="O46" s="16"/>
    </row>
    <row r="47" spans="1:15" ht="15.95" customHeight="1" x14ac:dyDescent="0.2">
      <c r="A47" s="16"/>
      <c r="B47" s="24"/>
      <c r="C47" s="24"/>
      <c r="D47" s="24"/>
      <c r="E47" s="24"/>
      <c r="F47" s="23"/>
      <c r="G47" s="23"/>
      <c r="H47" s="23"/>
      <c r="I47" s="23"/>
      <c r="J47" s="23"/>
      <c r="K47" s="23"/>
      <c r="L47" s="23"/>
      <c r="M47" s="23"/>
      <c r="N47" s="23"/>
      <c r="O47" s="16"/>
    </row>
    <row r="48" spans="1:15" ht="15.95" customHeight="1" x14ac:dyDescent="0.2">
      <c r="A48" s="16"/>
      <c r="B48" s="24"/>
      <c r="C48" s="24"/>
      <c r="D48" s="24"/>
      <c r="E48" s="24"/>
      <c r="F48" s="23"/>
      <c r="G48" s="23"/>
      <c r="H48" s="23"/>
      <c r="I48" s="23"/>
      <c r="J48" s="23"/>
      <c r="K48" s="23"/>
      <c r="L48" s="23"/>
      <c r="M48" s="23"/>
      <c r="N48" s="23"/>
      <c r="O48" s="16"/>
    </row>
    <row r="49" spans="1:15" ht="15.95" customHeight="1" x14ac:dyDescent="0.2">
      <c r="A49" s="16"/>
      <c r="B49" s="24"/>
      <c r="C49" s="24"/>
      <c r="D49" s="24"/>
      <c r="E49" s="24"/>
      <c r="F49" s="23"/>
      <c r="G49" s="23"/>
      <c r="H49" s="23"/>
      <c r="I49" s="23"/>
      <c r="J49" s="23"/>
      <c r="K49" s="23"/>
      <c r="L49" s="23"/>
      <c r="M49" s="23"/>
      <c r="N49" s="23"/>
      <c r="O49" s="16"/>
    </row>
    <row r="50" spans="1:15" ht="15.95" customHeight="1" x14ac:dyDescent="0.2">
      <c r="A50" s="16"/>
      <c r="B50" s="24"/>
      <c r="C50" s="24"/>
      <c r="D50" s="24"/>
      <c r="E50" s="24"/>
      <c r="F50" s="23"/>
      <c r="G50" s="23"/>
      <c r="H50" s="23"/>
      <c r="I50" s="23"/>
      <c r="J50" s="23"/>
      <c r="K50" s="23"/>
      <c r="L50" s="23"/>
      <c r="M50" s="23"/>
      <c r="N50" s="23"/>
      <c r="O50" s="16"/>
    </row>
    <row r="51" spans="1:15" ht="15.95" customHeight="1" x14ac:dyDescent="0.2">
      <c r="A51" s="16"/>
      <c r="B51" s="24"/>
      <c r="C51" s="24"/>
      <c r="D51" s="24"/>
      <c r="E51" s="24"/>
      <c r="F51" s="23"/>
      <c r="G51" s="23"/>
      <c r="H51" s="23"/>
      <c r="I51" s="23"/>
      <c r="J51" s="23"/>
      <c r="K51" s="23"/>
      <c r="L51" s="23"/>
      <c r="M51" s="23"/>
      <c r="N51" s="23"/>
      <c r="O51" s="16"/>
    </row>
    <row r="52" spans="1:15" ht="15.95" customHeight="1" x14ac:dyDescent="0.2">
      <c r="A52" s="16"/>
      <c r="B52" s="24"/>
      <c r="C52" s="24"/>
      <c r="D52" s="24"/>
      <c r="E52" s="24"/>
      <c r="F52" s="23"/>
      <c r="G52" s="23"/>
      <c r="H52" s="23"/>
      <c r="I52" s="23"/>
      <c r="J52" s="23"/>
      <c r="K52" s="23"/>
      <c r="L52" s="23"/>
      <c r="M52" s="23"/>
      <c r="N52" s="23"/>
      <c r="O52" s="16"/>
    </row>
    <row r="53" spans="1:15" ht="15.95" customHeight="1" x14ac:dyDescent="0.2">
      <c r="A53" s="16"/>
      <c r="B53" s="24"/>
      <c r="C53" s="24"/>
      <c r="D53" s="24"/>
      <c r="E53" s="24"/>
      <c r="F53" s="23"/>
      <c r="G53" s="23"/>
      <c r="H53" s="23"/>
      <c r="I53" s="23"/>
      <c r="J53" s="23"/>
      <c r="K53" s="23"/>
      <c r="L53" s="23"/>
      <c r="M53" s="23"/>
      <c r="N53" s="23"/>
      <c r="O53" s="16"/>
    </row>
    <row r="54" spans="1:15" ht="15.95" customHeight="1" x14ac:dyDescent="0.2">
      <c r="A54" s="16"/>
      <c r="B54" s="24"/>
      <c r="C54" s="24"/>
      <c r="D54" s="24"/>
      <c r="E54" s="24"/>
      <c r="F54" s="23"/>
      <c r="G54" s="23"/>
      <c r="H54" s="23"/>
      <c r="I54" s="23"/>
      <c r="J54" s="23"/>
      <c r="K54" s="23"/>
      <c r="L54" s="23"/>
      <c r="M54" s="23"/>
      <c r="N54" s="23"/>
      <c r="O54" s="16"/>
    </row>
    <row r="55" spans="1:15" ht="15.95" customHeight="1" x14ac:dyDescent="0.2">
      <c r="A55" s="16"/>
      <c r="B55" s="24"/>
      <c r="C55" s="24"/>
      <c r="D55" s="24"/>
      <c r="E55" s="24"/>
      <c r="F55" s="23"/>
      <c r="G55" s="23"/>
      <c r="H55" s="23"/>
      <c r="I55" s="23"/>
      <c r="J55" s="23"/>
      <c r="K55" s="23"/>
      <c r="L55" s="23"/>
      <c r="M55" s="23"/>
      <c r="N55" s="23"/>
      <c r="O55" s="16"/>
    </row>
    <row r="56" spans="1:15" ht="15.95" customHeight="1" x14ac:dyDescent="0.2">
      <c r="A56" s="16"/>
      <c r="B56" s="24"/>
      <c r="C56" s="24"/>
      <c r="D56" s="24"/>
      <c r="E56" s="24"/>
      <c r="F56" s="23"/>
      <c r="G56" s="23"/>
      <c r="H56" s="23"/>
      <c r="I56" s="23"/>
      <c r="J56" s="23"/>
      <c r="K56" s="23"/>
      <c r="L56" s="23"/>
      <c r="M56" s="23"/>
      <c r="N56" s="23"/>
      <c r="O56" s="16"/>
    </row>
    <row r="57" spans="1:15" ht="15" customHeight="1" x14ac:dyDescent="0.2">
      <c r="A57" s="16"/>
      <c r="B57" s="24"/>
      <c r="C57" s="24"/>
      <c r="D57" s="24"/>
      <c r="E57" s="24"/>
      <c r="F57" s="23"/>
      <c r="G57" s="23"/>
      <c r="H57" s="23"/>
      <c r="I57" s="23"/>
      <c r="J57" s="23"/>
      <c r="K57" s="23"/>
      <c r="L57" s="23"/>
      <c r="M57" s="23"/>
      <c r="N57" s="23"/>
      <c r="O57" s="16"/>
    </row>
    <row r="58" spans="1:15" ht="15" customHeight="1" x14ac:dyDescent="0.2">
      <c r="A58" s="16"/>
      <c r="B58" s="24"/>
      <c r="C58" s="24"/>
      <c r="D58" s="24"/>
      <c r="E58" s="24"/>
      <c r="F58" s="23"/>
      <c r="G58" s="23"/>
      <c r="H58" s="23"/>
      <c r="I58" s="23"/>
      <c r="J58" s="23"/>
      <c r="K58" s="23"/>
      <c r="L58" s="23"/>
      <c r="M58" s="23"/>
      <c r="N58" s="23"/>
      <c r="O58" s="16"/>
    </row>
    <row r="59" spans="1:15" ht="9.9499999999999993" customHeight="1" x14ac:dyDescent="0.2">
      <c r="A59" s="16"/>
      <c r="B59" s="24"/>
      <c r="C59" s="24"/>
      <c r="D59" s="24"/>
      <c r="E59" s="24"/>
      <c r="F59" s="23"/>
      <c r="G59" s="23"/>
      <c r="H59" s="23"/>
      <c r="I59" s="23"/>
      <c r="J59" s="23"/>
      <c r="K59" s="23"/>
      <c r="L59" s="23"/>
      <c r="M59" s="23"/>
      <c r="N59" s="23"/>
      <c r="O59" s="16"/>
    </row>
    <row r="60" spans="1:15" ht="15" customHeight="1" x14ac:dyDescent="0.2">
      <c r="A60" s="16"/>
      <c r="B60" s="24"/>
      <c r="C60" s="611" t="s">
        <v>60</v>
      </c>
      <c r="D60" s="611"/>
      <c r="E60" s="611"/>
      <c r="F60" s="611"/>
      <c r="G60" s="23"/>
      <c r="H60" s="23"/>
      <c r="I60" s="23"/>
      <c r="J60" s="23"/>
      <c r="K60" s="611" t="s">
        <v>60</v>
      </c>
      <c r="L60" s="611"/>
      <c r="M60" s="611"/>
      <c r="N60" s="611"/>
      <c r="O60" s="16"/>
    </row>
    <row r="61" spans="1:15" ht="12.75" customHeight="1" x14ac:dyDescent="0.2">
      <c r="A61" s="16"/>
      <c r="B61" s="104" t="s">
        <v>67</v>
      </c>
      <c r="C61" s="21"/>
      <c r="D61" s="21"/>
      <c r="E61" s="22"/>
      <c r="F61" s="21"/>
      <c r="G61" s="21"/>
      <c r="H61" s="21"/>
      <c r="I61" s="21"/>
      <c r="J61" s="21"/>
      <c r="K61" s="21"/>
      <c r="L61" s="21"/>
      <c r="M61" s="21"/>
      <c r="O61" s="16"/>
    </row>
    <row r="62" spans="1:15" ht="20.100000000000001" customHeight="1" x14ac:dyDescent="0.2">
      <c r="A62" s="16"/>
      <c r="B62" s="24"/>
      <c r="C62" s="24"/>
      <c r="D62" s="24"/>
      <c r="E62" s="24"/>
      <c r="F62" s="23"/>
      <c r="G62" s="23"/>
      <c r="H62" s="23"/>
      <c r="I62" s="23"/>
      <c r="J62" s="23"/>
      <c r="K62" s="23"/>
      <c r="L62" s="23"/>
      <c r="M62" s="23"/>
      <c r="N62" s="23"/>
      <c r="O62" s="16"/>
    </row>
    <row r="63" spans="1:15" ht="20.100000000000001" customHeight="1" thickBot="1" x14ac:dyDescent="0.3">
      <c r="A63" s="16"/>
      <c r="B63" s="649" t="s">
        <v>24</v>
      </c>
      <c r="C63" s="649"/>
      <c r="D63" s="649"/>
      <c r="E63" s="649"/>
      <c r="F63" s="649"/>
      <c r="G63" s="649"/>
      <c r="H63" s="649"/>
      <c r="I63" s="649"/>
      <c r="J63" s="649"/>
      <c r="K63" s="649"/>
      <c r="L63" s="649"/>
      <c r="M63" s="649"/>
      <c r="N63" s="649"/>
      <c r="O63" s="16"/>
    </row>
    <row r="64" spans="1:15" ht="9.9499999999999993" customHeight="1" x14ac:dyDescent="0.2">
      <c r="A64" s="16"/>
      <c r="B64" s="16"/>
      <c r="C64" s="16"/>
      <c r="D64" s="16"/>
      <c r="E64" s="16"/>
      <c r="F64" s="16"/>
      <c r="G64" s="16"/>
      <c r="H64" s="16"/>
      <c r="I64" s="16"/>
      <c r="J64" s="16"/>
      <c r="K64" s="16"/>
      <c r="L64" s="16"/>
      <c r="M64" s="16"/>
      <c r="N64" s="16"/>
      <c r="O64" s="16"/>
    </row>
    <row r="65" spans="1:28" ht="15.95" customHeight="1" x14ac:dyDescent="0.2">
      <c r="A65" s="16"/>
      <c r="B65" s="606" t="s">
        <v>68</v>
      </c>
      <c r="C65" s="606"/>
      <c r="D65" s="606"/>
      <c r="E65" s="606"/>
      <c r="F65" s="606"/>
      <c r="H65" s="606" t="s">
        <v>69</v>
      </c>
      <c r="I65" s="606"/>
      <c r="J65" s="606"/>
      <c r="K65" s="606"/>
      <c r="L65" s="606"/>
      <c r="M65" s="606"/>
      <c r="N65" s="606"/>
      <c r="O65" s="16"/>
    </row>
    <row r="66" spans="1:28" ht="5.0999999999999996" customHeight="1" x14ac:dyDescent="0.2">
      <c r="A66" s="16"/>
      <c r="B66" s="16"/>
      <c r="C66" s="16"/>
      <c r="D66" s="16"/>
      <c r="E66" s="16"/>
      <c r="F66" s="16"/>
      <c r="G66" s="16"/>
      <c r="H66" s="16"/>
      <c r="I66" s="16"/>
      <c r="J66" s="16"/>
      <c r="K66" s="16"/>
      <c r="L66" s="16"/>
      <c r="M66" s="16"/>
      <c r="N66" s="16"/>
      <c r="O66" s="16"/>
    </row>
    <row r="67" spans="1:28" ht="18" customHeight="1" x14ac:dyDescent="0.2">
      <c r="A67" s="19"/>
      <c r="B67" s="71" t="s">
        <v>50</v>
      </c>
      <c r="C67" s="57">
        <v>1991</v>
      </c>
      <c r="D67" s="59">
        <v>2001</v>
      </c>
      <c r="E67" s="60">
        <v>2011</v>
      </c>
      <c r="F67" s="58">
        <v>2020</v>
      </c>
      <c r="G67" s="56"/>
      <c r="H67" s="56"/>
      <c r="I67" s="642"/>
      <c r="J67" s="642"/>
      <c r="K67" s="642"/>
      <c r="L67" s="642"/>
      <c r="M67" s="642"/>
      <c r="N67" s="642"/>
      <c r="O67" s="19"/>
    </row>
    <row r="68" spans="1:28" ht="17.100000000000001" customHeight="1" x14ac:dyDescent="0.2">
      <c r="A68" s="19"/>
      <c r="B68" s="602" t="s">
        <v>70</v>
      </c>
      <c r="C68" s="603"/>
      <c r="D68" s="603"/>
      <c r="E68" s="603"/>
      <c r="F68" s="604"/>
      <c r="G68" s="25"/>
      <c r="H68" s="25"/>
      <c r="I68" s="25"/>
      <c r="J68" s="25"/>
      <c r="K68" s="25"/>
      <c r="L68" s="25"/>
      <c r="M68" s="25"/>
      <c r="N68" s="25"/>
      <c r="O68" s="19"/>
      <c r="Q68" s="20"/>
      <c r="R68" s="20"/>
      <c r="S68" s="20"/>
      <c r="T68" s="20"/>
      <c r="U68" s="20"/>
      <c r="V68" s="20"/>
      <c r="W68" s="20"/>
      <c r="X68" s="20"/>
      <c r="Y68" s="20"/>
      <c r="Z68" s="20"/>
      <c r="AA68" s="20"/>
      <c r="AB68" s="20"/>
    </row>
    <row r="69" spans="1:28" ht="14.1" customHeight="1" x14ac:dyDescent="0.2">
      <c r="A69" s="19"/>
      <c r="B69" s="53" t="s">
        <v>58</v>
      </c>
      <c r="C69" s="64">
        <f>AUX!B45</f>
        <v>73.597977157125527</v>
      </c>
      <c r="D69" s="65">
        <f>AUX!L45</f>
        <v>104.84773387015626</v>
      </c>
      <c r="E69" s="65">
        <f>AUX!V45</f>
        <v>130.48516699754603</v>
      </c>
      <c r="F69" s="70">
        <f>AUX!AE45</f>
        <v>169.62382573987333</v>
      </c>
      <c r="G69" s="25"/>
      <c r="H69" s="25"/>
      <c r="I69" s="25"/>
      <c r="J69" s="25"/>
      <c r="K69" s="25"/>
      <c r="L69" s="25"/>
      <c r="M69" s="25"/>
      <c r="N69" s="25"/>
      <c r="O69" s="19"/>
      <c r="Q69" s="20"/>
      <c r="R69" s="20"/>
      <c r="S69" s="20"/>
      <c r="T69" s="20"/>
      <c r="U69" s="20"/>
      <c r="V69" s="20"/>
      <c r="W69" s="20"/>
      <c r="X69" s="20"/>
      <c r="Y69" s="20"/>
      <c r="Z69" s="20"/>
      <c r="AA69" s="20"/>
      <c r="AB69" s="20"/>
    </row>
    <row r="70" spans="1:28" ht="14.1" customHeight="1" x14ac:dyDescent="0.2">
      <c r="A70" s="19"/>
      <c r="B70" s="54" t="str">
        <f>AUX!A2</f>
        <v>ARS Norte</v>
      </c>
      <c r="C70" s="64">
        <f>AUX!B46</f>
        <v>54.49448974917572</v>
      </c>
      <c r="D70" s="65">
        <f>AUX!L46</f>
        <v>80.434752417648724</v>
      </c>
      <c r="E70" s="65">
        <f>AUX!V46</f>
        <v>113.90591332183652</v>
      </c>
      <c r="F70" s="70">
        <f>AUX!AE46</f>
        <v>171.55530099399274</v>
      </c>
      <c r="G70" s="26"/>
      <c r="H70" s="26"/>
      <c r="I70" s="26"/>
      <c r="J70" s="26"/>
      <c r="K70" s="26"/>
      <c r="L70" s="26"/>
      <c r="M70" s="26"/>
      <c r="N70" s="26"/>
      <c r="O70" s="19"/>
      <c r="Q70" s="20"/>
      <c r="R70" s="20"/>
      <c r="S70" s="20"/>
      <c r="T70" s="20"/>
      <c r="U70" s="20"/>
      <c r="V70" s="20"/>
      <c r="W70" s="20"/>
      <c r="X70" s="20"/>
      <c r="Y70" s="20"/>
      <c r="Z70" s="20"/>
      <c r="AA70" s="20"/>
      <c r="AB70" s="20"/>
    </row>
    <row r="71" spans="1:28" ht="14.1" customHeight="1" x14ac:dyDescent="0.2">
      <c r="A71" s="19"/>
      <c r="B71" s="508" t="str">
        <f>AUX!A3</f>
        <v>ACES Gerês/Cabreira</v>
      </c>
      <c r="C71" s="66">
        <f>AUX!B47</f>
        <v>57.282833992839642</v>
      </c>
      <c r="D71" s="67">
        <f>AUX!L47</f>
        <v>83.963203565840018</v>
      </c>
      <c r="E71" s="67">
        <f>AUX!V47</f>
        <v>113.74121779859485</v>
      </c>
      <c r="F71" s="76">
        <f>AUX!AE47</f>
        <v>169.97769635176039</v>
      </c>
      <c r="G71" s="25"/>
      <c r="H71" s="25"/>
      <c r="I71" s="25"/>
      <c r="J71" s="25"/>
      <c r="K71" s="25"/>
      <c r="L71" s="25"/>
      <c r="M71" s="25"/>
      <c r="N71" s="25"/>
      <c r="O71" s="19"/>
      <c r="Q71" s="20"/>
      <c r="R71" s="20"/>
      <c r="S71" s="20"/>
      <c r="T71" s="20"/>
      <c r="U71" s="20"/>
      <c r="V71" s="20"/>
      <c r="W71" s="20"/>
      <c r="X71" s="20"/>
      <c r="Y71" s="20"/>
      <c r="Z71" s="20"/>
      <c r="AA71" s="20"/>
      <c r="AB71" s="20"/>
    </row>
    <row r="72" spans="1:28" ht="17.100000000000001" customHeight="1" x14ac:dyDescent="0.2">
      <c r="A72" s="19"/>
      <c r="B72" s="602" t="s">
        <v>71</v>
      </c>
      <c r="C72" s="603"/>
      <c r="D72" s="603"/>
      <c r="E72" s="603"/>
      <c r="F72" s="604"/>
      <c r="G72" s="25"/>
      <c r="H72" s="25"/>
      <c r="I72" s="25"/>
      <c r="J72" s="25"/>
      <c r="K72" s="25"/>
      <c r="L72" s="25"/>
      <c r="M72" s="25"/>
      <c r="N72" s="25"/>
      <c r="O72" s="19"/>
      <c r="Q72" s="20"/>
      <c r="R72" s="20"/>
      <c r="S72" s="20"/>
      <c r="T72" s="20"/>
      <c r="U72" s="20"/>
      <c r="V72" s="20"/>
      <c r="W72" s="20"/>
      <c r="X72" s="20"/>
      <c r="Y72" s="20"/>
      <c r="Z72" s="20"/>
      <c r="AA72" s="20"/>
      <c r="AB72" s="20"/>
    </row>
    <row r="73" spans="1:28" ht="14.1" customHeight="1" x14ac:dyDescent="0.2">
      <c r="A73" s="19"/>
      <c r="B73" s="53" t="s">
        <v>58</v>
      </c>
      <c r="C73" s="64">
        <f>AUX!B51</f>
        <v>28.536817399626358</v>
      </c>
      <c r="D73" s="65">
        <f>AUX!L51</f>
        <v>23.700558061275899</v>
      </c>
      <c r="E73" s="65">
        <f>AUX!V51</f>
        <v>22.470303037639859</v>
      </c>
      <c r="F73" s="70">
        <f>AUX!AE51</f>
        <v>20.988006953583458</v>
      </c>
      <c r="G73" s="25"/>
      <c r="H73" s="25"/>
      <c r="I73" s="25"/>
      <c r="J73" s="25"/>
      <c r="K73" s="25"/>
      <c r="L73" s="25"/>
      <c r="M73" s="25"/>
      <c r="N73" s="25"/>
      <c r="O73" s="19"/>
      <c r="Q73" s="20"/>
      <c r="R73" s="20"/>
      <c r="S73" s="20"/>
      <c r="T73" s="20"/>
      <c r="U73" s="20"/>
      <c r="V73" s="20"/>
      <c r="W73" s="20"/>
      <c r="X73" s="20"/>
      <c r="Y73" s="20"/>
      <c r="Z73" s="20"/>
      <c r="AA73" s="20"/>
      <c r="AB73" s="20"/>
    </row>
    <row r="74" spans="1:28" ht="14.1" customHeight="1" x14ac:dyDescent="0.2">
      <c r="A74" s="19"/>
      <c r="B74" s="54" t="str">
        <f>AUX!A2</f>
        <v>ARS Norte</v>
      </c>
      <c r="C74" s="64">
        <f>AUX!B52</f>
        <v>32.072125168429437</v>
      </c>
      <c r="D74" s="65">
        <f>AUX!L52</f>
        <v>25.730241163811929</v>
      </c>
      <c r="E74" s="65">
        <f>AUX!V52</f>
        <v>21.884474955796836</v>
      </c>
      <c r="F74" s="70">
        <f>AUX!AE52</f>
        <v>18.825139523224721</v>
      </c>
      <c r="G74" s="25"/>
      <c r="H74" s="25"/>
      <c r="I74" s="25"/>
      <c r="J74" s="25"/>
      <c r="K74" s="25"/>
      <c r="L74" s="25"/>
      <c r="M74" s="25"/>
      <c r="N74" s="25"/>
      <c r="O74" s="19"/>
      <c r="Q74" s="20"/>
      <c r="R74" s="20"/>
      <c r="S74" s="20"/>
      <c r="T74" s="20"/>
      <c r="U74" s="20"/>
      <c r="V74" s="20"/>
      <c r="W74" s="20"/>
      <c r="X74" s="20"/>
      <c r="Y74" s="20"/>
      <c r="Z74" s="20"/>
      <c r="AA74" s="20"/>
      <c r="AB74" s="20"/>
    </row>
    <row r="75" spans="1:28" ht="14.1" customHeight="1" x14ac:dyDescent="0.2">
      <c r="A75" s="19"/>
      <c r="B75" s="508" t="str">
        <f>AUX!A3</f>
        <v>ACES Gerês/Cabreira</v>
      </c>
      <c r="C75" s="66">
        <f>AUX!B53</f>
        <v>40.054039367226181</v>
      </c>
      <c r="D75" s="67">
        <f>AUX!L53</f>
        <v>29.173987023946214</v>
      </c>
      <c r="E75" s="67">
        <f>AUX!V53</f>
        <v>23.621829447072166</v>
      </c>
      <c r="F75" s="76">
        <f>AUX!AE53</f>
        <v>17.794472005669736</v>
      </c>
      <c r="G75" s="25"/>
      <c r="H75" s="25"/>
      <c r="I75" s="25"/>
      <c r="J75" s="25"/>
      <c r="K75" s="25"/>
      <c r="L75" s="25"/>
      <c r="M75" s="25"/>
      <c r="N75" s="25"/>
      <c r="O75" s="19"/>
      <c r="Q75" s="20"/>
      <c r="R75" s="20"/>
      <c r="S75" s="20"/>
      <c r="T75" s="20"/>
      <c r="U75" s="20"/>
      <c r="V75" s="20"/>
      <c r="W75" s="20"/>
      <c r="X75" s="20"/>
      <c r="Y75" s="20"/>
      <c r="Z75" s="20"/>
      <c r="AA75" s="20"/>
      <c r="AB75" s="20"/>
    </row>
    <row r="76" spans="1:28" ht="17.100000000000001" customHeight="1" x14ac:dyDescent="0.2">
      <c r="A76" s="19"/>
      <c r="B76" s="602" t="s">
        <v>72</v>
      </c>
      <c r="C76" s="603"/>
      <c r="D76" s="603"/>
      <c r="E76" s="603"/>
      <c r="F76" s="604"/>
      <c r="G76" s="25"/>
      <c r="H76" s="25"/>
      <c r="I76" s="25"/>
      <c r="J76" s="25"/>
      <c r="K76" s="25"/>
      <c r="L76" s="25"/>
      <c r="M76" s="25"/>
      <c r="N76" s="25"/>
      <c r="O76" s="19"/>
      <c r="Q76" s="20"/>
      <c r="R76" s="20"/>
      <c r="S76" s="20"/>
      <c r="T76" s="20"/>
      <c r="U76" s="20"/>
      <c r="V76" s="20"/>
      <c r="W76" s="20"/>
      <c r="X76" s="20"/>
      <c r="Y76" s="20"/>
      <c r="Z76" s="20"/>
      <c r="AA76" s="20"/>
      <c r="AB76" s="20"/>
    </row>
    <row r="77" spans="1:28" ht="14.1" customHeight="1" x14ac:dyDescent="0.2">
      <c r="A77" s="19"/>
      <c r="B77" s="53" t="s">
        <v>58</v>
      </c>
      <c r="C77" s="64">
        <f>AUX!B57</f>
        <v>21.002520351147631</v>
      </c>
      <c r="D77" s="65">
        <f>AUX!L57</f>
        <v>24.849498041828422</v>
      </c>
      <c r="E77" s="65">
        <f>AUX!V57</f>
        <v>29.320412443519029</v>
      </c>
      <c r="F77" s="70">
        <f>AUX!AE57</f>
        <v>35.600660341218898</v>
      </c>
      <c r="G77" s="25"/>
      <c r="H77" s="25"/>
      <c r="I77" s="25"/>
      <c r="J77" s="25"/>
      <c r="K77" s="25"/>
      <c r="L77" s="25"/>
      <c r="M77" s="25"/>
      <c r="N77" s="25"/>
      <c r="O77" s="19"/>
      <c r="Q77" s="20"/>
      <c r="R77" s="20"/>
      <c r="S77" s="20"/>
      <c r="T77" s="20"/>
      <c r="U77" s="20"/>
      <c r="V77" s="20"/>
      <c r="W77" s="20"/>
      <c r="X77" s="20"/>
      <c r="Y77" s="20"/>
      <c r="Z77" s="20"/>
      <c r="AA77" s="20"/>
      <c r="AB77" s="20"/>
    </row>
    <row r="78" spans="1:28" ht="14.1" customHeight="1" x14ac:dyDescent="0.2">
      <c r="A78" s="19"/>
      <c r="B78" s="54" t="str">
        <f>AUX!A2</f>
        <v>ARS Norte</v>
      </c>
      <c r="C78" s="64">
        <f>AUX!B58</f>
        <v>17.47754096225259</v>
      </c>
      <c r="D78" s="65">
        <f>AUX!L58</f>
        <v>20.69605577657606</v>
      </c>
      <c r="E78" s="65">
        <f>AUX!V58</f>
        <v>24.927711074088968</v>
      </c>
      <c r="F78" s="70">
        <f>AUX!AE58</f>
        <v>32.295524771607262</v>
      </c>
      <c r="G78" s="25"/>
      <c r="H78" s="25"/>
      <c r="I78" s="25"/>
      <c r="J78" s="25"/>
      <c r="K78" s="25"/>
      <c r="L78" s="25"/>
      <c r="M78" s="25"/>
      <c r="N78" s="25"/>
      <c r="O78" s="19"/>
      <c r="Q78" s="20"/>
      <c r="R78" s="20"/>
      <c r="S78" s="20"/>
      <c r="T78" s="20"/>
      <c r="U78" s="20"/>
      <c r="V78" s="20"/>
      <c r="W78" s="20"/>
      <c r="X78" s="20"/>
      <c r="Y78" s="20"/>
      <c r="Z78" s="20"/>
      <c r="AA78" s="20"/>
      <c r="AB78" s="20"/>
    </row>
    <row r="79" spans="1:28" ht="14.1" customHeight="1" x14ac:dyDescent="0.2">
      <c r="A79" s="19"/>
      <c r="B79" s="509" t="str">
        <f>AUX!A3</f>
        <v>ACES Gerês/Cabreira</v>
      </c>
      <c r="C79" s="68">
        <f>AUX!B59</f>
        <v>22.944088878154812</v>
      </c>
      <c r="D79" s="69">
        <f>AUX!L59</f>
        <v>24.49541411318771</v>
      </c>
      <c r="E79" s="69">
        <f>AUX!V59</f>
        <v>26.867756479406964</v>
      </c>
      <c r="F79" s="77">
        <f>AUX!AE59</f>
        <v>30.246633593196314</v>
      </c>
      <c r="G79" s="25"/>
      <c r="H79" s="25"/>
      <c r="I79" s="25"/>
      <c r="J79" s="25"/>
      <c r="K79" s="25"/>
      <c r="L79" s="25"/>
      <c r="M79" s="25"/>
      <c r="N79" s="25"/>
      <c r="O79" s="19"/>
      <c r="Q79" s="20"/>
      <c r="R79" s="20"/>
      <c r="S79" s="20"/>
      <c r="T79" s="20"/>
      <c r="U79" s="20"/>
      <c r="V79" s="20"/>
      <c r="W79" s="20"/>
      <c r="X79" s="20"/>
      <c r="Y79" s="20"/>
      <c r="Z79" s="20"/>
      <c r="AA79" s="20"/>
      <c r="AB79" s="20"/>
    </row>
    <row r="80" spans="1:28" ht="14.1" customHeight="1" x14ac:dyDescent="0.2">
      <c r="A80" s="16"/>
      <c r="B80" s="42"/>
      <c r="C80" s="610" t="s">
        <v>60</v>
      </c>
      <c r="D80" s="610"/>
      <c r="E80" s="610"/>
      <c r="F80" s="610"/>
      <c r="G80" s="21"/>
      <c r="H80" s="21"/>
      <c r="I80" s="21"/>
      <c r="J80" s="21"/>
      <c r="K80" s="21"/>
      <c r="L80" s="21"/>
      <c r="M80" s="21"/>
      <c r="N80" s="22"/>
      <c r="O80" s="16"/>
    </row>
    <row r="81" spans="1:15" ht="20.100000000000001" customHeight="1" x14ac:dyDescent="0.2">
      <c r="A81" s="16"/>
      <c r="B81" s="24"/>
      <c r="C81" s="24"/>
      <c r="D81" s="24"/>
      <c r="E81" s="24"/>
      <c r="F81" s="23"/>
      <c r="G81" s="23"/>
      <c r="H81" s="23"/>
      <c r="I81" s="23"/>
      <c r="J81" s="23"/>
      <c r="K81" s="645" t="s">
        <v>60</v>
      </c>
      <c r="L81" s="645"/>
      <c r="M81" s="645"/>
      <c r="N81" s="645"/>
      <c r="O81" s="16"/>
    </row>
    <row r="82" spans="1:15" ht="15.95" customHeight="1" x14ac:dyDescent="0.2">
      <c r="A82" s="16"/>
      <c r="B82" s="606" t="s">
        <v>73</v>
      </c>
      <c r="C82" s="606"/>
      <c r="D82" s="606"/>
      <c r="E82" s="606"/>
      <c r="F82" s="606"/>
      <c r="H82" s="606" t="s">
        <v>74</v>
      </c>
      <c r="I82" s="606"/>
      <c r="J82" s="606"/>
      <c r="K82" s="606"/>
      <c r="L82" s="606"/>
      <c r="M82" s="606"/>
      <c r="N82" s="606"/>
      <c r="O82" s="16"/>
    </row>
    <row r="83" spans="1:15" ht="5.0999999999999996" customHeight="1" x14ac:dyDescent="0.2">
      <c r="A83" s="16"/>
      <c r="B83" s="16"/>
      <c r="C83" s="16"/>
      <c r="D83" s="16"/>
      <c r="E83" s="16"/>
      <c r="F83" s="16"/>
      <c r="G83" s="16"/>
      <c r="H83" s="16"/>
      <c r="I83" s="16"/>
      <c r="J83" s="16"/>
      <c r="K83" s="16"/>
      <c r="L83" s="16"/>
      <c r="M83" s="16"/>
      <c r="N83" s="16"/>
      <c r="O83" s="16"/>
    </row>
    <row r="84" spans="1:15" ht="15" customHeight="1" x14ac:dyDescent="0.2">
      <c r="A84" s="16"/>
      <c r="B84" s="24"/>
      <c r="C84" s="24"/>
      <c r="D84" s="24"/>
      <c r="E84" s="24"/>
      <c r="F84" s="23"/>
      <c r="G84" s="23"/>
      <c r="H84" s="23"/>
      <c r="I84" s="23"/>
      <c r="J84" s="23"/>
      <c r="K84" s="23"/>
      <c r="L84" s="23"/>
      <c r="M84" s="23"/>
      <c r="N84" s="23"/>
      <c r="O84" s="16"/>
    </row>
    <row r="85" spans="1:15" ht="15" customHeight="1" x14ac:dyDescent="0.2">
      <c r="A85" s="16"/>
      <c r="B85" s="24"/>
      <c r="C85" s="24"/>
      <c r="D85" s="24"/>
      <c r="E85" s="24"/>
      <c r="F85" s="23"/>
      <c r="G85" s="23"/>
      <c r="H85" s="23"/>
      <c r="I85" s="23"/>
      <c r="J85" s="23"/>
      <c r="K85" s="23"/>
      <c r="L85" s="23"/>
      <c r="M85" s="23"/>
      <c r="N85" s="23"/>
      <c r="O85" s="16"/>
    </row>
    <row r="86" spans="1:15" ht="15" customHeight="1" x14ac:dyDescent="0.2">
      <c r="A86" s="16"/>
      <c r="B86" s="24"/>
      <c r="C86" s="24"/>
      <c r="D86" s="24"/>
      <c r="E86" s="24"/>
      <c r="F86" s="23"/>
      <c r="G86" s="23"/>
      <c r="H86" s="23"/>
      <c r="I86" s="23"/>
      <c r="J86" s="23"/>
      <c r="K86" s="23"/>
      <c r="L86" s="23"/>
      <c r="M86" s="23"/>
      <c r="N86" s="23"/>
      <c r="O86" s="16"/>
    </row>
    <row r="87" spans="1:15" ht="15" customHeight="1" x14ac:dyDescent="0.2">
      <c r="A87" s="16"/>
      <c r="B87" s="24"/>
      <c r="C87" s="24"/>
      <c r="D87" s="24"/>
      <c r="E87" s="24"/>
      <c r="F87" s="23"/>
      <c r="G87" s="23"/>
      <c r="H87" s="23"/>
      <c r="I87" s="23"/>
      <c r="J87" s="23"/>
      <c r="K87" s="23"/>
      <c r="L87" s="23"/>
      <c r="M87" s="23"/>
      <c r="N87" s="23"/>
      <c r="O87" s="16"/>
    </row>
    <row r="88" spans="1:15" ht="15" customHeight="1" x14ac:dyDescent="0.2">
      <c r="A88" s="16"/>
      <c r="B88" s="24"/>
      <c r="C88" s="24"/>
      <c r="D88" s="24"/>
      <c r="E88" s="24"/>
      <c r="F88" s="23"/>
      <c r="G88" s="23"/>
      <c r="H88" s="23"/>
      <c r="I88" s="23"/>
      <c r="J88" s="23"/>
      <c r="K88" s="23"/>
      <c r="L88" s="23"/>
      <c r="M88" s="23"/>
      <c r="N88" s="23"/>
      <c r="O88" s="16"/>
    </row>
    <row r="89" spans="1:15" ht="15" customHeight="1" x14ac:dyDescent="0.2">
      <c r="A89" s="16"/>
      <c r="B89" s="16"/>
      <c r="C89" s="16"/>
      <c r="D89" s="16"/>
      <c r="E89" s="16"/>
      <c r="F89" s="16"/>
      <c r="G89" s="16"/>
      <c r="H89" s="16"/>
      <c r="I89" s="16"/>
      <c r="J89" s="16"/>
      <c r="K89" s="16"/>
      <c r="L89" s="16"/>
      <c r="M89" s="16"/>
      <c r="N89" s="16"/>
      <c r="O89" s="16"/>
    </row>
    <row r="90" spans="1:15" ht="15" customHeight="1" x14ac:dyDescent="0.2">
      <c r="A90" s="16"/>
      <c r="B90" s="16"/>
      <c r="C90" s="16"/>
      <c r="D90" s="16"/>
      <c r="E90" s="16"/>
      <c r="F90" s="16"/>
      <c r="G90" s="16"/>
      <c r="H90" s="16"/>
      <c r="I90" s="16"/>
      <c r="J90" s="16"/>
      <c r="K90" s="16"/>
      <c r="L90" s="16"/>
      <c r="M90" s="16"/>
      <c r="N90" s="16"/>
      <c r="O90" s="16"/>
    </row>
    <row r="91" spans="1:15" ht="15" customHeight="1" x14ac:dyDescent="0.2">
      <c r="A91" s="16"/>
      <c r="B91" s="27"/>
      <c r="C91" s="24"/>
      <c r="D91" s="24"/>
      <c r="E91" s="24"/>
      <c r="F91" s="23"/>
      <c r="G91" s="23"/>
      <c r="H91" s="23"/>
      <c r="I91" s="23"/>
      <c r="J91" s="23"/>
      <c r="K91" s="23"/>
      <c r="L91" s="23"/>
      <c r="M91" s="23"/>
      <c r="N91" s="23"/>
      <c r="O91" s="16"/>
    </row>
    <row r="92" spans="1:15" ht="15" customHeight="1" x14ac:dyDescent="0.2">
      <c r="A92" s="16"/>
      <c r="B92" s="24"/>
      <c r="C92" s="24"/>
      <c r="D92" s="24"/>
      <c r="E92" s="24"/>
      <c r="F92" s="23"/>
      <c r="G92" s="23"/>
      <c r="H92" s="23"/>
      <c r="I92" s="23"/>
      <c r="J92" s="23"/>
      <c r="K92" s="23"/>
      <c r="L92" s="23"/>
      <c r="M92" s="23"/>
      <c r="N92" s="23"/>
      <c r="O92" s="16"/>
    </row>
    <row r="93" spans="1:15" ht="15" customHeight="1" x14ac:dyDescent="0.2">
      <c r="A93" s="16"/>
      <c r="B93" s="24"/>
      <c r="C93" s="24"/>
      <c r="D93" s="24"/>
      <c r="E93" s="24"/>
      <c r="F93" s="23"/>
      <c r="G93" s="23"/>
      <c r="H93" s="23"/>
      <c r="I93" s="23"/>
      <c r="J93" s="23"/>
      <c r="K93" s="23"/>
      <c r="L93" s="23"/>
      <c r="M93" s="23"/>
      <c r="N93" s="23"/>
      <c r="O93" s="16"/>
    </row>
    <row r="94" spans="1:15" ht="15" customHeight="1" x14ac:dyDescent="0.2">
      <c r="A94" s="16"/>
      <c r="B94" s="16"/>
      <c r="C94" s="16"/>
      <c r="D94" s="16"/>
      <c r="E94" s="16"/>
      <c r="F94" s="16"/>
      <c r="G94" s="16"/>
      <c r="H94" s="16"/>
      <c r="I94" s="16"/>
      <c r="J94" s="16"/>
      <c r="K94" s="16"/>
      <c r="L94" s="16"/>
      <c r="M94" s="16"/>
      <c r="N94" s="16"/>
      <c r="O94" s="16"/>
    </row>
    <row r="95" spans="1:15" ht="15" customHeight="1" x14ac:dyDescent="0.2">
      <c r="A95" s="16"/>
      <c r="B95" s="16"/>
      <c r="C95" s="16"/>
      <c r="D95" s="16"/>
      <c r="E95" s="16"/>
      <c r="F95" s="16"/>
      <c r="G95" s="16"/>
      <c r="H95" s="16"/>
      <c r="I95" s="16"/>
      <c r="J95" s="16"/>
      <c r="K95" s="16"/>
      <c r="L95" s="16"/>
      <c r="M95" s="16"/>
      <c r="N95" s="16"/>
      <c r="O95" s="16"/>
    </row>
    <row r="96" spans="1:15" ht="15" customHeight="1" x14ac:dyDescent="0.2">
      <c r="A96" s="16"/>
      <c r="B96" s="27"/>
      <c r="C96" s="24"/>
      <c r="D96" s="24"/>
      <c r="E96" s="24"/>
      <c r="F96" s="23"/>
      <c r="G96" s="23"/>
      <c r="H96" s="23"/>
      <c r="I96" s="23"/>
      <c r="J96" s="23"/>
      <c r="K96" s="23"/>
      <c r="L96" s="23"/>
      <c r="M96" s="23"/>
      <c r="N96" s="23"/>
      <c r="O96" s="16"/>
    </row>
    <row r="97" spans="1:15" ht="15" customHeight="1" x14ac:dyDescent="0.2">
      <c r="A97" s="16"/>
      <c r="B97" s="24"/>
      <c r="C97" s="24"/>
      <c r="D97" s="24"/>
      <c r="E97" s="24"/>
      <c r="F97" s="23"/>
      <c r="G97" s="23"/>
      <c r="H97" s="23"/>
      <c r="I97" s="23"/>
      <c r="J97" s="23"/>
      <c r="K97" s="23"/>
      <c r="L97" s="23"/>
      <c r="M97" s="23"/>
      <c r="N97" s="23"/>
      <c r="O97" s="16"/>
    </row>
    <row r="98" spans="1:15" ht="15" customHeight="1" x14ac:dyDescent="0.2">
      <c r="A98" s="16"/>
      <c r="B98" s="24"/>
      <c r="C98" s="650" t="s">
        <v>60</v>
      </c>
      <c r="D98" s="650"/>
      <c r="E98" s="650"/>
      <c r="F98" s="650"/>
      <c r="G98" s="23"/>
      <c r="H98" s="23"/>
      <c r="I98" s="23"/>
      <c r="J98" s="23"/>
      <c r="K98" s="650" t="s">
        <v>60</v>
      </c>
      <c r="L98" s="650"/>
      <c r="M98" s="650"/>
      <c r="N98" s="650"/>
      <c r="O98" s="16"/>
    </row>
    <row r="99" spans="1:15" ht="12.75" customHeight="1" x14ac:dyDescent="0.2">
      <c r="A99" s="16"/>
      <c r="B99" s="104" t="s">
        <v>67</v>
      </c>
      <c r="C99" s="21"/>
      <c r="D99" s="21"/>
      <c r="E99" s="22"/>
      <c r="F99" s="21"/>
      <c r="G99" s="21"/>
      <c r="H99" s="21"/>
      <c r="I99" s="21"/>
      <c r="J99" s="21"/>
      <c r="K99" s="21"/>
      <c r="L99" s="21"/>
      <c r="M99" s="21"/>
      <c r="O99" s="16"/>
    </row>
    <row r="100" spans="1:15" ht="20.100000000000001" customHeight="1" x14ac:dyDescent="0.2">
      <c r="A100" s="16"/>
      <c r="B100" s="16"/>
      <c r="C100" s="16"/>
      <c r="D100" s="16"/>
      <c r="E100" s="16"/>
      <c r="F100" s="16"/>
      <c r="G100" s="16"/>
      <c r="H100" s="16"/>
      <c r="I100" s="16"/>
      <c r="J100" s="16"/>
      <c r="K100" s="16"/>
      <c r="L100" s="16"/>
      <c r="M100" s="16"/>
      <c r="N100" s="16"/>
      <c r="O100" s="16"/>
    </row>
    <row r="101" spans="1:15" ht="20.100000000000001" customHeight="1" thickBot="1" x14ac:dyDescent="0.3">
      <c r="A101" s="16"/>
      <c r="B101" s="607" t="s">
        <v>25</v>
      </c>
      <c r="C101" s="607"/>
      <c r="D101" s="607"/>
      <c r="E101" s="607"/>
      <c r="F101" s="607"/>
      <c r="G101" s="607"/>
      <c r="H101" s="607"/>
      <c r="I101" s="607"/>
      <c r="J101" s="607"/>
      <c r="K101" s="607"/>
      <c r="L101" s="607"/>
      <c r="M101" s="607"/>
      <c r="N101" s="607"/>
      <c r="O101" s="16"/>
    </row>
    <row r="102" spans="1:15" ht="9.9499999999999993" customHeight="1" x14ac:dyDescent="0.2">
      <c r="A102" s="16"/>
      <c r="B102" s="16"/>
      <c r="C102" s="16"/>
      <c r="D102" s="16"/>
      <c r="E102" s="16"/>
      <c r="F102" s="16"/>
      <c r="G102" s="16"/>
      <c r="H102" s="16"/>
      <c r="I102" s="16"/>
      <c r="J102" s="16"/>
      <c r="K102" s="16"/>
      <c r="L102" s="16"/>
      <c r="M102" s="16"/>
      <c r="N102" s="16"/>
      <c r="O102" s="16"/>
    </row>
    <row r="103" spans="1:15" ht="15.95" customHeight="1" x14ac:dyDescent="0.2">
      <c r="A103" s="16"/>
      <c r="B103" s="606" t="s">
        <v>75</v>
      </c>
      <c r="C103" s="606"/>
      <c r="D103" s="606"/>
      <c r="E103" s="606"/>
      <c r="F103" s="606"/>
      <c r="G103" s="55"/>
      <c r="H103" s="606" t="s">
        <v>76</v>
      </c>
      <c r="I103" s="606"/>
      <c r="J103" s="606"/>
      <c r="K103" s="606"/>
      <c r="L103" s="606"/>
      <c r="M103" s="606"/>
      <c r="N103" s="606"/>
      <c r="O103" s="16"/>
    </row>
    <row r="104" spans="1:15" ht="5.0999999999999996" customHeight="1" x14ac:dyDescent="0.2">
      <c r="A104" s="16"/>
      <c r="B104" s="24"/>
      <c r="C104" s="24"/>
      <c r="D104" s="24"/>
      <c r="E104" s="24"/>
      <c r="F104" s="24"/>
      <c r="G104" s="24"/>
      <c r="H104" s="24"/>
      <c r="I104" s="24"/>
      <c r="J104" s="24"/>
      <c r="K104" s="24"/>
      <c r="L104" s="24"/>
      <c r="M104" s="24"/>
      <c r="N104" s="24"/>
      <c r="O104" s="16"/>
    </row>
    <row r="105" spans="1:15" ht="21.95" customHeight="1" x14ac:dyDescent="0.2">
      <c r="A105" s="16"/>
      <c r="B105" s="43" t="s">
        <v>50</v>
      </c>
      <c r="C105" s="44">
        <v>2002</v>
      </c>
      <c r="D105" s="44">
        <v>2007</v>
      </c>
      <c r="E105" s="44">
        <v>2012</v>
      </c>
      <c r="F105" s="44">
        <v>2020</v>
      </c>
      <c r="G105" s="80"/>
      <c r="H105" s="80"/>
      <c r="I105" s="80"/>
      <c r="J105" s="80"/>
      <c r="K105" s="80"/>
      <c r="L105" s="80"/>
      <c r="M105" s="80"/>
      <c r="N105" s="80"/>
      <c r="O105" s="16"/>
    </row>
    <row r="106" spans="1:15" ht="18" customHeight="1" x14ac:dyDescent="0.2">
      <c r="A106" s="16"/>
      <c r="B106" s="461" t="s">
        <v>58</v>
      </c>
      <c r="C106" s="445">
        <f>AUX!H63</f>
        <v>108192</v>
      </c>
      <c r="D106" s="445">
        <f>AUX!M63</f>
        <v>96925</v>
      </c>
      <c r="E106" s="445">
        <f>AUX!R63</f>
        <v>85306</v>
      </c>
      <c r="F106" s="445">
        <f>AUX!Z63</f>
        <v>80567</v>
      </c>
      <c r="G106" s="81"/>
      <c r="H106" s="81"/>
      <c r="I106" s="81"/>
      <c r="J106" s="81"/>
      <c r="K106" s="81"/>
      <c r="L106" s="81"/>
      <c r="M106" s="81"/>
      <c r="N106" s="81"/>
      <c r="O106" s="16"/>
    </row>
    <row r="107" spans="1:15" ht="18" customHeight="1" x14ac:dyDescent="0.2">
      <c r="A107" s="16"/>
      <c r="B107" s="467" t="str">
        <f>AUX!A2</f>
        <v>ARS Norte</v>
      </c>
      <c r="C107" s="448">
        <f>AUX!H64</f>
        <v>41616</v>
      </c>
      <c r="D107" s="448">
        <f>AUX!M64</f>
        <v>34059</v>
      </c>
      <c r="E107" s="448">
        <f>AUX!R64</f>
        <v>28680</v>
      </c>
      <c r="F107" s="448">
        <f>AUX!Z64</f>
        <v>26853</v>
      </c>
      <c r="G107" s="81"/>
      <c r="H107" s="81"/>
      <c r="I107" s="81"/>
      <c r="J107" s="81"/>
      <c r="K107" s="81"/>
      <c r="L107" s="81"/>
      <c r="M107" s="81"/>
      <c r="N107" s="81"/>
      <c r="O107" s="16"/>
    </row>
    <row r="108" spans="1:15" ht="18" customHeight="1" x14ac:dyDescent="0.2">
      <c r="A108" s="16"/>
      <c r="B108" s="510" t="str">
        <f>AUX!A3</f>
        <v>ACES Gerês/Cabreira</v>
      </c>
      <c r="C108" s="449">
        <f>AUX!H65</f>
        <v>1339</v>
      </c>
      <c r="D108" s="449">
        <f>AUX!M65</f>
        <v>1012</v>
      </c>
      <c r="E108" s="449">
        <f>AUX!R65</f>
        <v>839</v>
      </c>
      <c r="F108" s="449">
        <f>AUX!Z65</f>
        <v>773</v>
      </c>
      <c r="G108" s="82"/>
      <c r="H108" s="82"/>
      <c r="I108" s="82"/>
      <c r="J108" s="82"/>
      <c r="K108" s="82"/>
      <c r="L108" s="82"/>
      <c r="M108" s="82"/>
      <c r="N108" s="82"/>
      <c r="O108" s="16"/>
    </row>
    <row r="109" spans="1:15" ht="20.100000000000001" customHeight="1" x14ac:dyDescent="0.2">
      <c r="A109" s="16"/>
      <c r="B109" s="27"/>
      <c r="C109" s="651" t="s">
        <v>60</v>
      </c>
      <c r="D109" s="651"/>
      <c r="E109" s="651"/>
      <c r="F109" s="651"/>
      <c r="G109" s="23"/>
      <c r="H109" s="23"/>
      <c r="I109" s="23"/>
      <c r="J109" s="23"/>
      <c r="K109" s="23"/>
      <c r="L109" s="23"/>
      <c r="M109" s="23"/>
      <c r="N109" s="23"/>
      <c r="O109" s="16"/>
    </row>
    <row r="110" spans="1:15" ht="15.95" customHeight="1" x14ac:dyDescent="0.2">
      <c r="A110" s="16"/>
      <c r="B110" s="606" t="s">
        <v>77</v>
      </c>
      <c r="C110" s="606"/>
      <c r="D110" s="606"/>
      <c r="E110" s="606"/>
      <c r="F110" s="606"/>
      <c r="G110" s="606"/>
      <c r="H110" s="606"/>
      <c r="I110" s="606"/>
      <c r="J110" s="606"/>
      <c r="K110" s="606"/>
      <c r="L110" s="606"/>
      <c r="M110" s="606"/>
      <c r="N110" s="606"/>
      <c r="O110" s="16"/>
    </row>
    <row r="111" spans="1:15" ht="5.0999999999999996" customHeight="1" x14ac:dyDescent="0.2">
      <c r="A111" s="16"/>
      <c r="B111" s="24"/>
      <c r="C111" s="24"/>
      <c r="D111" s="24"/>
      <c r="E111" s="24"/>
      <c r="F111" s="24"/>
      <c r="G111" s="24"/>
      <c r="H111" s="24"/>
      <c r="I111" s="24"/>
      <c r="J111" s="24"/>
      <c r="K111" s="24"/>
      <c r="L111" s="24"/>
      <c r="M111" s="24"/>
      <c r="N111" s="24"/>
      <c r="O111" s="16"/>
    </row>
    <row r="112" spans="1:15" ht="21.95" customHeight="1" x14ac:dyDescent="0.2">
      <c r="A112" s="16"/>
      <c r="B112" s="43" t="s">
        <v>50</v>
      </c>
      <c r="C112" s="44">
        <v>2002</v>
      </c>
      <c r="D112" s="44">
        <v>2007</v>
      </c>
      <c r="E112" s="44">
        <v>2012</v>
      </c>
      <c r="F112" s="44">
        <v>2020</v>
      </c>
      <c r="G112" s="80"/>
      <c r="H112" s="80"/>
      <c r="I112" s="80"/>
      <c r="J112" s="80"/>
      <c r="K112" s="80"/>
      <c r="L112" s="80"/>
      <c r="M112" s="80"/>
      <c r="N112" s="80"/>
      <c r="O112" s="16"/>
    </row>
    <row r="113" spans="1:15" ht="18" customHeight="1" x14ac:dyDescent="0.2">
      <c r="A113" s="16"/>
      <c r="B113" s="461" t="s">
        <v>58</v>
      </c>
      <c r="C113" s="47">
        <f>AUX!H69</f>
        <v>10.898670928677733</v>
      </c>
      <c r="D113" s="47">
        <f>AUX!M69</f>
        <v>9.6590035416180218</v>
      </c>
      <c r="E113" s="47">
        <f>AUX!R69</f>
        <v>8.527352357854511</v>
      </c>
      <c r="F113" s="47">
        <f>AUX!Z69</f>
        <v>8.2207084775883992</v>
      </c>
      <c r="G113" s="83"/>
      <c r="H113" s="83"/>
      <c r="I113" s="83"/>
      <c r="J113" s="83"/>
      <c r="K113" s="83"/>
      <c r="L113" s="83"/>
      <c r="M113" s="83"/>
      <c r="N113" s="83"/>
      <c r="O113" s="16"/>
    </row>
    <row r="114" spans="1:15" ht="18" customHeight="1" x14ac:dyDescent="0.2">
      <c r="A114" s="16"/>
      <c r="B114" s="467" t="str">
        <f>AUX!A2</f>
        <v>ARS Norte</v>
      </c>
      <c r="C114" s="85">
        <f>AUX!H70</f>
        <v>11.265963058328891</v>
      </c>
      <c r="D114" s="85">
        <f>AUX!M70</f>
        <v>9.1752350280134394</v>
      </c>
      <c r="E114" s="85">
        <f>AUX!R70</f>
        <v>7.8156317540288791</v>
      </c>
      <c r="F114" s="85">
        <f>AUX!Z70</f>
        <v>7.5336810503218921</v>
      </c>
      <c r="G114" s="83"/>
      <c r="H114" s="83"/>
      <c r="I114" s="83"/>
      <c r="J114" s="83"/>
      <c r="K114" s="83"/>
      <c r="L114" s="83"/>
      <c r="M114" s="83"/>
      <c r="N114" s="83"/>
      <c r="O114" s="16"/>
    </row>
    <row r="115" spans="1:15" ht="18" customHeight="1" x14ac:dyDescent="0.2">
      <c r="A115" s="16"/>
      <c r="B115" s="510" t="str">
        <f>AUX!A3</f>
        <v>ACES Gerês/Cabreira</v>
      </c>
      <c r="C115" s="86">
        <f>AUX!H71</f>
        <v>12.041745918261816</v>
      </c>
      <c r="D115" s="86">
        <f>AUX!M71</f>
        <v>9.1395955819267201</v>
      </c>
      <c r="E115" s="86">
        <f>AUX!R71</f>
        <v>7.7316143776695494</v>
      </c>
      <c r="F115" s="86">
        <f>AUX!Z71</f>
        <v>7.3905872792026202</v>
      </c>
      <c r="G115" s="84"/>
      <c r="H115" s="84"/>
      <c r="I115" s="84"/>
      <c r="J115" s="84"/>
      <c r="K115" s="84"/>
      <c r="L115" s="84"/>
      <c r="M115" s="84"/>
      <c r="N115" s="84"/>
      <c r="O115" s="16"/>
    </row>
    <row r="116" spans="1:15" ht="15" customHeight="1" x14ac:dyDescent="0.2">
      <c r="A116" s="16"/>
      <c r="B116" s="27"/>
      <c r="C116" s="610" t="s">
        <v>60</v>
      </c>
      <c r="D116" s="610"/>
      <c r="E116" s="610"/>
      <c r="F116" s="610"/>
      <c r="G116" s="23"/>
      <c r="H116" s="23"/>
      <c r="I116" s="23"/>
      <c r="J116" s="23"/>
      <c r="K116" s="23"/>
      <c r="L116" s="23"/>
      <c r="M116" s="23"/>
      <c r="N116" s="23"/>
      <c r="O116" s="16"/>
    </row>
    <row r="117" spans="1:15" ht="20.100000000000001" customHeight="1" x14ac:dyDescent="0.2">
      <c r="A117" s="16"/>
      <c r="B117" s="27"/>
      <c r="C117" s="24"/>
      <c r="D117" s="24"/>
      <c r="E117" s="24"/>
      <c r="F117" s="23"/>
      <c r="G117" s="23"/>
      <c r="H117" s="23"/>
      <c r="I117" s="23"/>
      <c r="J117" s="23"/>
      <c r="K117" s="650" t="s">
        <v>60</v>
      </c>
      <c r="L117" s="650"/>
      <c r="M117" s="650"/>
      <c r="N117" s="650"/>
      <c r="O117" s="16"/>
    </row>
    <row r="118" spans="1:15" ht="15.95" customHeight="1" x14ac:dyDescent="0.2">
      <c r="A118" s="16"/>
      <c r="B118" s="606" t="s">
        <v>78</v>
      </c>
      <c r="C118" s="606"/>
      <c r="D118" s="606"/>
      <c r="E118" s="606"/>
      <c r="F118" s="606"/>
      <c r="G118" s="55"/>
      <c r="H118" s="606" t="s">
        <v>79</v>
      </c>
      <c r="I118" s="606"/>
      <c r="J118" s="606"/>
      <c r="K118" s="606"/>
      <c r="L118" s="606"/>
      <c r="M118" s="606"/>
      <c r="N118" s="606"/>
      <c r="O118" s="16"/>
    </row>
    <row r="119" spans="1:15" ht="5.0999999999999996" customHeight="1" x14ac:dyDescent="0.2">
      <c r="A119" s="16"/>
      <c r="B119" s="24"/>
      <c r="C119" s="24"/>
      <c r="D119" s="24"/>
      <c r="E119" s="24"/>
      <c r="F119" s="24"/>
      <c r="G119" s="24"/>
      <c r="H119" s="24"/>
      <c r="I119" s="24"/>
      <c r="J119" s="24"/>
      <c r="K119" s="24"/>
      <c r="L119" s="24"/>
      <c r="M119" s="24"/>
      <c r="N119" s="24"/>
      <c r="O119" s="16"/>
    </row>
    <row r="120" spans="1:15" ht="21.95" customHeight="1" x14ac:dyDescent="0.2">
      <c r="A120" s="16"/>
      <c r="B120" s="43" t="s">
        <v>50</v>
      </c>
      <c r="C120" s="44">
        <v>2002</v>
      </c>
      <c r="D120" s="44">
        <v>2007</v>
      </c>
      <c r="E120" s="44">
        <v>2012</v>
      </c>
      <c r="F120" s="44">
        <v>2020</v>
      </c>
      <c r="G120" s="80"/>
      <c r="H120" s="80"/>
      <c r="I120" s="80"/>
      <c r="J120" s="80"/>
      <c r="K120" s="80"/>
      <c r="L120" s="80"/>
      <c r="M120" s="80"/>
      <c r="N120" s="80"/>
      <c r="O120" s="16"/>
    </row>
    <row r="121" spans="1:15" ht="18" customHeight="1" x14ac:dyDescent="0.2">
      <c r="A121" s="16"/>
      <c r="B121" s="461" t="s">
        <v>58</v>
      </c>
      <c r="C121" s="91">
        <f>AUX!H75</f>
        <v>1.4624444371409304</v>
      </c>
      <c r="D121" s="91">
        <f>AUX!M75</f>
        <v>1.3502316877831153</v>
      </c>
      <c r="E121" s="91">
        <f>AUX!R75</f>
        <v>1.2877062357186866</v>
      </c>
      <c r="F121" s="91">
        <f>AUX!Z75</f>
        <v>1.4122579083390987</v>
      </c>
      <c r="G121" s="81"/>
      <c r="H121" s="81"/>
      <c r="I121" s="81"/>
      <c r="J121" s="81"/>
      <c r="K121" s="81"/>
      <c r="L121" s="81"/>
      <c r="M121" s="81"/>
      <c r="N121" s="81"/>
      <c r="O121" s="16"/>
    </row>
    <row r="122" spans="1:15" ht="18" customHeight="1" x14ac:dyDescent="0.2">
      <c r="A122" s="16"/>
      <c r="B122" s="467" t="str">
        <f>AUX!A2</f>
        <v>ARS Norte</v>
      </c>
      <c r="C122" s="92">
        <f>AUX!H76</f>
        <v>1.4364476900073118</v>
      </c>
      <c r="D122" s="92">
        <f>AUX!M76</f>
        <v>1.2438942364953052</v>
      </c>
      <c r="E122" s="92">
        <f>AUX!R76</f>
        <v>1.1561259584842396</v>
      </c>
      <c r="F122" s="92">
        <f>AUX!Z76</f>
        <v>1.252750400751685</v>
      </c>
      <c r="G122" s="81"/>
      <c r="H122" s="81"/>
      <c r="I122" s="81"/>
      <c r="J122" s="81"/>
      <c r="K122" s="81"/>
      <c r="L122" s="81"/>
      <c r="M122" s="81"/>
      <c r="N122" s="81"/>
      <c r="O122" s="16"/>
    </row>
    <row r="123" spans="1:15" ht="18" customHeight="1" x14ac:dyDescent="0.2">
      <c r="A123" s="16"/>
      <c r="B123" s="510" t="str">
        <f>AUX!A3</f>
        <v>ACES Gerês/Cabreira</v>
      </c>
      <c r="C123" s="93">
        <f>AUX!H77</f>
        <v>1.5641909587037817</v>
      </c>
      <c r="D123" s="93">
        <f>AUX!M77</f>
        <v>1.2326429229026312</v>
      </c>
      <c r="E123" s="93">
        <f>AUX!R77</f>
        <v>1.1282295182983451</v>
      </c>
      <c r="F123" s="93">
        <f>AUX!Z77</f>
        <v>1.1632045170563206</v>
      </c>
      <c r="G123" s="82"/>
      <c r="H123" s="82"/>
      <c r="I123" s="82"/>
      <c r="J123" s="82"/>
      <c r="K123" s="82"/>
      <c r="L123" s="82"/>
      <c r="M123" s="82"/>
      <c r="N123" s="82"/>
      <c r="O123" s="16"/>
    </row>
    <row r="124" spans="1:15" ht="15" customHeight="1" x14ac:dyDescent="0.2">
      <c r="A124" s="16"/>
      <c r="B124" s="27"/>
      <c r="C124" s="610" t="s">
        <v>60</v>
      </c>
      <c r="D124" s="610"/>
      <c r="E124" s="610"/>
      <c r="F124" s="610"/>
      <c r="G124" s="23"/>
      <c r="H124" s="23"/>
      <c r="I124" s="23"/>
      <c r="J124" s="23"/>
      <c r="K124" s="23"/>
      <c r="L124" s="23"/>
      <c r="M124" s="23"/>
      <c r="N124" s="23"/>
      <c r="O124" s="16"/>
    </row>
    <row r="125" spans="1:15" ht="9.9499999999999993" customHeight="1" x14ac:dyDescent="0.2">
      <c r="A125" s="16"/>
      <c r="B125" s="606"/>
      <c r="C125" s="606"/>
      <c r="D125" s="606"/>
      <c r="E125" s="606"/>
      <c r="F125" s="606"/>
      <c r="G125" s="606"/>
      <c r="H125" s="606"/>
      <c r="I125" s="606"/>
      <c r="J125" s="606"/>
      <c r="K125" s="606"/>
      <c r="L125" s="606"/>
      <c r="M125" s="606"/>
      <c r="N125" s="606"/>
      <c r="O125" s="16"/>
    </row>
    <row r="126" spans="1:15" ht="20.100000000000001" customHeight="1" x14ac:dyDescent="0.2">
      <c r="A126" s="16"/>
      <c r="B126" s="652" t="s">
        <v>80</v>
      </c>
      <c r="C126" s="652"/>
      <c r="D126" s="652"/>
      <c r="E126" s="652"/>
      <c r="F126" s="652"/>
      <c r="G126" s="24"/>
      <c r="H126" s="24"/>
      <c r="I126" s="24"/>
      <c r="J126" s="24"/>
      <c r="K126" s="24"/>
      <c r="L126" s="24"/>
      <c r="M126" s="24"/>
      <c r="N126" s="24"/>
      <c r="O126" s="16"/>
    </row>
    <row r="127" spans="1:15" ht="20.100000000000001" customHeight="1" x14ac:dyDescent="0.2">
      <c r="A127" s="16"/>
      <c r="B127" s="652"/>
      <c r="C127" s="652"/>
      <c r="D127" s="652"/>
      <c r="E127" s="652"/>
      <c r="F127" s="652"/>
      <c r="G127" s="80"/>
      <c r="H127" s="80"/>
      <c r="I127" s="80"/>
      <c r="J127" s="80"/>
      <c r="K127" s="80"/>
      <c r="L127" s="80"/>
      <c r="M127" s="80"/>
      <c r="N127" s="80"/>
      <c r="O127" s="16"/>
    </row>
    <row r="128" spans="1:15" ht="31.5" customHeight="1" x14ac:dyDescent="0.2">
      <c r="A128" s="16"/>
      <c r="B128" s="652"/>
      <c r="C128" s="652"/>
      <c r="D128" s="652"/>
      <c r="E128" s="652"/>
      <c r="F128" s="652"/>
      <c r="G128" s="83"/>
      <c r="H128" s="83"/>
      <c r="I128" s="83"/>
      <c r="J128" s="83"/>
      <c r="K128" s="83"/>
      <c r="L128" s="83"/>
      <c r="M128" s="83"/>
      <c r="N128" s="83"/>
      <c r="O128" s="16"/>
    </row>
    <row r="129" spans="1:15" ht="15" customHeight="1" x14ac:dyDescent="0.2">
      <c r="A129" s="16"/>
      <c r="B129" s="87"/>
      <c r="C129" s="88"/>
      <c r="D129" s="88"/>
      <c r="E129" s="88"/>
      <c r="F129" s="88"/>
      <c r="G129" s="83"/>
      <c r="H129" s="83"/>
      <c r="I129" s="83"/>
      <c r="J129" s="83"/>
      <c r="K129" s="83"/>
      <c r="L129" s="83"/>
      <c r="M129" s="83"/>
      <c r="N129" s="83"/>
      <c r="O129" s="16"/>
    </row>
    <row r="130" spans="1:15" ht="12.75" customHeight="1" x14ac:dyDescent="0.2">
      <c r="A130" s="16"/>
      <c r="B130" s="104" t="s">
        <v>67</v>
      </c>
      <c r="C130" s="21"/>
      <c r="D130" s="21"/>
      <c r="E130" s="22"/>
      <c r="F130" s="21"/>
      <c r="G130" s="21"/>
      <c r="H130" s="21"/>
      <c r="I130" s="21"/>
      <c r="J130" s="21"/>
      <c r="K130" s="21"/>
      <c r="L130" s="21"/>
      <c r="M130" s="21"/>
      <c r="O130" s="16"/>
    </row>
    <row r="131" spans="1:15" ht="20.100000000000001" customHeight="1" x14ac:dyDescent="0.2">
      <c r="A131" s="16"/>
      <c r="B131" s="16"/>
      <c r="C131" s="16"/>
      <c r="D131" s="16"/>
      <c r="E131" s="16"/>
      <c r="F131" s="16"/>
      <c r="G131" s="16"/>
      <c r="H131" s="16"/>
      <c r="I131" s="16"/>
      <c r="J131" s="16"/>
      <c r="K131" s="650" t="s">
        <v>60</v>
      </c>
      <c r="L131" s="650"/>
      <c r="M131" s="650"/>
      <c r="N131" s="650"/>
      <c r="O131" s="16"/>
    </row>
    <row r="132" spans="1:15" ht="20.100000000000001" customHeight="1" thickBot="1" x14ac:dyDescent="0.3">
      <c r="A132" s="16"/>
      <c r="B132" s="607" t="s">
        <v>26</v>
      </c>
      <c r="C132" s="607"/>
      <c r="D132" s="607"/>
      <c r="E132" s="607"/>
      <c r="F132" s="607"/>
      <c r="G132" s="607"/>
      <c r="H132" s="607"/>
      <c r="I132" s="607"/>
      <c r="J132" s="607"/>
      <c r="K132" s="607"/>
      <c r="L132" s="607"/>
      <c r="M132" s="607"/>
      <c r="N132" s="607"/>
      <c r="O132" s="16"/>
    </row>
    <row r="133" spans="1:15" ht="9.9499999999999993" customHeight="1" x14ac:dyDescent="0.2">
      <c r="A133" s="16"/>
      <c r="B133" s="16"/>
      <c r="C133" s="16"/>
      <c r="D133" s="16"/>
      <c r="E133" s="16"/>
      <c r="F133" s="16"/>
      <c r="G133" s="16"/>
      <c r="H133" s="16"/>
      <c r="I133" s="16"/>
      <c r="J133" s="16"/>
      <c r="K133" s="16"/>
      <c r="L133" s="16"/>
      <c r="M133" s="16"/>
      <c r="N133" s="16"/>
      <c r="O133" s="16"/>
    </row>
    <row r="134" spans="1:15" ht="15.95" customHeight="1" x14ac:dyDescent="0.2">
      <c r="A134" s="16"/>
      <c r="B134" s="606" t="s">
        <v>81</v>
      </c>
      <c r="C134" s="606"/>
      <c r="D134" s="606"/>
      <c r="E134" s="606"/>
      <c r="F134" s="606"/>
      <c r="G134" s="606"/>
      <c r="H134" s="606"/>
      <c r="I134" s="606"/>
      <c r="J134" s="606"/>
      <c r="K134" s="606"/>
      <c r="L134" s="606"/>
      <c r="M134" s="606"/>
      <c r="N134" s="606"/>
      <c r="O134" s="16"/>
    </row>
    <row r="135" spans="1:15" ht="5.0999999999999996" customHeight="1" x14ac:dyDescent="0.2">
      <c r="A135" s="16"/>
      <c r="B135" s="24"/>
      <c r="C135" s="24"/>
      <c r="D135" s="24"/>
      <c r="E135" s="24"/>
      <c r="F135" s="24"/>
      <c r="G135" s="24"/>
      <c r="H135" s="24"/>
      <c r="I135" s="24"/>
      <c r="J135" s="24"/>
      <c r="K135" s="24"/>
      <c r="L135" s="24"/>
      <c r="M135" s="24"/>
      <c r="N135" s="24"/>
      <c r="O135" s="16"/>
    </row>
    <row r="136" spans="1:15" ht="15" customHeight="1" x14ac:dyDescent="0.2">
      <c r="A136" s="16"/>
      <c r="B136" s="608" t="s">
        <v>82</v>
      </c>
      <c r="C136" s="599" t="s">
        <v>58</v>
      </c>
      <c r="D136" s="600"/>
      <c r="E136" s="601"/>
      <c r="F136" s="599" t="str">
        <f>AUX!A2</f>
        <v>ARS Norte</v>
      </c>
      <c r="G136" s="600"/>
      <c r="H136" s="601"/>
      <c r="I136" s="599" t="str">
        <f>AUX!A3</f>
        <v>ACES Gerês/Cabreira</v>
      </c>
      <c r="J136" s="600"/>
      <c r="K136" s="601"/>
      <c r="L136" s="427"/>
      <c r="M136" s="428"/>
      <c r="N136" s="428"/>
      <c r="O136" s="16"/>
    </row>
    <row r="137" spans="1:15" ht="15" customHeight="1" x14ac:dyDescent="0.2">
      <c r="A137" s="16"/>
      <c r="B137" s="609"/>
      <c r="C137" s="472" t="s">
        <v>55</v>
      </c>
      <c r="D137" s="473" t="s">
        <v>56</v>
      </c>
      <c r="E137" s="45" t="s">
        <v>57</v>
      </c>
      <c r="F137" s="472" t="s">
        <v>55</v>
      </c>
      <c r="G137" s="473" t="s">
        <v>56</v>
      </c>
      <c r="H137" s="45" t="s">
        <v>57</v>
      </c>
      <c r="I137" s="472" t="s">
        <v>55</v>
      </c>
      <c r="J137" s="473" t="s">
        <v>56</v>
      </c>
      <c r="K137" s="45" t="s">
        <v>57</v>
      </c>
      <c r="L137" s="427"/>
      <c r="M137" s="428"/>
      <c r="N137" s="428"/>
      <c r="O137" s="16"/>
    </row>
    <row r="138" spans="1:15" ht="24.95" customHeight="1" x14ac:dyDescent="0.2">
      <c r="A138" s="16"/>
      <c r="B138" s="46" t="s">
        <v>83</v>
      </c>
      <c r="C138" s="48">
        <f>AUX!B81</f>
        <v>75.842931027107568</v>
      </c>
      <c r="D138" s="88">
        <f>AUX!B85</f>
        <v>72.236034473125429</v>
      </c>
      <c r="E138" s="49">
        <f>AUX!B92</f>
        <v>79.443923615595722</v>
      </c>
      <c r="F138" s="48">
        <f>AUX!B82</f>
        <v>76.005718424666767</v>
      </c>
      <c r="G138" s="88">
        <f>AUX!B86</f>
        <v>72.597907386291311</v>
      </c>
      <c r="H138" s="49">
        <f>AUX!B93</f>
        <v>79.305024038654793</v>
      </c>
      <c r="I138" s="48">
        <f>AUX!B83</f>
        <v>75.729492249355303</v>
      </c>
      <c r="J138" s="88">
        <f>AUX!B87</f>
        <v>71.983903551229588</v>
      </c>
      <c r="K138" s="49">
        <f>AUX!B94</f>
        <v>79.512953192769544</v>
      </c>
      <c r="L138" s="643" t="s">
        <v>84</v>
      </c>
      <c r="M138" s="644"/>
      <c r="N138" s="644"/>
      <c r="O138" s="16"/>
    </row>
    <row r="139" spans="1:15" ht="24.95" customHeight="1" x14ac:dyDescent="0.2">
      <c r="A139" s="16"/>
      <c r="B139" s="479" t="s">
        <v>85</v>
      </c>
      <c r="C139" s="480">
        <f>AUX!K81</f>
        <v>78.961769893920803</v>
      </c>
      <c r="D139" s="481">
        <f>AUX!K85</f>
        <v>75.58199477957811</v>
      </c>
      <c r="E139" s="482">
        <f>AUX!K92</f>
        <v>82.244534380367867</v>
      </c>
      <c r="F139" s="480">
        <f>AUX!K82</f>
        <v>79.106973166638113</v>
      </c>
      <c r="G139" s="481">
        <f>AUX!K86</f>
        <v>75.780099217938144</v>
      </c>
      <c r="H139" s="482">
        <f>AUX!K93</f>
        <v>82.287731361635878</v>
      </c>
      <c r="I139" s="480">
        <f>AUX!K83</f>
        <v>79.183174647694159</v>
      </c>
      <c r="J139" s="481">
        <f>AUX!K87</f>
        <v>75.845289497406824</v>
      </c>
      <c r="K139" s="482">
        <f>AUX!K94</f>
        <v>82.453365793440284</v>
      </c>
      <c r="L139" s="643"/>
      <c r="M139" s="644"/>
      <c r="N139" s="644"/>
      <c r="O139" s="16"/>
    </row>
    <row r="140" spans="1:15" ht="24.95" customHeight="1" x14ac:dyDescent="0.2">
      <c r="A140" s="16"/>
      <c r="B140" s="50" t="s">
        <v>86</v>
      </c>
      <c r="C140" s="51">
        <f>AUX!X81</f>
        <v>81.68227430442451</v>
      </c>
      <c r="D140" s="478">
        <f>AUX!X85</f>
        <v>78.550106304525002</v>
      </c>
      <c r="E140" s="52">
        <f>AUX!X92</f>
        <v>84.618488728978704</v>
      </c>
      <c r="F140" s="51">
        <f>AUX!X82</f>
        <v>81.959859009372266</v>
      </c>
      <c r="G140" s="478">
        <f>AUX!X86</f>
        <v>78.857366132240983</v>
      </c>
      <c r="H140" s="52">
        <f>AUX!X93</f>
        <v>84.84754540808477</v>
      </c>
      <c r="I140" s="51">
        <f>AUX!X83</f>
        <v>82.018460719891891</v>
      </c>
      <c r="J140" s="478">
        <f>AUX!X87</f>
        <v>79.251346666638369</v>
      </c>
      <c r="K140" s="52">
        <f>AUX!X94</f>
        <v>84.62049864375048</v>
      </c>
      <c r="L140" s="643"/>
      <c r="M140" s="644"/>
      <c r="N140" s="644"/>
      <c r="O140" s="16"/>
    </row>
    <row r="141" spans="1:15" ht="15" customHeight="1" x14ac:dyDescent="0.2">
      <c r="A141" s="16"/>
      <c r="B141" s="654" t="s">
        <v>59</v>
      </c>
      <c r="C141" s="654"/>
      <c r="D141" s="654"/>
      <c r="E141" s="654"/>
      <c r="F141" s="16"/>
      <c r="G141" s="16"/>
      <c r="H141" s="16"/>
      <c r="I141" s="16"/>
      <c r="J141" s="16"/>
      <c r="K141" s="16"/>
      <c r="L141" s="16"/>
      <c r="M141" s="16"/>
      <c r="N141" s="16"/>
      <c r="O141" s="16"/>
    </row>
    <row r="142" spans="1:15" ht="9.9499999999999993" customHeight="1" x14ac:dyDescent="0.2">
      <c r="A142" s="16"/>
      <c r="B142" s="16"/>
      <c r="C142" s="16"/>
      <c r="D142" s="16"/>
      <c r="E142" s="16"/>
      <c r="F142" s="16"/>
      <c r="G142" s="16"/>
      <c r="H142" s="16"/>
      <c r="I142" s="16"/>
      <c r="J142" s="16"/>
      <c r="K142" s="16"/>
      <c r="L142" s="16"/>
      <c r="M142" s="16"/>
      <c r="N142" s="16"/>
      <c r="O142" s="16"/>
    </row>
    <row r="143" spans="1:15" ht="48" customHeight="1" x14ac:dyDescent="0.2">
      <c r="A143" s="16"/>
      <c r="B143" s="653" t="s">
        <v>87</v>
      </c>
      <c r="C143" s="653"/>
      <c r="D143" s="653"/>
      <c r="E143" s="653"/>
      <c r="F143" s="653"/>
      <c r="G143" s="653"/>
      <c r="H143" s="653"/>
      <c r="I143" s="653"/>
      <c r="J143" s="653"/>
      <c r="K143" s="653"/>
      <c r="L143" s="16"/>
      <c r="M143" s="16"/>
      <c r="N143" s="16"/>
      <c r="O143" s="16"/>
    </row>
    <row r="144" spans="1:15" ht="15" customHeight="1" x14ac:dyDescent="0.2">
      <c r="A144" s="16"/>
      <c r="B144" s="16"/>
      <c r="C144" s="16"/>
      <c r="D144" s="16"/>
      <c r="E144" s="16"/>
      <c r="F144" s="16"/>
      <c r="G144" s="16"/>
      <c r="H144" s="16"/>
      <c r="I144" s="16"/>
      <c r="J144" s="16"/>
      <c r="K144" s="16"/>
      <c r="L144" s="16"/>
      <c r="M144" s="16"/>
      <c r="N144" s="16"/>
      <c r="O144" s="16"/>
    </row>
    <row r="145" spans="1:15" ht="26.1" customHeight="1" x14ac:dyDescent="0.2">
      <c r="A145" s="16"/>
      <c r="B145" s="605" t="s">
        <v>88</v>
      </c>
      <c r="C145" s="605"/>
      <c r="D145" s="605"/>
      <c r="E145" s="605"/>
      <c r="F145" s="605"/>
      <c r="G145" s="55"/>
      <c r="H145" s="605" t="s">
        <v>89</v>
      </c>
      <c r="I145" s="605"/>
      <c r="J145" s="605"/>
      <c r="K145" s="605"/>
      <c r="L145" s="605"/>
      <c r="M145" s="605"/>
      <c r="N145" s="605"/>
      <c r="O145" s="16"/>
    </row>
    <row r="146" spans="1:15" ht="5.0999999999999996" customHeight="1" x14ac:dyDescent="0.2">
      <c r="A146" s="16"/>
      <c r="B146" s="24"/>
      <c r="C146" s="24"/>
      <c r="D146" s="24"/>
      <c r="E146" s="24"/>
      <c r="F146" s="24"/>
      <c r="G146" s="24"/>
      <c r="H146" s="24"/>
      <c r="I146" s="24"/>
      <c r="J146" s="24"/>
      <c r="K146" s="24"/>
      <c r="L146" s="24"/>
      <c r="M146" s="24"/>
      <c r="N146" s="24"/>
      <c r="O146" s="16"/>
    </row>
    <row r="147" spans="1:15" ht="15" customHeight="1" x14ac:dyDescent="0.2">
      <c r="A147" s="16"/>
      <c r="B147" s="16"/>
      <c r="C147" s="16"/>
      <c r="D147" s="16"/>
      <c r="E147" s="16"/>
      <c r="F147" s="16"/>
      <c r="G147" s="16"/>
      <c r="H147" s="16"/>
      <c r="I147" s="16"/>
      <c r="J147" s="16"/>
      <c r="K147" s="16"/>
      <c r="L147" s="16"/>
      <c r="M147" s="16"/>
      <c r="N147" s="16"/>
      <c r="O147" s="16"/>
    </row>
    <row r="148" spans="1:15" ht="15" customHeight="1" x14ac:dyDescent="0.2">
      <c r="A148" s="16"/>
      <c r="B148" s="16"/>
      <c r="C148" s="16"/>
      <c r="D148" s="16"/>
      <c r="E148" s="16"/>
      <c r="F148" s="16"/>
      <c r="G148" s="16"/>
      <c r="H148" s="16"/>
      <c r="I148" s="16"/>
      <c r="J148" s="16"/>
      <c r="K148" s="16"/>
      <c r="L148" s="16"/>
      <c r="M148" s="16"/>
      <c r="N148" s="16"/>
      <c r="O148" s="16"/>
    </row>
    <row r="149" spans="1:15" ht="15" customHeight="1" x14ac:dyDescent="0.2">
      <c r="A149" s="16"/>
      <c r="B149" s="16"/>
      <c r="C149" s="16"/>
      <c r="D149" s="16"/>
      <c r="E149" s="16"/>
      <c r="F149" s="16"/>
      <c r="G149" s="16"/>
      <c r="H149" s="16"/>
      <c r="I149" s="16"/>
      <c r="J149" s="16"/>
      <c r="K149" s="16"/>
      <c r="L149" s="16"/>
      <c r="M149" s="16"/>
      <c r="N149" s="16"/>
      <c r="O149" s="16"/>
    </row>
    <row r="150" spans="1:15" ht="15" customHeight="1" x14ac:dyDescent="0.2">
      <c r="A150" s="16"/>
      <c r="B150" s="16"/>
      <c r="C150" s="16"/>
      <c r="D150" s="16"/>
      <c r="E150" s="16"/>
      <c r="F150" s="16"/>
      <c r="G150" s="16"/>
      <c r="H150" s="16"/>
      <c r="I150" s="16"/>
      <c r="J150" s="16"/>
      <c r="K150" s="16"/>
      <c r="L150" s="16"/>
      <c r="M150" s="16"/>
      <c r="N150" s="16"/>
      <c r="O150" s="16"/>
    </row>
    <row r="151" spans="1:15" ht="15" customHeight="1" x14ac:dyDescent="0.2">
      <c r="A151" s="16"/>
      <c r="B151" s="16"/>
      <c r="C151" s="16"/>
      <c r="D151" s="16"/>
      <c r="E151" s="16"/>
      <c r="F151" s="16"/>
      <c r="G151" s="16"/>
      <c r="H151" s="16"/>
      <c r="I151" s="16"/>
      <c r="J151" s="16"/>
      <c r="K151" s="16"/>
      <c r="L151" s="16"/>
      <c r="M151" s="16"/>
      <c r="N151" s="16"/>
      <c r="O151" s="16"/>
    </row>
    <row r="152" spans="1:15" ht="15" customHeight="1" x14ac:dyDescent="0.2">
      <c r="A152" s="16"/>
      <c r="B152" s="16"/>
      <c r="C152" s="16"/>
      <c r="D152" s="16"/>
      <c r="E152" s="16"/>
      <c r="F152" s="16"/>
      <c r="G152" s="16"/>
      <c r="H152" s="16"/>
      <c r="I152" s="16"/>
      <c r="J152" s="16"/>
      <c r="K152" s="16"/>
      <c r="L152" s="16"/>
      <c r="M152" s="16"/>
      <c r="N152" s="16"/>
      <c r="O152" s="16"/>
    </row>
    <row r="153" spans="1:15" ht="15" customHeight="1" x14ac:dyDescent="0.2">
      <c r="A153" s="16"/>
      <c r="B153" s="16"/>
      <c r="C153" s="16"/>
      <c r="D153" s="16"/>
      <c r="E153" s="16"/>
      <c r="F153" s="16"/>
      <c r="G153" s="16"/>
      <c r="H153" s="16"/>
      <c r="I153" s="16"/>
      <c r="J153" s="16"/>
      <c r="K153" s="16"/>
      <c r="L153" s="16"/>
      <c r="M153" s="16"/>
      <c r="N153" s="16"/>
      <c r="O153" s="16"/>
    </row>
    <row r="154" spans="1:15" ht="15" customHeight="1" x14ac:dyDescent="0.2">
      <c r="A154" s="16"/>
      <c r="B154" s="16"/>
      <c r="C154" s="16"/>
      <c r="D154" s="16"/>
      <c r="E154" s="16"/>
      <c r="F154" s="16"/>
      <c r="G154" s="16"/>
      <c r="H154" s="16"/>
      <c r="I154" s="16"/>
      <c r="J154" s="16"/>
      <c r="K154" s="16"/>
      <c r="L154" s="16"/>
      <c r="M154" s="16"/>
      <c r="N154" s="16"/>
      <c r="O154" s="16"/>
    </row>
    <row r="155" spans="1:15" ht="15" customHeight="1" x14ac:dyDescent="0.2">
      <c r="A155" s="16"/>
      <c r="B155" s="16"/>
      <c r="C155" s="16"/>
      <c r="D155" s="16"/>
      <c r="E155" s="16"/>
      <c r="F155" s="16"/>
      <c r="G155" s="16"/>
      <c r="H155" s="16"/>
      <c r="I155" s="16"/>
      <c r="J155" s="16"/>
      <c r="K155" s="16"/>
      <c r="L155" s="16"/>
      <c r="M155" s="16"/>
      <c r="N155" s="16"/>
      <c r="O155" s="16"/>
    </row>
    <row r="156" spans="1:15" ht="15" customHeight="1" x14ac:dyDescent="0.2">
      <c r="A156" s="16"/>
      <c r="B156" s="16"/>
      <c r="C156" s="16"/>
      <c r="D156" s="16"/>
      <c r="E156" s="16"/>
      <c r="F156" s="16"/>
      <c r="G156" s="16"/>
      <c r="H156" s="16"/>
      <c r="I156" s="16"/>
      <c r="J156" s="16"/>
      <c r="K156" s="16"/>
      <c r="L156" s="16"/>
      <c r="M156" s="16"/>
      <c r="N156" s="16"/>
      <c r="O156" s="16"/>
    </row>
    <row r="157" spans="1:15" ht="15" customHeight="1" x14ac:dyDescent="0.2">
      <c r="A157" s="16"/>
      <c r="B157" s="16"/>
      <c r="C157" s="16"/>
      <c r="D157" s="16"/>
      <c r="E157" s="16"/>
      <c r="F157" s="16"/>
      <c r="G157" s="16"/>
      <c r="H157" s="16"/>
      <c r="I157" s="16"/>
      <c r="J157" s="16"/>
      <c r="K157" s="16"/>
      <c r="L157" s="16"/>
      <c r="M157" s="16"/>
      <c r="N157" s="16"/>
      <c r="O157" s="16"/>
    </row>
    <row r="158" spans="1:15" ht="15" customHeight="1" x14ac:dyDescent="0.2">
      <c r="A158" s="16"/>
      <c r="B158" s="16"/>
      <c r="C158" s="16"/>
      <c r="D158" s="16"/>
      <c r="E158" s="16"/>
      <c r="F158" s="16"/>
      <c r="G158" s="16"/>
      <c r="H158" s="16"/>
      <c r="I158" s="16"/>
      <c r="J158" s="16"/>
      <c r="K158" s="16"/>
      <c r="L158" s="16"/>
      <c r="M158" s="16"/>
      <c r="N158" s="16"/>
      <c r="O158" s="16"/>
    </row>
    <row r="159" spans="1:15" ht="15" customHeight="1" x14ac:dyDescent="0.2">
      <c r="A159" s="16"/>
      <c r="B159" s="16"/>
      <c r="C159" s="16"/>
      <c r="D159" s="16"/>
      <c r="E159" s="16"/>
      <c r="F159" s="16"/>
      <c r="G159" s="16"/>
      <c r="H159" s="16"/>
      <c r="I159" s="16"/>
      <c r="J159" s="16"/>
      <c r="K159" s="16"/>
      <c r="L159" s="16"/>
      <c r="M159" s="16"/>
      <c r="N159" s="16"/>
      <c r="O159" s="16"/>
    </row>
    <row r="160" spans="1:15" ht="15" customHeight="1" x14ac:dyDescent="0.2">
      <c r="A160" s="16"/>
      <c r="B160" s="16"/>
      <c r="C160" s="16"/>
      <c r="D160" s="16"/>
      <c r="E160" s="16"/>
      <c r="F160" s="16"/>
      <c r="G160" s="16"/>
      <c r="H160" s="16"/>
      <c r="I160" s="16"/>
      <c r="J160" s="16"/>
      <c r="K160" s="16"/>
      <c r="L160" s="16"/>
      <c r="M160" s="16"/>
      <c r="N160" s="16"/>
      <c r="O160" s="16"/>
    </row>
    <row r="161" spans="1:15" ht="15" customHeight="1" x14ac:dyDescent="0.2">
      <c r="A161" s="16"/>
      <c r="B161" s="16"/>
      <c r="C161" s="650" t="s">
        <v>60</v>
      </c>
      <c r="D161" s="650"/>
      <c r="E161" s="650"/>
      <c r="F161" s="650"/>
      <c r="G161" s="16"/>
      <c r="H161" s="16"/>
      <c r="I161" s="16"/>
      <c r="J161" s="16"/>
      <c r="K161" s="650" t="s">
        <v>60</v>
      </c>
      <c r="L161" s="650"/>
      <c r="M161" s="650"/>
      <c r="N161" s="650"/>
      <c r="O161" s="16"/>
    </row>
    <row r="162" spans="1:15" ht="12.75" customHeight="1" x14ac:dyDescent="0.2">
      <c r="A162" s="16"/>
      <c r="B162" s="104" t="s">
        <v>67</v>
      </c>
      <c r="C162" s="21"/>
      <c r="D162" s="21"/>
      <c r="E162" s="22"/>
      <c r="F162" s="21"/>
      <c r="G162" s="21"/>
      <c r="H162" s="21"/>
      <c r="I162" s="21"/>
      <c r="J162" s="21"/>
      <c r="K162" s="21"/>
      <c r="L162" s="21"/>
      <c r="M162" s="21"/>
      <c r="O162" s="16"/>
    </row>
    <row r="163" spans="1:15" ht="15" customHeight="1" x14ac:dyDescent="0.2">
      <c r="A163" s="16"/>
      <c r="B163" s="16"/>
      <c r="C163" s="16"/>
      <c r="D163" s="16"/>
      <c r="E163" s="16"/>
      <c r="F163" s="16"/>
      <c r="G163" s="16"/>
      <c r="H163" s="16"/>
      <c r="I163" s="16"/>
      <c r="J163" s="16"/>
      <c r="K163" s="16"/>
      <c r="L163" s="16"/>
      <c r="M163" s="16"/>
      <c r="N163" s="16"/>
      <c r="O163" s="16"/>
    </row>
    <row r="164" spans="1:15" ht="15" customHeight="1" x14ac:dyDescent="0.2">
      <c r="A164" s="16"/>
      <c r="B164" s="16"/>
      <c r="C164" s="16"/>
      <c r="D164" s="16"/>
      <c r="E164" s="16"/>
      <c r="F164" s="16"/>
      <c r="G164" s="16"/>
      <c r="H164" s="16"/>
      <c r="I164" s="16"/>
      <c r="J164" s="16"/>
      <c r="K164" s="16"/>
      <c r="L164" s="16"/>
      <c r="M164" s="16"/>
      <c r="N164" s="16"/>
      <c r="O164" s="16"/>
    </row>
    <row r="165" spans="1:15" ht="15" customHeight="1" x14ac:dyDescent="0.2">
      <c r="A165" s="16"/>
      <c r="B165" s="16"/>
      <c r="C165" s="16"/>
      <c r="D165" s="16"/>
      <c r="E165" s="16"/>
      <c r="F165" s="16"/>
      <c r="G165" s="16"/>
      <c r="H165" s="16"/>
      <c r="I165" s="16"/>
      <c r="J165" s="16"/>
      <c r="K165" s="16"/>
      <c r="L165" s="16"/>
      <c r="M165" s="16"/>
      <c r="N165" s="16"/>
      <c r="O165" s="16"/>
    </row>
    <row r="166" spans="1:15" ht="15" customHeight="1" thickBot="1" x14ac:dyDescent="0.25">
      <c r="A166" s="16"/>
      <c r="B166" s="16"/>
      <c r="C166" s="16"/>
      <c r="D166" s="16"/>
      <c r="E166" s="16"/>
      <c r="F166" s="16"/>
      <c r="G166" s="16"/>
      <c r="H166" s="16"/>
      <c r="I166" s="16"/>
      <c r="J166" s="16"/>
      <c r="K166" s="16"/>
      <c r="L166" s="16"/>
      <c r="M166" s="16"/>
      <c r="N166" s="16"/>
      <c r="O166" s="16"/>
    </row>
    <row r="167" spans="1:15" ht="9.9499999999999993" customHeight="1" x14ac:dyDescent="0.2">
      <c r="A167" s="16"/>
      <c r="B167" s="549"/>
      <c r="C167" s="549"/>
      <c r="D167" s="549"/>
      <c r="E167" s="549"/>
      <c r="F167" s="549"/>
      <c r="G167" s="549"/>
      <c r="H167" s="549"/>
      <c r="I167" s="549"/>
      <c r="J167" s="549"/>
      <c r="K167" s="549"/>
      <c r="L167" s="549"/>
      <c r="M167" s="549"/>
      <c r="N167" s="549"/>
      <c r="O167" s="16"/>
    </row>
  </sheetData>
  <mergeCells count="93">
    <mergeCell ref="C161:F161"/>
    <mergeCell ref="K161:N161"/>
    <mergeCell ref="C98:F98"/>
    <mergeCell ref="K98:N98"/>
    <mergeCell ref="C109:F109"/>
    <mergeCell ref="K117:N117"/>
    <mergeCell ref="K131:N131"/>
    <mergeCell ref="B145:F145"/>
    <mergeCell ref="H145:N145"/>
    <mergeCell ref="H118:N118"/>
    <mergeCell ref="B126:F128"/>
    <mergeCell ref="B103:F103"/>
    <mergeCell ref="B143:K143"/>
    <mergeCell ref="B110:N110"/>
    <mergeCell ref="B141:E141"/>
    <mergeCell ref="B132:N132"/>
    <mergeCell ref="K33:N33"/>
    <mergeCell ref="K23:N23"/>
    <mergeCell ref="K60:N60"/>
    <mergeCell ref="L138:N140"/>
    <mergeCell ref="K81:N81"/>
    <mergeCell ref="L30:M30"/>
    <mergeCell ref="L31:M31"/>
    <mergeCell ref="L32:M32"/>
    <mergeCell ref="H40:N40"/>
    <mergeCell ref="L67:N67"/>
    <mergeCell ref="H39:N39"/>
    <mergeCell ref="H65:N65"/>
    <mergeCell ref="I32:J32"/>
    <mergeCell ref="B63:N63"/>
    <mergeCell ref="B37:N37"/>
    <mergeCell ref="B40:F40"/>
    <mergeCell ref="B167:N167"/>
    <mergeCell ref="I30:J30"/>
    <mergeCell ref="C30:D30"/>
    <mergeCell ref="E30:F30"/>
    <mergeCell ref="G30:H30"/>
    <mergeCell ref="I31:J31"/>
    <mergeCell ref="B33:E33"/>
    <mergeCell ref="C31:D31"/>
    <mergeCell ref="E31:F31"/>
    <mergeCell ref="G31:H31"/>
    <mergeCell ref="C32:D32"/>
    <mergeCell ref="E32:F32"/>
    <mergeCell ref="G32:H32"/>
    <mergeCell ref="B72:F72"/>
    <mergeCell ref="B68:F68"/>
    <mergeCell ref="I67:K67"/>
    <mergeCell ref="F18:H18"/>
    <mergeCell ref="B23:E23"/>
    <mergeCell ref="B27:B29"/>
    <mergeCell ref="I28:K28"/>
    <mergeCell ref="L28:N28"/>
    <mergeCell ref="C27:H28"/>
    <mergeCell ref="I27:N27"/>
    <mergeCell ref="I29:J29"/>
    <mergeCell ref="L29:M29"/>
    <mergeCell ref="C29:D29"/>
    <mergeCell ref="E29:F29"/>
    <mergeCell ref="G29:H29"/>
    <mergeCell ref="B25:N25"/>
    <mergeCell ref="H103:N103"/>
    <mergeCell ref="C60:F60"/>
    <mergeCell ref="I2:N2"/>
    <mergeCell ref="I18:K18"/>
    <mergeCell ref="L18:N18"/>
    <mergeCell ref="B6:N6"/>
    <mergeCell ref="B14:N14"/>
    <mergeCell ref="B16:N16"/>
    <mergeCell ref="B18:B19"/>
    <mergeCell ref="B7:H7"/>
    <mergeCell ref="B9:H9"/>
    <mergeCell ref="B10:H10"/>
    <mergeCell ref="B11:H11"/>
    <mergeCell ref="B2:C2"/>
    <mergeCell ref="B8:H8"/>
    <mergeCell ref="C18:E18"/>
    <mergeCell ref="I136:K136"/>
    <mergeCell ref="B76:F76"/>
    <mergeCell ref="B39:F39"/>
    <mergeCell ref="C136:E136"/>
    <mergeCell ref="F136:H136"/>
    <mergeCell ref="B65:F65"/>
    <mergeCell ref="B101:N101"/>
    <mergeCell ref="B134:N134"/>
    <mergeCell ref="B136:B137"/>
    <mergeCell ref="C80:F80"/>
    <mergeCell ref="C116:F116"/>
    <mergeCell ref="C124:F124"/>
    <mergeCell ref="H82:N82"/>
    <mergeCell ref="B82:F82"/>
    <mergeCell ref="B118:F118"/>
    <mergeCell ref="B125:N125"/>
  </mergeCells>
  <hyperlinks>
    <hyperlink ref="B61" location="'A01'!A1" display="Topo" xr:uid="{00000000-0004-0000-0400-000000000000}"/>
    <hyperlink ref="B11:H11" location="'A01'!A132" display="Esperança de Vida" xr:uid="{00000000-0004-0000-0400-000001000000}"/>
    <hyperlink ref="B10" location="'A01'!A100" display="Natalidade" xr:uid="{00000000-0004-0000-0400-000002000000}"/>
    <hyperlink ref="B9" location="'A01'!A54" display="Índices Demográficos" xr:uid="{00000000-0004-0000-0400-000003000000}"/>
    <hyperlink ref="B7" location="'A01'!A14" display="Estimativas da População Residente em 2007" xr:uid="{00000000-0004-0000-0400-000004000000}"/>
    <hyperlink ref="B4" location="INDICE!A1" display="Índice" xr:uid="{00000000-0004-0000-0400-000005000000}"/>
    <hyperlink ref="B35" location="'A01'!A1" display="Topo" xr:uid="{00000000-0004-0000-0400-000006000000}"/>
    <hyperlink ref="B8" location="'A01'!A75" display="Pirâmides Etárias" xr:uid="{00000000-0004-0000-0400-000007000000}"/>
    <hyperlink ref="B99" location="'A01'!A1" display="Topo" xr:uid="{00000000-0004-0000-0400-000008000000}"/>
    <hyperlink ref="B130" location="'A01'!A1" display="Topo" xr:uid="{00000000-0004-0000-0400-000009000000}"/>
    <hyperlink ref="B162" location="'A01'!A1" display="Topo" xr:uid="{00000000-0004-0000-0400-00000A000000}"/>
    <hyperlink ref="B8:H8" location="'A01'!A37" display="Pirâmides Etárias" xr:uid="{00000000-0004-0000-0400-00000B000000}"/>
    <hyperlink ref="B9:H9" location="'A01'!A63" display="Índices Demográficos" xr:uid="{00000000-0004-0000-0400-00000C000000}"/>
    <hyperlink ref="B10:H10" location="'A01'!A101" display="Natalidade" xr:uid="{00000000-0004-0000-0400-00000D000000}"/>
  </hyperlinks>
  <pageMargins left="0.39370078740157483" right="0.19685039370078741" top="0.39370078740157483" bottom="0.39370078740157483" header="0.31496062992125984" footer="0.31496062992125984"/>
  <pageSetup paperSize="9" scale="68" orientation="portrait" r:id="rId1"/>
  <rowBreaks count="2" manualBreakCount="2">
    <brk id="61" max="14" man="1"/>
    <brk id="130" max="14"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olha5"/>
  <dimension ref="A1:X202"/>
  <sheetViews>
    <sheetView zoomScaleNormal="100" workbookViewId="0"/>
  </sheetViews>
  <sheetFormatPr defaultColWidth="9.140625" defaultRowHeight="14.25" x14ac:dyDescent="0.2"/>
  <cols>
    <col min="1" max="1" width="2.7109375" style="5" customWidth="1"/>
    <col min="2" max="2" width="26.28515625" style="5" customWidth="1"/>
    <col min="3" max="3" width="14.140625" style="5" customWidth="1"/>
    <col min="4" max="4" width="13.85546875" style="5" customWidth="1"/>
    <col min="5" max="6" width="12.28515625" style="5" customWidth="1"/>
    <col min="7" max="10" width="14.28515625" style="5" customWidth="1"/>
    <col min="11" max="11" width="2.7109375" style="5" customWidth="1"/>
    <col min="12" max="16384" width="9.140625" style="5"/>
  </cols>
  <sheetData>
    <row r="1" spans="1:11" ht="9.9499999999999993" customHeight="1" x14ac:dyDescent="0.2">
      <c r="A1" s="16"/>
      <c r="B1" s="16"/>
      <c r="C1" s="16"/>
      <c r="D1" s="16"/>
      <c r="E1" s="16"/>
      <c r="F1" s="16"/>
      <c r="G1" s="16"/>
      <c r="H1" s="16"/>
      <c r="I1" s="16"/>
      <c r="J1" s="16"/>
      <c r="K1" s="16"/>
    </row>
    <row r="2" spans="1:11" ht="20.100000000000001" customHeight="1" thickBot="1" x14ac:dyDescent="0.3">
      <c r="A2" s="16"/>
      <c r="B2" s="662" t="str">
        <f>AUX!A1</f>
        <v>Perfil Local de Saúde 2020</v>
      </c>
      <c r="C2" s="662"/>
      <c r="D2" s="662"/>
      <c r="E2" s="96"/>
      <c r="F2" s="96"/>
      <c r="G2" s="96"/>
      <c r="H2" s="666" t="str">
        <f>AUX!A3</f>
        <v>ACES Gerês/Cabreira</v>
      </c>
      <c r="I2" s="666"/>
      <c r="J2" s="666"/>
      <c r="K2" s="16"/>
    </row>
    <row r="3" spans="1:11" ht="9.9499999999999993" customHeight="1" thickTop="1" x14ac:dyDescent="0.2">
      <c r="A3" s="16"/>
      <c r="B3" s="16"/>
      <c r="C3" s="16"/>
      <c r="D3" s="16"/>
      <c r="E3" s="16"/>
      <c r="F3" s="16"/>
      <c r="G3" s="16"/>
      <c r="H3" s="16"/>
      <c r="I3" s="16"/>
      <c r="J3" s="16"/>
      <c r="K3" s="16"/>
    </row>
    <row r="4" spans="1:11" x14ac:dyDescent="0.2">
      <c r="A4" s="16"/>
      <c r="B4" s="98" t="s">
        <v>11</v>
      </c>
      <c r="C4" s="16"/>
      <c r="D4" s="16"/>
      <c r="E4" s="16"/>
      <c r="F4" s="16"/>
      <c r="G4" s="16"/>
      <c r="H4" s="16"/>
      <c r="I4" s="16"/>
      <c r="J4" s="16"/>
      <c r="K4" s="16"/>
    </row>
    <row r="5" spans="1:11" ht="15" customHeight="1" x14ac:dyDescent="0.2">
      <c r="A5" s="16"/>
      <c r="B5" s="18"/>
      <c r="C5" s="16"/>
      <c r="D5" s="16"/>
      <c r="E5" s="16"/>
      <c r="F5" s="16"/>
      <c r="G5" s="16"/>
      <c r="H5" s="16"/>
      <c r="I5" s="16"/>
      <c r="J5" s="16"/>
      <c r="K5" s="16"/>
    </row>
    <row r="6" spans="1:11" ht="24.95" customHeight="1" x14ac:dyDescent="0.2">
      <c r="A6" s="16"/>
      <c r="B6" s="663" t="s">
        <v>27</v>
      </c>
      <c r="C6" s="663"/>
      <c r="D6" s="663"/>
      <c r="E6" s="663"/>
      <c r="F6" s="663"/>
      <c r="G6" s="663"/>
      <c r="H6" s="663"/>
      <c r="I6" s="663"/>
      <c r="J6" s="663"/>
      <c r="K6" s="16"/>
    </row>
    <row r="7" spans="1:11" ht="18" customHeight="1" x14ac:dyDescent="0.2">
      <c r="A7" s="16"/>
      <c r="B7" s="664" t="s">
        <v>28</v>
      </c>
      <c r="C7" s="664"/>
      <c r="D7" s="664"/>
      <c r="E7" s="664"/>
      <c r="F7" s="664"/>
      <c r="G7" s="664"/>
      <c r="H7" s="664"/>
      <c r="I7" s="16"/>
      <c r="J7" s="16"/>
      <c r="K7" s="16"/>
    </row>
    <row r="8" spans="1:11" ht="15" customHeight="1" x14ac:dyDescent="0.2">
      <c r="A8" s="16"/>
      <c r="B8" s="664" t="s">
        <v>29</v>
      </c>
      <c r="C8" s="664"/>
      <c r="D8" s="664"/>
      <c r="E8" s="664"/>
      <c r="F8" s="664"/>
      <c r="G8" s="664"/>
      <c r="H8" s="664"/>
      <c r="I8" s="16"/>
      <c r="J8" s="16"/>
      <c r="K8" s="16"/>
    </row>
    <row r="9" spans="1:11" ht="15" customHeight="1" x14ac:dyDescent="0.2">
      <c r="A9" s="16"/>
      <c r="B9" s="664" t="s">
        <v>30</v>
      </c>
      <c r="C9" s="664"/>
      <c r="D9" s="664"/>
      <c r="E9" s="664"/>
      <c r="F9" s="664"/>
      <c r="G9" s="664"/>
      <c r="H9" s="664"/>
      <c r="I9" s="16"/>
      <c r="J9" s="16"/>
      <c r="K9" s="16"/>
    </row>
    <row r="10" spans="1:11" ht="15" customHeight="1" x14ac:dyDescent="0.2">
      <c r="A10" s="16"/>
      <c r="B10" s="664" t="s">
        <v>31</v>
      </c>
      <c r="C10" s="664"/>
      <c r="D10" s="664"/>
      <c r="E10" s="664"/>
      <c r="F10" s="664"/>
      <c r="G10" s="664"/>
      <c r="H10" s="664"/>
      <c r="I10" s="16"/>
      <c r="J10" s="16"/>
      <c r="K10" s="16"/>
    </row>
    <row r="11" spans="1:11" ht="15" customHeight="1" x14ac:dyDescent="0.2">
      <c r="A11" s="16"/>
      <c r="B11" s="664" t="s">
        <v>32</v>
      </c>
      <c r="C11" s="664"/>
      <c r="D11" s="664"/>
      <c r="E11" s="664"/>
      <c r="F11" s="664"/>
      <c r="G11" s="664"/>
      <c r="H11" s="664"/>
      <c r="I11" s="16"/>
      <c r="J11" s="16"/>
      <c r="K11" s="16"/>
    </row>
    <row r="12" spans="1:11" ht="15" customHeight="1" x14ac:dyDescent="0.2">
      <c r="A12" s="16"/>
      <c r="B12" s="664" t="s">
        <v>33</v>
      </c>
      <c r="C12" s="664"/>
      <c r="D12" s="664"/>
      <c r="E12" s="664"/>
      <c r="F12" s="664"/>
      <c r="G12" s="664"/>
      <c r="H12" s="664"/>
      <c r="I12" s="16"/>
      <c r="J12" s="16"/>
      <c r="K12" s="16"/>
    </row>
    <row r="13" spans="1:11" ht="20.100000000000001" customHeight="1" x14ac:dyDescent="0.2">
      <c r="A13" s="16"/>
      <c r="B13" s="16"/>
      <c r="C13" s="16"/>
      <c r="D13" s="16"/>
      <c r="E13" s="16"/>
      <c r="F13" s="16"/>
      <c r="G13" s="16"/>
      <c r="H13" s="16"/>
      <c r="I13" s="16"/>
      <c r="J13" s="16"/>
      <c r="K13" s="16"/>
    </row>
    <row r="14" spans="1:11" ht="20.100000000000001" customHeight="1" thickBot="1" x14ac:dyDescent="0.3">
      <c r="A14" s="16"/>
      <c r="B14" s="658" t="s">
        <v>28</v>
      </c>
      <c r="C14" s="658"/>
      <c r="D14" s="658"/>
      <c r="E14" s="658"/>
      <c r="F14" s="658"/>
      <c r="G14" s="658"/>
      <c r="H14" s="658"/>
      <c r="I14" s="658"/>
      <c r="J14" s="658"/>
      <c r="K14" s="16"/>
    </row>
    <row r="15" spans="1:11" ht="9.9499999999999993" customHeight="1" x14ac:dyDescent="0.2">
      <c r="A15" s="16"/>
      <c r="B15" s="16"/>
      <c r="C15" s="16"/>
      <c r="D15" s="16"/>
      <c r="E15" s="16"/>
      <c r="F15" s="16"/>
      <c r="G15" s="16"/>
      <c r="H15" s="16"/>
      <c r="I15" s="16"/>
      <c r="J15" s="16"/>
      <c r="K15" s="16"/>
    </row>
    <row r="16" spans="1:11" ht="27.95" customHeight="1" x14ac:dyDescent="0.2">
      <c r="A16" s="16"/>
      <c r="B16" s="665" t="s">
        <v>90</v>
      </c>
      <c r="C16" s="665"/>
      <c r="D16" s="665"/>
      <c r="E16" s="665"/>
      <c r="F16" s="665"/>
      <c r="G16" s="660" t="s">
        <v>91</v>
      </c>
      <c r="H16" s="660"/>
      <c r="I16" s="660"/>
      <c r="J16" s="660"/>
      <c r="K16" s="16"/>
    </row>
    <row r="17" spans="1:11" ht="5.0999999999999996" customHeight="1" x14ac:dyDescent="0.2">
      <c r="A17" s="16"/>
      <c r="B17" s="16"/>
      <c r="C17" s="16"/>
      <c r="D17" s="16"/>
      <c r="E17" s="16"/>
      <c r="F17" s="16"/>
      <c r="G17" s="16"/>
      <c r="H17" s="16"/>
      <c r="I17" s="16"/>
      <c r="J17" s="16"/>
      <c r="K17" s="16"/>
    </row>
    <row r="18" spans="1:11" ht="18" customHeight="1" x14ac:dyDescent="0.2">
      <c r="A18" s="16"/>
      <c r="B18" s="667" t="s">
        <v>50</v>
      </c>
      <c r="C18" s="669" t="s">
        <v>92</v>
      </c>
      <c r="D18" s="670"/>
      <c r="E18" s="669" t="s">
        <v>93</v>
      </c>
      <c r="F18" s="670"/>
      <c r="G18" s="16"/>
      <c r="H18" s="16"/>
      <c r="I18" s="16"/>
      <c r="J18" s="16"/>
      <c r="K18" s="16"/>
    </row>
    <row r="19" spans="1:11" ht="15" customHeight="1" x14ac:dyDescent="0.2">
      <c r="A19" s="16"/>
      <c r="B19" s="668"/>
      <c r="C19" s="111">
        <v>2001</v>
      </c>
      <c r="D19" s="111">
        <v>2011</v>
      </c>
      <c r="E19" s="111">
        <v>2001</v>
      </c>
      <c r="F19" s="347">
        <v>2011</v>
      </c>
      <c r="G19" s="16"/>
      <c r="H19" s="16"/>
      <c r="I19" s="16"/>
      <c r="J19" s="16"/>
      <c r="K19" s="16"/>
    </row>
    <row r="20" spans="1:11" ht="15" customHeight="1" x14ac:dyDescent="0.2">
      <c r="A20" s="16"/>
      <c r="B20" s="351" t="s">
        <v>58</v>
      </c>
      <c r="C20" s="216">
        <f>AUX!B186</f>
        <v>2.71</v>
      </c>
      <c r="D20" s="216">
        <f>AUX!C186</f>
        <v>1.5395037470714941</v>
      </c>
      <c r="E20" s="216">
        <f>AUX!D186</f>
        <v>8.9330724620986928</v>
      </c>
      <c r="F20" s="216">
        <f>AUX!E186</f>
        <v>5.1874562546237728</v>
      </c>
      <c r="G20" s="16"/>
      <c r="H20" s="16"/>
      <c r="I20" s="16"/>
      <c r="J20" s="16"/>
      <c r="K20" s="16"/>
    </row>
    <row r="21" spans="1:11" ht="15" customHeight="1" x14ac:dyDescent="0.2">
      <c r="A21" s="16"/>
      <c r="B21" s="109" t="str">
        <f>AUX!A2</f>
        <v>ARS Norte</v>
      </c>
      <c r="C21" s="201">
        <f>IF(AUX!B187="","",AUX!B187)</f>
        <v>3.49</v>
      </c>
      <c r="D21" s="201">
        <f>IF(AUX!C187="","",AUX!C187)</f>
        <v>1.4473964304769393</v>
      </c>
      <c r="E21" s="201">
        <f>IF(AUX!D187="","",AUX!D187)</f>
        <v>8.3162417745506279</v>
      </c>
      <c r="F21" s="201">
        <f>IF(AUX!E187="","",AUX!E187)</f>
        <v>4.9885492877438171</v>
      </c>
      <c r="G21" s="16"/>
      <c r="H21" s="16"/>
      <c r="I21" s="16"/>
      <c r="J21" s="16"/>
      <c r="K21" s="16"/>
    </row>
    <row r="22" spans="1:11" ht="15" customHeight="1" x14ac:dyDescent="0.2">
      <c r="A22" s="16"/>
      <c r="B22" s="511" t="str">
        <f>IF(AUX!A188="","",AUX!A188)</f>
        <v>ACES Gerês/Cabreira</v>
      </c>
      <c r="C22" s="352" t="str">
        <f>IF(AUX!B188="","",AUX!B188)</f>
        <v/>
      </c>
      <c r="D22" s="352">
        <f>IF(AUX!C188="","",AUX!C188)</f>
        <v>1.5254018644494836</v>
      </c>
      <c r="E22" s="352">
        <f>IF(AUX!D188="","",AUX!D188)</f>
        <v>12.05707913742765</v>
      </c>
      <c r="F22" s="352">
        <f>IF(AUX!E188="","",AUX!E188)</f>
        <v>7.4395655454387892</v>
      </c>
      <c r="G22" s="16"/>
      <c r="H22" s="16"/>
      <c r="I22" s="16"/>
      <c r="J22" s="16"/>
      <c r="K22" s="16"/>
    </row>
    <row r="23" spans="1:11" ht="14.1" customHeight="1" x14ac:dyDescent="0.2">
      <c r="A23" s="16"/>
      <c r="B23" s="353" t="str">
        <f>IF(AUX!A189="","",AUX!A189)</f>
        <v>Amares</v>
      </c>
      <c r="C23" s="201">
        <f>IF(AUX!B189="","",AUX!B189)</f>
        <v>3.99</v>
      </c>
      <c r="D23" s="201">
        <f>IF(AUX!C189="","",AUX!C189)</f>
        <v>1.68</v>
      </c>
      <c r="E23" s="201">
        <f>IF(AUX!D189="","",AUX!D189)</f>
        <v>10.79</v>
      </c>
      <c r="F23" s="201">
        <f>IF(AUX!E189="","",AUX!E189)</f>
        <v>6.15</v>
      </c>
      <c r="G23" s="16"/>
      <c r="H23" s="16"/>
      <c r="I23" s="16"/>
      <c r="J23" s="16"/>
      <c r="K23" s="16"/>
    </row>
    <row r="24" spans="1:11" ht="14.1" customHeight="1" x14ac:dyDescent="0.2">
      <c r="A24" s="16"/>
      <c r="B24" s="214" t="str">
        <f>IF(AUX!A190="","",AUX!A190)</f>
        <v>Póvoa de Lanhoso</v>
      </c>
      <c r="C24" s="217">
        <f>IF(AUX!B190="","",AUX!B190)</f>
        <v>4.34</v>
      </c>
      <c r="D24" s="217">
        <f>IF(AUX!C190="","",AUX!C190)</f>
        <v>1.47</v>
      </c>
      <c r="E24" s="217">
        <f>IF(AUX!D190="","",AUX!D190)</f>
        <v>11.68</v>
      </c>
      <c r="F24" s="217">
        <f>IF(AUX!E190="","",AUX!E190)</f>
        <v>7.64</v>
      </c>
      <c r="G24" s="16"/>
      <c r="H24" s="16"/>
      <c r="I24" s="16"/>
      <c r="J24" s="16"/>
      <c r="K24" s="16"/>
    </row>
    <row r="25" spans="1:11" ht="14.1" customHeight="1" x14ac:dyDescent="0.2">
      <c r="A25" s="16"/>
      <c r="B25" s="353" t="str">
        <f>IF(AUX!A191="","",AUX!A191)</f>
        <v>Terras de Bouro</v>
      </c>
      <c r="C25" s="201">
        <f>IF(AUX!B191="","",AUX!B191)</f>
        <v>4.12</v>
      </c>
      <c r="D25" s="201">
        <f>IF(AUX!C191="","",AUX!C191)</f>
        <v>1.1299999999999999</v>
      </c>
      <c r="E25" s="201">
        <f>IF(AUX!D191="","",AUX!D191)</f>
        <v>15.55</v>
      </c>
      <c r="F25" s="201">
        <f>IF(AUX!E191="","",AUX!E191)</f>
        <v>9.35</v>
      </c>
      <c r="G25" s="16"/>
      <c r="H25" s="16"/>
      <c r="I25" s="16"/>
      <c r="J25" s="16"/>
      <c r="K25" s="16"/>
    </row>
    <row r="26" spans="1:11" ht="14.1" customHeight="1" x14ac:dyDescent="0.2">
      <c r="A26" s="16"/>
      <c r="B26" s="214" t="str">
        <f>IF(AUX!A192="","",AUX!A192)</f>
        <v>Vieira do Minho</v>
      </c>
      <c r="C26" s="217">
        <f>IF(AUX!B192="","",AUX!B192)</f>
        <v>5.58</v>
      </c>
      <c r="D26" s="217">
        <f>IF(AUX!C192="","",AUX!C192)</f>
        <v>0.91</v>
      </c>
      <c r="E26" s="217">
        <f>IF(AUX!D192="","",AUX!D192)</f>
        <v>12.81</v>
      </c>
      <c r="F26" s="217">
        <f>IF(AUX!E192="","",AUX!E192)</f>
        <v>8.36</v>
      </c>
      <c r="G26" s="16"/>
      <c r="H26" s="16"/>
      <c r="I26" s="16"/>
      <c r="J26" s="16"/>
      <c r="K26" s="16"/>
    </row>
    <row r="27" spans="1:11" ht="14.1" customHeight="1" x14ac:dyDescent="0.2">
      <c r="A27" s="16"/>
      <c r="B27" s="353" t="str">
        <f>IF(AUX!A193="","",AUX!A193)</f>
        <v>Vila Verde</v>
      </c>
      <c r="C27" s="201">
        <f>IF(AUX!B193="","",AUX!B193)</f>
        <v>4.4400000000000004</v>
      </c>
      <c r="D27" s="201">
        <f>IF(AUX!C193="","",AUX!C193)</f>
        <v>1.69</v>
      </c>
      <c r="E27" s="201">
        <f>IF(AUX!D193="","",AUX!D193)</f>
        <v>11.86</v>
      </c>
      <c r="F27" s="201">
        <f>IF(AUX!E193="","",AUX!E193)</f>
        <v>7.33</v>
      </c>
      <c r="G27" s="16"/>
      <c r="H27" s="16"/>
      <c r="I27" s="16"/>
      <c r="J27" s="16"/>
      <c r="K27" s="16"/>
    </row>
    <row r="28" spans="1:11" ht="14.1" customHeight="1" x14ac:dyDescent="0.2">
      <c r="A28" s="16"/>
      <c r="B28" s="214" t="str">
        <f>IF(AUX!A194="","",AUX!A194)</f>
        <v/>
      </c>
      <c r="C28" s="217" t="str">
        <f>IF(AUX!B194="","",AUX!B194)</f>
        <v/>
      </c>
      <c r="D28" s="217" t="str">
        <f>IF(AUX!C194="","",AUX!C194)</f>
        <v/>
      </c>
      <c r="E28" s="217" t="str">
        <f>IF(AUX!D194="","",AUX!D194)</f>
        <v/>
      </c>
      <c r="F28" s="217" t="str">
        <f>IF(AUX!E194="","",AUX!E194)</f>
        <v/>
      </c>
      <c r="G28" s="16"/>
      <c r="H28" s="16"/>
      <c r="I28" s="16"/>
      <c r="J28" s="16"/>
      <c r="K28" s="16"/>
    </row>
    <row r="29" spans="1:11" ht="14.1" customHeight="1" x14ac:dyDescent="0.2">
      <c r="A29" s="16"/>
      <c r="B29" s="353" t="str">
        <f>IF(AUX!A195="","",AUX!A195)</f>
        <v/>
      </c>
      <c r="C29" s="201" t="str">
        <f>IF(AUX!B195="","",AUX!B195)</f>
        <v/>
      </c>
      <c r="D29" s="201" t="str">
        <f>IF(AUX!C195="","",AUX!C195)</f>
        <v/>
      </c>
      <c r="E29" s="201" t="str">
        <f>IF(AUX!D195="","",AUX!D195)</f>
        <v/>
      </c>
      <c r="F29" s="201" t="str">
        <f>IF(AUX!E195="","",AUX!E195)</f>
        <v/>
      </c>
      <c r="G29" s="16"/>
      <c r="H29" s="16"/>
      <c r="I29" s="16"/>
      <c r="J29" s="16"/>
      <c r="K29" s="16"/>
    </row>
    <row r="30" spans="1:11" ht="14.1" customHeight="1" x14ac:dyDescent="0.2">
      <c r="A30" s="16"/>
      <c r="B30" s="214" t="str">
        <f>IF(AUX!A196="","",AUX!A196)</f>
        <v/>
      </c>
      <c r="C30" s="217" t="str">
        <f>IF(AUX!B196="","",AUX!B196)</f>
        <v/>
      </c>
      <c r="D30" s="217" t="str">
        <f>IF(AUX!C196="","",AUX!C196)</f>
        <v/>
      </c>
      <c r="E30" s="217" t="str">
        <f>IF(AUX!D196="","",AUX!D196)</f>
        <v/>
      </c>
      <c r="F30" s="217" t="str">
        <f>IF(AUX!E196="","",AUX!E196)</f>
        <v/>
      </c>
      <c r="G30" s="16"/>
      <c r="H30" s="16"/>
      <c r="I30" s="16"/>
      <c r="J30" s="16"/>
      <c r="K30" s="16"/>
    </row>
    <row r="31" spans="1:11" ht="14.1" customHeight="1" x14ac:dyDescent="0.2">
      <c r="A31" s="16"/>
      <c r="B31" s="353" t="str">
        <f>IF(AUX!A197="","",AUX!A197)</f>
        <v/>
      </c>
      <c r="C31" s="201" t="str">
        <f>IF(AUX!B197="","",AUX!B197)</f>
        <v/>
      </c>
      <c r="D31" s="201" t="str">
        <f>IF(AUX!C197="","",AUX!C197)</f>
        <v/>
      </c>
      <c r="E31" s="201" t="str">
        <f>IF(AUX!D197="","",AUX!D197)</f>
        <v/>
      </c>
      <c r="F31" s="201" t="str">
        <f>IF(AUX!E197="","",AUX!E197)</f>
        <v/>
      </c>
      <c r="G31" s="16"/>
      <c r="H31" s="16"/>
      <c r="I31" s="16"/>
      <c r="J31" s="16"/>
      <c r="K31" s="16"/>
    </row>
    <row r="32" spans="1:11" ht="14.1" customHeight="1" x14ac:dyDescent="0.2">
      <c r="A32" s="16"/>
      <c r="B32" s="214" t="str">
        <f>IF(AUX!A198="","",AUX!A198)</f>
        <v/>
      </c>
      <c r="C32" s="217" t="str">
        <f>IF(AUX!B198="","",AUX!B198)</f>
        <v/>
      </c>
      <c r="D32" s="217" t="str">
        <f>IF(AUX!C198="","",AUX!C198)</f>
        <v/>
      </c>
      <c r="E32" s="217" t="str">
        <f>IF(AUX!D198="","",AUX!D198)</f>
        <v/>
      </c>
      <c r="F32" s="217" t="str">
        <f>IF(AUX!E198="","",AUX!E198)</f>
        <v/>
      </c>
      <c r="G32" s="16"/>
      <c r="H32" s="16"/>
      <c r="I32" s="16"/>
      <c r="J32" s="16"/>
      <c r="K32" s="16"/>
    </row>
    <row r="33" spans="1:11" ht="14.1" customHeight="1" x14ac:dyDescent="0.2">
      <c r="A33" s="16"/>
      <c r="B33" s="353" t="str">
        <f>IF(AUX!A199="","",AUX!A199)</f>
        <v/>
      </c>
      <c r="C33" s="201" t="str">
        <f>IF(AUX!B199="","",AUX!B199)</f>
        <v/>
      </c>
      <c r="D33" s="201" t="str">
        <f>IF(AUX!C199="","",AUX!C199)</f>
        <v/>
      </c>
      <c r="E33" s="201" t="str">
        <f>IF(AUX!D199="","",AUX!D199)</f>
        <v/>
      </c>
      <c r="F33" s="201" t="str">
        <f>IF(AUX!E199="","",AUX!E199)</f>
        <v/>
      </c>
      <c r="G33" s="16"/>
      <c r="H33" s="16"/>
      <c r="I33" s="16"/>
      <c r="J33" s="16"/>
      <c r="K33" s="16"/>
    </row>
    <row r="34" spans="1:11" ht="14.1" customHeight="1" x14ac:dyDescent="0.2">
      <c r="A34" s="16"/>
      <c r="B34" s="214" t="str">
        <f>IF(AUX!A200="","",AUX!A200)</f>
        <v/>
      </c>
      <c r="C34" s="217" t="str">
        <f>IF(AUX!B200="","",AUX!B200)</f>
        <v/>
      </c>
      <c r="D34" s="217" t="str">
        <f>IF(AUX!C200="","",AUX!C200)</f>
        <v/>
      </c>
      <c r="E34" s="217" t="str">
        <f>IF(AUX!D200="","",AUX!D200)</f>
        <v/>
      </c>
      <c r="F34" s="217" t="str">
        <f>IF(AUX!E200="","",AUX!E200)</f>
        <v/>
      </c>
      <c r="G34" s="16"/>
      <c r="H34" s="16"/>
      <c r="I34" s="16"/>
      <c r="J34" s="16"/>
      <c r="K34" s="16"/>
    </row>
    <row r="35" spans="1:11" ht="14.1" customHeight="1" x14ac:dyDescent="0.2">
      <c r="A35" s="16"/>
      <c r="B35" s="353" t="str">
        <f>IF(AUX!A201="","",AUX!A201)</f>
        <v/>
      </c>
      <c r="C35" s="201" t="str">
        <f>IF(AUX!B201="","",AUX!B201)</f>
        <v/>
      </c>
      <c r="D35" s="201" t="str">
        <f>IF(AUX!C201="","",AUX!C201)</f>
        <v/>
      </c>
      <c r="E35" s="201" t="str">
        <f>IF(AUX!D201="","",AUX!D201)</f>
        <v/>
      </c>
      <c r="F35" s="201" t="str">
        <f>IF(AUX!E201="","",AUX!E201)</f>
        <v/>
      </c>
      <c r="G35" s="16"/>
      <c r="H35" s="16"/>
      <c r="I35" s="16"/>
      <c r="J35" s="16"/>
      <c r="K35" s="16"/>
    </row>
    <row r="36" spans="1:11" ht="14.1" customHeight="1" x14ac:dyDescent="0.2">
      <c r="A36" s="16"/>
      <c r="B36" s="214" t="str">
        <f>IF(AUX!A202="","",AUX!A202)</f>
        <v/>
      </c>
      <c r="C36" s="217" t="str">
        <f>IF(AUX!B202="","",AUX!B202)</f>
        <v/>
      </c>
      <c r="D36" s="217" t="str">
        <f>IF(AUX!C202="","",AUX!C202)</f>
        <v/>
      </c>
      <c r="E36" s="217" t="str">
        <f>IF(AUX!D202="","",AUX!D202)</f>
        <v/>
      </c>
      <c r="F36" s="217" t="str">
        <f>IF(AUX!E202="","",AUX!E202)</f>
        <v/>
      </c>
      <c r="G36" s="16"/>
      <c r="H36" s="16"/>
      <c r="I36" s="16"/>
      <c r="J36" s="16"/>
      <c r="K36" s="16"/>
    </row>
    <row r="37" spans="1:11" ht="14.1" customHeight="1" x14ac:dyDescent="0.2">
      <c r="A37" s="16"/>
      <c r="B37" s="320" t="str">
        <f>IF(AUX!A203="","",AUX!A203)</f>
        <v/>
      </c>
      <c r="C37" s="354" t="str">
        <f>IF(AUX!B203="","",AUX!B203)</f>
        <v/>
      </c>
      <c r="D37" s="354" t="str">
        <f>IF(AUX!C203="","",AUX!C203)</f>
        <v/>
      </c>
      <c r="E37" s="354" t="str">
        <f>IF(AUX!D203="","",AUX!D203)</f>
        <v/>
      </c>
      <c r="F37" s="354" t="str">
        <f>IF(AUX!E203="","",AUX!E203)</f>
        <v/>
      </c>
      <c r="G37" s="16"/>
      <c r="H37" s="650" t="s">
        <v>60</v>
      </c>
      <c r="I37" s="650"/>
      <c r="J37" s="650"/>
      <c r="K37" s="16"/>
    </row>
    <row r="38" spans="1:11" ht="15" customHeight="1" x14ac:dyDescent="0.2">
      <c r="A38" s="16"/>
      <c r="B38" s="346"/>
      <c r="C38" s="346"/>
      <c r="D38" s="645" t="s">
        <v>60</v>
      </c>
      <c r="E38" s="645"/>
      <c r="F38" s="645"/>
      <c r="G38" s="16"/>
      <c r="H38" s="16"/>
      <c r="I38" s="16"/>
      <c r="J38" s="16"/>
      <c r="K38" s="16"/>
    </row>
    <row r="39" spans="1:11" ht="15" customHeight="1" x14ac:dyDescent="0.2">
      <c r="A39" s="16"/>
      <c r="B39" s="16"/>
      <c r="C39" s="16"/>
      <c r="D39" s="16"/>
      <c r="E39" s="16"/>
      <c r="F39" s="16"/>
      <c r="G39" s="16"/>
      <c r="H39" s="16"/>
      <c r="I39" s="16"/>
      <c r="J39" s="16"/>
      <c r="K39" s="16"/>
    </row>
    <row r="40" spans="1:11" ht="15" customHeight="1" x14ac:dyDescent="0.2">
      <c r="A40" s="16"/>
      <c r="B40" s="99" t="s">
        <v>67</v>
      </c>
      <c r="C40" s="16"/>
      <c r="D40" s="16"/>
      <c r="E40" s="16"/>
      <c r="F40" s="16"/>
      <c r="G40" s="16"/>
      <c r="H40" s="16"/>
      <c r="I40" s="16"/>
      <c r="J40" s="16"/>
      <c r="K40" s="16"/>
    </row>
    <row r="41" spans="1:11" ht="20.100000000000001" customHeight="1" x14ac:dyDescent="0.2">
      <c r="A41" s="16"/>
      <c r="B41" s="16"/>
      <c r="C41" s="16"/>
      <c r="D41" s="16"/>
      <c r="E41" s="16"/>
      <c r="F41" s="16"/>
      <c r="G41" s="16"/>
      <c r="H41" s="16"/>
      <c r="I41" s="16"/>
      <c r="J41" s="16"/>
      <c r="K41" s="16"/>
    </row>
    <row r="42" spans="1:11" ht="20.100000000000001" customHeight="1" thickBot="1" x14ac:dyDescent="0.3">
      <c r="A42" s="16"/>
      <c r="B42" s="658" t="s">
        <v>29</v>
      </c>
      <c r="C42" s="658"/>
      <c r="D42" s="658"/>
      <c r="E42" s="658"/>
      <c r="F42" s="658"/>
      <c r="G42" s="658"/>
      <c r="H42" s="658"/>
      <c r="I42" s="658"/>
      <c r="J42" s="658"/>
      <c r="K42" s="16"/>
    </row>
    <row r="43" spans="1:11" ht="9.9499999999999993" customHeight="1" x14ac:dyDescent="0.2">
      <c r="A43" s="16"/>
      <c r="B43" s="16"/>
      <c r="C43" s="16"/>
      <c r="D43" s="16"/>
      <c r="E43" s="16"/>
      <c r="F43" s="16"/>
      <c r="G43" s="16"/>
      <c r="H43" s="16"/>
      <c r="I43" s="16"/>
      <c r="J43" s="16"/>
      <c r="K43" s="16"/>
    </row>
    <row r="44" spans="1:11" ht="39.950000000000003" customHeight="1" x14ac:dyDescent="0.2">
      <c r="A44" s="16"/>
      <c r="B44" s="665" t="s">
        <v>94</v>
      </c>
      <c r="C44" s="665"/>
      <c r="D44" s="665"/>
      <c r="E44" s="665"/>
      <c r="F44" s="660" t="str">
        <f>"EVOLUÇÃO MENSAL DO NÚMERO DE DESEMPREGADOS INSCRITOS NO INSTITUTO DE EMPREGO E FORMAÇÃO PROFISSIONAL (IEFP) " &amp; AUX!E3 &amp; " , POR GÉNERO (JAN-04 A DEZ-20)"</f>
        <v>EVOLUÇÃO MENSAL DO NÚMERO DE DESEMPREGADOS INSCRITOS NO INSTITUTO DE EMPREGO E FORMAÇÃO PROFISSIONAL (IEFP) NO ACES GERÊS/CABREIRA , POR GÉNERO (JAN-04 A DEZ-20)</v>
      </c>
      <c r="G44" s="660"/>
      <c r="H44" s="660"/>
      <c r="I44" s="660"/>
      <c r="J44" s="660"/>
      <c r="K44" s="16"/>
    </row>
    <row r="45" spans="1:11" ht="5.0999999999999996" customHeight="1" x14ac:dyDescent="0.2">
      <c r="A45" s="16"/>
      <c r="B45" s="16"/>
      <c r="C45" s="16"/>
      <c r="D45" s="16"/>
      <c r="E45" s="16"/>
      <c r="F45" s="16"/>
      <c r="G45" s="16"/>
      <c r="H45" s="16"/>
      <c r="I45" s="16"/>
      <c r="J45" s="16"/>
      <c r="K45" s="16"/>
    </row>
    <row r="46" spans="1:11" ht="15" customHeight="1" x14ac:dyDescent="0.2">
      <c r="A46" s="16"/>
      <c r="B46" s="333" t="s">
        <v>50</v>
      </c>
      <c r="C46" s="337">
        <v>42339</v>
      </c>
      <c r="D46" s="337">
        <v>42705</v>
      </c>
      <c r="E46" s="337">
        <v>44166</v>
      </c>
      <c r="F46" s="16"/>
      <c r="G46" s="16"/>
      <c r="H46" s="16"/>
      <c r="I46" s="16"/>
      <c r="J46" s="16"/>
      <c r="K46" s="16"/>
    </row>
    <row r="47" spans="1:11" ht="15" customHeight="1" x14ac:dyDescent="0.2">
      <c r="A47" s="16"/>
      <c r="B47" s="661" t="s">
        <v>95</v>
      </c>
      <c r="C47" s="661"/>
      <c r="D47" s="661"/>
      <c r="E47" s="661"/>
      <c r="F47" s="16"/>
      <c r="G47" s="16"/>
      <c r="H47" s="16"/>
      <c r="I47" s="16"/>
      <c r="J47" s="16"/>
      <c r="K47" s="16"/>
    </row>
    <row r="48" spans="1:11" ht="15" customHeight="1" x14ac:dyDescent="0.2">
      <c r="A48" s="16"/>
      <c r="B48" s="213" t="s">
        <v>58</v>
      </c>
      <c r="C48" s="341">
        <f>AUX!EO104</f>
        <v>521611</v>
      </c>
      <c r="D48" s="341">
        <f>AUX!FA104</f>
        <v>452652</v>
      </c>
      <c r="E48" s="341">
        <f>AUX!GW104</f>
        <v>375150</v>
      </c>
      <c r="F48" s="16"/>
      <c r="G48" s="16"/>
      <c r="H48" s="16"/>
      <c r="I48" s="16"/>
      <c r="J48" s="16"/>
      <c r="K48" s="16"/>
    </row>
    <row r="49" spans="1:11" ht="15" customHeight="1" x14ac:dyDescent="0.2">
      <c r="A49" s="16"/>
      <c r="B49" s="214" t="str">
        <f>AUX!A2</f>
        <v>ARS Norte</v>
      </c>
      <c r="C49" s="342">
        <f>AUX!EO105</f>
        <v>230702</v>
      </c>
      <c r="D49" s="342">
        <f>AUX!FA105</f>
        <v>200491</v>
      </c>
      <c r="E49" s="342">
        <f>AUX!GW105</f>
        <v>150308</v>
      </c>
      <c r="F49" s="16"/>
      <c r="G49" s="16"/>
      <c r="H49" s="16"/>
      <c r="I49" s="16"/>
      <c r="J49" s="16"/>
      <c r="K49" s="16"/>
    </row>
    <row r="50" spans="1:11" ht="15" customHeight="1" x14ac:dyDescent="0.2">
      <c r="A50" s="16"/>
      <c r="B50" s="512" t="str">
        <f>AUX!A3</f>
        <v>ACES Gerês/Cabreira</v>
      </c>
      <c r="C50" s="343">
        <f>AUX!EO106</f>
        <v>6238</v>
      </c>
      <c r="D50" s="343">
        <f>AUX!FA106</f>
        <v>4878</v>
      </c>
      <c r="E50" s="343">
        <f>AUX!GW106</f>
        <v>3750</v>
      </c>
      <c r="F50" s="16"/>
      <c r="G50" s="16"/>
      <c r="H50" s="16"/>
      <c r="I50" s="16"/>
      <c r="J50" s="16"/>
      <c r="K50" s="16"/>
    </row>
    <row r="51" spans="1:11" ht="12.95" customHeight="1" x14ac:dyDescent="0.2">
      <c r="A51" s="16"/>
      <c r="B51" s="339" t="s">
        <v>96</v>
      </c>
      <c r="C51" s="344">
        <f>AUX!EO107</f>
        <v>2838</v>
      </c>
      <c r="D51" s="344">
        <f>AUX!FA107</f>
        <v>2244</v>
      </c>
      <c r="E51" s="344">
        <f>AUX!GW107</f>
        <v>1542</v>
      </c>
      <c r="F51" s="16"/>
      <c r="G51" s="16"/>
      <c r="H51" s="16"/>
      <c r="I51" s="16"/>
      <c r="J51" s="16"/>
      <c r="K51" s="16"/>
    </row>
    <row r="52" spans="1:11" ht="12.95" customHeight="1" x14ac:dyDescent="0.2">
      <c r="A52" s="16"/>
      <c r="B52" s="340" t="s">
        <v>97</v>
      </c>
      <c r="C52" s="345">
        <f>AUX!EO108</f>
        <v>3400</v>
      </c>
      <c r="D52" s="345">
        <f>AUX!FA108</f>
        <v>2634</v>
      </c>
      <c r="E52" s="345">
        <f>AUX!GW108</f>
        <v>2208</v>
      </c>
      <c r="F52" s="16"/>
      <c r="G52" s="16"/>
      <c r="H52" s="16"/>
      <c r="I52" s="16"/>
      <c r="J52" s="16"/>
      <c r="K52" s="16"/>
    </row>
    <row r="53" spans="1:11" ht="15" customHeight="1" x14ac:dyDescent="0.2">
      <c r="A53" s="16"/>
      <c r="B53" s="655" t="s">
        <v>98</v>
      </c>
      <c r="C53" s="656"/>
      <c r="D53" s="656"/>
      <c r="E53" s="657"/>
      <c r="F53" s="16"/>
      <c r="G53" s="16"/>
      <c r="H53" s="16"/>
      <c r="I53" s="16"/>
      <c r="J53" s="16"/>
      <c r="K53" s="16"/>
    </row>
    <row r="54" spans="1:11" ht="15" customHeight="1" x14ac:dyDescent="0.2">
      <c r="A54" s="16"/>
      <c r="B54" s="213" t="s">
        <v>58</v>
      </c>
      <c r="C54" s="216">
        <f>AUX!EC112</f>
        <v>-7.5669133387204237</v>
      </c>
      <c r="D54" s="216">
        <f>AUX!EO112</f>
        <v>-13.220388373711444</v>
      </c>
      <c r="E54" s="216">
        <f>AUX!GK112</f>
        <v>30.180861695630444</v>
      </c>
      <c r="F54" s="16"/>
      <c r="G54" s="16"/>
      <c r="H54" s="16"/>
      <c r="I54" s="16"/>
      <c r="J54" s="16"/>
      <c r="K54" s="16"/>
    </row>
    <row r="55" spans="1:11" ht="15" customHeight="1" x14ac:dyDescent="0.2">
      <c r="A55" s="16"/>
      <c r="B55" s="214" t="str">
        <f>AUX!A2</f>
        <v>ARS Norte</v>
      </c>
      <c r="C55" s="217">
        <f>AUX!EC113</f>
        <v>-8.8746691946123146</v>
      </c>
      <c r="D55" s="217">
        <f>AUX!EO113</f>
        <v>-13.095248415705107</v>
      </c>
      <c r="E55" s="217">
        <f>AUX!GK113</f>
        <v>22.019093388751788</v>
      </c>
      <c r="F55" s="16"/>
      <c r="G55" s="16"/>
      <c r="H55" s="16"/>
      <c r="I55" s="16"/>
      <c r="J55" s="16"/>
      <c r="K55" s="16"/>
    </row>
    <row r="56" spans="1:11" ht="15" customHeight="1" x14ac:dyDescent="0.2">
      <c r="A56" s="16"/>
      <c r="B56" s="513" t="str">
        <f>AUX!A3</f>
        <v>ACES Gerês/Cabreira</v>
      </c>
      <c r="C56" s="218">
        <f>AUX!EC114</f>
        <v>-9.2786503781268177</v>
      </c>
      <c r="D56" s="218">
        <f>AUX!EO114</f>
        <v>-21.801859570375122</v>
      </c>
      <c r="E56" s="218">
        <f>AUX!GK114</f>
        <v>12.275449101796406</v>
      </c>
      <c r="F56" s="16"/>
      <c r="G56" s="16"/>
      <c r="H56" s="16"/>
      <c r="I56" s="16"/>
      <c r="J56" s="16"/>
      <c r="K56" s="16"/>
    </row>
    <row r="57" spans="1:11" ht="15" customHeight="1" x14ac:dyDescent="0.2">
      <c r="A57" s="16"/>
      <c r="B57" s="425" t="s">
        <v>99</v>
      </c>
      <c r="C57" s="334"/>
      <c r="D57" s="334"/>
      <c r="E57" s="335"/>
      <c r="F57" s="16"/>
      <c r="G57" s="16"/>
      <c r="H57" s="16"/>
      <c r="I57" s="16"/>
      <c r="J57" s="16"/>
      <c r="K57" s="16"/>
    </row>
    <row r="58" spans="1:11" ht="15" customHeight="1" x14ac:dyDescent="0.2">
      <c r="A58" s="16"/>
      <c r="B58" s="213" t="s">
        <v>58</v>
      </c>
      <c r="C58" s="216">
        <f>AUX!EO118</f>
        <v>61.680986657392637</v>
      </c>
      <c r="D58" s="216">
        <f>AUX!FA118</f>
        <v>53.611680934626371</v>
      </c>
      <c r="E58" s="216">
        <f>AUX!GW118</f>
        <v>42.077817548160397</v>
      </c>
      <c r="F58" s="16"/>
      <c r="G58" s="16"/>
      <c r="H58" s="16"/>
      <c r="I58" s="16"/>
      <c r="J58" s="16"/>
      <c r="K58" s="16"/>
    </row>
    <row r="59" spans="1:11" ht="15" customHeight="1" x14ac:dyDescent="0.2">
      <c r="A59" s="16"/>
      <c r="B59" s="214" t="str">
        <f>AUX!A2</f>
        <v>ARS Norte</v>
      </c>
      <c r="C59" s="217">
        <f>AUX!EO119</f>
        <v>74.224215673689116</v>
      </c>
      <c r="D59" s="217">
        <f>AUX!FA119</f>
        <v>64.659331615027185</v>
      </c>
      <c r="E59" s="217">
        <f>AUX!GW119</f>
        <v>48.22994608994037</v>
      </c>
      <c r="F59" s="16"/>
      <c r="G59" s="16"/>
      <c r="H59" s="16"/>
      <c r="I59" s="16"/>
      <c r="J59" s="16"/>
      <c r="K59" s="16"/>
    </row>
    <row r="60" spans="1:11" ht="15" customHeight="1" x14ac:dyDescent="0.2">
      <c r="A60" s="16"/>
      <c r="B60" s="513" t="str">
        <f>AUX!A3</f>
        <v>ACES Gerês/Cabreira</v>
      </c>
      <c r="C60" s="218">
        <f>AUX!EO120</f>
        <v>68.116052806866207</v>
      </c>
      <c r="D60" s="218">
        <f>AUX!FA120</f>
        <v>53.41421751127853</v>
      </c>
      <c r="E60" s="218">
        <f>AUX!GW120</f>
        <v>40.810107847511674</v>
      </c>
      <c r="F60" s="16"/>
      <c r="G60" s="16"/>
      <c r="H60" s="16"/>
      <c r="I60" s="16"/>
      <c r="J60" s="16"/>
      <c r="K60" s="16"/>
    </row>
    <row r="61" spans="1:11" ht="15" customHeight="1" x14ac:dyDescent="0.2">
      <c r="A61" s="16"/>
      <c r="B61" s="338"/>
      <c r="C61" s="651" t="s">
        <v>100</v>
      </c>
      <c r="D61" s="651"/>
      <c r="E61" s="651"/>
      <c r="F61" s="429"/>
      <c r="G61" s="16"/>
      <c r="H61" s="16"/>
      <c r="I61" s="16"/>
      <c r="J61" s="16"/>
      <c r="K61" s="16"/>
    </row>
    <row r="62" spans="1:11" ht="24.95" customHeight="1" x14ac:dyDescent="0.2">
      <c r="A62" s="16"/>
      <c r="B62" s="652" t="s">
        <v>101</v>
      </c>
      <c r="C62" s="652"/>
      <c r="D62" s="652"/>
      <c r="E62" s="97"/>
      <c r="G62" s="16"/>
      <c r="H62" s="645" t="s">
        <v>100</v>
      </c>
      <c r="I62" s="645"/>
      <c r="J62" s="645"/>
      <c r="K62" s="16"/>
    </row>
    <row r="63" spans="1:11" ht="15" customHeight="1" x14ac:dyDescent="0.2">
      <c r="A63" s="16"/>
      <c r="B63" s="16"/>
      <c r="C63" s="16"/>
      <c r="D63" s="16"/>
      <c r="E63" s="16"/>
      <c r="F63" s="16"/>
      <c r="G63" s="16"/>
      <c r="H63" s="16"/>
      <c r="I63" s="16"/>
      <c r="J63" s="16"/>
      <c r="K63" s="16"/>
    </row>
    <row r="64" spans="1:11" ht="50.1" customHeight="1" x14ac:dyDescent="0.2">
      <c r="A64" s="16"/>
      <c r="B64" s="665" t="str">
        <f>"VARIAÇÃO HOMÓLOGA* DO NÚMERO DE DESEMPREGADOS INSCRITOS NO INSTITUTO DE EMPREGO E FORMAÇÃO PROFISSIONAL (IEFP) " &amp; AUX!F2 &amp; " E " &amp; AUX!E3 &amp; " (JAN-05 A DEZ-20)"</f>
        <v>VARIAÇÃO HOMÓLOGA* DO NÚMERO DE DESEMPREGADOS INSCRITOS NO INSTITUTO DE EMPREGO E FORMAÇÃO PROFISSIONAL (IEFP) NA ARS NORTE E NO ACES GERÊS/CABREIRA (JAN-05 A DEZ-20)</v>
      </c>
      <c r="C64" s="665"/>
      <c r="D64" s="665"/>
      <c r="E64" s="665"/>
      <c r="F64" s="660" t="str">
        <f>"EVOLUÇÃO MENSAL DOS DESEMPREGADOS INSCRITOS NO INSTITUTO DE EMPREGO E FORMAÇÃO PROFISSIONAL (IEFP) / 1000 HABITANTES DA POPULAÇÃO ATIVA (15+ ANOS) NO CONTINENTE, " &amp; AUX!F2 &amp; " E " &amp; AUX!E3 &amp; " (JAN-04 A DEZ-20)"</f>
        <v>EVOLUÇÃO MENSAL DOS DESEMPREGADOS INSCRITOS NO INSTITUTO DE EMPREGO E FORMAÇÃO PROFISSIONAL (IEFP) / 1000 HABITANTES DA POPULAÇÃO ATIVA (15+ ANOS) NO CONTINENTE, NA ARS NORTE E NO ACES GERÊS/CABREIRA (JAN-04 A DEZ-20)</v>
      </c>
      <c r="G64" s="660"/>
      <c r="H64" s="660"/>
      <c r="I64" s="660"/>
      <c r="J64" s="660"/>
      <c r="K64" s="16"/>
    </row>
    <row r="65" spans="1:11" ht="5.0999999999999996" customHeight="1" x14ac:dyDescent="0.2">
      <c r="A65" s="16"/>
      <c r="B65" s="16"/>
      <c r="C65" s="16"/>
      <c r="D65" s="16"/>
      <c r="E65" s="16"/>
      <c r="F65" s="16"/>
      <c r="G65" s="16"/>
      <c r="H65" s="16"/>
      <c r="I65" s="16"/>
      <c r="J65" s="16"/>
      <c r="K65" s="16"/>
    </row>
    <row r="66" spans="1:11" ht="15" customHeight="1" x14ac:dyDescent="0.2">
      <c r="A66" s="16"/>
      <c r="B66" s="16"/>
      <c r="C66" s="16"/>
      <c r="D66" s="16"/>
      <c r="E66" s="16"/>
      <c r="F66" s="16"/>
      <c r="G66" s="16"/>
      <c r="H66" s="16"/>
      <c r="I66" s="16"/>
      <c r="J66" s="16"/>
      <c r="K66" s="16"/>
    </row>
    <row r="67" spans="1:11" ht="15" customHeight="1" x14ac:dyDescent="0.2">
      <c r="A67" s="16"/>
      <c r="B67" s="16"/>
      <c r="C67" s="16"/>
      <c r="D67" s="16"/>
      <c r="E67" s="16"/>
      <c r="F67" s="16"/>
      <c r="G67" s="16"/>
      <c r="H67" s="16"/>
      <c r="I67" s="16"/>
      <c r="J67" s="16"/>
      <c r="K67" s="16"/>
    </row>
    <row r="68" spans="1:11" ht="15" customHeight="1" x14ac:dyDescent="0.2">
      <c r="A68" s="16"/>
      <c r="B68" s="16"/>
      <c r="C68" s="16"/>
      <c r="D68" s="16"/>
      <c r="E68" s="16"/>
      <c r="F68" s="16"/>
      <c r="G68" s="16"/>
      <c r="H68" s="16"/>
      <c r="I68" s="16"/>
      <c r="J68" s="16"/>
      <c r="K68" s="16"/>
    </row>
    <row r="69" spans="1:11" ht="15" customHeight="1" x14ac:dyDescent="0.2">
      <c r="A69" s="16"/>
      <c r="B69" s="16"/>
      <c r="C69" s="16"/>
      <c r="D69" s="16"/>
      <c r="E69" s="16"/>
      <c r="F69" s="16"/>
      <c r="G69" s="16"/>
      <c r="H69" s="16"/>
      <c r="I69" s="16"/>
      <c r="J69" s="16"/>
      <c r="K69" s="16"/>
    </row>
    <row r="70" spans="1:11" ht="15" customHeight="1" x14ac:dyDescent="0.2">
      <c r="A70" s="16"/>
      <c r="B70" s="16"/>
      <c r="C70" s="16"/>
      <c r="D70" s="16"/>
      <c r="E70" s="16"/>
      <c r="F70" s="16"/>
      <c r="G70" s="16"/>
      <c r="H70" s="16"/>
      <c r="I70" s="16"/>
      <c r="J70" s="16"/>
      <c r="K70" s="16"/>
    </row>
    <row r="71" spans="1:11" ht="15" customHeight="1" x14ac:dyDescent="0.2">
      <c r="A71" s="16"/>
      <c r="B71" s="16"/>
      <c r="C71" s="16"/>
      <c r="D71" s="16"/>
      <c r="E71" s="16"/>
      <c r="F71" s="16"/>
      <c r="G71" s="16"/>
      <c r="H71" s="16"/>
      <c r="I71" s="16"/>
      <c r="J71" s="16"/>
      <c r="K71" s="16"/>
    </row>
    <row r="72" spans="1:11" ht="15" customHeight="1" x14ac:dyDescent="0.2">
      <c r="A72" s="16"/>
      <c r="B72" s="16"/>
      <c r="C72" s="16"/>
      <c r="D72" s="16"/>
      <c r="E72" s="16"/>
      <c r="F72" s="16"/>
      <c r="G72" s="16"/>
      <c r="H72" s="16"/>
      <c r="I72" s="16"/>
      <c r="J72" s="16"/>
      <c r="K72" s="16"/>
    </row>
    <row r="73" spans="1:11" ht="15" customHeight="1" x14ac:dyDescent="0.2">
      <c r="A73" s="16"/>
      <c r="B73" s="16"/>
      <c r="C73" s="16"/>
      <c r="D73" s="16"/>
      <c r="E73" s="16"/>
      <c r="F73" s="16"/>
      <c r="G73" s="16"/>
      <c r="H73" s="16"/>
      <c r="I73" s="16"/>
      <c r="J73" s="16"/>
      <c r="K73" s="16"/>
    </row>
    <row r="74" spans="1:11" ht="15" customHeight="1" x14ac:dyDescent="0.2">
      <c r="A74" s="16"/>
      <c r="B74" s="16"/>
      <c r="C74" s="16"/>
      <c r="D74" s="16"/>
      <c r="E74" s="16"/>
      <c r="F74" s="16"/>
      <c r="G74" s="16"/>
      <c r="H74" s="16"/>
      <c r="I74" s="16"/>
      <c r="J74" s="16"/>
      <c r="K74" s="16"/>
    </row>
    <row r="75" spans="1:11" ht="15" customHeight="1" x14ac:dyDescent="0.2">
      <c r="A75" s="16"/>
      <c r="B75" s="16"/>
      <c r="C75" s="16"/>
      <c r="D75" s="16"/>
      <c r="E75" s="16"/>
      <c r="F75" s="16"/>
      <c r="G75" s="16"/>
      <c r="H75" s="16"/>
      <c r="I75" s="16"/>
      <c r="J75" s="16"/>
      <c r="K75" s="16"/>
    </row>
    <row r="76" spans="1:11" ht="15" customHeight="1" x14ac:dyDescent="0.2">
      <c r="A76" s="16"/>
      <c r="B76" s="16"/>
      <c r="C76" s="16"/>
      <c r="D76" s="16"/>
      <c r="E76" s="16"/>
      <c r="F76" s="16"/>
      <c r="G76" s="16"/>
      <c r="H76" s="16"/>
      <c r="I76" s="16"/>
      <c r="J76" s="16"/>
      <c r="K76" s="16"/>
    </row>
    <row r="77" spans="1:11" ht="15" customHeight="1" x14ac:dyDescent="0.2">
      <c r="A77" s="16"/>
      <c r="B77" s="16"/>
      <c r="C77" s="16"/>
      <c r="D77" s="16"/>
      <c r="E77" s="16"/>
      <c r="F77" s="16"/>
      <c r="G77" s="16"/>
      <c r="H77" s="16"/>
      <c r="I77" s="16"/>
      <c r="J77" s="16"/>
      <c r="K77" s="16"/>
    </row>
    <row r="78" spans="1:11" ht="15" customHeight="1" x14ac:dyDescent="0.2">
      <c r="A78" s="16"/>
      <c r="B78" s="16"/>
      <c r="C78" s="16"/>
      <c r="D78" s="16"/>
      <c r="E78" s="16"/>
      <c r="F78" s="16"/>
      <c r="G78" s="16"/>
      <c r="H78" s="16"/>
      <c r="I78" s="16"/>
      <c r="J78" s="16"/>
      <c r="K78" s="16"/>
    </row>
    <row r="79" spans="1:11" ht="15" customHeight="1" x14ac:dyDescent="0.2">
      <c r="A79" s="16"/>
      <c r="B79" s="16"/>
      <c r="C79" s="16"/>
      <c r="D79" s="16"/>
      <c r="E79" s="16"/>
      <c r="F79" s="16"/>
      <c r="G79" s="16"/>
      <c r="H79" s="16"/>
      <c r="I79" s="16"/>
      <c r="J79" s="16"/>
      <c r="K79" s="16"/>
    </row>
    <row r="80" spans="1:11" ht="30" customHeight="1" x14ac:dyDescent="0.2">
      <c r="A80" s="16"/>
      <c r="B80" s="16"/>
      <c r="C80" s="16"/>
      <c r="D80" s="16"/>
      <c r="E80" s="16"/>
      <c r="F80" s="16"/>
      <c r="G80" s="16"/>
      <c r="H80" s="16"/>
      <c r="I80" s="16"/>
      <c r="J80" s="16"/>
      <c r="K80" s="16"/>
    </row>
    <row r="81" spans="1:11" ht="15" customHeight="1" x14ac:dyDescent="0.2">
      <c r="A81" s="16"/>
      <c r="B81" s="16"/>
      <c r="C81" s="645" t="s">
        <v>100</v>
      </c>
      <c r="D81" s="645"/>
      <c r="E81" s="645"/>
      <c r="F81" s="16"/>
      <c r="G81" s="16"/>
      <c r="H81" s="645" t="s">
        <v>100</v>
      </c>
      <c r="I81" s="645"/>
      <c r="J81" s="645"/>
      <c r="K81" s="16"/>
    </row>
    <row r="82" spans="1:11" ht="24.95" customHeight="1" x14ac:dyDescent="0.2">
      <c r="A82" s="16"/>
      <c r="B82" s="652" t="s">
        <v>101</v>
      </c>
      <c r="C82" s="652"/>
      <c r="D82" s="652"/>
      <c r="E82" s="97"/>
      <c r="F82" s="16"/>
      <c r="G82" s="16"/>
      <c r="H82" s="16"/>
      <c r="I82" s="16"/>
      <c r="J82" s="97"/>
      <c r="K82" s="16"/>
    </row>
    <row r="83" spans="1:11" ht="24.95" customHeight="1" x14ac:dyDescent="0.2">
      <c r="A83" s="16"/>
      <c r="B83" s="99" t="s">
        <v>67</v>
      </c>
      <c r="C83" s="16"/>
      <c r="D83" s="16"/>
      <c r="E83" s="16"/>
      <c r="F83" s="685"/>
      <c r="G83" s="685"/>
      <c r="H83" s="685"/>
      <c r="I83" s="685"/>
      <c r="J83" s="685"/>
      <c r="K83" s="16"/>
    </row>
    <row r="84" spans="1:11" ht="20.100000000000001" customHeight="1" x14ac:dyDescent="0.2">
      <c r="A84" s="16"/>
      <c r="B84" s="16"/>
      <c r="C84" s="16"/>
      <c r="D84" s="16"/>
      <c r="E84" s="16"/>
      <c r="F84" s="16"/>
      <c r="G84" s="16"/>
      <c r="H84" s="16"/>
      <c r="I84" s="16"/>
      <c r="J84" s="16"/>
      <c r="K84" s="16"/>
    </row>
    <row r="85" spans="1:11" ht="24.95" customHeight="1" x14ac:dyDescent="0.2">
      <c r="A85" s="16"/>
      <c r="B85" s="665" t="s">
        <v>102</v>
      </c>
      <c r="C85" s="665"/>
      <c r="D85" s="665"/>
      <c r="E85" s="665"/>
      <c r="F85" s="660" t="s">
        <v>102</v>
      </c>
      <c r="G85" s="660"/>
      <c r="H85" s="660"/>
      <c r="I85" s="660"/>
      <c r="J85" s="660"/>
      <c r="K85" s="16"/>
    </row>
    <row r="86" spans="1:11" ht="4.5" customHeight="1" x14ac:dyDescent="0.2">
      <c r="A86" s="16"/>
      <c r="B86" s="16"/>
      <c r="C86" s="16"/>
      <c r="D86" s="16"/>
      <c r="E86" s="16"/>
      <c r="F86" s="16"/>
      <c r="G86" s="16"/>
      <c r="H86" s="16"/>
      <c r="I86" s="16"/>
      <c r="J86" s="16"/>
      <c r="K86" s="16"/>
    </row>
    <row r="87" spans="1:11" ht="30" customHeight="1" x14ac:dyDescent="0.2">
      <c r="A87" s="16"/>
      <c r="B87" s="333" t="s">
        <v>50</v>
      </c>
      <c r="C87" s="211" t="s">
        <v>103</v>
      </c>
      <c r="D87" s="211" t="s">
        <v>104</v>
      </c>
      <c r="E87" s="211" t="s">
        <v>105</v>
      </c>
      <c r="F87" s="16"/>
      <c r="G87" s="16"/>
      <c r="H87" s="16"/>
      <c r="I87" s="16"/>
      <c r="J87" s="16"/>
      <c r="K87" s="16"/>
    </row>
    <row r="88" spans="1:11" ht="20.100000000000001" customHeight="1" x14ac:dyDescent="0.2">
      <c r="A88" s="16"/>
      <c r="B88" s="661" t="s">
        <v>106</v>
      </c>
      <c r="C88" s="661"/>
      <c r="D88" s="661"/>
      <c r="E88" s="661"/>
      <c r="F88" s="16"/>
      <c r="G88" s="16"/>
      <c r="H88" s="16"/>
      <c r="I88" s="16"/>
      <c r="J88" s="16"/>
      <c r="K88" s="16"/>
    </row>
    <row r="89" spans="1:11" ht="15.95" customHeight="1" x14ac:dyDescent="0.2">
      <c r="A89" s="16"/>
      <c r="B89" s="213" t="s">
        <v>58</v>
      </c>
      <c r="C89" s="216">
        <f>AUX!C132</f>
        <v>4.7543639656675083</v>
      </c>
      <c r="D89" s="216">
        <f>AUX!D132</f>
        <v>35.537602868395638</v>
      </c>
      <c r="E89" s="216">
        <f>AUX!E132</f>
        <v>59.708033165936861</v>
      </c>
      <c r="F89" s="16"/>
      <c r="G89" s="16"/>
      <c r="H89" s="16"/>
      <c r="I89" s="16"/>
      <c r="J89" s="16"/>
      <c r="K89" s="16"/>
    </row>
    <row r="90" spans="1:11" ht="15.95" customHeight="1" x14ac:dyDescent="0.2">
      <c r="A90" s="16"/>
      <c r="B90" s="214" t="str">
        <f>AUX!A2</f>
        <v>ARS Norte</v>
      </c>
      <c r="C90" s="217">
        <f>AUX!C134</f>
        <v>4.7130517885873964</v>
      </c>
      <c r="D90" s="217">
        <f>AUX!D134</f>
        <v>45.814330474335556</v>
      </c>
      <c r="E90" s="217">
        <f>AUX!E134</f>
        <v>49.472617737077044</v>
      </c>
      <c r="F90" s="16"/>
      <c r="G90" s="16"/>
      <c r="H90" s="16"/>
      <c r="I90" s="16"/>
      <c r="J90" s="16"/>
      <c r="K90" s="16"/>
    </row>
    <row r="91" spans="1:11" ht="15.95" customHeight="1" x14ac:dyDescent="0.2">
      <c r="A91" s="16"/>
      <c r="B91" s="514" t="str">
        <f>AUX!A3</f>
        <v>ACES Gerês/Cabreira</v>
      </c>
      <c r="C91" s="218">
        <f>AUX!C136</f>
        <v>7.5612503520135173</v>
      </c>
      <c r="D91" s="218">
        <f>AUX!D136</f>
        <v>49.286585938233365</v>
      </c>
      <c r="E91" s="218">
        <f>AUX!E136</f>
        <v>43.152163709753125</v>
      </c>
      <c r="F91" s="16"/>
      <c r="G91" s="16"/>
      <c r="H91" s="16"/>
      <c r="I91" s="16"/>
      <c r="J91" s="16"/>
      <c r="K91" s="16"/>
    </row>
    <row r="92" spans="1:11" ht="20.100000000000001" customHeight="1" x14ac:dyDescent="0.2">
      <c r="A92" s="16"/>
      <c r="B92" s="655" t="s">
        <v>107</v>
      </c>
      <c r="C92" s="656"/>
      <c r="D92" s="656"/>
      <c r="E92" s="657"/>
      <c r="F92" s="16"/>
      <c r="G92" s="16"/>
      <c r="H92" s="16"/>
      <c r="I92" s="16"/>
      <c r="J92" s="16"/>
      <c r="K92" s="16"/>
    </row>
    <row r="93" spans="1:11" ht="15.95" customHeight="1" x14ac:dyDescent="0.2">
      <c r="A93" s="16"/>
      <c r="B93" s="213" t="s">
        <v>58</v>
      </c>
      <c r="C93" s="216">
        <f>AUX!C133</f>
        <v>2.916810834619199</v>
      </c>
      <c r="D93" s="216">
        <f>AUX!D133</f>
        <v>26.874440395426589</v>
      </c>
      <c r="E93" s="216">
        <f>AUX!E133</f>
        <v>70.208748769954212</v>
      </c>
      <c r="F93" s="16"/>
      <c r="G93" s="16"/>
      <c r="H93" s="16"/>
      <c r="I93" s="16"/>
      <c r="J93" s="16"/>
      <c r="K93" s="16"/>
    </row>
    <row r="94" spans="1:11" ht="15.95" customHeight="1" x14ac:dyDescent="0.2">
      <c r="A94" s="16"/>
      <c r="B94" s="214" t="str">
        <f>AUX!A2</f>
        <v>ARS Norte</v>
      </c>
      <c r="C94" s="217">
        <f>AUX!C135</f>
        <v>2.8299842007998972</v>
      </c>
      <c r="D94" s="217">
        <f>AUX!D135</f>
        <v>35.574009815644878</v>
      </c>
      <c r="E94" s="217">
        <f>AUX!E135</f>
        <v>61.596005983555223</v>
      </c>
      <c r="F94" s="16"/>
      <c r="G94" s="16"/>
      <c r="H94" s="16"/>
      <c r="I94" s="16"/>
      <c r="J94" s="16"/>
      <c r="K94" s="16"/>
    </row>
    <row r="95" spans="1:11" ht="15.95" customHeight="1" x14ac:dyDescent="0.2">
      <c r="A95" s="16"/>
      <c r="B95" s="513" t="str">
        <f>AUX!A3</f>
        <v>ACES Gerês/Cabreira</v>
      </c>
      <c r="C95" s="218">
        <f>AUX!C137</f>
        <v>3.9350872389675682</v>
      </c>
      <c r="D95" s="218">
        <f>AUX!D137</f>
        <v>38.059088533240413</v>
      </c>
      <c r="E95" s="218">
        <f>AUX!E137</f>
        <v>58.005824227792026</v>
      </c>
      <c r="F95" s="16"/>
      <c r="G95" s="16"/>
      <c r="H95" s="16"/>
      <c r="I95" s="16"/>
      <c r="J95" s="16"/>
      <c r="K95" s="16"/>
    </row>
    <row r="96" spans="1:11" ht="15" customHeight="1" x14ac:dyDescent="0.2">
      <c r="A96" s="16"/>
      <c r="B96" s="346"/>
      <c r="C96" s="651" t="s">
        <v>60</v>
      </c>
      <c r="D96" s="651"/>
      <c r="E96" s="651"/>
      <c r="F96" s="16"/>
      <c r="G96" s="16"/>
      <c r="H96" s="16"/>
      <c r="I96" s="16"/>
      <c r="J96" s="16"/>
      <c r="K96" s="16"/>
    </row>
    <row r="97" spans="1:24" ht="15" customHeight="1" x14ac:dyDescent="0.2">
      <c r="A97" s="16"/>
      <c r="B97" s="346"/>
      <c r="C97" s="346"/>
      <c r="D97" s="346"/>
      <c r="E97" s="346"/>
      <c r="F97" s="16"/>
      <c r="G97" s="16"/>
      <c r="H97" s="16"/>
      <c r="I97" s="16"/>
      <c r="J97" s="16"/>
      <c r="K97" s="16"/>
    </row>
    <row r="98" spans="1:24" ht="15" customHeight="1" x14ac:dyDescent="0.2">
      <c r="A98" s="16"/>
      <c r="B98" s="346"/>
      <c r="C98" s="346"/>
      <c r="D98" s="346"/>
      <c r="E98" s="346"/>
      <c r="F98" s="16"/>
      <c r="G98" s="16"/>
      <c r="H98" s="16"/>
      <c r="I98" s="16"/>
      <c r="J98" s="16"/>
      <c r="K98" s="16"/>
    </row>
    <row r="99" spans="1:24" ht="15" customHeight="1" x14ac:dyDescent="0.2">
      <c r="A99" s="16"/>
      <c r="B99" s="346"/>
      <c r="C99" s="346"/>
      <c r="D99" s="346"/>
      <c r="E99" s="346"/>
      <c r="F99" s="16"/>
      <c r="G99" s="16"/>
      <c r="H99" s="16"/>
      <c r="I99" s="16"/>
      <c r="J99" s="16"/>
      <c r="K99" s="16"/>
    </row>
    <row r="100" spans="1:24" ht="15" customHeight="1" x14ac:dyDescent="0.2">
      <c r="A100" s="16"/>
      <c r="B100" s="346"/>
      <c r="C100" s="346"/>
      <c r="D100" s="346"/>
      <c r="E100" s="346"/>
      <c r="F100" s="16"/>
      <c r="G100" s="16"/>
      <c r="H100" s="16"/>
      <c r="I100" s="16"/>
      <c r="J100" s="16"/>
      <c r="K100" s="16"/>
    </row>
    <row r="101" spans="1:24" ht="15" customHeight="1" x14ac:dyDescent="0.2">
      <c r="A101" s="16"/>
      <c r="B101" s="346"/>
      <c r="C101" s="346"/>
      <c r="D101" s="346"/>
      <c r="E101" s="346"/>
      <c r="F101" s="16"/>
      <c r="G101" s="16"/>
      <c r="H101" s="16"/>
      <c r="I101" s="16"/>
      <c r="J101" s="16"/>
      <c r="K101" s="16"/>
    </row>
    <row r="102" spans="1:24" ht="15" customHeight="1" x14ac:dyDescent="0.2">
      <c r="A102" s="16"/>
      <c r="B102" s="99" t="s">
        <v>67</v>
      </c>
      <c r="C102" s="338"/>
      <c r="D102" s="338"/>
      <c r="F102" s="16"/>
      <c r="G102" s="16"/>
      <c r="H102" s="645" t="s">
        <v>60</v>
      </c>
      <c r="I102" s="645"/>
      <c r="J102" s="645"/>
      <c r="K102" s="16"/>
    </row>
    <row r="103" spans="1:24" ht="24.95" customHeight="1" x14ac:dyDescent="0.2">
      <c r="A103" s="16"/>
      <c r="B103" s="652"/>
      <c r="C103" s="652"/>
      <c r="D103" s="652"/>
      <c r="E103" s="97"/>
      <c r="G103" s="16"/>
      <c r="H103" s="16"/>
      <c r="I103" s="16"/>
      <c r="J103" s="97"/>
      <c r="K103" s="16"/>
    </row>
    <row r="104" spans="1:24" ht="20.100000000000001" customHeight="1" thickBot="1" x14ac:dyDescent="0.3">
      <c r="A104" s="16"/>
      <c r="B104" s="658" t="s">
        <v>30</v>
      </c>
      <c r="C104" s="658"/>
      <c r="D104" s="658"/>
      <c r="E104" s="658"/>
      <c r="F104" s="658"/>
      <c r="G104" s="658"/>
      <c r="H104" s="658"/>
      <c r="I104" s="658"/>
      <c r="J104" s="658"/>
      <c r="K104" s="16"/>
    </row>
    <row r="105" spans="1:24" ht="9.9499999999999993" customHeight="1" x14ac:dyDescent="0.2">
      <c r="A105" s="16"/>
      <c r="B105" s="16"/>
      <c r="C105" s="16"/>
      <c r="D105" s="16"/>
      <c r="E105" s="16"/>
      <c r="F105" s="16"/>
      <c r="G105" s="16"/>
      <c r="H105" s="16"/>
      <c r="I105" s="16"/>
      <c r="J105" s="16"/>
      <c r="K105" s="16"/>
    </row>
    <row r="106" spans="1:24" ht="15.95" customHeight="1" x14ac:dyDescent="0.2">
      <c r="A106" s="16"/>
      <c r="B106" s="659" t="s">
        <v>108</v>
      </c>
      <c r="C106" s="659"/>
      <c r="D106" s="659"/>
      <c r="E106" s="659"/>
      <c r="F106" s="659"/>
      <c r="G106" s="659"/>
      <c r="H106" s="659"/>
      <c r="I106" s="659"/>
      <c r="J106" s="659"/>
      <c r="K106" s="16"/>
    </row>
    <row r="107" spans="1:24" ht="5.0999999999999996" customHeight="1" x14ac:dyDescent="0.2">
      <c r="A107" s="16"/>
      <c r="B107" s="16"/>
      <c r="C107" s="16"/>
      <c r="D107" s="16"/>
      <c r="E107" s="16"/>
      <c r="F107" s="16"/>
      <c r="G107" s="16"/>
      <c r="H107" s="16"/>
      <c r="I107" s="16"/>
      <c r="J107" s="16"/>
      <c r="K107" s="16"/>
    </row>
    <row r="108" spans="1:24" ht="30" customHeight="1" x14ac:dyDescent="0.2">
      <c r="A108" s="19"/>
      <c r="B108" s="681" t="s">
        <v>50</v>
      </c>
      <c r="C108" s="672" t="s">
        <v>109</v>
      </c>
      <c r="D108" s="683"/>
      <c r="E108" s="684" t="s">
        <v>110</v>
      </c>
      <c r="F108" s="684"/>
      <c r="G108" s="684"/>
      <c r="H108" s="672" t="s">
        <v>111</v>
      </c>
      <c r="I108" s="683"/>
      <c r="J108" s="408"/>
      <c r="K108" s="19"/>
    </row>
    <row r="109" spans="1:24" ht="39.950000000000003" customHeight="1" x14ac:dyDescent="0.2">
      <c r="A109" s="19"/>
      <c r="B109" s="681"/>
      <c r="C109" s="348" t="s">
        <v>112</v>
      </c>
      <c r="D109" s="348" t="s">
        <v>113</v>
      </c>
      <c r="E109" s="160" t="s">
        <v>114</v>
      </c>
      <c r="F109" s="412" t="s">
        <v>115</v>
      </c>
      <c r="G109" s="348" t="s">
        <v>116</v>
      </c>
      <c r="H109" s="160" t="s">
        <v>112</v>
      </c>
      <c r="I109" s="348" t="s">
        <v>115</v>
      </c>
      <c r="J109" s="409"/>
      <c r="K109" s="19"/>
    </row>
    <row r="110" spans="1:24" ht="18" customHeight="1" x14ac:dyDescent="0.2">
      <c r="A110" s="19"/>
      <c r="B110" s="32" t="s">
        <v>58</v>
      </c>
      <c r="C110" s="197">
        <f>AUX!B141</f>
        <v>232117</v>
      </c>
      <c r="D110" s="107">
        <f>AUX!C141</f>
        <v>27.370941782697717</v>
      </c>
      <c r="E110" s="190">
        <f>AUX!D141</f>
        <v>2886114</v>
      </c>
      <c r="F110" s="200">
        <f>AUX!E141</f>
        <v>340.64442753223602</v>
      </c>
      <c r="G110" s="189">
        <f>AUX!F141</f>
        <v>5840</v>
      </c>
      <c r="H110" s="197">
        <f>AUX!G141</f>
        <v>196717</v>
      </c>
      <c r="I110" s="405">
        <f>AUX!H141</f>
        <v>23.196618751176977</v>
      </c>
      <c r="J110" s="410"/>
      <c r="K110" s="19"/>
      <c r="M110" s="20"/>
      <c r="N110" s="20"/>
      <c r="O110" s="20"/>
      <c r="P110" s="20"/>
      <c r="Q110" s="20"/>
      <c r="R110" s="20"/>
      <c r="S110" s="20"/>
      <c r="T110" s="20"/>
      <c r="U110" s="20"/>
      <c r="V110" s="20"/>
      <c r="W110" s="20"/>
      <c r="X110" s="20"/>
    </row>
    <row r="111" spans="1:24" ht="18" customHeight="1" x14ac:dyDescent="0.2">
      <c r="A111" s="19"/>
      <c r="B111" s="109" t="str">
        <f>AUX!A2</f>
        <v>ARS Norte</v>
      </c>
      <c r="C111" s="198">
        <f>AUX!B142</f>
        <v>96248</v>
      </c>
      <c r="D111" s="110">
        <f>AUX!C142</f>
        <v>30.877115988567049</v>
      </c>
      <c r="E111" s="193">
        <f>AUX!D142</f>
        <v>1036949</v>
      </c>
      <c r="F111" s="201">
        <f>AUX!E142</f>
        <v>332.73009000197976</v>
      </c>
      <c r="G111" s="191">
        <f>AUX!F142</f>
        <v>5404.681425991057</v>
      </c>
      <c r="H111" s="198">
        <f>AUX!G142</f>
        <v>70762</v>
      </c>
      <c r="I111" s="406">
        <f>AUX!H142</f>
        <v>22.701006582817115</v>
      </c>
      <c r="J111" s="410"/>
      <c r="K111" s="19"/>
      <c r="M111" s="20"/>
      <c r="N111" s="20"/>
      <c r="O111" s="20"/>
      <c r="P111" s="20"/>
      <c r="Q111" s="20"/>
      <c r="R111" s="20"/>
      <c r="S111" s="20"/>
      <c r="T111" s="20"/>
      <c r="U111" s="20"/>
      <c r="V111" s="20"/>
      <c r="W111" s="20"/>
      <c r="X111" s="20"/>
    </row>
    <row r="112" spans="1:24" ht="15.95" customHeight="1" x14ac:dyDescent="0.2">
      <c r="A112" s="19"/>
      <c r="B112" s="516" t="str">
        <f>AUX!A3</f>
        <v>ACES Gerês/Cabreira</v>
      </c>
      <c r="C112" s="199">
        <f>AUX!B143</f>
        <v>1077</v>
      </c>
      <c r="D112" s="108">
        <f>AUX!C143</f>
        <v>11.724171715027515</v>
      </c>
      <c r="E112" s="194">
        <f>AUX!D143</f>
        <v>29828</v>
      </c>
      <c r="F112" s="202">
        <f>AUX!E143</f>
        <v>324.60903916682082</v>
      </c>
      <c r="G112" s="192">
        <f>AUX!F143</f>
        <v>4232.8013946627334</v>
      </c>
      <c r="H112" s="199">
        <f>AUX!G143</f>
        <v>1606</v>
      </c>
      <c r="I112" s="407">
        <f>AUX!H143</f>
        <v>17.482841016094881</v>
      </c>
      <c r="J112" s="411"/>
      <c r="K112" s="19"/>
      <c r="M112" s="20"/>
      <c r="N112" s="20"/>
      <c r="O112" s="20"/>
      <c r="P112" s="20"/>
      <c r="Q112" s="20"/>
      <c r="R112" s="20"/>
      <c r="S112" s="20"/>
      <c r="T112" s="20"/>
      <c r="U112" s="20"/>
      <c r="V112" s="20"/>
      <c r="W112" s="20"/>
      <c r="X112" s="20"/>
    </row>
    <row r="113" spans="1:11" ht="14.1" customHeight="1" x14ac:dyDescent="0.2">
      <c r="A113" s="16"/>
      <c r="B113" s="687"/>
      <c r="C113" s="687"/>
      <c r="D113" s="687"/>
      <c r="E113" s="687"/>
      <c r="F113" s="610" t="s">
        <v>117</v>
      </c>
      <c r="G113" s="610"/>
      <c r="H113" s="610"/>
      <c r="I113" s="610"/>
      <c r="K113" s="16"/>
    </row>
    <row r="114" spans="1:11" ht="15" customHeight="1" x14ac:dyDescent="0.2">
      <c r="A114" s="16"/>
      <c r="B114" s="16"/>
      <c r="C114" s="16"/>
      <c r="D114" s="16"/>
      <c r="E114" s="16"/>
      <c r="F114" s="16"/>
      <c r="G114" s="16"/>
      <c r="H114" s="16"/>
      <c r="I114" s="16"/>
      <c r="J114" s="16"/>
      <c r="K114" s="16"/>
    </row>
    <row r="115" spans="1:11" ht="26.1" customHeight="1" x14ac:dyDescent="0.2">
      <c r="A115" s="16"/>
      <c r="B115" s="665" t="s">
        <v>118</v>
      </c>
      <c r="C115" s="665"/>
      <c r="D115" s="665"/>
      <c r="E115" s="665"/>
      <c r="F115" s="660" t="s">
        <v>119</v>
      </c>
      <c r="G115" s="660"/>
      <c r="H115" s="660"/>
      <c r="I115" s="660"/>
      <c r="J115" s="660"/>
      <c r="K115" s="16"/>
    </row>
    <row r="116" spans="1:11" ht="5.0999999999999996" customHeight="1" x14ac:dyDescent="0.2">
      <c r="A116" s="16"/>
      <c r="B116" s="16"/>
      <c r="C116" s="16"/>
      <c r="D116" s="16"/>
      <c r="E116" s="16"/>
      <c r="F116" s="16"/>
      <c r="G116" s="16"/>
      <c r="H116" s="16"/>
      <c r="I116" s="16"/>
      <c r="J116" s="16"/>
      <c r="K116" s="16"/>
    </row>
    <row r="117" spans="1:11" ht="15" customHeight="1" x14ac:dyDescent="0.2">
      <c r="A117" s="16"/>
      <c r="B117" s="16"/>
      <c r="C117" s="16"/>
      <c r="D117" s="16"/>
      <c r="E117" s="16"/>
      <c r="F117" s="16"/>
      <c r="G117" s="16"/>
      <c r="H117" s="16"/>
      <c r="I117" s="16"/>
      <c r="J117" s="16"/>
      <c r="K117" s="16"/>
    </row>
    <row r="118" spans="1:11" ht="15" customHeight="1" x14ac:dyDescent="0.2">
      <c r="A118" s="16"/>
      <c r="B118" s="16"/>
      <c r="C118" s="16"/>
      <c r="D118" s="16"/>
      <c r="E118" s="16"/>
      <c r="F118" s="16"/>
      <c r="G118" s="16"/>
      <c r="H118" s="16"/>
      <c r="I118" s="16"/>
      <c r="J118" s="16"/>
      <c r="K118" s="16"/>
    </row>
    <row r="119" spans="1:11" ht="15" customHeight="1" x14ac:dyDescent="0.2">
      <c r="A119" s="16"/>
      <c r="B119" s="16"/>
      <c r="C119" s="16"/>
      <c r="D119" s="16"/>
      <c r="E119" s="16"/>
      <c r="F119" s="16"/>
      <c r="G119" s="16"/>
      <c r="H119" s="16"/>
      <c r="I119" s="16"/>
      <c r="J119" s="16"/>
      <c r="K119" s="16"/>
    </row>
    <row r="120" spans="1:11" ht="15" customHeight="1" x14ac:dyDescent="0.2">
      <c r="A120" s="16"/>
      <c r="B120" s="16"/>
      <c r="C120" s="16"/>
      <c r="D120" s="16"/>
      <c r="E120" s="16"/>
      <c r="F120" s="16"/>
      <c r="G120" s="16"/>
      <c r="H120" s="16"/>
      <c r="I120" s="16"/>
      <c r="J120" s="16"/>
      <c r="K120" s="16"/>
    </row>
    <row r="121" spans="1:11" ht="15" customHeight="1" x14ac:dyDescent="0.2">
      <c r="A121" s="16"/>
      <c r="B121" s="16"/>
      <c r="C121" s="16"/>
      <c r="D121" s="16"/>
      <c r="E121" s="16"/>
      <c r="F121" s="16"/>
      <c r="G121" s="16"/>
      <c r="H121" s="16"/>
      <c r="I121" s="16"/>
      <c r="J121" s="16"/>
      <c r="K121" s="16"/>
    </row>
    <row r="122" spans="1:11" ht="15" customHeight="1" x14ac:dyDescent="0.2">
      <c r="A122" s="16"/>
      <c r="B122" s="16"/>
      <c r="C122" s="16"/>
      <c r="D122" s="16"/>
      <c r="E122" s="16"/>
      <c r="F122" s="16"/>
      <c r="G122" s="16"/>
      <c r="H122" s="16"/>
      <c r="I122" s="16"/>
      <c r="J122" s="16"/>
      <c r="K122" s="16"/>
    </row>
    <row r="123" spans="1:11" ht="15" customHeight="1" x14ac:dyDescent="0.2">
      <c r="A123" s="16"/>
      <c r="B123" s="16"/>
      <c r="C123" s="16"/>
      <c r="D123" s="16"/>
      <c r="E123" s="16"/>
      <c r="F123" s="16"/>
      <c r="G123" s="16"/>
      <c r="H123" s="16"/>
      <c r="I123" s="16"/>
      <c r="J123" s="16"/>
      <c r="K123" s="16"/>
    </row>
    <row r="124" spans="1:11" ht="15" customHeight="1" x14ac:dyDescent="0.2">
      <c r="A124" s="16"/>
      <c r="B124" s="16"/>
      <c r="C124" s="16"/>
      <c r="D124" s="16"/>
      <c r="E124" s="16"/>
      <c r="F124" s="16"/>
      <c r="G124" s="16"/>
      <c r="H124" s="16"/>
      <c r="I124" s="16"/>
      <c r="J124" s="16"/>
      <c r="K124" s="16"/>
    </row>
    <row r="125" spans="1:11" ht="15" customHeight="1" x14ac:dyDescent="0.2">
      <c r="A125" s="16"/>
      <c r="B125" s="16"/>
      <c r="C125" s="16"/>
      <c r="D125" s="16"/>
      <c r="E125" s="16"/>
      <c r="F125" s="16"/>
      <c r="G125" s="16"/>
      <c r="H125" s="16"/>
      <c r="I125" s="16"/>
      <c r="J125" s="16"/>
      <c r="K125" s="16"/>
    </row>
    <row r="126" spans="1:11" ht="15" customHeight="1" x14ac:dyDescent="0.2">
      <c r="A126" s="16"/>
      <c r="B126" s="16"/>
      <c r="C126" s="16"/>
      <c r="D126" s="16"/>
      <c r="E126" s="16"/>
      <c r="F126" s="16"/>
      <c r="G126" s="16"/>
      <c r="H126" s="16"/>
      <c r="I126" s="16"/>
      <c r="J126" s="16"/>
      <c r="K126" s="16"/>
    </row>
    <row r="127" spans="1:11" ht="15" customHeight="1" x14ac:dyDescent="0.2">
      <c r="A127" s="16"/>
      <c r="B127" s="16"/>
      <c r="C127" s="16"/>
      <c r="D127" s="16"/>
      <c r="E127" s="16"/>
      <c r="F127" s="16"/>
      <c r="G127" s="16"/>
      <c r="H127" s="16"/>
      <c r="I127" s="16"/>
      <c r="J127" s="16"/>
      <c r="K127" s="16"/>
    </row>
    <row r="128" spans="1:11" ht="15" customHeight="1" x14ac:dyDescent="0.2">
      <c r="A128" s="16"/>
      <c r="B128" s="16"/>
      <c r="C128" s="16"/>
      <c r="D128" s="16"/>
      <c r="E128" s="16"/>
      <c r="F128" s="16"/>
      <c r="G128" s="16"/>
      <c r="H128" s="16"/>
      <c r="I128" s="16"/>
      <c r="J128" s="16"/>
      <c r="K128" s="16"/>
    </row>
    <row r="129" spans="1:24" ht="15" customHeight="1" x14ac:dyDescent="0.2">
      <c r="A129" s="16"/>
      <c r="B129" s="16"/>
      <c r="C129" s="16"/>
      <c r="D129" s="16"/>
      <c r="E129" s="16"/>
      <c r="F129" s="16"/>
      <c r="G129" s="16"/>
      <c r="H129" s="16"/>
      <c r="I129" s="16"/>
      <c r="J129" s="16"/>
      <c r="K129" s="16"/>
    </row>
    <row r="130" spans="1:24" ht="9.9499999999999993" customHeight="1" x14ac:dyDescent="0.2">
      <c r="A130" s="16"/>
      <c r="B130" s="16"/>
      <c r="C130" s="16"/>
      <c r="D130" s="16"/>
      <c r="E130" s="16"/>
      <c r="F130" s="16"/>
      <c r="G130" s="16"/>
      <c r="H130" s="16"/>
      <c r="I130" s="16"/>
      <c r="J130" s="16"/>
      <c r="K130" s="16"/>
    </row>
    <row r="131" spans="1:24" ht="15" customHeight="1" x14ac:dyDescent="0.2">
      <c r="A131" s="16"/>
      <c r="B131" s="16"/>
      <c r="C131" s="645" t="s">
        <v>60</v>
      </c>
      <c r="D131" s="645"/>
      <c r="E131" s="645"/>
      <c r="F131" s="16"/>
      <c r="G131" s="16"/>
      <c r="H131" s="645" t="s">
        <v>60</v>
      </c>
      <c r="I131" s="645"/>
      <c r="J131" s="645"/>
      <c r="K131" s="16"/>
    </row>
    <row r="132" spans="1:24" x14ac:dyDescent="0.2">
      <c r="A132" s="16"/>
      <c r="B132" s="99" t="s">
        <v>67</v>
      </c>
      <c r="C132" s="16"/>
      <c r="D132" s="16"/>
      <c r="E132" s="16"/>
      <c r="F132" s="16"/>
      <c r="G132" s="16"/>
      <c r="H132" s="16"/>
      <c r="I132" s="16"/>
      <c r="J132" s="16"/>
      <c r="K132" s="16"/>
    </row>
    <row r="133" spans="1:24" ht="20.100000000000001" customHeight="1" x14ac:dyDescent="0.2">
      <c r="A133" s="16"/>
      <c r="B133" s="16"/>
      <c r="C133" s="16"/>
      <c r="D133" s="16"/>
      <c r="E133" s="16"/>
      <c r="F133" s="16"/>
      <c r="G133" s="16"/>
      <c r="H133" s="16"/>
      <c r="I133" s="16"/>
      <c r="J133" s="16"/>
      <c r="K133" s="16"/>
    </row>
    <row r="134" spans="1:24" ht="20.100000000000001" customHeight="1" thickBot="1" x14ac:dyDescent="0.3">
      <c r="A134" s="16"/>
      <c r="B134" s="658" t="s">
        <v>31</v>
      </c>
      <c r="C134" s="658"/>
      <c r="D134" s="658"/>
      <c r="E134" s="658"/>
      <c r="F134" s="658"/>
      <c r="G134" s="658"/>
      <c r="H134" s="658"/>
      <c r="I134" s="658"/>
      <c r="J134" s="658"/>
      <c r="K134" s="16"/>
    </row>
    <row r="135" spans="1:24" ht="9.9499999999999993" customHeight="1" x14ac:dyDescent="0.2">
      <c r="A135" s="16"/>
      <c r="B135" s="16"/>
      <c r="C135" s="16"/>
      <c r="D135" s="16"/>
      <c r="E135" s="16"/>
      <c r="F135" s="16"/>
      <c r="G135" s="16"/>
      <c r="H135" s="16"/>
      <c r="I135" s="16"/>
      <c r="J135" s="16"/>
      <c r="K135" s="16"/>
    </row>
    <row r="136" spans="1:24" ht="15.95" customHeight="1" x14ac:dyDescent="0.2">
      <c r="A136" s="16"/>
      <c r="B136" s="659" t="s">
        <v>120</v>
      </c>
      <c r="C136" s="659"/>
      <c r="D136" s="659"/>
      <c r="E136" s="659"/>
      <c r="F136" s="659"/>
      <c r="G136" s="659"/>
      <c r="H136" s="659"/>
      <c r="I136" s="659"/>
      <c r="J136" s="659"/>
      <c r="K136" s="16"/>
    </row>
    <row r="137" spans="1:24" ht="5.0999999999999996" customHeight="1" x14ac:dyDescent="0.2">
      <c r="A137" s="16"/>
      <c r="B137" s="16"/>
      <c r="C137" s="16"/>
      <c r="D137" s="16"/>
      <c r="E137" s="16"/>
      <c r="F137" s="16"/>
      <c r="G137" s="16"/>
      <c r="H137" s="16"/>
      <c r="I137" s="16"/>
      <c r="J137" s="16"/>
      <c r="K137" s="16"/>
    </row>
    <row r="138" spans="1:24" ht="24.95" customHeight="1" x14ac:dyDescent="0.2">
      <c r="A138" s="19"/>
      <c r="B138" s="681" t="s">
        <v>50</v>
      </c>
      <c r="C138" s="672" t="s">
        <v>121</v>
      </c>
      <c r="D138" s="673"/>
      <c r="E138" s="673"/>
      <c r="F138" s="674"/>
      <c r="G138" s="675" t="s">
        <v>122</v>
      </c>
      <c r="H138" s="676"/>
      <c r="I138" s="676"/>
      <c r="J138" s="677"/>
      <c r="K138" s="19"/>
    </row>
    <row r="139" spans="1:24" ht="15.95" customHeight="1" x14ac:dyDescent="0.2">
      <c r="A139" s="19"/>
      <c r="B139" s="681"/>
      <c r="C139" s="348">
        <v>2004</v>
      </c>
      <c r="D139" s="348">
        <v>2009</v>
      </c>
      <c r="E139" s="111">
        <v>2014</v>
      </c>
      <c r="F139" s="111">
        <v>2019</v>
      </c>
      <c r="G139" s="355">
        <v>2004</v>
      </c>
      <c r="H139" s="348">
        <v>2009</v>
      </c>
      <c r="I139" s="348">
        <v>2014</v>
      </c>
      <c r="J139" s="348">
        <v>2019</v>
      </c>
      <c r="K139" s="19"/>
    </row>
    <row r="140" spans="1:24" ht="18" customHeight="1" x14ac:dyDescent="0.2">
      <c r="A140" s="19"/>
      <c r="B140" s="32" t="s">
        <v>58</v>
      </c>
      <c r="C140" s="107">
        <f>AUX!F186</f>
        <v>909.17</v>
      </c>
      <c r="D140" s="107">
        <f>AUX!G186</f>
        <v>1010.38</v>
      </c>
      <c r="E140" s="321">
        <f>AUX!H186</f>
        <v>1084.55</v>
      </c>
      <c r="F140" s="321">
        <f>AUX!I186</f>
        <v>1209.9000000000001</v>
      </c>
      <c r="G140" s="356">
        <f>AUX!J186</f>
        <v>101.76</v>
      </c>
      <c r="H140" s="107">
        <f>AUX!K186</f>
        <v>101.65</v>
      </c>
      <c r="I140" s="107">
        <f>AUX!L186</f>
        <v>100.51</v>
      </c>
      <c r="J140" s="107">
        <f>AUX!M186</f>
        <v>100.62</v>
      </c>
      <c r="K140" s="19"/>
      <c r="M140" s="20"/>
      <c r="N140" s="20"/>
      <c r="O140" s="20"/>
      <c r="P140" s="20"/>
      <c r="Q140" s="20"/>
      <c r="R140" s="20"/>
      <c r="S140" s="20"/>
      <c r="T140" s="20"/>
      <c r="U140" s="20"/>
      <c r="V140" s="20"/>
      <c r="W140" s="20"/>
      <c r="X140" s="20"/>
    </row>
    <row r="141" spans="1:24" ht="18" customHeight="1" x14ac:dyDescent="0.2">
      <c r="A141" s="19"/>
      <c r="B141" s="109" t="str">
        <f>IF(AUX!G2=1,AUX!A2,CONCATENATE(AUX!A2," *"))</f>
        <v>ARS Norte</v>
      </c>
      <c r="C141" s="110">
        <f>IF(AUX!F187="","",AUX!F187)</f>
        <v>751.74</v>
      </c>
      <c r="D141" s="110">
        <f>IF(AUX!G187="","",AUX!G187)</f>
        <v>901.37</v>
      </c>
      <c r="E141" s="322">
        <f>IF(AUX!H187="","",AUX!H187)</f>
        <v>967.2</v>
      </c>
      <c r="F141" s="322">
        <f>IF(AUX!I187="","",AUX!I187)</f>
        <v>1100.4000000000001</v>
      </c>
      <c r="G141" s="357">
        <f>IF(AUX!J187="","",AUX!J187)</f>
        <v>83.9</v>
      </c>
      <c r="H141" s="110">
        <f>IF(AUX!K187="","",AUX!K187)</f>
        <v>87.64</v>
      </c>
      <c r="I141" s="110">
        <f>IF(AUX!L187="","",AUX!L187)</f>
        <v>92.09</v>
      </c>
      <c r="J141" s="110">
        <f>IF(AUX!M187="","",AUX!M187)</f>
        <v>92.95</v>
      </c>
      <c r="K141" s="19"/>
      <c r="M141" s="20"/>
      <c r="N141" s="20"/>
      <c r="O141" s="20"/>
      <c r="P141" s="20"/>
      <c r="Q141" s="20"/>
      <c r="R141" s="20"/>
      <c r="S141" s="20"/>
      <c r="T141" s="20"/>
      <c r="U141" s="20"/>
      <c r="V141" s="20"/>
      <c r="W141" s="20"/>
      <c r="X141" s="20"/>
    </row>
    <row r="142" spans="1:24" ht="15.95" customHeight="1" x14ac:dyDescent="0.2">
      <c r="A142" s="19"/>
      <c r="B142" s="515" t="str">
        <f>IF(AUX!A188="","",AUX!A188)</f>
        <v>ACES Gerês/Cabreira</v>
      </c>
      <c r="C142" s="112" t="str">
        <f>IF(AUX!F188="","",AUX!F188)</f>
        <v/>
      </c>
      <c r="D142" s="112" t="str">
        <f>IF(AUX!G188="","",AUX!G188)</f>
        <v/>
      </c>
      <c r="E142" s="323" t="str">
        <f>IF(AUX!H188="","",AUX!H188)</f>
        <v/>
      </c>
      <c r="F142" s="323" t="str">
        <f>IF(AUX!I188="","",AUX!I188)</f>
        <v/>
      </c>
      <c r="G142" s="415" t="str">
        <f>IF(AUX!J188="","",AUX!J188)</f>
        <v/>
      </c>
      <c r="H142" s="416" t="str">
        <f>IF(AUX!K188="","",AUX!K188)</f>
        <v/>
      </c>
      <c r="I142" s="416" t="str">
        <f>IF(AUX!L188="","",AUX!L188)</f>
        <v/>
      </c>
      <c r="J142" s="416" t="str">
        <f>IF(AUX!M188="","",AUX!M188)</f>
        <v/>
      </c>
      <c r="K142" s="19"/>
      <c r="M142" s="20"/>
      <c r="N142" s="20"/>
      <c r="O142" s="20"/>
      <c r="P142" s="20"/>
      <c r="Q142" s="20"/>
      <c r="R142" s="20"/>
      <c r="S142" s="20"/>
      <c r="T142" s="20"/>
      <c r="U142" s="20"/>
      <c r="V142" s="20"/>
      <c r="W142" s="20"/>
      <c r="X142" s="20"/>
    </row>
    <row r="143" spans="1:24" ht="12.95" customHeight="1" x14ac:dyDescent="0.2">
      <c r="A143" s="19"/>
      <c r="B143" s="317" t="str">
        <f>IF(AUX!A189="","",AUX!A189)</f>
        <v>Amares</v>
      </c>
      <c r="C143" s="110">
        <f>IF(AUX!F189="","",AUX!F189)</f>
        <v>626.27</v>
      </c>
      <c r="D143" s="110">
        <f>IF(AUX!G189="","",AUX!G189)</f>
        <v>792.45</v>
      </c>
      <c r="E143" s="322">
        <f>IF(AUX!H189="","",AUX!H189)</f>
        <v>778.9</v>
      </c>
      <c r="F143" s="322">
        <f>IF(AUX!I189="","",AUX!I189)</f>
        <v>932.6</v>
      </c>
      <c r="G143" s="417">
        <f>IF(AUX!J189="","",AUX!J189)</f>
        <v>54.55</v>
      </c>
      <c r="H143" s="418">
        <f>IF(AUX!K189="","",AUX!K189)</f>
        <v>62.04</v>
      </c>
      <c r="I143" s="418">
        <f>IF(AUX!L189="","",AUX!L189)</f>
        <v>70.66</v>
      </c>
      <c r="J143" s="418">
        <f>IF(AUX!M189="","",AUX!M189)</f>
        <v>71.91</v>
      </c>
      <c r="K143" s="19"/>
      <c r="M143" s="20"/>
      <c r="N143" s="20"/>
      <c r="O143" s="20"/>
      <c r="P143" s="20"/>
      <c r="Q143" s="20"/>
      <c r="R143" s="20"/>
      <c r="S143" s="20"/>
      <c r="T143" s="20"/>
      <c r="U143" s="20"/>
      <c r="V143" s="20"/>
      <c r="W143" s="20"/>
      <c r="X143" s="20"/>
    </row>
    <row r="144" spans="1:24" ht="12.95" customHeight="1" x14ac:dyDescent="0.2">
      <c r="A144" s="19"/>
      <c r="B144" s="318" t="str">
        <f>IF(AUX!A190="","",AUX!A190)</f>
        <v>Póvoa de Lanhoso</v>
      </c>
      <c r="C144" s="113">
        <f>IF(AUX!F190="","",AUX!F190)</f>
        <v>603.22</v>
      </c>
      <c r="D144" s="113">
        <f>IF(AUX!G190="","",AUX!G190)</f>
        <v>702.82</v>
      </c>
      <c r="E144" s="324">
        <f>IF(AUX!H190="","",AUX!H190)</f>
        <v>752.1</v>
      </c>
      <c r="F144" s="324">
        <f>IF(AUX!I190="","",AUX!I190)</f>
        <v>855.7</v>
      </c>
      <c r="G144" s="419">
        <f>IF(AUX!J190="","",AUX!J190)</f>
        <v>56.71</v>
      </c>
      <c r="H144" s="420">
        <f>IF(AUX!K190="","",AUX!K190)</f>
        <v>58.4</v>
      </c>
      <c r="I144" s="420">
        <f>IF(AUX!L190="","",AUX!L190)</f>
        <v>69.89</v>
      </c>
      <c r="J144" s="420">
        <f>IF(AUX!M190="","",AUX!M190)</f>
        <v>71.349999999999994</v>
      </c>
      <c r="K144" s="19"/>
      <c r="M144" s="20"/>
      <c r="N144" s="20"/>
      <c r="O144" s="20"/>
      <c r="P144" s="20"/>
      <c r="Q144" s="20"/>
      <c r="R144" s="20"/>
      <c r="S144" s="20"/>
      <c r="T144" s="20"/>
      <c r="U144" s="20"/>
      <c r="V144" s="20"/>
      <c r="W144" s="20"/>
      <c r="X144" s="20"/>
    </row>
    <row r="145" spans="1:24" ht="12.95" customHeight="1" x14ac:dyDescent="0.2">
      <c r="A145" s="19"/>
      <c r="B145" s="317" t="str">
        <f>IF(AUX!A191="","",AUX!A191)</f>
        <v>Terras de Bouro</v>
      </c>
      <c r="C145" s="110">
        <f>IF(AUX!F191="","",AUX!F191)</f>
        <v>544.63</v>
      </c>
      <c r="D145" s="110">
        <f>IF(AUX!G191="","",AUX!G191)</f>
        <v>791.95</v>
      </c>
      <c r="E145" s="322">
        <f>IF(AUX!H191="","",AUX!H191)</f>
        <v>846.3</v>
      </c>
      <c r="F145" s="322">
        <f>IF(AUX!I191="","",AUX!I191)</f>
        <v>888.9</v>
      </c>
      <c r="G145" s="417">
        <f>IF(AUX!J191="","",AUX!J191)</f>
        <v>49.36</v>
      </c>
      <c r="H145" s="418">
        <f>IF(AUX!K191="","",AUX!K191)</f>
        <v>52.34</v>
      </c>
      <c r="I145" s="418">
        <f>IF(AUX!L191="","",AUX!L191)</f>
        <v>63.97</v>
      </c>
      <c r="J145" s="418">
        <f>IF(AUX!M191="","",AUX!M191)</f>
        <v>63.79</v>
      </c>
      <c r="K145" s="19"/>
      <c r="M145" s="20"/>
      <c r="N145" s="20"/>
      <c r="O145" s="20"/>
      <c r="P145" s="20"/>
      <c r="Q145" s="20"/>
      <c r="R145" s="20"/>
      <c r="S145" s="20"/>
      <c r="T145" s="20"/>
      <c r="U145" s="20"/>
      <c r="V145" s="20"/>
      <c r="W145" s="20"/>
      <c r="X145" s="20"/>
    </row>
    <row r="146" spans="1:24" ht="12.95" customHeight="1" x14ac:dyDescent="0.2">
      <c r="A146" s="19"/>
      <c r="B146" s="318" t="str">
        <f>IF(AUX!A192="","",AUX!A192)</f>
        <v>Vieira do Minho</v>
      </c>
      <c r="C146" s="113">
        <f>IF(AUX!F192="","",AUX!F192)</f>
        <v>596.89</v>
      </c>
      <c r="D146" s="113">
        <f>IF(AUX!G192="","",AUX!G192)</f>
        <v>676.39</v>
      </c>
      <c r="E146" s="324">
        <f>IF(AUX!H192="","",AUX!H192)</f>
        <v>902.1</v>
      </c>
      <c r="F146" s="324">
        <f>IF(AUX!I192="","",AUX!I192)</f>
        <v>811.9</v>
      </c>
      <c r="G146" s="419">
        <f>IF(AUX!J192="","",AUX!J192)</f>
        <v>50.61</v>
      </c>
      <c r="H146" s="420">
        <f>IF(AUX!K192="","",AUX!K192)</f>
        <v>55.42</v>
      </c>
      <c r="I146" s="420">
        <f>IF(AUX!L192="","",AUX!L192)</f>
        <v>69.03</v>
      </c>
      <c r="J146" s="420">
        <f>IF(AUX!M192="","",AUX!M192)</f>
        <v>67.260000000000005</v>
      </c>
      <c r="K146" s="19"/>
      <c r="M146" s="20"/>
      <c r="N146" s="20"/>
      <c r="O146" s="20"/>
      <c r="P146" s="20"/>
      <c r="Q146" s="20"/>
      <c r="R146" s="20"/>
      <c r="S146" s="20"/>
      <c r="T146" s="20"/>
      <c r="U146" s="20"/>
      <c r="V146" s="20"/>
      <c r="W146" s="20"/>
      <c r="X146" s="20"/>
    </row>
    <row r="147" spans="1:24" ht="12.95" customHeight="1" x14ac:dyDescent="0.2">
      <c r="A147" s="19"/>
      <c r="B147" s="317" t="str">
        <f>IF(AUX!A193="","",AUX!A193)</f>
        <v>Vila Verde</v>
      </c>
      <c r="C147" s="110">
        <f>IF(AUX!F193="","",AUX!F193)</f>
        <v>574.91</v>
      </c>
      <c r="D147" s="110">
        <f>IF(AUX!G193="","",AUX!G193)</f>
        <v>716.38</v>
      </c>
      <c r="E147" s="322">
        <f>IF(AUX!H193="","",AUX!H193)</f>
        <v>798.5</v>
      </c>
      <c r="F147" s="322">
        <f>IF(AUX!I193="","",AUX!I193)</f>
        <v>893.1</v>
      </c>
      <c r="G147" s="417">
        <f>IF(AUX!J193="","",AUX!J193)</f>
        <v>51.36</v>
      </c>
      <c r="H147" s="418">
        <f>IF(AUX!K193="","",AUX!K193)</f>
        <v>57.83</v>
      </c>
      <c r="I147" s="418">
        <f>IF(AUX!L193="","",AUX!L193)</f>
        <v>66.45</v>
      </c>
      <c r="J147" s="418">
        <f>IF(AUX!M193="","",AUX!M193)</f>
        <v>70.39</v>
      </c>
      <c r="K147" s="19"/>
      <c r="M147" s="20"/>
      <c r="N147" s="20"/>
      <c r="O147" s="20"/>
      <c r="P147" s="20"/>
      <c r="Q147" s="20"/>
      <c r="R147" s="20"/>
      <c r="S147" s="20"/>
      <c r="T147" s="20"/>
      <c r="U147" s="20"/>
      <c r="V147" s="20"/>
      <c r="W147" s="20"/>
      <c r="X147" s="20"/>
    </row>
    <row r="148" spans="1:24" ht="12.95" customHeight="1" x14ac:dyDescent="0.2">
      <c r="A148" s="19"/>
      <c r="B148" s="318" t="str">
        <f>IF(AUX!A194="","",AUX!A194)</f>
        <v/>
      </c>
      <c r="C148" s="113" t="str">
        <f>IF(AUX!F194="","",AUX!F194)</f>
        <v/>
      </c>
      <c r="D148" s="113" t="str">
        <f>IF(AUX!G194="","",AUX!G194)</f>
        <v/>
      </c>
      <c r="E148" s="324" t="str">
        <f>IF(AUX!H194="","",AUX!H194)</f>
        <v/>
      </c>
      <c r="F148" s="324" t="str">
        <f>IF(AUX!I194="","",AUX!I194)</f>
        <v/>
      </c>
      <c r="G148" s="419" t="str">
        <f>IF(AUX!J194="","",AUX!J194)</f>
        <v/>
      </c>
      <c r="H148" s="420" t="str">
        <f>IF(AUX!K194="","",AUX!K194)</f>
        <v/>
      </c>
      <c r="I148" s="420" t="str">
        <f>IF(AUX!L194="","",AUX!L194)</f>
        <v/>
      </c>
      <c r="J148" s="420" t="str">
        <f>IF(AUX!M194="","",AUX!M194)</f>
        <v/>
      </c>
      <c r="K148" s="19"/>
      <c r="M148" s="20"/>
      <c r="N148" s="20"/>
      <c r="O148" s="20"/>
      <c r="P148" s="20"/>
      <c r="Q148" s="20"/>
      <c r="R148" s="20"/>
      <c r="S148" s="20"/>
      <c r="T148" s="20"/>
      <c r="U148" s="20"/>
      <c r="V148" s="20"/>
      <c r="W148" s="20"/>
      <c r="X148" s="20"/>
    </row>
    <row r="149" spans="1:24" ht="12.95" customHeight="1" x14ac:dyDescent="0.2">
      <c r="A149" s="19"/>
      <c r="B149" s="317" t="str">
        <f>IF(AUX!A195="","",AUX!A195)</f>
        <v/>
      </c>
      <c r="C149" s="110" t="str">
        <f>IF(AUX!F195="","",AUX!F195)</f>
        <v/>
      </c>
      <c r="D149" s="110" t="str">
        <f>IF(AUX!G195="","",AUX!G195)</f>
        <v/>
      </c>
      <c r="E149" s="322" t="str">
        <f>IF(AUX!H195="","",AUX!H195)</f>
        <v/>
      </c>
      <c r="F149" s="322" t="str">
        <f>IF(AUX!I195="","",AUX!I195)</f>
        <v/>
      </c>
      <c r="G149" s="417" t="str">
        <f>IF(AUX!J195="","",AUX!J195)</f>
        <v/>
      </c>
      <c r="H149" s="418" t="str">
        <f>IF(AUX!K195="","",AUX!K195)</f>
        <v/>
      </c>
      <c r="I149" s="418" t="str">
        <f>IF(AUX!L195="","",AUX!L195)</f>
        <v/>
      </c>
      <c r="J149" s="418" t="str">
        <f>IF(AUX!M195="","",AUX!M195)</f>
        <v/>
      </c>
      <c r="K149" s="19"/>
      <c r="M149" s="20"/>
      <c r="N149" s="20"/>
      <c r="O149" s="20"/>
      <c r="P149" s="20"/>
      <c r="Q149" s="20"/>
      <c r="R149" s="20"/>
      <c r="S149" s="20"/>
      <c r="T149" s="20"/>
      <c r="U149" s="20"/>
      <c r="V149" s="20"/>
      <c r="W149" s="20"/>
      <c r="X149" s="20"/>
    </row>
    <row r="150" spans="1:24" ht="12.95" customHeight="1" x14ac:dyDescent="0.2">
      <c r="A150" s="19"/>
      <c r="B150" s="318" t="str">
        <f>IF(AUX!A196="","",AUX!A196)</f>
        <v/>
      </c>
      <c r="C150" s="113" t="str">
        <f>IF(AUX!F196="","",AUX!F196)</f>
        <v/>
      </c>
      <c r="D150" s="113" t="str">
        <f>IF(AUX!G196="","",AUX!G196)</f>
        <v/>
      </c>
      <c r="E150" s="324" t="str">
        <f>IF(AUX!H196="","",AUX!H196)</f>
        <v/>
      </c>
      <c r="F150" s="324" t="str">
        <f>IF(AUX!I196="","",AUX!I196)</f>
        <v/>
      </c>
      <c r="G150" s="419" t="str">
        <f>IF(AUX!J196="","",AUX!J196)</f>
        <v/>
      </c>
      <c r="H150" s="420" t="str">
        <f>IF(AUX!K196="","",AUX!K196)</f>
        <v/>
      </c>
      <c r="I150" s="420" t="str">
        <f>IF(AUX!L196="","",AUX!L196)</f>
        <v/>
      </c>
      <c r="J150" s="420" t="str">
        <f>IF(AUX!M196="","",AUX!M196)</f>
        <v/>
      </c>
      <c r="K150" s="19"/>
      <c r="M150" s="20"/>
      <c r="N150" s="20"/>
      <c r="O150" s="20"/>
      <c r="P150" s="20"/>
      <c r="Q150" s="20"/>
      <c r="R150" s="20"/>
      <c r="S150" s="20"/>
      <c r="T150" s="20"/>
      <c r="U150" s="20"/>
      <c r="V150" s="20"/>
      <c r="W150" s="20"/>
      <c r="X150" s="20"/>
    </row>
    <row r="151" spans="1:24" ht="12.95" customHeight="1" x14ac:dyDescent="0.2">
      <c r="A151" s="19"/>
      <c r="B151" s="317" t="str">
        <f>IF(AUX!A197="","",AUX!A197)</f>
        <v/>
      </c>
      <c r="C151" s="110" t="str">
        <f>IF(AUX!F197="","",AUX!F197)</f>
        <v/>
      </c>
      <c r="D151" s="110" t="str">
        <f>IF(AUX!G197="","",AUX!G197)</f>
        <v/>
      </c>
      <c r="E151" s="322" t="str">
        <f>IF(AUX!H197="","",AUX!H197)</f>
        <v/>
      </c>
      <c r="F151" s="322" t="str">
        <f>IF(AUX!I197="","",AUX!I197)</f>
        <v/>
      </c>
      <c r="G151" s="417" t="str">
        <f>IF(AUX!J197="","",AUX!J197)</f>
        <v/>
      </c>
      <c r="H151" s="418" t="str">
        <f>IF(AUX!K197="","",AUX!K197)</f>
        <v/>
      </c>
      <c r="I151" s="418" t="str">
        <f>IF(AUX!L197="","",AUX!L197)</f>
        <v/>
      </c>
      <c r="J151" s="418" t="str">
        <f>IF(AUX!M197="","",AUX!M197)</f>
        <v/>
      </c>
      <c r="K151" s="19"/>
      <c r="M151" s="20"/>
      <c r="N151" s="20"/>
      <c r="O151" s="20"/>
      <c r="P151" s="20"/>
      <c r="Q151" s="20"/>
      <c r="R151" s="20"/>
      <c r="S151" s="20"/>
      <c r="T151" s="20"/>
      <c r="U151" s="20"/>
      <c r="V151" s="20"/>
      <c r="W151" s="20"/>
      <c r="X151" s="20"/>
    </row>
    <row r="152" spans="1:24" ht="12.95" customHeight="1" x14ac:dyDescent="0.2">
      <c r="A152" s="19"/>
      <c r="B152" s="319" t="str">
        <f>IF(AUX!A198="","",AUX!A198)</f>
        <v/>
      </c>
      <c r="C152" s="212" t="str">
        <f>IF(AUX!F198="","",AUX!F198)</f>
        <v/>
      </c>
      <c r="D152" s="212" t="str">
        <f>IF(AUX!G198="","",AUX!G198)</f>
        <v/>
      </c>
      <c r="E152" s="325" t="str">
        <f>IF(AUX!H198="","",AUX!H198)</f>
        <v/>
      </c>
      <c r="F152" s="325" t="str">
        <f>IF(AUX!I198="","",AUX!I198)</f>
        <v/>
      </c>
      <c r="G152" s="421" t="str">
        <f>IF(AUX!J198="","",AUX!J198)</f>
        <v/>
      </c>
      <c r="H152" s="422" t="str">
        <f>IF(AUX!K198="","",AUX!K198)</f>
        <v/>
      </c>
      <c r="I152" s="422" t="str">
        <f>IF(AUX!L198="","",AUX!L198)</f>
        <v/>
      </c>
      <c r="J152" s="422" t="str">
        <f>IF(AUX!M198="","",AUX!M198)</f>
        <v/>
      </c>
      <c r="K152" s="19"/>
      <c r="M152" s="20"/>
      <c r="N152" s="20"/>
      <c r="O152" s="20"/>
      <c r="P152" s="20"/>
      <c r="Q152" s="20"/>
      <c r="R152" s="20"/>
      <c r="S152" s="20"/>
      <c r="T152" s="20"/>
      <c r="U152" s="20"/>
      <c r="V152" s="20"/>
      <c r="W152" s="20"/>
      <c r="X152" s="20"/>
    </row>
    <row r="153" spans="1:24" ht="12.95" customHeight="1" x14ac:dyDescent="0.2">
      <c r="A153" s="19"/>
      <c r="B153" s="317" t="str">
        <f>IF(AUX!A199="","",AUX!A199)</f>
        <v/>
      </c>
      <c r="C153" s="110" t="str">
        <f>IF(AUX!F199="","",AUX!F199)</f>
        <v/>
      </c>
      <c r="D153" s="110" t="str">
        <f>IF(AUX!G199="","",AUX!G199)</f>
        <v/>
      </c>
      <c r="E153" s="322" t="str">
        <f>IF(AUX!H199="","",AUX!H199)</f>
        <v/>
      </c>
      <c r="F153" s="322" t="str">
        <f>IF(AUX!I199="","",AUX!I199)</f>
        <v/>
      </c>
      <c r="G153" s="417" t="str">
        <f>IF(AUX!J199="","",AUX!J199)</f>
        <v/>
      </c>
      <c r="H153" s="418" t="str">
        <f>IF(AUX!K199="","",AUX!K199)</f>
        <v/>
      </c>
      <c r="I153" s="418" t="str">
        <f>IF(AUX!L199="","",AUX!L199)</f>
        <v/>
      </c>
      <c r="J153" s="418" t="str">
        <f>IF(AUX!M199="","",AUX!M199)</f>
        <v/>
      </c>
      <c r="K153" s="19"/>
      <c r="M153" s="20"/>
      <c r="N153" s="20"/>
      <c r="O153" s="20"/>
      <c r="P153" s="20"/>
      <c r="Q153" s="20"/>
      <c r="R153" s="20"/>
      <c r="S153" s="20"/>
      <c r="T153" s="20"/>
      <c r="U153" s="20"/>
      <c r="V153" s="20"/>
      <c r="W153" s="20"/>
      <c r="X153" s="20"/>
    </row>
    <row r="154" spans="1:24" ht="12.95" customHeight="1" x14ac:dyDescent="0.2">
      <c r="A154" s="19"/>
      <c r="B154" s="319" t="str">
        <f>IF(AUX!A200="","",AUX!A200)</f>
        <v/>
      </c>
      <c r="C154" s="212" t="str">
        <f>IF(AUX!F200="","",AUX!F200)</f>
        <v/>
      </c>
      <c r="D154" s="212" t="str">
        <f>IF(AUX!G200="","",AUX!G200)</f>
        <v/>
      </c>
      <c r="E154" s="325" t="str">
        <f>IF(AUX!H200="","",AUX!H200)</f>
        <v/>
      </c>
      <c r="F154" s="325" t="str">
        <f>IF(AUX!I200="","",AUX!I200)</f>
        <v/>
      </c>
      <c r="G154" s="421" t="str">
        <f>IF(AUX!J200="","",AUX!J200)</f>
        <v/>
      </c>
      <c r="H154" s="422" t="str">
        <f>IF(AUX!K200="","",AUX!K200)</f>
        <v/>
      </c>
      <c r="I154" s="422" t="str">
        <f>IF(AUX!L200="","",AUX!L200)</f>
        <v/>
      </c>
      <c r="J154" s="422" t="str">
        <f>IF(AUX!M200="","",AUX!M200)</f>
        <v/>
      </c>
      <c r="K154" s="19"/>
      <c r="M154" s="20"/>
      <c r="N154" s="20"/>
      <c r="O154" s="20"/>
      <c r="P154" s="20"/>
      <c r="Q154" s="20"/>
      <c r="R154" s="20"/>
      <c r="S154" s="20"/>
      <c r="T154" s="20"/>
      <c r="U154" s="20"/>
      <c r="V154" s="20"/>
      <c r="W154" s="20"/>
      <c r="X154" s="20"/>
    </row>
    <row r="155" spans="1:24" ht="12.95" customHeight="1" x14ac:dyDescent="0.2">
      <c r="A155" s="19"/>
      <c r="B155" s="317" t="str">
        <f>IF(AUX!A201="","",AUX!A201)</f>
        <v/>
      </c>
      <c r="C155" s="110" t="str">
        <f>IF(AUX!F201="","",AUX!F201)</f>
        <v/>
      </c>
      <c r="D155" s="110" t="str">
        <f>IF(AUX!G201="","",AUX!G201)</f>
        <v/>
      </c>
      <c r="E155" s="322" t="str">
        <f>IF(AUX!H201="","",AUX!H201)</f>
        <v/>
      </c>
      <c r="F155" s="322" t="str">
        <f>IF(AUX!I201="","",AUX!I201)</f>
        <v/>
      </c>
      <c r="G155" s="417" t="str">
        <f>IF(AUX!J201="","",AUX!J201)</f>
        <v/>
      </c>
      <c r="H155" s="418" t="str">
        <f>IF(AUX!K201="","",AUX!K201)</f>
        <v/>
      </c>
      <c r="I155" s="418" t="str">
        <f>IF(AUX!L201="","",AUX!L201)</f>
        <v/>
      </c>
      <c r="J155" s="418" t="str">
        <f>IF(AUX!M201="","",AUX!M201)</f>
        <v/>
      </c>
      <c r="K155" s="19"/>
      <c r="M155" s="20"/>
      <c r="N155" s="20"/>
      <c r="O155" s="20"/>
      <c r="P155" s="20"/>
      <c r="Q155" s="20"/>
      <c r="R155" s="20"/>
      <c r="S155" s="20"/>
      <c r="T155" s="20"/>
      <c r="U155" s="20"/>
      <c r="V155" s="20"/>
      <c r="W155" s="20"/>
      <c r="X155" s="20"/>
    </row>
    <row r="156" spans="1:24" ht="12.95" customHeight="1" x14ac:dyDescent="0.2">
      <c r="A156" s="19"/>
      <c r="B156" s="319" t="str">
        <f>IF(AUX!A202="","",AUX!A202)</f>
        <v/>
      </c>
      <c r="C156" s="212" t="str">
        <f>IF(AUX!F202="","",AUX!F202)</f>
        <v/>
      </c>
      <c r="D156" s="212" t="str">
        <f>IF(AUX!G202="","",AUX!G202)</f>
        <v/>
      </c>
      <c r="E156" s="325" t="str">
        <f>IF(AUX!H202="","",AUX!H202)</f>
        <v/>
      </c>
      <c r="F156" s="325" t="str">
        <f>IF(AUX!I202="","",AUX!I202)</f>
        <v/>
      </c>
      <c r="G156" s="421" t="str">
        <f>IF(AUX!J202="","",AUX!J202)</f>
        <v/>
      </c>
      <c r="H156" s="422" t="str">
        <f>IF(AUX!K202="","",AUX!K202)</f>
        <v/>
      </c>
      <c r="I156" s="422" t="str">
        <f>IF(AUX!L202="","",AUX!L202)</f>
        <v/>
      </c>
      <c r="J156" s="422" t="str">
        <f>IF(AUX!M202="","",AUX!M202)</f>
        <v/>
      </c>
      <c r="K156" s="19"/>
      <c r="M156" s="20"/>
      <c r="N156" s="20"/>
      <c r="O156" s="20"/>
      <c r="P156" s="20"/>
      <c r="Q156" s="20"/>
      <c r="R156" s="20"/>
      <c r="S156" s="20"/>
      <c r="T156" s="20"/>
      <c r="U156" s="20"/>
      <c r="V156" s="20"/>
      <c r="W156" s="20"/>
      <c r="X156" s="20"/>
    </row>
    <row r="157" spans="1:24" ht="12.95" customHeight="1" x14ac:dyDescent="0.2">
      <c r="A157" s="19"/>
      <c r="B157" s="320" t="str">
        <f>IF(AUX!A203="","",AUX!A203)</f>
        <v/>
      </c>
      <c r="C157" s="307" t="str">
        <f>IF(AUX!F203="","",AUX!F203)</f>
        <v/>
      </c>
      <c r="D157" s="307" t="str">
        <f>IF(AUX!G203="","",AUX!G203)</f>
        <v/>
      </c>
      <c r="E157" s="326" t="str">
        <f>IF(AUX!H203="","",AUX!H203)</f>
        <v/>
      </c>
      <c r="F157" s="326" t="str">
        <f>IF(AUX!I203="","",AUX!I203)</f>
        <v/>
      </c>
      <c r="G157" s="423" t="str">
        <f>IF(AUX!J203="","",AUX!J203)</f>
        <v/>
      </c>
      <c r="H157" s="424" t="str">
        <f>IF(AUX!K203="","",AUX!K203)</f>
        <v/>
      </c>
      <c r="I157" s="424" t="str">
        <f>IF(AUX!L203="","",AUX!L203)</f>
        <v/>
      </c>
      <c r="J157" s="424" t="str">
        <f>IF(AUX!M203="","",AUX!M203)</f>
        <v/>
      </c>
      <c r="K157" s="19"/>
      <c r="M157" s="20"/>
      <c r="N157" s="20"/>
      <c r="O157" s="20"/>
      <c r="P157" s="20"/>
      <c r="Q157" s="20"/>
      <c r="R157" s="20"/>
      <c r="S157" s="20"/>
      <c r="T157" s="20"/>
      <c r="U157" s="20"/>
      <c r="V157" s="20"/>
      <c r="W157" s="20"/>
      <c r="X157" s="20"/>
    </row>
    <row r="158" spans="1:24" ht="14.1" customHeight="1" x14ac:dyDescent="0.2">
      <c r="A158" s="16"/>
      <c r="B158" s="475" t="s">
        <v>123</v>
      </c>
      <c r="C158" s="475"/>
      <c r="D158" s="475"/>
      <c r="E158" s="475"/>
      <c r="F158" s="475"/>
      <c r="H158" s="610" t="s">
        <v>60</v>
      </c>
      <c r="I158" s="610"/>
      <c r="J158" s="610"/>
      <c r="K158" s="16"/>
    </row>
    <row r="159" spans="1:24" ht="15" customHeight="1" x14ac:dyDescent="0.2">
      <c r="A159" s="16"/>
      <c r="B159" s="474" t="s">
        <v>124</v>
      </c>
      <c r="C159" s="474"/>
      <c r="D159" s="474"/>
      <c r="E159" s="474"/>
      <c r="F159" s="474"/>
      <c r="H159" s="16"/>
      <c r="I159" s="16"/>
      <c r="J159" s="16"/>
      <c r="K159" s="16"/>
    </row>
    <row r="160" spans="1:24" ht="15" customHeight="1" x14ac:dyDescent="0.2">
      <c r="A160" s="16"/>
      <c r="B160" s="16"/>
      <c r="C160" s="474"/>
      <c r="D160" s="474"/>
      <c r="E160" s="474"/>
      <c r="F160" s="474"/>
      <c r="G160" s="474"/>
      <c r="H160" s="16"/>
      <c r="I160" s="16"/>
      <c r="J160" s="16"/>
      <c r="K160" s="16"/>
    </row>
    <row r="161" spans="1:24" x14ac:dyDescent="0.2">
      <c r="A161" s="16"/>
      <c r="B161" s="99" t="s">
        <v>67</v>
      </c>
      <c r="C161" s="16"/>
      <c r="D161" s="16"/>
      <c r="E161" s="16"/>
      <c r="F161" s="16"/>
      <c r="G161" s="16"/>
      <c r="H161" s="16"/>
      <c r="I161" s="16"/>
      <c r="J161" s="16"/>
      <c r="K161" s="16"/>
    </row>
    <row r="162" spans="1:24" ht="20.100000000000001" customHeight="1" x14ac:dyDescent="0.2">
      <c r="A162" s="16"/>
      <c r="B162" s="16"/>
      <c r="C162" s="16"/>
      <c r="D162" s="16"/>
      <c r="E162" s="16"/>
      <c r="F162" s="16"/>
      <c r="G162" s="16"/>
      <c r="H162" s="16"/>
      <c r="I162" s="16"/>
      <c r="J162" s="16"/>
      <c r="K162" s="16"/>
    </row>
    <row r="163" spans="1:24" ht="20.100000000000001" customHeight="1" thickBot="1" x14ac:dyDescent="0.3">
      <c r="A163" s="16"/>
      <c r="B163" s="658" t="s">
        <v>125</v>
      </c>
      <c r="C163" s="658"/>
      <c r="D163" s="658"/>
      <c r="E163" s="658"/>
      <c r="F163" s="658"/>
      <c r="G163" s="658"/>
      <c r="H163" s="658"/>
      <c r="I163" s="658"/>
      <c r="J163" s="658"/>
      <c r="K163" s="16"/>
    </row>
    <row r="164" spans="1:24" ht="9.9499999999999993" customHeight="1" x14ac:dyDescent="0.2">
      <c r="A164" s="16"/>
      <c r="B164" s="16"/>
      <c r="C164" s="16"/>
      <c r="D164" s="16"/>
      <c r="E164" s="16"/>
      <c r="F164" s="16"/>
      <c r="G164" s="16"/>
      <c r="H164" s="16"/>
      <c r="I164" s="16"/>
      <c r="J164" s="16"/>
      <c r="K164" s="16"/>
    </row>
    <row r="165" spans="1:24" ht="15.95" customHeight="1" x14ac:dyDescent="0.2">
      <c r="A165" s="16"/>
      <c r="B165" s="659" t="s">
        <v>126</v>
      </c>
      <c r="C165" s="659"/>
      <c r="D165" s="659"/>
      <c r="E165" s="659"/>
      <c r="F165" s="659"/>
      <c r="G165" s="659"/>
      <c r="H165" s="659"/>
      <c r="I165" s="659"/>
      <c r="J165" s="659"/>
      <c r="K165" s="16"/>
    </row>
    <row r="166" spans="1:24" ht="5.0999999999999996" customHeight="1" x14ac:dyDescent="0.2">
      <c r="A166" s="16"/>
      <c r="B166" s="16"/>
      <c r="C166" s="16"/>
      <c r="D166" s="16"/>
      <c r="E166" s="16"/>
      <c r="F166" s="16"/>
      <c r="G166" s="16"/>
      <c r="H166" s="16"/>
      <c r="I166" s="16"/>
      <c r="J166" s="16"/>
      <c r="K166" s="16"/>
    </row>
    <row r="167" spans="1:24" ht="33.75" customHeight="1" x14ac:dyDescent="0.2">
      <c r="A167" s="19"/>
      <c r="B167" s="681" t="s">
        <v>50</v>
      </c>
      <c r="C167" s="688" t="s">
        <v>127</v>
      </c>
      <c r="D167" s="689"/>
      <c r="E167" s="688" t="s">
        <v>128</v>
      </c>
      <c r="F167" s="689"/>
      <c r="G167" s="358"/>
      <c r="H167" s="686"/>
      <c r="I167" s="686"/>
      <c r="J167" s="686"/>
      <c r="K167" s="19"/>
    </row>
    <row r="168" spans="1:24" ht="30" customHeight="1" x14ac:dyDescent="0.2">
      <c r="A168" s="19"/>
      <c r="B168" s="681"/>
      <c r="C168" s="678" t="s">
        <v>129</v>
      </c>
      <c r="D168" s="678" t="s">
        <v>130</v>
      </c>
      <c r="E168" s="679" t="s">
        <v>131</v>
      </c>
      <c r="F168" s="679" t="s">
        <v>132</v>
      </c>
      <c r="G168" s="358"/>
      <c r="H168" s="682"/>
      <c r="I168" s="682"/>
      <c r="J168" s="682"/>
      <c r="K168" s="19"/>
    </row>
    <row r="169" spans="1:24" ht="15.95" customHeight="1" x14ac:dyDescent="0.2">
      <c r="A169" s="19"/>
      <c r="B169" s="681"/>
      <c r="C169" s="678"/>
      <c r="D169" s="678"/>
      <c r="E169" s="680"/>
      <c r="F169" s="680"/>
      <c r="G169" s="358"/>
      <c r="H169" s="682"/>
      <c r="I169" s="682"/>
      <c r="J169" s="682"/>
      <c r="K169" s="19"/>
    </row>
    <row r="170" spans="1:24" ht="18" customHeight="1" x14ac:dyDescent="0.2">
      <c r="A170" s="19"/>
      <c r="B170" s="32" t="s">
        <v>58</v>
      </c>
      <c r="C170" s="189">
        <f>AUX!N186</f>
        <v>96</v>
      </c>
      <c r="D170" s="189">
        <f>AUX!O186</f>
        <v>86</v>
      </c>
      <c r="E170" s="189">
        <f>AUX!P186</f>
        <v>512</v>
      </c>
      <c r="F170" s="189">
        <f>AUX!Q186</f>
        <v>109</v>
      </c>
      <c r="G170" s="206"/>
      <c r="H170" s="204"/>
      <c r="I170" s="204"/>
      <c r="J170" s="204"/>
      <c r="K170" s="19"/>
      <c r="M170" s="20"/>
      <c r="N170" s="20"/>
      <c r="O170" s="20"/>
      <c r="P170" s="20"/>
      <c r="Q170" s="20"/>
      <c r="R170" s="20"/>
      <c r="S170" s="20"/>
      <c r="T170" s="20"/>
      <c r="U170" s="20"/>
      <c r="V170" s="20"/>
      <c r="W170" s="20"/>
      <c r="X170" s="20"/>
    </row>
    <row r="171" spans="1:24" ht="18" customHeight="1" x14ac:dyDescent="0.2">
      <c r="A171" s="19"/>
      <c r="B171" s="109" t="str">
        <f>AUX!A2</f>
        <v>ARS Norte</v>
      </c>
      <c r="C171" s="191">
        <f>IF(AUX!N187="","",AUX!N187)</f>
        <v>94</v>
      </c>
      <c r="D171" s="191">
        <f>IF(AUX!O187="","",AUX!O187)</f>
        <v>82</v>
      </c>
      <c r="E171" s="191">
        <f>IF(AUX!P187="","",AUX!P187)</f>
        <v>478.32558839611681</v>
      </c>
      <c r="F171" s="191">
        <f>IF(AUX!Q187="","",AUX!Q187)</f>
        <v>85.220742353606909</v>
      </c>
      <c r="G171" s="206"/>
      <c r="H171" s="204"/>
      <c r="I171" s="204"/>
      <c r="J171" s="204"/>
      <c r="K171" s="19"/>
      <c r="M171" s="20"/>
      <c r="N171" s="20"/>
      <c r="O171" s="20"/>
      <c r="P171" s="20"/>
      <c r="Q171" s="20"/>
      <c r="R171" s="20"/>
      <c r="S171" s="20"/>
      <c r="T171" s="20"/>
      <c r="U171" s="20"/>
      <c r="V171" s="20"/>
      <c r="W171" s="20"/>
      <c r="X171" s="20"/>
    </row>
    <row r="172" spans="1:24" ht="15.95" customHeight="1" x14ac:dyDescent="0.2">
      <c r="A172" s="19"/>
      <c r="B172" s="515" t="str">
        <f>IF(AUX!A188="","",AUX!A188)</f>
        <v>ACES Gerês/Cabreira</v>
      </c>
      <c r="C172" s="308" t="str">
        <f>IF(AUX!N188="","",AUX!N188)</f>
        <v>85,5</v>
      </c>
      <c r="D172" s="308" t="str">
        <f>IF(AUX!O188="","",AUX!O188)</f>
        <v>43,0</v>
      </c>
      <c r="E172" s="308">
        <f>IF(AUX!P188="","",AUX!P188)</f>
        <v>398.5203671391352</v>
      </c>
      <c r="F172" s="308">
        <f>IF(AUX!Q188="","",AUX!Q188)</f>
        <v>78.785123216291794</v>
      </c>
      <c r="G172" s="210"/>
      <c r="H172" s="208"/>
      <c r="I172" s="208"/>
      <c r="J172" s="208"/>
      <c r="K172" s="19"/>
      <c r="M172" s="20"/>
      <c r="N172" s="20"/>
      <c r="O172" s="20"/>
      <c r="P172" s="20"/>
      <c r="Q172" s="20"/>
      <c r="R172" s="20"/>
      <c r="S172" s="20"/>
      <c r="T172" s="20"/>
      <c r="U172" s="20"/>
      <c r="V172" s="20"/>
      <c r="W172" s="20"/>
      <c r="X172" s="20"/>
    </row>
    <row r="173" spans="1:24" ht="24.95" customHeight="1" x14ac:dyDescent="0.2">
      <c r="A173" s="16"/>
      <c r="B173" s="651" t="s">
        <v>133</v>
      </c>
      <c r="C173" s="651"/>
      <c r="D173" s="651"/>
      <c r="E173" s="651"/>
      <c r="F173" s="651"/>
      <c r="G173" s="359"/>
      <c r="H173" s="359"/>
      <c r="I173" s="359"/>
      <c r="K173" s="16"/>
    </row>
    <row r="174" spans="1:24" ht="15" customHeight="1" x14ac:dyDescent="0.2">
      <c r="A174" s="16"/>
      <c r="B174" s="16"/>
      <c r="C174" s="16"/>
      <c r="D174" s="16"/>
      <c r="E174" s="16"/>
      <c r="F174" s="16"/>
      <c r="G174" s="16"/>
      <c r="H174" s="16"/>
      <c r="I174" s="16"/>
      <c r="J174" s="16"/>
      <c r="K174" s="16"/>
    </row>
    <row r="175" spans="1:24" x14ac:dyDescent="0.2">
      <c r="A175" s="16"/>
      <c r="B175" s="99" t="s">
        <v>67</v>
      </c>
      <c r="C175" s="16"/>
      <c r="D175" s="16"/>
      <c r="E175" s="16"/>
      <c r="F175" s="16"/>
      <c r="G175" s="16"/>
      <c r="H175" s="16"/>
      <c r="I175" s="16"/>
      <c r="J175" s="16"/>
      <c r="K175" s="16"/>
    </row>
    <row r="176" spans="1:24" ht="20.100000000000001" customHeight="1" x14ac:dyDescent="0.2">
      <c r="A176" s="16"/>
      <c r="B176" s="16"/>
      <c r="C176" s="16"/>
      <c r="D176" s="16"/>
      <c r="E176" s="16"/>
      <c r="F176" s="16"/>
      <c r="G176" s="16"/>
      <c r="H176" s="16"/>
      <c r="I176" s="16"/>
      <c r="J176" s="16"/>
      <c r="K176" s="16"/>
    </row>
    <row r="177" spans="1:24" ht="20.100000000000001" customHeight="1" thickBot="1" x14ac:dyDescent="0.3">
      <c r="A177" s="16"/>
      <c r="B177" s="658" t="s">
        <v>33</v>
      </c>
      <c r="C177" s="658"/>
      <c r="D177" s="658"/>
      <c r="E177" s="658"/>
      <c r="F177" s="658"/>
      <c r="G177" s="658"/>
      <c r="H177" s="658"/>
      <c r="I177" s="658"/>
      <c r="J177" s="658"/>
      <c r="K177" s="16"/>
    </row>
    <row r="178" spans="1:24" ht="9.9499999999999993" customHeight="1" x14ac:dyDescent="0.2">
      <c r="A178" s="16"/>
      <c r="B178" s="16"/>
      <c r="C178" s="16"/>
      <c r="D178" s="16"/>
      <c r="E178" s="16"/>
      <c r="F178" s="16"/>
      <c r="G178" s="16"/>
      <c r="H178" s="16"/>
      <c r="I178" s="16"/>
      <c r="J178" s="16"/>
      <c r="K178" s="16"/>
    </row>
    <row r="179" spans="1:24" ht="26.1" customHeight="1" x14ac:dyDescent="0.2">
      <c r="A179" s="16"/>
      <c r="B179" s="659" t="s">
        <v>134</v>
      </c>
      <c r="C179" s="659"/>
      <c r="D179" s="659"/>
      <c r="E179" s="659"/>
      <c r="F179" s="660" t="s">
        <v>135</v>
      </c>
      <c r="G179" s="660"/>
      <c r="H179" s="660"/>
      <c r="I179" s="660"/>
      <c r="J179" s="660"/>
      <c r="K179" s="16"/>
    </row>
    <row r="180" spans="1:24" ht="5.0999999999999996" customHeight="1" x14ac:dyDescent="0.2">
      <c r="A180" s="16"/>
      <c r="B180" s="16"/>
      <c r="C180" s="16"/>
      <c r="D180" s="16"/>
      <c r="E180" s="16"/>
      <c r="F180" s="16"/>
      <c r="G180" s="16"/>
      <c r="H180" s="16"/>
      <c r="I180" s="16"/>
      <c r="J180" s="16"/>
      <c r="K180" s="16"/>
    </row>
    <row r="181" spans="1:24" ht="18" customHeight="1" x14ac:dyDescent="0.2">
      <c r="A181" s="19"/>
      <c r="B181" s="333" t="s">
        <v>50</v>
      </c>
      <c r="C181" s="211">
        <v>2007</v>
      </c>
      <c r="D181" s="211">
        <v>2012</v>
      </c>
      <c r="E181" s="211">
        <v>2020</v>
      </c>
      <c r="F181" s="454"/>
      <c r="G181" s="454"/>
      <c r="H181" s="454"/>
      <c r="I181" s="454"/>
      <c r="J181" s="454"/>
      <c r="K181" s="19"/>
    </row>
    <row r="182" spans="1:24" ht="15.95" customHeight="1" x14ac:dyDescent="0.2">
      <c r="A182" s="19"/>
      <c r="B182" s="661" t="s">
        <v>136</v>
      </c>
      <c r="C182" s="661"/>
      <c r="D182" s="661"/>
      <c r="E182" s="661"/>
      <c r="F182" s="203"/>
      <c r="G182" s="204"/>
      <c r="H182" s="205"/>
      <c r="I182" s="206"/>
      <c r="J182" s="205"/>
      <c r="K182" s="19"/>
      <c r="M182" s="20"/>
      <c r="N182" s="20"/>
      <c r="O182" s="20"/>
      <c r="P182" s="20"/>
      <c r="Q182" s="20"/>
      <c r="R182" s="20"/>
      <c r="S182" s="20"/>
      <c r="T182" s="20"/>
      <c r="U182" s="20"/>
      <c r="V182" s="20"/>
      <c r="W182" s="20"/>
      <c r="X182" s="20"/>
    </row>
    <row r="183" spans="1:24" ht="14.1" customHeight="1" x14ac:dyDescent="0.2">
      <c r="A183" s="19"/>
      <c r="B183" s="213" t="s">
        <v>58</v>
      </c>
      <c r="C183" s="216">
        <f>AUX!K159</f>
        <v>36.700000000000003</v>
      </c>
      <c r="D183" s="216">
        <f>AUX!P159</f>
        <v>38.5</v>
      </c>
      <c r="E183" s="216">
        <f>AUX!X159</f>
        <v>27.8</v>
      </c>
      <c r="F183" s="203"/>
      <c r="G183" s="204"/>
      <c r="H183" s="205"/>
      <c r="I183" s="206"/>
      <c r="J183" s="205"/>
      <c r="K183" s="19"/>
      <c r="M183" s="20"/>
      <c r="N183" s="20"/>
      <c r="O183" s="20"/>
      <c r="P183" s="20"/>
      <c r="Q183" s="20"/>
      <c r="R183" s="20"/>
      <c r="S183" s="20"/>
      <c r="T183" s="20"/>
      <c r="U183" s="20"/>
      <c r="V183" s="20"/>
      <c r="W183" s="20"/>
      <c r="X183" s="20"/>
    </row>
    <row r="184" spans="1:24" ht="14.1" customHeight="1" x14ac:dyDescent="0.2">
      <c r="A184" s="19"/>
      <c r="B184" s="214" t="str">
        <f>AUX!A2</f>
        <v>ARS Norte</v>
      </c>
      <c r="C184" s="217">
        <f>AUX!K160</f>
        <v>31.185471959017782</v>
      </c>
      <c r="D184" s="217">
        <f>AUX!P160</f>
        <v>32.4</v>
      </c>
      <c r="E184" s="217">
        <f>AUX!X160</f>
        <v>25.3</v>
      </c>
      <c r="F184" s="203"/>
      <c r="G184" s="204"/>
      <c r="H184" s="205"/>
      <c r="I184" s="206"/>
      <c r="J184" s="205"/>
      <c r="K184" s="19"/>
      <c r="M184" s="20"/>
      <c r="N184" s="20"/>
      <c r="O184" s="20"/>
      <c r="P184" s="20"/>
      <c r="Q184" s="20"/>
      <c r="R184" s="20"/>
      <c r="S184" s="20"/>
      <c r="T184" s="20"/>
      <c r="U184" s="20"/>
      <c r="V184" s="20"/>
      <c r="W184" s="20"/>
      <c r="X184" s="20"/>
    </row>
    <row r="185" spans="1:24" ht="14.1" customHeight="1" x14ac:dyDescent="0.2">
      <c r="A185" s="19"/>
      <c r="B185" s="513" t="str">
        <f>AUX!A3</f>
        <v>ACES Gerês/Cabreira</v>
      </c>
      <c r="C185" s="218">
        <f>AUX!K161</f>
        <v>30.004158455224285</v>
      </c>
      <c r="D185" s="218">
        <f>AUX!P161</f>
        <v>36.9</v>
      </c>
      <c r="E185" s="218">
        <f>AUX!X161</f>
        <v>26.5</v>
      </c>
      <c r="F185" s="207"/>
      <c r="G185" s="208"/>
      <c r="H185" s="209"/>
      <c r="I185" s="210"/>
      <c r="J185" s="209"/>
      <c r="K185" s="19"/>
      <c r="M185" s="20"/>
      <c r="N185" s="20"/>
      <c r="O185" s="20"/>
      <c r="P185" s="20"/>
      <c r="Q185" s="20"/>
      <c r="R185" s="20"/>
      <c r="S185" s="20"/>
      <c r="T185" s="20"/>
      <c r="U185" s="20"/>
      <c r="V185" s="20"/>
      <c r="W185" s="20"/>
      <c r="X185" s="20"/>
    </row>
    <row r="186" spans="1:24" ht="15.95" customHeight="1" x14ac:dyDescent="0.2">
      <c r="A186" s="19"/>
      <c r="B186" s="655" t="s">
        <v>137</v>
      </c>
      <c r="C186" s="656"/>
      <c r="D186" s="656"/>
      <c r="E186" s="657"/>
      <c r="F186" s="203"/>
      <c r="G186" s="204"/>
      <c r="H186" s="205"/>
      <c r="I186" s="206"/>
      <c r="J186" s="205"/>
      <c r="K186" s="19"/>
      <c r="M186" s="20"/>
      <c r="N186" s="20"/>
      <c r="O186" s="20"/>
      <c r="P186" s="20"/>
      <c r="Q186" s="20"/>
      <c r="R186" s="20"/>
      <c r="S186" s="20"/>
      <c r="T186" s="20"/>
      <c r="U186" s="20"/>
      <c r="V186" s="20"/>
      <c r="W186" s="20"/>
      <c r="X186" s="20"/>
    </row>
    <row r="187" spans="1:24" ht="14.1" customHeight="1" x14ac:dyDescent="0.2">
      <c r="A187" s="19"/>
      <c r="B187" s="213" t="s">
        <v>58</v>
      </c>
      <c r="C187" s="216">
        <f>AUX!K165</f>
        <v>5.5</v>
      </c>
      <c r="D187" s="216">
        <f>AUX!P165</f>
        <v>5.2</v>
      </c>
      <c r="E187" s="216">
        <f>AUX!X165</f>
        <v>4.5999999999999996</v>
      </c>
      <c r="F187" s="203"/>
      <c r="G187" s="204"/>
      <c r="H187" s="205"/>
      <c r="I187" s="206"/>
      <c r="J187" s="205"/>
      <c r="K187" s="19"/>
      <c r="M187" s="20"/>
      <c r="N187" s="20"/>
      <c r="O187" s="20"/>
      <c r="P187" s="20"/>
      <c r="Q187" s="20"/>
      <c r="R187" s="20"/>
      <c r="S187" s="20"/>
      <c r="T187" s="20"/>
      <c r="U187" s="20"/>
      <c r="V187" s="20"/>
      <c r="W187" s="20"/>
      <c r="X187" s="20"/>
    </row>
    <row r="188" spans="1:24" ht="14.1" customHeight="1" x14ac:dyDescent="0.2">
      <c r="A188" s="19"/>
      <c r="B188" s="214" t="str">
        <f>AUX!A2</f>
        <v>ARS Norte</v>
      </c>
      <c r="C188" s="217">
        <f>AUX!K166</f>
        <v>5.507898387117196</v>
      </c>
      <c r="D188" s="217">
        <f>AUX!P166</f>
        <v>5.2</v>
      </c>
      <c r="E188" s="217">
        <f>AUX!X166</f>
        <v>4.4000000000000004</v>
      </c>
      <c r="F188" s="203"/>
      <c r="G188" s="204"/>
      <c r="H188" s="205"/>
      <c r="I188" s="206"/>
      <c r="J188" s="205"/>
      <c r="K188" s="19"/>
      <c r="M188" s="20"/>
      <c r="N188" s="20"/>
      <c r="O188" s="20"/>
      <c r="P188" s="20"/>
      <c r="Q188" s="20"/>
      <c r="R188" s="20"/>
      <c r="S188" s="20"/>
      <c r="T188" s="20"/>
      <c r="U188" s="20"/>
      <c r="V188" s="20"/>
      <c r="W188" s="20"/>
      <c r="X188" s="20"/>
    </row>
    <row r="189" spans="1:24" ht="14.1" customHeight="1" x14ac:dyDescent="0.2">
      <c r="A189" s="19"/>
      <c r="B189" s="513" t="str">
        <f>AUX!A3</f>
        <v>ACES Gerês/Cabreira</v>
      </c>
      <c r="C189" s="218">
        <f>AUX!K167</f>
        <v>5.0558155092299621</v>
      </c>
      <c r="D189" s="218">
        <f>AUX!P167</f>
        <v>5.6</v>
      </c>
      <c r="E189" s="218">
        <f>AUX!X167</f>
        <v>4.4000000000000004</v>
      </c>
      <c r="F189" s="207"/>
      <c r="G189" s="208"/>
      <c r="H189" s="209"/>
      <c r="I189" s="210"/>
      <c r="J189" s="209"/>
      <c r="K189" s="19"/>
      <c r="M189" s="20"/>
      <c r="N189" s="20"/>
      <c r="O189" s="20"/>
      <c r="P189" s="20"/>
      <c r="Q189" s="20"/>
      <c r="R189" s="20"/>
      <c r="S189" s="20"/>
      <c r="T189" s="20"/>
      <c r="U189" s="20"/>
      <c r="V189" s="20"/>
      <c r="W189" s="20"/>
      <c r="X189" s="20"/>
    </row>
    <row r="190" spans="1:24" ht="15.95" customHeight="1" x14ac:dyDescent="0.2">
      <c r="A190" s="19"/>
      <c r="B190" s="655" t="s">
        <v>138</v>
      </c>
      <c r="C190" s="656"/>
      <c r="D190" s="656"/>
      <c r="E190" s="657"/>
      <c r="F190" s="203"/>
      <c r="G190" s="204"/>
      <c r="H190" s="205"/>
      <c r="I190" s="206"/>
      <c r="J190" s="205"/>
      <c r="K190" s="19"/>
      <c r="M190" s="20"/>
      <c r="N190" s="20"/>
      <c r="O190" s="20"/>
      <c r="P190" s="20"/>
      <c r="Q190" s="20"/>
      <c r="R190" s="20"/>
      <c r="S190" s="20"/>
      <c r="T190" s="20"/>
      <c r="U190" s="20"/>
      <c r="V190" s="20"/>
      <c r="W190" s="20"/>
      <c r="X190" s="20"/>
    </row>
    <row r="191" spans="1:24" ht="14.1" customHeight="1" x14ac:dyDescent="0.2">
      <c r="A191" s="19"/>
      <c r="B191" s="213" t="s">
        <v>58</v>
      </c>
      <c r="C191" s="216">
        <f>AUX!K171</f>
        <v>1.9</v>
      </c>
      <c r="D191" s="216">
        <f>AUX!P171</f>
        <v>2.4</v>
      </c>
      <c r="E191" s="216">
        <f>AUX!X171</f>
        <v>1.2</v>
      </c>
      <c r="F191" s="203"/>
      <c r="G191" s="204"/>
      <c r="H191" s="205"/>
      <c r="I191" s="206"/>
      <c r="J191" s="205"/>
      <c r="K191" s="19"/>
      <c r="M191" s="20"/>
      <c r="N191" s="20"/>
      <c r="O191" s="20"/>
      <c r="P191" s="20"/>
      <c r="Q191" s="20"/>
      <c r="R191" s="20"/>
      <c r="S191" s="20"/>
      <c r="T191" s="20"/>
      <c r="U191" s="20"/>
      <c r="V191" s="20"/>
      <c r="W191" s="20"/>
      <c r="X191" s="20"/>
    </row>
    <row r="192" spans="1:24" ht="14.1" customHeight="1" x14ac:dyDescent="0.2">
      <c r="A192" s="19"/>
      <c r="B192" s="214" t="str">
        <f>AUX!A2</f>
        <v>ARS Norte</v>
      </c>
      <c r="C192" s="217">
        <f>AUX!K172</f>
        <v>1.5027519841467609</v>
      </c>
      <c r="D192" s="217">
        <f>AUX!P172</f>
        <v>1.9</v>
      </c>
      <c r="E192" s="217">
        <f>AUX!X172</f>
        <v>1.1000000000000001</v>
      </c>
      <c r="F192" s="203"/>
      <c r="G192" s="204"/>
      <c r="H192" s="205"/>
      <c r="I192" s="206"/>
      <c r="J192" s="205"/>
      <c r="K192" s="19"/>
      <c r="M192" s="20"/>
      <c r="N192" s="20"/>
      <c r="O192" s="20"/>
      <c r="P192" s="20"/>
      <c r="Q192" s="20"/>
      <c r="R192" s="20"/>
      <c r="S192" s="20"/>
      <c r="T192" s="20"/>
      <c r="U192" s="20"/>
      <c r="V192" s="20"/>
      <c r="W192" s="20"/>
      <c r="X192" s="20"/>
    </row>
    <row r="193" spans="1:24" ht="14.1" customHeight="1" x14ac:dyDescent="0.2">
      <c r="A193" s="19"/>
      <c r="B193" s="513" t="str">
        <f>AUX!A3</f>
        <v>ACES Gerês/Cabreira</v>
      </c>
      <c r="C193" s="218">
        <f>AUX!K173</f>
        <v>1.0281165813882007</v>
      </c>
      <c r="D193" s="218">
        <f>AUX!P173</f>
        <v>2.6</v>
      </c>
      <c r="E193" s="218">
        <f>AUX!X173</f>
        <v>1.2</v>
      </c>
      <c r="F193" s="207"/>
      <c r="G193" s="208"/>
      <c r="H193" s="209"/>
      <c r="I193" s="210"/>
      <c r="J193" s="209"/>
      <c r="K193" s="19"/>
      <c r="M193" s="20"/>
      <c r="N193" s="20"/>
      <c r="O193" s="20"/>
      <c r="P193" s="20"/>
      <c r="Q193" s="20"/>
      <c r="R193" s="20"/>
      <c r="S193" s="20"/>
      <c r="T193" s="20"/>
      <c r="U193" s="20"/>
      <c r="V193" s="20"/>
      <c r="W193" s="20"/>
      <c r="X193" s="20"/>
    </row>
    <row r="194" spans="1:24" ht="15" customHeight="1" x14ac:dyDescent="0.2">
      <c r="A194" s="16"/>
      <c r="B194" s="215"/>
      <c r="C194" s="645" t="s">
        <v>139</v>
      </c>
      <c r="D194" s="645"/>
      <c r="E194" s="645"/>
      <c r="F194" s="21"/>
      <c r="G194" s="21"/>
      <c r="H194" s="21"/>
      <c r="I194" s="21"/>
      <c r="J194" s="22"/>
      <c r="K194" s="16"/>
    </row>
    <row r="195" spans="1:24" ht="15" customHeight="1" x14ac:dyDescent="0.2">
      <c r="A195" s="16"/>
      <c r="B195" s="16"/>
      <c r="C195" s="16"/>
      <c r="D195" s="16"/>
      <c r="E195" s="16"/>
      <c r="F195" s="16"/>
      <c r="G195" s="16"/>
      <c r="H195" s="16"/>
      <c r="I195" s="16"/>
      <c r="J195" s="16"/>
      <c r="K195" s="16"/>
    </row>
    <row r="196" spans="1:24" x14ac:dyDescent="0.2">
      <c r="A196" s="16"/>
      <c r="B196" s="99" t="s">
        <v>67</v>
      </c>
      <c r="C196" s="16"/>
      <c r="D196" s="16"/>
      <c r="E196" s="16"/>
      <c r="F196" s="16"/>
      <c r="G196" s="16"/>
      <c r="H196" s="650" t="s">
        <v>60</v>
      </c>
      <c r="I196" s="650"/>
      <c r="J196" s="650"/>
      <c r="K196" s="16"/>
    </row>
    <row r="197" spans="1:24" ht="20.100000000000001" customHeight="1" x14ac:dyDescent="0.2">
      <c r="A197" s="16"/>
      <c r="B197" s="16"/>
      <c r="C197" s="16"/>
      <c r="D197" s="16"/>
      <c r="E197" s="16"/>
      <c r="F197" s="16"/>
      <c r="G197" s="16"/>
      <c r="H197" s="16"/>
      <c r="I197" s="16"/>
      <c r="J197" s="16"/>
      <c r="K197" s="16"/>
    </row>
    <row r="198" spans="1:24" ht="15" customHeight="1" x14ac:dyDescent="0.2">
      <c r="A198" s="16"/>
      <c r="B198" s="16"/>
      <c r="C198" s="16"/>
      <c r="D198" s="16"/>
      <c r="E198" s="16"/>
      <c r="F198" s="16"/>
      <c r="G198" s="16"/>
      <c r="H198" s="16"/>
      <c r="I198" s="16"/>
      <c r="J198" s="16"/>
      <c r="K198" s="16"/>
    </row>
    <row r="199" spans="1:24" ht="15" customHeight="1" x14ac:dyDescent="0.2">
      <c r="A199" s="16"/>
      <c r="B199" s="16"/>
      <c r="C199" s="16"/>
      <c r="D199" s="16"/>
      <c r="E199" s="16"/>
      <c r="F199" s="16"/>
      <c r="G199" s="16"/>
      <c r="H199" s="16"/>
      <c r="I199" s="16"/>
      <c r="J199" s="16"/>
      <c r="K199" s="16"/>
    </row>
    <row r="200" spans="1:24" ht="15" customHeight="1" x14ac:dyDescent="0.2">
      <c r="A200" s="16"/>
      <c r="B200" s="16"/>
      <c r="C200" s="16"/>
      <c r="D200" s="16"/>
      <c r="E200" s="16"/>
      <c r="F200" s="16"/>
      <c r="G200" s="16"/>
      <c r="H200" s="16"/>
      <c r="I200" s="16"/>
      <c r="J200" s="16"/>
      <c r="K200" s="16"/>
    </row>
    <row r="201" spans="1:24" ht="15" customHeight="1" thickBot="1" x14ac:dyDescent="0.25">
      <c r="A201" s="16"/>
      <c r="B201" s="16"/>
      <c r="C201" s="16"/>
      <c r="D201" s="16"/>
      <c r="E201" s="16"/>
      <c r="F201" s="16"/>
      <c r="G201" s="16"/>
      <c r="H201" s="16"/>
      <c r="I201" s="16"/>
      <c r="J201" s="16"/>
      <c r="K201" s="16"/>
    </row>
    <row r="202" spans="1:24" ht="9.9499999999999993" customHeight="1" x14ac:dyDescent="0.2">
      <c r="A202" s="16"/>
      <c r="B202" s="671"/>
      <c r="C202" s="671"/>
      <c r="D202" s="671"/>
      <c r="E202" s="671"/>
      <c r="F202" s="671"/>
      <c r="G202" s="671"/>
      <c r="H202" s="671"/>
      <c r="I202" s="671"/>
      <c r="J202" s="671"/>
      <c r="K202" s="16"/>
    </row>
  </sheetData>
  <mergeCells count="79">
    <mergeCell ref="H167:J167"/>
    <mergeCell ref="F168:F169"/>
    <mergeCell ref="F85:J85"/>
    <mergeCell ref="C131:E131"/>
    <mergeCell ref="H131:J131"/>
    <mergeCell ref="B103:D103"/>
    <mergeCell ref="B85:E85"/>
    <mergeCell ref="B115:E115"/>
    <mergeCell ref="F115:J115"/>
    <mergeCell ref="H108:I108"/>
    <mergeCell ref="B134:J134"/>
    <mergeCell ref="B136:J136"/>
    <mergeCell ref="B113:E113"/>
    <mergeCell ref="C167:D167"/>
    <mergeCell ref="E167:F167"/>
    <mergeCell ref="E18:F18"/>
    <mergeCell ref="C81:E81"/>
    <mergeCell ref="C108:D108"/>
    <mergeCell ref="B88:E88"/>
    <mergeCell ref="B92:E92"/>
    <mergeCell ref="B104:J104"/>
    <mergeCell ref="B106:J106"/>
    <mergeCell ref="B108:B109"/>
    <mergeCell ref="E108:G108"/>
    <mergeCell ref="C96:E96"/>
    <mergeCell ref="H102:J102"/>
    <mergeCell ref="H81:J81"/>
    <mergeCell ref="F64:J64"/>
    <mergeCell ref="B82:D82"/>
    <mergeCell ref="B64:E64"/>
    <mergeCell ref="F83:J83"/>
    <mergeCell ref="B202:J202"/>
    <mergeCell ref="B165:J165"/>
    <mergeCell ref="C138:F138"/>
    <mergeCell ref="G138:J138"/>
    <mergeCell ref="C168:C169"/>
    <mergeCell ref="D168:D169"/>
    <mergeCell ref="E168:E169"/>
    <mergeCell ref="B167:B169"/>
    <mergeCell ref="J168:J169"/>
    <mergeCell ref="H168:H169"/>
    <mergeCell ref="B182:E182"/>
    <mergeCell ref="H158:J158"/>
    <mergeCell ref="I168:I169"/>
    <mergeCell ref="B163:J163"/>
    <mergeCell ref="B138:B139"/>
    <mergeCell ref="B186:E186"/>
    <mergeCell ref="B2:D2"/>
    <mergeCell ref="B6:J6"/>
    <mergeCell ref="B8:H8"/>
    <mergeCell ref="F44:J44"/>
    <mergeCell ref="B9:H9"/>
    <mergeCell ref="B44:E44"/>
    <mergeCell ref="H2:J2"/>
    <mergeCell ref="B11:H11"/>
    <mergeCell ref="B10:H10"/>
    <mergeCell ref="B7:H7"/>
    <mergeCell ref="B12:H12"/>
    <mergeCell ref="B14:J14"/>
    <mergeCell ref="B16:F16"/>
    <mergeCell ref="G16:J16"/>
    <mergeCell ref="B18:B19"/>
    <mergeCell ref="C18:D18"/>
    <mergeCell ref="B190:E190"/>
    <mergeCell ref="C194:E194"/>
    <mergeCell ref="H196:J196"/>
    <mergeCell ref="H37:J37"/>
    <mergeCell ref="D38:F38"/>
    <mergeCell ref="B177:J177"/>
    <mergeCell ref="B179:E179"/>
    <mergeCell ref="F179:J179"/>
    <mergeCell ref="F113:I113"/>
    <mergeCell ref="B42:J42"/>
    <mergeCell ref="B62:D62"/>
    <mergeCell ref="B47:E47"/>
    <mergeCell ref="B53:E53"/>
    <mergeCell ref="C61:E61"/>
    <mergeCell ref="H62:J62"/>
    <mergeCell ref="B173:F173"/>
  </mergeCells>
  <hyperlinks>
    <hyperlink ref="B4" location="INDICE!A1" display="Índice" xr:uid="{00000000-0004-0000-0500-000000000000}"/>
    <hyperlink ref="B175" location="'B01'!A1" display="Topo" xr:uid="{00000000-0004-0000-0500-000001000000}"/>
    <hyperlink ref="B83" location="'B01'!A1" display="Topo" xr:uid="{00000000-0004-0000-0500-000002000000}"/>
    <hyperlink ref="B8:H8" location="'B01'!A42" display="Situação Perante o Emprego" xr:uid="{00000000-0004-0000-0500-000003000000}"/>
    <hyperlink ref="B9:H9" location="'B01'!A104" display="Suporte Social" xr:uid="{00000000-0004-0000-0500-000004000000}"/>
    <hyperlink ref="B132" location="'B01'!A1" display="Topo" xr:uid="{00000000-0004-0000-0500-000005000000}"/>
    <hyperlink ref="B102" location="'B01'!A1" display="Topo" xr:uid="{00000000-0004-0000-0500-000006000000}"/>
    <hyperlink ref="B161" location="'B01'!A1" display="Topo" xr:uid="{00000000-0004-0000-0500-000007000000}"/>
    <hyperlink ref="B10:H10" location="'B01'!A134" display="Economia" xr:uid="{00000000-0004-0000-0500-000008000000}"/>
    <hyperlink ref="B40" location="'B01'!A1" display="Topo" xr:uid="{00000000-0004-0000-0500-000009000000}"/>
    <hyperlink ref="B196" location="'B01'!A1" display="Topo" xr:uid="{00000000-0004-0000-0500-00000A000000}"/>
    <hyperlink ref="B12:H12" location="'B01'!A192" display="Segurança" xr:uid="{00000000-0004-0000-0500-00000B000000}"/>
    <hyperlink ref="B7:H7" location="'B01'!A14" display="Educação" xr:uid="{00000000-0004-0000-0500-00000C000000}"/>
    <hyperlink ref="B11:H11" location="'B01'!A163" display="Ambiente - Saneamento Básico" xr:uid="{00000000-0004-0000-0500-00000D000000}"/>
  </hyperlinks>
  <pageMargins left="0.39370078740157483" right="0.19685039370078741" top="0.39370078740157483" bottom="0.39370078740157483" header="0.31496062992125984" footer="0.31496062992125984"/>
  <pageSetup paperSize="9" scale="69" orientation="portrait" r:id="rId1"/>
  <rowBreaks count="3" manualBreakCount="3">
    <brk id="62" max="10" man="1"/>
    <brk id="102" max="10" man="1"/>
    <brk id="161" max="10"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olha6"/>
  <dimension ref="A1:O67"/>
  <sheetViews>
    <sheetView zoomScaleNormal="100" workbookViewId="0">
      <selection activeCell="M46" sqref="M46"/>
    </sheetView>
  </sheetViews>
  <sheetFormatPr defaultColWidth="9.140625" defaultRowHeight="14.25" x14ac:dyDescent="0.2"/>
  <cols>
    <col min="1" max="1" width="2.7109375" style="5" customWidth="1"/>
    <col min="2" max="2" width="26.28515625" style="5" customWidth="1"/>
    <col min="3" max="7" width="9.140625" style="5" customWidth="1"/>
    <col min="8" max="10" width="8.85546875" style="5" customWidth="1"/>
    <col min="11" max="14" width="9.140625" style="5" customWidth="1"/>
    <col min="15" max="15" width="2.7109375" style="5" customWidth="1"/>
    <col min="16" max="16384" width="9.140625" style="5"/>
  </cols>
  <sheetData>
    <row r="1" spans="1:15" ht="9.9499999999999993" customHeight="1" x14ac:dyDescent="0.2">
      <c r="A1" s="16"/>
      <c r="B1" s="16"/>
      <c r="C1" s="16"/>
      <c r="D1" s="16"/>
      <c r="E1" s="16"/>
      <c r="F1" s="16"/>
      <c r="G1" s="16"/>
      <c r="H1" s="16"/>
      <c r="I1" s="16"/>
      <c r="J1" s="16"/>
      <c r="K1" s="16"/>
      <c r="L1" s="16"/>
      <c r="M1" s="16"/>
      <c r="N1" s="16"/>
      <c r="O1" s="16"/>
    </row>
    <row r="2" spans="1:15" ht="20.100000000000001" customHeight="1" thickBot="1" x14ac:dyDescent="0.3">
      <c r="A2" s="16"/>
      <c r="B2" s="704" t="str">
        <f>AUX!A1</f>
        <v>Perfil Local de Saúde 2020</v>
      </c>
      <c r="C2" s="704"/>
      <c r="D2" s="704"/>
      <c r="E2" s="105"/>
      <c r="F2" s="105"/>
      <c r="G2" s="105"/>
      <c r="H2" s="105"/>
      <c r="I2" s="105"/>
      <c r="J2" s="705" t="str">
        <f>AUX!A3</f>
        <v>ACES Gerês/Cabreira</v>
      </c>
      <c r="K2" s="705"/>
      <c r="L2" s="705"/>
      <c r="M2" s="705"/>
      <c r="N2" s="705"/>
      <c r="O2" s="16"/>
    </row>
    <row r="3" spans="1:15" ht="9.9499999999999993" customHeight="1" thickTop="1" x14ac:dyDescent="0.2">
      <c r="A3" s="16"/>
      <c r="B3" s="16"/>
      <c r="C3" s="16"/>
      <c r="D3" s="16"/>
      <c r="E3" s="16"/>
      <c r="F3" s="16"/>
      <c r="G3" s="16"/>
      <c r="H3" s="16"/>
      <c r="I3" s="16"/>
      <c r="J3" s="16"/>
      <c r="K3" s="16"/>
      <c r="L3" s="16"/>
      <c r="M3" s="16"/>
      <c r="N3" s="16"/>
      <c r="O3" s="16"/>
    </row>
    <row r="4" spans="1:15" x14ac:dyDescent="0.2">
      <c r="A4" s="16"/>
      <c r="B4" s="106" t="s">
        <v>11</v>
      </c>
      <c r="C4" s="16"/>
      <c r="D4" s="16"/>
      <c r="E4" s="16"/>
      <c r="F4" s="16"/>
      <c r="G4" s="16"/>
      <c r="H4" s="16"/>
      <c r="I4" s="16"/>
      <c r="J4" s="16"/>
      <c r="K4" s="16"/>
      <c r="L4" s="16"/>
      <c r="M4" s="16"/>
      <c r="N4" s="16"/>
      <c r="O4" s="16"/>
    </row>
    <row r="5" spans="1:15" ht="15" customHeight="1" x14ac:dyDescent="0.2">
      <c r="A5" s="16"/>
      <c r="B5" s="18"/>
      <c r="C5" s="16"/>
      <c r="D5" s="16"/>
      <c r="E5" s="16"/>
      <c r="F5" s="16"/>
      <c r="G5" s="16"/>
      <c r="H5" s="16"/>
      <c r="I5" s="16"/>
      <c r="J5" s="16"/>
      <c r="K5" s="16"/>
      <c r="L5" s="16"/>
      <c r="M5" s="16"/>
      <c r="N5" s="16"/>
      <c r="O5" s="16"/>
    </row>
    <row r="6" spans="1:15" ht="24.95" customHeight="1" x14ac:dyDescent="0.2">
      <c r="A6" s="16"/>
      <c r="B6" s="706" t="s">
        <v>34</v>
      </c>
      <c r="C6" s="706"/>
      <c r="D6" s="706"/>
      <c r="E6" s="706"/>
      <c r="F6" s="706"/>
      <c r="G6" s="706"/>
      <c r="H6" s="706"/>
      <c r="I6" s="706"/>
      <c r="J6" s="706"/>
      <c r="K6" s="706"/>
      <c r="L6" s="706"/>
      <c r="M6" s="706"/>
      <c r="N6" s="706"/>
      <c r="O6" s="16"/>
    </row>
    <row r="7" spans="1:15" ht="18" customHeight="1" x14ac:dyDescent="0.2">
      <c r="A7" s="16"/>
      <c r="B7" s="707" t="s">
        <v>35</v>
      </c>
      <c r="C7" s="707"/>
      <c r="D7" s="707"/>
      <c r="E7" s="707"/>
      <c r="F7" s="707"/>
      <c r="G7" s="707"/>
      <c r="H7" s="366"/>
      <c r="I7" s="16"/>
      <c r="J7" s="16"/>
      <c r="K7" s="16"/>
      <c r="L7" s="16"/>
      <c r="M7" s="16"/>
      <c r="N7" s="16"/>
      <c r="O7" s="16"/>
    </row>
    <row r="8" spans="1:15" ht="15" customHeight="1" x14ac:dyDescent="0.2">
      <c r="A8" s="16"/>
      <c r="B8" s="707" t="s">
        <v>36</v>
      </c>
      <c r="C8" s="707"/>
      <c r="D8" s="707"/>
      <c r="E8" s="707"/>
      <c r="F8" s="707"/>
      <c r="G8" s="707"/>
      <c r="H8" s="366"/>
      <c r="I8" s="16"/>
      <c r="J8" s="16"/>
      <c r="K8" s="16"/>
      <c r="L8" s="16"/>
      <c r="M8" s="16"/>
      <c r="N8" s="16"/>
      <c r="O8" s="16"/>
    </row>
    <row r="9" spans="1:15" ht="20.100000000000001" customHeight="1" x14ac:dyDescent="0.2">
      <c r="A9" s="16"/>
      <c r="B9" s="16"/>
      <c r="C9" s="16"/>
      <c r="D9" s="16"/>
      <c r="E9" s="16"/>
      <c r="F9" s="16"/>
      <c r="G9" s="16"/>
      <c r="H9" s="16"/>
      <c r="I9" s="16"/>
      <c r="J9" s="16"/>
      <c r="K9" s="16"/>
      <c r="L9" s="16"/>
      <c r="M9" s="16"/>
      <c r="N9" s="16"/>
      <c r="O9" s="16"/>
    </row>
    <row r="10" spans="1:15" ht="20.100000000000001" customHeight="1" thickBot="1" x14ac:dyDescent="0.3">
      <c r="A10" s="16"/>
      <c r="B10" s="690" t="s">
        <v>35</v>
      </c>
      <c r="C10" s="690"/>
      <c r="D10" s="690"/>
      <c r="E10" s="690"/>
      <c r="F10" s="690"/>
      <c r="G10" s="690"/>
      <c r="H10" s="690"/>
      <c r="I10" s="690"/>
      <c r="J10" s="690"/>
      <c r="K10" s="690"/>
      <c r="L10" s="690"/>
      <c r="M10" s="690"/>
      <c r="N10" s="690"/>
      <c r="O10" s="16"/>
    </row>
    <row r="11" spans="1:15" ht="9.9499999999999993" customHeight="1" x14ac:dyDescent="0.2">
      <c r="A11" s="16"/>
      <c r="B11" s="16"/>
      <c r="C11" s="16"/>
      <c r="D11" s="16"/>
      <c r="E11" s="16"/>
      <c r="F11" s="16"/>
      <c r="G11" s="16"/>
      <c r="H11" s="16"/>
      <c r="I11" s="16"/>
      <c r="J11" s="16"/>
      <c r="K11" s="16"/>
      <c r="L11" s="16"/>
      <c r="M11" s="16"/>
      <c r="N11" s="16"/>
      <c r="O11" s="16"/>
    </row>
    <row r="12" spans="1:15" ht="38.1" customHeight="1" x14ac:dyDescent="0.2">
      <c r="A12" s="16"/>
      <c r="B12" s="691" t="s">
        <v>140</v>
      </c>
      <c r="C12" s="691"/>
      <c r="D12" s="691"/>
      <c r="E12" s="691"/>
      <c r="F12" s="691"/>
      <c r="G12" s="174"/>
      <c r="H12" s="691" t="s">
        <v>141</v>
      </c>
      <c r="I12" s="691"/>
      <c r="J12" s="691"/>
      <c r="K12" s="691"/>
      <c r="L12" s="691"/>
      <c r="M12" s="691"/>
      <c r="N12" s="691"/>
      <c r="O12" s="16"/>
    </row>
    <row r="13" spans="1:15" ht="5.0999999999999996" customHeight="1" x14ac:dyDescent="0.2">
      <c r="A13" s="16"/>
      <c r="B13" s="24"/>
      <c r="C13" s="24"/>
      <c r="D13" s="24"/>
      <c r="E13" s="24"/>
      <c r="F13" s="24"/>
      <c r="G13" s="24"/>
      <c r="H13" s="24"/>
      <c r="I13" s="24"/>
      <c r="J13" s="24"/>
      <c r="K13" s="24"/>
      <c r="L13" s="24"/>
      <c r="M13" s="24"/>
      <c r="N13" s="24"/>
      <c r="O13" s="16"/>
    </row>
    <row r="14" spans="1:15" ht="20.100000000000001" customHeight="1" x14ac:dyDescent="0.2">
      <c r="A14" s="16"/>
      <c r="B14" s="163" t="s">
        <v>50</v>
      </c>
      <c r="C14" s="360" t="s">
        <v>142</v>
      </c>
      <c r="D14" s="361" t="s">
        <v>143</v>
      </c>
      <c r="E14" s="291" t="s">
        <v>144</v>
      </c>
      <c r="F14" s="291" t="s">
        <v>145</v>
      </c>
      <c r="G14" s="173"/>
      <c r="H14" s="692" t="s">
        <v>50</v>
      </c>
      <c r="I14" s="693"/>
      <c r="J14" s="694"/>
      <c r="K14" s="360" t="s">
        <v>142</v>
      </c>
      <c r="L14" s="361" t="s">
        <v>143</v>
      </c>
      <c r="M14" s="291" t="s">
        <v>144</v>
      </c>
      <c r="N14" s="291" t="s">
        <v>145</v>
      </c>
      <c r="O14" s="16"/>
    </row>
    <row r="15" spans="1:15" ht="15" customHeight="1" x14ac:dyDescent="0.2">
      <c r="A15" s="16"/>
      <c r="B15" s="461" t="s">
        <v>58</v>
      </c>
      <c r="C15" s="119">
        <f>AUX!L210</f>
        <v>4.4000000000000004</v>
      </c>
      <c r="D15" s="119">
        <f>AUX!O210</f>
        <v>3.9</v>
      </c>
      <c r="E15" s="119">
        <f>AUX!R210</f>
        <v>3.3</v>
      </c>
      <c r="F15" s="119">
        <f>AUX!X210</f>
        <v>2.2000000000000002</v>
      </c>
      <c r="G15" s="119"/>
      <c r="H15" s="695" t="s">
        <v>58</v>
      </c>
      <c r="I15" s="696"/>
      <c r="J15" s="697"/>
      <c r="K15" s="119">
        <f>AUX!L216</f>
        <v>18.399999999999999</v>
      </c>
      <c r="L15" s="119">
        <f>AUX!O216</f>
        <v>22.2</v>
      </c>
      <c r="M15" s="119">
        <f>AUX!R216</f>
        <v>26.7</v>
      </c>
      <c r="N15" s="119">
        <f>AUX!X216</f>
        <v>33.4</v>
      </c>
      <c r="O15" s="16"/>
    </row>
    <row r="16" spans="1:15" ht="15" customHeight="1" x14ac:dyDescent="0.2">
      <c r="A16" s="16"/>
      <c r="B16" s="462" t="str">
        <f>AUX!A2</f>
        <v>ARS Norte</v>
      </c>
      <c r="C16" s="161">
        <f>AUX!L211</f>
        <v>4.3492822966507179</v>
      </c>
      <c r="D16" s="161">
        <f>AUX!O211</f>
        <v>3.7118959681484758</v>
      </c>
      <c r="E16" s="161">
        <f>AUX!R211</f>
        <v>2.8501168080659043</v>
      </c>
      <c r="F16" s="161">
        <f>AUX!X211</f>
        <v>1.6829280251029612</v>
      </c>
      <c r="G16" s="119"/>
      <c r="H16" s="698" t="str">
        <f>AUX!A2</f>
        <v>ARS Norte</v>
      </c>
      <c r="I16" s="699"/>
      <c r="J16" s="700"/>
      <c r="K16" s="161">
        <f>AUX!L217</f>
        <v>17.560765550239235</v>
      </c>
      <c r="L16" s="161">
        <f>AUX!O217</f>
        <v>21.085174020843407</v>
      </c>
      <c r="M16" s="162">
        <f>AUX!R217</f>
        <v>25.108815935079303</v>
      </c>
      <c r="N16" s="162">
        <f>AUX!X217</f>
        <v>33.363159443028046</v>
      </c>
      <c r="O16" s="16"/>
    </row>
    <row r="17" spans="1:15" ht="15" customHeight="1" x14ac:dyDescent="0.2">
      <c r="A17" s="16"/>
      <c r="B17" s="517" t="str">
        <f>AUX!A3</f>
        <v>ACES Gerês/Cabreira</v>
      </c>
      <c r="C17" s="164">
        <f>AUX!L212</f>
        <v>4.1827541827541825</v>
      </c>
      <c r="D17" s="164">
        <f>AUX!O212</f>
        <v>3.2745591939546599</v>
      </c>
      <c r="E17" s="164">
        <f>AUX!R212</f>
        <v>2.0668425681618294</v>
      </c>
      <c r="F17" s="164">
        <f>AUX!X212</f>
        <v>1.1373578302712162</v>
      </c>
      <c r="G17" s="172"/>
      <c r="H17" s="701" t="str">
        <f>AUX!A3</f>
        <v>ACES Gerês/Cabreira</v>
      </c>
      <c r="I17" s="702"/>
      <c r="J17" s="703"/>
      <c r="K17" s="164">
        <f>AUX!L218</f>
        <v>15.990990990990991</v>
      </c>
      <c r="L17" s="164">
        <f>AUX!O218</f>
        <v>19.539402662828355</v>
      </c>
      <c r="M17" s="165">
        <f>AUX!R218</f>
        <v>24.890061565523308</v>
      </c>
      <c r="N17" s="165">
        <f>AUX!X218</f>
        <v>32.895888013998245</v>
      </c>
      <c r="O17" s="16"/>
    </row>
    <row r="18" spans="1:15" ht="15" customHeight="1" x14ac:dyDescent="0.2">
      <c r="A18" s="16"/>
      <c r="B18" s="27"/>
      <c r="C18" s="610" t="s">
        <v>60</v>
      </c>
      <c r="D18" s="610"/>
      <c r="E18" s="610"/>
      <c r="F18" s="610"/>
      <c r="G18" s="23"/>
      <c r="H18" s="23"/>
      <c r="I18" s="23"/>
      <c r="J18" s="23"/>
      <c r="K18" s="610" t="s">
        <v>60</v>
      </c>
      <c r="L18" s="610"/>
      <c r="M18" s="610"/>
      <c r="N18" s="610"/>
      <c r="O18" s="16"/>
    </row>
    <row r="19" spans="1:15" ht="15" customHeight="1" x14ac:dyDescent="0.2">
      <c r="A19" s="16"/>
      <c r="B19" s="27"/>
      <c r="C19" s="24"/>
      <c r="D19" s="24"/>
      <c r="E19" s="24"/>
      <c r="F19" s="23"/>
      <c r="G19" s="23"/>
      <c r="H19" s="23"/>
      <c r="I19" s="23"/>
      <c r="J19" s="23"/>
      <c r="K19" s="23"/>
      <c r="L19" s="23"/>
      <c r="M19" s="23"/>
      <c r="N19" s="23"/>
      <c r="O19" s="16"/>
    </row>
    <row r="20" spans="1:15" ht="24" customHeight="1" x14ac:dyDescent="0.2">
      <c r="A20" s="16"/>
      <c r="B20" s="691" t="s">
        <v>146</v>
      </c>
      <c r="C20" s="691"/>
      <c r="D20" s="691"/>
      <c r="E20" s="691"/>
      <c r="F20" s="691"/>
      <c r="H20" s="691" t="s">
        <v>147</v>
      </c>
      <c r="I20" s="691"/>
      <c r="J20" s="691"/>
      <c r="K20" s="691"/>
      <c r="L20" s="691"/>
      <c r="M20" s="691"/>
      <c r="N20" s="691"/>
      <c r="O20" s="16"/>
    </row>
    <row r="21" spans="1:15" ht="5.0999999999999996" customHeight="1" x14ac:dyDescent="0.2">
      <c r="A21" s="16"/>
      <c r="B21" s="16"/>
      <c r="C21" s="16"/>
      <c r="D21" s="16"/>
      <c r="E21" s="16"/>
      <c r="F21" s="16"/>
      <c r="G21" s="16"/>
      <c r="H21" s="16"/>
      <c r="I21" s="16"/>
      <c r="J21" s="16"/>
      <c r="K21" s="16"/>
      <c r="L21" s="16"/>
      <c r="M21" s="16"/>
      <c r="N21" s="16"/>
      <c r="O21" s="16"/>
    </row>
    <row r="22" spans="1:15" ht="15" customHeight="1" x14ac:dyDescent="0.2">
      <c r="A22" s="16"/>
      <c r="B22" s="24"/>
      <c r="C22" s="24"/>
      <c r="D22" s="24"/>
      <c r="E22" s="24"/>
      <c r="F22" s="23"/>
      <c r="G22" s="23"/>
      <c r="H22" s="23"/>
      <c r="I22" s="23"/>
      <c r="J22" s="23"/>
      <c r="K22" s="23"/>
      <c r="L22" s="23"/>
      <c r="M22" s="23"/>
      <c r="N22" s="23"/>
      <c r="O22" s="16"/>
    </row>
    <row r="23" spans="1:15" ht="15" customHeight="1" x14ac:dyDescent="0.2">
      <c r="A23" s="16"/>
      <c r="B23" s="24"/>
      <c r="C23" s="24"/>
      <c r="D23" s="24"/>
      <c r="E23" s="24"/>
      <c r="F23" s="23"/>
      <c r="G23" s="23"/>
      <c r="H23" s="23"/>
      <c r="I23" s="23"/>
      <c r="J23" s="23"/>
      <c r="K23" s="23"/>
      <c r="L23" s="23"/>
      <c r="M23" s="23"/>
      <c r="N23" s="23"/>
      <c r="O23" s="16"/>
    </row>
    <row r="24" spans="1:15" ht="15" customHeight="1" x14ac:dyDescent="0.2">
      <c r="A24" s="16"/>
      <c r="B24" s="24"/>
      <c r="C24" s="24"/>
      <c r="D24" s="24"/>
      <c r="E24" s="24"/>
      <c r="F24" s="23"/>
      <c r="G24" s="23"/>
      <c r="H24" s="23"/>
      <c r="I24" s="23"/>
      <c r="J24" s="23"/>
      <c r="K24" s="23"/>
      <c r="L24" s="23"/>
      <c r="M24" s="23"/>
      <c r="N24" s="23"/>
      <c r="O24" s="16"/>
    </row>
    <row r="25" spans="1:15" ht="15" customHeight="1" x14ac:dyDescent="0.2">
      <c r="A25" s="16"/>
      <c r="B25" s="24"/>
      <c r="C25" s="24"/>
      <c r="D25" s="24"/>
      <c r="E25" s="24"/>
      <c r="F25" s="23"/>
      <c r="G25" s="23"/>
      <c r="H25" s="23"/>
      <c r="I25" s="23"/>
      <c r="J25" s="23"/>
      <c r="K25" s="23"/>
      <c r="L25" s="23"/>
      <c r="M25" s="23"/>
      <c r="N25" s="23"/>
      <c r="O25" s="16"/>
    </row>
    <row r="26" spans="1:15" ht="15" customHeight="1" x14ac:dyDescent="0.2">
      <c r="A26" s="16"/>
      <c r="B26" s="24"/>
      <c r="C26" s="24"/>
      <c r="D26" s="24"/>
      <c r="E26" s="24"/>
      <c r="F26" s="23"/>
      <c r="G26" s="23"/>
      <c r="H26" s="23"/>
      <c r="I26" s="23"/>
      <c r="J26" s="23"/>
      <c r="K26" s="23"/>
      <c r="L26" s="23"/>
      <c r="M26" s="23"/>
      <c r="N26" s="23"/>
      <c r="O26" s="16"/>
    </row>
    <row r="27" spans="1:15" ht="15" customHeight="1" x14ac:dyDescent="0.2">
      <c r="A27" s="16"/>
      <c r="B27" s="16"/>
      <c r="C27" s="16"/>
      <c r="D27" s="16"/>
      <c r="E27" s="16"/>
      <c r="F27" s="16"/>
      <c r="G27" s="16"/>
      <c r="H27" s="16"/>
      <c r="I27" s="16"/>
      <c r="J27" s="16"/>
      <c r="K27" s="16"/>
      <c r="L27" s="16"/>
      <c r="M27" s="16"/>
      <c r="N27" s="16"/>
      <c r="O27" s="16"/>
    </row>
    <row r="28" spans="1:15" ht="15" customHeight="1" x14ac:dyDescent="0.2">
      <c r="A28" s="16"/>
      <c r="B28" s="16"/>
      <c r="C28" s="16"/>
      <c r="D28" s="16"/>
      <c r="E28" s="16"/>
      <c r="F28" s="16"/>
      <c r="G28" s="16"/>
      <c r="H28" s="16"/>
      <c r="I28" s="16"/>
      <c r="J28" s="16"/>
      <c r="K28" s="16"/>
      <c r="L28" s="16"/>
      <c r="M28" s="16"/>
      <c r="N28" s="16"/>
      <c r="O28" s="16"/>
    </row>
    <row r="29" spans="1:15" ht="15" customHeight="1" x14ac:dyDescent="0.2">
      <c r="A29" s="16"/>
      <c r="B29" s="27"/>
      <c r="C29" s="24"/>
      <c r="D29" s="24"/>
      <c r="E29" s="24"/>
      <c r="F29" s="23"/>
      <c r="G29" s="23"/>
      <c r="H29" s="23"/>
      <c r="I29" s="23"/>
      <c r="J29" s="23"/>
      <c r="K29" s="23"/>
      <c r="L29" s="23"/>
      <c r="M29" s="23"/>
      <c r="N29" s="23"/>
      <c r="O29" s="16"/>
    </row>
    <row r="30" spans="1:15" ht="15" customHeight="1" x14ac:dyDescent="0.2">
      <c r="A30" s="16"/>
      <c r="B30" s="24"/>
      <c r="C30" s="24"/>
      <c r="D30" s="24"/>
      <c r="E30" s="24"/>
      <c r="F30" s="23"/>
      <c r="G30" s="23"/>
      <c r="H30" s="23"/>
      <c r="I30" s="23"/>
      <c r="J30" s="23"/>
      <c r="K30" s="23"/>
      <c r="L30" s="23"/>
      <c r="M30" s="23"/>
      <c r="N30" s="23"/>
      <c r="O30" s="16"/>
    </row>
    <row r="31" spans="1:15" ht="15" customHeight="1" x14ac:dyDescent="0.2">
      <c r="A31" s="16"/>
      <c r="B31" s="24"/>
      <c r="C31" s="24"/>
      <c r="D31" s="24"/>
      <c r="E31" s="24"/>
      <c r="F31" s="23"/>
      <c r="G31" s="23"/>
      <c r="H31" s="23"/>
      <c r="I31" s="23"/>
      <c r="J31" s="23"/>
      <c r="K31" s="23"/>
      <c r="L31" s="23"/>
      <c r="M31" s="23"/>
      <c r="N31" s="23"/>
      <c r="O31" s="16"/>
    </row>
    <row r="32" spans="1:15" ht="15" customHeight="1" x14ac:dyDescent="0.2">
      <c r="A32" s="16"/>
      <c r="B32" s="16"/>
      <c r="C32" s="16"/>
      <c r="D32" s="16"/>
      <c r="E32" s="16"/>
      <c r="F32" s="16"/>
      <c r="G32" s="16"/>
      <c r="H32" s="16"/>
      <c r="I32" s="16"/>
      <c r="J32" s="16"/>
      <c r="K32" s="16"/>
      <c r="L32" s="16"/>
      <c r="M32" s="16"/>
      <c r="N32" s="16"/>
      <c r="O32" s="16"/>
    </row>
    <row r="33" spans="1:15" ht="15" customHeight="1" x14ac:dyDescent="0.2">
      <c r="A33" s="16"/>
      <c r="B33" s="16"/>
      <c r="C33" s="16"/>
      <c r="D33" s="16"/>
      <c r="E33" s="16"/>
      <c r="F33" s="16"/>
      <c r="G33" s="16"/>
      <c r="H33" s="16"/>
      <c r="I33" s="16"/>
      <c r="J33" s="16"/>
      <c r="K33" s="16"/>
      <c r="L33" s="16"/>
      <c r="M33" s="16"/>
      <c r="N33" s="16"/>
      <c r="O33" s="16"/>
    </row>
    <row r="34" spans="1:15" ht="15" customHeight="1" x14ac:dyDescent="0.2">
      <c r="A34" s="16"/>
      <c r="B34" s="27"/>
      <c r="C34" s="24"/>
      <c r="D34" s="24"/>
      <c r="E34" s="24"/>
      <c r="F34" s="23"/>
      <c r="G34" s="23"/>
      <c r="H34" s="23"/>
      <c r="I34" s="23"/>
      <c r="J34" s="23"/>
      <c r="K34" s="23"/>
      <c r="L34" s="23"/>
      <c r="M34" s="23"/>
      <c r="N34" s="23"/>
      <c r="O34" s="16"/>
    </row>
    <row r="35" spans="1:15" ht="12" customHeight="1" x14ac:dyDescent="0.2">
      <c r="A35" s="16"/>
      <c r="B35" s="24"/>
      <c r="C35" s="24"/>
      <c r="D35" s="24"/>
      <c r="E35" s="24"/>
      <c r="F35" s="23"/>
      <c r="G35" s="23"/>
      <c r="H35" s="23"/>
      <c r="I35" s="23"/>
      <c r="J35" s="23"/>
      <c r="K35" s="23"/>
      <c r="L35" s="23"/>
      <c r="M35" s="23"/>
      <c r="N35" s="23"/>
      <c r="O35" s="16"/>
    </row>
    <row r="36" spans="1:15" ht="18" customHeight="1" x14ac:dyDescent="0.2">
      <c r="A36" s="16"/>
      <c r="B36" s="24"/>
      <c r="C36" s="645" t="s">
        <v>60</v>
      </c>
      <c r="D36" s="645"/>
      <c r="E36" s="645"/>
      <c r="F36" s="645"/>
      <c r="H36" s="23"/>
      <c r="I36" s="23"/>
      <c r="J36" s="23"/>
      <c r="K36" s="645" t="s">
        <v>60</v>
      </c>
      <c r="L36" s="645"/>
      <c r="M36" s="645"/>
      <c r="N36" s="645"/>
      <c r="O36" s="16"/>
    </row>
    <row r="37" spans="1:15" ht="15" customHeight="1" x14ac:dyDescent="0.2">
      <c r="A37" s="16"/>
      <c r="B37" s="166" t="s">
        <v>67</v>
      </c>
      <c r="C37" s="16"/>
      <c r="D37" s="16"/>
      <c r="E37" s="16"/>
      <c r="F37" s="16"/>
      <c r="G37" s="16"/>
      <c r="H37" s="16"/>
      <c r="I37" s="16"/>
      <c r="J37" s="16"/>
      <c r="K37" s="16"/>
      <c r="L37" s="16"/>
      <c r="M37" s="16"/>
      <c r="N37" s="16"/>
      <c r="O37" s="16"/>
    </row>
    <row r="38" spans="1:15" ht="15" customHeight="1" x14ac:dyDescent="0.2">
      <c r="A38" s="16"/>
      <c r="B38" s="16"/>
      <c r="C38" s="16"/>
      <c r="D38" s="16"/>
      <c r="E38" s="16"/>
      <c r="F38" s="16"/>
      <c r="G38" s="16"/>
      <c r="H38" s="16"/>
      <c r="I38" s="16"/>
      <c r="J38" s="16"/>
      <c r="K38" s="16"/>
      <c r="L38" s="16"/>
      <c r="M38" s="16"/>
      <c r="N38" s="16"/>
      <c r="O38" s="16"/>
    </row>
    <row r="39" spans="1:15" ht="20.100000000000001" customHeight="1" thickBot="1" x14ac:dyDescent="0.3">
      <c r="A39" s="16"/>
      <c r="B39" s="690" t="s">
        <v>36</v>
      </c>
      <c r="C39" s="690"/>
      <c r="D39" s="690"/>
      <c r="E39" s="690"/>
      <c r="F39" s="690"/>
      <c r="G39" s="690"/>
      <c r="H39" s="690"/>
      <c r="I39" s="690"/>
      <c r="J39" s="690"/>
      <c r="K39" s="690"/>
      <c r="L39" s="690"/>
      <c r="M39" s="690"/>
      <c r="N39" s="690"/>
      <c r="O39" s="16"/>
    </row>
    <row r="40" spans="1:15" ht="9.9499999999999993" customHeight="1" x14ac:dyDescent="0.2">
      <c r="A40" s="16"/>
      <c r="B40" s="16"/>
      <c r="C40" s="16"/>
      <c r="D40" s="16"/>
      <c r="E40" s="16"/>
      <c r="F40" s="16"/>
      <c r="G40" s="16"/>
      <c r="H40" s="16"/>
      <c r="I40" s="16"/>
      <c r="J40" s="16"/>
      <c r="K40" s="16"/>
      <c r="L40" s="16"/>
      <c r="M40" s="16"/>
      <c r="N40" s="16"/>
      <c r="O40" s="16"/>
    </row>
    <row r="41" spans="1:15" ht="14.1" customHeight="1" x14ac:dyDescent="0.2">
      <c r="A41" s="16"/>
      <c r="B41" s="691" t="s">
        <v>148</v>
      </c>
      <c r="C41" s="691"/>
      <c r="D41" s="691"/>
      <c r="E41" s="691"/>
      <c r="F41" s="691"/>
      <c r="G41" s="691"/>
      <c r="H41" s="691"/>
      <c r="I41" s="691"/>
      <c r="J41" s="691"/>
      <c r="K41" s="691"/>
      <c r="L41" s="691"/>
      <c r="M41" s="691"/>
      <c r="N41" s="691"/>
      <c r="O41" s="16"/>
    </row>
    <row r="42" spans="1:15" ht="5.0999999999999996" customHeight="1" x14ac:dyDescent="0.2">
      <c r="A42" s="16"/>
      <c r="B42" s="24"/>
      <c r="C42" s="24"/>
      <c r="D42" s="24"/>
      <c r="E42" s="24"/>
      <c r="F42" s="24"/>
      <c r="G42" s="24"/>
      <c r="H42" s="24"/>
      <c r="I42" s="24"/>
      <c r="J42" s="24"/>
      <c r="K42" s="24"/>
      <c r="L42" s="24"/>
      <c r="M42" s="24"/>
      <c r="N42" s="24"/>
      <c r="O42" s="16"/>
    </row>
    <row r="43" spans="1:15" ht="30" customHeight="1" x14ac:dyDescent="0.2">
      <c r="A43" s="16"/>
      <c r="B43" s="726" t="s">
        <v>149</v>
      </c>
      <c r="C43" s="709" t="s">
        <v>58</v>
      </c>
      <c r="D43" s="710"/>
      <c r="E43" s="711"/>
      <c r="F43" s="709" t="str">
        <f>AUX!A2</f>
        <v>ARS Norte</v>
      </c>
      <c r="G43" s="710"/>
      <c r="H43" s="711"/>
      <c r="I43" s="709" t="str">
        <f>AUX!C5</f>
        <v>ACES Gerês/Cabreira</v>
      </c>
      <c r="J43" s="710"/>
      <c r="K43" s="710"/>
      <c r="L43" s="712"/>
      <c r="M43" s="713"/>
      <c r="N43" s="713"/>
      <c r="O43" s="16"/>
    </row>
    <row r="44" spans="1:15" ht="14.1" customHeight="1" x14ac:dyDescent="0.2">
      <c r="A44" s="16"/>
      <c r="B44" s="727"/>
      <c r="C44" s="378" t="s">
        <v>55</v>
      </c>
      <c r="D44" s="378" t="s">
        <v>56</v>
      </c>
      <c r="E44" s="378" t="s">
        <v>57</v>
      </c>
      <c r="F44" s="378" t="s">
        <v>55</v>
      </c>
      <c r="G44" s="378" t="s">
        <v>56</v>
      </c>
      <c r="H44" s="378" t="s">
        <v>57</v>
      </c>
      <c r="I44" s="378" t="s">
        <v>55</v>
      </c>
      <c r="J44" s="378" t="s">
        <v>56</v>
      </c>
      <c r="K44" s="536" t="s">
        <v>57</v>
      </c>
      <c r="L44" s="541"/>
      <c r="M44" s="542"/>
      <c r="N44" s="542"/>
      <c r="O44" s="16"/>
    </row>
    <row r="45" spans="1:15" ht="15.95" customHeight="1" x14ac:dyDescent="0.2">
      <c r="A45" s="16"/>
      <c r="B45" s="362" t="str">
        <f>AUX!S228</f>
        <v>Excesso de peso (T83)</v>
      </c>
      <c r="C45" s="119">
        <f>IF(AUX!$B$232=0,"",AUX!U228)</f>
        <v>20.399999999999999</v>
      </c>
      <c r="D45" s="119">
        <f>IF(AUX!$B$232=0,"",AUX!V228)</f>
        <v>20.2</v>
      </c>
      <c r="E45" s="119">
        <f>IF(AUX!$B$232=0,"",AUX!W228)</f>
        <v>20.6</v>
      </c>
      <c r="F45" s="119">
        <f>AUX!X228</f>
        <v>25.888683115279687</v>
      </c>
      <c r="G45" s="119">
        <f>AUX!Y228</f>
        <v>25.943722410361769</v>
      </c>
      <c r="H45" s="119">
        <f>AUX!Z228</f>
        <v>25.838198634610404</v>
      </c>
      <c r="I45" s="385">
        <f>AUX!AA228</f>
        <v>28.558843100685106</v>
      </c>
      <c r="J45" s="119">
        <f>AUX!AB228</f>
        <v>28.868373799672103</v>
      </c>
      <c r="K45" s="537">
        <f>AUX!AC228</f>
        <v>28.272902655824605</v>
      </c>
      <c r="L45" s="537"/>
      <c r="M45" s="540"/>
      <c r="N45" s="540"/>
      <c r="O45" s="16"/>
    </row>
    <row r="46" spans="1:15" ht="15.95" customHeight="1" x14ac:dyDescent="0.2">
      <c r="A46" s="16"/>
      <c r="B46" s="363" t="str">
        <f>AUX!S229</f>
        <v>Abuso do tabaco (P17)</v>
      </c>
      <c r="C46" s="161">
        <f>IF(AUX!$B$232=0,"",AUX!U229)</f>
        <v>12</v>
      </c>
      <c r="D46" s="161">
        <f>IF(AUX!$B$232=0,"",AUX!V229)</f>
        <v>15.3</v>
      </c>
      <c r="E46" s="161">
        <f>IF(AUX!$B$232=0,"",AUX!W229)</f>
        <v>9.1</v>
      </c>
      <c r="F46" s="161">
        <f>AUX!X229</f>
        <v>14.100722862775555</v>
      </c>
      <c r="G46" s="161">
        <f>AUX!Y229</f>
        <v>19.493976759493279</v>
      </c>
      <c r="H46" s="161">
        <f>AUX!Z229</f>
        <v>9.1537913716051698</v>
      </c>
      <c r="I46" s="403">
        <f>AUX!AA229</f>
        <v>11.920449113862361</v>
      </c>
      <c r="J46" s="161">
        <f>AUX!AB229</f>
        <v>17.161761261612931</v>
      </c>
      <c r="K46" s="538">
        <f>AUX!AC229</f>
        <v>7.0785929358310948</v>
      </c>
      <c r="L46" s="537"/>
      <c r="M46" s="540"/>
      <c r="N46" s="540"/>
      <c r="O46" s="16"/>
    </row>
    <row r="47" spans="1:15" ht="15.95" customHeight="1" x14ac:dyDescent="0.2">
      <c r="A47" s="16"/>
      <c r="B47" s="362" t="str">
        <f>AUX!S230</f>
        <v>Abuso crónico do álcool (P15)</v>
      </c>
      <c r="C47" s="119">
        <f>IF(AUX!$B$232=0,"",AUX!U230)</f>
        <v>1.6</v>
      </c>
      <c r="D47" s="119">
        <f>IF(AUX!$B$232=0,"",AUX!V230)</f>
        <v>3</v>
      </c>
      <c r="E47" s="119">
        <f>IF(AUX!$B$232=0,"",AUX!W230)</f>
        <v>0.3</v>
      </c>
      <c r="F47" s="119">
        <f>AUX!X230</f>
        <v>2.0963418762570445</v>
      </c>
      <c r="G47" s="119">
        <f>AUX!Y230</f>
        <v>3.8960981300371724</v>
      </c>
      <c r="H47" s="119">
        <f>AUX!Z230</f>
        <v>0.44552567906777624</v>
      </c>
      <c r="I47" s="385">
        <f>AUX!AA230</f>
        <v>2.7123028332036849</v>
      </c>
      <c r="J47" s="119">
        <f>AUX!AB230</f>
        <v>4.8676711687095011</v>
      </c>
      <c r="K47" s="537">
        <f>AUX!AC230</f>
        <v>0.7212015217352109</v>
      </c>
      <c r="L47" s="537"/>
      <c r="M47" s="540"/>
      <c r="N47" s="540"/>
      <c r="O47" s="16"/>
    </row>
    <row r="48" spans="1:15" ht="15.95" customHeight="1" x14ac:dyDescent="0.2">
      <c r="A48" s="16"/>
      <c r="B48" s="364" t="str">
        <f>AUX!S231</f>
        <v>Abuso de drogas (P19)</v>
      </c>
      <c r="C48" s="365">
        <f>IF(AUX!$B$232=0,"",AUX!U231)</f>
        <v>0.6</v>
      </c>
      <c r="D48" s="365">
        <f>IF(AUX!$B$232=0,"",AUX!V231)</f>
        <v>0.9</v>
      </c>
      <c r="E48" s="365">
        <f>IF(AUX!$B$232=0,"",AUX!W231)</f>
        <v>0.3</v>
      </c>
      <c r="F48" s="365">
        <f>AUX!X231</f>
        <v>0.62980000132757175</v>
      </c>
      <c r="G48" s="365">
        <f>AUX!Y231</f>
        <v>1.0403728603982343</v>
      </c>
      <c r="H48" s="365">
        <f>AUX!Z231</f>
        <v>0.25320437930565798</v>
      </c>
      <c r="I48" s="404">
        <f>AUX!AA231</f>
        <v>0.45454971461775645</v>
      </c>
      <c r="J48" s="365">
        <f>AUX!AB231</f>
        <v>0.74166601608244198</v>
      </c>
      <c r="K48" s="539">
        <f>AUX!AC231</f>
        <v>0.18931539945549286</v>
      </c>
      <c r="L48" s="537"/>
      <c r="M48" s="540"/>
      <c r="N48" s="540"/>
      <c r="O48" s="16"/>
    </row>
    <row r="49" spans="1:15" ht="14.1" customHeight="1" x14ac:dyDescent="0.2">
      <c r="A49" s="16"/>
      <c r="B49" s="619" t="s">
        <v>59</v>
      </c>
      <c r="C49" s="619"/>
      <c r="D49" s="619"/>
      <c r="E49" s="619"/>
      <c r="F49" s="22"/>
      <c r="G49" s="23"/>
      <c r="H49" s="23"/>
      <c r="I49" s="610" t="str">
        <f>IF(AUX!B5=1,"Fonte: Observatórios Regionais de Saúde (dados: SIARS)","")</f>
        <v>Fonte: Observatórios Regionais de Saúde (dados: SIARS)</v>
      </c>
      <c r="J49" s="610"/>
      <c r="K49" s="610"/>
      <c r="L49" s="611"/>
      <c r="M49" s="611"/>
      <c r="N49" s="611"/>
      <c r="O49" s="16"/>
    </row>
    <row r="50" spans="1:15" ht="15" customHeight="1" x14ac:dyDescent="0.2">
      <c r="A50" s="16"/>
      <c r="B50" s="27"/>
      <c r="C50" s="24"/>
      <c r="D50" s="24"/>
      <c r="E50" s="24"/>
      <c r="F50" s="23"/>
      <c r="G50" s="23"/>
      <c r="H50" s="23"/>
      <c r="I50" s="23"/>
      <c r="J50" s="23"/>
      <c r="K50" s="23"/>
      <c r="L50" s="23"/>
      <c r="M50" s="23"/>
      <c r="N50" s="23"/>
      <c r="O50" s="16"/>
    </row>
    <row r="51" spans="1:15" ht="14.1" customHeight="1" x14ac:dyDescent="0.2">
      <c r="A51" s="16"/>
      <c r="B51" s="691" t="str">
        <f>"PROPORÇÃO DE INSCRITOS (%) POR DIAGNÓSTICO ATIVO " &amp; AUX!C6 &amp; ", POR SEXO, DEZEMBRO 2021 (ORDEM DECRESCENTE)"</f>
        <v>PROPORÇÃO DE INSCRITOS (%) POR DIAGNÓSTICO ATIVO NO ACES GERÊS/CABREIRA, POR SEXO, DEZEMBRO 2021 (ORDEM DECRESCENTE)</v>
      </c>
      <c r="C51" s="691"/>
      <c r="D51" s="691"/>
      <c r="E51" s="691"/>
      <c r="F51" s="691"/>
      <c r="G51" s="691"/>
      <c r="H51" s="691"/>
      <c r="I51" s="691"/>
      <c r="J51" s="691"/>
      <c r="K51" s="691"/>
      <c r="L51" s="691"/>
      <c r="M51" s="691"/>
      <c r="N51" s="691"/>
      <c r="O51" s="16"/>
    </row>
    <row r="52" spans="1:15" ht="5.0999999999999996" customHeight="1" x14ac:dyDescent="0.2">
      <c r="A52" s="16"/>
      <c r="B52" s="24"/>
      <c r="C52" s="24"/>
      <c r="D52" s="24"/>
      <c r="E52" s="24"/>
      <c r="F52" s="23"/>
      <c r="G52" s="23"/>
      <c r="H52" s="23"/>
      <c r="I52" s="23"/>
      <c r="J52" s="23"/>
      <c r="K52" s="23"/>
      <c r="L52" s="23"/>
      <c r="M52" s="23"/>
      <c r="N52" s="23"/>
      <c r="O52" s="16"/>
    </row>
    <row r="53" spans="1:15" ht="14.1" customHeight="1" x14ac:dyDescent="0.2">
      <c r="A53" s="16"/>
      <c r="B53" s="367" t="s">
        <v>96</v>
      </c>
      <c r="C53" s="24"/>
      <c r="D53" s="24"/>
      <c r="E53" s="24"/>
      <c r="F53" s="728" t="s">
        <v>97</v>
      </c>
      <c r="G53" s="728"/>
      <c r="H53" s="728"/>
      <c r="I53" s="23"/>
      <c r="J53" s="23"/>
      <c r="K53" s="23"/>
      <c r="L53" s="23"/>
      <c r="M53" s="23"/>
      <c r="N53" s="23"/>
      <c r="O53" s="16"/>
    </row>
    <row r="54" spans="1:15" ht="17.100000000000001" customHeight="1" x14ac:dyDescent="0.2">
      <c r="A54" s="16"/>
      <c r="B54" s="368"/>
      <c r="C54" s="714" t="str">
        <f>AUX!S228</f>
        <v>Excesso de peso (T83)</v>
      </c>
      <c r="D54" s="715"/>
      <c r="E54" s="716"/>
      <c r="F54" s="370"/>
      <c r="G54" s="371"/>
      <c r="H54" s="372"/>
      <c r="I54" s="23"/>
      <c r="J54" s="23"/>
      <c r="K54" s="23"/>
      <c r="L54" s="23"/>
      <c r="M54" s="23"/>
      <c r="N54" s="23"/>
      <c r="O54" s="16"/>
    </row>
    <row r="55" spans="1:15" ht="17.100000000000001" customHeight="1" x14ac:dyDescent="0.2">
      <c r="A55" s="16"/>
      <c r="B55" s="369"/>
      <c r="C55" s="717" t="str">
        <f>AUX!S229</f>
        <v>Abuso do tabaco (P17)</v>
      </c>
      <c r="D55" s="718"/>
      <c r="E55" s="719"/>
      <c r="F55" s="373"/>
      <c r="G55" s="23"/>
      <c r="H55" s="374"/>
      <c r="I55" s="23"/>
      <c r="J55" s="23"/>
      <c r="K55" s="23"/>
      <c r="L55" s="23"/>
      <c r="M55" s="23"/>
      <c r="N55" s="23"/>
      <c r="O55" s="16"/>
    </row>
    <row r="56" spans="1:15" ht="17.100000000000001" customHeight="1" x14ac:dyDescent="0.2">
      <c r="A56" s="16"/>
      <c r="B56" s="369"/>
      <c r="C56" s="717" t="str">
        <f>AUX!S230</f>
        <v>Abuso crónico do álcool (P15)</v>
      </c>
      <c r="D56" s="718"/>
      <c r="E56" s="719"/>
      <c r="F56" s="373"/>
      <c r="G56" s="23"/>
      <c r="H56" s="374"/>
      <c r="I56" s="23"/>
      <c r="J56" s="23"/>
      <c r="K56" s="23"/>
      <c r="L56" s="23"/>
      <c r="M56" s="23"/>
      <c r="N56" s="23"/>
      <c r="O56" s="16"/>
    </row>
    <row r="57" spans="1:15" ht="17.100000000000001" customHeight="1" x14ac:dyDescent="0.2">
      <c r="A57" s="16"/>
      <c r="B57" s="369"/>
      <c r="C57" s="720" t="str">
        <f>AUX!S231</f>
        <v>Abuso de drogas (P19)</v>
      </c>
      <c r="D57" s="721"/>
      <c r="E57" s="722"/>
      <c r="F57" s="373"/>
      <c r="G57" s="23"/>
      <c r="H57" s="374"/>
      <c r="I57" s="23"/>
      <c r="J57" s="23"/>
      <c r="K57" s="23"/>
      <c r="L57" s="23"/>
      <c r="M57" s="23"/>
      <c r="N57" s="23"/>
      <c r="O57" s="16"/>
    </row>
    <row r="58" spans="1:15" ht="26.45" customHeight="1" x14ac:dyDescent="0.2">
      <c r="A58" s="16"/>
      <c r="B58" s="375"/>
      <c r="C58" s="723"/>
      <c r="D58" s="724"/>
      <c r="E58" s="725"/>
      <c r="F58" s="376"/>
      <c r="G58" s="376"/>
      <c r="H58" s="377"/>
      <c r="I58" s="16"/>
      <c r="J58" s="16"/>
      <c r="K58" s="16"/>
      <c r="L58" s="16"/>
      <c r="M58" s="16"/>
      <c r="N58" s="16"/>
      <c r="O58" s="16"/>
    </row>
    <row r="59" spans="1:15" ht="15" customHeight="1" x14ac:dyDescent="0.2">
      <c r="A59" s="16"/>
      <c r="B59" s="16"/>
      <c r="C59" s="16"/>
      <c r="D59" s="16"/>
      <c r="E59" s="645" t="s">
        <v>150</v>
      </c>
      <c r="F59" s="645"/>
      <c r="G59" s="645"/>
      <c r="H59" s="645"/>
      <c r="I59" s="16"/>
      <c r="J59" s="16"/>
      <c r="K59" s="16"/>
      <c r="L59" s="16"/>
      <c r="M59" s="16"/>
      <c r="N59" s="16"/>
      <c r="O59" s="16"/>
    </row>
    <row r="60" spans="1:15" ht="15" customHeight="1" x14ac:dyDescent="0.2">
      <c r="A60" s="16"/>
      <c r="B60" s="27"/>
      <c r="C60" s="24"/>
      <c r="D60" s="24"/>
      <c r="E60" s="24"/>
      <c r="F60" s="23"/>
      <c r="G60" s="23"/>
      <c r="H60" s="23"/>
      <c r="I60" s="23"/>
      <c r="J60" s="23"/>
      <c r="K60" s="23"/>
      <c r="L60" s="23"/>
      <c r="M60" s="23"/>
      <c r="N60" s="23"/>
      <c r="O60" s="16"/>
    </row>
    <row r="61" spans="1:15" ht="15" customHeight="1" x14ac:dyDescent="0.2">
      <c r="A61" s="16"/>
      <c r="B61" s="166" t="s">
        <v>67</v>
      </c>
      <c r="C61" s="16"/>
      <c r="D61" s="16"/>
      <c r="E61" s="16"/>
      <c r="F61" s="16"/>
      <c r="G61" s="16"/>
      <c r="H61" s="16"/>
      <c r="I61" s="16"/>
      <c r="J61" s="16"/>
      <c r="K61" s="16"/>
      <c r="L61" s="16"/>
      <c r="M61" s="16"/>
      <c r="N61" s="16"/>
      <c r="O61" s="16"/>
    </row>
    <row r="62" spans="1:15" ht="15" customHeight="1" x14ac:dyDescent="0.2">
      <c r="A62" s="16"/>
      <c r="B62" s="16"/>
      <c r="C62" s="16"/>
      <c r="D62" s="16"/>
      <c r="E62" s="16"/>
      <c r="F62" s="16"/>
      <c r="G62" s="16"/>
      <c r="H62" s="16"/>
      <c r="I62" s="16"/>
      <c r="J62" s="16"/>
      <c r="K62" s="16"/>
      <c r="L62" s="16"/>
      <c r="M62" s="16"/>
      <c r="N62" s="16"/>
      <c r="O62" s="16"/>
    </row>
    <row r="63" spans="1:15" ht="15" customHeight="1" x14ac:dyDescent="0.2">
      <c r="A63" s="16"/>
      <c r="B63" s="16"/>
      <c r="C63" s="16"/>
      <c r="D63" s="16"/>
      <c r="E63" s="16"/>
      <c r="F63" s="16"/>
      <c r="G63" s="16"/>
      <c r="H63" s="16"/>
      <c r="I63" s="16"/>
      <c r="J63" s="16"/>
      <c r="K63" s="16"/>
      <c r="L63" s="16"/>
      <c r="M63" s="16"/>
      <c r="N63" s="16"/>
      <c r="O63" s="16"/>
    </row>
    <row r="64" spans="1:15" ht="15" customHeight="1" x14ac:dyDescent="0.2">
      <c r="A64" s="16"/>
      <c r="B64" s="16"/>
      <c r="C64" s="16"/>
      <c r="D64" s="16"/>
      <c r="E64" s="16"/>
      <c r="F64" s="16"/>
      <c r="G64" s="16"/>
      <c r="H64" s="16"/>
      <c r="I64" s="16"/>
      <c r="J64" s="16"/>
      <c r="K64" s="16"/>
      <c r="L64" s="16"/>
      <c r="M64" s="16"/>
      <c r="N64" s="16"/>
      <c r="O64" s="16"/>
    </row>
    <row r="65" spans="1:15" ht="15" customHeight="1" x14ac:dyDescent="0.2">
      <c r="A65" s="16"/>
      <c r="B65" s="16"/>
      <c r="C65" s="16"/>
      <c r="D65" s="16"/>
      <c r="E65" s="16"/>
      <c r="F65" s="16"/>
      <c r="G65" s="16"/>
      <c r="H65" s="16"/>
      <c r="I65" s="16"/>
      <c r="J65" s="16"/>
      <c r="K65" s="16"/>
      <c r="L65" s="16"/>
      <c r="M65" s="16"/>
      <c r="N65" s="16"/>
      <c r="O65" s="16"/>
    </row>
    <row r="66" spans="1:15" ht="15" customHeight="1" thickBot="1" x14ac:dyDescent="0.25">
      <c r="A66" s="16"/>
      <c r="B66" s="16"/>
      <c r="C66" s="16"/>
      <c r="D66" s="16"/>
      <c r="E66" s="16"/>
      <c r="F66" s="16"/>
      <c r="G66" s="16"/>
      <c r="H66" s="16"/>
      <c r="I66" s="16"/>
      <c r="J66" s="16"/>
      <c r="K66" s="16"/>
      <c r="L66" s="16"/>
      <c r="M66" s="16"/>
      <c r="N66" s="16"/>
      <c r="O66" s="16"/>
    </row>
    <row r="67" spans="1:15" ht="9.9499999999999993" customHeight="1" x14ac:dyDescent="0.2">
      <c r="A67" s="16"/>
      <c r="B67" s="708"/>
      <c r="C67" s="708"/>
      <c r="D67" s="708"/>
      <c r="E67" s="708"/>
      <c r="F67" s="708"/>
      <c r="G67" s="708"/>
      <c r="H67" s="708"/>
      <c r="I67" s="708"/>
      <c r="J67" s="708"/>
      <c r="K67" s="708"/>
      <c r="L67" s="708"/>
      <c r="M67" s="708"/>
      <c r="N67" s="708"/>
      <c r="O67" s="16"/>
    </row>
  </sheetData>
  <mergeCells count="37">
    <mergeCell ref="C36:F36"/>
    <mergeCell ref="K36:N36"/>
    <mergeCell ref="E59:H59"/>
    <mergeCell ref="I43:K43"/>
    <mergeCell ref="B39:N39"/>
    <mergeCell ref="B41:N41"/>
    <mergeCell ref="B51:N51"/>
    <mergeCell ref="B67:N67"/>
    <mergeCell ref="F43:H43"/>
    <mergeCell ref="L43:N43"/>
    <mergeCell ref="I49:K49"/>
    <mergeCell ref="C54:E54"/>
    <mergeCell ref="C55:E55"/>
    <mergeCell ref="C56:E56"/>
    <mergeCell ref="C57:E57"/>
    <mergeCell ref="C58:E58"/>
    <mergeCell ref="L49:N49"/>
    <mergeCell ref="B43:B44"/>
    <mergeCell ref="C43:E43"/>
    <mergeCell ref="F53:H53"/>
    <mergeCell ref="B49:E49"/>
    <mergeCell ref="B2:D2"/>
    <mergeCell ref="J2:N2"/>
    <mergeCell ref="B6:N6"/>
    <mergeCell ref="B7:G7"/>
    <mergeCell ref="B8:G8"/>
    <mergeCell ref="B10:N10"/>
    <mergeCell ref="B20:F20"/>
    <mergeCell ref="H14:J14"/>
    <mergeCell ref="H15:J15"/>
    <mergeCell ref="H16:J16"/>
    <mergeCell ref="H17:J17"/>
    <mergeCell ref="B12:F12"/>
    <mergeCell ref="H12:N12"/>
    <mergeCell ref="H20:N20"/>
    <mergeCell ref="C18:F18"/>
    <mergeCell ref="K18:N18"/>
  </mergeCells>
  <hyperlinks>
    <hyperlink ref="B4" location="INDICE!A1" display="Índice" xr:uid="{00000000-0004-0000-0600-000000000000}"/>
    <hyperlink ref="B37" location="'C01'!A1" display="Topo" xr:uid="{00000000-0004-0000-0600-000001000000}"/>
    <hyperlink ref="B61" location="'C01'!A1" display="Topo" xr:uid="{00000000-0004-0000-0600-000002000000}"/>
    <hyperlink ref="B7:H7" location="'B01'!A13" display="Situação Perante o Emprego" xr:uid="{00000000-0004-0000-0600-000003000000}"/>
    <hyperlink ref="B8:H8" location="'B01'!A36" display="Suporte Social" xr:uid="{00000000-0004-0000-0600-000004000000}"/>
    <hyperlink ref="B7:G7" location="'C01'!A10" display="Nascimentos em Mulheres em Idade de Risco" xr:uid="{00000000-0004-0000-0600-000005000000}"/>
    <hyperlink ref="B8:G8" location="'C01'!A39" display="Determinantes da Saúde nos Cuidados de Saúde Primários" xr:uid="{00000000-0004-0000-0600-000006000000}"/>
  </hyperlinks>
  <pageMargins left="0.39370078740157483" right="0.19685039370078741" top="0.39370078740157483" bottom="0.39370078740157483" header="0.31496062992125984" footer="0.31496062992125984"/>
  <pageSetup paperSize="9" scale="67"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Folha7">
    <pageSetUpPr fitToPage="1"/>
  </sheetPr>
  <dimension ref="A1:R133"/>
  <sheetViews>
    <sheetView zoomScaleNormal="100" workbookViewId="0"/>
  </sheetViews>
  <sheetFormatPr defaultColWidth="9.140625" defaultRowHeight="14.25" x14ac:dyDescent="0.2"/>
  <cols>
    <col min="1" max="1" width="2.7109375" style="5" customWidth="1"/>
    <col min="2" max="2" width="26.28515625" style="5" customWidth="1"/>
    <col min="3" max="7" width="9.140625" style="5" customWidth="1"/>
    <col min="8" max="10" width="8.85546875" style="5" customWidth="1"/>
    <col min="11" max="14" width="9.140625" style="5" customWidth="1"/>
    <col min="15" max="15" width="7" style="5" customWidth="1"/>
    <col min="16" max="16384" width="9.140625" style="5"/>
  </cols>
  <sheetData>
    <row r="1" spans="1:17" ht="9.9499999999999993" customHeight="1" x14ac:dyDescent="0.2">
      <c r="A1" s="16"/>
      <c r="B1" s="16"/>
      <c r="C1" s="16"/>
      <c r="D1" s="16"/>
      <c r="E1" s="16"/>
      <c r="F1" s="16"/>
      <c r="G1" s="16"/>
      <c r="H1" s="16"/>
      <c r="I1" s="16"/>
      <c r="J1" s="16"/>
      <c r="K1" s="16"/>
      <c r="L1" s="16"/>
      <c r="M1" s="16"/>
      <c r="N1" s="16"/>
      <c r="O1" s="16"/>
      <c r="P1" s="16"/>
      <c r="Q1" s="16"/>
    </row>
    <row r="2" spans="1:17" ht="20.100000000000001" customHeight="1" thickBot="1" x14ac:dyDescent="0.3">
      <c r="A2" s="16"/>
      <c r="B2" s="745" t="str">
        <f>AUX!A1</f>
        <v>Perfil Local de Saúde 2020</v>
      </c>
      <c r="C2" s="745"/>
      <c r="D2" s="114"/>
      <c r="E2" s="114"/>
      <c r="F2" s="114"/>
      <c r="G2" s="114"/>
      <c r="H2" s="501"/>
      <c r="I2" s="501"/>
      <c r="J2" s="729" t="str">
        <f>AUX!A3</f>
        <v>ACES Gerês/Cabreira</v>
      </c>
      <c r="K2" s="729"/>
      <c r="L2" s="729"/>
      <c r="M2" s="729"/>
      <c r="N2" s="729"/>
      <c r="O2" s="729"/>
      <c r="P2" s="729"/>
      <c r="Q2" s="114"/>
    </row>
    <row r="3" spans="1:17" ht="9.9499999999999993" customHeight="1" thickTop="1" x14ac:dyDescent="0.2">
      <c r="A3" s="16"/>
      <c r="B3" s="16"/>
      <c r="C3" s="16"/>
      <c r="D3" s="16"/>
      <c r="E3" s="16"/>
      <c r="F3" s="16"/>
      <c r="G3" s="16"/>
      <c r="H3" s="16"/>
      <c r="I3" s="16"/>
      <c r="J3" s="16"/>
      <c r="K3" s="16"/>
      <c r="L3" s="16"/>
      <c r="M3" s="16"/>
      <c r="N3" s="16"/>
      <c r="O3" s="16"/>
      <c r="P3" s="16"/>
      <c r="Q3" s="16"/>
    </row>
    <row r="4" spans="1:17" x14ac:dyDescent="0.2">
      <c r="A4" s="16"/>
      <c r="B4" s="117" t="s">
        <v>11</v>
      </c>
      <c r="C4" s="16"/>
      <c r="D4" s="16"/>
      <c r="E4" s="16"/>
      <c r="F4" s="16"/>
      <c r="G4" s="16"/>
      <c r="H4" s="16"/>
      <c r="I4" s="16"/>
      <c r="J4" s="16"/>
      <c r="K4" s="16"/>
      <c r="L4" s="16"/>
      <c r="M4" s="16"/>
      <c r="N4" s="16"/>
      <c r="O4" s="16"/>
      <c r="P4" s="16"/>
      <c r="Q4" s="16"/>
    </row>
    <row r="5" spans="1:17" ht="15" customHeight="1" x14ac:dyDescent="0.2">
      <c r="A5" s="16"/>
      <c r="B5" s="18"/>
      <c r="C5" s="16"/>
      <c r="D5" s="16"/>
      <c r="E5" s="16"/>
      <c r="F5" s="16"/>
      <c r="G5" s="16"/>
      <c r="H5" s="16"/>
      <c r="I5" s="16"/>
      <c r="J5" s="16"/>
      <c r="K5" s="16"/>
      <c r="L5" s="16"/>
      <c r="M5" s="16"/>
      <c r="N5" s="16"/>
      <c r="O5" s="16"/>
      <c r="P5" s="16"/>
      <c r="Q5" s="16"/>
    </row>
    <row r="6" spans="1:17" s="116" customFormat="1" ht="24.95" customHeight="1" x14ac:dyDescent="0.25">
      <c r="A6" s="115"/>
      <c r="B6" s="502" t="s">
        <v>37</v>
      </c>
      <c r="C6" s="502"/>
      <c r="D6" s="502"/>
      <c r="E6" s="502"/>
      <c r="F6" s="502"/>
      <c r="G6" s="502"/>
      <c r="H6" s="502"/>
      <c r="I6" s="502"/>
      <c r="J6" s="502"/>
      <c r="K6" s="502"/>
      <c r="L6" s="502"/>
      <c r="M6" s="502"/>
      <c r="N6" s="502"/>
      <c r="O6" s="502"/>
      <c r="P6" s="502"/>
      <c r="Q6" s="502"/>
    </row>
    <row r="7" spans="1:17" ht="18" customHeight="1" x14ac:dyDescent="0.2">
      <c r="A7" s="16"/>
      <c r="B7" s="744" t="s">
        <v>38</v>
      </c>
      <c r="C7" s="744"/>
      <c r="D7" s="744"/>
      <c r="E7" s="744"/>
      <c r="F7" s="744"/>
      <c r="G7" s="744"/>
      <c r="H7" s="16"/>
      <c r="I7" s="16"/>
      <c r="J7" s="16"/>
      <c r="K7" s="16"/>
      <c r="L7" s="16"/>
      <c r="M7" s="16"/>
      <c r="N7" s="16"/>
      <c r="O7" s="16"/>
      <c r="P7" s="16"/>
      <c r="Q7" s="16"/>
    </row>
    <row r="8" spans="1:17" ht="15" customHeight="1" x14ac:dyDescent="0.2">
      <c r="A8" s="16"/>
      <c r="B8" s="757" t="s">
        <v>39</v>
      </c>
      <c r="C8" s="757"/>
      <c r="D8" s="757"/>
      <c r="E8" s="757"/>
      <c r="F8" s="757"/>
      <c r="G8" s="757"/>
      <c r="H8" s="16"/>
      <c r="I8" s="16"/>
      <c r="J8" s="16"/>
      <c r="K8" s="16"/>
      <c r="L8" s="16"/>
      <c r="M8" s="16"/>
      <c r="N8" s="16"/>
      <c r="O8" s="16"/>
      <c r="P8" s="16"/>
      <c r="Q8" s="16"/>
    </row>
    <row r="9" spans="1:17" ht="15" customHeight="1" x14ac:dyDescent="0.2">
      <c r="A9" s="16"/>
      <c r="B9" s="758" t="s">
        <v>40</v>
      </c>
      <c r="C9" s="758"/>
      <c r="D9" s="758"/>
      <c r="E9" s="758"/>
      <c r="F9" s="758"/>
      <c r="G9" s="758"/>
      <c r="H9" s="16"/>
      <c r="I9" s="16"/>
      <c r="J9" s="16"/>
      <c r="K9" s="16"/>
      <c r="L9" s="16"/>
      <c r="M9" s="16"/>
      <c r="N9" s="16"/>
      <c r="O9" s="16"/>
      <c r="P9" s="16"/>
      <c r="Q9" s="16"/>
    </row>
    <row r="10" spans="1:17" ht="15" customHeight="1" x14ac:dyDescent="0.2">
      <c r="A10" s="16"/>
      <c r="B10" s="758" t="s">
        <v>41</v>
      </c>
      <c r="C10" s="758"/>
      <c r="D10" s="758"/>
      <c r="E10" s="758"/>
      <c r="F10" s="758"/>
      <c r="G10" s="758"/>
      <c r="H10" s="16"/>
      <c r="I10" s="16"/>
      <c r="J10" s="16"/>
      <c r="K10" s="16"/>
      <c r="L10" s="16"/>
      <c r="M10" s="16"/>
      <c r="N10" s="16"/>
      <c r="O10" s="16"/>
      <c r="P10" s="16"/>
      <c r="Q10" s="16"/>
    </row>
    <row r="11" spans="1:17" ht="15" customHeight="1" x14ac:dyDescent="0.2">
      <c r="A11" s="16"/>
      <c r="B11" s="758" t="s">
        <v>42</v>
      </c>
      <c r="C11" s="758"/>
      <c r="D11" s="758"/>
      <c r="E11" s="758"/>
      <c r="F11" s="758"/>
      <c r="G11" s="758"/>
      <c r="H11" s="16"/>
      <c r="I11" s="16"/>
      <c r="J11" s="16"/>
      <c r="K11" s="16"/>
      <c r="L11" s="16"/>
      <c r="M11" s="16"/>
      <c r="N11" s="16"/>
      <c r="O11" s="16"/>
      <c r="P11" s="16"/>
      <c r="Q11" s="16"/>
    </row>
    <row r="12" spans="1:17" ht="15" customHeight="1" x14ac:dyDescent="0.2">
      <c r="A12" s="16"/>
      <c r="B12" s="758" t="s">
        <v>43</v>
      </c>
      <c r="C12" s="758"/>
      <c r="D12" s="758"/>
      <c r="E12" s="758"/>
      <c r="F12" s="758"/>
      <c r="G12" s="758"/>
      <c r="H12" s="16"/>
      <c r="I12" s="16"/>
      <c r="J12" s="16"/>
      <c r="K12" s="16"/>
      <c r="L12" s="16"/>
      <c r="M12" s="16"/>
      <c r="N12" s="16"/>
      <c r="O12" s="16"/>
      <c r="P12" s="16"/>
      <c r="Q12" s="16"/>
    </row>
    <row r="13" spans="1:17" ht="15" customHeight="1" x14ac:dyDescent="0.2">
      <c r="A13" s="16"/>
      <c r="B13" s="744" t="s">
        <v>44</v>
      </c>
      <c r="C13" s="744"/>
      <c r="D13" s="744"/>
      <c r="E13" s="744"/>
      <c r="F13" s="744"/>
      <c r="G13" s="744"/>
      <c r="H13" s="16"/>
      <c r="I13" s="16"/>
      <c r="J13" s="16"/>
      <c r="K13" s="16"/>
      <c r="L13" s="16"/>
      <c r="M13" s="16"/>
      <c r="N13" s="16"/>
      <c r="O13" s="16"/>
      <c r="P13" s="16"/>
      <c r="Q13" s="16"/>
    </row>
    <row r="14" spans="1:17" ht="15" customHeight="1" x14ac:dyDescent="0.2">
      <c r="A14" s="16"/>
      <c r="B14" s="744" t="s">
        <v>45</v>
      </c>
      <c r="C14" s="744"/>
      <c r="D14" s="744"/>
      <c r="E14" s="744"/>
      <c r="F14" s="744"/>
      <c r="G14" s="744"/>
      <c r="H14" s="16"/>
      <c r="I14" s="16"/>
      <c r="J14" s="16"/>
      <c r="K14" s="16"/>
      <c r="L14" s="16"/>
      <c r="M14" s="16"/>
      <c r="N14" s="16"/>
      <c r="O14" s="16"/>
      <c r="P14" s="16"/>
      <c r="Q14" s="16"/>
    </row>
    <row r="15" spans="1:17" ht="15" customHeight="1" x14ac:dyDescent="0.2">
      <c r="A15" s="16"/>
      <c r="B15" s="744" t="s">
        <v>46</v>
      </c>
      <c r="C15" s="744"/>
      <c r="D15" s="744"/>
      <c r="E15" s="744"/>
      <c r="F15" s="744"/>
      <c r="G15" s="744"/>
      <c r="H15" s="16"/>
      <c r="I15" s="16"/>
      <c r="J15" s="16"/>
      <c r="K15" s="16"/>
      <c r="L15" s="16"/>
      <c r="M15" s="16"/>
      <c r="N15" s="16"/>
      <c r="O15" s="16"/>
      <c r="P15" s="16"/>
      <c r="Q15" s="16"/>
    </row>
    <row r="16" spans="1:17" ht="20.100000000000001" customHeight="1" x14ac:dyDescent="0.2">
      <c r="A16" s="16"/>
      <c r="B16" s="16"/>
      <c r="C16" s="16"/>
      <c r="D16" s="16"/>
      <c r="E16" s="16"/>
      <c r="F16" s="16"/>
      <c r="G16" s="16"/>
      <c r="H16" s="16"/>
      <c r="I16" s="16"/>
      <c r="J16" s="16"/>
      <c r="K16" s="16"/>
      <c r="L16" s="16"/>
      <c r="M16" s="16"/>
      <c r="N16" s="16"/>
      <c r="O16" s="16"/>
      <c r="P16" s="16"/>
      <c r="Q16" s="16"/>
    </row>
    <row r="17" spans="1:17" ht="20.100000000000001" customHeight="1" thickBot="1" x14ac:dyDescent="0.3">
      <c r="A17" s="16"/>
      <c r="B17" s="500" t="s">
        <v>38</v>
      </c>
      <c r="C17" s="500"/>
      <c r="D17" s="500"/>
      <c r="E17" s="500"/>
      <c r="F17" s="500"/>
      <c r="G17" s="500"/>
      <c r="H17" s="500"/>
      <c r="I17" s="500"/>
      <c r="J17" s="500"/>
      <c r="K17" s="500"/>
      <c r="L17" s="500"/>
      <c r="M17" s="500"/>
      <c r="N17" s="500"/>
      <c r="O17" s="500"/>
      <c r="P17" s="500"/>
      <c r="Q17" s="500"/>
    </row>
    <row r="18" spans="1:17" ht="9.9499999999999993" customHeight="1" x14ac:dyDescent="0.2">
      <c r="A18" s="16"/>
      <c r="B18" s="16"/>
      <c r="C18" s="16"/>
      <c r="D18" s="16"/>
      <c r="E18" s="16"/>
      <c r="F18" s="16"/>
      <c r="G18" s="16"/>
      <c r="H18" s="16"/>
      <c r="I18" s="16"/>
      <c r="J18" s="16"/>
      <c r="K18" s="16"/>
      <c r="L18" s="16"/>
      <c r="M18" s="16"/>
      <c r="N18" s="16"/>
      <c r="O18" s="16"/>
      <c r="P18" s="16"/>
      <c r="Q18" s="16"/>
    </row>
    <row r="19" spans="1:17" ht="26.1" customHeight="1" x14ac:dyDescent="0.2">
      <c r="A19" s="16"/>
      <c r="B19" s="730" t="s">
        <v>151</v>
      </c>
      <c r="C19" s="730"/>
      <c r="D19" s="730"/>
      <c r="E19" s="730"/>
      <c r="F19" s="730"/>
      <c r="G19" s="118"/>
      <c r="H19" s="730" t="s">
        <v>152</v>
      </c>
      <c r="I19" s="730"/>
      <c r="J19" s="730"/>
      <c r="K19" s="730"/>
      <c r="L19" s="730"/>
      <c r="M19" s="730"/>
      <c r="N19" s="730"/>
      <c r="O19" s="16"/>
      <c r="P19" s="16"/>
      <c r="Q19" s="16"/>
    </row>
    <row r="20" spans="1:17" ht="5.0999999999999996" customHeight="1" x14ac:dyDescent="0.2">
      <c r="A20" s="16"/>
      <c r="B20" s="24"/>
      <c r="C20" s="24"/>
      <c r="D20" s="24"/>
      <c r="E20" s="24"/>
      <c r="F20" s="24"/>
      <c r="G20" s="24"/>
      <c r="H20" s="24"/>
      <c r="I20" s="24"/>
      <c r="J20" s="24"/>
      <c r="K20" s="24"/>
      <c r="L20" s="24"/>
      <c r="M20" s="24"/>
      <c r="N20" s="24"/>
      <c r="O20" s="16"/>
      <c r="P20" s="16"/>
      <c r="Q20" s="16"/>
    </row>
    <row r="21" spans="1:17" ht="20.100000000000001" customHeight="1" x14ac:dyDescent="0.2">
      <c r="A21" s="16"/>
      <c r="B21" s="175" t="s">
        <v>50</v>
      </c>
      <c r="C21" s="380" t="s">
        <v>142</v>
      </c>
      <c r="D21" s="170" t="s">
        <v>143</v>
      </c>
      <c r="E21" s="170" t="s">
        <v>144</v>
      </c>
      <c r="F21" s="170" t="s">
        <v>145</v>
      </c>
      <c r="G21" s="173"/>
      <c r="H21" s="732" t="s">
        <v>50</v>
      </c>
      <c r="I21" s="733"/>
      <c r="J21" s="734"/>
      <c r="K21" s="380" t="s">
        <v>142</v>
      </c>
      <c r="L21" s="170" t="s">
        <v>143</v>
      </c>
      <c r="M21" s="170" t="s">
        <v>144</v>
      </c>
      <c r="N21" s="170" t="s">
        <v>145</v>
      </c>
      <c r="O21" s="16"/>
      <c r="P21" s="16"/>
      <c r="Q21" s="16"/>
    </row>
    <row r="22" spans="1:17" ht="15" customHeight="1" x14ac:dyDescent="0.2">
      <c r="A22" s="16"/>
      <c r="B22" s="461" t="s">
        <v>58</v>
      </c>
      <c r="C22" s="119">
        <f>AUX!L237</f>
        <v>8.6999999999999993</v>
      </c>
      <c r="D22" s="119">
        <f>AUX!O237</f>
        <v>8</v>
      </c>
      <c r="E22" s="119">
        <f>AUX!R237</f>
        <v>7.9</v>
      </c>
      <c r="F22" s="119">
        <f>AUX!X237</f>
        <v>7.6</v>
      </c>
      <c r="G22" s="119"/>
      <c r="H22" s="735" t="s">
        <v>58</v>
      </c>
      <c r="I22" s="736"/>
      <c r="J22" s="737"/>
      <c r="K22" s="119">
        <f>AUX!L243</f>
        <v>7.7</v>
      </c>
      <c r="L22" s="119">
        <f>AUX!O243</f>
        <v>8.3000000000000007</v>
      </c>
      <c r="M22" s="120">
        <f>AUX!R243</f>
        <v>8.6999999999999993</v>
      </c>
      <c r="N22" s="120">
        <f>AUX!X243</f>
        <v>8.6</v>
      </c>
      <c r="O22" s="16"/>
      <c r="P22" s="16"/>
      <c r="Q22" s="16"/>
    </row>
    <row r="23" spans="1:17" ht="15" customHeight="1" x14ac:dyDescent="0.2">
      <c r="A23" s="16"/>
      <c r="B23" s="463" t="str">
        <f>AUX!A2</f>
        <v>ARS Norte</v>
      </c>
      <c r="C23" s="121">
        <f>AUX!L238</f>
        <v>8.7081339712918666</v>
      </c>
      <c r="D23" s="121">
        <f>AUX!O238</f>
        <v>7.992716124319708</v>
      </c>
      <c r="E23" s="121">
        <f>AUX!R238</f>
        <v>7.4843231279970484</v>
      </c>
      <c r="F23" s="121">
        <f>AUX!X238</f>
        <v>7.5652088644832318</v>
      </c>
      <c r="G23" s="119"/>
      <c r="H23" s="738" t="str">
        <f>AUX!A2</f>
        <v>ARS Norte</v>
      </c>
      <c r="I23" s="739"/>
      <c r="J23" s="740"/>
      <c r="K23" s="121">
        <f>AUX!L244</f>
        <v>7.5540669856459326</v>
      </c>
      <c r="L23" s="121">
        <f>AUX!O244</f>
        <v>8.2077344883283097</v>
      </c>
      <c r="M23" s="122">
        <f>AUX!R244</f>
        <v>8.5528095413746463</v>
      </c>
      <c r="N23" s="122">
        <f>AUX!X244</f>
        <v>8.6070798195724656</v>
      </c>
      <c r="O23" s="16"/>
      <c r="P23" s="16"/>
      <c r="Q23" s="16"/>
    </row>
    <row r="24" spans="1:17" ht="15" customHeight="1" x14ac:dyDescent="0.2">
      <c r="A24" s="16"/>
      <c r="B24" s="518" t="str">
        <f>AUX!A3</f>
        <v>ACES Gerês/Cabreira</v>
      </c>
      <c r="C24" s="103">
        <f>AUX!L239</f>
        <v>8.4298584298584291</v>
      </c>
      <c r="D24" s="103">
        <f>AUX!O239</f>
        <v>6.9449442245412021</v>
      </c>
      <c r="E24" s="103">
        <f>AUX!R239</f>
        <v>6.1565523306948107</v>
      </c>
      <c r="F24" s="103">
        <f>AUX!X239</f>
        <v>6.7366579177602803</v>
      </c>
      <c r="G24" s="119"/>
      <c r="H24" s="741" t="str">
        <f>AUX!A3</f>
        <v>ACES Gerês/Cabreira</v>
      </c>
      <c r="I24" s="742"/>
      <c r="J24" s="743"/>
      <c r="K24" s="103">
        <f>AUX!L245</f>
        <v>6.6924066924066921</v>
      </c>
      <c r="L24" s="103">
        <f>AUX!O245</f>
        <v>6.6930550557754582</v>
      </c>
      <c r="M24" s="176">
        <f>AUX!R245</f>
        <v>6.9920844327176779</v>
      </c>
      <c r="N24" s="176">
        <f>AUX!X245</f>
        <v>6.3429571303587045</v>
      </c>
      <c r="O24" s="16"/>
      <c r="P24" s="16"/>
      <c r="Q24" s="16"/>
    </row>
    <row r="25" spans="1:17" ht="15" customHeight="1" x14ac:dyDescent="0.2">
      <c r="A25" s="16"/>
      <c r="B25" s="27"/>
      <c r="C25" s="645" t="s">
        <v>60</v>
      </c>
      <c r="D25" s="645"/>
      <c r="E25" s="645"/>
      <c r="F25" s="645"/>
      <c r="G25" s="23"/>
      <c r="H25" s="23"/>
      <c r="I25" s="23"/>
      <c r="J25" s="23"/>
      <c r="K25" s="645" t="s">
        <v>60</v>
      </c>
      <c r="L25" s="645"/>
      <c r="M25" s="645"/>
      <c r="N25" s="645"/>
      <c r="O25" s="16"/>
      <c r="P25" s="16"/>
      <c r="Q25" s="16"/>
    </row>
    <row r="26" spans="1:17" ht="15" customHeight="1" x14ac:dyDescent="0.2">
      <c r="A26" s="16"/>
      <c r="B26" s="27"/>
      <c r="C26" s="24"/>
      <c r="D26" s="24"/>
      <c r="E26" s="24"/>
      <c r="F26" s="23"/>
      <c r="G26" s="23"/>
      <c r="H26" s="23"/>
      <c r="I26" s="23"/>
      <c r="J26" s="23"/>
      <c r="K26" s="23"/>
      <c r="L26" s="23"/>
      <c r="M26" s="23"/>
      <c r="N26" s="23"/>
      <c r="O26" s="16"/>
      <c r="P26" s="16"/>
      <c r="Q26" s="16"/>
    </row>
    <row r="27" spans="1:17" ht="24" customHeight="1" x14ac:dyDescent="0.2">
      <c r="A27" s="16"/>
      <c r="B27" s="731" t="s">
        <v>153</v>
      </c>
      <c r="C27" s="731"/>
      <c r="D27" s="731"/>
      <c r="E27" s="731"/>
      <c r="F27" s="731"/>
      <c r="G27" s="731"/>
      <c r="H27" s="16"/>
      <c r="I27" s="730" t="s">
        <v>154</v>
      </c>
      <c r="J27" s="730"/>
      <c r="K27" s="730"/>
      <c r="L27" s="730"/>
      <c r="M27" s="730"/>
      <c r="N27" s="730"/>
      <c r="O27" s="730"/>
      <c r="P27" s="730"/>
      <c r="Q27" s="16"/>
    </row>
    <row r="28" spans="1:17" ht="5.0999999999999996" customHeight="1" x14ac:dyDescent="0.2">
      <c r="A28" s="16"/>
      <c r="B28" s="16"/>
      <c r="C28" s="16"/>
      <c r="D28" s="16"/>
      <c r="E28" s="16"/>
      <c r="F28" s="16"/>
      <c r="G28" s="16"/>
      <c r="H28" s="16"/>
      <c r="I28" s="16"/>
      <c r="J28" s="16"/>
      <c r="K28" s="16"/>
      <c r="L28" s="16"/>
      <c r="M28" s="16"/>
      <c r="N28" s="16"/>
      <c r="O28" s="16"/>
      <c r="P28" s="16"/>
      <c r="Q28" s="16"/>
    </row>
    <row r="29" spans="1:17" ht="15" customHeight="1" x14ac:dyDescent="0.2">
      <c r="A29" s="16"/>
      <c r="B29" s="24"/>
      <c r="C29" s="24"/>
      <c r="D29" s="24"/>
      <c r="E29" s="24"/>
      <c r="F29" s="23"/>
      <c r="G29" s="23"/>
      <c r="H29" s="23"/>
      <c r="I29" s="23"/>
      <c r="J29" s="23"/>
      <c r="K29" s="23"/>
      <c r="L29" s="23"/>
      <c r="M29" s="23"/>
      <c r="N29" s="23"/>
      <c r="O29" s="16"/>
      <c r="P29" s="16"/>
      <c r="Q29" s="16"/>
    </row>
    <row r="30" spans="1:17" ht="15" customHeight="1" x14ac:dyDescent="0.2">
      <c r="A30" s="16"/>
      <c r="B30" s="24"/>
      <c r="C30" s="24"/>
      <c r="D30" s="24"/>
      <c r="E30" s="24"/>
      <c r="F30" s="23"/>
      <c r="G30" s="23"/>
      <c r="H30" s="23"/>
      <c r="I30" s="23"/>
      <c r="J30" s="23"/>
      <c r="K30" s="23"/>
      <c r="L30" s="23"/>
      <c r="M30" s="23"/>
      <c r="N30" s="23"/>
      <c r="O30" s="16"/>
      <c r="P30" s="16"/>
      <c r="Q30" s="16"/>
    </row>
    <row r="31" spans="1:17" ht="15" customHeight="1" x14ac:dyDescent="0.2">
      <c r="A31" s="16"/>
      <c r="B31" s="24"/>
      <c r="C31" s="24"/>
      <c r="D31" s="24"/>
      <c r="E31" s="24"/>
      <c r="F31" s="23"/>
      <c r="G31" s="23"/>
      <c r="H31" s="23"/>
      <c r="I31" s="23"/>
      <c r="J31" s="23"/>
      <c r="K31" s="23"/>
      <c r="L31" s="23"/>
      <c r="M31" s="23"/>
      <c r="N31" s="23"/>
      <c r="O31" s="16"/>
      <c r="P31" s="16"/>
      <c r="Q31" s="16"/>
    </row>
    <row r="32" spans="1:17" ht="15" customHeight="1" x14ac:dyDescent="0.2">
      <c r="A32" s="16"/>
      <c r="B32" s="24"/>
      <c r="C32" s="24"/>
      <c r="D32" s="24"/>
      <c r="E32" s="24"/>
      <c r="F32" s="23"/>
      <c r="G32" s="23"/>
      <c r="H32" s="23"/>
      <c r="I32" s="23"/>
      <c r="J32" s="23"/>
      <c r="K32" s="23"/>
      <c r="L32" s="23"/>
      <c r="M32" s="23"/>
      <c r="N32" s="23"/>
      <c r="O32" s="16"/>
      <c r="P32" s="16"/>
      <c r="Q32" s="16"/>
    </row>
    <row r="33" spans="1:17" ht="15" customHeight="1" x14ac:dyDescent="0.2">
      <c r="A33" s="16"/>
      <c r="B33" s="24"/>
      <c r="C33" s="24"/>
      <c r="D33" s="24"/>
      <c r="E33" s="24"/>
      <c r="F33" s="23"/>
      <c r="G33" s="23"/>
      <c r="H33" s="23"/>
      <c r="I33" s="23"/>
      <c r="J33" s="23"/>
      <c r="K33" s="23"/>
      <c r="L33" s="23"/>
      <c r="M33" s="23"/>
      <c r="N33" s="23"/>
      <c r="O33" s="16"/>
      <c r="P33" s="16"/>
      <c r="Q33" s="16"/>
    </row>
    <row r="34" spans="1:17" ht="15" customHeight="1" x14ac:dyDescent="0.2">
      <c r="A34" s="16"/>
      <c r="B34" s="16"/>
      <c r="C34" s="16"/>
      <c r="D34" s="16"/>
      <c r="E34" s="16"/>
      <c r="F34" s="16"/>
      <c r="G34" s="16"/>
      <c r="H34" s="16"/>
      <c r="I34" s="16"/>
      <c r="J34" s="16"/>
      <c r="K34" s="16"/>
      <c r="L34" s="16"/>
      <c r="M34" s="16"/>
      <c r="N34" s="16"/>
      <c r="O34" s="16"/>
      <c r="P34" s="16"/>
      <c r="Q34" s="16"/>
    </row>
    <row r="35" spans="1:17" ht="15" customHeight="1" x14ac:dyDescent="0.2">
      <c r="A35" s="16"/>
      <c r="B35" s="16"/>
      <c r="C35" s="16"/>
      <c r="D35" s="16"/>
      <c r="E35" s="16"/>
      <c r="F35" s="16"/>
      <c r="G35" s="16"/>
      <c r="H35" s="16"/>
      <c r="I35" s="16"/>
      <c r="J35" s="16"/>
      <c r="K35" s="16"/>
      <c r="L35" s="16"/>
      <c r="M35" s="16"/>
      <c r="N35" s="16"/>
      <c r="O35" s="16"/>
      <c r="P35" s="16"/>
      <c r="Q35" s="16"/>
    </row>
    <row r="36" spans="1:17" ht="15" customHeight="1" x14ac:dyDescent="0.2">
      <c r="A36" s="16"/>
      <c r="B36" s="27"/>
      <c r="C36" s="24"/>
      <c r="D36" s="24"/>
      <c r="E36" s="24"/>
      <c r="F36" s="23"/>
      <c r="G36" s="23"/>
      <c r="H36" s="23"/>
      <c r="I36" s="23"/>
      <c r="J36" s="23"/>
      <c r="K36" s="23"/>
      <c r="L36" s="23"/>
      <c r="M36" s="23"/>
      <c r="N36" s="23"/>
      <c r="O36" s="16"/>
      <c r="P36" s="16"/>
      <c r="Q36" s="16"/>
    </row>
    <row r="37" spans="1:17" ht="15" customHeight="1" x14ac:dyDescent="0.2">
      <c r="A37" s="16"/>
      <c r="B37" s="24"/>
      <c r="C37" s="24"/>
      <c r="D37" s="24"/>
      <c r="E37" s="24"/>
      <c r="F37" s="23"/>
      <c r="G37" s="23"/>
      <c r="H37" s="23"/>
      <c r="I37" s="23"/>
      <c r="J37" s="23"/>
      <c r="K37" s="23"/>
      <c r="L37" s="23"/>
      <c r="M37" s="23"/>
      <c r="N37" s="23"/>
      <c r="O37" s="16"/>
      <c r="P37" s="16"/>
      <c r="Q37" s="16"/>
    </row>
    <row r="38" spans="1:17" ht="15" customHeight="1" x14ac:dyDescent="0.2">
      <c r="A38" s="16"/>
      <c r="B38" s="24"/>
      <c r="C38" s="24"/>
      <c r="D38" s="24"/>
      <c r="E38" s="24"/>
      <c r="F38" s="23"/>
      <c r="G38" s="23"/>
      <c r="H38" s="23"/>
      <c r="I38" s="23"/>
      <c r="J38" s="23"/>
      <c r="K38" s="23"/>
      <c r="L38" s="23"/>
      <c r="M38" s="23"/>
      <c r="N38" s="23"/>
      <c r="O38" s="16"/>
      <c r="P38" s="16"/>
      <c r="Q38" s="16"/>
    </row>
    <row r="39" spans="1:17" ht="15" customHeight="1" x14ac:dyDescent="0.2">
      <c r="A39" s="16"/>
      <c r="B39" s="16"/>
      <c r="C39" s="16"/>
      <c r="D39" s="16"/>
      <c r="E39" s="16"/>
      <c r="F39" s="16"/>
      <c r="G39" s="16"/>
      <c r="H39" s="16"/>
      <c r="I39" s="16"/>
      <c r="J39" s="16"/>
      <c r="K39" s="16"/>
      <c r="L39" s="16"/>
      <c r="M39" s="16"/>
      <c r="N39" s="16"/>
      <c r="O39" s="16"/>
      <c r="P39" s="16"/>
      <c r="Q39" s="16"/>
    </row>
    <row r="40" spans="1:17" ht="15" customHeight="1" x14ac:dyDescent="0.2">
      <c r="A40" s="16"/>
      <c r="B40" s="16"/>
      <c r="C40" s="16"/>
      <c r="D40" s="16"/>
      <c r="E40" s="16"/>
      <c r="F40" s="16"/>
      <c r="G40" s="16"/>
      <c r="H40" s="16"/>
      <c r="I40" s="16"/>
      <c r="J40" s="16"/>
      <c r="K40" s="16"/>
      <c r="L40" s="16"/>
      <c r="M40" s="16"/>
      <c r="N40" s="16"/>
      <c r="O40" s="16"/>
      <c r="P40" s="16"/>
      <c r="Q40" s="16"/>
    </row>
    <row r="41" spans="1:17" ht="15" customHeight="1" x14ac:dyDescent="0.2">
      <c r="A41" s="16"/>
      <c r="B41" s="27"/>
      <c r="C41" s="24"/>
      <c r="D41" s="24"/>
      <c r="E41" s="24"/>
      <c r="F41" s="23"/>
      <c r="G41" s="23"/>
      <c r="H41" s="23"/>
      <c r="I41" s="23"/>
      <c r="J41" s="23"/>
      <c r="K41" s="23"/>
      <c r="L41" s="23"/>
      <c r="M41" s="23"/>
      <c r="N41" s="23"/>
      <c r="O41" s="16"/>
      <c r="P41" s="16"/>
      <c r="Q41" s="16"/>
    </row>
    <row r="42" spans="1:17" ht="15" customHeight="1" x14ac:dyDescent="0.2">
      <c r="A42" s="16"/>
      <c r="B42" s="24"/>
      <c r="C42" s="24"/>
      <c r="D42" s="24"/>
      <c r="E42" s="24"/>
      <c r="F42" s="23"/>
      <c r="G42" s="23"/>
      <c r="H42" s="23"/>
      <c r="I42" s="23"/>
      <c r="J42" s="23"/>
      <c r="K42" s="23"/>
      <c r="L42" s="23"/>
      <c r="M42" s="23"/>
      <c r="N42" s="23"/>
      <c r="O42" s="16"/>
      <c r="P42" s="16"/>
      <c r="Q42" s="16"/>
    </row>
    <row r="43" spans="1:17" ht="15" customHeight="1" x14ac:dyDescent="0.2">
      <c r="A43" s="16"/>
      <c r="B43" s="104" t="s">
        <v>67</v>
      </c>
      <c r="C43" s="16"/>
      <c r="D43" s="506"/>
      <c r="E43" s="506" t="s">
        <v>60</v>
      </c>
      <c r="F43" s="506"/>
      <c r="G43" s="23"/>
      <c r="H43" s="23"/>
      <c r="I43" s="23"/>
      <c r="J43" s="23"/>
      <c r="L43" s="506"/>
      <c r="N43" s="506" t="s">
        <v>60</v>
      </c>
      <c r="O43" s="16"/>
      <c r="P43" s="16"/>
      <c r="Q43" s="16"/>
    </row>
    <row r="44" spans="1:17" ht="20.100000000000001" customHeight="1" x14ac:dyDescent="0.2">
      <c r="A44" s="16"/>
      <c r="B44" s="16"/>
      <c r="C44" s="16"/>
      <c r="D44" s="16"/>
      <c r="E44" s="16"/>
      <c r="F44" s="16"/>
      <c r="G44" s="16"/>
      <c r="H44" s="16"/>
      <c r="I44" s="16"/>
      <c r="J44" s="16"/>
      <c r="K44" s="16"/>
      <c r="L44" s="16"/>
      <c r="M44" s="16"/>
      <c r="N44" s="16"/>
      <c r="O44" s="16"/>
      <c r="P44" s="16"/>
      <c r="Q44" s="16"/>
    </row>
    <row r="45" spans="1:17" s="16" customFormat="1" ht="20.100000000000001" customHeight="1" thickBot="1" x14ac:dyDescent="0.3">
      <c r="B45" s="500" t="s">
        <v>40</v>
      </c>
      <c r="C45" s="500"/>
      <c r="D45" s="500"/>
      <c r="E45" s="500"/>
      <c r="F45" s="500"/>
      <c r="G45" s="500"/>
      <c r="H45" s="500"/>
      <c r="I45" s="500"/>
      <c r="J45" s="500"/>
      <c r="K45" s="500"/>
      <c r="L45" s="500"/>
      <c r="M45" s="500"/>
      <c r="N45" s="500"/>
      <c r="O45" s="500"/>
      <c r="P45" s="500"/>
      <c r="Q45" s="500"/>
    </row>
    <row r="46" spans="1:17" ht="9.9499999999999993" customHeight="1" x14ac:dyDescent="0.2">
      <c r="A46" s="16"/>
      <c r="B46" s="16"/>
      <c r="C46" s="16"/>
      <c r="D46" s="16"/>
      <c r="E46" s="16"/>
      <c r="F46" s="16"/>
      <c r="G46" s="16"/>
      <c r="H46" s="16"/>
      <c r="I46" s="16"/>
      <c r="J46" s="16"/>
      <c r="K46" s="16"/>
      <c r="L46" s="16"/>
      <c r="M46" s="16"/>
      <c r="N46" s="16"/>
      <c r="O46" s="16"/>
      <c r="P46" s="16"/>
      <c r="Q46" s="16"/>
    </row>
    <row r="47" spans="1:17" ht="15.95" customHeight="1" x14ac:dyDescent="0.2">
      <c r="A47" s="16"/>
      <c r="B47" s="747" t="s">
        <v>155</v>
      </c>
      <c r="C47" s="747"/>
      <c r="D47" s="747"/>
      <c r="E47" s="747"/>
      <c r="F47" s="747"/>
      <c r="G47" s="55"/>
      <c r="I47" s="747" t="s">
        <v>156</v>
      </c>
      <c r="J47" s="747"/>
      <c r="K47" s="747"/>
      <c r="L47" s="747"/>
      <c r="M47" s="747"/>
      <c r="N47" s="747"/>
      <c r="O47" s="747"/>
      <c r="P47" s="747"/>
      <c r="Q47" s="16"/>
    </row>
    <row r="48" spans="1:17" ht="5.0999999999999996" customHeight="1" x14ac:dyDescent="0.2">
      <c r="A48" s="16"/>
      <c r="B48" s="24"/>
      <c r="C48" s="24"/>
      <c r="D48" s="24"/>
      <c r="E48" s="24"/>
      <c r="F48" s="24"/>
      <c r="G48" s="24"/>
      <c r="H48" s="24"/>
      <c r="I48" s="24"/>
      <c r="J48" s="24"/>
      <c r="K48" s="24"/>
      <c r="L48" s="24"/>
      <c r="M48" s="24"/>
      <c r="N48" s="24"/>
      <c r="O48" s="16"/>
      <c r="P48" s="16"/>
      <c r="Q48" s="16"/>
    </row>
    <row r="49" spans="1:17" ht="21.95" customHeight="1" x14ac:dyDescent="0.2">
      <c r="A49" s="16"/>
      <c r="B49" s="100" t="s">
        <v>50</v>
      </c>
      <c r="C49" s="101">
        <v>2002</v>
      </c>
      <c r="D49" s="101">
        <v>2007</v>
      </c>
      <c r="E49" s="101">
        <v>2012</v>
      </c>
      <c r="F49" s="101">
        <v>2020</v>
      </c>
      <c r="G49" s="80"/>
      <c r="H49" s="80"/>
      <c r="I49" s="80"/>
      <c r="J49" s="80"/>
      <c r="K49" s="80"/>
      <c r="L49" s="80"/>
      <c r="M49" s="80"/>
      <c r="N49" s="80"/>
      <c r="O49" s="16"/>
      <c r="P49" s="16"/>
      <c r="Q49" s="16"/>
    </row>
    <row r="50" spans="1:17" ht="18" customHeight="1" x14ac:dyDescent="0.2">
      <c r="A50" s="16"/>
      <c r="B50" s="461" t="s">
        <v>58</v>
      </c>
      <c r="C50" s="445">
        <f>AUX!H249</f>
        <v>100880</v>
      </c>
      <c r="D50" s="445">
        <f>AUX!N249</f>
        <v>99401</v>
      </c>
      <c r="E50" s="445">
        <f>AUX!R249</f>
        <v>102821</v>
      </c>
      <c r="F50" s="445">
        <f>AUX!Z249</f>
        <v>118193</v>
      </c>
      <c r="G50" s="81"/>
      <c r="H50" s="81"/>
      <c r="I50" s="81"/>
      <c r="J50" s="81"/>
      <c r="K50" s="81"/>
      <c r="L50" s="81"/>
      <c r="M50" s="81"/>
      <c r="N50" s="81"/>
      <c r="O50" s="16"/>
      <c r="P50" s="16"/>
      <c r="Q50" s="16"/>
    </row>
    <row r="51" spans="1:17" ht="18" customHeight="1" x14ac:dyDescent="0.2">
      <c r="A51" s="16"/>
      <c r="B51" s="463" t="str">
        <f>AUX!A2</f>
        <v>ARS Norte</v>
      </c>
      <c r="C51" s="446">
        <f>AUX!H250</f>
        <v>31713</v>
      </c>
      <c r="D51" s="446">
        <f>AUX!N250</f>
        <v>31285</v>
      </c>
      <c r="E51" s="446">
        <f>AUX!R250</f>
        <v>33021</v>
      </c>
      <c r="F51" s="446">
        <f>AUX!Z250</f>
        <v>39873</v>
      </c>
      <c r="G51" s="81"/>
      <c r="H51" s="81"/>
      <c r="I51" s="81"/>
      <c r="J51" s="81"/>
      <c r="K51" s="81"/>
      <c r="L51" s="81"/>
      <c r="M51" s="81"/>
      <c r="N51" s="81"/>
      <c r="O51" s="16"/>
      <c r="P51" s="16"/>
      <c r="Q51" s="16"/>
    </row>
    <row r="52" spans="1:17" ht="18" customHeight="1" x14ac:dyDescent="0.2">
      <c r="A52" s="16"/>
      <c r="B52" s="518" t="str">
        <f>AUX!A3</f>
        <v>ACES Gerês/Cabreira</v>
      </c>
      <c r="C52" s="447">
        <f>AUX!H251</f>
        <v>1104</v>
      </c>
      <c r="D52" s="447">
        <f>AUX!N251</f>
        <v>1022</v>
      </c>
      <c r="E52" s="447">
        <f>AUX!R251</f>
        <v>1087</v>
      </c>
      <c r="F52" s="447">
        <f>AUX!Z251</f>
        <v>1209</v>
      </c>
      <c r="G52" s="82"/>
      <c r="H52" s="82"/>
      <c r="I52" s="82"/>
      <c r="J52" s="82"/>
      <c r="K52" s="82"/>
      <c r="L52" s="82"/>
      <c r="M52" s="82"/>
      <c r="N52" s="82"/>
      <c r="O52" s="16"/>
      <c r="P52" s="16"/>
      <c r="Q52" s="16"/>
    </row>
    <row r="53" spans="1:17" ht="20.100000000000001" customHeight="1" x14ac:dyDescent="0.2">
      <c r="A53" s="16"/>
      <c r="B53" s="27"/>
      <c r="C53" s="645" t="s">
        <v>60</v>
      </c>
      <c r="D53" s="645"/>
      <c r="E53" s="645"/>
      <c r="F53" s="645"/>
      <c r="G53" s="23"/>
      <c r="H53" s="23"/>
      <c r="I53" s="23"/>
      <c r="J53" s="23"/>
      <c r="K53" s="23"/>
      <c r="L53" s="23"/>
      <c r="M53" s="23"/>
      <c r="N53" s="23"/>
      <c r="O53" s="16"/>
      <c r="P53" s="16"/>
      <c r="Q53" s="16"/>
    </row>
    <row r="54" spans="1:17" ht="15.95" customHeight="1" x14ac:dyDescent="0.2">
      <c r="A54" s="16"/>
      <c r="B54" s="747" t="s">
        <v>157</v>
      </c>
      <c r="C54" s="747"/>
      <c r="D54" s="747"/>
      <c r="E54" s="747"/>
      <c r="F54" s="747"/>
      <c r="G54" s="747"/>
      <c r="H54" s="118"/>
      <c r="I54" s="118"/>
      <c r="J54" s="118"/>
      <c r="K54" s="118"/>
      <c r="L54" s="118"/>
      <c r="M54" s="118"/>
      <c r="N54" s="118"/>
      <c r="O54" s="16"/>
      <c r="P54" s="16"/>
      <c r="Q54" s="16"/>
    </row>
    <row r="55" spans="1:17" ht="5.0999999999999996" customHeight="1" x14ac:dyDescent="0.2">
      <c r="A55" s="16"/>
      <c r="B55" s="24"/>
      <c r="C55" s="24"/>
      <c r="D55" s="24"/>
      <c r="E55" s="24"/>
      <c r="F55" s="24"/>
      <c r="G55" s="24"/>
      <c r="H55" s="24"/>
      <c r="I55" s="24"/>
      <c r="J55" s="24"/>
      <c r="K55" s="24"/>
      <c r="L55" s="24"/>
      <c r="M55" s="24"/>
      <c r="N55" s="24"/>
      <c r="O55" s="16"/>
      <c r="P55" s="16"/>
      <c r="Q55" s="16"/>
    </row>
    <row r="56" spans="1:17" ht="21.95" customHeight="1" x14ac:dyDescent="0.2">
      <c r="A56" s="16"/>
      <c r="B56" s="100" t="s">
        <v>50</v>
      </c>
      <c r="C56" s="101">
        <v>2002</v>
      </c>
      <c r="D56" s="101">
        <v>2007</v>
      </c>
      <c r="E56" s="101">
        <v>2012</v>
      </c>
      <c r="F56" s="101">
        <v>2020</v>
      </c>
      <c r="G56" s="80"/>
      <c r="H56" s="80"/>
      <c r="I56" s="80"/>
      <c r="J56" s="80"/>
      <c r="K56" s="80"/>
      <c r="L56" s="80"/>
      <c r="M56" s="80"/>
      <c r="N56" s="80"/>
      <c r="O56" s="16"/>
      <c r="P56" s="16"/>
      <c r="Q56" s="16"/>
    </row>
    <row r="57" spans="1:17" ht="18" customHeight="1" x14ac:dyDescent="0.2">
      <c r="A57" s="16"/>
      <c r="B57" s="461" t="s">
        <v>58</v>
      </c>
      <c r="C57" s="47">
        <f>AUX!H255</f>
        <v>10.199999999999999</v>
      </c>
      <c r="D57" s="47">
        <f>AUX!N255</f>
        <v>9.9</v>
      </c>
      <c r="E57" s="47">
        <f>AUX!R255</f>
        <v>10.3</v>
      </c>
      <c r="F57" s="47">
        <f>AUX!Z255</f>
        <v>12.1</v>
      </c>
      <c r="G57" s="83"/>
      <c r="H57" s="83"/>
      <c r="I57" s="83"/>
      <c r="J57" s="83"/>
      <c r="K57" s="83"/>
      <c r="L57" s="83"/>
      <c r="M57" s="83"/>
      <c r="N57" s="83"/>
      <c r="O57" s="16"/>
      <c r="P57" s="16"/>
      <c r="Q57" s="16"/>
    </row>
    <row r="58" spans="1:17" ht="18" customHeight="1" x14ac:dyDescent="0.2">
      <c r="A58" s="16"/>
      <c r="B58" s="463" t="str">
        <f>AUX!A2</f>
        <v>ARS Norte</v>
      </c>
      <c r="C58" s="102">
        <f>AUX!H256</f>
        <v>8.5850991558243006</v>
      </c>
      <c r="D58" s="102">
        <f>AUX!N256</f>
        <v>8.4359957751260417</v>
      </c>
      <c r="E58" s="102">
        <f>AUX!R256</f>
        <v>8.9986044682631672</v>
      </c>
      <c r="F58" s="102">
        <f>AUX!Z256</f>
        <v>11.186476912057676</v>
      </c>
      <c r="G58" s="83"/>
      <c r="H58" s="83"/>
      <c r="I58" s="83"/>
      <c r="J58" s="83"/>
      <c r="K58" s="83"/>
      <c r="L58" s="83"/>
      <c r="M58" s="83"/>
      <c r="N58" s="83"/>
      <c r="O58" s="16"/>
      <c r="P58" s="16"/>
      <c r="Q58" s="16"/>
    </row>
    <row r="59" spans="1:17" ht="18" customHeight="1" x14ac:dyDescent="0.2">
      <c r="A59" s="16"/>
      <c r="B59" s="518" t="str">
        <f>AUX!A3</f>
        <v>ACES Gerês/Cabreira</v>
      </c>
      <c r="C59" s="103">
        <f>AUX!H257</f>
        <v>9.9283700476184045</v>
      </c>
      <c r="D59" s="103">
        <f>AUX!N257</f>
        <v>9.2597626166530755</v>
      </c>
      <c r="E59" s="103">
        <f>AUX!R257</f>
        <v>10.017002179412158</v>
      </c>
      <c r="F59" s="103">
        <f>AUX!Z257</f>
        <v>11.559146210292324</v>
      </c>
      <c r="G59" s="84"/>
      <c r="H59" s="84"/>
      <c r="I59" s="84"/>
      <c r="J59" s="84"/>
      <c r="K59" s="84"/>
      <c r="L59" s="84"/>
      <c r="M59" s="84"/>
      <c r="N59" s="84"/>
      <c r="O59" s="16"/>
      <c r="P59" s="16"/>
      <c r="Q59" s="16"/>
    </row>
    <row r="60" spans="1:17" ht="15" customHeight="1" x14ac:dyDescent="0.2">
      <c r="A60" s="16"/>
      <c r="B60" s="27"/>
      <c r="C60" s="645" t="s">
        <v>60</v>
      </c>
      <c r="D60" s="645"/>
      <c r="E60" s="645"/>
      <c r="F60" s="645"/>
      <c r="G60" s="23"/>
      <c r="H60" s="23"/>
      <c r="I60" s="23"/>
      <c r="J60" s="23"/>
      <c r="K60" s="23"/>
      <c r="L60" s="23"/>
      <c r="M60" s="23"/>
      <c r="N60" s="23"/>
      <c r="O60" s="16"/>
      <c r="P60" s="16"/>
      <c r="Q60" s="16"/>
    </row>
    <row r="61" spans="1:17" ht="15" customHeight="1" x14ac:dyDescent="0.2">
      <c r="A61" s="16"/>
      <c r="B61" s="99" t="s">
        <v>67</v>
      </c>
      <c r="C61" s="24"/>
      <c r="D61" s="24"/>
      <c r="E61" s="24"/>
      <c r="F61" s="23"/>
      <c r="G61" s="23"/>
      <c r="H61" s="23"/>
      <c r="I61" s="23"/>
      <c r="J61" s="23"/>
      <c r="K61" s="16"/>
      <c r="L61" s="16"/>
      <c r="M61" s="506" t="s">
        <v>60</v>
      </c>
      <c r="N61" s="506"/>
      <c r="O61" s="16"/>
      <c r="P61" s="16"/>
      <c r="Q61" s="16"/>
    </row>
    <row r="62" spans="1:17" ht="20.100000000000001" customHeight="1" x14ac:dyDescent="0.2">
      <c r="A62" s="16"/>
      <c r="B62" s="16"/>
      <c r="C62" s="16"/>
      <c r="D62" s="16"/>
      <c r="E62" s="16"/>
      <c r="F62" s="16"/>
      <c r="G62" s="16"/>
      <c r="H62" s="16"/>
      <c r="I62" s="16"/>
      <c r="J62" s="16"/>
      <c r="K62" s="16"/>
      <c r="L62" s="16"/>
      <c r="M62" s="16"/>
      <c r="N62" s="16"/>
      <c r="O62" s="16"/>
      <c r="P62" s="16"/>
      <c r="Q62" s="16"/>
    </row>
    <row r="63" spans="1:17" ht="20.100000000000001" customHeight="1" thickBot="1" x14ac:dyDescent="0.3">
      <c r="A63" s="16"/>
      <c r="B63" s="500" t="s">
        <v>41</v>
      </c>
      <c r="C63" s="500"/>
      <c r="D63" s="500"/>
      <c r="E63" s="500"/>
      <c r="F63" s="500"/>
      <c r="G63" s="500"/>
      <c r="H63" s="500"/>
      <c r="I63" s="500"/>
      <c r="J63" s="500"/>
      <c r="K63" s="500"/>
      <c r="L63" s="500"/>
      <c r="M63" s="500"/>
      <c r="N63" s="500"/>
      <c r="O63" s="500"/>
      <c r="P63" s="500"/>
      <c r="Q63" s="500"/>
    </row>
    <row r="64" spans="1:17" ht="9.9499999999999993" customHeight="1" x14ac:dyDescent="0.2">
      <c r="A64" s="16"/>
      <c r="B64" s="16"/>
      <c r="C64" s="16"/>
      <c r="D64" s="16"/>
      <c r="E64" s="16"/>
      <c r="F64" s="16"/>
      <c r="G64" s="16"/>
      <c r="H64" s="16"/>
      <c r="I64" s="16"/>
      <c r="J64" s="16"/>
      <c r="K64" s="16"/>
      <c r="L64" s="16"/>
      <c r="M64" s="16"/>
      <c r="N64" s="16"/>
      <c r="O64" s="16"/>
      <c r="P64" s="16"/>
      <c r="Q64" s="16"/>
    </row>
    <row r="65" spans="1:17" ht="15.95" customHeight="1" x14ac:dyDescent="0.2">
      <c r="A65" s="16"/>
      <c r="B65" s="747" t="str">
        <f>"EVOLUÇÃO DE INDICADORES DE MORTALIDADE INFANTIL E COMPONENTES " &amp; AUX!E3 &amp; " (2006-2008 A 2018-2020)"</f>
        <v>EVOLUÇÃO DE INDICADORES DE MORTALIDADE INFANTIL E COMPONENTES NO ACES GERÊS/CABREIRA (2006-2008 A 2018-2020)</v>
      </c>
      <c r="C65" s="747"/>
      <c r="D65" s="747"/>
      <c r="E65" s="747"/>
      <c r="F65" s="747"/>
      <c r="G65" s="747"/>
      <c r="H65" s="747"/>
      <c r="I65" s="747"/>
      <c r="J65" s="747"/>
      <c r="K65" s="747"/>
      <c r="L65" s="747"/>
      <c r="M65" s="747"/>
      <c r="N65" s="747"/>
      <c r="O65" s="16"/>
      <c r="P65" s="16"/>
      <c r="Q65" s="16"/>
    </row>
    <row r="66" spans="1:17" ht="5.0999999999999996" customHeight="1" x14ac:dyDescent="0.2">
      <c r="A66" s="16"/>
      <c r="B66" s="24"/>
      <c r="C66" s="24"/>
      <c r="D66" s="24"/>
      <c r="E66" s="24"/>
      <c r="F66" s="24"/>
      <c r="G66" s="24"/>
      <c r="H66" s="24"/>
      <c r="I66" s="24"/>
      <c r="J66" s="24"/>
      <c r="K66" s="24"/>
      <c r="L66" s="24"/>
      <c r="M66" s="24"/>
      <c r="N66" s="24"/>
      <c r="O66" s="16"/>
      <c r="P66" s="16"/>
      <c r="Q66" s="16"/>
    </row>
    <row r="67" spans="1:17" ht="20.100000000000001" customHeight="1" x14ac:dyDescent="0.2">
      <c r="A67" s="16"/>
      <c r="B67" s="167" t="s">
        <v>158</v>
      </c>
      <c r="C67" s="168"/>
      <c r="D67" s="169"/>
      <c r="E67" s="170" t="s">
        <v>142</v>
      </c>
      <c r="F67" s="170" t="s">
        <v>159</v>
      </c>
      <c r="G67" s="171" t="s">
        <v>160</v>
      </c>
      <c r="H67" s="170" t="s">
        <v>143</v>
      </c>
      <c r="I67" s="170" t="s">
        <v>161</v>
      </c>
      <c r="J67" s="170" t="s">
        <v>162</v>
      </c>
      <c r="K67" s="170" t="s">
        <v>144</v>
      </c>
      <c r="L67" s="380" t="s">
        <v>163</v>
      </c>
      <c r="M67" s="380" t="s">
        <v>164</v>
      </c>
      <c r="N67" s="380" t="s">
        <v>165</v>
      </c>
      <c r="O67" s="380" t="s">
        <v>166</v>
      </c>
      <c r="P67" s="380" t="s">
        <v>167</v>
      </c>
      <c r="Q67" s="380" t="s">
        <v>145</v>
      </c>
    </row>
    <row r="68" spans="1:17" ht="15" customHeight="1" x14ac:dyDescent="0.2">
      <c r="A68" s="16"/>
      <c r="B68" s="748" t="s">
        <v>168</v>
      </c>
      <c r="C68" s="749"/>
      <c r="D68" s="750"/>
      <c r="E68" s="119">
        <f>AUX!L263</f>
        <v>1.287001287001287</v>
      </c>
      <c r="F68" s="119">
        <f>AUX!M263</f>
        <v>2.6782725142283228</v>
      </c>
      <c r="G68" s="119">
        <f>AUX!N263</f>
        <v>2.054794520547945</v>
      </c>
      <c r="H68" s="119">
        <f>AUX!O263</f>
        <v>2.1590500179920835</v>
      </c>
      <c r="I68" s="119">
        <f>AUX!P263</f>
        <v>1.1406844106463878</v>
      </c>
      <c r="J68" s="119">
        <f>AUX!Q263</f>
        <v>1.6447368421052631</v>
      </c>
      <c r="K68" s="119">
        <f>AUX!R263</f>
        <v>1.759014951627089</v>
      </c>
      <c r="L68" s="119">
        <f>AUX!S263</f>
        <v>2.7764923646459971</v>
      </c>
      <c r="M68" s="119">
        <f>AUX!T263</f>
        <v>2.3529411764705879</v>
      </c>
      <c r="N68" s="119">
        <f>AUX!U263</f>
        <v>2.2956841138659319</v>
      </c>
      <c r="O68" s="119">
        <f>AUX!V263</f>
        <v>1.8315018315018314</v>
      </c>
      <c r="P68" s="119">
        <f>AUX!W263</f>
        <v>1.7746228926353151</v>
      </c>
      <c r="Q68" s="119">
        <f>AUX!X263</f>
        <v>2.6246719160104988</v>
      </c>
    </row>
    <row r="69" spans="1:17" ht="15" customHeight="1" x14ac:dyDescent="0.2">
      <c r="A69" s="16"/>
      <c r="B69" s="751" t="s">
        <v>169</v>
      </c>
      <c r="C69" s="752"/>
      <c r="D69" s="753"/>
      <c r="E69" s="121">
        <f>AUX!L269</f>
        <v>0.32175032175032175</v>
      </c>
      <c r="F69" s="121">
        <f>AUX!M269</f>
        <v>1.0043521928356209</v>
      </c>
      <c r="G69" s="121">
        <f>AUX!N269</f>
        <v>1.3698630136986301</v>
      </c>
      <c r="H69" s="121">
        <f>AUX!O269</f>
        <v>1.4393666786613888</v>
      </c>
      <c r="I69" s="121">
        <f>AUX!P269</f>
        <v>0.76045627376425851</v>
      </c>
      <c r="J69" s="121">
        <f>AUX!Q269</f>
        <v>0.82236842105263153</v>
      </c>
      <c r="K69" s="121">
        <f>AUX!R269</f>
        <v>0.87950747581354449</v>
      </c>
      <c r="L69" s="121">
        <f>AUX!S269</f>
        <v>1.3882461823229986</v>
      </c>
      <c r="M69" s="121">
        <f>AUX!T269</f>
        <v>0.94117647058823528</v>
      </c>
      <c r="N69" s="121">
        <f>AUX!U269</f>
        <v>0.91827364554637281</v>
      </c>
      <c r="O69" s="121">
        <f>AUX!V269</f>
        <v>0.91575091575091572</v>
      </c>
      <c r="P69" s="121">
        <f>AUX!W269</f>
        <v>0.88731144631765757</v>
      </c>
      <c r="Q69" s="121">
        <f>AUX!X269</f>
        <v>1.7497812773403325</v>
      </c>
    </row>
    <row r="70" spans="1:17" ht="15" customHeight="1" x14ac:dyDescent="0.2">
      <c r="A70" s="16"/>
      <c r="B70" s="748" t="s">
        <v>170</v>
      </c>
      <c r="C70" s="749"/>
      <c r="D70" s="750"/>
      <c r="E70" s="119">
        <f>AUX!L275</f>
        <v>0.32175032175032175</v>
      </c>
      <c r="F70" s="119">
        <f>AUX!M275</f>
        <v>0.6695681285570807</v>
      </c>
      <c r="G70" s="119">
        <f>AUX!N275</f>
        <v>0.68493150684931503</v>
      </c>
      <c r="H70" s="119">
        <f>AUX!O275</f>
        <v>0.71968333933069439</v>
      </c>
      <c r="I70" s="119">
        <f>AUX!P275</f>
        <v>0.38022813688212925</v>
      </c>
      <c r="J70" s="119">
        <f>AUX!Q275</f>
        <v>0.82236842105263153</v>
      </c>
      <c r="K70" s="119">
        <f>AUX!R275</f>
        <v>0.87950747581354449</v>
      </c>
      <c r="L70" s="119">
        <f>AUX!S275</f>
        <v>0.92549745488199908</v>
      </c>
      <c r="M70" s="119">
        <f>AUX!T275</f>
        <v>0.47058823529411764</v>
      </c>
      <c r="N70" s="119">
        <f>AUX!U275</f>
        <v>0.4591368227731864</v>
      </c>
      <c r="O70" s="119">
        <f>AUX!V275</f>
        <v>0.91575091575091572</v>
      </c>
      <c r="P70" s="119">
        <f>AUX!W275</f>
        <v>0.88731144631765757</v>
      </c>
      <c r="Q70" s="119">
        <f>AUX!X275</f>
        <v>1.7497812773403325</v>
      </c>
    </row>
    <row r="71" spans="1:17" ht="15" customHeight="1" x14ac:dyDescent="0.2">
      <c r="A71" s="16"/>
      <c r="B71" s="751" t="s">
        <v>171</v>
      </c>
      <c r="C71" s="752"/>
      <c r="D71" s="753"/>
      <c r="E71" s="121">
        <f>AUX!L281</f>
        <v>0.96525096525096532</v>
      </c>
      <c r="F71" s="121">
        <f>AUX!M281</f>
        <v>1.6739203213927016</v>
      </c>
      <c r="G71" s="121">
        <f>AUX!N281</f>
        <v>0.68493150684931503</v>
      </c>
      <c r="H71" s="121">
        <f>AUX!O281</f>
        <v>0.71968333933069439</v>
      </c>
      <c r="I71" s="121">
        <f>AUX!P281</f>
        <v>0.38022813688212925</v>
      </c>
      <c r="J71" s="121">
        <f>AUX!Q281</f>
        <v>0.82236842105263153</v>
      </c>
      <c r="K71" s="121">
        <f>AUX!R281</f>
        <v>0.87950747581354449</v>
      </c>
      <c r="L71" s="121">
        <f>AUX!S281</f>
        <v>1.3882461823229986</v>
      </c>
      <c r="M71" s="121">
        <f>AUX!T281</f>
        <v>1.411764705882353</v>
      </c>
      <c r="N71" s="121">
        <f>AUX!U281</f>
        <v>1.3774104683195594</v>
      </c>
      <c r="O71" s="121">
        <f>AUX!V281</f>
        <v>0.91575091575091572</v>
      </c>
      <c r="P71" s="121">
        <f>AUX!W281</f>
        <v>0.88731144631765757</v>
      </c>
      <c r="Q71" s="121">
        <f>AUX!X281</f>
        <v>0.87489063867016625</v>
      </c>
    </row>
    <row r="72" spans="1:17" ht="15" customHeight="1" x14ac:dyDescent="0.2">
      <c r="A72" s="16"/>
      <c r="B72" s="748" t="s">
        <v>172</v>
      </c>
      <c r="C72" s="749"/>
      <c r="D72" s="750"/>
      <c r="E72" s="119">
        <f>AUX!L287</f>
        <v>2.8873917228103942</v>
      </c>
      <c r="F72" s="119">
        <f>AUX!M287</f>
        <v>2.0046775810223854</v>
      </c>
      <c r="G72" s="119">
        <f>AUX!N287</f>
        <v>1.0263427984946971</v>
      </c>
      <c r="H72" s="119">
        <f>AUX!O287</f>
        <v>0.71916576770945695</v>
      </c>
      <c r="I72" s="119">
        <f>AUX!P287</f>
        <v>0.75987841945288759</v>
      </c>
      <c r="J72" s="119">
        <f>AUX!Q287</f>
        <v>1.2320328542094456</v>
      </c>
      <c r="K72" s="119">
        <f>AUX!R287</f>
        <v>0.87873462214411246</v>
      </c>
      <c r="L72" s="119">
        <f>AUX!S287</f>
        <v>2.3084025854108958</v>
      </c>
      <c r="M72" s="119">
        <f>AUX!T287</f>
        <v>1.4097744360902256</v>
      </c>
      <c r="N72" s="119">
        <f>AUX!U287</f>
        <v>1.3755158184319121</v>
      </c>
      <c r="O72" s="119">
        <f>AUX!V287</f>
        <v>1.371742112482853</v>
      </c>
      <c r="P72" s="119">
        <f>AUX!W287</f>
        <v>1.7714791851195748</v>
      </c>
      <c r="Q72" s="119">
        <f>AUX!X287</f>
        <v>2.1824530772588391</v>
      </c>
    </row>
    <row r="73" spans="1:17" ht="15" customHeight="1" x14ac:dyDescent="0.2">
      <c r="A73" s="16"/>
      <c r="B73" s="754" t="s">
        <v>173</v>
      </c>
      <c r="C73" s="755"/>
      <c r="D73" s="756"/>
      <c r="E73" s="123">
        <f>AUX!L293</f>
        <v>3.2082130253448828</v>
      </c>
      <c r="F73" s="123">
        <f>AUX!M293</f>
        <v>2.6729034413631809</v>
      </c>
      <c r="G73" s="123">
        <f>AUX!N293</f>
        <v>1.7105713308244954</v>
      </c>
      <c r="H73" s="123">
        <f>AUX!O293</f>
        <v>1.4383315354189139</v>
      </c>
      <c r="I73" s="123">
        <f>AUX!P293</f>
        <v>1.1398176291793312</v>
      </c>
      <c r="J73" s="123">
        <f>AUX!Q293</f>
        <v>2.0533880903490762</v>
      </c>
      <c r="K73" s="123">
        <f>AUX!R293</f>
        <v>1.7574692442882249</v>
      </c>
      <c r="L73" s="123">
        <f>AUX!S293</f>
        <v>3.2317636195752537</v>
      </c>
      <c r="M73" s="123">
        <f>AUX!T293</f>
        <v>1.8796992481203008</v>
      </c>
      <c r="N73" s="123">
        <f>AUX!U293</f>
        <v>1.8340210912425492</v>
      </c>
      <c r="O73" s="123">
        <f>AUX!V293</f>
        <v>2.2862368541380889</v>
      </c>
      <c r="P73" s="123">
        <f>AUX!W293</f>
        <v>2.6572187776793621</v>
      </c>
      <c r="Q73" s="123">
        <f>AUX!X293</f>
        <v>3.9284155390659103</v>
      </c>
    </row>
    <row r="74" spans="1:17" ht="15" customHeight="1" x14ac:dyDescent="0.2">
      <c r="A74" s="16"/>
      <c r="B74" s="619" t="s">
        <v>174</v>
      </c>
      <c r="C74" s="619"/>
      <c r="D74" s="619"/>
      <c r="E74" s="619"/>
      <c r="F74" s="23"/>
      <c r="G74" s="23"/>
      <c r="H74" s="23"/>
      <c r="I74" s="23"/>
      <c r="J74" s="23"/>
      <c r="K74" s="16"/>
      <c r="L74" s="16"/>
      <c r="M74" s="16"/>
      <c r="N74" s="506" t="s">
        <v>60</v>
      </c>
      <c r="O74" s="506"/>
      <c r="P74" s="506"/>
      <c r="Q74" s="506"/>
    </row>
    <row r="75" spans="1:17" ht="15" customHeight="1" x14ac:dyDescent="0.2">
      <c r="A75" s="16"/>
      <c r="B75" s="27"/>
      <c r="C75" s="24"/>
      <c r="D75" s="24"/>
      <c r="E75" s="24"/>
      <c r="F75" s="23"/>
      <c r="G75" s="23"/>
      <c r="H75" s="23"/>
      <c r="I75" s="23"/>
      <c r="J75" s="23"/>
      <c r="K75" s="23"/>
      <c r="L75" s="23"/>
      <c r="M75" s="23"/>
      <c r="N75" s="23"/>
      <c r="O75" s="16"/>
      <c r="P75" s="16"/>
      <c r="Q75" s="16"/>
    </row>
    <row r="76" spans="1:17" ht="24" customHeight="1" x14ac:dyDescent="0.2">
      <c r="A76" s="16"/>
      <c r="B76" s="730" t="s">
        <v>175</v>
      </c>
      <c r="C76" s="730"/>
      <c r="D76" s="730"/>
      <c r="E76" s="730"/>
      <c r="F76" s="730"/>
      <c r="G76" s="730"/>
      <c r="I76" s="731" t="s">
        <v>176</v>
      </c>
      <c r="J76" s="731"/>
      <c r="K76" s="731"/>
      <c r="L76" s="731"/>
      <c r="M76" s="731"/>
      <c r="N76" s="731"/>
      <c r="O76" s="731"/>
      <c r="P76" s="731"/>
      <c r="Q76" s="16"/>
    </row>
    <row r="77" spans="1:17" ht="5.0999999999999996" customHeight="1" x14ac:dyDescent="0.2">
      <c r="A77" s="16"/>
      <c r="B77" s="16"/>
      <c r="C77" s="16"/>
      <c r="D77" s="16"/>
      <c r="E77" s="16"/>
      <c r="F77" s="16"/>
      <c r="G77" s="16"/>
      <c r="H77" s="16"/>
      <c r="I77" s="16"/>
      <c r="J77" s="16"/>
      <c r="K77" s="16"/>
      <c r="L77" s="16"/>
      <c r="M77" s="16"/>
      <c r="N77" s="16"/>
      <c r="O77" s="16"/>
      <c r="P77" s="16"/>
      <c r="Q77" s="16"/>
    </row>
    <row r="78" spans="1:17" ht="15" customHeight="1" x14ac:dyDescent="0.2">
      <c r="A78" s="16"/>
      <c r="B78" s="24"/>
      <c r="C78" s="24"/>
      <c r="D78" s="24"/>
      <c r="E78" s="24"/>
      <c r="F78" s="23"/>
      <c r="G78" s="23"/>
      <c r="H78" s="23"/>
      <c r="I78" s="23"/>
      <c r="J78" s="23"/>
      <c r="K78" s="23"/>
      <c r="L78" s="23"/>
      <c r="M78" s="23"/>
      <c r="N78" s="23"/>
      <c r="O78" s="16"/>
      <c r="P78" s="16"/>
      <c r="Q78" s="16"/>
    </row>
    <row r="79" spans="1:17" ht="15" customHeight="1" x14ac:dyDescent="0.2">
      <c r="A79" s="16"/>
      <c r="B79" s="24"/>
      <c r="C79" s="24"/>
      <c r="D79" s="24"/>
      <c r="E79" s="24"/>
      <c r="F79" s="23"/>
      <c r="G79" s="23"/>
      <c r="H79" s="23"/>
      <c r="I79" s="23"/>
      <c r="J79" s="23"/>
      <c r="K79" s="23"/>
      <c r="L79" s="23"/>
      <c r="M79" s="23"/>
      <c r="N79" s="23"/>
      <c r="O79" s="16"/>
      <c r="P79" s="16"/>
      <c r="Q79" s="16"/>
    </row>
    <row r="80" spans="1:17" ht="15" customHeight="1" x14ac:dyDescent="0.2">
      <c r="A80" s="16"/>
      <c r="B80" s="24"/>
      <c r="C80" s="24"/>
      <c r="D80" s="24"/>
      <c r="E80" s="24"/>
      <c r="F80" s="23"/>
      <c r="G80" s="23"/>
      <c r="H80" s="23"/>
      <c r="I80" s="23"/>
      <c r="J80" s="23"/>
      <c r="K80" s="23"/>
      <c r="L80" s="23"/>
      <c r="M80" s="23"/>
      <c r="N80" s="23"/>
      <c r="O80" s="16"/>
      <c r="P80" s="16"/>
      <c r="Q80" s="16"/>
    </row>
    <row r="81" spans="1:17" ht="15" customHeight="1" x14ac:dyDescent="0.2">
      <c r="A81" s="16"/>
      <c r="B81" s="24"/>
      <c r="C81" s="24"/>
      <c r="D81" s="24"/>
      <c r="E81" s="24"/>
      <c r="F81" s="23"/>
      <c r="G81" s="23"/>
      <c r="H81" s="23"/>
      <c r="I81" s="23"/>
      <c r="J81" s="23"/>
      <c r="K81" s="23"/>
      <c r="L81" s="23"/>
      <c r="M81" s="23"/>
      <c r="N81" s="23"/>
      <c r="O81" s="16"/>
      <c r="P81" s="16"/>
      <c r="Q81" s="16"/>
    </row>
    <row r="82" spans="1:17" ht="15" customHeight="1" x14ac:dyDescent="0.2">
      <c r="A82" s="16"/>
      <c r="B82" s="24"/>
      <c r="C82" s="24"/>
      <c r="D82" s="24"/>
      <c r="E82" s="24"/>
      <c r="F82" s="23"/>
      <c r="G82" s="23"/>
      <c r="H82" s="23"/>
      <c r="I82" s="23"/>
      <c r="J82" s="23"/>
      <c r="K82" s="23"/>
      <c r="L82" s="23"/>
      <c r="M82" s="23"/>
      <c r="N82" s="23"/>
      <c r="O82" s="16"/>
      <c r="P82" s="16"/>
      <c r="Q82" s="16"/>
    </row>
    <row r="83" spans="1:17" ht="15" customHeight="1" x14ac:dyDescent="0.2">
      <c r="A83" s="16"/>
      <c r="B83" s="16"/>
      <c r="C83" s="16"/>
      <c r="D83" s="16"/>
      <c r="E83" s="16"/>
      <c r="F83" s="16"/>
      <c r="G83" s="16"/>
      <c r="H83" s="16"/>
      <c r="I83" s="16"/>
      <c r="J83" s="16"/>
      <c r="K83" s="16"/>
      <c r="L83" s="16"/>
      <c r="M83" s="16"/>
      <c r="N83" s="16"/>
      <c r="O83" s="16"/>
      <c r="P83" s="16"/>
      <c r="Q83" s="16"/>
    </row>
    <row r="84" spans="1:17" ht="15" customHeight="1" x14ac:dyDescent="0.2">
      <c r="A84" s="16"/>
      <c r="B84" s="16"/>
      <c r="C84" s="16"/>
      <c r="D84" s="16"/>
      <c r="E84" s="16"/>
      <c r="F84" s="16"/>
      <c r="G84" s="16"/>
      <c r="H84" s="16"/>
      <c r="I84" s="16"/>
      <c r="J84" s="16"/>
      <c r="K84" s="16"/>
      <c r="L84" s="16"/>
      <c r="M84" s="16"/>
      <c r="N84" s="16"/>
      <c r="O84" s="16"/>
      <c r="P84" s="16"/>
      <c r="Q84" s="16"/>
    </row>
    <row r="85" spans="1:17" ht="15" customHeight="1" x14ac:dyDescent="0.2">
      <c r="A85" s="16"/>
      <c r="B85" s="27"/>
      <c r="C85" s="24"/>
      <c r="D85" s="24"/>
      <c r="E85" s="24"/>
      <c r="F85" s="23"/>
      <c r="G85" s="23"/>
      <c r="H85" s="23"/>
      <c r="I85" s="23"/>
      <c r="J85" s="23"/>
      <c r="K85" s="23"/>
      <c r="L85" s="23"/>
      <c r="M85" s="23"/>
      <c r="N85" s="23"/>
      <c r="O85" s="16"/>
      <c r="P85" s="16"/>
      <c r="Q85" s="16"/>
    </row>
    <row r="86" spans="1:17" ht="15" customHeight="1" x14ac:dyDescent="0.2">
      <c r="A86" s="16"/>
      <c r="B86" s="24"/>
      <c r="C86" s="24"/>
      <c r="D86" s="24"/>
      <c r="E86" s="24"/>
      <c r="F86" s="23"/>
      <c r="G86" s="23"/>
      <c r="H86" s="23"/>
      <c r="I86" s="23"/>
      <c r="J86" s="23"/>
      <c r="K86" s="23"/>
      <c r="L86" s="23"/>
      <c r="M86" s="23"/>
      <c r="N86" s="23"/>
      <c r="O86" s="16"/>
      <c r="P86" s="16"/>
      <c r="Q86" s="16"/>
    </row>
    <row r="87" spans="1:17" ht="15" customHeight="1" x14ac:dyDescent="0.2">
      <c r="A87" s="16"/>
      <c r="B87" s="24"/>
      <c r="C87" s="24"/>
      <c r="D87" s="24"/>
      <c r="E87" s="24"/>
      <c r="F87" s="23"/>
      <c r="G87" s="23"/>
      <c r="H87" s="23"/>
      <c r="I87" s="23"/>
      <c r="J87" s="23"/>
      <c r="K87" s="23"/>
      <c r="L87" s="23"/>
      <c r="M87" s="23"/>
      <c r="N87" s="23"/>
      <c r="O87" s="16"/>
      <c r="P87" s="16"/>
      <c r="Q87" s="16"/>
    </row>
    <row r="88" spans="1:17" ht="15" customHeight="1" x14ac:dyDescent="0.2">
      <c r="A88" s="16"/>
      <c r="B88" s="16"/>
      <c r="C88" s="16"/>
      <c r="D88" s="16"/>
      <c r="E88" s="16"/>
      <c r="F88" s="16"/>
      <c r="G88" s="16"/>
      <c r="H88" s="16"/>
      <c r="I88" s="16"/>
      <c r="J88" s="16"/>
      <c r="K88" s="16"/>
      <c r="L88" s="16"/>
      <c r="M88" s="16"/>
      <c r="N88" s="16"/>
      <c r="O88" s="16"/>
      <c r="P88" s="16"/>
      <c r="Q88" s="16"/>
    </row>
    <row r="89" spans="1:17" ht="15" customHeight="1" x14ac:dyDescent="0.2">
      <c r="A89" s="16"/>
      <c r="B89" s="16"/>
      <c r="C89" s="16"/>
      <c r="D89" s="16"/>
      <c r="E89" s="16"/>
      <c r="F89" s="16"/>
      <c r="G89" s="16"/>
      <c r="H89" s="16"/>
      <c r="I89" s="16"/>
      <c r="J89" s="16"/>
      <c r="K89" s="16"/>
      <c r="L89" s="16"/>
      <c r="M89" s="16"/>
      <c r="N89" s="16"/>
      <c r="O89" s="16"/>
      <c r="P89" s="16"/>
      <c r="Q89" s="16"/>
    </row>
    <row r="90" spans="1:17" ht="24.95" customHeight="1" x14ac:dyDescent="0.2">
      <c r="A90" s="16"/>
      <c r="B90" s="27"/>
      <c r="C90" s="24"/>
      <c r="D90" s="24"/>
      <c r="E90" s="24"/>
      <c r="F90" s="23"/>
      <c r="G90" s="23"/>
      <c r="H90" s="23"/>
      <c r="I90" s="23"/>
      <c r="J90" s="23"/>
      <c r="K90" s="23"/>
      <c r="L90" s="23"/>
      <c r="M90" s="23"/>
      <c r="N90" s="23"/>
      <c r="O90" s="16"/>
      <c r="P90" s="16"/>
      <c r="Q90" s="16"/>
    </row>
    <row r="91" spans="1:17" ht="15" customHeight="1" x14ac:dyDescent="0.2">
      <c r="A91" s="16"/>
      <c r="B91" s="24"/>
      <c r="C91" s="16"/>
      <c r="D91" s="16"/>
      <c r="E91" s="506" t="s">
        <v>60</v>
      </c>
      <c r="F91" s="506"/>
      <c r="G91" s="23"/>
      <c r="H91" s="23"/>
      <c r="I91" s="23"/>
      <c r="J91" s="23"/>
      <c r="L91" s="506"/>
      <c r="M91" s="506"/>
      <c r="N91" s="506" t="s">
        <v>60</v>
      </c>
      <c r="O91" s="16"/>
      <c r="P91" s="16"/>
      <c r="Q91" s="16"/>
    </row>
    <row r="92" spans="1:17" ht="15" customHeight="1" x14ac:dyDescent="0.2">
      <c r="A92" s="16"/>
      <c r="B92" s="24"/>
      <c r="C92" s="24"/>
      <c r="D92" s="24"/>
      <c r="E92" s="24"/>
      <c r="F92" s="23"/>
      <c r="G92" s="23"/>
      <c r="H92" s="23"/>
      <c r="I92" s="23"/>
      <c r="J92" s="23"/>
      <c r="K92" s="23"/>
      <c r="L92" s="23"/>
      <c r="M92" s="23"/>
      <c r="N92" s="23"/>
      <c r="O92" s="16"/>
      <c r="P92" s="16"/>
      <c r="Q92" s="16"/>
    </row>
    <row r="93" spans="1:17" ht="24" customHeight="1" x14ac:dyDescent="0.2">
      <c r="A93" s="16"/>
      <c r="B93" s="730" t="s">
        <v>177</v>
      </c>
      <c r="C93" s="730"/>
      <c r="D93" s="730"/>
      <c r="E93" s="730"/>
      <c r="F93" s="730"/>
      <c r="G93" s="730"/>
      <c r="I93" s="730" t="s">
        <v>178</v>
      </c>
      <c r="J93" s="730"/>
      <c r="K93" s="730"/>
      <c r="L93" s="730"/>
      <c r="M93" s="730"/>
      <c r="N93" s="730"/>
      <c r="O93" s="730"/>
      <c r="P93" s="730"/>
      <c r="Q93" s="16"/>
    </row>
    <row r="94" spans="1:17" ht="5.0999999999999996" customHeight="1" x14ac:dyDescent="0.2">
      <c r="A94" s="16"/>
      <c r="B94" s="16"/>
      <c r="C94" s="16"/>
      <c r="D94" s="16"/>
      <c r="E94" s="16"/>
      <c r="F94" s="16"/>
      <c r="G94" s="16"/>
      <c r="H94" s="16"/>
      <c r="I94" s="16"/>
      <c r="J94" s="16"/>
      <c r="K94" s="16"/>
      <c r="L94" s="16"/>
      <c r="M94" s="16"/>
      <c r="N94" s="16"/>
      <c r="O94" s="16"/>
      <c r="P94" s="16"/>
      <c r="Q94" s="16"/>
    </row>
    <row r="95" spans="1:17" ht="15" customHeight="1" x14ac:dyDescent="0.2">
      <c r="A95" s="16"/>
      <c r="B95" s="24"/>
      <c r="C95" s="24"/>
      <c r="D95" s="24"/>
      <c r="E95" s="24"/>
      <c r="F95" s="23"/>
      <c r="G95" s="23"/>
      <c r="H95" s="23"/>
      <c r="I95" s="23"/>
      <c r="J95" s="23"/>
      <c r="K95" s="23"/>
      <c r="L95" s="23"/>
      <c r="M95" s="23"/>
      <c r="N95" s="23"/>
      <c r="O95" s="16"/>
      <c r="P95" s="16"/>
      <c r="Q95" s="16"/>
    </row>
    <row r="96" spans="1:17" ht="15" customHeight="1" x14ac:dyDescent="0.2">
      <c r="A96" s="16"/>
      <c r="B96" s="24"/>
      <c r="C96" s="24"/>
      <c r="D96" s="24"/>
      <c r="E96" s="24"/>
      <c r="F96" s="23"/>
      <c r="G96" s="23"/>
      <c r="H96" s="23"/>
      <c r="I96" s="23"/>
      <c r="J96" s="23"/>
      <c r="K96" s="23"/>
      <c r="L96" s="23"/>
      <c r="M96" s="23"/>
      <c r="N96" s="23"/>
      <c r="O96" s="16"/>
      <c r="P96" s="16"/>
      <c r="Q96" s="16"/>
    </row>
    <row r="97" spans="1:17" ht="15" customHeight="1" x14ac:dyDescent="0.2">
      <c r="A97" s="16"/>
      <c r="B97" s="24"/>
      <c r="C97" s="24"/>
      <c r="D97" s="24"/>
      <c r="E97" s="24"/>
      <c r="F97" s="23"/>
      <c r="G97" s="23"/>
      <c r="H97" s="23"/>
      <c r="I97" s="23"/>
      <c r="J97" s="23"/>
      <c r="K97" s="23"/>
      <c r="L97" s="23"/>
      <c r="M97" s="23"/>
      <c r="N97" s="23"/>
      <c r="O97" s="16"/>
      <c r="P97" s="16"/>
      <c r="Q97" s="16"/>
    </row>
    <row r="98" spans="1:17" ht="15" customHeight="1" x14ac:dyDescent="0.2">
      <c r="A98" s="16"/>
      <c r="B98" s="24"/>
      <c r="C98" s="24"/>
      <c r="D98" s="24"/>
      <c r="E98" s="24"/>
      <c r="F98" s="23"/>
      <c r="G98" s="23"/>
      <c r="H98" s="23"/>
      <c r="I98" s="23"/>
      <c r="J98" s="23"/>
      <c r="K98" s="23"/>
      <c r="L98" s="23"/>
      <c r="M98" s="23"/>
      <c r="N98" s="23"/>
      <c r="O98" s="16"/>
      <c r="P98" s="16"/>
      <c r="Q98" s="16"/>
    </row>
    <row r="99" spans="1:17" ht="15" customHeight="1" x14ac:dyDescent="0.2">
      <c r="A99" s="16"/>
      <c r="B99" s="24"/>
      <c r="C99" s="24"/>
      <c r="D99" s="24"/>
      <c r="E99" s="24"/>
      <c r="F99" s="23"/>
      <c r="G99" s="23"/>
      <c r="H99" s="23"/>
      <c r="I99" s="23"/>
      <c r="J99" s="23"/>
      <c r="K99" s="23"/>
      <c r="L99" s="23"/>
      <c r="M99" s="23"/>
      <c r="N99" s="23"/>
      <c r="O99" s="16"/>
      <c r="P99" s="16"/>
      <c r="Q99" s="16"/>
    </row>
    <row r="100" spans="1:17" ht="15" customHeight="1" x14ac:dyDescent="0.2">
      <c r="A100" s="16"/>
      <c r="B100" s="16"/>
      <c r="C100" s="16"/>
      <c r="D100" s="16"/>
      <c r="E100" s="16"/>
      <c r="F100" s="16"/>
      <c r="G100" s="16"/>
      <c r="H100" s="16"/>
      <c r="I100" s="16"/>
      <c r="J100" s="16"/>
      <c r="K100" s="16"/>
      <c r="L100" s="16"/>
      <c r="M100" s="16"/>
      <c r="N100" s="16"/>
      <c r="O100" s="16"/>
      <c r="P100" s="16"/>
      <c r="Q100" s="16"/>
    </row>
    <row r="101" spans="1:17" ht="15" customHeight="1" x14ac:dyDescent="0.2">
      <c r="A101" s="16"/>
      <c r="B101" s="16"/>
      <c r="C101" s="16"/>
      <c r="D101" s="16"/>
      <c r="E101" s="16"/>
      <c r="F101" s="16"/>
      <c r="G101" s="16"/>
      <c r="H101" s="16"/>
      <c r="I101" s="16"/>
      <c r="J101" s="16"/>
      <c r="K101" s="16"/>
      <c r="L101" s="16"/>
      <c r="M101" s="16"/>
      <c r="N101" s="16"/>
      <c r="O101" s="16"/>
      <c r="P101" s="16"/>
      <c r="Q101" s="16"/>
    </row>
    <row r="102" spans="1:17" ht="15" customHeight="1" x14ac:dyDescent="0.2">
      <c r="A102" s="16"/>
      <c r="B102" s="27"/>
      <c r="C102" s="24"/>
      <c r="D102" s="24"/>
      <c r="E102" s="24"/>
      <c r="F102" s="23"/>
      <c r="G102" s="23"/>
      <c r="H102" s="23"/>
      <c r="I102" s="23"/>
      <c r="J102" s="23"/>
      <c r="K102" s="23"/>
      <c r="L102" s="23"/>
      <c r="M102" s="23"/>
      <c r="N102" s="23"/>
      <c r="O102" s="16"/>
      <c r="P102" s="16"/>
      <c r="Q102" s="16"/>
    </row>
    <row r="103" spans="1:17" ht="15" customHeight="1" x14ac:dyDescent="0.2">
      <c r="A103" s="16"/>
      <c r="B103" s="24"/>
      <c r="C103" s="24"/>
      <c r="D103" s="24"/>
      <c r="E103" s="24"/>
      <c r="F103" s="23"/>
      <c r="G103" s="23"/>
      <c r="H103" s="23"/>
      <c r="I103" s="23"/>
      <c r="J103" s="23"/>
      <c r="K103" s="23"/>
      <c r="L103" s="23"/>
      <c r="M103" s="23"/>
      <c r="N103" s="23"/>
      <c r="O103" s="16"/>
      <c r="P103" s="16"/>
      <c r="Q103" s="16"/>
    </row>
    <row r="104" spans="1:17" ht="15" customHeight="1" x14ac:dyDescent="0.2">
      <c r="A104" s="16"/>
      <c r="B104" s="24"/>
      <c r="C104" s="24"/>
      <c r="D104" s="24"/>
      <c r="E104" s="24"/>
      <c r="F104" s="23"/>
      <c r="G104" s="23"/>
      <c r="H104" s="23"/>
      <c r="I104" s="23"/>
      <c r="J104" s="23"/>
      <c r="K104" s="23"/>
      <c r="L104" s="23"/>
      <c r="M104" s="23"/>
      <c r="N104" s="23"/>
      <c r="O104" s="16"/>
      <c r="P104" s="16"/>
      <c r="Q104" s="16"/>
    </row>
    <row r="105" spans="1:17" ht="15" customHeight="1" x14ac:dyDescent="0.2">
      <c r="A105" s="16"/>
      <c r="B105" s="16"/>
      <c r="C105" s="16"/>
      <c r="D105" s="16"/>
      <c r="E105" s="16"/>
      <c r="F105" s="16"/>
      <c r="G105" s="16"/>
      <c r="H105" s="16"/>
      <c r="I105" s="16"/>
      <c r="J105" s="16"/>
      <c r="K105" s="16"/>
      <c r="L105" s="16"/>
      <c r="M105" s="16"/>
      <c r="N105" s="16"/>
      <c r="O105" s="16"/>
      <c r="P105" s="16"/>
      <c r="Q105" s="16"/>
    </row>
    <row r="106" spans="1:17" ht="15" customHeight="1" x14ac:dyDescent="0.2">
      <c r="A106" s="16"/>
      <c r="B106" s="16"/>
      <c r="C106" s="16"/>
      <c r="D106" s="16"/>
      <c r="E106" s="16"/>
      <c r="F106" s="16"/>
      <c r="G106" s="16"/>
      <c r="H106" s="16"/>
      <c r="I106" s="16"/>
      <c r="J106" s="16"/>
      <c r="K106" s="16"/>
      <c r="L106" s="16"/>
      <c r="M106" s="16"/>
      <c r="N106" s="16"/>
      <c r="O106" s="16"/>
      <c r="P106" s="16"/>
      <c r="Q106" s="16"/>
    </row>
    <row r="107" spans="1:17" ht="30" customHeight="1" x14ac:dyDescent="0.2">
      <c r="A107" s="16"/>
      <c r="B107" s="27"/>
      <c r="C107" s="24"/>
      <c r="D107" s="24"/>
      <c r="E107" s="24"/>
      <c r="F107" s="23"/>
      <c r="G107" s="23"/>
      <c r="H107" s="23"/>
      <c r="I107" s="23"/>
      <c r="J107" s="23"/>
      <c r="K107" s="23"/>
      <c r="L107" s="23"/>
      <c r="M107" s="23"/>
      <c r="N107" s="23"/>
      <c r="O107" s="16"/>
      <c r="P107" s="16"/>
      <c r="Q107" s="16"/>
    </row>
    <row r="108" spans="1:17" ht="15" customHeight="1" x14ac:dyDescent="0.2">
      <c r="A108" s="16"/>
      <c r="B108" s="24"/>
      <c r="C108" s="16"/>
      <c r="D108" s="16"/>
      <c r="E108" s="506" t="s">
        <v>60</v>
      </c>
      <c r="F108" s="506"/>
      <c r="G108" s="23"/>
      <c r="H108" s="23"/>
      <c r="I108" s="23"/>
      <c r="J108" s="23"/>
      <c r="K108" s="16"/>
      <c r="L108" s="16"/>
      <c r="M108" s="506"/>
      <c r="N108" s="506" t="s">
        <v>60</v>
      </c>
      <c r="O108" s="16"/>
      <c r="P108" s="16"/>
      <c r="Q108" s="16"/>
    </row>
    <row r="109" spans="1:17" ht="15" customHeight="1" x14ac:dyDescent="0.2">
      <c r="A109" s="16"/>
      <c r="B109" s="24"/>
      <c r="C109" s="24"/>
      <c r="D109" s="24"/>
      <c r="E109" s="24"/>
      <c r="F109" s="23"/>
      <c r="G109" s="23"/>
      <c r="H109" s="23"/>
      <c r="I109" s="23"/>
      <c r="J109" s="23"/>
      <c r="K109" s="23"/>
      <c r="L109" s="23"/>
      <c r="M109" s="23"/>
      <c r="N109" s="23"/>
      <c r="O109" s="16"/>
      <c r="P109" s="16"/>
      <c r="Q109" s="16"/>
    </row>
    <row r="110" spans="1:17" ht="24" customHeight="1" x14ac:dyDescent="0.2">
      <c r="A110" s="16"/>
      <c r="B110" s="730" t="s">
        <v>179</v>
      </c>
      <c r="C110" s="730"/>
      <c r="D110" s="730"/>
      <c r="E110" s="730"/>
      <c r="F110" s="730"/>
      <c r="G110" s="730"/>
      <c r="I110" s="730" t="s">
        <v>180</v>
      </c>
      <c r="J110" s="730"/>
      <c r="K110" s="730"/>
      <c r="L110" s="730"/>
      <c r="M110" s="730"/>
      <c r="N110" s="730"/>
      <c r="O110" s="730"/>
      <c r="P110" s="730"/>
      <c r="Q110" s="16"/>
    </row>
    <row r="111" spans="1:17" ht="5.0999999999999996" customHeight="1" x14ac:dyDescent="0.2">
      <c r="A111" s="16"/>
      <c r="B111" s="16"/>
      <c r="C111" s="16"/>
      <c r="D111" s="16"/>
      <c r="E111" s="16"/>
      <c r="F111" s="16"/>
      <c r="G111" s="16"/>
      <c r="H111" s="16"/>
      <c r="I111" s="16"/>
      <c r="J111" s="16"/>
      <c r="K111" s="16"/>
      <c r="L111" s="16"/>
      <c r="M111" s="16"/>
      <c r="N111" s="16"/>
      <c r="O111" s="16"/>
      <c r="P111" s="16"/>
      <c r="Q111" s="16"/>
    </row>
    <row r="112" spans="1:17" ht="15" customHeight="1" x14ac:dyDescent="0.2">
      <c r="A112" s="16"/>
      <c r="B112" s="24"/>
      <c r="C112" s="24"/>
      <c r="D112" s="24"/>
      <c r="E112" s="24"/>
      <c r="F112" s="23"/>
      <c r="G112" s="23"/>
      <c r="H112" s="23"/>
      <c r="I112" s="23"/>
      <c r="J112" s="23"/>
      <c r="K112" s="23"/>
      <c r="L112" s="23"/>
      <c r="M112" s="23"/>
      <c r="N112" s="23"/>
      <c r="O112" s="16"/>
      <c r="P112" s="16"/>
      <c r="Q112" s="16"/>
    </row>
    <row r="113" spans="1:17" ht="15" customHeight="1" x14ac:dyDescent="0.2">
      <c r="A113" s="16"/>
      <c r="B113" s="24"/>
      <c r="C113" s="24"/>
      <c r="D113" s="24"/>
      <c r="E113" s="24"/>
      <c r="F113" s="23"/>
      <c r="G113" s="23"/>
      <c r="H113" s="23"/>
      <c r="I113" s="23"/>
      <c r="J113" s="23"/>
      <c r="K113" s="23"/>
      <c r="L113" s="23"/>
      <c r="M113" s="23"/>
      <c r="N113" s="23"/>
      <c r="O113" s="16"/>
      <c r="P113" s="16"/>
      <c r="Q113" s="16"/>
    </row>
    <row r="114" spans="1:17" ht="15" customHeight="1" x14ac:dyDescent="0.2">
      <c r="A114" s="16"/>
      <c r="B114" s="24"/>
      <c r="C114" s="24"/>
      <c r="D114" s="24"/>
      <c r="E114" s="24"/>
      <c r="F114" s="23"/>
      <c r="G114" s="23"/>
      <c r="H114" s="23"/>
      <c r="I114" s="23"/>
      <c r="J114" s="23"/>
      <c r="K114" s="23"/>
      <c r="L114" s="23"/>
      <c r="M114" s="23"/>
      <c r="N114" s="23"/>
      <c r="O114" s="16"/>
      <c r="P114" s="16"/>
      <c r="Q114" s="16"/>
    </row>
    <row r="115" spans="1:17" ht="15" customHeight="1" x14ac:dyDescent="0.2">
      <c r="A115" s="16"/>
      <c r="B115" s="24"/>
      <c r="C115" s="24"/>
      <c r="D115" s="24"/>
      <c r="E115" s="24"/>
      <c r="F115" s="23"/>
      <c r="G115" s="23"/>
      <c r="H115" s="23"/>
      <c r="I115" s="23"/>
      <c r="J115" s="23"/>
      <c r="K115" s="23"/>
      <c r="L115" s="23"/>
      <c r="M115" s="23"/>
      <c r="N115" s="23"/>
      <c r="O115" s="16"/>
      <c r="P115" s="16"/>
      <c r="Q115" s="16"/>
    </row>
    <row r="116" spans="1:17" ht="15" customHeight="1" x14ac:dyDescent="0.2">
      <c r="A116" s="16"/>
      <c r="B116" s="24"/>
      <c r="C116" s="24"/>
      <c r="D116" s="24"/>
      <c r="E116" s="24"/>
      <c r="F116" s="23"/>
      <c r="G116" s="23"/>
      <c r="H116" s="23"/>
      <c r="I116" s="23"/>
      <c r="J116" s="23"/>
      <c r="K116" s="23"/>
      <c r="L116" s="23"/>
      <c r="M116" s="23"/>
      <c r="N116" s="23"/>
      <c r="O116" s="16"/>
      <c r="P116" s="16"/>
      <c r="Q116" s="16"/>
    </row>
    <row r="117" spans="1:17" ht="15" customHeight="1" x14ac:dyDescent="0.2">
      <c r="A117" s="16"/>
      <c r="B117" s="16"/>
      <c r="C117" s="16"/>
      <c r="D117" s="16"/>
      <c r="E117" s="16"/>
      <c r="F117" s="16"/>
      <c r="G117" s="16"/>
      <c r="H117" s="16"/>
      <c r="I117" s="16"/>
      <c r="J117" s="16"/>
      <c r="K117" s="16"/>
      <c r="L117" s="16"/>
      <c r="M117" s="16"/>
      <c r="N117" s="16"/>
      <c r="O117" s="16"/>
      <c r="P117" s="16"/>
      <c r="Q117" s="16"/>
    </row>
    <row r="118" spans="1:17" ht="15" customHeight="1" x14ac:dyDescent="0.2">
      <c r="A118" s="16"/>
      <c r="B118" s="16"/>
      <c r="C118" s="16"/>
      <c r="D118" s="16"/>
      <c r="E118" s="16"/>
      <c r="F118" s="16"/>
      <c r="G118" s="16"/>
      <c r="H118" s="16"/>
      <c r="I118" s="16"/>
      <c r="J118" s="16"/>
      <c r="K118" s="16"/>
      <c r="L118" s="16"/>
      <c r="M118" s="16"/>
      <c r="N118" s="16"/>
      <c r="O118" s="16"/>
      <c r="P118" s="16"/>
      <c r="Q118" s="16"/>
    </row>
    <row r="119" spans="1:17" ht="15" customHeight="1" x14ac:dyDescent="0.2">
      <c r="A119" s="16"/>
      <c r="B119" s="27"/>
      <c r="C119" s="24"/>
      <c r="D119" s="24"/>
      <c r="E119" s="24"/>
      <c r="F119" s="23"/>
      <c r="G119" s="23"/>
      <c r="H119" s="23"/>
      <c r="I119" s="23"/>
      <c r="J119" s="23"/>
      <c r="K119" s="23"/>
      <c r="L119" s="23"/>
      <c r="M119" s="23"/>
      <c r="N119" s="23"/>
      <c r="O119" s="16"/>
      <c r="P119" s="16"/>
      <c r="Q119" s="16"/>
    </row>
    <row r="120" spans="1:17" ht="15" customHeight="1" x14ac:dyDescent="0.2">
      <c r="A120" s="16"/>
      <c r="B120" s="24"/>
      <c r="C120" s="24"/>
      <c r="D120" s="24"/>
      <c r="E120" s="24"/>
      <c r="F120" s="23"/>
      <c r="G120" s="23"/>
      <c r="H120" s="23"/>
      <c r="I120" s="23"/>
      <c r="J120" s="23"/>
      <c r="K120" s="23"/>
      <c r="L120" s="23"/>
      <c r="M120" s="23"/>
      <c r="N120" s="23"/>
      <c r="O120" s="16"/>
      <c r="P120" s="16"/>
      <c r="Q120" s="16"/>
    </row>
    <row r="121" spans="1:17" ht="15" customHeight="1" x14ac:dyDescent="0.2">
      <c r="A121" s="16"/>
      <c r="B121" s="24"/>
      <c r="C121" s="24"/>
      <c r="D121" s="24"/>
      <c r="E121" s="24"/>
      <c r="F121" s="23"/>
      <c r="G121" s="23"/>
      <c r="H121" s="23"/>
      <c r="I121" s="23"/>
      <c r="J121" s="23"/>
      <c r="K121" s="23"/>
      <c r="L121" s="23"/>
      <c r="M121" s="23"/>
      <c r="N121" s="23"/>
      <c r="O121" s="16"/>
      <c r="P121" s="16"/>
      <c r="Q121" s="16"/>
    </row>
    <row r="122" spans="1:17" ht="15" customHeight="1" x14ac:dyDescent="0.2">
      <c r="A122" s="16"/>
      <c r="B122" s="16"/>
      <c r="C122" s="16"/>
      <c r="D122" s="16"/>
      <c r="E122" s="16"/>
      <c r="F122" s="16"/>
      <c r="G122" s="16"/>
      <c r="H122" s="16"/>
      <c r="I122" s="16"/>
      <c r="J122" s="16"/>
      <c r="K122" s="16"/>
      <c r="L122" s="16"/>
      <c r="M122" s="16"/>
      <c r="N122" s="16"/>
      <c r="O122" s="16"/>
      <c r="P122" s="16"/>
      <c r="Q122" s="16"/>
    </row>
    <row r="123" spans="1:17" ht="15" customHeight="1" x14ac:dyDescent="0.2">
      <c r="A123" s="16"/>
      <c r="B123" s="16"/>
      <c r="C123" s="16"/>
      <c r="D123" s="16"/>
      <c r="E123" s="16"/>
      <c r="F123" s="16"/>
      <c r="G123" s="16"/>
      <c r="H123" s="16"/>
      <c r="I123" s="16"/>
      <c r="J123" s="16"/>
      <c r="K123" s="16"/>
      <c r="L123" s="16"/>
      <c r="M123" s="16"/>
      <c r="N123" s="16"/>
      <c r="O123" s="16"/>
      <c r="P123" s="16"/>
      <c r="Q123" s="16"/>
    </row>
    <row r="124" spans="1:17" ht="30" customHeight="1" x14ac:dyDescent="0.2">
      <c r="A124" s="16"/>
      <c r="B124" s="27"/>
      <c r="C124" s="24"/>
      <c r="D124" s="24"/>
      <c r="E124" s="24"/>
      <c r="F124" s="23"/>
      <c r="G124" s="23"/>
      <c r="H124" s="23"/>
      <c r="I124" s="23"/>
      <c r="J124" s="23"/>
      <c r="K124" s="23"/>
      <c r="L124" s="23"/>
      <c r="M124" s="23"/>
      <c r="N124" s="23"/>
      <c r="O124" s="16"/>
      <c r="P124" s="16"/>
      <c r="Q124" s="16"/>
    </row>
    <row r="125" spans="1:17" ht="15" customHeight="1" x14ac:dyDescent="0.2">
      <c r="A125" s="16"/>
      <c r="B125" s="24"/>
      <c r="C125" s="16"/>
      <c r="D125" s="16"/>
      <c r="E125" s="506" t="s">
        <v>60</v>
      </c>
      <c r="F125" s="506"/>
      <c r="G125" s="23"/>
      <c r="H125" s="23"/>
      <c r="I125" s="23"/>
      <c r="J125" s="23"/>
      <c r="K125" s="16"/>
      <c r="L125" s="16"/>
      <c r="M125" s="506"/>
      <c r="N125" s="506" t="s">
        <v>60</v>
      </c>
      <c r="O125" s="16"/>
      <c r="P125" s="16"/>
      <c r="Q125" s="16"/>
    </row>
    <row r="126" spans="1:17" ht="15" customHeight="1" x14ac:dyDescent="0.2">
      <c r="A126" s="16"/>
      <c r="B126" s="24"/>
      <c r="C126" s="24"/>
      <c r="D126" s="24"/>
      <c r="E126" s="24"/>
      <c r="F126" s="23"/>
      <c r="G126" s="23"/>
      <c r="H126" s="23"/>
      <c r="I126" s="23"/>
      <c r="J126" s="23"/>
      <c r="K126" s="23"/>
      <c r="L126" s="23"/>
      <c r="M126" s="23"/>
      <c r="N126" s="23"/>
      <c r="O126" s="16"/>
      <c r="P126" s="16"/>
      <c r="Q126" s="16"/>
    </row>
    <row r="127" spans="1:17" ht="15" customHeight="1" x14ac:dyDescent="0.2">
      <c r="A127" s="16"/>
      <c r="B127" s="99" t="s">
        <v>67</v>
      </c>
      <c r="C127" s="24"/>
      <c r="D127" s="24"/>
      <c r="E127" s="24"/>
      <c r="F127" s="23"/>
      <c r="G127" s="23"/>
      <c r="H127" s="23"/>
      <c r="I127" s="23"/>
      <c r="J127" s="23"/>
      <c r="K127" s="23"/>
      <c r="L127" s="23"/>
      <c r="M127" s="23"/>
      <c r="N127" s="23"/>
      <c r="O127" s="16"/>
      <c r="P127" s="16"/>
      <c r="Q127" s="16"/>
    </row>
    <row r="128" spans="1:17" ht="20.100000000000001" customHeight="1" x14ac:dyDescent="0.2">
      <c r="A128" s="16"/>
      <c r="B128" s="16"/>
      <c r="C128" s="16"/>
      <c r="D128" s="16"/>
      <c r="E128" s="16"/>
      <c r="F128" s="16"/>
      <c r="G128" s="16"/>
      <c r="H128" s="16"/>
      <c r="I128" s="16"/>
      <c r="J128" s="16"/>
      <c r="K128" s="16"/>
      <c r="L128" s="16"/>
      <c r="M128" s="16"/>
      <c r="N128" s="16"/>
      <c r="O128" s="16"/>
      <c r="P128" s="16"/>
      <c r="Q128" s="16"/>
    </row>
    <row r="129" spans="1:18" ht="15" customHeight="1" x14ac:dyDescent="0.2">
      <c r="A129" s="16"/>
      <c r="B129" s="16"/>
      <c r="C129" s="16"/>
      <c r="D129" s="16"/>
      <c r="E129" s="16"/>
      <c r="F129" s="16"/>
      <c r="G129" s="16"/>
      <c r="H129" s="16"/>
      <c r="I129" s="16"/>
      <c r="J129" s="16"/>
      <c r="K129" s="16"/>
      <c r="L129" s="16"/>
      <c r="M129" s="16"/>
      <c r="N129" s="16"/>
      <c r="O129" s="16"/>
      <c r="P129" s="16"/>
      <c r="Q129" s="16"/>
    </row>
    <row r="130" spans="1:18" ht="15" customHeight="1" x14ac:dyDescent="0.2">
      <c r="A130" s="16"/>
      <c r="B130" s="16"/>
      <c r="C130" s="16"/>
      <c r="D130" s="16"/>
      <c r="E130" s="16"/>
      <c r="F130" s="16"/>
      <c r="G130" s="16"/>
      <c r="H130" s="16"/>
      <c r="I130" s="16"/>
      <c r="J130" s="16"/>
      <c r="K130" s="16"/>
      <c r="L130" s="16"/>
      <c r="M130" s="16"/>
      <c r="N130" s="16"/>
      <c r="O130" s="16"/>
      <c r="P130" s="16"/>
      <c r="Q130" s="16"/>
    </row>
    <row r="131" spans="1:18" ht="15" customHeight="1" x14ac:dyDescent="0.2">
      <c r="A131" s="16"/>
      <c r="B131" s="16"/>
      <c r="C131" s="16"/>
      <c r="D131" s="16"/>
      <c r="E131" s="16"/>
      <c r="F131" s="16"/>
      <c r="G131" s="16"/>
      <c r="H131" s="16"/>
      <c r="I131" s="16"/>
      <c r="J131" s="16"/>
      <c r="K131" s="16"/>
      <c r="L131" s="16"/>
      <c r="M131" s="16"/>
      <c r="N131" s="16"/>
      <c r="O131" s="16"/>
      <c r="P131" s="16"/>
      <c r="Q131" s="16"/>
    </row>
    <row r="132" spans="1:18" ht="15" customHeight="1" thickBot="1" x14ac:dyDescent="0.3">
      <c r="A132" s="16"/>
      <c r="B132" s="16"/>
      <c r="C132" s="16"/>
      <c r="D132" s="16"/>
      <c r="E132" s="16"/>
      <c r="F132" s="16"/>
      <c r="G132" s="16"/>
      <c r="H132" s="16"/>
      <c r="I132" s="16"/>
      <c r="J132" s="16"/>
      <c r="K132" s="16"/>
      <c r="L132" s="16"/>
      <c r="M132" s="16"/>
      <c r="N132" s="16"/>
      <c r="O132" s="500"/>
      <c r="P132" s="500"/>
      <c r="Q132" s="500"/>
      <c r="R132" s="16"/>
    </row>
    <row r="133" spans="1:18" ht="9.9499999999999993" customHeight="1" x14ac:dyDescent="0.2">
      <c r="A133" s="16"/>
      <c r="B133" s="746"/>
      <c r="C133" s="746"/>
      <c r="D133" s="746"/>
      <c r="E133" s="746"/>
      <c r="F133" s="746"/>
      <c r="G133" s="746"/>
      <c r="H133" s="746"/>
      <c r="I133" s="746"/>
      <c r="J133" s="746"/>
      <c r="K133" s="746"/>
      <c r="L133" s="746"/>
      <c r="M133" s="746"/>
      <c r="N133" s="746"/>
      <c r="O133" s="16"/>
    </row>
  </sheetData>
  <mergeCells count="41">
    <mergeCell ref="B13:G13"/>
    <mergeCell ref="B7:G7"/>
    <mergeCell ref="C60:F60"/>
    <mergeCell ref="B74:E74"/>
    <mergeCell ref="B72:D72"/>
    <mergeCell ref="B70:D70"/>
    <mergeCell ref="C53:F53"/>
    <mergeCell ref="B8:G8"/>
    <mergeCell ref="B9:G9"/>
    <mergeCell ref="B10:G10"/>
    <mergeCell ref="B11:G11"/>
    <mergeCell ref="B12:G12"/>
    <mergeCell ref="B133:N133"/>
    <mergeCell ref="B65:N65"/>
    <mergeCell ref="B47:F47"/>
    <mergeCell ref="B54:G54"/>
    <mergeCell ref="B68:D68"/>
    <mergeCell ref="B69:D69"/>
    <mergeCell ref="B73:D73"/>
    <mergeCell ref="B71:D71"/>
    <mergeCell ref="I93:P93"/>
    <mergeCell ref="B93:G93"/>
    <mergeCell ref="B110:G110"/>
    <mergeCell ref="I110:P110"/>
    <mergeCell ref="I47:P47"/>
    <mergeCell ref="J2:P2"/>
    <mergeCell ref="B76:G76"/>
    <mergeCell ref="I76:P76"/>
    <mergeCell ref="I27:P27"/>
    <mergeCell ref="B27:G27"/>
    <mergeCell ref="H21:J21"/>
    <mergeCell ref="H22:J22"/>
    <mergeCell ref="H23:J23"/>
    <mergeCell ref="H24:J24"/>
    <mergeCell ref="B19:F19"/>
    <mergeCell ref="H19:N19"/>
    <mergeCell ref="K25:N25"/>
    <mergeCell ref="B14:G14"/>
    <mergeCell ref="B15:G15"/>
    <mergeCell ref="C25:F25"/>
    <mergeCell ref="B2:C2"/>
  </mergeCells>
  <hyperlinks>
    <hyperlink ref="B4" location="INDICE!A1" display="Índice" xr:uid="{00000000-0004-0000-0700-000000000000}"/>
    <hyperlink ref="B61" location="'D01'!A1" display="Topo" xr:uid="{00000000-0004-0000-0700-000001000000}"/>
    <hyperlink ref="B127" location="'D01'!A1" display="Topo" xr:uid="{00000000-0004-0000-0700-000002000000}"/>
    <hyperlink ref="B9" location="'D01'!A16" display="Óbitos e Taxa Bruta de Mortalidade" xr:uid="{00000000-0004-0000-0700-000003000000}"/>
    <hyperlink ref="B43" location="'D01'!A1" display="Topo" xr:uid="{00000000-0004-0000-0700-000004000000}"/>
    <hyperlink ref="B7:G7" location="'D01'!A17" display="Nascimentos Pré-Termo e Baixo Peso à Nascença" xr:uid="{00000000-0004-0000-0700-000005000000}"/>
    <hyperlink ref="B9:G9" location="'D01'!A45" display="Óbitos e Taxa Bruta de Mortalidade" xr:uid="{00000000-0004-0000-0700-000006000000}"/>
    <hyperlink ref="B10:G10" location="'D01'!A63" display="Mortalidade Infantil e Componentes" xr:uid="{00000000-0004-0000-0700-000007000000}"/>
    <hyperlink ref="B11:G11" location="'D02'!A17" display="Mortalidade Proporcional" xr:uid="{00000000-0004-0000-0700-000008000000}"/>
    <hyperlink ref="B12:G12" location="'D03'!A17" display="Taxa de Mortalidade Padronizada pela idade (TMP)" xr:uid="{00000000-0004-0000-0700-000009000000}"/>
    <hyperlink ref="B13:G13" location="'D04'!A17" display="Morbilidade nos Cuidados de Saúde Primários" xr:uid="{00000000-0004-0000-0700-00000A000000}"/>
    <hyperlink ref="B14:G14" location="'D05'!A17" display="VIH /sida" xr:uid="{00000000-0004-0000-0700-00000B000000}"/>
    <hyperlink ref="B15:G15" location="'D05'!A79" display="Tuberculose" xr:uid="{00000000-0004-0000-0700-00000C000000}"/>
  </hyperlinks>
  <pageMargins left="0.25" right="0.25" top="0.75" bottom="0.75" header="0.3" footer="0.3"/>
  <pageSetup paperSize="9" scale="61" fitToHeight="0" orientation="portrait" r:id="rId1"/>
  <rowBreaks count="1" manualBreakCount="1">
    <brk id="61" min="1" max="16"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Folha11"/>
  <dimension ref="A1:O106"/>
  <sheetViews>
    <sheetView zoomScaleNormal="100" workbookViewId="0"/>
  </sheetViews>
  <sheetFormatPr defaultColWidth="9.140625" defaultRowHeight="14.25" x14ac:dyDescent="0.2"/>
  <cols>
    <col min="1" max="1" width="2.7109375" style="5" customWidth="1"/>
    <col min="2" max="2" width="26.28515625" style="5" customWidth="1"/>
    <col min="3" max="7" width="9.140625" style="5" customWidth="1"/>
    <col min="8" max="10" width="8.85546875" style="5" customWidth="1"/>
    <col min="11" max="14" width="9.140625" style="5" customWidth="1"/>
    <col min="15" max="15" width="2.7109375" style="5" customWidth="1"/>
    <col min="16" max="16384" width="9.140625" style="5"/>
  </cols>
  <sheetData>
    <row r="1" spans="1:15" ht="9.9499999999999993" customHeight="1" x14ac:dyDescent="0.2">
      <c r="A1" s="16"/>
      <c r="B1" s="16"/>
      <c r="C1" s="16"/>
      <c r="D1" s="16"/>
      <c r="E1" s="16"/>
      <c r="F1" s="16"/>
      <c r="G1" s="16"/>
      <c r="H1" s="16"/>
      <c r="I1" s="16"/>
      <c r="J1" s="16"/>
      <c r="K1" s="16"/>
      <c r="L1" s="16"/>
      <c r="M1" s="16"/>
      <c r="N1" s="16"/>
      <c r="O1" s="16"/>
    </row>
    <row r="2" spans="1:15" ht="20.100000000000001" customHeight="1" thickBot="1" x14ac:dyDescent="0.3">
      <c r="A2" s="16"/>
      <c r="B2" s="745" t="str">
        <f>AUX!A1</f>
        <v>Perfil Local de Saúde 2020</v>
      </c>
      <c r="C2" s="745"/>
      <c r="D2" s="114"/>
      <c r="E2" s="114"/>
      <c r="F2" s="114"/>
      <c r="G2" s="763" t="str">
        <f>AUX!A3</f>
        <v>ACES Gerês/Cabreira</v>
      </c>
      <c r="H2" s="763"/>
      <c r="I2" s="763"/>
      <c r="J2" s="763"/>
      <c r="K2" s="763"/>
      <c r="L2" s="763"/>
      <c r="M2" s="763"/>
      <c r="N2" s="763"/>
      <c r="O2" s="16"/>
    </row>
    <row r="3" spans="1:15" ht="9.9499999999999993" customHeight="1" thickTop="1" x14ac:dyDescent="0.2">
      <c r="A3" s="16"/>
      <c r="B3" s="16"/>
      <c r="C3" s="16"/>
      <c r="D3" s="16"/>
      <c r="E3" s="16"/>
      <c r="F3" s="16"/>
      <c r="G3" s="16"/>
      <c r="H3" s="16"/>
      <c r="I3" s="16"/>
      <c r="J3" s="16"/>
      <c r="K3" s="16"/>
      <c r="L3" s="16"/>
      <c r="M3" s="16"/>
      <c r="N3" s="16"/>
      <c r="O3" s="16"/>
    </row>
    <row r="4" spans="1:15" x14ac:dyDescent="0.2">
      <c r="A4" s="16"/>
      <c r="B4" s="117" t="s">
        <v>11</v>
      </c>
      <c r="C4" s="16"/>
      <c r="D4" s="16"/>
      <c r="E4" s="16"/>
      <c r="F4" s="16"/>
      <c r="G4" s="16"/>
      <c r="H4" s="16"/>
      <c r="I4" s="16"/>
      <c r="J4" s="16"/>
      <c r="K4" s="16"/>
      <c r="L4" s="16"/>
      <c r="M4" s="16"/>
      <c r="N4" s="16"/>
      <c r="O4" s="16"/>
    </row>
    <row r="5" spans="1:15" ht="15" customHeight="1" x14ac:dyDescent="0.2">
      <c r="A5" s="16"/>
      <c r="B5" s="18"/>
      <c r="C5" s="16"/>
      <c r="D5" s="16"/>
      <c r="E5" s="16"/>
      <c r="F5" s="16"/>
      <c r="G5" s="16"/>
      <c r="H5" s="16"/>
      <c r="I5" s="16"/>
      <c r="J5" s="16"/>
      <c r="K5" s="16"/>
      <c r="L5" s="16"/>
      <c r="M5" s="16"/>
      <c r="N5" s="16"/>
      <c r="O5" s="16"/>
    </row>
    <row r="6" spans="1:15" s="116" customFormat="1" ht="24.95" customHeight="1" x14ac:dyDescent="0.25">
      <c r="A6" s="115"/>
      <c r="B6" s="764" t="s">
        <v>37</v>
      </c>
      <c r="C6" s="764"/>
      <c r="D6" s="764"/>
      <c r="E6" s="764"/>
      <c r="F6" s="764"/>
      <c r="G6" s="764"/>
      <c r="H6" s="764"/>
      <c r="I6" s="764"/>
      <c r="J6" s="764"/>
      <c r="K6" s="764"/>
      <c r="L6" s="764"/>
      <c r="M6" s="764"/>
      <c r="N6" s="764"/>
      <c r="O6" s="115"/>
    </row>
    <row r="7" spans="1:15" ht="18" customHeight="1" x14ac:dyDescent="0.2">
      <c r="A7" s="16"/>
      <c r="B7" s="744" t="s">
        <v>38</v>
      </c>
      <c r="C7" s="744"/>
      <c r="D7" s="744"/>
      <c r="E7" s="744"/>
      <c r="F7" s="744"/>
      <c r="G7" s="744"/>
      <c r="H7" s="16"/>
      <c r="I7" s="16"/>
      <c r="J7" s="16"/>
      <c r="K7" s="16"/>
      <c r="L7" s="16"/>
      <c r="M7" s="16"/>
      <c r="N7" s="16"/>
      <c r="O7" s="16"/>
    </row>
    <row r="8" spans="1:15" ht="15" customHeight="1" x14ac:dyDescent="0.2">
      <c r="A8" s="16"/>
      <c r="B8" s="757" t="s">
        <v>39</v>
      </c>
      <c r="C8" s="757"/>
      <c r="D8" s="757"/>
      <c r="E8" s="757"/>
      <c r="F8" s="757"/>
      <c r="G8" s="757"/>
      <c r="H8" s="16"/>
      <c r="I8" s="16"/>
      <c r="J8" s="16"/>
      <c r="K8" s="16"/>
      <c r="L8" s="16"/>
      <c r="M8" s="16"/>
      <c r="N8" s="16"/>
      <c r="O8" s="16"/>
    </row>
    <row r="9" spans="1:15" ht="15" customHeight="1" x14ac:dyDescent="0.2">
      <c r="A9" s="16"/>
      <c r="B9" s="758" t="s">
        <v>40</v>
      </c>
      <c r="C9" s="758"/>
      <c r="D9" s="758"/>
      <c r="E9" s="758"/>
      <c r="F9" s="758"/>
      <c r="G9" s="758"/>
      <c r="H9" s="16"/>
      <c r="I9" s="16"/>
      <c r="J9" s="16"/>
      <c r="K9" s="16"/>
      <c r="L9" s="16"/>
      <c r="M9" s="16"/>
      <c r="N9" s="16"/>
      <c r="O9" s="16"/>
    </row>
    <row r="10" spans="1:15" ht="15" customHeight="1" x14ac:dyDescent="0.2">
      <c r="A10" s="16"/>
      <c r="B10" s="758" t="s">
        <v>41</v>
      </c>
      <c r="C10" s="758"/>
      <c r="D10" s="758"/>
      <c r="E10" s="758"/>
      <c r="F10" s="758"/>
      <c r="G10" s="758"/>
      <c r="H10" s="16"/>
      <c r="I10" s="16"/>
      <c r="J10" s="16"/>
      <c r="K10" s="16"/>
      <c r="L10" s="16"/>
      <c r="M10" s="16"/>
      <c r="N10" s="16"/>
      <c r="O10" s="16"/>
    </row>
    <row r="11" spans="1:15" ht="15" customHeight="1" x14ac:dyDescent="0.2">
      <c r="A11" s="16"/>
      <c r="B11" s="758" t="s">
        <v>42</v>
      </c>
      <c r="C11" s="758"/>
      <c r="D11" s="758"/>
      <c r="E11" s="758"/>
      <c r="F11" s="758"/>
      <c r="G11" s="758"/>
      <c r="H11" s="16"/>
      <c r="I11" s="16"/>
      <c r="J11" s="16"/>
      <c r="K11" s="16"/>
      <c r="L11" s="16"/>
      <c r="M11" s="16"/>
      <c r="N11" s="16"/>
      <c r="O11" s="16"/>
    </row>
    <row r="12" spans="1:15" ht="15" customHeight="1" x14ac:dyDescent="0.2">
      <c r="A12" s="16"/>
      <c r="B12" s="758" t="s">
        <v>43</v>
      </c>
      <c r="C12" s="758"/>
      <c r="D12" s="758"/>
      <c r="E12" s="758"/>
      <c r="F12" s="758"/>
      <c r="G12" s="758"/>
      <c r="H12" s="16"/>
      <c r="I12" s="16"/>
      <c r="J12" s="16"/>
      <c r="K12" s="16"/>
      <c r="L12" s="16"/>
      <c r="M12" s="16"/>
      <c r="N12" s="16"/>
      <c r="O12" s="16"/>
    </row>
    <row r="13" spans="1:15" ht="15" customHeight="1" x14ac:dyDescent="0.2">
      <c r="A13" s="16"/>
      <c r="B13" s="744" t="s">
        <v>44</v>
      </c>
      <c r="C13" s="744"/>
      <c r="D13" s="744"/>
      <c r="E13" s="744"/>
      <c r="F13" s="744"/>
      <c r="G13" s="744"/>
      <c r="H13" s="16"/>
      <c r="I13" s="16"/>
      <c r="J13" s="16"/>
      <c r="K13" s="16"/>
      <c r="L13" s="16"/>
      <c r="M13" s="16"/>
      <c r="N13" s="16"/>
      <c r="O13" s="16"/>
    </row>
    <row r="14" spans="1:15" ht="15" customHeight="1" x14ac:dyDescent="0.2">
      <c r="A14" s="16"/>
      <c r="B14" s="744" t="s">
        <v>45</v>
      </c>
      <c r="C14" s="744"/>
      <c r="D14" s="744"/>
      <c r="E14" s="744"/>
      <c r="F14" s="744"/>
      <c r="G14" s="744"/>
      <c r="H14" s="16"/>
      <c r="I14" s="16"/>
      <c r="J14" s="16"/>
      <c r="K14" s="16"/>
      <c r="L14" s="16"/>
      <c r="M14" s="16"/>
      <c r="N14" s="16"/>
      <c r="O14" s="16"/>
    </row>
    <row r="15" spans="1:15" ht="15" customHeight="1" x14ac:dyDescent="0.2">
      <c r="A15" s="16"/>
      <c r="B15" s="744" t="s">
        <v>46</v>
      </c>
      <c r="C15" s="744"/>
      <c r="D15" s="744"/>
      <c r="E15" s="744"/>
      <c r="F15" s="744"/>
      <c r="G15" s="744"/>
      <c r="H15" s="16"/>
      <c r="I15" s="16"/>
      <c r="J15" s="16"/>
      <c r="K15" s="16"/>
      <c r="L15" s="16"/>
      <c r="M15" s="16"/>
      <c r="N15" s="16"/>
      <c r="O15" s="16"/>
    </row>
    <row r="16" spans="1:15" ht="20.100000000000001" customHeight="1" x14ac:dyDescent="0.2">
      <c r="A16" s="16"/>
      <c r="B16" s="16"/>
      <c r="C16" s="16"/>
      <c r="D16" s="16"/>
      <c r="E16" s="16"/>
      <c r="F16" s="16"/>
      <c r="G16" s="16"/>
      <c r="H16" s="16"/>
      <c r="I16" s="16"/>
      <c r="J16" s="16"/>
      <c r="K16" s="16"/>
      <c r="L16" s="16"/>
      <c r="M16" s="16"/>
      <c r="N16" s="16"/>
      <c r="O16" s="16"/>
    </row>
    <row r="17" spans="1:15" ht="20.100000000000001" customHeight="1" thickBot="1" x14ac:dyDescent="0.3">
      <c r="A17" s="16"/>
      <c r="B17" s="759" t="s">
        <v>42</v>
      </c>
      <c r="C17" s="759"/>
      <c r="D17" s="759"/>
      <c r="E17" s="759"/>
      <c r="F17" s="759"/>
      <c r="G17" s="759"/>
      <c r="H17" s="759"/>
      <c r="I17" s="759"/>
      <c r="J17" s="759"/>
      <c r="K17" s="759"/>
      <c r="L17" s="759"/>
      <c r="M17" s="759"/>
      <c r="N17" s="759"/>
      <c r="O17" s="16"/>
    </row>
    <row r="18" spans="1:15" ht="9.9499999999999993" customHeight="1" x14ac:dyDescent="0.2">
      <c r="A18" s="16"/>
      <c r="B18" s="16"/>
      <c r="C18" s="16"/>
      <c r="D18" s="16"/>
      <c r="E18" s="16"/>
      <c r="F18" s="16"/>
      <c r="G18" s="16"/>
      <c r="H18" s="16"/>
      <c r="I18" s="16"/>
      <c r="J18" s="16"/>
      <c r="K18" s="16"/>
      <c r="L18" s="16"/>
      <c r="M18" s="16"/>
      <c r="N18" s="16"/>
      <c r="O18" s="16"/>
    </row>
    <row r="19" spans="1:15" ht="15.95" customHeight="1" x14ac:dyDescent="0.2">
      <c r="A19" s="16"/>
      <c r="B19" s="747" t="s">
        <v>181</v>
      </c>
      <c r="C19" s="747"/>
      <c r="D19" s="747"/>
      <c r="E19" s="747"/>
      <c r="F19" s="747"/>
      <c r="G19" s="747"/>
      <c r="H19" s="747"/>
      <c r="I19" s="747"/>
      <c r="J19" s="747"/>
      <c r="K19" s="747"/>
      <c r="L19" s="747"/>
      <c r="M19" s="747"/>
      <c r="N19" s="747"/>
      <c r="O19" s="16"/>
    </row>
    <row r="20" spans="1:15" ht="15" customHeight="1" x14ac:dyDescent="0.2">
      <c r="A20" s="16"/>
      <c r="B20" s="16"/>
      <c r="C20" s="16"/>
      <c r="D20" s="16"/>
      <c r="E20" s="16"/>
      <c r="F20" s="16"/>
      <c r="G20" s="16"/>
      <c r="H20" s="16"/>
      <c r="I20" s="16"/>
      <c r="J20" s="16"/>
      <c r="K20" s="16"/>
      <c r="L20" s="16"/>
      <c r="M20" s="16"/>
      <c r="N20" s="16"/>
      <c r="O20" s="16"/>
    </row>
    <row r="21" spans="1:15" ht="15" customHeight="1" x14ac:dyDescent="0.2">
      <c r="A21" s="16"/>
      <c r="B21" s="16"/>
      <c r="C21" s="16"/>
      <c r="D21" s="16"/>
      <c r="E21" s="16"/>
      <c r="F21" s="16"/>
      <c r="G21" s="16"/>
      <c r="H21" s="16"/>
      <c r="I21" s="16"/>
      <c r="J21" s="16"/>
      <c r="K21" s="16"/>
      <c r="L21" s="16"/>
      <c r="M21" s="16"/>
      <c r="N21" s="16"/>
      <c r="O21" s="16"/>
    </row>
    <row r="22" spans="1:15" ht="15" customHeight="1" x14ac:dyDescent="0.2">
      <c r="A22" s="16"/>
      <c r="B22" s="16"/>
      <c r="C22" s="16"/>
      <c r="D22" s="16"/>
      <c r="E22" s="16"/>
      <c r="F22" s="16"/>
      <c r="G22" s="16"/>
      <c r="H22" s="16"/>
      <c r="I22" s="16"/>
      <c r="J22" s="16"/>
      <c r="K22" s="16"/>
      <c r="L22" s="16"/>
      <c r="M22" s="16"/>
      <c r="N22" s="16"/>
      <c r="O22" s="16"/>
    </row>
    <row r="23" spans="1:15" ht="15" customHeight="1" x14ac:dyDescent="0.2">
      <c r="A23" s="16"/>
      <c r="B23" s="16"/>
      <c r="C23" s="16"/>
      <c r="D23" s="16"/>
      <c r="E23" s="16"/>
      <c r="F23" s="16"/>
      <c r="G23" s="16"/>
      <c r="H23" s="16"/>
      <c r="I23" s="16"/>
      <c r="J23" s="16"/>
      <c r="K23" s="16"/>
      <c r="L23" s="16"/>
      <c r="M23" s="16"/>
      <c r="N23" s="16"/>
      <c r="O23" s="16"/>
    </row>
    <row r="24" spans="1:15" ht="15" customHeight="1" x14ac:dyDescent="0.2">
      <c r="A24" s="16"/>
      <c r="B24" s="16"/>
      <c r="C24" s="16"/>
      <c r="D24" s="16"/>
      <c r="E24" s="16"/>
      <c r="F24" s="16"/>
      <c r="G24" s="16"/>
      <c r="H24" s="16"/>
      <c r="I24" s="16"/>
      <c r="J24" s="16"/>
      <c r="K24" s="16"/>
      <c r="L24" s="16"/>
      <c r="M24" s="16"/>
      <c r="N24" s="16"/>
      <c r="O24" s="16"/>
    </row>
    <row r="25" spans="1:15" ht="60" customHeight="1" x14ac:dyDescent="0.2">
      <c r="A25" s="16"/>
      <c r="B25" s="16"/>
      <c r="C25" s="16"/>
      <c r="D25" s="16"/>
      <c r="E25" s="16"/>
      <c r="F25" s="16"/>
      <c r="G25" s="16"/>
      <c r="H25" s="16"/>
      <c r="I25" s="16"/>
      <c r="J25" s="16"/>
      <c r="K25" s="16"/>
      <c r="L25" s="16"/>
      <c r="M25" s="16"/>
      <c r="N25" s="16"/>
      <c r="O25" s="16"/>
    </row>
    <row r="26" spans="1:15" ht="15" customHeight="1" x14ac:dyDescent="0.2">
      <c r="A26" s="16"/>
      <c r="B26" s="16"/>
      <c r="C26" s="16"/>
      <c r="D26" s="16"/>
      <c r="E26" s="16"/>
      <c r="F26" s="16"/>
      <c r="G26" s="16"/>
      <c r="H26" s="16"/>
      <c r="I26" s="16"/>
      <c r="J26" s="16"/>
      <c r="K26" s="16"/>
      <c r="L26" s="16"/>
      <c r="M26" s="16"/>
      <c r="N26" s="16"/>
      <c r="O26" s="16"/>
    </row>
    <row r="27" spans="1:15" ht="15" customHeight="1" x14ac:dyDescent="0.2">
      <c r="A27" s="16"/>
      <c r="B27" s="16"/>
      <c r="C27" s="16"/>
      <c r="D27" s="16"/>
      <c r="E27" s="16"/>
      <c r="F27" s="16"/>
      <c r="G27" s="16"/>
      <c r="H27" s="16"/>
      <c r="I27" s="16"/>
      <c r="J27" s="16"/>
      <c r="K27" s="16"/>
      <c r="L27" s="16"/>
      <c r="M27" s="16"/>
      <c r="N27" s="16"/>
      <c r="O27" s="16"/>
    </row>
    <row r="28" spans="1:15" ht="15" customHeight="1" x14ac:dyDescent="0.2">
      <c r="A28" s="16"/>
      <c r="B28" s="16"/>
      <c r="C28" s="16"/>
      <c r="D28" s="16"/>
      <c r="E28" s="16"/>
      <c r="F28" s="16"/>
      <c r="G28" s="16"/>
      <c r="H28" s="16"/>
      <c r="I28" s="16"/>
      <c r="J28" s="16"/>
      <c r="K28" s="16"/>
      <c r="L28" s="16"/>
      <c r="M28" s="16"/>
      <c r="N28" s="16"/>
      <c r="O28" s="16"/>
    </row>
    <row r="29" spans="1:15" ht="15" customHeight="1" x14ac:dyDescent="0.2">
      <c r="A29" s="16"/>
      <c r="B29" s="16"/>
      <c r="C29" s="16"/>
      <c r="D29" s="16"/>
      <c r="E29" s="16"/>
      <c r="F29" s="16"/>
      <c r="G29" s="16"/>
      <c r="H29" s="16"/>
      <c r="I29" s="16"/>
      <c r="J29" s="16"/>
      <c r="K29" s="16"/>
      <c r="L29" s="16"/>
      <c r="M29" s="16"/>
      <c r="N29" s="16"/>
      <c r="O29" s="16"/>
    </row>
    <row r="30" spans="1:15" ht="15" customHeight="1" x14ac:dyDescent="0.2">
      <c r="A30" s="16"/>
      <c r="B30" s="16"/>
      <c r="C30" s="16"/>
      <c r="D30" s="16"/>
      <c r="E30" s="16"/>
      <c r="F30" s="16"/>
      <c r="G30" s="16"/>
      <c r="H30" s="16"/>
      <c r="I30" s="16"/>
      <c r="J30" s="16"/>
      <c r="K30" s="16"/>
      <c r="L30" s="16"/>
      <c r="M30" s="16"/>
      <c r="N30" s="16"/>
      <c r="O30" s="16"/>
    </row>
    <row r="31" spans="1:15" ht="15" customHeight="1" x14ac:dyDescent="0.2">
      <c r="A31" s="16"/>
      <c r="B31" s="16"/>
      <c r="C31" s="16"/>
      <c r="D31" s="16"/>
      <c r="E31" s="16"/>
      <c r="F31" s="16"/>
      <c r="G31" s="16"/>
      <c r="H31" s="16"/>
      <c r="I31" s="16"/>
      <c r="J31" s="16"/>
      <c r="K31" s="16"/>
      <c r="L31" s="16"/>
      <c r="M31" s="16"/>
      <c r="N31" s="16"/>
      <c r="O31" s="16"/>
    </row>
    <row r="32" spans="1:15" ht="15" customHeight="1" x14ac:dyDescent="0.2">
      <c r="A32" s="16"/>
      <c r="B32" s="16"/>
      <c r="C32" s="16"/>
      <c r="D32" s="16"/>
      <c r="E32" s="16"/>
      <c r="F32" s="16"/>
      <c r="G32" s="16"/>
      <c r="H32" s="16"/>
      <c r="I32" s="16"/>
      <c r="J32" s="16"/>
      <c r="K32" s="16"/>
      <c r="L32" s="16"/>
      <c r="M32" s="16"/>
      <c r="N32" s="16"/>
      <c r="O32" s="16"/>
    </row>
    <row r="33" spans="1:15" ht="15" customHeight="1" x14ac:dyDescent="0.2">
      <c r="A33" s="16"/>
      <c r="B33" s="16"/>
      <c r="C33" s="16"/>
      <c r="D33" s="16"/>
      <c r="E33" s="16"/>
      <c r="F33" s="16"/>
      <c r="G33" s="16"/>
      <c r="H33" s="16"/>
      <c r="I33" s="16"/>
      <c r="J33" s="16"/>
      <c r="K33" s="16"/>
      <c r="L33" s="16"/>
      <c r="M33" s="16"/>
      <c r="N33" s="16"/>
      <c r="O33" s="16"/>
    </row>
    <row r="34" spans="1:15" ht="15" customHeight="1" x14ac:dyDescent="0.2">
      <c r="A34" s="16"/>
      <c r="B34" s="16"/>
      <c r="C34" s="16"/>
      <c r="D34" s="16"/>
      <c r="E34" s="16"/>
      <c r="F34" s="16"/>
      <c r="G34" s="16"/>
      <c r="H34" s="16"/>
      <c r="I34" s="16"/>
      <c r="J34" s="16"/>
      <c r="K34" s="16"/>
      <c r="L34" s="16"/>
      <c r="M34" s="16"/>
      <c r="N34" s="16"/>
      <c r="O34" s="16"/>
    </row>
    <row r="35" spans="1:15" ht="15" customHeight="1" x14ac:dyDescent="0.2">
      <c r="A35" s="16"/>
      <c r="B35" s="16"/>
      <c r="C35" s="16"/>
      <c r="D35" s="16"/>
      <c r="E35" s="16"/>
      <c r="F35" s="16"/>
      <c r="G35" s="16"/>
      <c r="H35" s="16"/>
      <c r="I35" s="16"/>
      <c r="J35" s="16"/>
      <c r="K35" s="16"/>
      <c r="L35" s="16"/>
      <c r="M35" s="16"/>
      <c r="N35" s="16"/>
      <c r="O35" s="16"/>
    </row>
    <row r="36" spans="1:15" ht="15" customHeight="1" x14ac:dyDescent="0.2">
      <c r="A36" s="16"/>
      <c r="B36" s="16"/>
      <c r="C36" s="16"/>
      <c r="D36" s="16"/>
      <c r="E36" s="16"/>
      <c r="F36" s="16"/>
      <c r="G36" s="16"/>
      <c r="H36" s="16"/>
      <c r="I36" s="16"/>
      <c r="J36" s="16"/>
      <c r="K36" s="16"/>
      <c r="L36" s="16"/>
      <c r="M36" s="16"/>
      <c r="N36" s="16"/>
      <c r="O36" s="16"/>
    </row>
    <row r="37" spans="1:15" ht="15" customHeight="1" x14ac:dyDescent="0.2">
      <c r="A37" s="16"/>
      <c r="B37" s="16"/>
      <c r="C37" s="16"/>
      <c r="D37" s="16"/>
      <c r="E37" s="16"/>
      <c r="F37" s="16"/>
      <c r="G37" s="16"/>
      <c r="H37" s="16"/>
      <c r="I37" s="16"/>
      <c r="J37" s="16"/>
      <c r="K37" s="16"/>
      <c r="L37" s="16"/>
      <c r="M37" s="16"/>
      <c r="N37" s="16"/>
      <c r="O37" s="16"/>
    </row>
    <row r="38" spans="1:15" ht="15" customHeight="1" x14ac:dyDescent="0.2">
      <c r="A38" s="16"/>
      <c r="B38" s="16"/>
      <c r="C38" s="16"/>
      <c r="D38" s="16"/>
      <c r="E38" s="16"/>
      <c r="F38" s="16"/>
      <c r="G38" s="16"/>
      <c r="H38" s="16"/>
      <c r="I38" s="16"/>
      <c r="J38" s="16"/>
      <c r="K38" s="16"/>
      <c r="L38" s="16"/>
      <c r="M38" s="16"/>
      <c r="N38" s="16"/>
      <c r="O38" s="16"/>
    </row>
    <row r="39" spans="1:15" ht="15" customHeight="1" x14ac:dyDescent="0.2">
      <c r="A39" s="16"/>
      <c r="B39" s="760" t="s">
        <v>182</v>
      </c>
      <c r="C39" s="760"/>
      <c r="D39" s="426"/>
      <c r="E39" s="426"/>
      <c r="F39" s="16"/>
      <c r="G39" s="16"/>
      <c r="H39" s="16"/>
      <c r="I39" s="16"/>
      <c r="J39" s="16"/>
      <c r="K39" s="762" t="s">
        <v>183</v>
      </c>
      <c r="L39" s="645"/>
      <c r="M39" s="645"/>
      <c r="N39" s="645"/>
      <c r="O39" s="645"/>
    </row>
    <row r="40" spans="1:15" ht="15" customHeight="1" x14ac:dyDescent="0.2">
      <c r="A40" s="16"/>
      <c r="B40" s="104" t="s">
        <v>67</v>
      </c>
      <c r="C40" s="16"/>
      <c r="D40" s="16"/>
      <c r="E40" s="16"/>
      <c r="F40" s="16"/>
      <c r="G40" s="16"/>
      <c r="H40" s="16"/>
      <c r="I40" s="16"/>
      <c r="J40" s="16"/>
      <c r="K40" s="645"/>
      <c r="L40" s="645"/>
      <c r="M40" s="645"/>
      <c r="N40" s="645"/>
      <c r="O40" s="645"/>
    </row>
    <row r="41" spans="1:15" ht="20.100000000000001" customHeight="1" x14ac:dyDescent="0.2">
      <c r="A41" s="16"/>
      <c r="B41" s="16"/>
      <c r="C41" s="16"/>
      <c r="D41" s="16"/>
      <c r="E41" s="16"/>
      <c r="F41" s="16"/>
      <c r="G41" s="16"/>
      <c r="H41" s="16"/>
      <c r="I41" s="16"/>
      <c r="J41" s="16"/>
      <c r="K41" s="16"/>
      <c r="L41" s="16"/>
      <c r="M41" s="16"/>
      <c r="N41" s="16"/>
      <c r="O41" s="16"/>
    </row>
    <row r="42" spans="1:15" ht="15.95" customHeight="1" x14ac:dyDescent="0.2">
      <c r="A42" s="16"/>
      <c r="B42" s="747" t="s">
        <v>184</v>
      </c>
      <c r="C42" s="747"/>
      <c r="D42" s="747"/>
      <c r="E42" s="747"/>
      <c r="F42" s="747"/>
      <c r="G42" s="747"/>
      <c r="H42" s="747"/>
      <c r="I42" s="747"/>
      <c r="J42" s="747"/>
      <c r="K42" s="747"/>
      <c r="L42" s="747"/>
      <c r="M42" s="747"/>
      <c r="N42" s="747"/>
      <c r="O42" s="16"/>
    </row>
    <row r="43" spans="1:15" ht="15" customHeight="1" x14ac:dyDescent="0.2">
      <c r="A43" s="16"/>
      <c r="B43" s="16"/>
      <c r="C43" s="16"/>
      <c r="D43" s="16"/>
      <c r="E43" s="16"/>
      <c r="F43" s="16"/>
      <c r="G43" s="16"/>
      <c r="H43" s="16"/>
      <c r="I43" s="16"/>
      <c r="J43" s="16"/>
      <c r="K43" s="16"/>
      <c r="L43" s="16"/>
      <c r="M43" s="16"/>
      <c r="N43" s="16"/>
      <c r="O43" s="16"/>
    </row>
    <row r="44" spans="1:15" ht="15" customHeight="1" x14ac:dyDescent="0.2">
      <c r="A44" s="16"/>
      <c r="B44" s="16"/>
      <c r="C44" s="16"/>
      <c r="D44" s="16"/>
      <c r="E44" s="16"/>
      <c r="F44" s="16"/>
      <c r="G44" s="16"/>
      <c r="H44" s="16"/>
      <c r="I44" s="16"/>
      <c r="J44" s="16"/>
      <c r="K44" s="16"/>
      <c r="L44" s="16"/>
      <c r="M44" s="16"/>
      <c r="N44" s="16"/>
      <c r="O44" s="16"/>
    </row>
    <row r="45" spans="1:15" ht="15" customHeight="1" x14ac:dyDescent="0.2">
      <c r="A45" s="16"/>
      <c r="B45" s="16"/>
      <c r="C45" s="16"/>
      <c r="D45" s="16"/>
      <c r="E45" s="16"/>
      <c r="F45" s="16"/>
      <c r="G45" s="16"/>
      <c r="H45" s="16"/>
      <c r="I45" s="16"/>
      <c r="J45" s="16"/>
      <c r="K45" s="16"/>
      <c r="L45" s="16"/>
      <c r="M45" s="16"/>
      <c r="N45" s="16"/>
      <c r="O45" s="16"/>
    </row>
    <row r="46" spans="1:15" ht="15" customHeight="1" x14ac:dyDescent="0.2">
      <c r="A46" s="16"/>
      <c r="B46" s="16"/>
      <c r="C46" s="16"/>
      <c r="D46" s="16"/>
      <c r="E46" s="16"/>
      <c r="F46" s="16"/>
      <c r="G46" s="16"/>
      <c r="H46" s="16"/>
      <c r="I46" s="16"/>
      <c r="J46" s="16"/>
      <c r="K46" s="16"/>
      <c r="L46" s="16"/>
      <c r="M46" s="16"/>
      <c r="N46" s="16"/>
      <c r="O46" s="16"/>
    </row>
    <row r="47" spans="1:15" ht="15" customHeight="1" x14ac:dyDescent="0.2">
      <c r="A47" s="16"/>
      <c r="B47" s="16"/>
      <c r="C47" s="16"/>
      <c r="D47" s="16"/>
      <c r="E47" s="16"/>
      <c r="F47" s="16"/>
      <c r="G47" s="16"/>
      <c r="H47" s="16"/>
      <c r="I47" s="16"/>
      <c r="J47" s="16"/>
      <c r="K47" s="16"/>
      <c r="L47" s="16"/>
      <c r="M47" s="16"/>
      <c r="N47" s="16"/>
      <c r="O47" s="16"/>
    </row>
    <row r="48" spans="1:15" ht="15" customHeight="1" x14ac:dyDescent="0.2">
      <c r="A48" s="16"/>
      <c r="B48" s="16"/>
      <c r="C48" s="16"/>
      <c r="D48" s="16"/>
      <c r="E48" s="16"/>
      <c r="F48" s="16"/>
      <c r="G48" s="16"/>
      <c r="H48" s="16"/>
      <c r="I48" s="16"/>
      <c r="J48" s="16"/>
      <c r="K48" s="16"/>
      <c r="L48" s="16"/>
      <c r="M48" s="16"/>
      <c r="N48" s="16"/>
      <c r="O48" s="16"/>
    </row>
    <row r="49" spans="1:15" ht="15" customHeight="1" x14ac:dyDescent="0.2">
      <c r="A49" s="16"/>
      <c r="B49" s="16"/>
      <c r="C49" s="16"/>
      <c r="D49" s="16"/>
      <c r="E49" s="16"/>
      <c r="F49" s="16"/>
      <c r="G49" s="16"/>
      <c r="H49" s="16"/>
      <c r="I49" s="16"/>
      <c r="J49" s="16"/>
      <c r="K49" s="16"/>
      <c r="L49" s="16"/>
      <c r="M49" s="16"/>
      <c r="N49" s="16"/>
      <c r="O49" s="16"/>
    </row>
    <row r="50" spans="1:15" ht="60" customHeight="1" x14ac:dyDescent="0.2">
      <c r="A50" s="16"/>
      <c r="B50" s="16"/>
      <c r="C50" s="16"/>
      <c r="D50" s="16"/>
      <c r="E50" s="16"/>
      <c r="F50" s="16"/>
      <c r="G50" s="16"/>
      <c r="H50" s="16"/>
      <c r="I50" s="16"/>
      <c r="J50" s="16"/>
      <c r="K50" s="16"/>
      <c r="L50" s="16"/>
      <c r="M50" s="16"/>
      <c r="N50" s="16"/>
      <c r="O50" s="16"/>
    </row>
    <row r="51" spans="1:15" ht="15" customHeight="1" x14ac:dyDescent="0.2">
      <c r="A51" s="16"/>
      <c r="B51" s="16"/>
      <c r="C51" s="16"/>
      <c r="D51" s="16"/>
      <c r="E51" s="16"/>
      <c r="F51" s="16"/>
      <c r="G51" s="16"/>
      <c r="H51" s="16"/>
      <c r="I51" s="16"/>
      <c r="J51" s="16"/>
      <c r="K51" s="16"/>
      <c r="L51" s="16"/>
      <c r="M51" s="16"/>
      <c r="N51" s="16"/>
      <c r="O51" s="16"/>
    </row>
    <row r="52" spans="1:15" ht="15" customHeight="1" x14ac:dyDescent="0.2">
      <c r="A52" s="16"/>
      <c r="B52" s="16"/>
      <c r="C52" s="16"/>
      <c r="D52" s="16"/>
      <c r="E52" s="16"/>
      <c r="F52" s="16"/>
      <c r="G52" s="16"/>
      <c r="H52" s="16"/>
      <c r="I52" s="16"/>
      <c r="J52" s="16"/>
      <c r="K52" s="16"/>
      <c r="L52" s="16"/>
      <c r="M52" s="16"/>
      <c r="N52" s="16"/>
      <c r="O52" s="16"/>
    </row>
    <row r="53" spans="1:15" ht="15" customHeight="1" x14ac:dyDescent="0.2">
      <c r="A53" s="16"/>
      <c r="B53" s="16"/>
      <c r="C53" s="16"/>
      <c r="D53" s="16"/>
      <c r="E53" s="16"/>
      <c r="F53" s="16"/>
      <c r="G53" s="16"/>
      <c r="H53" s="16"/>
      <c r="I53" s="16"/>
      <c r="J53" s="16"/>
      <c r="K53" s="16"/>
      <c r="L53" s="16"/>
      <c r="M53" s="16"/>
      <c r="N53" s="16"/>
      <c r="O53" s="16"/>
    </row>
    <row r="54" spans="1:15" ht="15" customHeight="1" x14ac:dyDescent="0.2">
      <c r="A54" s="16"/>
      <c r="B54" s="16"/>
      <c r="C54" s="16"/>
      <c r="D54" s="16"/>
      <c r="E54" s="16"/>
      <c r="F54" s="16"/>
      <c r="G54" s="16"/>
      <c r="H54" s="16"/>
      <c r="I54" s="16"/>
      <c r="J54" s="16"/>
      <c r="K54" s="16"/>
      <c r="L54" s="16"/>
      <c r="M54" s="16"/>
      <c r="N54" s="16"/>
      <c r="O54" s="16"/>
    </row>
    <row r="55" spans="1:15" ht="15" customHeight="1" x14ac:dyDescent="0.2">
      <c r="A55" s="16"/>
      <c r="B55" s="16"/>
      <c r="C55" s="16"/>
      <c r="D55" s="16"/>
      <c r="E55" s="16"/>
      <c r="F55" s="16"/>
      <c r="G55" s="16"/>
      <c r="H55" s="16"/>
      <c r="I55" s="16"/>
      <c r="J55" s="16"/>
      <c r="K55" s="16"/>
      <c r="L55" s="16"/>
      <c r="M55" s="16"/>
      <c r="N55" s="16"/>
      <c r="O55" s="16"/>
    </row>
    <row r="56" spans="1:15" ht="15" customHeight="1" x14ac:dyDescent="0.2">
      <c r="A56" s="16"/>
      <c r="B56" s="16"/>
      <c r="C56" s="16"/>
      <c r="D56" s="16"/>
      <c r="E56" s="16"/>
      <c r="F56" s="16"/>
      <c r="G56" s="16"/>
      <c r="H56" s="16"/>
      <c r="I56" s="16"/>
      <c r="J56" s="16"/>
      <c r="K56" s="16"/>
      <c r="L56" s="16"/>
      <c r="M56" s="16"/>
      <c r="N56" s="16"/>
      <c r="O56" s="16"/>
    </row>
    <row r="57" spans="1:15" ht="15" customHeight="1" x14ac:dyDescent="0.2">
      <c r="A57" s="16"/>
      <c r="B57" s="16"/>
      <c r="C57" s="16"/>
      <c r="D57" s="16"/>
      <c r="E57" s="16"/>
      <c r="F57" s="16"/>
      <c r="G57" s="16"/>
      <c r="H57" s="16"/>
      <c r="I57" s="16"/>
      <c r="J57" s="16"/>
      <c r="K57" s="16"/>
      <c r="L57" s="16"/>
      <c r="M57" s="16"/>
      <c r="N57" s="16"/>
      <c r="O57" s="16"/>
    </row>
    <row r="58" spans="1:15" ht="15" customHeight="1" x14ac:dyDescent="0.2">
      <c r="A58" s="16"/>
      <c r="B58" s="16"/>
      <c r="C58" s="16"/>
      <c r="D58" s="16"/>
      <c r="E58" s="16"/>
      <c r="F58" s="16"/>
      <c r="G58" s="16"/>
      <c r="H58" s="16"/>
      <c r="I58" s="16"/>
      <c r="J58" s="16"/>
      <c r="K58" s="16"/>
      <c r="L58" s="16"/>
      <c r="M58" s="16"/>
      <c r="N58" s="16"/>
      <c r="O58" s="16"/>
    </row>
    <row r="59" spans="1:15" ht="15" customHeight="1" x14ac:dyDescent="0.2">
      <c r="A59" s="16"/>
      <c r="B59" s="16"/>
      <c r="C59" s="16"/>
      <c r="D59" s="16"/>
      <c r="E59" s="16"/>
      <c r="F59" s="16"/>
      <c r="G59" s="16"/>
      <c r="H59" s="16"/>
      <c r="I59" s="16"/>
      <c r="J59" s="16"/>
      <c r="K59" s="16"/>
      <c r="L59" s="16"/>
      <c r="M59" s="16"/>
      <c r="N59" s="16"/>
      <c r="O59" s="16"/>
    </row>
    <row r="60" spans="1:15" ht="15" customHeight="1" x14ac:dyDescent="0.2">
      <c r="A60" s="16"/>
      <c r="B60" s="16"/>
      <c r="C60" s="16"/>
      <c r="D60" s="16"/>
      <c r="E60" s="16"/>
      <c r="F60" s="16"/>
      <c r="G60" s="16"/>
      <c r="H60" s="16"/>
      <c r="I60" s="16"/>
      <c r="J60" s="16"/>
      <c r="K60" s="16"/>
      <c r="L60" s="16"/>
      <c r="M60" s="16"/>
      <c r="N60" s="16"/>
      <c r="O60" s="16"/>
    </row>
    <row r="61" spans="1:15" ht="15" customHeight="1" x14ac:dyDescent="0.2">
      <c r="A61" s="16"/>
      <c r="B61" s="16"/>
      <c r="C61" s="16"/>
      <c r="D61" s="16"/>
      <c r="E61" s="16"/>
      <c r="F61" s="16"/>
      <c r="G61" s="16"/>
      <c r="H61" s="16"/>
      <c r="I61" s="16"/>
      <c r="J61" s="16"/>
      <c r="K61" s="16"/>
      <c r="L61" s="16"/>
      <c r="M61" s="16"/>
      <c r="N61" s="16"/>
      <c r="O61" s="16"/>
    </row>
    <row r="62" spans="1:15" ht="15" customHeight="1" x14ac:dyDescent="0.2">
      <c r="A62" s="16"/>
      <c r="B62" s="760" t="s">
        <v>182</v>
      </c>
      <c r="C62" s="760"/>
      <c r="D62" s="16"/>
      <c r="E62" s="16"/>
      <c r="F62" s="16"/>
      <c r="G62" s="16"/>
      <c r="H62" s="16"/>
      <c r="I62" s="16"/>
      <c r="J62" s="16"/>
      <c r="K62" s="762" t="s">
        <v>183</v>
      </c>
      <c r="L62" s="645"/>
      <c r="M62" s="645"/>
      <c r="N62" s="645"/>
      <c r="O62" s="645"/>
    </row>
    <row r="63" spans="1:15" ht="15" customHeight="1" x14ac:dyDescent="0.2">
      <c r="A63" s="16"/>
      <c r="B63" s="104" t="s">
        <v>67</v>
      </c>
      <c r="C63" s="16"/>
      <c r="D63" s="16"/>
      <c r="E63" s="16"/>
      <c r="F63" s="16"/>
      <c r="G63" s="16"/>
      <c r="H63" s="16"/>
      <c r="I63" s="16"/>
      <c r="J63" s="16"/>
      <c r="K63" s="645"/>
      <c r="L63" s="645"/>
      <c r="M63" s="645"/>
      <c r="N63" s="645"/>
      <c r="O63" s="645"/>
    </row>
    <row r="64" spans="1:15" ht="20.100000000000001" customHeight="1" x14ac:dyDescent="0.2">
      <c r="A64" s="16"/>
      <c r="B64" s="16"/>
      <c r="C64" s="16"/>
      <c r="D64" s="16"/>
      <c r="E64" s="16"/>
      <c r="F64" s="16"/>
      <c r="G64" s="16"/>
      <c r="H64" s="16"/>
      <c r="I64" s="16"/>
      <c r="J64" s="16"/>
      <c r="K64" s="16"/>
      <c r="L64" s="16"/>
      <c r="M64" s="16"/>
      <c r="N64" s="16"/>
      <c r="O64" s="16"/>
    </row>
    <row r="65" spans="1:15" ht="15.95" customHeight="1" x14ac:dyDescent="0.2">
      <c r="A65" s="16"/>
      <c r="B65" s="747" t="str">
        <f>"MORTALIDADE PROPORCIONAL " &amp; AUX!E3 &amp; " NO TRIÉNIO 2017-2019, POR GRUPO ETÁRIO PARA OS GRANDES GRUPOS DE CAUSAS DE MORTE, AMBOS OS SEXOS"</f>
        <v>MORTALIDADE PROPORCIONAL NO ACES GERÊS/CABREIRA NO TRIÉNIO 2017-2019, POR GRUPO ETÁRIO PARA OS GRANDES GRUPOS DE CAUSAS DE MORTE, AMBOS OS SEXOS</v>
      </c>
      <c r="C65" s="747"/>
      <c r="D65" s="747"/>
      <c r="E65" s="747"/>
      <c r="F65" s="747"/>
      <c r="G65" s="747"/>
      <c r="H65" s="747"/>
      <c r="I65" s="747"/>
      <c r="J65" s="747"/>
      <c r="K65" s="747"/>
      <c r="L65" s="747"/>
      <c r="M65" s="747"/>
      <c r="N65" s="747"/>
      <c r="O65" s="16"/>
    </row>
    <row r="66" spans="1:15" ht="12" customHeight="1" x14ac:dyDescent="0.2">
      <c r="A66" s="16"/>
      <c r="B66" s="16"/>
      <c r="C66" s="16"/>
      <c r="D66" s="16"/>
      <c r="E66" s="16"/>
      <c r="F66" s="16"/>
      <c r="G66" s="16"/>
      <c r="H66" s="16"/>
      <c r="I66" s="16"/>
      <c r="J66" s="16"/>
      <c r="K66" s="16"/>
      <c r="L66" s="16"/>
      <c r="M66" s="16"/>
      <c r="N66" s="16"/>
      <c r="O66" s="16"/>
    </row>
    <row r="67" spans="1:15" ht="12" customHeight="1" x14ac:dyDescent="0.2">
      <c r="A67" s="16"/>
      <c r="B67" s="16"/>
      <c r="C67" s="16"/>
      <c r="D67" s="16"/>
      <c r="E67" s="16"/>
      <c r="F67" s="16"/>
      <c r="G67" s="16"/>
      <c r="H67" s="16"/>
      <c r="I67" s="16"/>
      <c r="J67" s="16"/>
      <c r="K67" s="16"/>
      <c r="L67" s="16"/>
      <c r="M67" s="16"/>
      <c r="N67" s="16"/>
      <c r="O67" s="16"/>
    </row>
    <row r="68" spans="1:15" ht="12" customHeight="1" x14ac:dyDescent="0.2">
      <c r="A68" s="16"/>
      <c r="B68" s="16"/>
      <c r="C68" s="16"/>
      <c r="D68" s="16"/>
      <c r="E68" s="16"/>
      <c r="F68" s="16"/>
      <c r="G68" s="16"/>
      <c r="H68" s="16"/>
      <c r="I68" s="16"/>
      <c r="J68" s="16"/>
      <c r="K68" s="16"/>
      <c r="L68" s="16"/>
      <c r="M68" s="16"/>
      <c r="N68" s="16"/>
      <c r="O68" s="16"/>
    </row>
    <row r="69" spans="1:15" ht="12" customHeight="1" x14ac:dyDescent="0.2">
      <c r="A69" s="16"/>
      <c r="B69" s="16"/>
      <c r="C69" s="16"/>
      <c r="D69" s="16"/>
      <c r="E69" s="16"/>
      <c r="F69" s="16"/>
      <c r="G69" s="16"/>
      <c r="H69" s="16"/>
      <c r="I69" s="16"/>
      <c r="J69" s="16"/>
      <c r="K69" s="16"/>
      <c r="L69" s="16"/>
      <c r="M69" s="16"/>
      <c r="N69" s="16"/>
      <c r="O69" s="16"/>
    </row>
    <row r="70" spans="1:15" ht="12" customHeight="1" x14ac:dyDescent="0.2">
      <c r="A70" s="16"/>
      <c r="B70" s="16"/>
      <c r="C70" s="16"/>
      <c r="D70" s="16"/>
      <c r="E70" s="16"/>
      <c r="F70" s="16"/>
      <c r="G70" s="16"/>
      <c r="H70" s="16"/>
      <c r="I70" s="16"/>
      <c r="J70" s="16"/>
      <c r="K70" s="16"/>
      <c r="L70" s="16"/>
      <c r="M70" s="16"/>
      <c r="N70" s="16"/>
      <c r="O70" s="16"/>
    </row>
    <row r="71" spans="1:15" ht="12" customHeight="1" x14ac:dyDescent="0.2">
      <c r="A71" s="16"/>
      <c r="B71" s="16"/>
      <c r="C71" s="16"/>
      <c r="D71" s="16"/>
      <c r="E71" s="16"/>
      <c r="F71" s="16"/>
      <c r="G71" s="16"/>
      <c r="H71" s="16"/>
      <c r="I71" s="16"/>
      <c r="J71" s="16"/>
      <c r="K71" s="16"/>
      <c r="L71" s="16"/>
      <c r="M71" s="16"/>
      <c r="N71" s="16"/>
      <c r="O71" s="16"/>
    </row>
    <row r="72" spans="1:15" ht="12" customHeight="1" x14ac:dyDescent="0.2">
      <c r="A72" s="16"/>
      <c r="B72" s="16"/>
      <c r="C72" s="16"/>
      <c r="D72" s="16"/>
      <c r="E72" s="16"/>
      <c r="F72" s="16"/>
      <c r="G72" s="16"/>
      <c r="H72" s="16"/>
      <c r="I72" s="16"/>
      <c r="J72" s="16"/>
      <c r="K72" s="16"/>
      <c r="L72" s="16"/>
      <c r="M72" s="16"/>
      <c r="N72" s="16"/>
      <c r="O72" s="16"/>
    </row>
    <row r="73" spans="1:15" ht="12" customHeight="1" x14ac:dyDescent="0.2">
      <c r="A73" s="16"/>
      <c r="B73" s="16"/>
      <c r="C73" s="16"/>
      <c r="D73" s="16"/>
      <c r="E73" s="16"/>
      <c r="F73" s="16"/>
      <c r="G73" s="16"/>
      <c r="H73" s="16"/>
      <c r="I73" s="16"/>
      <c r="J73" s="16"/>
      <c r="K73" s="16"/>
      <c r="L73" s="16"/>
      <c r="M73" s="16"/>
      <c r="N73" s="16"/>
      <c r="O73" s="16"/>
    </row>
    <row r="74" spans="1:15" ht="12" customHeight="1" x14ac:dyDescent="0.2">
      <c r="A74" s="16"/>
      <c r="B74" s="16"/>
      <c r="C74" s="16"/>
      <c r="D74" s="16"/>
      <c r="E74" s="16"/>
      <c r="F74" s="16"/>
      <c r="G74" s="16"/>
      <c r="H74" s="16"/>
      <c r="I74" s="16"/>
      <c r="J74" s="16"/>
      <c r="K74" s="16"/>
      <c r="L74" s="16"/>
      <c r="M74" s="16"/>
      <c r="N74" s="16"/>
      <c r="O74" s="16"/>
    </row>
    <row r="75" spans="1:15" ht="12" customHeight="1" x14ac:dyDescent="0.2">
      <c r="A75" s="16"/>
      <c r="B75" s="16"/>
      <c r="C75" s="16"/>
      <c r="D75" s="16"/>
      <c r="E75" s="16"/>
      <c r="F75" s="16"/>
      <c r="G75" s="16"/>
      <c r="H75" s="16"/>
      <c r="I75" s="16"/>
      <c r="J75" s="16"/>
      <c r="K75" s="16"/>
      <c r="L75" s="16"/>
      <c r="M75" s="16"/>
      <c r="N75" s="16"/>
      <c r="O75" s="16"/>
    </row>
    <row r="76" spans="1:15" ht="12" customHeight="1" x14ac:dyDescent="0.2">
      <c r="A76" s="16"/>
      <c r="B76" s="16"/>
      <c r="C76" s="16"/>
      <c r="D76" s="16"/>
      <c r="E76" s="16"/>
      <c r="F76" s="16"/>
      <c r="G76" s="16"/>
      <c r="H76" s="16"/>
      <c r="I76" s="16"/>
      <c r="J76" s="16"/>
      <c r="K76" s="16"/>
      <c r="L76" s="16"/>
      <c r="M76" s="16"/>
      <c r="N76" s="16"/>
      <c r="O76" s="16"/>
    </row>
    <row r="77" spans="1:15" ht="12" customHeight="1" x14ac:dyDescent="0.2">
      <c r="A77" s="16"/>
      <c r="B77" s="16"/>
      <c r="C77" s="16"/>
      <c r="D77" s="16"/>
      <c r="E77" s="16"/>
      <c r="F77" s="16"/>
      <c r="G77" s="16"/>
      <c r="H77" s="16"/>
      <c r="I77" s="16"/>
      <c r="J77" s="16"/>
      <c r="K77" s="16"/>
      <c r="L77" s="16"/>
      <c r="M77" s="16"/>
      <c r="N77" s="16"/>
      <c r="O77" s="16"/>
    </row>
    <row r="78" spans="1:15" ht="12" customHeight="1" x14ac:dyDescent="0.2">
      <c r="A78" s="16"/>
      <c r="B78" s="16"/>
      <c r="C78" s="16"/>
      <c r="D78" s="16"/>
      <c r="E78" s="16"/>
      <c r="F78" s="16"/>
      <c r="G78" s="16"/>
      <c r="H78" s="16"/>
      <c r="I78" s="16"/>
      <c r="J78" s="16"/>
      <c r="K78" s="16"/>
      <c r="L78" s="16"/>
      <c r="M78" s="16"/>
      <c r="N78" s="16"/>
      <c r="O78" s="16"/>
    </row>
    <row r="79" spans="1:15" ht="12" customHeight="1" x14ac:dyDescent="0.2">
      <c r="A79" s="16"/>
      <c r="B79" s="16"/>
      <c r="C79" s="16"/>
      <c r="D79" s="16"/>
      <c r="E79" s="16"/>
      <c r="F79" s="16"/>
      <c r="G79" s="16"/>
      <c r="H79" s="16"/>
      <c r="I79" s="16"/>
      <c r="J79" s="16"/>
      <c r="K79" s="16"/>
      <c r="L79" s="16"/>
      <c r="M79" s="16"/>
      <c r="N79" s="16"/>
      <c r="O79" s="16"/>
    </row>
    <row r="80" spans="1:15" ht="12" customHeight="1" x14ac:dyDescent="0.2">
      <c r="A80" s="16"/>
      <c r="B80" s="16"/>
      <c r="C80" s="16"/>
      <c r="D80" s="16"/>
      <c r="E80" s="16"/>
      <c r="F80" s="16"/>
      <c r="G80" s="16"/>
      <c r="H80" s="16"/>
      <c r="I80" s="16"/>
      <c r="J80" s="16"/>
      <c r="K80" s="16"/>
      <c r="L80" s="16"/>
      <c r="M80" s="16"/>
      <c r="N80" s="16"/>
      <c r="O80" s="16"/>
    </row>
    <row r="81" spans="1:15" ht="12" customHeight="1" x14ac:dyDescent="0.2">
      <c r="A81" s="16"/>
      <c r="B81" s="16"/>
      <c r="C81" s="16"/>
      <c r="D81" s="16"/>
      <c r="E81" s="16"/>
      <c r="F81" s="16"/>
      <c r="G81" s="16"/>
      <c r="H81" s="16"/>
      <c r="I81" s="16"/>
      <c r="J81" s="16"/>
      <c r="K81" s="16"/>
      <c r="L81" s="16"/>
      <c r="M81" s="16"/>
      <c r="N81" s="16"/>
      <c r="O81" s="16"/>
    </row>
    <row r="82" spans="1:15" ht="12" customHeight="1" x14ac:dyDescent="0.2">
      <c r="A82" s="16"/>
      <c r="B82" s="16"/>
      <c r="C82" s="16"/>
      <c r="D82" s="16"/>
      <c r="E82" s="16"/>
      <c r="F82" s="16"/>
      <c r="G82" s="16"/>
      <c r="H82" s="16"/>
      <c r="I82" s="16"/>
      <c r="J82" s="16"/>
      <c r="K82" s="16"/>
      <c r="L82" s="16"/>
      <c r="M82" s="16"/>
      <c r="N82" s="16"/>
      <c r="O82" s="16"/>
    </row>
    <row r="83" spans="1:15" ht="12" customHeight="1" x14ac:dyDescent="0.2">
      <c r="A83" s="16"/>
      <c r="B83" s="16"/>
      <c r="C83" s="16"/>
      <c r="D83" s="16"/>
      <c r="E83" s="16"/>
      <c r="F83" s="16"/>
      <c r="G83" s="16"/>
      <c r="H83" s="16"/>
      <c r="I83" s="16"/>
      <c r="J83" s="16"/>
      <c r="K83" s="16"/>
      <c r="L83" s="16"/>
      <c r="M83" s="16"/>
      <c r="N83" s="16"/>
      <c r="O83" s="16"/>
    </row>
    <row r="84" spans="1:15" ht="12" customHeight="1" x14ac:dyDescent="0.2">
      <c r="A84" s="16"/>
      <c r="B84" s="16"/>
      <c r="C84" s="16"/>
      <c r="D84" s="16"/>
      <c r="E84" s="16"/>
      <c r="F84" s="16"/>
      <c r="G84" s="16"/>
      <c r="H84" s="16"/>
      <c r="I84" s="16"/>
      <c r="J84" s="16"/>
      <c r="K84" s="16"/>
      <c r="L84" s="16"/>
      <c r="M84" s="16"/>
      <c r="N84" s="16"/>
      <c r="O84" s="16"/>
    </row>
    <row r="85" spans="1:15" ht="12" customHeight="1" x14ac:dyDescent="0.2">
      <c r="A85" s="16"/>
      <c r="B85" s="16"/>
      <c r="C85" s="16"/>
      <c r="D85" s="16"/>
      <c r="E85" s="16"/>
      <c r="F85" s="16"/>
      <c r="G85" s="16"/>
      <c r="H85" s="16"/>
      <c r="I85" s="16"/>
      <c r="J85" s="16"/>
      <c r="K85" s="16"/>
      <c r="L85" s="16"/>
      <c r="M85" s="16"/>
      <c r="N85" s="16"/>
      <c r="O85" s="16"/>
    </row>
    <row r="86" spans="1:15" ht="12" customHeight="1" x14ac:dyDescent="0.2">
      <c r="A86" s="16"/>
      <c r="B86" s="16"/>
      <c r="C86" s="16"/>
      <c r="D86" s="16"/>
      <c r="E86" s="16"/>
      <c r="F86" s="16"/>
      <c r="G86" s="16"/>
      <c r="H86" s="16"/>
      <c r="I86" s="16"/>
      <c r="J86" s="16"/>
      <c r="K86" s="16"/>
      <c r="L86" s="16"/>
      <c r="M86" s="16"/>
      <c r="N86" s="16"/>
      <c r="O86" s="16"/>
    </row>
    <row r="87" spans="1:15" ht="12" customHeight="1" x14ac:dyDescent="0.2">
      <c r="A87" s="16"/>
      <c r="B87" s="16"/>
      <c r="C87" s="16"/>
      <c r="D87" s="16"/>
      <c r="E87" s="16"/>
      <c r="F87" s="16"/>
      <c r="G87" s="16"/>
      <c r="H87" s="16"/>
      <c r="I87" s="16"/>
      <c r="J87" s="16"/>
      <c r="K87" s="16"/>
      <c r="L87" s="16"/>
      <c r="M87" s="16"/>
      <c r="N87" s="16"/>
      <c r="O87" s="16"/>
    </row>
    <row r="88" spans="1:15" ht="12" customHeight="1" x14ac:dyDescent="0.2">
      <c r="A88" s="16"/>
      <c r="B88" s="16"/>
      <c r="C88" s="16"/>
      <c r="D88" s="16"/>
      <c r="E88" s="16"/>
      <c r="F88" s="16"/>
      <c r="G88" s="16"/>
      <c r="H88" s="16"/>
      <c r="I88" s="16"/>
      <c r="J88" s="16"/>
      <c r="K88" s="16"/>
      <c r="L88" s="16"/>
      <c r="M88" s="16"/>
      <c r="N88" s="16"/>
      <c r="O88" s="16"/>
    </row>
    <row r="89" spans="1:15" ht="12" customHeight="1" x14ac:dyDescent="0.2">
      <c r="A89" s="16"/>
      <c r="B89" s="16"/>
      <c r="C89" s="16"/>
      <c r="D89" s="16"/>
      <c r="E89" s="16"/>
      <c r="F89" s="16"/>
      <c r="G89" s="16"/>
      <c r="H89" s="16"/>
      <c r="I89" s="16"/>
      <c r="J89" s="16"/>
      <c r="K89" s="16"/>
      <c r="L89" s="16"/>
      <c r="M89" s="16"/>
      <c r="N89" s="16"/>
      <c r="O89" s="16"/>
    </row>
    <row r="90" spans="1:15" ht="12" customHeight="1" x14ac:dyDescent="0.2">
      <c r="A90" s="16"/>
      <c r="B90" s="16"/>
      <c r="C90" s="16"/>
      <c r="D90" s="16"/>
      <c r="E90" s="16"/>
      <c r="F90" s="16"/>
      <c r="G90" s="16"/>
      <c r="H90" s="16"/>
      <c r="I90" s="16"/>
      <c r="J90" s="16"/>
      <c r="K90" s="16"/>
      <c r="L90" s="16"/>
      <c r="M90" s="16"/>
      <c r="N90" s="16"/>
      <c r="O90" s="16"/>
    </row>
    <row r="91" spans="1:15" ht="12" customHeight="1" x14ac:dyDescent="0.2">
      <c r="A91" s="16"/>
      <c r="B91" s="16"/>
      <c r="C91" s="16"/>
      <c r="D91" s="16"/>
      <c r="E91" s="16"/>
      <c r="F91" s="16"/>
      <c r="G91" s="16"/>
      <c r="H91" s="16"/>
      <c r="I91" s="16"/>
      <c r="J91" s="16"/>
      <c r="K91" s="16"/>
      <c r="L91" s="16"/>
      <c r="M91" s="16"/>
      <c r="N91" s="16"/>
      <c r="O91" s="16"/>
    </row>
    <row r="92" spans="1:15" ht="12" customHeight="1" x14ac:dyDescent="0.2">
      <c r="A92" s="16"/>
      <c r="B92" s="16"/>
      <c r="C92" s="16"/>
      <c r="D92" s="16"/>
      <c r="E92" s="16"/>
      <c r="F92" s="16"/>
      <c r="G92" s="16"/>
      <c r="H92" s="16"/>
      <c r="I92" s="16"/>
      <c r="J92" s="16"/>
      <c r="K92" s="16"/>
      <c r="L92" s="16"/>
      <c r="M92" s="16"/>
      <c r="N92" s="16"/>
      <c r="O92" s="16"/>
    </row>
    <row r="93" spans="1:15" ht="12" customHeight="1" x14ac:dyDescent="0.2">
      <c r="A93" s="16"/>
      <c r="B93" s="16"/>
      <c r="C93" s="16"/>
      <c r="D93" s="16"/>
      <c r="E93" s="16"/>
      <c r="F93" s="16"/>
      <c r="G93" s="16"/>
      <c r="H93" s="16"/>
      <c r="I93" s="16"/>
      <c r="J93" s="16"/>
      <c r="K93" s="16"/>
      <c r="L93" s="16"/>
      <c r="M93" s="16"/>
      <c r="N93" s="16"/>
      <c r="O93" s="16"/>
    </row>
    <row r="94" spans="1:15" ht="12" customHeight="1" x14ac:dyDescent="0.2">
      <c r="A94" s="16"/>
      <c r="B94" s="16"/>
      <c r="C94" s="16"/>
      <c r="D94" s="16"/>
      <c r="E94" s="16"/>
      <c r="F94" s="16"/>
      <c r="G94" s="16"/>
      <c r="H94" s="16"/>
      <c r="I94" s="16"/>
      <c r="J94" s="16"/>
      <c r="K94" s="16"/>
      <c r="L94" s="16"/>
      <c r="M94" s="16"/>
      <c r="N94" s="16"/>
      <c r="O94" s="16"/>
    </row>
    <row r="95" spans="1:15" ht="12" customHeight="1" x14ac:dyDescent="0.2">
      <c r="A95" s="16"/>
      <c r="B95" s="16"/>
      <c r="C95" s="16"/>
      <c r="D95" s="16"/>
      <c r="E95" s="16"/>
      <c r="F95" s="16"/>
      <c r="G95" s="16"/>
      <c r="H95" s="16"/>
      <c r="I95" s="16"/>
      <c r="J95" s="16"/>
      <c r="K95" s="16"/>
      <c r="L95" s="16"/>
      <c r="M95" s="16"/>
      <c r="N95" s="16"/>
      <c r="O95" s="16"/>
    </row>
    <row r="96" spans="1:15" ht="12" customHeight="1" x14ac:dyDescent="0.2">
      <c r="A96" s="16"/>
      <c r="B96" s="16"/>
      <c r="C96" s="16"/>
      <c r="D96" s="16"/>
      <c r="E96" s="16"/>
      <c r="F96" s="16"/>
      <c r="G96" s="16"/>
      <c r="H96" s="16"/>
      <c r="I96" s="16"/>
      <c r="J96" s="16"/>
      <c r="K96" s="16"/>
      <c r="L96" s="16"/>
      <c r="M96" s="16"/>
      <c r="N96" s="16"/>
      <c r="O96" s="16"/>
    </row>
    <row r="97" spans="1:15" ht="15" customHeight="1" x14ac:dyDescent="0.2">
      <c r="A97" s="16"/>
      <c r="B97" s="760" t="s">
        <v>182</v>
      </c>
      <c r="C97" s="760"/>
      <c r="D97" s="16"/>
      <c r="E97" s="16"/>
      <c r="F97" s="16"/>
      <c r="G97" s="16"/>
      <c r="H97" s="16"/>
      <c r="I97" s="16"/>
      <c r="J97" s="16"/>
      <c r="K97" s="762" t="s">
        <v>183</v>
      </c>
      <c r="L97" s="645"/>
      <c r="M97" s="645"/>
      <c r="N97" s="645"/>
      <c r="O97" s="645"/>
    </row>
    <row r="98" spans="1:15" ht="15" customHeight="1" x14ac:dyDescent="0.2">
      <c r="A98" s="16"/>
      <c r="B98" s="104" t="s">
        <v>67</v>
      </c>
      <c r="C98" s="16"/>
      <c r="D98" s="16"/>
      <c r="E98" s="16"/>
      <c r="F98" s="16"/>
      <c r="G98" s="16"/>
      <c r="H98" s="16"/>
      <c r="I98" s="16"/>
      <c r="J98" s="16"/>
      <c r="K98" s="645"/>
      <c r="L98" s="645"/>
      <c r="M98" s="645"/>
      <c r="N98" s="645"/>
      <c r="O98" s="645"/>
    </row>
    <row r="99" spans="1:15" ht="15" customHeight="1" x14ac:dyDescent="0.2">
      <c r="A99" s="16"/>
      <c r="B99" s="16"/>
      <c r="C99" s="16"/>
      <c r="D99" s="16"/>
      <c r="E99" s="16"/>
      <c r="F99" s="16"/>
      <c r="G99" s="16"/>
      <c r="H99" s="16"/>
      <c r="I99" s="16"/>
      <c r="J99" s="16"/>
      <c r="K99" s="16"/>
      <c r="L99" s="16"/>
      <c r="M99" s="16"/>
      <c r="N99" s="16"/>
      <c r="O99" s="16"/>
    </row>
    <row r="100" spans="1:15" ht="30" customHeight="1" x14ac:dyDescent="0.2">
      <c r="A100" s="16"/>
      <c r="B100" s="761" t="s">
        <v>185</v>
      </c>
      <c r="C100" s="761"/>
      <c r="D100" s="761"/>
      <c r="E100" s="761"/>
      <c r="F100" s="761"/>
      <c r="G100" s="761"/>
      <c r="H100" s="761"/>
      <c r="I100" s="761"/>
      <c r="J100" s="761"/>
      <c r="K100" s="761"/>
      <c r="L100" s="761"/>
      <c r="M100" s="761"/>
      <c r="N100" s="761"/>
      <c r="O100" s="16"/>
    </row>
    <row r="101" spans="1:15" ht="15" customHeight="1" x14ac:dyDescent="0.2">
      <c r="A101" s="16"/>
      <c r="B101" s="16"/>
      <c r="C101" s="16"/>
      <c r="D101" s="16"/>
      <c r="E101" s="16"/>
      <c r="F101" s="16"/>
      <c r="G101" s="16"/>
      <c r="H101" s="16"/>
      <c r="I101" s="16"/>
      <c r="J101" s="16"/>
      <c r="K101" s="16"/>
      <c r="L101" s="16"/>
      <c r="M101" s="16"/>
      <c r="N101" s="16"/>
      <c r="O101" s="16"/>
    </row>
    <row r="102" spans="1:15" ht="15" customHeight="1" x14ac:dyDescent="0.2">
      <c r="A102" s="16"/>
      <c r="B102" s="16"/>
      <c r="C102" s="16"/>
      <c r="D102" s="16"/>
      <c r="E102" s="16"/>
      <c r="F102" s="16"/>
      <c r="G102" s="16"/>
      <c r="H102" s="16"/>
      <c r="I102" s="16"/>
      <c r="J102" s="16"/>
      <c r="K102" s="16"/>
      <c r="L102" s="16"/>
      <c r="M102" s="16"/>
      <c r="N102" s="16"/>
      <c r="O102" s="16"/>
    </row>
    <row r="103" spans="1:15" ht="15" customHeight="1" x14ac:dyDescent="0.2">
      <c r="A103" s="16"/>
      <c r="B103" s="16"/>
      <c r="C103" s="16"/>
      <c r="D103" s="16"/>
      <c r="E103" s="16"/>
      <c r="F103" s="16"/>
      <c r="G103" s="16"/>
      <c r="H103" s="16"/>
      <c r="I103" s="16"/>
      <c r="J103" s="16"/>
      <c r="K103" s="16"/>
      <c r="L103" s="16"/>
      <c r="M103" s="16"/>
      <c r="N103" s="16"/>
      <c r="O103" s="16"/>
    </row>
    <row r="104" spans="1:15" ht="15" customHeight="1" x14ac:dyDescent="0.2">
      <c r="A104" s="16"/>
      <c r="B104" s="16"/>
      <c r="C104" s="16"/>
      <c r="D104" s="16"/>
      <c r="E104" s="16"/>
      <c r="F104" s="16"/>
      <c r="G104" s="16"/>
      <c r="H104" s="16"/>
      <c r="I104" s="16"/>
      <c r="J104" s="16"/>
      <c r="K104" s="16"/>
      <c r="L104" s="16"/>
      <c r="M104" s="16"/>
      <c r="N104" s="16"/>
      <c r="O104" s="16"/>
    </row>
    <row r="105" spans="1:15" ht="15" customHeight="1" thickBot="1" x14ac:dyDescent="0.25">
      <c r="A105" s="16"/>
      <c r="B105" s="16"/>
      <c r="C105" s="16"/>
      <c r="D105" s="16"/>
      <c r="E105" s="16"/>
      <c r="F105" s="16"/>
      <c r="G105" s="16"/>
      <c r="H105" s="16"/>
      <c r="I105" s="16"/>
      <c r="J105" s="16"/>
      <c r="K105" s="16"/>
      <c r="L105" s="16"/>
      <c r="M105" s="16"/>
      <c r="N105" s="16"/>
      <c r="O105" s="16"/>
    </row>
    <row r="106" spans="1:15" ht="9.9499999999999993" customHeight="1" x14ac:dyDescent="0.2">
      <c r="A106" s="16"/>
      <c r="B106" s="746"/>
      <c r="C106" s="746"/>
      <c r="D106" s="746"/>
      <c r="E106" s="746"/>
      <c r="F106" s="746"/>
      <c r="G106" s="746"/>
      <c r="H106" s="746"/>
      <c r="I106" s="746"/>
      <c r="J106" s="746"/>
      <c r="K106" s="746"/>
      <c r="L106" s="746"/>
      <c r="M106" s="746"/>
      <c r="N106" s="746"/>
      <c r="O106" s="16"/>
    </row>
  </sheetData>
  <mergeCells count="24">
    <mergeCell ref="B15:G15"/>
    <mergeCell ref="B2:C2"/>
    <mergeCell ref="G2:N2"/>
    <mergeCell ref="B6:N6"/>
    <mergeCell ref="B7:G7"/>
    <mergeCell ref="B8:G8"/>
    <mergeCell ref="B9:G9"/>
    <mergeCell ref="B10:G10"/>
    <mergeCell ref="B11:G11"/>
    <mergeCell ref="B12:G12"/>
    <mergeCell ref="B13:G13"/>
    <mergeCell ref="B14:G14"/>
    <mergeCell ref="B106:N106"/>
    <mergeCell ref="B17:N17"/>
    <mergeCell ref="B19:N19"/>
    <mergeCell ref="B42:N42"/>
    <mergeCell ref="B65:N65"/>
    <mergeCell ref="B39:C39"/>
    <mergeCell ref="B62:C62"/>
    <mergeCell ref="B97:C97"/>
    <mergeCell ref="B100:N100"/>
    <mergeCell ref="K97:O98"/>
    <mergeCell ref="K62:O63"/>
    <mergeCell ref="K39:O40"/>
  </mergeCells>
  <hyperlinks>
    <hyperlink ref="B4" location="INDICE!A1" display="Índice" xr:uid="{00000000-0004-0000-0800-000000000000}"/>
    <hyperlink ref="B98" location="'D02'!A1" display="Topo" xr:uid="{00000000-0004-0000-0800-000001000000}"/>
    <hyperlink ref="B40" location="'D02'!A1" display="Topo" xr:uid="{00000000-0004-0000-0800-000002000000}"/>
    <hyperlink ref="B63" location="'D02'!A1" display="Topo" xr:uid="{00000000-0004-0000-0800-000003000000}"/>
    <hyperlink ref="B9" location="'D01'!A16" display="Óbitos e Taxa Bruta de Mortalidade" xr:uid="{00000000-0004-0000-0800-000004000000}"/>
    <hyperlink ref="B7:G7" location="'D01'!A17" display="Nascimentos Pré-Termo e Baixo Peso à Nascença" xr:uid="{00000000-0004-0000-0800-000005000000}"/>
    <hyperlink ref="B9:G9" location="'D01'!A45" display="Óbitos e Taxa Bruta de Mortalidade" xr:uid="{00000000-0004-0000-0800-000006000000}"/>
    <hyperlink ref="B10:G10" location="'D01'!A63" display="Mortalidade Infantil e Componentes" xr:uid="{00000000-0004-0000-0800-000007000000}"/>
    <hyperlink ref="B11:G11" location="'D02'!A17" display="Mortalidade Proporcional" xr:uid="{00000000-0004-0000-0800-000008000000}"/>
    <hyperlink ref="B12:G12" location="'D03'!A17" display="Taxa de Mortalidade Padronizada pela idade (TMP)" xr:uid="{00000000-0004-0000-0800-000009000000}"/>
    <hyperlink ref="B13:G13" location="'D04'!A17" display="Morbilidade nos Cuidados de Saúde Primários" xr:uid="{00000000-0004-0000-0800-00000A000000}"/>
    <hyperlink ref="B14:G14" location="'D05'!A17" display="VIH /sida" xr:uid="{00000000-0004-0000-0800-00000B000000}"/>
    <hyperlink ref="B15:G15" location="'D05'!A79" display="Tuberculose" xr:uid="{00000000-0004-0000-0800-00000C000000}"/>
  </hyperlinks>
  <pageMargins left="0.39370078740157483" right="0.19685039370078741" top="0.39370078740157483" bottom="0.39370078740157483" header="0.31496062992125984" footer="0.31496062992125984"/>
  <pageSetup paperSize="9" scale="69" orientation="portrait" r:id="rId1"/>
  <rowBreaks count="1" manualBreakCount="1">
    <brk id="63" max="14"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Folha9"/>
  <dimension ref="A1:V184"/>
  <sheetViews>
    <sheetView zoomScaleNormal="100" workbookViewId="0"/>
  </sheetViews>
  <sheetFormatPr defaultColWidth="9.140625" defaultRowHeight="14.25" x14ac:dyDescent="0.2"/>
  <cols>
    <col min="1" max="1" width="2.7109375" style="5" customWidth="1"/>
    <col min="2" max="2" width="51.7109375" style="5" customWidth="1"/>
    <col min="3" max="3" width="1.7109375" style="16" customWidth="1"/>
    <col min="4" max="6" width="8.7109375" style="5" customWidth="1"/>
    <col min="7" max="7" width="1.7109375" style="16" customWidth="1"/>
    <col min="8" max="10" width="8.7109375" style="5" customWidth="1"/>
    <col min="11" max="11" width="1.7109375" style="5" customWidth="1"/>
    <col min="12" max="14" width="8.7109375" style="5" customWidth="1"/>
    <col min="15" max="15" width="2.7109375" style="5" customWidth="1"/>
    <col min="16" max="16" width="4.7109375" style="5" customWidth="1"/>
    <col min="17" max="22" width="6.7109375" style="5" hidden="1" customWidth="1"/>
    <col min="23" max="16384" width="9.140625" style="5"/>
  </cols>
  <sheetData>
    <row r="1" spans="1:15" ht="9.9499999999999993" customHeight="1" x14ac:dyDescent="0.2">
      <c r="A1" s="16"/>
      <c r="B1" s="16"/>
      <c r="D1" s="16"/>
      <c r="E1" s="16"/>
      <c r="F1" s="16"/>
      <c r="H1" s="16"/>
      <c r="I1" s="16"/>
      <c r="J1" s="16"/>
      <c r="K1" s="16"/>
      <c r="L1" s="16"/>
      <c r="M1" s="16"/>
      <c r="N1" s="16"/>
      <c r="O1" s="16"/>
    </row>
    <row r="2" spans="1:15" ht="20.100000000000001" customHeight="1" thickBot="1" x14ac:dyDescent="0.3">
      <c r="A2" s="16"/>
      <c r="B2" s="745" t="str">
        <f>AUX!A1</f>
        <v>Perfil Local de Saúde 2020</v>
      </c>
      <c r="C2" s="745"/>
      <c r="D2" s="745"/>
      <c r="E2" s="114"/>
      <c r="F2" s="114"/>
      <c r="G2" s="114"/>
      <c r="H2" s="763" t="str">
        <f>AUX!A3</f>
        <v>ACES Gerês/Cabreira</v>
      </c>
      <c r="I2" s="763"/>
      <c r="J2" s="763"/>
      <c r="K2" s="763"/>
      <c r="L2" s="763"/>
      <c r="M2" s="763"/>
      <c r="N2" s="763"/>
      <c r="O2" s="16"/>
    </row>
    <row r="3" spans="1:15" ht="9.9499999999999993" customHeight="1" thickTop="1" x14ac:dyDescent="0.2">
      <c r="A3" s="16"/>
      <c r="B3" s="16"/>
      <c r="D3" s="16"/>
      <c r="E3" s="16"/>
      <c r="F3" s="16"/>
      <c r="H3" s="16"/>
      <c r="I3" s="16"/>
      <c r="J3" s="16"/>
      <c r="K3" s="16"/>
      <c r="L3" s="16"/>
      <c r="M3" s="16"/>
      <c r="N3" s="16"/>
      <c r="O3" s="16"/>
    </row>
    <row r="4" spans="1:15" x14ac:dyDescent="0.2">
      <c r="A4" s="16"/>
      <c r="B4" s="117" t="s">
        <v>11</v>
      </c>
      <c r="D4" s="16"/>
      <c r="E4" s="16"/>
      <c r="F4" s="16"/>
      <c r="H4" s="16"/>
      <c r="I4" s="16"/>
      <c r="J4" s="16"/>
      <c r="K4" s="16"/>
      <c r="L4" s="16"/>
      <c r="M4" s="16"/>
      <c r="N4" s="16"/>
      <c r="O4" s="16"/>
    </row>
    <row r="5" spans="1:15" ht="15" customHeight="1" x14ac:dyDescent="0.2">
      <c r="A5" s="16"/>
      <c r="B5" s="18"/>
      <c r="D5" s="16"/>
      <c r="E5" s="16"/>
      <c r="F5" s="16"/>
      <c r="H5" s="16"/>
      <c r="I5" s="16"/>
      <c r="J5" s="16"/>
      <c r="K5" s="16"/>
      <c r="L5" s="16"/>
      <c r="M5" s="16"/>
      <c r="N5" s="16"/>
      <c r="O5" s="16"/>
    </row>
    <row r="6" spans="1:15" s="116" customFormat="1" ht="24.95" customHeight="1" x14ac:dyDescent="0.25">
      <c r="A6" s="115"/>
      <c r="B6" s="764" t="s">
        <v>37</v>
      </c>
      <c r="C6" s="764"/>
      <c r="D6" s="764"/>
      <c r="E6" s="764"/>
      <c r="F6" s="764"/>
      <c r="G6" s="764"/>
      <c r="H6" s="764"/>
      <c r="I6" s="764"/>
      <c r="J6" s="764"/>
      <c r="K6" s="764"/>
      <c r="L6" s="764"/>
      <c r="M6" s="764"/>
      <c r="N6" s="764"/>
      <c r="O6" s="115"/>
    </row>
    <row r="7" spans="1:15" ht="18" customHeight="1" x14ac:dyDescent="0.2">
      <c r="A7" s="16"/>
      <c r="B7" s="744" t="s">
        <v>38</v>
      </c>
      <c r="C7" s="744"/>
      <c r="D7" s="744"/>
      <c r="E7" s="744"/>
      <c r="F7" s="744"/>
      <c r="G7" s="744"/>
      <c r="H7" s="16"/>
      <c r="I7" s="16"/>
      <c r="J7" s="16"/>
      <c r="K7" s="16"/>
      <c r="L7" s="16"/>
      <c r="M7" s="16"/>
      <c r="N7" s="16"/>
      <c r="O7" s="16"/>
    </row>
    <row r="8" spans="1:15" ht="15" customHeight="1" x14ac:dyDescent="0.2">
      <c r="A8" s="16"/>
      <c r="B8" s="757" t="s">
        <v>39</v>
      </c>
      <c r="C8" s="757"/>
      <c r="D8" s="757"/>
      <c r="E8" s="757"/>
      <c r="F8" s="757"/>
      <c r="G8" s="757"/>
      <c r="H8" s="16"/>
      <c r="I8" s="16"/>
      <c r="J8" s="16"/>
      <c r="K8" s="16"/>
      <c r="L8" s="16"/>
      <c r="M8" s="16"/>
      <c r="N8" s="16"/>
      <c r="O8" s="16"/>
    </row>
    <row r="9" spans="1:15" ht="15" customHeight="1" x14ac:dyDescent="0.2">
      <c r="A9" s="16"/>
      <c r="B9" s="758" t="s">
        <v>40</v>
      </c>
      <c r="C9" s="758"/>
      <c r="D9" s="758"/>
      <c r="E9" s="758"/>
      <c r="F9" s="758"/>
      <c r="G9" s="758"/>
      <c r="H9" s="16"/>
      <c r="I9" s="16"/>
      <c r="J9" s="16"/>
      <c r="K9" s="16"/>
      <c r="L9" s="16"/>
      <c r="M9" s="16"/>
      <c r="N9" s="16"/>
      <c r="O9" s="16"/>
    </row>
    <row r="10" spans="1:15" ht="15" customHeight="1" x14ac:dyDescent="0.2">
      <c r="A10" s="16"/>
      <c r="B10" s="758" t="s">
        <v>41</v>
      </c>
      <c r="C10" s="758"/>
      <c r="D10" s="758"/>
      <c r="E10" s="758"/>
      <c r="F10" s="758"/>
      <c r="G10" s="758"/>
      <c r="H10" s="16"/>
      <c r="I10" s="16"/>
      <c r="J10" s="16"/>
      <c r="K10" s="16"/>
      <c r="L10" s="16"/>
      <c r="M10" s="16"/>
      <c r="N10" s="16"/>
      <c r="O10" s="16"/>
    </row>
    <row r="11" spans="1:15" ht="15" customHeight="1" x14ac:dyDescent="0.2">
      <c r="A11" s="16"/>
      <c r="B11" s="758" t="s">
        <v>42</v>
      </c>
      <c r="C11" s="758"/>
      <c r="D11" s="758"/>
      <c r="E11" s="758"/>
      <c r="F11" s="758"/>
      <c r="G11" s="758"/>
      <c r="H11" s="16"/>
      <c r="I11" s="16"/>
      <c r="J11" s="16"/>
      <c r="K11" s="16"/>
      <c r="L11" s="16"/>
      <c r="M11" s="16"/>
      <c r="N11" s="16"/>
      <c r="O11" s="16"/>
    </row>
    <row r="12" spans="1:15" ht="15" customHeight="1" x14ac:dyDescent="0.2">
      <c r="A12" s="16"/>
      <c r="B12" s="758" t="s">
        <v>43</v>
      </c>
      <c r="C12" s="758"/>
      <c r="D12" s="758"/>
      <c r="E12" s="758"/>
      <c r="F12" s="758"/>
      <c r="G12" s="758"/>
      <c r="H12" s="16"/>
      <c r="I12" s="16"/>
      <c r="J12" s="16"/>
      <c r="K12" s="16"/>
      <c r="L12" s="16"/>
      <c r="M12" s="16"/>
      <c r="N12" s="16"/>
      <c r="O12" s="16"/>
    </row>
    <row r="13" spans="1:15" ht="15" customHeight="1" x14ac:dyDescent="0.2">
      <c r="A13" s="16"/>
      <c r="B13" s="744" t="s">
        <v>44</v>
      </c>
      <c r="C13" s="744"/>
      <c r="D13" s="744"/>
      <c r="E13" s="744"/>
      <c r="F13" s="744"/>
      <c r="G13" s="744"/>
      <c r="H13" s="16"/>
      <c r="I13" s="16"/>
      <c r="J13" s="16"/>
      <c r="K13" s="16"/>
      <c r="L13" s="16"/>
      <c r="M13" s="16"/>
      <c r="N13" s="16"/>
      <c r="O13" s="16"/>
    </row>
    <row r="14" spans="1:15" ht="15" customHeight="1" x14ac:dyDescent="0.2">
      <c r="A14" s="16"/>
      <c r="B14" s="744" t="s">
        <v>45</v>
      </c>
      <c r="C14" s="744"/>
      <c r="D14" s="744"/>
      <c r="E14" s="744"/>
      <c r="F14" s="744"/>
      <c r="G14" s="744"/>
      <c r="H14" s="16"/>
      <c r="I14" s="16"/>
      <c r="J14" s="16"/>
      <c r="K14" s="16"/>
      <c r="L14" s="16"/>
      <c r="M14" s="16"/>
      <c r="N14" s="16"/>
      <c r="O14" s="16"/>
    </row>
    <row r="15" spans="1:15" ht="15" customHeight="1" x14ac:dyDescent="0.2">
      <c r="A15" s="16"/>
      <c r="B15" s="744" t="s">
        <v>46</v>
      </c>
      <c r="C15" s="744"/>
      <c r="D15" s="744"/>
      <c r="E15" s="744"/>
      <c r="F15" s="744"/>
      <c r="G15" s="744"/>
      <c r="H15" s="16"/>
      <c r="I15" s="16"/>
      <c r="J15" s="16"/>
      <c r="K15" s="16"/>
      <c r="L15" s="16"/>
      <c r="M15" s="16"/>
      <c r="N15" s="16"/>
      <c r="O15" s="16"/>
    </row>
    <row r="16" spans="1:15" ht="20.100000000000001" customHeight="1" x14ac:dyDescent="0.2">
      <c r="A16" s="16"/>
      <c r="B16" s="16"/>
      <c r="D16" s="16"/>
      <c r="E16" s="16"/>
      <c r="F16" s="16"/>
      <c r="H16" s="16"/>
      <c r="I16" s="16"/>
      <c r="J16" s="16"/>
      <c r="K16" s="16"/>
      <c r="L16" s="16"/>
      <c r="M16" s="16"/>
      <c r="N16" s="16"/>
      <c r="O16" s="16"/>
    </row>
    <row r="17" spans="1:15" ht="20.100000000000001" customHeight="1" thickBot="1" x14ac:dyDescent="0.3">
      <c r="A17" s="16"/>
      <c r="B17" s="759" t="s">
        <v>43</v>
      </c>
      <c r="C17" s="759"/>
      <c r="D17" s="759"/>
      <c r="E17" s="759"/>
      <c r="F17" s="759"/>
      <c r="G17" s="759"/>
      <c r="H17" s="759"/>
      <c r="I17" s="759"/>
      <c r="J17" s="759"/>
      <c r="K17" s="759"/>
      <c r="L17" s="759"/>
      <c r="M17" s="759"/>
      <c r="N17" s="759"/>
      <c r="O17" s="16"/>
    </row>
    <row r="18" spans="1:15" x14ac:dyDescent="0.2">
      <c r="A18" s="19"/>
      <c r="B18" s="19"/>
      <c r="D18" s="19"/>
      <c r="E18" s="19"/>
      <c r="F18" s="19"/>
      <c r="H18" s="19"/>
      <c r="I18" s="19"/>
      <c r="J18" s="19"/>
      <c r="K18" s="19"/>
      <c r="L18" s="19"/>
      <c r="M18" s="19"/>
      <c r="N18" s="19"/>
      <c r="O18" s="19"/>
    </row>
    <row r="19" spans="1:15" ht="39.950000000000003" customHeight="1" x14ac:dyDescent="0.2">
      <c r="A19" s="19"/>
      <c r="B19" s="769" t="s">
        <v>186</v>
      </c>
      <c r="C19" s="769"/>
      <c r="D19" s="769"/>
      <c r="E19" s="769"/>
      <c r="F19" s="19"/>
      <c r="G19" s="769" t="s">
        <v>187</v>
      </c>
      <c r="H19" s="769"/>
      <c r="I19" s="769"/>
      <c r="J19" s="769"/>
      <c r="K19" s="769"/>
      <c r="L19" s="769"/>
      <c r="M19" s="769"/>
      <c r="N19" s="769"/>
      <c r="O19" s="19"/>
    </row>
    <row r="20" spans="1:15" ht="9.9499999999999993" customHeight="1" x14ac:dyDescent="0.2">
      <c r="A20" s="19"/>
      <c r="B20" s="769"/>
      <c r="C20" s="769"/>
      <c r="D20" s="769"/>
      <c r="E20" s="769"/>
      <c r="F20" s="19"/>
      <c r="H20" s="19"/>
      <c r="I20" s="19"/>
      <c r="J20" s="19"/>
      <c r="K20" s="19"/>
      <c r="L20" s="19"/>
      <c r="M20" s="19"/>
      <c r="N20" s="19"/>
      <c r="O20" s="19"/>
    </row>
    <row r="21" spans="1:15" ht="12" customHeight="1" x14ac:dyDescent="0.2">
      <c r="A21" s="19"/>
      <c r="B21" s="769"/>
      <c r="C21" s="769"/>
      <c r="D21" s="769"/>
      <c r="E21" s="769"/>
      <c r="F21" s="19"/>
      <c r="G21" s="313"/>
      <c r="H21" s="770" t="s">
        <v>188</v>
      </c>
      <c r="I21" s="770"/>
      <c r="J21" s="770"/>
      <c r="K21" s="770"/>
      <c r="L21" s="770"/>
      <c r="M21" s="770"/>
      <c r="N21" s="770"/>
      <c r="O21" s="19"/>
    </row>
    <row r="22" spans="1:15" ht="5.0999999999999996" customHeight="1" x14ac:dyDescent="0.2">
      <c r="A22" s="19"/>
      <c r="B22" s="769"/>
      <c r="C22" s="769"/>
      <c r="D22" s="769"/>
      <c r="E22" s="769"/>
      <c r="F22" s="19"/>
      <c r="H22" s="19"/>
      <c r="I22" s="19"/>
      <c r="J22" s="19"/>
      <c r="K22" s="19"/>
      <c r="L22" s="19"/>
      <c r="M22" s="19"/>
      <c r="N22" s="19"/>
      <c r="O22" s="19"/>
    </row>
    <row r="23" spans="1:15" ht="12" customHeight="1" x14ac:dyDescent="0.2">
      <c r="A23" s="19"/>
      <c r="B23" s="769"/>
      <c r="C23" s="769"/>
      <c r="D23" s="769"/>
      <c r="E23" s="769"/>
      <c r="F23" s="19"/>
      <c r="G23" s="314"/>
      <c r="H23" s="770" t="s">
        <v>189</v>
      </c>
      <c r="I23" s="770"/>
      <c r="J23" s="770"/>
      <c r="K23" s="770"/>
      <c r="L23" s="770"/>
      <c r="M23" s="770"/>
      <c r="N23" s="770"/>
      <c r="O23" s="19"/>
    </row>
    <row r="24" spans="1:15" ht="5.0999999999999996" customHeight="1" x14ac:dyDescent="0.2">
      <c r="A24" s="19"/>
      <c r="B24" s="769"/>
      <c r="C24" s="769"/>
      <c r="D24" s="769"/>
      <c r="E24" s="769"/>
      <c r="F24" s="19"/>
      <c r="H24" s="19"/>
      <c r="I24" s="19"/>
      <c r="J24" s="19"/>
      <c r="K24" s="19"/>
      <c r="L24" s="19"/>
      <c r="M24" s="19"/>
      <c r="N24" s="19"/>
      <c r="O24" s="19"/>
    </row>
    <row r="25" spans="1:15" ht="12" customHeight="1" x14ac:dyDescent="0.2">
      <c r="A25" s="19"/>
      <c r="B25" s="769"/>
      <c r="C25" s="769"/>
      <c r="D25" s="769"/>
      <c r="E25" s="769"/>
      <c r="F25" s="19"/>
      <c r="G25" s="315"/>
      <c r="H25" s="770" t="s">
        <v>190</v>
      </c>
      <c r="I25" s="770"/>
      <c r="J25" s="770"/>
      <c r="K25" s="770"/>
      <c r="L25" s="770"/>
      <c r="M25" s="770"/>
      <c r="N25" s="770"/>
      <c r="O25" s="19"/>
    </row>
    <row r="26" spans="1:15" ht="5.0999999999999996" customHeight="1" x14ac:dyDescent="0.2">
      <c r="A26" s="19"/>
      <c r="B26" s="769"/>
      <c r="C26" s="769"/>
      <c r="D26" s="769"/>
      <c r="E26" s="769"/>
      <c r="F26" s="19"/>
      <c r="H26" s="19"/>
      <c r="I26" s="19"/>
      <c r="J26" s="19"/>
      <c r="K26" s="19"/>
      <c r="L26" s="19"/>
      <c r="M26" s="19"/>
      <c r="N26" s="19"/>
      <c r="O26" s="19"/>
    </row>
    <row r="27" spans="1:15" ht="12" customHeight="1" x14ac:dyDescent="0.2">
      <c r="A27" s="19"/>
      <c r="B27" s="769"/>
      <c r="C27" s="769"/>
      <c r="D27" s="769"/>
      <c r="E27" s="769"/>
      <c r="F27" s="19"/>
      <c r="G27" s="316"/>
      <c r="H27" s="770" t="s">
        <v>191</v>
      </c>
      <c r="I27" s="770"/>
      <c r="J27" s="770"/>
      <c r="K27" s="770"/>
      <c r="L27" s="770"/>
      <c r="M27" s="770"/>
      <c r="N27" s="770"/>
      <c r="O27" s="19"/>
    </row>
    <row r="28" spans="1:15" ht="20.100000000000001" customHeight="1" x14ac:dyDescent="0.2">
      <c r="A28" s="19"/>
      <c r="B28" s="769"/>
      <c r="C28" s="769"/>
      <c r="D28" s="769"/>
      <c r="E28" s="769"/>
      <c r="F28" s="19"/>
      <c r="G28" s="773"/>
      <c r="H28" s="773"/>
      <c r="I28" s="773"/>
      <c r="J28" s="773"/>
      <c r="K28" s="773"/>
      <c r="L28" s="773"/>
      <c r="M28" s="773"/>
      <c r="N28" s="773"/>
      <c r="O28" s="19"/>
    </row>
    <row r="29" spans="1:15" ht="20.100000000000001" customHeight="1" x14ac:dyDescent="0.2">
      <c r="A29" s="19"/>
      <c r="B29" s="19"/>
      <c r="D29" s="19"/>
      <c r="E29" s="19"/>
      <c r="F29" s="19"/>
      <c r="H29" s="19"/>
      <c r="I29" s="19"/>
      <c r="J29" s="19"/>
      <c r="K29" s="19"/>
      <c r="L29" s="19"/>
      <c r="M29" s="19"/>
      <c r="N29" s="19"/>
      <c r="O29" s="19"/>
    </row>
    <row r="30" spans="1:15" ht="26.1" customHeight="1" x14ac:dyDescent="0.2">
      <c r="A30" s="19"/>
      <c r="B30" s="765" t="s">
        <v>192</v>
      </c>
      <c r="C30" s="765"/>
      <c r="D30" s="765"/>
      <c r="E30" s="765"/>
      <c r="F30" s="765"/>
      <c r="G30" s="765"/>
      <c r="H30" s="765"/>
      <c r="I30" s="765"/>
      <c r="J30" s="765"/>
      <c r="K30" s="765"/>
      <c r="L30" s="765"/>
      <c r="M30" s="765"/>
      <c r="N30" s="765"/>
      <c r="O30" s="124"/>
    </row>
    <row r="31" spans="1:15" ht="5.0999999999999996" customHeight="1" x14ac:dyDescent="0.2">
      <c r="A31" s="19"/>
      <c r="B31" s="19"/>
      <c r="D31" s="19"/>
      <c r="E31" s="19"/>
      <c r="F31" s="19"/>
      <c r="H31" s="19"/>
      <c r="I31" s="19"/>
      <c r="J31" s="19"/>
      <c r="K31" s="19"/>
      <c r="L31" s="19"/>
      <c r="M31" s="19"/>
      <c r="N31" s="19"/>
      <c r="O31" s="19"/>
    </row>
    <row r="32" spans="1:15" ht="27.95" customHeight="1" x14ac:dyDescent="0.2">
      <c r="A32" s="16"/>
      <c r="B32" s="766" t="s">
        <v>193</v>
      </c>
      <c r="C32" s="1"/>
      <c r="D32" s="767" t="s">
        <v>58</v>
      </c>
      <c r="E32" s="767"/>
      <c r="F32" s="767"/>
      <c r="G32" s="1"/>
      <c r="H32" s="768" t="str">
        <f>AUX!A2</f>
        <v>ARS Norte</v>
      </c>
      <c r="I32" s="768"/>
      <c r="J32" s="768"/>
      <c r="K32" s="1"/>
      <c r="L32" s="768" t="str">
        <f>AUX!A3</f>
        <v>ACES Gerês/Cabreira</v>
      </c>
      <c r="M32" s="768"/>
      <c r="N32" s="768"/>
      <c r="O32" s="19"/>
    </row>
    <row r="33" spans="1:22" x14ac:dyDescent="0.2">
      <c r="A33" s="16"/>
      <c r="B33" s="766"/>
      <c r="C33" s="1"/>
      <c r="D33" s="451" t="s">
        <v>165</v>
      </c>
      <c r="E33" s="451" t="s">
        <v>166</v>
      </c>
      <c r="F33" s="451" t="s">
        <v>167</v>
      </c>
      <c r="G33" s="125"/>
      <c r="H33" s="451" t="s">
        <v>165</v>
      </c>
      <c r="I33" s="451" t="s">
        <v>166</v>
      </c>
      <c r="J33" s="451" t="s">
        <v>167</v>
      </c>
      <c r="K33" s="125"/>
      <c r="L33" s="451" t="s">
        <v>165</v>
      </c>
      <c r="M33" s="451" t="s">
        <v>166</v>
      </c>
      <c r="N33" s="451" t="s">
        <v>167</v>
      </c>
      <c r="O33" s="19"/>
      <c r="Q33" s="468" t="s">
        <v>194</v>
      </c>
      <c r="R33" s="468" t="s">
        <v>195</v>
      </c>
      <c r="S33" s="468" t="s">
        <v>196</v>
      </c>
      <c r="T33" s="468" t="s">
        <v>197</v>
      </c>
      <c r="U33" s="468" t="s">
        <v>198</v>
      </c>
      <c r="V33" s="468" t="s">
        <v>199</v>
      </c>
    </row>
    <row r="34" spans="1:22" ht="15" customHeight="1" x14ac:dyDescent="0.2">
      <c r="A34" s="16"/>
      <c r="B34" s="305" t="s">
        <v>200</v>
      </c>
      <c r="C34" s="1"/>
      <c r="D34" s="306">
        <f>IF(AUX!B600="","",AUX!B600)</f>
        <v>329.86016561706202</v>
      </c>
      <c r="E34" s="306">
        <f>IF(AUX!C600="","",AUX!C600)</f>
        <v>328.20929686284398</v>
      </c>
      <c r="F34" s="306">
        <f>IF(AUX!D600="","",AUX!D600)</f>
        <v>324.26282455376798</v>
      </c>
      <c r="G34" s="125"/>
      <c r="H34" s="304">
        <f>IF(AUX!E600="","",AUX!E600)</f>
        <v>317.328779079958</v>
      </c>
      <c r="I34" s="304">
        <f>IF(AUX!F600="","",AUX!F600)</f>
        <v>315.68724140400701</v>
      </c>
      <c r="J34" s="304">
        <f>IF(AUX!G600="","",AUX!G600)</f>
        <v>311.91003216925401</v>
      </c>
      <c r="K34" s="125"/>
      <c r="L34" s="304">
        <f>IF(AUX!H600="","",AUX!H600)</f>
        <v>300.947996462106</v>
      </c>
      <c r="M34" s="304">
        <f>IF(AUX!I600="","",AUX!I600)</f>
        <v>295.46949568323902</v>
      </c>
      <c r="N34" s="304">
        <f>IF(AUX!J600="","",AUX!J600)</f>
        <v>292.55189311191998</v>
      </c>
      <c r="O34" s="19"/>
      <c r="Q34" s="469">
        <f>AUX!Z600</f>
        <v>2</v>
      </c>
      <c r="R34" s="469">
        <f>AUX!AA600</f>
        <v>2</v>
      </c>
      <c r="S34" s="469">
        <f>AUX!AB600</f>
        <v>2</v>
      </c>
      <c r="T34" s="469">
        <f>AUX!AC600</f>
        <v>1</v>
      </c>
      <c r="U34" s="469">
        <f>AUX!AD600</f>
        <v>1</v>
      </c>
      <c r="V34" s="469">
        <f>AUX!AE600</f>
        <v>1</v>
      </c>
    </row>
    <row r="35" spans="1:22" ht="15" customHeight="1" x14ac:dyDescent="0.2">
      <c r="A35" s="16"/>
      <c r="B35" s="305" t="s">
        <v>201</v>
      </c>
      <c r="C35" s="1"/>
      <c r="D35" s="306">
        <f>IF(AUX!B601="","",AUX!B601)</f>
        <v>7.9707454432248896</v>
      </c>
      <c r="E35" s="306">
        <f>IF(AUX!C601="","",AUX!C601)</f>
        <v>7.6481424107311904</v>
      </c>
      <c r="F35" s="306">
        <f>IF(AUX!D601="","",AUX!D601)</f>
        <v>7.07611904740852</v>
      </c>
      <c r="G35" s="125"/>
      <c r="H35" s="304">
        <f>IF(AUX!E601="","",AUX!E601)</f>
        <v>6.2456845714351497</v>
      </c>
      <c r="I35" s="304">
        <f>IF(AUX!F601="","",AUX!F601)</f>
        <v>6.4535400283602797</v>
      </c>
      <c r="J35" s="304">
        <f>IF(AUX!G601="","",AUX!G601)</f>
        <v>6.0941193654983401</v>
      </c>
      <c r="K35" s="125"/>
      <c r="L35" s="304">
        <f>IF(AUX!H601="","",AUX!H601)</f>
        <v>3.58570506412318</v>
      </c>
      <c r="M35" s="304">
        <f>IF(AUX!I601="","",AUX!I601)</f>
        <v>4.7129332976221496</v>
      </c>
      <c r="N35" s="304">
        <f>IF(AUX!J601="","",AUX!J601)</f>
        <v>3.2216518321468302</v>
      </c>
      <c r="O35" s="19"/>
      <c r="Q35" s="469">
        <f>AUX!Z601</f>
        <v>2</v>
      </c>
      <c r="R35" s="469">
        <f>AUX!AA601</f>
        <v>2</v>
      </c>
      <c r="S35" s="469">
        <f>AUX!AB601</f>
        <v>2</v>
      </c>
      <c r="T35" s="469">
        <f>AUX!AC601</f>
        <v>1</v>
      </c>
      <c r="U35" s="469">
        <f>AUX!AD601</f>
        <v>1</v>
      </c>
      <c r="V35" s="469">
        <f>AUX!AE601</f>
        <v>1</v>
      </c>
    </row>
    <row r="36" spans="1:22" ht="15" customHeight="1" x14ac:dyDescent="0.2">
      <c r="A36" s="16"/>
      <c r="B36" s="459" t="s">
        <v>46</v>
      </c>
      <c r="C36" s="1"/>
      <c r="D36" s="460">
        <f>IF(AUX!B602="","",AUX!B602)</f>
        <v>0.83084065180075095</v>
      </c>
      <c r="E36" s="460">
        <f>IF(AUX!C602="","",AUX!C602)</f>
        <v>0.84168023226273303</v>
      </c>
      <c r="F36" s="460">
        <f>IF(AUX!D602="","",AUX!D602)</f>
        <v>0.82936874883198697</v>
      </c>
      <c r="G36" s="125"/>
      <c r="H36" s="304">
        <f>IF(AUX!E602="","",AUX!E602)</f>
        <v>0.79460741911782695</v>
      </c>
      <c r="I36" s="304">
        <f>IF(AUX!F602="","",AUX!F602)</f>
        <v>0.83906917357087096</v>
      </c>
      <c r="J36" s="304">
        <f>IF(AUX!G602="","",AUX!G602)</f>
        <v>0.86127923829179498</v>
      </c>
      <c r="K36" s="125"/>
      <c r="L36" s="304">
        <f>IF(AUX!H602="","",AUX!H602)</f>
        <v>0.31275900354981501</v>
      </c>
      <c r="M36" s="304">
        <f>IF(AUX!I602="","",AUX!I602)</f>
        <v>0.37951436651634401</v>
      </c>
      <c r="N36" s="304">
        <f>IF(AUX!J602="","",AUX!J602)</f>
        <v>0.37048800343004501</v>
      </c>
      <c r="O36" s="19"/>
      <c r="Q36" s="469">
        <f>AUX!Z602</f>
        <v>1</v>
      </c>
      <c r="R36" s="469">
        <f>AUX!AA602</f>
        <v>1</v>
      </c>
      <c r="S36" s="469">
        <f>AUX!AB602</f>
        <v>-1</v>
      </c>
      <c r="T36" s="469">
        <f>AUX!AC602</f>
        <v>1</v>
      </c>
      <c r="U36" s="469">
        <f>AUX!AD602</f>
        <v>1</v>
      </c>
      <c r="V36" s="469">
        <f>AUX!AE602</f>
        <v>1</v>
      </c>
    </row>
    <row r="37" spans="1:22" ht="15" customHeight="1" x14ac:dyDescent="0.2">
      <c r="A37" s="16"/>
      <c r="B37" s="459" t="s">
        <v>202</v>
      </c>
      <c r="C37" s="1"/>
      <c r="D37" s="460">
        <f>IF(AUX!B603="","",AUX!B603)</f>
        <v>3.2264906964048099</v>
      </c>
      <c r="E37" s="460">
        <f>IF(AUX!C603="","",AUX!C603)</f>
        <v>2.9574432496391201</v>
      </c>
      <c r="F37" s="460">
        <f>IF(AUX!D603="","",AUX!D603)</f>
        <v>2.6782735665261099</v>
      </c>
      <c r="G37" s="125"/>
      <c r="H37" s="304">
        <f>IF(AUX!E603="","",AUX!E603)</f>
        <v>2.0438866735171701</v>
      </c>
      <c r="I37" s="304">
        <f>IF(AUX!F603="","",AUX!F603)</f>
        <v>2.0177332449463599</v>
      </c>
      <c r="J37" s="304">
        <f>IF(AUX!G603="","",AUX!G603)</f>
        <v>1.89369179541564</v>
      </c>
      <c r="K37" s="125"/>
      <c r="L37" s="304">
        <f>IF(AUX!H603="","",AUX!H603)</f>
        <v>1.8044364571623199</v>
      </c>
      <c r="M37" s="304">
        <f>IF(AUX!I603="","",AUX!I603)</f>
        <v>2.0985057516939398</v>
      </c>
      <c r="N37" s="304">
        <f>IF(AUX!J603="","",AUX!J603)</f>
        <v>1.35079826004606</v>
      </c>
      <c r="O37" s="19"/>
      <c r="Q37" s="469">
        <f>AUX!Z603</f>
        <v>2</v>
      </c>
      <c r="R37" s="469">
        <f>AUX!AA603</f>
        <v>2</v>
      </c>
      <c r="S37" s="469">
        <f>AUX!AB603</f>
        <v>2</v>
      </c>
      <c r="T37" s="469">
        <f>AUX!AC603</f>
        <v>1</v>
      </c>
      <c r="U37" s="469">
        <f>AUX!AD603</f>
        <v>-1</v>
      </c>
      <c r="V37" s="469">
        <f>AUX!AE603</f>
        <v>1</v>
      </c>
    </row>
    <row r="38" spans="1:22" ht="15" customHeight="1" x14ac:dyDescent="0.2">
      <c r="A38" s="16"/>
      <c r="B38" s="305" t="s">
        <v>203</v>
      </c>
      <c r="C38" s="1"/>
      <c r="D38" s="306">
        <f>IF(AUX!B604="","",AUX!B604)</f>
        <v>137.569360517121</v>
      </c>
      <c r="E38" s="306">
        <f>IF(AUX!C604="","",AUX!C604)</f>
        <v>136.88351513727</v>
      </c>
      <c r="F38" s="306">
        <f>IF(AUX!D604="","",AUX!D604)</f>
        <v>136.31602954043299</v>
      </c>
      <c r="G38" s="125"/>
      <c r="H38" s="304">
        <f>IF(AUX!E604="","",AUX!E604)</f>
        <v>133.532157794809</v>
      </c>
      <c r="I38" s="304">
        <f>IF(AUX!F604="","",AUX!F604)</f>
        <v>133.333778404594</v>
      </c>
      <c r="J38" s="304">
        <f>IF(AUX!G604="","",AUX!G604)</f>
        <v>133.244756397929</v>
      </c>
      <c r="K38" s="125"/>
      <c r="L38" s="304">
        <f>IF(AUX!H604="","",AUX!H604)</f>
        <v>122.935112287563</v>
      </c>
      <c r="M38" s="304">
        <f>IF(AUX!I604="","",AUX!I604)</f>
        <v>122.386922515132</v>
      </c>
      <c r="N38" s="304">
        <f>IF(AUX!J604="","",AUX!J604)</f>
        <v>120.295695794347</v>
      </c>
      <c r="O38" s="19"/>
      <c r="Q38" s="469">
        <f>AUX!Z604</f>
        <v>2</v>
      </c>
      <c r="R38" s="469">
        <f>AUX!AA604</f>
        <v>2</v>
      </c>
      <c r="S38" s="469">
        <f>AUX!AB604</f>
        <v>2</v>
      </c>
      <c r="T38" s="469">
        <f>AUX!AC604</f>
        <v>1</v>
      </c>
      <c r="U38" s="469">
        <f>AUX!AD604</f>
        <v>1</v>
      </c>
      <c r="V38" s="469">
        <f>AUX!AE604</f>
        <v>1</v>
      </c>
    </row>
    <row r="39" spans="1:22" ht="15" customHeight="1" x14ac:dyDescent="0.2">
      <c r="A39" s="16"/>
      <c r="B39" s="459" t="s">
        <v>204</v>
      </c>
      <c r="C39" s="1"/>
      <c r="D39" s="460">
        <f>IF(AUX!B605="","",AUX!B605)</f>
        <v>5.8485405194856801</v>
      </c>
      <c r="E39" s="460">
        <f>IF(AUX!C605="","",AUX!C605)</f>
        <v>6.0015593689826501</v>
      </c>
      <c r="F39" s="460">
        <f>IF(AUX!D605="","",AUX!D605)</f>
        <v>5.9039516377861503</v>
      </c>
      <c r="G39" s="125"/>
      <c r="H39" s="304">
        <f>IF(AUX!E605="","",AUX!E605)</f>
        <v>6.3274293826861303</v>
      </c>
      <c r="I39" s="304">
        <f>IF(AUX!F605="","",AUX!F605)</f>
        <v>6.3198995387568404</v>
      </c>
      <c r="J39" s="304">
        <f>IF(AUX!G605="","",AUX!G605)</f>
        <v>5.9354467674805704</v>
      </c>
      <c r="K39" s="125"/>
      <c r="L39" s="304">
        <f>IF(AUX!H605="","",AUX!H605)</f>
        <v>8.5114561612300701</v>
      </c>
      <c r="M39" s="304">
        <f>IF(AUX!I605="","",AUX!I605)</f>
        <v>7.37822613105656</v>
      </c>
      <c r="N39" s="304">
        <f>IF(AUX!J605="","",AUX!J605)</f>
        <v>4.7685130575601899</v>
      </c>
      <c r="O39" s="19"/>
      <c r="Q39" s="469">
        <f>AUX!Z605</f>
        <v>-2</v>
      </c>
      <c r="R39" s="469">
        <f>AUX!AA605</f>
        <v>-1</v>
      </c>
      <c r="S39" s="469">
        <f>AUX!AB605</f>
        <v>-1</v>
      </c>
      <c r="T39" s="469">
        <f>AUX!AC605</f>
        <v>-1</v>
      </c>
      <c r="U39" s="469">
        <f>AUX!AD605</f>
        <v>-1</v>
      </c>
      <c r="V39" s="469">
        <f>AUX!AE605</f>
        <v>1</v>
      </c>
    </row>
    <row r="40" spans="1:22" ht="15" customHeight="1" x14ac:dyDescent="0.2">
      <c r="A40" s="16"/>
      <c r="B40" s="459" t="s">
        <v>205</v>
      </c>
      <c r="C40" s="1"/>
      <c r="D40" s="460">
        <f>IF(AUX!B606="","",AUX!B606)</f>
        <v>3.7431090405339398</v>
      </c>
      <c r="E40" s="460">
        <f>IF(AUX!C606="","",AUX!C606)</f>
        <v>3.8427597814711598</v>
      </c>
      <c r="F40" s="460">
        <f>IF(AUX!D606="","",AUX!D606)</f>
        <v>3.8327081879613401</v>
      </c>
      <c r="G40" s="125"/>
      <c r="H40" s="304">
        <f>IF(AUX!E606="","",AUX!E606)</f>
        <v>4.1350219113195097</v>
      </c>
      <c r="I40" s="304">
        <f>IF(AUX!F606="","",AUX!F606)</f>
        <v>4.3672149331266601</v>
      </c>
      <c r="J40" s="304">
        <f>IF(AUX!G606="","",AUX!G606)</f>
        <v>4.2156199224952697</v>
      </c>
      <c r="K40" s="125"/>
      <c r="L40" s="304">
        <f>IF(AUX!H606="","",AUX!H606)</f>
        <v>3.99659934197539</v>
      </c>
      <c r="M40" s="304">
        <f>IF(AUX!I606="","",AUX!I606)</f>
        <v>3.8663088480930599</v>
      </c>
      <c r="N40" s="304">
        <f>IF(AUX!J606="","",AUX!J606)</f>
        <v>4.3788342428224603</v>
      </c>
      <c r="O40" s="19"/>
      <c r="Q40" s="469">
        <f>AUX!Z606</f>
        <v>-2</v>
      </c>
      <c r="R40" s="469">
        <f>AUX!AA606</f>
        <v>-2</v>
      </c>
      <c r="S40" s="469">
        <f>AUX!AB606</f>
        <v>-2</v>
      </c>
      <c r="T40" s="469">
        <f>AUX!AC606</f>
        <v>1</v>
      </c>
      <c r="U40" s="469">
        <f>AUX!AD606</f>
        <v>1</v>
      </c>
      <c r="V40" s="469">
        <f>AUX!AE606</f>
        <v>-1</v>
      </c>
    </row>
    <row r="41" spans="1:22" ht="15" customHeight="1" x14ac:dyDescent="0.2">
      <c r="A41" s="16"/>
      <c r="B41" s="459" t="s">
        <v>206</v>
      </c>
      <c r="C41" s="1"/>
      <c r="D41" s="460">
        <f>IF(AUX!B607="","",AUX!B607)</f>
        <v>11.374433973455901</v>
      </c>
      <c r="E41" s="460">
        <f>IF(AUX!C607="","",AUX!C607)</f>
        <v>10.998956305687001</v>
      </c>
      <c r="F41" s="460">
        <f>IF(AUX!D607="","",AUX!D607)</f>
        <v>10.969739159239699</v>
      </c>
      <c r="G41" s="125"/>
      <c r="H41" s="304">
        <f>IF(AUX!E607="","",AUX!E607)</f>
        <v>15.2994450991419</v>
      </c>
      <c r="I41" s="304">
        <f>IF(AUX!F607="","",AUX!F607)</f>
        <v>14.587312405126999</v>
      </c>
      <c r="J41" s="304">
        <f>IF(AUX!G607="","",AUX!G607)</f>
        <v>14.214239533954901</v>
      </c>
      <c r="K41" s="125"/>
      <c r="L41" s="304">
        <f>IF(AUX!H607="","",AUX!H607)</f>
        <v>11.810814116686499</v>
      </c>
      <c r="M41" s="304">
        <f>IF(AUX!I607="","",AUX!I607)</f>
        <v>12.495709442575</v>
      </c>
      <c r="N41" s="304">
        <f>IF(AUX!J607="","",AUX!J607)</f>
        <v>13.8830487257457</v>
      </c>
      <c r="O41" s="19"/>
      <c r="Q41" s="469">
        <f>AUX!Z607</f>
        <v>-2</v>
      </c>
      <c r="R41" s="469">
        <f>AUX!AA607</f>
        <v>-2</v>
      </c>
      <c r="S41" s="469">
        <f>AUX!AB607</f>
        <v>-2</v>
      </c>
      <c r="T41" s="469">
        <f>AUX!AC607</f>
        <v>1</v>
      </c>
      <c r="U41" s="469">
        <f>AUX!AD607</f>
        <v>1</v>
      </c>
      <c r="V41" s="469">
        <f>AUX!AE607</f>
        <v>1</v>
      </c>
    </row>
    <row r="42" spans="1:22" ht="15" customHeight="1" x14ac:dyDescent="0.2">
      <c r="A42" s="16"/>
      <c r="B42" s="459" t="s">
        <v>207</v>
      </c>
      <c r="C42" s="1"/>
      <c r="D42" s="460">
        <f>IF(AUX!B608="","",AUX!B608)</f>
        <v>11.226045300849201</v>
      </c>
      <c r="E42" s="460">
        <f>IF(AUX!C608="","",AUX!C608)</f>
        <v>10.816601524875001</v>
      </c>
      <c r="F42" s="460">
        <f>IF(AUX!D608="","",AUX!D608)</f>
        <v>10.6097169691107</v>
      </c>
      <c r="G42" s="125"/>
      <c r="H42" s="304">
        <f>IF(AUX!E608="","",AUX!E608)</f>
        <v>9.7272117184867497</v>
      </c>
      <c r="I42" s="304">
        <f>IF(AUX!F608="","",AUX!F608)</f>
        <v>9.2536896003784008</v>
      </c>
      <c r="J42" s="304">
        <f>IF(AUX!G608="","",AUX!G608)</f>
        <v>9.2457018399823596</v>
      </c>
      <c r="K42" s="125"/>
      <c r="L42" s="304">
        <f>IF(AUX!H608="","",AUX!H608)</f>
        <v>5.8326681142278698</v>
      </c>
      <c r="M42" s="304">
        <f>IF(AUX!I608="","",AUX!I608)</f>
        <v>7.2480761606307196</v>
      </c>
      <c r="N42" s="304">
        <f>IF(AUX!J608="","",AUX!J608)</f>
        <v>8.2813952898516199</v>
      </c>
      <c r="O42" s="19"/>
      <c r="Q42" s="469">
        <f>AUX!Z608</f>
        <v>2</v>
      </c>
      <c r="R42" s="469">
        <f>AUX!AA608</f>
        <v>2</v>
      </c>
      <c r="S42" s="469">
        <f>AUX!AB608</f>
        <v>2</v>
      </c>
      <c r="T42" s="469">
        <f>AUX!AC608</f>
        <v>2</v>
      </c>
      <c r="U42" s="469">
        <f>AUX!AD608</f>
        <v>1</v>
      </c>
      <c r="V42" s="469">
        <f>AUX!AE608</f>
        <v>1</v>
      </c>
    </row>
    <row r="43" spans="1:22" ht="15" customHeight="1" x14ac:dyDescent="0.2">
      <c r="A43" s="16"/>
      <c r="B43" s="459" t="s">
        <v>208</v>
      </c>
      <c r="C43" s="1"/>
      <c r="D43" s="460">
        <f>IF(AUX!B609="","",AUX!B609)</f>
        <v>5.4522331435079696</v>
      </c>
      <c r="E43" s="460">
        <f>IF(AUX!C609="","",AUX!C609)</f>
        <v>5.4074952223842203</v>
      </c>
      <c r="F43" s="460">
        <f>IF(AUX!D609="","",AUX!D609)</f>
        <v>5.2082014498455296</v>
      </c>
      <c r="G43" s="125"/>
      <c r="H43" s="304">
        <f>IF(AUX!E609="","",AUX!E609)</f>
        <v>4.6686208225312704</v>
      </c>
      <c r="I43" s="304">
        <f>IF(AUX!F609="","",AUX!F609)</f>
        <v>4.7414237986891603</v>
      </c>
      <c r="J43" s="304">
        <f>IF(AUX!G609="","",AUX!G609)</f>
        <v>4.5331767593169703</v>
      </c>
      <c r="K43" s="125"/>
      <c r="L43" s="304">
        <f>IF(AUX!H609="","",AUX!H609)</f>
        <v>4.3976209504940904</v>
      </c>
      <c r="M43" s="304">
        <f>IF(AUX!I609="","",AUX!I609)</f>
        <v>6.1098631485229902</v>
      </c>
      <c r="N43" s="304">
        <f>IF(AUX!J609="","",AUX!J609)</f>
        <v>7.0915184419630499</v>
      </c>
      <c r="O43" s="19"/>
      <c r="Q43" s="469">
        <f>AUX!Z609</f>
        <v>2</v>
      </c>
      <c r="R43" s="469">
        <f>AUX!AA609</f>
        <v>2</v>
      </c>
      <c r="S43" s="469">
        <f>AUX!AB609</f>
        <v>2</v>
      </c>
      <c r="T43" s="469">
        <f>AUX!AC609</f>
        <v>1</v>
      </c>
      <c r="U43" s="469">
        <f>AUX!AD609</f>
        <v>-1</v>
      </c>
      <c r="V43" s="469">
        <f>AUX!AE609</f>
        <v>-1</v>
      </c>
    </row>
    <row r="44" spans="1:22" ht="15" customHeight="1" x14ac:dyDescent="0.2">
      <c r="A44" s="16"/>
      <c r="B44" s="459" t="s">
        <v>209</v>
      </c>
      <c r="C44" s="1"/>
      <c r="D44" s="460">
        <f>IF(AUX!B610="","",AUX!B610)</f>
        <v>7.0457923121740302</v>
      </c>
      <c r="E44" s="460">
        <f>IF(AUX!C610="","",AUX!C610)</f>
        <v>7.1094462288917004</v>
      </c>
      <c r="F44" s="460">
        <f>IF(AUX!D610="","",AUX!D610)</f>
        <v>7.2476018824301596</v>
      </c>
      <c r="G44" s="125"/>
      <c r="H44" s="304">
        <f>IF(AUX!E610="","",AUX!E610)</f>
        <v>6.71274560326437</v>
      </c>
      <c r="I44" s="304">
        <f>IF(AUX!F610="","",AUX!F610)</f>
        <v>6.9932689138702102</v>
      </c>
      <c r="J44" s="304">
        <f>IF(AUX!G610="","",AUX!G610)</f>
        <v>7.1921824306054001</v>
      </c>
      <c r="K44" s="125"/>
      <c r="L44" s="304">
        <f>IF(AUX!H610="","",AUX!H610)</f>
        <v>4.91038718573735</v>
      </c>
      <c r="M44" s="304">
        <f>IF(AUX!I610="","",AUX!I610)</f>
        <v>7.6523765613433703</v>
      </c>
      <c r="N44" s="304">
        <f>IF(AUX!J610="","",AUX!J610)</f>
        <v>8.4502110255359106</v>
      </c>
      <c r="O44" s="19"/>
      <c r="Q44" s="469">
        <f>AUX!Z610</f>
        <v>1</v>
      </c>
      <c r="R44" s="469">
        <f>AUX!AA610</f>
        <v>1</v>
      </c>
      <c r="S44" s="469">
        <f>AUX!AB610</f>
        <v>1</v>
      </c>
      <c r="T44" s="469">
        <f>AUX!AC610</f>
        <v>1</v>
      </c>
      <c r="U44" s="469">
        <f>AUX!AD610</f>
        <v>-1</v>
      </c>
      <c r="V44" s="469">
        <f>AUX!AE610</f>
        <v>-1</v>
      </c>
    </row>
    <row r="45" spans="1:22" ht="15" customHeight="1" x14ac:dyDescent="0.2">
      <c r="A45" s="16"/>
      <c r="B45" s="459" t="s">
        <v>210</v>
      </c>
      <c r="C45" s="1"/>
      <c r="D45" s="460">
        <f>IF(AUX!B611="","",AUX!B611)</f>
        <v>7.6345131490942002</v>
      </c>
      <c r="E45" s="460">
        <f>IF(AUX!C611="","",AUX!C611)</f>
        <v>7.8376056804674104</v>
      </c>
      <c r="F45" s="460">
        <f>IF(AUX!D611="","",AUX!D611)</f>
        <v>7.8951668059321003</v>
      </c>
      <c r="G45" s="125"/>
      <c r="H45" s="304">
        <f>IF(AUX!E611="","",AUX!E611)</f>
        <v>6.9866411493757701</v>
      </c>
      <c r="I45" s="304">
        <f>IF(AUX!F611="","",AUX!F611)</f>
        <v>7.1542611171996704</v>
      </c>
      <c r="J45" s="304">
        <f>IF(AUX!G611="","",AUX!G611)</f>
        <v>7.0522881471371504</v>
      </c>
      <c r="K45" s="125"/>
      <c r="L45" s="304">
        <f>IF(AUX!H611="","",AUX!H611)</f>
        <v>6.8470679079902403</v>
      </c>
      <c r="M45" s="304">
        <f>IF(AUX!I611="","",AUX!I611)</f>
        <v>5.8945160125251501</v>
      </c>
      <c r="N45" s="304">
        <f>IF(AUX!J611="","",AUX!J611)</f>
        <v>4.1043098856831897</v>
      </c>
      <c r="O45" s="19"/>
      <c r="Q45" s="469">
        <f>AUX!Z611</f>
        <v>2</v>
      </c>
      <c r="R45" s="469">
        <f>AUX!AA611</f>
        <v>2</v>
      </c>
      <c r="S45" s="469">
        <f>AUX!AB611</f>
        <v>2</v>
      </c>
      <c r="T45" s="469">
        <f>AUX!AC611</f>
        <v>1</v>
      </c>
      <c r="U45" s="469">
        <f>AUX!AD611</f>
        <v>1</v>
      </c>
      <c r="V45" s="469">
        <f>AUX!AE611</f>
        <v>1</v>
      </c>
    </row>
    <row r="46" spans="1:22" ht="15" customHeight="1" x14ac:dyDescent="0.2">
      <c r="A46" s="16"/>
      <c r="B46" s="459" t="s">
        <v>211</v>
      </c>
      <c r="C46" s="1"/>
      <c r="D46" s="460">
        <f>IF(AUX!B612="","",AUX!B612)</f>
        <v>28.716213525070799</v>
      </c>
      <c r="E46" s="460">
        <f>IF(AUX!C612="","",AUX!C612)</f>
        <v>28.684255375602099</v>
      </c>
      <c r="F46" s="460">
        <f>IF(AUX!D612="","",AUX!D612)</f>
        <v>28.840216608946001</v>
      </c>
      <c r="G46" s="125"/>
      <c r="H46" s="304">
        <f>IF(AUX!E612="","",AUX!E612)</f>
        <v>29.188783515464898</v>
      </c>
      <c r="I46" s="304">
        <f>IF(AUX!F612="","",AUX!F612)</f>
        <v>29.4482646998588</v>
      </c>
      <c r="J46" s="304">
        <f>IF(AUX!G612="","",AUX!G612)</f>
        <v>30.315378144162199</v>
      </c>
      <c r="K46" s="125"/>
      <c r="L46" s="304">
        <f>IF(AUX!H612="","",AUX!H612)</f>
        <v>29.1760338363089</v>
      </c>
      <c r="M46" s="304">
        <f>IF(AUX!I612="","",AUX!I612)</f>
        <v>26.6509937792969</v>
      </c>
      <c r="N46" s="304">
        <f>IF(AUX!J612="","",AUX!J612)</f>
        <v>25.058727433423499</v>
      </c>
      <c r="O46" s="19"/>
      <c r="Q46" s="469">
        <f>AUX!Z612</f>
        <v>-1</v>
      </c>
      <c r="R46" s="469">
        <f>AUX!AA612</f>
        <v>-1</v>
      </c>
      <c r="S46" s="469">
        <f>AUX!AB612</f>
        <v>-2</v>
      </c>
      <c r="T46" s="469">
        <f>AUX!AC612</f>
        <v>1</v>
      </c>
      <c r="U46" s="469">
        <f>AUX!AD612</f>
        <v>1</v>
      </c>
      <c r="V46" s="469">
        <f>AUX!AE612</f>
        <v>1</v>
      </c>
    </row>
    <row r="47" spans="1:22" ht="15" customHeight="1" x14ac:dyDescent="0.2">
      <c r="A47" s="16"/>
      <c r="B47" s="459" t="s">
        <v>212</v>
      </c>
      <c r="C47" s="1"/>
      <c r="D47" s="460">
        <f>IF(AUX!B613="","",AUX!B613)</f>
        <v>1.42524749782397</v>
      </c>
      <c r="E47" s="460">
        <f>IF(AUX!C613="","",AUX!C613)</f>
        <v>1.37027118459661</v>
      </c>
      <c r="F47" s="460">
        <f>IF(AUX!D613="","",AUX!D613)</f>
        <v>1.4442028500371</v>
      </c>
      <c r="G47" s="125"/>
      <c r="H47" s="304">
        <f>IF(AUX!E613="","",AUX!E613)</f>
        <v>1.0360914177945499</v>
      </c>
      <c r="I47" s="304">
        <f>IF(AUX!F613="","",AUX!F613)</f>
        <v>1.15152974200852</v>
      </c>
      <c r="J47" s="304">
        <f>IF(AUX!G613="","",AUX!G613)</f>
        <v>1.1986426109356101</v>
      </c>
      <c r="K47" s="125"/>
      <c r="L47" s="304">
        <f>IF(AUX!H613="","",AUX!H613)</f>
        <v>0.41226827946017602</v>
      </c>
      <c r="M47" s="304">
        <f>IF(AUX!I613="","",AUX!I613)</f>
        <v>0.78444512740553995</v>
      </c>
      <c r="N47" s="304">
        <f>IF(AUX!J613="","",AUX!J613)</f>
        <v>1.07566171361556</v>
      </c>
      <c r="O47" s="19"/>
      <c r="Q47" s="469">
        <f>AUX!Z613</f>
        <v>2</v>
      </c>
      <c r="R47" s="469">
        <f>AUX!AA613</f>
        <v>1</v>
      </c>
      <c r="S47" s="469">
        <f>AUX!AB613</f>
        <v>2</v>
      </c>
      <c r="T47" s="469">
        <f>AUX!AC613</f>
        <v>1</v>
      </c>
      <c r="U47" s="469">
        <f>AUX!AD613</f>
        <v>1</v>
      </c>
      <c r="V47" s="469">
        <f>AUX!AE613</f>
        <v>1</v>
      </c>
    </row>
    <row r="48" spans="1:22" ht="15" customHeight="1" x14ac:dyDescent="0.2">
      <c r="A48" s="16"/>
      <c r="B48" s="459" t="s">
        <v>213</v>
      </c>
      <c r="C48" s="1"/>
      <c r="D48" s="460">
        <f>IF(AUX!B619="","",AUX!B619)</f>
        <v>1.9943111564229301</v>
      </c>
      <c r="E48" s="460">
        <f>IF(AUX!C619="","",AUX!C619)</f>
        <v>2.0195712266015899</v>
      </c>
      <c r="F48" s="460">
        <f>IF(AUX!D619="","",AUX!D619)</f>
        <v>2.0864192902426</v>
      </c>
      <c r="G48" s="125"/>
      <c r="H48" s="304">
        <f>IF(AUX!E619="","",AUX!E619)</f>
        <v>1.8260821425808</v>
      </c>
      <c r="I48" s="304">
        <f>IF(AUX!F619="","",AUX!F619)</f>
        <v>1.7960761008067501</v>
      </c>
      <c r="J48" s="304">
        <f>IF(AUX!G619="","",AUX!G619)</f>
        <v>1.8319313723397701</v>
      </c>
      <c r="K48" s="125"/>
      <c r="L48" s="304">
        <f>IF(AUX!H619="","",AUX!H619)</f>
        <v>0.31275900354981501</v>
      </c>
      <c r="M48" s="304">
        <f>IF(AUX!I619="","",AUX!I619)</f>
        <v>0.404930760889196</v>
      </c>
      <c r="N48" s="304">
        <f>IF(AUX!J619="","",AUX!J619)</f>
        <v>1.4349876934950501</v>
      </c>
      <c r="O48" s="19"/>
      <c r="Q48" s="469">
        <f>AUX!Z619</f>
        <v>1</v>
      </c>
      <c r="R48" s="469">
        <f>AUX!AA619</f>
        <v>1</v>
      </c>
      <c r="S48" s="469">
        <f>AUX!AB619</f>
        <v>1</v>
      </c>
      <c r="T48" s="469">
        <f>AUX!AC619</f>
        <v>2</v>
      </c>
      <c r="U48" s="469">
        <f>AUX!AD619</f>
        <v>1</v>
      </c>
      <c r="V48" s="469">
        <f>AUX!AE619</f>
        <v>1</v>
      </c>
    </row>
    <row r="49" spans="1:22" ht="15" customHeight="1" x14ac:dyDescent="0.2">
      <c r="A49" s="16"/>
      <c r="B49" s="459" t="s">
        <v>214</v>
      </c>
      <c r="C49" s="1"/>
      <c r="D49" s="460">
        <f>IF(AUX!B620="","",AUX!B620)</f>
        <v>3.5433336891957299</v>
      </c>
      <c r="E49" s="460">
        <f>IF(AUX!C620="","",AUX!C620)</f>
        <v>3.5878633193221998</v>
      </c>
      <c r="F49" s="460">
        <f>IF(AUX!D620="","",AUX!D620)</f>
        <v>3.15942112341087</v>
      </c>
      <c r="G49" s="125"/>
      <c r="H49" s="304">
        <f>IF(AUX!E620="","",AUX!E620)</f>
        <v>3.2251045476948801</v>
      </c>
      <c r="I49" s="304">
        <f>IF(AUX!F620="","",AUX!F620)</f>
        <v>3.1985710840471699</v>
      </c>
      <c r="J49" s="304">
        <f>IF(AUX!G620="","",AUX!G620)</f>
        <v>2.9213993772249802</v>
      </c>
      <c r="K49" s="125"/>
      <c r="L49" s="304">
        <f>IF(AUX!H620="","",AUX!H620)</f>
        <v>2.3764574843166901</v>
      </c>
      <c r="M49" s="304">
        <f>IF(AUX!I620="","",AUX!I620)</f>
        <v>2.3279189878437698</v>
      </c>
      <c r="N49" s="304">
        <f>IF(AUX!J620="","",AUX!J620)</f>
        <v>2.63651017803253</v>
      </c>
      <c r="O49" s="19"/>
      <c r="Q49" s="469">
        <f>AUX!Z620</f>
        <v>1</v>
      </c>
      <c r="R49" s="469">
        <f>AUX!AA620</f>
        <v>2</v>
      </c>
      <c r="S49" s="469">
        <f>AUX!AB620</f>
        <v>1</v>
      </c>
      <c r="T49" s="469">
        <f>AUX!AC620</f>
        <v>1</v>
      </c>
      <c r="U49" s="469">
        <f>AUX!AD620</f>
        <v>1</v>
      </c>
      <c r="V49" s="469">
        <f>AUX!AE620</f>
        <v>1</v>
      </c>
    </row>
    <row r="50" spans="1:22" ht="15" customHeight="1" x14ac:dyDescent="0.2">
      <c r="A50" s="16"/>
      <c r="B50" s="459" t="s">
        <v>215</v>
      </c>
      <c r="C50" s="1"/>
      <c r="D50" s="460">
        <f>IF(AUX!B621="","",AUX!B621)</f>
        <v>10.4065432940482</v>
      </c>
      <c r="E50" s="460">
        <f>IF(AUX!C621="","",AUX!C621)</f>
        <v>10.1050843127079</v>
      </c>
      <c r="F50" s="460">
        <f>IF(AUX!D621="","",AUX!D621)</f>
        <v>9.8973053628049801</v>
      </c>
      <c r="G50" s="125"/>
      <c r="H50" s="304">
        <f>IF(AUX!E621="","",AUX!E621)</f>
        <v>9.3690407528792292</v>
      </c>
      <c r="I50" s="304">
        <f>IF(AUX!F621="","",AUX!F621)</f>
        <v>8.9493837985356706</v>
      </c>
      <c r="J50" s="304">
        <f>IF(AUX!G621="","",AUX!G621)</f>
        <v>8.6885681426047299</v>
      </c>
      <c r="K50" s="125"/>
      <c r="L50" s="304">
        <f>IF(AUX!H621="","",AUX!H621)</f>
        <v>9.5679419656598892</v>
      </c>
      <c r="M50" s="304">
        <f>IF(AUX!I621="","",AUX!I621)</f>
        <v>9.1995623160775395</v>
      </c>
      <c r="N50" s="304">
        <f>IF(AUX!J621="","",AUX!J621)</f>
        <v>8.0672623669597705</v>
      </c>
      <c r="O50" s="19"/>
      <c r="Q50" s="469">
        <f>AUX!Z621</f>
        <v>2</v>
      </c>
      <c r="R50" s="469">
        <f>AUX!AA621</f>
        <v>2</v>
      </c>
      <c r="S50" s="469">
        <f>AUX!AB621</f>
        <v>2</v>
      </c>
      <c r="T50" s="469">
        <f>AUX!AC621</f>
        <v>-1</v>
      </c>
      <c r="U50" s="469">
        <f>AUX!AD621</f>
        <v>-1</v>
      </c>
      <c r="V50" s="469">
        <f>AUX!AE621</f>
        <v>1</v>
      </c>
    </row>
    <row r="51" spans="1:22" ht="15" customHeight="1" x14ac:dyDescent="0.2">
      <c r="A51" s="16"/>
      <c r="B51" s="305" t="s">
        <v>216</v>
      </c>
      <c r="C51" s="1"/>
      <c r="D51" s="306">
        <f>IF(AUX!B622="","",AUX!B622)</f>
        <v>1.03813736077242</v>
      </c>
      <c r="E51" s="306">
        <f>IF(AUX!C622="","",AUX!C622)</f>
        <v>1.04592021240835</v>
      </c>
      <c r="F51" s="306">
        <f>IF(AUX!D622="","",AUX!D622)</f>
        <v>1.0493915352504799</v>
      </c>
      <c r="G51" s="125"/>
      <c r="H51" s="304">
        <f>IF(AUX!E622="","",AUX!E622)</f>
        <v>0.74681800936506804</v>
      </c>
      <c r="I51" s="304">
        <f>IF(AUX!F622="","",AUX!F622)</f>
        <v>0.78855738686874399</v>
      </c>
      <c r="J51" s="304">
        <f>IF(AUX!G622="","",AUX!G622)</f>
        <v>0.83822542244662801</v>
      </c>
      <c r="K51" s="125"/>
      <c r="L51" s="304">
        <f>IF(AUX!H622="","",AUX!H622)</f>
        <v>0</v>
      </c>
      <c r="M51" s="304">
        <f>IF(AUX!I622="","",AUX!I622)</f>
        <v>0.32187407964130399</v>
      </c>
      <c r="N51" s="304">
        <f>IF(AUX!J622="","",AUX!J622)</f>
        <v>0.62796759996487606</v>
      </c>
      <c r="O51" s="19"/>
      <c r="Q51" s="469">
        <f>AUX!Z622</f>
        <v>2</v>
      </c>
      <c r="R51" s="469">
        <f>AUX!AA622</f>
        <v>2</v>
      </c>
      <c r="S51" s="469">
        <f>AUX!AB622</f>
        <v>2</v>
      </c>
      <c r="T51" s="469">
        <f>AUX!AC622</f>
        <v>0</v>
      </c>
      <c r="U51" s="469">
        <f>AUX!AD622</f>
        <v>1</v>
      </c>
      <c r="V51" s="469">
        <f>AUX!AE622</f>
        <v>1</v>
      </c>
    </row>
    <row r="52" spans="1:22" ht="15" customHeight="1" x14ac:dyDescent="0.2">
      <c r="A52" s="16"/>
      <c r="B52" s="305" t="s">
        <v>217</v>
      </c>
      <c r="C52" s="1"/>
      <c r="D52" s="306">
        <f>IF(AUX!B623="","",AUX!B623)</f>
        <v>12.535846961006399</v>
      </c>
      <c r="E52" s="306">
        <f>IF(AUX!C623="","",AUX!C623)</f>
        <v>11.789585883236001</v>
      </c>
      <c r="F52" s="306">
        <f>IF(AUX!D623="","",AUX!D623)</f>
        <v>11.0916590492777</v>
      </c>
      <c r="G52" s="125"/>
      <c r="H52" s="304">
        <f>IF(AUX!E623="","",AUX!E623)</f>
        <v>11.041475562204401</v>
      </c>
      <c r="I52" s="304">
        <f>IF(AUX!F623="","",AUX!F623)</f>
        <v>10.419783891327301</v>
      </c>
      <c r="J52" s="304">
        <f>IF(AUX!G623="","",AUX!G623)</f>
        <v>10.024580074775301</v>
      </c>
      <c r="K52" s="125"/>
      <c r="L52" s="304">
        <f>IF(AUX!H623="","",AUX!H623)</f>
        <v>8.8674104178299107</v>
      </c>
      <c r="M52" s="304">
        <f>IF(AUX!I623="","",AUX!I623)</f>
        <v>6.4451509190684604</v>
      </c>
      <c r="N52" s="304">
        <f>IF(AUX!J623="","",AUX!J623)</f>
        <v>7.00074909788278</v>
      </c>
      <c r="O52" s="19"/>
      <c r="Q52" s="469">
        <f>AUX!Z623</f>
        <v>2</v>
      </c>
      <c r="R52" s="469">
        <f>AUX!AA623</f>
        <v>2</v>
      </c>
      <c r="S52" s="469">
        <f>AUX!AB623</f>
        <v>2</v>
      </c>
      <c r="T52" s="469">
        <f>AUX!AC623</f>
        <v>1</v>
      </c>
      <c r="U52" s="469">
        <f>AUX!AD623</f>
        <v>2</v>
      </c>
      <c r="V52" s="469">
        <f>AUX!AE623</f>
        <v>1</v>
      </c>
    </row>
    <row r="53" spans="1:22" ht="15" customHeight="1" x14ac:dyDescent="0.2">
      <c r="A53" s="16"/>
      <c r="B53" s="459" t="s">
        <v>218</v>
      </c>
      <c r="C53" s="1"/>
      <c r="D53" s="460">
        <f>IF(AUX!B624="","",AUX!B624)</f>
        <v>9.3423973042750905</v>
      </c>
      <c r="E53" s="460">
        <f>IF(AUX!C624="","",AUX!C624)</f>
        <v>8.7336073005126806</v>
      </c>
      <c r="F53" s="460">
        <f>IF(AUX!D624="","",AUX!D624)</f>
        <v>8.1212119923453994</v>
      </c>
      <c r="G53" s="125"/>
      <c r="H53" s="304">
        <f>IF(AUX!E624="","",AUX!E624)</f>
        <v>7.9739837586577504</v>
      </c>
      <c r="I53" s="304">
        <f>IF(AUX!F624="","",AUX!F624)</f>
        <v>7.59741853860905</v>
      </c>
      <c r="J53" s="304">
        <f>IF(AUX!G624="","",AUX!G624)</f>
        <v>7.22276719693091</v>
      </c>
      <c r="K53" s="125"/>
      <c r="L53" s="304">
        <f>IF(AUX!H624="","",AUX!H624)</f>
        <v>7.2669133962113897</v>
      </c>
      <c r="M53" s="304">
        <f>IF(AUX!I624="","",AUX!I624)</f>
        <v>5.6352893972900704</v>
      </c>
      <c r="N53" s="304">
        <f>IF(AUX!J624="","",AUX!J624)</f>
        <v>6.6039622775537996</v>
      </c>
      <c r="O53" s="19"/>
      <c r="Q53" s="469">
        <f>AUX!Z624</f>
        <v>2</v>
      </c>
      <c r="R53" s="469">
        <f>AUX!AA624</f>
        <v>2</v>
      </c>
      <c r="S53" s="469">
        <f>AUX!AB624</f>
        <v>2</v>
      </c>
      <c r="T53" s="469">
        <f>AUX!AC624</f>
        <v>1</v>
      </c>
      <c r="U53" s="469">
        <f>AUX!AD624</f>
        <v>1</v>
      </c>
      <c r="V53" s="469">
        <f>AUX!AE624</f>
        <v>1</v>
      </c>
    </row>
    <row r="54" spans="1:22" ht="15" customHeight="1" x14ac:dyDescent="0.2">
      <c r="A54" s="16"/>
      <c r="B54" s="305" t="s">
        <v>219</v>
      </c>
      <c r="C54" s="1"/>
      <c r="D54" s="306">
        <f>IF(AUX!B625="","",AUX!B625)</f>
        <v>9.9393049915923601</v>
      </c>
      <c r="E54" s="306">
        <f>IF(AUX!C625="","",AUX!C625)</f>
        <v>10.1545105712995</v>
      </c>
      <c r="F54" s="306">
        <f>IF(AUX!D625="","",AUX!D625)</f>
        <v>10.2003793791503</v>
      </c>
      <c r="G54" s="125"/>
      <c r="H54" s="304">
        <f>IF(AUX!E625="","",AUX!E625)</f>
        <v>9.6224092077616596</v>
      </c>
      <c r="I54" s="304">
        <f>IF(AUX!F625="","",AUX!F625)</f>
        <v>9.6763861151954895</v>
      </c>
      <c r="J54" s="304">
        <f>IF(AUX!G625="","",AUX!G625)</f>
        <v>9.5792199073975208</v>
      </c>
      <c r="K54" s="125"/>
      <c r="L54" s="304">
        <f>IF(AUX!H625="","",AUX!H625)</f>
        <v>8.7666576463951902</v>
      </c>
      <c r="M54" s="304">
        <f>IF(AUX!I625="","",AUX!I625)</f>
        <v>9.4790930497198094</v>
      </c>
      <c r="N54" s="304">
        <f>IF(AUX!J625="","",AUX!J625)</f>
        <v>9.8465303649888796</v>
      </c>
      <c r="O54" s="19"/>
      <c r="Q54" s="469">
        <f>AUX!Z625</f>
        <v>1</v>
      </c>
      <c r="R54" s="469">
        <f>AUX!AA625</f>
        <v>1</v>
      </c>
      <c r="S54" s="469">
        <f>AUX!AB625</f>
        <v>1</v>
      </c>
      <c r="T54" s="469">
        <f>AUX!AC625</f>
        <v>1</v>
      </c>
      <c r="U54" s="469">
        <f>AUX!AD625</f>
        <v>1</v>
      </c>
      <c r="V54" s="469">
        <f>AUX!AE625</f>
        <v>-1</v>
      </c>
    </row>
    <row r="55" spans="1:22" ht="15" customHeight="1" x14ac:dyDescent="0.2">
      <c r="A55" s="16"/>
      <c r="B55" s="305" t="s">
        <v>220</v>
      </c>
      <c r="C55" s="1"/>
      <c r="D55" s="306">
        <f>IF(AUX!B626="","",AUX!B626)</f>
        <v>66.661287933029698</v>
      </c>
      <c r="E55" s="306">
        <f>IF(AUX!C626="","",AUX!C626)</f>
        <v>66.033185432728402</v>
      </c>
      <c r="F55" s="306">
        <f>IF(AUX!D626="","",AUX!D626)</f>
        <v>64.916387465519506</v>
      </c>
      <c r="G55" s="125"/>
      <c r="H55" s="304">
        <f>IF(AUX!E626="","",AUX!E626)</f>
        <v>64.372613197881293</v>
      </c>
      <c r="I55" s="304">
        <f>IF(AUX!F626="","",AUX!F626)</f>
        <v>63.294654171142703</v>
      </c>
      <c r="J55" s="304">
        <f>IF(AUX!G626="","",AUX!G626)</f>
        <v>62.257991442108299</v>
      </c>
      <c r="K55" s="125"/>
      <c r="L55" s="304">
        <f>IF(AUX!H626="","",AUX!H626)</f>
        <v>65.545871811582799</v>
      </c>
      <c r="M55" s="304">
        <f>IF(AUX!I626="","",AUX!I626)</f>
        <v>59.560814057646503</v>
      </c>
      <c r="N55" s="304">
        <f>IF(AUX!J626="","",AUX!J626)</f>
        <v>53.998111134013499</v>
      </c>
      <c r="O55" s="19"/>
      <c r="Q55" s="469">
        <f>AUX!Z626</f>
        <v>2</v>
      </c>
      <c r="R55" s="469">
        <f>AUX!AA626</f>
        <v>2</v>
      </c>
      <c r="S55" s="469">
        <f>AUX!AB626</f>
        <v>2</v>
      </c>
      <c r="T55" s="469">
        <f>AUX!AC626</f>
        <v>-1</v>
      </c>
      <c r="U55" s="469">
        <f>AUX!AD626</f>
        <v>1</v>
      </c>
      <c r="V55" s="469">
        <f>AUX!AE626</f>
        <v>1</v>
      </c>
    </row>
    <row r="56" spans="1:22" ht="15" customHeight="1" x14ac:dyDescent="0.2">
      <c r="A56" s="16"/>
      <c r="B56" s="459" t="s">
        <v>221</v>
      </c>
      <c r="C56" s="1"/>
      <c r="D56" s="460">
        <f>IF(AUX!B627="","",AUX!B627)</f>
        <v>24.091670716171599</v>
      </c>
      <c r="E56" s="460">
        <f>IF(AUX!C627="","",AUX!C627)</f>
        <v>24.145539414622601</v>
      </c>
      <c r="F56" s="460">
        <f>IF(AUX!D627="","",AUX!D627)</f>
        <v>24.01883259996</v>
      </c>
      <c r="G56" s="125"/>
      <c r="H56" s="304">
        <f>IF(AUX!E627="","",AUX!E627)</f>
        <v>22.263157378279899</v>
      </c>
      <c r="I56" s="304">
        <f>IF(AUX!F627="","",AUX!F627)</f>
        <v>22.4209236665628</v>
      </c>
      <c r="J56" s="304">
        <f>IF(AUX!G627="","",AUX!G627)</f>
        <v>22.625340601198001</v>
      </c>
      <c r="K56" s="125"/>
      <c r="L56" s="304">
        <f>IF(AUX!H627="","",AUX!H627)</f>
        <v>22.115471511574999</v>
      </c>
      <c r="M56" s="304">
        <f>IF(AUX!I627="","",AUX!I627)</f>
        <v>19.8175500514138</v>
      </c>
      <c r="N56" s="304">
        <f>IF(AUX!J627="","",AUX!J627)</f>
        <v>18.162504699912699</v>
      </c>
      <c r="O56" s="19"/>
      <c r="Q56" s="469">
        <f>AUX!Z627</f>
        <v>2</v>
      </c>
      <c r="R56" s="469">
        <f>AUX!AA627</f>
        <v>2</v>
      </c>
      <c r="S56" s="469">
        <f>AUX!AB627</f>
        <v>2</v>
      </c>
      <c r="T56" s="469">
        <f>AUX!AC627</f>
        <v>1</v>
      </c>
      <c r="U56" s="469">
        <f>AUX!AD627</f>
        <v>1</v>
      </c>
      <c r="V56" s="469">
        <f>AUX!AE627</f>
        <v>1</v>
      </c>
    </row>
    <row r="57" spans="1:22" ht="15" customHeight="1" x14ac:dyDescent="0.2">
      <c r="A57" s="16"/>
      <c r="B57" s="459" t="s">
        <v>222</v>
      </c>
      <c r="C57" s="1"/>
      <c r="D57" s="460">
        <f>IF(AUX!B628="","",AUX!B628)</f>
        <v>10.1172396235087</v>
      </c>
      <c r="E57" s="460">
        <f>IF(AUX!C628="","",AUX!C628)</f>
        <v>10.2324766957572</v>
      </c>
      <c r="F57" s="460">
        <f>IF(AUX!D628="","",AUX!D628)</f>
        <v>10.3960637933437</v>
      </c>
      <c r="G57" s="125"/>
      <c r="H57" s="304">
        <f>IF(AUX!E628="","",AUX!E628)</f>
        <v>11.481181612595</v>
      </c>
      <c r="I57" s="304">
        <f>IF(AUX!F628="","",AUX!F628)</f>
        <v>11.6331743549395</v>
      </c>
      <c r="J57" s="304">
        <f>IF(AUX!G628="","",AUX!G628)</f>
        <v>11.771346296235301</v>
      </c>
      <c r="K57" s="125"/>
      <c r="L57" s="304">
        <f>IF(AUX!H628="","",AUX!H628)</f>
        <v>15.5552369897235</v>
      </c>
      <c r="M57" s="304">
        <f>IF(AUX!I628="","",AUX!I628)</f>
        <v>14.4679807871186</v>
      </c>
      <c r="N57" s="304">
        <f>IF(AUX!J628="","",AUX!J628)</f>
        <v>11.646986173088299</v>
      </c>
      <c r="O57" s="19"/>
      <c r="Q57" s="469">
        <f>AUX!Z628</f>
        <v>-2</v>
      </c>
      <c r="R57" s="469">
        <f>AUX!AA628</f>
        <v>-2</v>
      </c>
      <c r="S57" s="469">
        <f>AUX!AB628</f>
        <v>-2</v>
      </c>
      <c r="T57" s="469">
        <f>AUX!AC628</f>
        <v>-1</v>
      </c>
      <c r="U57" s="469">
        <f>AUX!AD628</f>
        <v>-1</v>
      </c>
      <c r="V57" s="469">
        <f>AUX!AE628</f>
        <v>1</v>
      </c>
    </row>
    <row r="58" spans="1:22" ht="15" customHeight="1" x14ac:dyDescent="0.2">
      <c r="A58" s="16"/>
      <c r="B58" s="459" t="s">
        <v>223</v>
      </c>
      <c r="C58" s="1"/>
      <c r="D58" s="460">
        <f>IF(AUX!B629="","",AUX!B629)</f>
        <v>20.517802787152998</v>
      </c>
      <c r="E58" s="460">
        <f>IF(AUX!C629="","",AUX!C629)</f>
        <v>19.812749690733899</v>
      </c>
      <c r="F58" s="460">
        <f>IF(AUX!D629="","",AUX!D629)</f>
        <v>19.016838535674299</v>
      </c>
      <c r="G58" s="125"/>
      <c r="H58" s="304">
        <f>IF(AUX!E629="","",AUX!E629)</f>
        <v>20.056559811010299</v>
      </c>
      <c r="I58" s="304">
        <f>IF(AUX!F629="","",AUX!F629)</f>
        <v>18.806054061363</v>
      </c>
      <c r="J58" s="304">
        <f>IF(AUX!G629="","",AUX!G629)</f>
        <v>17.6199234759289</v>
      </c>
      <c r="K58" s="125"/>
      <c r="L58" s="304">
        <f>IF(AUX!H629="","",AUX!H629)</f>
        <v>15.1940078485847</v>
      </c>
      <c r="M58" s="304">
        <f>IF(AUX!I629="","",AUX!I629)</f>
        <v>15.603124550415099</v>
      </c>
      <c r="N58" s="304">
        <f>IF(AUX!J629="","",AUX!J629)</f>
        <v>15.1179107936915</v>
      </c>
      <c r="O58" s="19"/>
      <c r="Q58" s="469">
        <f>AUX!Z629</f>
        <v>1</v>
      </c>
      <c r="R58" s="469">
        <f>AUX!AA629</f>
        <v>2</v>
      </c>
      <c r="S58" s="469">
        <f>AUX!AB629</f>
        <v>2</v>
      </c>
      <c r="T58" s="469">
        <f>AUX!AC629</f>
        <v>1</v>
      </c>
      <c r="U58" s="469">
        <f>AUX!AD629</f>
        <v>1</v>
      </c>
      <c r="V58" s="469">
        <f>AUX!AE629</f>
        <v>1</v>
      </c>
    </row>
    <row r="59" spans="1:22" ht="15" customHeight="1" x14ac:dyDescent="0.2">
      <c r="A59" s="16"/>
      <c r="B59" s="305" t="s">
        <v>224</v>
      </c>
      <c r="C59" s="1"/>
      <c r="D59" s="306">
        <f>IF(AUX!B630="","",AUX!B630)</f>
        <v>18.8390343294068</v>
      </c>
      <c r="E59" s="306">
        <f>IF(AUX!C630="","",AUX!C630)</f>
        <v>18.837627110089301</v>
      </c>
      <c r="F59" s="306">
        <f>IF(AUX!D630="","",AUX!D630)</f>
        <v>17.646796989652302</v>
      </c>
      <c r="G59" s="125"/>
      <c r="H59" s="304">
        <f>IF(AUX!E630="","",AUX!E630)</f>
        <v>20.0594608131019</v>
      </c>
      <c r="I59" s="304">
        <f>IF(AUX!F630="","",AUX!F630)</f>
        <v>19.537692730553001</v>
      </c>
      <c r="J59" s="304">
        <f>IF(AUX!G630="","",AUX!G630)</f>
        <v>18.5912067068307</v>
      </c>
      <c r="K59" s="125"/>
      <c r="L59" s="304">
        <f>IF(AUX!H630="","",AUX!H630)</f>
        <v>16.423151438265901</v>
      </c>
      <c r="M59" s="304">
        <f>IF(AUX!I630="","",AUX!I630)</f>
        <v>15.8906987362042</v>
      </c>
      <c r="N59" s="304">
        <f>IF(AUX!J630="","",AUX!J630)</f>
        <v>12.608117075139599</v>
      </c>
      <c r="O59" s="19"/>
      <c r="Q59" s="469">
        <f>AUX!Z630</f>
        <v>-2</v>
      </c>
      <c r="R59" s="469">
        <f>AUX!AA630</f>
        <v>-1</v>
      </c>
      <c r="S59" s="469">
        <f>AUX!AB630</f>
        <v>-2</v>
      </c>
      <c r="T59" s="469">
        <f>AUX!AC630</f>
        <v>1</v>
      </c>
      <c r="U59" s="469">
        <f>AUX!AD630</f>
        <v>1</v>
      </c>
      <c r="V59" s="469">
        <f>AUX!AE630</f>
        <v>2</v>
      </c>
    </row>
    <row r="60" spans="1:22" ht="15" customHeight="1" x14ac:dyDescent="0.2">
      <c r="A60" s="16"/>
      <c r="B60" s="459" t="s">
        <v>225</v>
      </c>
      <c r="C60" s="1"/>
      <c r="D60" s="460">
        <f>IF(AUX!B631="","",AUX!B631)</f>
        <v>6.9230829252899104</v>
      </c>
      <c r="E60" s="460">
        <f>IF(AUX!C631="","",AUX!C631)</f>
        <v>6.8235360010994901</v>
      </c>
      <c r="F60" s="460">
        <f>IF(AUX!D631="","",AUX!D631)</f>
        <v>5.8196323194192701</v>
      </c>
      <c r="G60" s="125"/>
      <c r="H60" s="304">
        <f>IF(AUX!E631="","",AUX!E631)</f>
        <v>6.72270079912004</v>
      </c>
      <c r="I60" s="304">
        <f>IF(AUX!F631="","",AUX!F631)</f>
        <v>6.5739483413750497</v>
      </c>
      <c r="J60" s="304">
        <f>IF(AUX!G631="","",AUX!G631)</f>
        <v>5.6413114138064504</v>
      </c>
      <c r="K60" s="125"/>
      <c r="L60" s="304">
        <f>IF(AUX!H631="","",AUX!H631)</f>
        <v>5.4228699161262499</v>
      </c>
      <c r="M60" s="304">
        <f>IF(AUX!I631="","",AUX!I631)</f>
        <v>4.8565589101974496</v>
      </c>
      <c r="N60" s="304">
        <f>IF(AUX!J631="","",AUX!J631)</f>
        <v>3.3027725222175102</v>
      </c>
      <c r="O60" s="19"/>
      <c r="Q60" s="469">
        <f>AUX!Z631</f>
        <v>1</v>
      </c>
      <c r="R60" s="469">
        <f>AUX!AA631</f>
        <v>1</v>
      </c>
      <c r="S60" s="469">
        <f>AUX!AB631</f>
        <v>1</v>
      </c>
      <c r="T60" s="469">
        <f>AUX!AC631</f>
        <v>1</v>
      </c>
      <c r="U60" s="469">
        <f>AUX!AD631</f>
        <v>1</v>
      </c>
      <c r="V60" s="469">
        <f>AUX!AE631</f>
        <v>1</v>
      </c>
    </row>
    <row r="61" spans="1:22" ht="15" customHeight="1" x14ac:dyDescent="0.2">
      <c r="A61" s="16"/>
      <c r="B61" s="459" t="s">
        <v>226</v>
      </c>
      <c r="C61" s="1"/>
      <c r="D61" s="460">
        <f>IF(AUX!B632="","",AUX!B632)</f>
        <v>5.3698340752857696</v>
      </c>
      <c r="E61" s="460">
        <f>IF(AUX!C632="","",AUX!C632)</f>
        <v>5.3558808501592399</v>
      </c>
      <c r="F61" s="460">
        <f>IF(AUX!D632="","",AUX!D632)</f>
        <v>5.3730280300866697</v>
      </c>
      <c r="G61" s="125"/>
      <c r="H61" s="304">
        <f>IF(AUX!E632="","",AUX!E632)</f>
        <v>5.9746987118357104</v>
      </c>
      <c r="I61" s="304">
        <f>IF(AUX!F632="","",AUX!F632)</f>
        <v>5.7793920202300102</v>
      </c>
      <c r="J61" s="304">
        <f>IF(AUX!G632="","",AUX!G632)</f>
        <v>5.7914498297001797</v>
      </c>
      <c r="K61" s="125"/>
      <c r="L61" s="304">
        <f>IF(AUX!H632="","",AUX!H632)</f>
        <v>3.0699703554053901</v>
      </c>
      <c r="M61" s="304">
        <f>IF(AUX!I632="","",AUX!I632)</f>
        <v>3.24359206257129</v>
      </c>
      <c r="N61" s="304">
        <f>IF(AUX!J632="","",AUX!J632)</f>
        <v>3.8033428058828198</v>
      </c>
      <c r="O61" s="19"/>
      <c r="Q61" s="469">
        <f>AUX!Z632</f>
        <v>-2</v>
      </c>
      <c r="R61" s="469">
        <f>AUX!AA632</f>
        <v>-1</v>
      </c>
      <c r="S61" s="469">
        <f>AUX!AB632</f>
        <v>-1</v>
      </c>
      <c r="T61" s="469">
        <f>AUX!AC632</f>
        <v>1</v>
      </c>
      <c r="U61" s="469">
        <f>AUX!AD632</f>
        <v>1</v>
      </c>
      <c r="V61" s="469">
        <f>AUX!AE632</f>
        <v>1</v>
      </c>
    </row>
    <row r="62" spans="1:22" ht="15" customHeight="1" x14ac:dyDescent="0.2">
      <c r="A62" s="16"/>
      <c r="B62" s="305" t="s">
        <v>227</v>
      </c>
      <c r="C62" s="1"/>
      <c r="D62" s="306">
        <f>IF(AUX!B633="","",AUX!B633)</f>
        <v>18.996975269501799</v>
      </c>
      <c r="E62" s="306">
        <f>IF(AUX!C633="","",AUX!C633)</f>
        <v>18.9438310721665</v>
      </c>
      <c r="F62" s="306">
        <f>IF(AUX!D633="","",AUX!D633)</f>
        <v>18.4489762378082</v>
      </c>
      <c r="G62" s="125"/>
      <c r="H62" s="304">
        <f>IF(AUX!E633="","",AUX!E633)</f>
        <v>19.814718182046999</v>
      </c>
      <c r="I62" s="304">
        <f>IF(AUX!F633="","",AUX!F633)</f>
        <v>19.757271411857001</v>
      </c>
      <c r="J62" s="304">
        <f>IF(AUX!G633="","",AUX!G633)</f>
        <v>19.542383647156399</v>
      </c>
      <c r="K62" s="125"/>
      <c r="L62" s="304">
        <f>IF(AUX!H633="","",AUX!H633)</f>
        <v>25.6606756605368</v>
      </c>
      <c r="M62" s="304">
        <f>IF(AUX!I633="","",AUX!I633)</f>
        <v>26.836140484867698</v>
      </c>
      <c r="N62" s="304">
        <f>IF(AUX!J633="","",AUX!J633)</f>
        <v>28.669961902468401</v>
      </c>
      <c r="O62" s="19"/>
      <c r="Q62" s="469">
        <f>AUX!Z633</f>
        <v>-1</v>
      </c>
      <c r="R62" s="469">
        <f>AUX!AA633</f>
        <v>-1</v>
      </c>
      <c r="S62" s="469">
        <f>AUX!AB633</f>
        <v>-2</v>
      </c>
      <c r="T62" s="469">
        <f>AUX!AC633</f>
        <v>-2</v>
      </c>
      <c r="U62" s="469">
        <f>AUX!AD633</f>
        <v>-2</v>
      </c>
      <c r="V62" s="469">
        <f>AUX!AE633</f>
        <v>-2</v>
      </c>
    </row>
    <row r="63" spans="1:22" ht="15" customHeight="1" x14ac:dyDescent="0.2">
      <c r="A63" s="16"/>
      <c r="B63" s="459" t="s">
        <v>228</v>
      </c>
      <c r="C63" s="1"/>
      <c r="D63" s="460">
        <f>IF(AUX!B634="","",AUX!B634)</f>
        <v>8.7864243587064497</v>
      </c>
      <c r="E63" s="460">
        <f>IF(AUX!C634="","",AUX!C634)</f>
        <v>8.5645743451587695</v>
      </c>
      <c r="F63" s="460">
        <f>IF(AUX!D634="","",AUX!D634)</f>
        <v>8.3631728100870593</v>
      </c>
      <c r="G63" s="125"/>
      <c r="H63" s="304">
        <f>IF(AUX!E634="","",AUX!E634)</f>
        <v>9.53842353800135</v>
      </c>
      <c r="I63" s="304">
        <f>IF(AUX!F634="","",AUX!F634)</f>
        <v>9.3166104737615303</v>
      </c>
      <c r="J63" s="304">
        <f>IF(AUX!G634="","",AUX!G634)</f>
        <v>9.5384874181514903</v>
      </c>
      <c r="K63" s="125"/>
      <c r="L63" s="304">
        <f>IF(AUX!H634="","",AUX!H634)</f>
        <v>13.6963900814329</v>
      </c>
      <c r="M63" s="304">
        <f>IF(AUX!I634="","",AUX!I634)</f>
        <v>16.138023953883799</v>
      </c>
      <c r="N63" s="304">
        <f>IF(AUX!J634="","",AUX!J634)</f>
        <v>17.104397390657098</v>
      </c>
      <c r="O63" s="19"/>
      <c r="Q63" s="469">
        <f>AUX!Z634</f>
        <v>-2</v>
      </c>
      <c r="R63" s="469">
        <f>AUX!AA634</f>
        <v>-2</v>
      </c>
      <c r="S63" s="469">
        <f>AUX!AB634</f>
        <v>-2</v>
      </c>
      <c r="T63" s="469">
        <f>AUX!AC634</f>
        <v>-2</v>
      </c>
      <c r="U63" s="469">
        <f>AUX!AD634</f>
        <v>-2</v>
      </c>
      <c r="V63" s="469">
        <f>AUX!AE634</f>
        <v>-2</v>
      </c>
    </row>
    <row r="64" spans="1:22" ht="15" customHeight="1" x14ac:dyDescent="0.2">
      <c r="A64" s="16"/>
      <c r="B64" s="305" t="s">
        <v>229</v>
      </c>
      <c r="C64" s="1"/>
      <c r="D64" s="306">
        <f>IF(AUX!B635="","",AUX!B635)</f>
        <v>1.4441425711436999</v>
      </c>
      <c r="E64" s="306">
        <f>IF(AUX!C635="","",AUX!C635)</f>
        <v>1.39484259869245</v>
      </c>
      <c r="F64" s="306">
        <f>IF(AUX!D635="","",AUX!D635)</f>
        <v>1.59543726016614</v>
      </c>
      <c r="G64" s="125"/>
      <c r="H64" s="304">
        <f>IF(AUX!E635="","",AUX!E635)</f>
        <v>1.43400316841457</v>
      </c>
      <c r="I64" s="304">
        <f>IF(AUX!F635="","",AUX!F635)</f>
        <v>1.31642398395706</v>
      </c>
      <c r="J64" s="304">
        <f>IF(AUX!G635="","",AUX!G635)</f>
        <v>1.3317829895258699</v>
      </c>
      <c r="K64" s="125"/>
      <c r="L64" s="304">
        <f>IF(AUX!H635="","",AUX!H635)</f>
        <v>1.4842078577872599</v>
      </c>
      <c r="M64" s="304">
        <f>IF(AUX!I635="","",AUX!I635)</f>
        <v>1.44772112500156</v>
      </c>
      <c r="N64" s="304">
        <f>IF(AUX!J635="","",AUX!J635)</f>
        <v>1.1019605305144899</v>
      </c>
      <c r="O64" s="19"/>
      <c r="Q64" s="469">
        <f>AUX!Z635</f>
        <v>1</v>
      </c>
      <c r="R64" s="469">
        <f>AUX!AA635</f>
        <v>1</v>
      </c>
      <c r="S64" s="469">
        <f>AUX!AB635</f>
        <v>2</v>
      </c>
      <c r="T64" s="469">
        <f>AUX!AC635</f>
        <v>-1</v>
      </c>
      <c r="U64" s="469">
        <f>AUX!AD635</f>
        <v>-1</v>
      </c>
      <c r="V64" s="469">
        <f>AUX!AE635</f>
        <v>1</v>
      </c>
    </row>
    <row r="65" spans="1:22" ht="15" customHeight="1" x14ac:dyDescent="0.2">
      <c r="A65" s="16"/>
      <c r="B65" s="305" t="s">
        <v>230</v>
      </c>
      <c r="C65" s="1"/>
      <c r="D65" s="306">
        <f>IF(AUX!B636="","",AUX!B636)</f>
        <v>4.0175282105367396</v>
      </c>
      <c r="E65" s="306">
        <f>IF(AUX!C636="","",AUX!C636)</f>
        <v>3.9726873427448202</v>
      </c>
      <c r="F65" s="306">
        <f>IF(AUX!D636="","",AUX!D636)</f>
        <v>3.8625091610779001</v>
      </c>
      <c r="G65" s="125"/>
      <c r="H65" s="304">
        <f>IF(AUX!E636="","",AUX!E636)</f>
        <v>3.64204757489986</v>
      </c>
      <c r="I65" s="304">
        <f>IF(AUX!F636="","",AUX!F636)</f>
        <v>3.7950997070630499</v>
      </c>
      <c r="J65" s="304">
        <f>IF(AUX!G636="","",AUX!G636)</f>
        <v>3.5175061021488001</v>
      </c>
      <c r="K65" s="125"/>
      <c r="L65" s="304">
        <f>IF(AUX!H636="","",AUX!H636)</f>
        <v>2.6288371155532002</v>
      </c>
      <c r="M65" s="304">
        <f>IF(AUX!I636="","",AUX!I636)</f>
        <v>2.2575826467799498</v>
      </c>
      <c r="N65" s="304">
        <f>IF(AUX!J636="","",AUX!J636)</f>
        <v>2.6039443170124699</v>
      </c>
      <c r="O65" s="19"/>
      <c r="Q65" s="469">
        <f>AUX!Z636</f>
        <v>1</v>
      </c>
      <c r="R65" s="469">
        <f>AUX!AA636</f>
        <v>1</v>
      </c>
      <c r="S65" s="469">
        <f>AUX!AB636</f>
        <v>1</v>
      </c>
      <c r="T65" s="469">
        <f>AUX!AC636</f>
        <v>1</v>
      </c>
      <c r="U65" s="469">
        <f>AUX!AD636</f>
        <v>1</v>
      </c>
      <c r="V65" s="469">
        <f>AUX!AE636</f>
        <v>1</v>
      </c>
    </row>
    <row r="66" spans="1:22" ht="15" customHeight="1" x14ac:dyDescent="0.2">
      <c r="A66" s="16"/>
      <c r="B66" s="459" t="s">
        <v>231</v>
      </c>
      <c r="C66" s="1"/>
      <c r="D66" s="460">
        <f>IF(AUX!B637="","",AUX!B637)</f>
        <v>1.6228337263315999</v>
      </c>
      <c r="E66" s="460">
        <f>IF(AUX!C637="","",AUX!C637)</f>
        <v>1.63429256718718</v>
      </c>
      <c r="F66" s="460">
        <f>IF(AUX!D637="","",AUX!D637)</f>
        <v>1.6480275942610501</v>
      </c>
      <c r="G66" s="125"/>
      <c r="H66" s="304">
        <f>IF(AUX!E637="","",AUX!E637)</f>
        <v>1.33563931779481</v>
      </c>
      <c r="I66" s="304">
        <f>IF(AUX!F637="","",AUX!F637)</f>
        <v>1.61332026694471</v>
      </c>
      <c r="J66" s="304">
        <f>IF(AUX!G637="","",AUX!G637)</f>
        <v>1.5539699462764001</v>
      </c>
      <c r="K66" s="125"/>
      <c r="L66" s="304">
        <f>IF(AUX!H637="","",AUX!H637)</f>
        <v>1.0562413239508699</v>
      </c>
      <c r="M66" s="304">
        <f>IF(AUX!I637="","",AUX!I637)</f>
        <v>1.09974737614118</v>
      </c>
      <c r="N66" s="304">
        <f>IF(AUX!J637="","",AUX!J637)</f>
        <v>1.1377628271890701</v>
      </c>
      <c r="O66" s="19"/>
      <c r="Q66" s="469">
        <f>AUX!Z637</f>
        <v>2</v>
      </c>
      <c r="R66" s="469">
        <f>AUX!AA637</f>
        <v>1</v>
      </c>
      <c r="S66" s="469">
        <f>AUX!AB637</f>
        <v>1</v>
      </c>
      <c r="T66" s="469">
        <f>AUX!AC637</f>
        <v>1</v>
      </c>
      <c r="U66" s="469">
        <f>AUX!AD637</f>
        <v>1</v>
      </c>
      <c r="V66" s="469">
        <f>AUX!AE637</f>
        <v>1</v>
      </c>
    </row>
    <row r="67" spans="1:22" ht="15" customHeight="1" x14ac:dyDescent="0.2">
      <c r="A67" s="16"/>
      <c r="B67" s="305" t="s">
        <v>232</v>
      </c>
      <c r="C67" s="1"/>
      <c r="D67" s="306">
        <f>IF(AUX!B638="","",AUX!B638)</f>
        <v>1.9663156658523999</v>
      </c>
      <c r="E67" s="306">
        <f>IF(AUX!C638="","",AUX!C638)</f>
        <v>2.0652887895597298</v>
      </c>
      <c r="F67" s="306">
        <f>IF(AUX!D638="","",AUX!D638)</f>
        <v>1.8988568468954199</v>
      </c>
      <c r="G67" s="125"/>
      <c r="H67" s="304">
        <f>IF(AUX!E638="","",AUX!E638)</f>
        <v>1.9798453085324701</v>
      </c>
      <c r="I67" s="304">
        <f>IF(AUX!F638="","",AUX!F638)</f>
        <v>2.0845930692216998</v>
      </c>
      <c r="J67" s="304">
        <f>IF(AUX!G638="","",AUX!G638)</f>
        <v>1.6749808004351501</v>
      </c>
      <c r="K67" s="125"/>
      <c r="L67" s="304">
        <f>IF(AUX!H638="","",AUX!H638)</f>
        <v>1.0179723009736901</v>
      </c>
      <c r="M67" s="304">
        <f>IF(AUX!I638="","",AUX!I638)</f>
        <v>1.50947953145755</v>
      </c>
      <c r="N67" s="304">
        <f>IF(AUX!J638="","",AUX!J638)</f>
        <v>1.462601285139</v>
      </c>
      <c r="O67" s="19"/>
      <c r="Q67" s="469">
        <f>AUX!Z638</f>
        <v>-1</v>
      </c>
      <c r="R67" s="469">
        <f>AUX!AA638</f>
        <v>-1</v>
      </c>
      <c r="S67" s="469">
        <f>AUX!AB638</f>
        <v>1</v>
      </c>
      <c r="T67" s="469">
        <f>AUX!AC638</f>
        <v>1</v>
      </c>
      <c r="U67" s="469">
        <f>AUX!AD638</f>
        <v>1</v>
      </c>
      <c r="V67" s="469">
        <f>AUX!AE638</f>
        <v>1</v>
      </c>
    </row>
    <row r="68" spans="1:22" ht="15" customHeight="1" x14ac:dyDescent="0.2">
      <c r="A68" s="16"/>
      <c r="B68" s="305" t="s">
        <v>233</v>
      </c>
      <c r="C68" s="1"/>
      <c r="D68" s="306">
        <f>IF(AUX!B639="","",AUX!B639)</f>
        <v>14.4588127588286</v>
      </c>
      <c r="E68" s="306">
        <f>IF(AUX!C639="","",AUX!C639)</f>
        <v>14.859387007294901</v>
      </c>
      <c r="F68" s="306">
        <f>IF(AUX!D639="","",AUX!D639)</f>
        <v>14.875067945196699</v>
      </c>
      <c r="G68" s="125"/>
      <c r="H68" s="304">
        <f>IF(AUX!E639="","",AUX!E639)</f>
        <v>13.4809748427136</v>
      </c>
      <c r="I68" s="304">
        <f>IF(AUX!F639="","",AUX!F639)</f>
        <v>12.9791238150487</v>
      </c>
      <c r="J68" s="304">
        <f>IF(AUX!G639="","",AUX!G639)</f>
        <v>12.210905016429299</v>
      </c>
      <c r="K68" s="125"/>
      <c r="L68" s="304">
        <f>IF(AUX!H639="","",AUX!H639)</f>
        <v>12.764522831631</v>
      </c>
      <c r="M68" s="304">
        <f>IF(AUX!I639="","",AUX!I639)</f>
        <v>12.7531563805712</v>
      </c>
      <c r="N68" s="304">
        <f>IF(AUX!J639="","",AUX!J639)</f>
        <v>11.112980296171701</v>
      </c>
      <c r="O68" s="19"/>
      <c r="Q68" s="469">
        <f>AUX!Z639</f>
        <v>2</v>
      </c>
      <c r="R68" s="469">
        <f>AUX!AA639</f>
        <v>2</v>
      </c>
      <c r="S68" s="469">
        <f>AUX!AB639</f>
        <v>2</v>
      </c>
      <c r="T68" s="469">
        <f>AUX!AC639</f>
        <v>1</v>
      </c>
      <c r="U68" s="469">
        <f>AUX!AD639</f>
        <v>1</v>
      </c>
      <c r="V68" s="469">
        <f>AUX!AE639</f>
        <v>1</v>
      </c>
    </row>
    <row r="69" spans="1:22" ht="15" customHeight="1" x14ac:dyDescent="0.2">
      <c r="A69" s="16"/>
      <c r="B69" s="305" t="s">
        <v>234</v>
      </c>
      <c r="C69" s="1"/>
      <c r="D69" s="306">
        <f>IF(AUX!B640="","",AUX!B640)</f>
        <v>26.9630351733277</v>
      </c>
      <c r="E69" s="306">
        <f>IF(AUX!C640="","",AUX!C640)</f>
        <v>26.610192457888701</v>
      </c>
      <c r="F69" s="306">
        <f>IF(AUX!D640="","",AUX!D640)</f>
        <v>26.703520641657899</v>
      </c>
      <c r="G69" s="125"/>
      <c r="H69" s="304">
        <f>IF(AUX!E640="","",AUX!E640)</f>
        <v>24.015928947557299</v>
      </c>
      <c r="I69" s="304">
        <f>IF(AUX!F640="","",AUX!F640)</f>
        <v>24.297238096780202</v>
      </c>
      <c r="J69" s="304">
        <f>IF(AUX!G640="","",AUX!G640)</f>
        <v>24.612167752844499</v>
      </c>
      <c r="K69" s="125"/>
      <c r="L69" s="304">
        <f>IF(AUX!H640="","",AUX!H640)</f>
        <v>23.613321503504501</v>
      </c>
      <c r="M69" s="304">
        <f>IF(AUX!I640="","",AUX!I640)</f>
        <v>23.889174606884399</v>
      </c>
      <c r="N69" s="304">
        <f>IF(AUX!J640="","",AUX!J640)</f>
        <v>31.2730110589399</v>
      </c>
      <c r="O69" s="19"/>
      <c r="Q69" s="469">
        <f>AUX!Z640</f>
        <v>2</v>
      </c>
      <c r="R69" s="469">
        <f>AUX!AA640</f>
        <v>2</v>
      </c>
      <c r="S69" s="469">
        <f>AUX!AB640</f>
        <v>2</v>
      </c>
      <c r="T69" s="469">
        <f>AUX!AC640</f>
        <v>1</v>
      </c>
      <c r="U69" s="469">
        <f>AUX!AD640</f>
        <v>1</v>
      </c>
      <c r="V69" s="469">
        <f>AUX!AE640</f>
        <v>-2</v>
      </c>
    </row>
    <row r="70" spans="1:22" ht="15" customHeight="1" x14ac:dyDescent="0.2">
      <c r="A70" s="16"/>
      <c r="B70" s="459" t="s">
        <v>235</v>
      </c>
      <c r="C70" s="1"/>
      <c r="D70" s="460">
        <f>IF(AUX!B641="","",AUX!B641)</f>
        <v>6.4114289366183801</v>
      </c>
      <c r="E70" s="460">
        <f>IF(AUX!C641="","",AUX!C641)</f>
        <v>6.26157621352883</v>
      </c>
      <c r="F70" s="460">
        <f>IF(AUX!D641="","",AUX!D641)</f>
        <v>6.5074541547520202</v>
      </c>
      <c r="G70" s="125"/>
      <c r="H70" s="304">
        <f>IF(AUX!E641="","",AUX!E641)</f>
        <v>4.9252620943337497</v>
      </c>
      <c r="I70" s="304">
        <f>IF(AUX!F641="","",AUX!F641)</f>
        <v>5.1186341306718202</v>
      </c>
      <c r="J70" s="304">
        <f>IF(AUX!G641="","",AUX!G641)</f>
        <v>5.5413344311891901</v>
      </c>
      <c r="K70" s="125"/>
      <c r="L70" s="304">
        <f>IF(AUX!H641="","",AUX!H641)</f>
        <v>5.8707342255896204</v>
      </c>
      <c r="M70" s="304">
        <f>IF(AUX!I641="","",AUX!I641)</f>
        <v>6.5457781769234398</v>
      </c>
      <c r="N70" s="304">
        <f>IF(AUX!J641="","",AUX!J641)</f>
        <v>8.4615025630406606</v>
      </c>
      <c r="O70" s="19"/>
      <c r="Q70" s="469">
        <f>AUX!Z641</f>
        <v>2</v>
      </c>
      <c r="R70" s="469">
        <f>AUX!AA641</f>
        <v>2</v>
      </c>
      <c r="S70" s="469">
        <f>AUX!AB641</f>
        <v>2</v>
      </c>
      <c r="T70" s="469">
        <f>AUX!AC641</f>
        <v>-1</v>
      </c>
      <c r="U70" s="469">
        <f>AUX!AD641</f>
        <v>-1</v>
      </c>
      <c r="V70" s="469">
        <f>AUX!AE641</f>
        <v>-1</v>
      </c>
    </row>
    <row r="71" spans="1:22" ht="15" customHeight="1" x14ac:dyDescent="0.2">
      <c r="A71" s="16"/>
      <c r="B71" s="459" t="s">
        <v>236</v>
      </c>
      <c r="C71" s="1"/>
      <c r="D71" s="460">
        <f>IF(AUX!B642="","",AUX!B642)</f>
        <v>2.1245489814951002</v>
      </c>
      <c r="E71" s="460">
        <f>IF(AUX!C642="","",AUX!C642)</f>
        <v>2.0821065897436601</v>
      </c>
      <c r="F71" s="460">
        <f>IF(AUX!D642="","",AUX!D642)</f>
        <v>1.9841439852619001</v>
      </c>
      <c r="G71" s="125"/>
      <c r="H71" s="304">
        <f>IF(AUX!E642="","",AUX!E642)</f>
        <v>2.2506026227054301</v>
      </c>
      <c r="I71" s="304">
        <f>IF(AUX!F642="","",AUX!F642)</f>
        <v>2.17573421787591</v>
      </c>
      <c r="J71" s="304">
        <f>IF(AUX!G642="","",AUX!G642)</f>
        <v>2.1867756845387101</v>
      </c>
      <c r="K71" s="125"/>
      <c r="L71" s="304">
        <f>IF(AUX!H642="","",AUX!H642)</f>
        <v>3.0017923700005502</v>
      </c>
      <c r="M71" s="304">
        <f>IF(AUX!I642="","",AUX!I642)</f>
        <v>2.6032636558612401</v>
      </c>
      <c r="N71" s="304">
        <f>IF(AUX!J642="","",AUX!J642)</f>
        <v>3.7008961810967702</v>
      </c>
      <c r="O71" s="19"/>
      <c r="Q71" s="469">
        <f>AUX!Z642</f>
        <v>-1</v>
      </c>
      <c r="R71" s="469">
        <f>AUX!AA642</f>
        <v>-1</v>
      </c>
      <c r="S71" s="469">
        <f>AUX!AB642</f>
        <v>-1</v>
      </c>
      <c r="T71" s="469">
        <f>AUX!AC642</f>
        <v>-1</v>
      </c>
      <c r="U71" s="469">
        <f>AUX!AD642</f>
        <v>-1</v>
      </c>
      <c r="V71" s="469">
        <f>AUX!AE642</f>
        <v>-1</v>
      </c>
    </row>
    <row r="72" spans="1:22" ht="15" customHeight="1" x14ac:dyDescent="0.2">
      <c r="A72" s="16"/>
      <c r="B72" s="459" t="s">
        <v>237</v>
      </c>
      <c r="C72" s="1"/>
      <c r="D72" s="460">
        <f>IF(AUX!B643="","",AUX!B643)</f>
        <v>7.9173020133370597</v>
      </c>
      <c r="E72" s="460">
        <f>IF(AUX!C643="","",AUX!C643)</f>
        <v>7.6306560617613899</v>
      </c>
      <c r="F72" s="460">
        <f>IF(AUX!D643="","",AUX!D643)</f>
        <v>7.6049257106611101</v>
      </c>
      <c r="G72" s="125"/>
      <c r="H72" s="304">
        <f>IF(AUX!E643="","",AUX!E643)</f>
        <v>6.4225421554395501</v>
      </c>
      <c r="I72" s="304">
        <f>IF(AUX!F643="","",AUX!F643)</f>
        <v>6.5400081830980499</v>
      </c>
      <c r="J72" s="304">
        <f>IF(AUX!G643="","",AUX!G643)</f>
        <v>6.4439690014712303</v>
      </c>
      <c r="K72" s="125"/>
      <c r="L72" s="304">
        <f>IF(AUX!H643="","",AUX!H643)</f>
        <v>4.3718311114933197</v>
      </c>
      <c r="M72" s="304">
        <f>IF(AUX!I643="","",AUX!I643)</f>
        <v>4.4100845442505499</v>
      </c>
      <c r="N72" s="304">
        <f>IF(AUX!J643="","",AUX!J643)</f>
        <v>5.7401599185373504</v>
      </c>
      <c r="O72" s="19"/>
      <c r="Q72" s="469">
        <f>AUX!Z643</f>
        <v>2</v>
      </c>
      <c r="R72" s="469">
        <f>AUX!AA643</f>
        <v>2</v>
      </c>
      <c r="S72" s="469">
        <f>AUX!AB643</f>
        <v>2</v>
      </c>
      <c r="T72" s="469">
        <f>AUX!AC643</f>
        <v>1</v>
      </c>
      <c r="U72" s="469">
        <f>AUX!AD643</f>
        <v>1</v>
      </c>
      <c r="V72" s="469">
        <f>AUX!AE643</f>
        <v>1</v>
      </c>
    </row>
    <row r="73" spans="1:22" ht="15" customHeight="1" x14ac:dyDescent="0.2">
      <c r="A73" s="16"/>
      <c r="B73" s="459" t="s">
        <v>238</v>
      </c>
      <c r="C73" s="1"/>
      <c r="D73" s="460">
        <f>IF(AUX!B644="","",AUX!B644)</f>
        <v>3.5705730451267499</v>
      </c>
      <c r="E73" s="460">
        <f>IF(AUX!C644="","",AUX!C644)</f>
        <v>3.5636034540063801</v>
      </c>
      <c r="F73" s="460">
        <f>IF(AUX!D644="","",AUX!D644)</f>
        <v>3.6566273306121801</v>
      </c>
      <c r="G73" s="125"/>
      <c r="H73" s="304">
        <f>IF(AUX!E644="","",AUX!E644)</f>
        <v>3.80854084442739</v>
      </c>
      <c r="I73" s="304">
        <f>IF(AUX!F644="","",AUX!F644)</f>
        <v>3.6634094477355799</v>
      </c>
      <c r="J73" s="304">
        <f>IF(AUX!G644="","",AUX!G644)</f>
        <v>3.4423809408536901</v>
      </c>
      <c r="K73" s="125"/>
      <c r="L73" s="304">
        <f>IF(AUX!H644="","",AUX!H644)</f>
        <v>4.4754059785504401</v>
      </c>
      <c r="M73" s="304">
        <f>IF(AUX!I644="","",AUX!I644)</f>
        <v>3.33071306668973</v>
      </c>
      <c r="N73" s="304">
        <f>IF(AUX!J644="","",AUX!J644)</f>
        <v>4.5431759403857903</v>
      </c>
      <c r="O73" s="19"/>
      <c r="Q73" s="469">
        <f>AUX!Z644</f>
        <v>-1</v>
      </c>
      <c r="R73" s="469">
        <f>AUX!AA644</f>
        <v>-1</v>
      </c>
      <c r="S73" s="469">
        <f>AUX!AB644</f>
        <v>1</v>
      </c>
      <c r="T73" s="469">
        <f>AUX!AC644</f>
        <v>-1</v>
      </c>
      <c r="U73" s="469">
        <f>AUX!AD644</f>
        <v>1</v>
      </c>
      <c r="V73" s="469">
        <f>AUX!AE644</f>
        <v>-1</v>
      </c>
    </row>
    <row r="74" spans="1:22" ht="15" customHeight="1" x14ac:dyDescent="0.2">
      <c r="A74" s="19"/>
      <c r="B74" s="772" t="str">
        <f>AUX!A2 &amp; ": TMP ARS vs TMP Continente  ;  " &amp; AUX!A3 &amp; ": TMP ACeS/ULS vs TMP ARS"</f>
        <v>ARS Norte: TMP ARS vs TMP Continente  ;  ACES Gerês/Cabreira: TMP ACeS/ULS vs TMP ARS</v>
      </c>
      <c r="C74" s="772"/>
      <c r="D74" s="772"/>
      <c r="E74" s="772"/>
      <c r="F74" s="772"/>
      <c r="G74" s="772"/>
      <c r="H74" s="772"/>
      <c r="I74" s="772"/>
      <c r="J74" s="762" t="s">
        <v>183</v>
      </c>
      <c r="K74" s="645"/>
      <c r="L74" s="645"/>
      <c r="M74" s="645"/>
      <c r="N74" s="645"/>
      <c r="O74" s="19"/>
    </row>
    <row r="75" spans="1:22" ht="12.95" customHeight="1" x14ac:dyDescent="0.2">
      <c r="A75" s="19"/>
      <c r="B75" s="431"/>
      <c r="C75" s="426"/>
      <c r="D75" s="426"/>
      <c r="E75" s="426"/>
      <c r="F75" s="309"/>
      <c r="G75" s="309"/>
      <c r="H75" s="309"/>
      <c r="I75" s="309"/>
      <c r="J75" s="645"/>
      <c r="K75" s="645"/>
      <c r="L75" s="645"/>
      <c r="M75" s="645"/>
      <c r="N75" s="645"/>
      <c r="O75" s="19"/>
    </row>
    <row r="76" spans="1:22" ht="20.100000000000001" customHeight="1" x14ac:dyDescent="0.2">
      <c r="A76" s="19"/>
      <c r="B76" s="126" t="s">
        <v>67</v>
      </c>
      <c r="D76" s="19"/>
      <c r="E76" s="19"/>
      <c r="F76" s="19"/>
      <c r="H76" s="2"/>
      <c r="I76" s="2"/>
      <c r="J76" s="2"/>
      <c r="K76" s="2"/>
      <c r="L76" s="3"/>
      <c r="M76" s="3"/>
      <c r="N76" s="4"/>
      <c r="O76" s="19"/>
    </row>
    <row r="77" spans="1:22" ht="14.25" customHeight="1" x14ac:dyDescent="0.2">
      <c r="A77" s="19"/>
      <c r="B77" s="19"/>
      <c r="D77" s="19"/>
      <c r="E77" s="19"/>
      <c r="F77" s="19"/>
      <c r="H77" s="19"/>
      <c r="I77" s="19"/>
      <c r="J77" s="19"/>
      <c r="K77" s="19"/>
      <c r="L77" s="19"/>
      <c r="M77" s="19"/>
      <c r="N77" s="19"/>
      <c r="O77" s="19"/>
    </row>
    <row r="78" spans="1:22" ht="26.1" customHeight="1" x14ac:dyDescent="0.2">
      <c r="A78" s="19"/>
      <c r="B78" s="765" t="s">
        <v>239</v>
      </c>
      <c r="C78" s="765"/>
      <c r="D78" s="765"/>
      <c r="E78" s="765"/>
      <c r="F78" s="765"/>
      <c r="G78" s="765"/>
      <c r="H78" s="765"/>
      <c r="I78" s="765"/>
      <c r="J78" s="765"/>
      <c r="K78" s="765"/>
      <c r="L78" s="765"/>
      <c r="M78" s="765"/>
      <c r="N78" s="765"/>
      <c r="O78" s="124"/>
    </row>
    <row r="79" spans="1:22" ht="5.0999999999999996" customHeight="1" x14ac:dyDescent="0.2">
      <c r="A79" s="19"/>
      <c r="B79" s="19"/>
      <c r="D79" s="19"/>
      <c r="E79" s="19"/>
      <c r="F79" s="19"/>
      <c r="H79" s="19"/>
      <c r="I79" s="19"/>
      <c r="J79" s="19"/>
      <c r="K79" s="19"/>
      <c r="L79" s="19"/>
      <c r="M79" s="19"/>
      <c r="N79" s="19"/>
      <c r="O79" s="19"/>
    </row>
    <row r="80" spans="1:22" ht="27.95" customHeight="1" x14ac:dyDescent="0.2">
      <c r="A80" s="16"/>
      <c r="B80" s="766" t="s">
        <v>193</v>
      </c>
      <c r="C80" s="1"/>
      <c r="D80" s="767" t="s">
        <v>58</v>
      </c>
      <c r="E80" s="767"/>
      <c r="F80" s="767"/>
      <c r="G80" s="1"/>
      <c r="H80" s="768" t="str">
        <f>AUX!A2</f>
        <v>ARS Norte</v>
      </c>
      <c r="I80" s="768"/>
      <c r="J80" s="768"/>
      <c r="K80" s="1"/>
      <c r="L80" s="768" t="str">
        <f>AUX!A3</f>
        <v>ACES Gerês/Cabreira</v>
      </c>
      <c r="M80" s="768"/>
      <c r="N80" s="768"/>
      <c r="O80" s="19"/>
    </row>
    <row r="81" spans="1:22" x14ac:dyDescent="0.2">
      <c r="A81" s="16"/>
      <c r="B81" s="766"/>
      <c r="C81" s="1"/>
      <c r="D81" s="451" t="s">
        <v>165</v>
      </c>
      <c r="E81" s="451" t="s">
        <v>166</v>
      </c>
      <c r="F81" s="451" t="s">
        <v>167</v>
      </c>
      <c r="G81" s="125"/>
      <c r="H81" s="451" t="s">
        <v>165</v>
      </c>
      <c r="I81" s="451" t="s">
        <v>166</v>
      </c>
      <c r="J81" s="451" t="s">
        <v>167</v>
      </c>
      <c r="K81" s="125"/>
      <c r="L81" s="451" t="s">
        <v>165</v>
      </c>
      <c r="M81" s="451" t="s">
        <v>166</v>
      </c>
      <c r="N81" s="451" t="s">
        <v>167</v>
      </c>
      <c r="O81" s="19"/>
      <c r="Q81" s="468" t="s">
        <v>240</v>
      </c>
      <c r="R81" s="468" t="s">
        <v>241</v>
      </c>
      <c r="S81" s="468" t="s">
        <v>242</v>
      </c>
      <c r="T81" s="468" t="s">
        <v>243</v>
      </c>
      <c r="U81" s="468" t="s">
        <v>244</v>
      </c>
      <c r="V81" s="468" t="s">
        <v>245</v>
      </c>
    </row>
    <row r="82" spans="1:22" ht="15" customHeight="1" x14ac:dyDescent="0.2">
      <c r="A82" s="16"/>
      <c r="B82" s="305" t="s">
        <v>200</v>
      </c>
      <c r="C82" s="1"/>
      <c r="D82" s="306">
        <f>IF(AUX!B649="","",AUX!B649)</f>
        <v>470.71317505235498</v>
      </c>
      <c r="E82" s="306">
        <f>IF(AUX!C649="","",AUX!C649)</f>
        <v>469.19002235127601</v>
      </c>
      <c r="F82" s="306">
        <f>IF(AUX!D649="","",AUX!D649)</f>
        <v>464.55472242314897</v>
      </c>
      <c r="G82" s="125"/>
      <c r="H82" s="304">
        <f>IF(AUX!E649="","",AUX!E649)</f>
        <v>456.17199396673601</v>
      </c>
      <c r="I82" s="304">
        <f>IF(AUX!F649="","",AUX!F649)</f>
        <v>455.49771515119301</v>
      </c>
      <c r="J82" s="304">
        <f>IF(AUX!G649="","",AUX!G649)</f>
        <v>451.63258469817299</v>
      </c>
      <c r="K82" s="125"/>
      <c r="L82" s="304">
        <f>IF(AUX!H649="","",AUX!H649)</f>
        <v>427.36681807952903</v>
      </c>
      <c r="M82" s="304">
        <f>IF(AUX!I649="","",AUX!I649)</f>
        <v>418.94565876984302</v>
      </c>
      <c r="N82" s="304">
        <f>IF(AUX!J649="","",AUX!J649)</f>
        <v>415.319063532531</v>
      </c>
      <c r="O82" s="19"/>
      <c r="Q82" s="469">
        <f>AUX!Z649</f>
        <v>2</v>
      </c>
      <c r="R82" s="469">
        <f>AUX!AA649</f>
        <v>2</v>
      </c>
      <c r="S82" s="469">
        <f>AUX!AB649</f>
        <v>2</v>
      </c>
      <c r="T82" s="469">
        <f>AUX!AC649</f>
        <v>1</v>
      </c>
      <c r="U82" s="469">
        <f>AUX!AD649</f>
        <v>1</v>
      </c>
      <c r="V82" s="469">
        <f>AUX!AE649</f>
        <v>1</v>
      </c>
    </row>
    <row r="83" spans="1:22" ht="15" customHeight="1" x14ac:dyDescent="0.2">
      <c r="A83" s="16"/>
      <c r="B83" s="305" t="s">
        <v>201</v>
      </c>
      <c r="C83" s="1"/>
      <c r="D83" s="306">
        <f>IF(AUX!B650="","",AUX!B650)</f>
        <v>12.027246706200099</v>
      </c>
      <c r="E83" s="306">
        <f>IF(AUX!C650="","",AUX!C650)</f>
        <v>11.5173655012238</v>
      </c>
      <c r="F83" s="306">
        <f>IF(AUX!D650="","",AUX!D650)</f>
        <v>10.6648558109917</v>
      </c>
      <c r="G83" s="125"/>
      <c r="H83" s="304">
        <f>IF(AUX!E650="","",AUX!E650)</f>
        <v>9.8606262093835308</v>
      </c>
      <c r="I83" s="304">
        <f>IF(AUX!F650="","",AUX!F650)</f>
        <v>10.085544319433399</v>
      </c>
      <c r="J83" s="304">
        <f>IF(AUX!G650="","",AUX!G650)</f>
        <v>9.173581493835</v>
      </c>
      <c r="K83" s="125"/>
      <c r="L83" s="304">
        <f>IF(AUX!H650="","",AUX!H650)</f>
        <v>5.19461488566568</v>
      </c>
      <c r="M83" s="304">
        <f>IF(AUX!I650="","",AUX!I650)</f>
        <v>6.2472903412775702</v>
      </c>
      <c r="N83" s="304">
        <f>IF(AUX!J650="","",AUX!J650)</f>
        <v>5.4925978023045801</v>
      </c>
      <c r="O83" s="19"/>
      <c r="Q83" s="469">
        <f>AUX!Z650</f>
        <v>2</v>
      </c>
      <c r="R83" s="469">
        <f>AUX!AA650</f>
        <v>2</v>
      </c>
      <c r="S83" s="469">
        <f>AUX!AB650</f>
        <v>2</v>
      </c>
      <c r="T83" s="469">
        <f>AUX!AC650</f>
        <v>1</v>
      </c>
      <c r="U83" s="469">
        <f>AUX!AD650</f>
        <v>1</v>
      </c>
      <c r="V83" s="469">
        <f>AUX!AE650</f>
        <v>1</v>
      </c>
    </row>
    <row r="84" spans="1:22" ht="15" customHeight="1" x14ac:dyDescent="0.2">
      <c r="A84" s="16"/>
      <c r="B84" s="459" t="s">
        <v>46</v>
      </c>
      <c r="C84" s="1"/>
      <c r="D84" s="460">
        <f>IF(AUX!B651="","",AUX!B651)</f>
        <v>1.38984164255303</v>
      </c>
      <c r="E84" s="460">
        <f>IF(AUX!C651="","",AUX!C651)</f>
        <v>1.41101124936836</v>
      </c>
      <c r="F84" s="460">
        <f>IF(AUX!D651="","",AUX!D651)</f>
        <v>1.4848897900952001</v>
      </c>
      <c r="G84" s="125"/>
      <c r="H84" s="304">
        <f>IF(AUX!E651="","",AUX!E651)</f>
        <v>1.5200461907003799</v>
      </c>
      <c r="I84" s="304">
        <f>IF(AUX!F651="","",AUX!F651)</f>
        <v>1.5399079361397501</v>
      </c>
      <c r="J84" s="304">
        <f>IF(AUX!G651="","",AUX!G651)</f>
        <v>1.5897050158772801</v>
      </c>
      <c r="K84" s="125"/>
      <c r="L84" s="304">
        <f>IF(AUX!H651="","",AUX!H651)</f>
        <v>0.658926476983698</v>
      </c>
      <c r="M84" s="304">
        <f>IF(AUX!I651="","",AUX!I651)</f>
        <v>0</v>
      </c>
      <c r="N84" s="304">
        <f>IF(AUX!J651="","",AUX!J651)</f>
        <v>0</v>
      </c>
      <c r="O84" s="19"/>
      <c r="Q84" s="469">
        <f>AUX!Z651</f>
        <v>-1</v>
      </c>
      <c r="R84" s="469">
        <f>AUX!AA651</f>
        <v>-1</v>
      </c>
      <c r="S84" s="469">
        <f>AUX!AB651</f>
        <v>-1</v>
      </c>
      <c r="T84" s="469">
        <f>AUX!AC651</f>
        <v>1</v>
      </c>
      <c r="U84" s="469">
        <f>AUX!AD651</f>
        <v>0</v>
      </c>
      <c r="V84" s="469">
        <f>AUX!AE651</f>
        <v>0</v>
      </c>
    </row>
    <row r="85" spans="1:22" ht="15" customHeight="1" x14ac:dyDescent="0.2">
      <c r="A85" s="16"/>
      <c r="B85" s="459" t="s">
        <v>202</v>
      </c>
      <c r="C85" s="1"/>
      <c r="D85" s="460">
        <f>IF(AUX!B652="","",AUX!B652)</f>
        <v>5.1934250855730903</v>
      </c>
      <c r="E85" s="460">
        <f>IF(AUX!C652="","",AUX!C652)</f>
        <v>4.7956751954709</v>
      </c>
      <c r="F85" s="460">
        <f>IF(AUX!D652="","",AUX!D652)</f>
        <v>4.2420586080999696</v>
      </c>
      <c r="G85" s="125"/>
      <c r="H85" s="304">
        <f>IF(AUX!E652="","",AUX!E652)</f>
        <v>3.6018999832767999</v>
      </c>
      <c r="I85" s="304">
        <f>IF(AUX!F652="","",AUX!F652)</f>
        <v>3.5300708587671998</v>
      </c>
      <c r="J85" s="304">
        <f>IF(AUX!G652="","",AUX!G652)</f>
        <v>3.1830702311055501</v>
      </c>
      <c r="K85" s="125"/>
      <c r="L85" s="304">
        <f>IF(AUX!H652="","",AUX!H652)</f>
        <v>2.9360707791720499</v>
      </c>
      <c r="M85" s="304">
        <f>IF(AUX!I652="","",AUX!I652)</f>
        <v>2.8994316511599001</v>
      </c>
      <c r="N85" s="304">
        <f>IF(AUX!J652="","",AUX!J652)</f>
        <v>2.1797883231216302</v>
      </c>
      <c r="O85" s="19"/>
      <c r="Q85" s="469">
        <f>AUX!Z652</f>
        <v>2</v>
      </c>
      <c r="R85" s="469">
        <f>AUX!AA652</f>
        <v>2</v>
      </c>
      <c r="S85" s="469">
        <f>AUX!AB652</f>
        <v>2</v>
      </c>
      <c r="T85" s="469">
        <f>AUX!AC652</f>
        <v>1</v>
      </c>
      <c r="U85" s="469">
        <f>AUX!AD652</f>
        <v>1</v>
      </c>
      <c r="V85" s="469">
        <f>AUX!AE652</f>
        <v>1</v>
      </c>
    </row>
    <row r="86" spans="1:22" ht="15" customHeight="1" x14ac:dyDescent="0.2">
      <c r="A86" s="16"/>
      <c r="B86" s="305" t="s">
        <v>203</v>
      </c>
      <c r="C86" s="1"/>
      <c r="D86" s="306">
        <f>IF(AUX!B653="","",AUX!B653)</f>
        <v>190.35754893612301</v>
      </c>
      <c r="E86" s="306">
        <f>IF(AUX!C653="","",AUX!C653)</f>
        <v>189.43604487189299</v>
      </c>
      <c r="F86" s="306">
        <f>IF(AUX!D653="","",AUX!D653)</f>
        <v>187.90360157109501</v>
      </c>
      <c r="G86" s="125"/>
      <c r="H86" s="304">
        <f>IF(AUX!E653="","",AUX!E653)</f>
        <v>191.038567469486</v>
      </c>
      <c r="I86" s="304">
        <f>IF(AUX!F653="","",AUX!F653)</f>
        <v>191.43185855013499</v>
      </c>
      <c r="J86" s="304">
        <f>IF(AUX!G653="","",AUX!G653)</f>
        <v>190.365379242312</v>
      </c>
      <c r="K86" s="125"/>
      <c r="L86" s="304">
        <f>IF(AUX!H653="","",AUX!H653)</f>
        <v>172.836460855609</v>
      </c>
      <c r="M86" s="304">
        <f>IF(AUX!I653="","",AUX!I653)</f>
        <v>178.14841583407099</v>
      </c>
      <c r="N86" s="304">
        <f>IF(AUX!J653="","",AUX!J653)</f>
        <v>170.93856020818501</v>
      </c>
      <c r="O86" s="19"/>
      <c r="Q86" s="469">
        <f>AUX!Z653</f>
        <v>-1</v>
      </c>
      <c r="R86" s="469">
        <f>AUX!AA653</f>
        <v>-1</v>
      </c>
      <c r="S86" s="469">
        <f>AUX!AB653</f>
        <v>-1</v>
      </c>
      <c r="T86" s="469">
        <f>AUX!AC653</f>
        <v>1</v>
      </c>
      <c r="U86" s="469">
        <f>AUX!AD653</f>
        <v>1</v>
      </c>
      <c r="V86" s="469">
        <f>AUX!AE653</f>
        <v>1</v>
      </c>
    </row>
    <row r="87" spans="1:22" ht="15" customHeight="1" x14ac:dyDescent="0.2">
      <c r="A87" s="16"/>
      <c r="B87" s="459" t="s">
        <v>204</v>
      </c>
      <c r="C87" s="1"/>
      <c r="D87" s="460">
        <f>IF(AUX!B654="","",AUX!B654)</f>
        <v>11.242280719852401</v>
      </c>
      <c r="E87" s="460">
        <f>IF(AUX!C654="","",AUX!C654)</f>
        <v>11.4446976471918</v>
      </c>
      <c r="F87" s="460">
        <f>IF(AUX!D654="","",AUX!D654)</f>
        <v>11.175728046391599</v>
      </c>
      <c r="G87" s="125"/>
      <c r="H87" s="304">
        <f>IF(AUX!E654="","",AUX!E654)</f>
        <v>12.2755238685733</v>
      </c>
      <c r="I87" s="304">
        <f>IF(AUX!F654="","",AUX!F654)</f>
        <v>12.2898239363162</v>
      </c>
      <c r="J87" s="304">
        <f>IF(AUX!G654="","",AUX!G654)</f>
        <v>11.292393846881801</v>
      </c>
      <c r="K87" s="125"/>
      <c r="L87" s="304">
        <f>IF(AUX!H654="","",AUX!H654)</f>
        <v>16.699546688619701</v>
      </c>
      <c r="M87" s="304">
        <f>IF(AUX!I654="","",AUX!I654)</f>
        <v>14.341364212772101</v>
      </c>
      <c r="N87" s="304">
        <f>IF(AUX!J654="","",AUX!J654)</f>
        <v>9.4852501954356505</v>
      </c>
      <c r="O87" s="19"/>
      <c r="Q87" s="469">
        <f>AUX!Z654</f>
        <v>-2</v>
      </c>
      <c r="R87" s="469">
        <f>AUX!AA654</f>
        <v>-1</v>
      </c>
      <c r="S87" s="469">
        <f>AUX!AB654</f>
        <v>-1</v>
      </c>
      <c r="T87" s="469">
        <f>AUX!AC654</f>
        <v>-1</v>
      </c>
      <c r="U87" s="469">
        <f>AUX!AD654</f>
        <v>-1</v>
      </c>
      <c r="V87" s="469">
        <f>AUX!AE654</f>
        <v>1</v>
      </c>
    </row>
    <row r="88" spans="1:22" ht="15" customHeight="1" x14ac:dyDescent="0.2">
      <c r="A88" s="16"/>
      <c r="B88" s="459" t="s">
        <v>205</v>
      </c>
      <c r="C88" s="1"/>
      <c r="D88" s="460">
        <f>IF(AUX!B655="","",AUX!B655)</f>
        <v>7.4035236991257003</v>
      </c>
      <c r="E88" s="460">
        <f>IF(AUX!C655="","",AUX!C655)</f>
        <v>7.6169944016375499</v>
      </c>
      <c r="F88" s="460">
        <f>IF(AUX!D655="","",AUX!D655)</f>
        <v>7.5976414042937996</v>
      </c>
      <c r="G88" s="125"/>
      <c r="H88" s="304">
        <f>IF(AUX!E655="","",AUX!E655)</f>
        <v>8.2325389566679306</v>
      </c>
      <c r="I88" s="304">
        <f>IF(AUX!F655="","",AUX!F655)</f>
        <v>8.6911246032336198</v>
      </c>
      <c r="J88" s="304">
        <f>IF(AUX!G655="","",AUX!G655)</f>
        <v>8.3932351497370501</v>
      </c>
      <c r="K88" s="125"/>
      <c r="L88" s="304">
        <f>IF(AUX!H655="","",AUX!H655)</f>
        <v>6.9722704084968399</v>
      </c>
      <c r="M88" s="304">
        <f>IF(AUX!I655="","",AUX!I655)</f>
        <v>6.74137542562314</v>
      </c>
      <c r="N88" s="304">
        <f>IF(AUX!J655="","",AUX!J655)</f>
        <v>7.7927901160160102</v>
      </c>
      <c r="O88" s="19"/>
      <c r="Q88" s="469">
        <f>AUX!Z655</f>
        <v>-2</v>
      </c>
      <c r="R88" s="469">
        <f>AUX!AA655</f>
        <v>-2</v>
      </c>
      <c r="S88" s="469">
        <f>AUX!AB655</f>
        <v>-2</v>
      </c>
      <c r="T88" s="469">
        <f>AUX!AC655</f>
        <v>1</v>
      </c>
      <c r="U88" s="469">
        <f>AUX!AD655</f>
        <v>1</v>
      </c>
      <c r="V88" s="469">
        <f>AUX!AE655</f>
        <v>1</v>
      </c>
    </row>
    <row r="89" spans="1:22" ht="15" customHeight="1" x14ac:dyDescent="0.2">
      <c r="A89" s="16"/>
      <c r="B89" s="459" t="s">
        <v>206</v>
      </c>
      <c r="C89" s="1"/>
      <c r="D89" s="460">
        <f>IF(AUX!B656="","",AUX!B656)</f>
        <v>16.3152555984807</v>
      </c>
      <c r="E89" s="460">
        <f>IF(AUX!C656="","",AUX!C656)</f>
        <v>15.8236001556938</v>
      </c>
      <c r="F89" s="460">
        <f>IF(AUX!D656="","",AUX!D656)</f>
        <v>16.139002454912301</v>
      </c>
      <c r="G89" s="125"/>
      <c r="H89" s="304">
        <f>IF(AUX!E656="","",AUX!E656)</f>
        <v>22.294219637493299</v>
      </c>
      <c r="I89" s="304">
        <f>IF(AUX!F656="","",AUX!F656)</f>
        <v>21.055188250009799</v>
      </c>
      <c r="J89" s="304">
        <f>IF(AUX!G656="","",AUX!G656)</f>
        <v>21.237970378754401</v>
      </c>
      <c r="K89" s="125"/>
      <c r="L89" s="304">
        <f>IF(AUX!H656="","",AUX!H656)</f>
        <v>19.862649524058199</v>
      </c>
      <c r="M89" s="304">
        <f>IF(AUX!I656="","",AUX!I656)</f>
        <v>20.7076148170039</v>
      </c>
      <c r="N89" s="304">
        <f>IF(AUX!J656="","",AUX!J656)</f>
        <v>21.281142266802501</v>
      </c>
      <c r="O89" s="19"/>
      <c r="Q89" s="469">
        <f>AUX!Z656</f>
        <v>-2</v>
      </c>
      <c r="R89" s="469">
        <f>AUX!AA656</f>
        <v>-2</v>
      </c>
      <c r="S89" s="469">
        <f>AUX!AB656</f>
        <v>-2</v>
      </c>
      <c r="T89" s="469">
        <f>AUX!AC656</f>
        <v>1</v>
      </c>
      <c r="U89" s="469">
        <f>AUX!AD656</f>
        <v>1</v>
      </c>
      <c r="V89" s="469">
        <f>AUX!AE656</f>
        <v>-1</v>
      </c>
    </row>
    <row r="90" spans="1:22" ht="15" customHeight="1" x14ac:dyDescent="0.2">
      <c r="A90" s="16"/>
      <c r="B90" s="459" t="s">
        <v>207</v>
      </c>
      <c r="C90" s="1"/>
      <c r="D90" s="460">
        <f>IF(AUX!B657="","",AUX!B657)</f>
        <v>14.974885736109099</v>
      </c>
      <c r="E90" s="460">
        <f>IF(AUX!C657="","",AUX!C657)</f>
        <v>14.432841242527701</v>
      </c>
      <c r="F90" s="460">
        <f>IF(AUX!D657="","",AUX!D657)</f>
        <v>14.1152014276788</v>
      </c>
      <c r="G90" s="125"/>
      <c r="H90" s="304">
        <f>IF(AUX!E657="","",AUX!E657)</f>
        <v>13.229091208981799</v>
      </c>
      <c r="I90" s="304">
        <f>IF(AUX!F657="","",AUX!F657)</f>
        <v>12.308187252572299</v>
      </c>
      <c r="J90" s="304">
        <f>IF(AUX!G657="","",AUX!G657)</f>
        <v>12.103231194791199</v>
      </c>
      <c r="K90" s="125"/>
      <c r="L90" s="304">
        <f>IF(AUX!H657="","",AUX!H657)</f>
        <v>6.3081564904135501</v>
      </c>
      <c r="M90" s="304">
        <f>IF(AUX!I657="","",AUX!I657)</f>
        <v>10.3593505001267</v>
      </c>
      <c r="N90" s="304">
        <f>IF(AUX!J657="","",AUX!J657)</f>
        <v>11.8120858171714</v>
      </c>
      <c r="O90" s="19"/>
      <c r="Q90" s="469">
        <f>AUX!Z657</f>
        <v>2</v>
      </c>
      <c r="R90" s="469">
        <f>AUX!AA657</f>
        <v>2</v>
      </c>
      <c r="S90" s="469">
        <f>AUX!AB657</f>
        <v>2</v>
      </c>
      <c r="T90" s="469">
        <f>AUX!AC657</f>
        <v>2</v>
      </c>
      <c r="U90" s="469">
        <f>AUX!AD657</f>
        <v>1</v>
      </c>
      <c r="V90" s="469">
        <f>AUX!AE657</f>
        <v>1</v>
      </c>
    </row>
    <row r="91" spans="1:22" ht="15" customHeight="1" x14ac:dyDescent="0.2">
      <c r="A91" s="16"/>
      <c r="B91" s="459" t="s">
        <v>208</v>
      </c>
      <c r="C91" s="1"/>
      <c r="D91" s="460">
        <f>IF(AUX!B658="","",AUX!B658)</f>
        <v>8.1109287812596396</v>
      </c>
      <c r="E91" s="460">
        <f>IF(AUX!C658="","",AUX!C658)</f>
        <v>7.9073800017334097</v>
      </c>
      <c r="F91" s="460">
        <f>IF(AUX!D658="","",AUX!D658)</f>
        <v>7.5561859302415497</v>
      </c>
      <c r="G91" s="125"/>
      <c r="H91" s="304">
        <f>IF(AUX!E658="","",AUX!E658)</f>
        <v>6.6642525167015503</v>
      </c>
      <c r="I91" s="304">
        <f>IF(AUX!F658="","",AUX!F658)</f>
        <v>6.51745536279011</v>
      </c>
      <c r="J91" s="304">
        <f>IF(AUX!G658="","",AUX!G658)</f>
        <v>6.1129519658458804</v>
      </c>
      <c r="K91" s="125"/>
      <c r="L91" s="304">
        <f>IF(AUX!H658="","",AUX!H658)</f>
        <v>6.1845002813466499</v>
      </c>
      <c r="M91" s="304">
        <f>IF(AUX!I658="","",AUX!I658)</f>
        <v>8.3997064767943694</v>
      </c>
      <c r="N91" s="304">
        <f>IF(AUX!J658="","",AUX!J658)</f>
        <v>10.6117730004993</v>
      </c>
      <c r="O91" s="19"/>
      <c r="Q91" s="469">
        <f>AUX!Z658</f>
        <v>2</v>
      </c>
      <c r="R91" s="469">
        <f>AUX!AA658</f>
        <v>2</v>
      </c>
      <c r="S91" s="469">
        <f>AUX!AB658</f>
        <v>2</v>
      </c>
      <c r="T91" s="469">
        <f>AUX!AC658</f>
        <v>1</v>
      </c>
      <c r="U91" s="469">
        <f>AUX!AD658</f>
        <v>-1</v>
      </c>
      <c r="V91" s="469">
        <f>AUX!AE658</f>
        <v>-1</v>
      </c>
    </row>
    <row r="92" spans="1:22" ht="15" customHeight="1" x14ac:dyDescent="0.2">
      <c r="A92" s="16"/>
      <c r="B92" s="459" t="s">
        <v>209</v>
      </c>
      <c r="C92" s="1"/>
      <c r="D92" s="460">
        <f>IF(AUX!B659="","",AUX!B659)</f>
        <v>12.3006557677584</v>
      </c>
      <c r="E92" s="460">
        <f>IF(AUX!C659="","",AUX!C659)</f>
        <v>12.279559882191901</v>
      </c>
      <c r="F92" s="460">
        <f>IF(AUX!D659="","",AUX!D659)</f>
        <v>12.676523176869299</v>
      </c>
      <c r="G92" s="125"/>
      <c r="H92" s="304">
        <f>IF(AUX!E659="","",AUX!E659)</f>
        <v>11.450643334324999</v>
      </c>
      <c r="I92" s="304">
        <f>IF(AUX!F659="","",AUX!F659)</f>
        <v>11.8266348874897</v>
      </c>
      <c r="J92" s="304">
        <f>IF(AUX!G659="","",AUX!G659)</f>
        <v>12.4980048808848</v>
      </c>
      <c r="K92" s="125"/>
      <c r="L92" s="304">
        <f>IF(AUX!H659="","",AUX!H659)</f>
        <v>6.5000179864482801</v>
      </c>
      <c r="M92" s="304">
        <f>IF(AUX!I659="","",AUX!I659)</f>
        <v>13.297563807197401</v>
      </c>
      <c r="N92" s="304">
        <f>IF(AUX!J659="","",AUX!J659)</f>
        <v>16.676240587749401</v>
      </c>
      <c r="O92" s="19"/>
      <c r="Q92" s="469">
        <f>AUX!Z659</f>
        <v>1</v>
      </c>
      <c r="R92" s="469">
        <f>AUX!AA659</f>
        <v>1</v>
      </c>
      <c r="S92" s="469">
        <f>AUX!AB659</f>
        <v>1</v>
      </c>
      <c r="T92" s="469">
        <f>AUX!AC659</f>
        <v>1</v>
      </c>
      <c r="U92" s="469">
        <f>AUX!AD659</f>
        <v>-1</v>
      </c>
      <c r="V92" s="469">
        <f>AUX!AE659</f>
        <v>-1</v>
      </c>
    </row>
    <row r="93" spans="1:22" ht="15" customHeight="1" x14ac:dyDescent="0.2">
      <c r="A93" s="16"/>
      <c r="B93" s="459" t="s">
        <v>210</v>
      </c>
      <c r="C93" s="1"/>
      <c r="D93" s="460">
        <f>IF(AUX!B660="","",AUX!B660)</f>
        <v>10.4356430693904</v>
      </c>
      <c r="E93" s="460">
        <f>IF(AUX!C660="","",AUX!C660)</f>
        <v>10.6733224453903</v>
      </c>
      <c r="F93" s="460">
        <f>IF(AUX!D660="","",AUX!D660)</f>
        <v>10.6569593825712</v>
      </c>
      <c r="G93" s="125"/>
      <c r="H93" s="304">
        <f>IF(AUX!E660="","",AUX!E660)</f>
        <v>9.6641927496592892</v>
      </c>
      <c r="I93" s="304">
        <f>IF(AUX!F660="","",AUX!F660)</f>
        <v>9.9361074557063098</v>
      </c>
      <c r="J93" s="304">
        <f>IF(AUX!G660="","",AUX!G660)</f>
        <v>9.7627444947078494</v>
      </c>
      <c r="K93" s="125"/>
      <c r="L93" s="304">
        <f>IF(AUX!H660="","",AUX!H660)</f>
        <v>10.0396888750013</v>
      </c>
      <c r="M93" s="304">
        <f>IF(AUX!I660="","",AUX!I660)</f>
        <v>8.83706675627616</v>
      </c>
      <c r="N93" s="304">
        <f>IF(AUX!J660="","",AUX!J660)</f>
        <v>5.1115757209904</v>
      </c>
      <c r="O93" s="19"/>
      <c r="Q93" s="469">
        <f>AUX!Z660</f>
        <v>1</v>
      </c>
      <c r="R93" s="469">
        <f>AUX!AA660</f>
        <v>1</v>
      </c>
      <c r="S93" s="469">
        <f>AUX!AB660</f>
        <v>1</v>
      </c>
      <c r="T93" s="469">
        <f>AUX!AC660</f>
        <v>-1</v>
      </c>
      <c r="U93" s="469">
        <f>AUX!AD660</f>
        <v>1</v>
      </c>
      <c r="V93" s="469">
        <f>AUX!AE660</f>
        <v>1</v>
      </c>
    </row>
    <row r="94" spans="1:22" ht="15" customHeight="1" x14ac:dyDescent="0.2">
      <c r="A94" s="16"/>
      <c r="B94" s="459" t="s">
        <v>211</v>
      </c>
      <c r="C94" s="1"/>
      <c r="D94" s="460">
        <f>IF(AUX!B661="","",AUX!B661)</f>
        <v>49.911258448194502</v>
      </c>
      <c r="E94" s="460">
        <f>IF(AUX!C661="","",AUX!C661)</f>
        <v>49.895232055164101</v>
      </c>
      <c r="F94" s="460">
        <f>IF(AUX!D661="","",AUX!D661)</f>
        <v>49.650461239188999</v>
      </c>
      <c r="G94" s="125"/>
      <c r="H94" s="304">
        <f>IF(AUX!E661="","",AUX!E661)</f>
        <v>52.678038818611498</v>
      </c>
      <c r="I94" s="304">
        <f>IF(AUX!F661="","",AUX!F661)</f>
        <v>53.381045361730003</v>
      </c>
      <c r="J94" s="304">
        <f>IF(AUX!G661="","",AUX!G661)</f>
        <v>54.2646472150969</v>
      </c>
      <c r="K94" s="125"/>
      <c r="L94" s="304">
        <f>IF(AUX!H661="","",AUX!H661)</f>
        <v>49.848877635232398</v>
      </c>
      <c r="M94" s="304">
        <f>IF(AUX!I661="","",AUX!I661)</f>
        <v>47.8537246958157</v>
      </c>
      <c r="N94" s="304">
        <f>IF(AUX!J661="","",AUX!J661)</f>
        <v>43.322556117339701</v>
      </c>
      <c r="O94" s="19"/>
      <c r="Q94" s="469">
        <f>AUX!Z661</f>
        <v>-2</v>
      </c>
      <c r="R94" s="469">
        <f>AUX!AA661</f>
        <v>-2</v>
      </c>
      <c r="S94" s="469">
        <f>AUX!AB661</f>
        <v>-2</v>
      </c>
      <c r="T94" s="469">
        <f>AUX!AC661</f>
        <v>1</v>
      </c>
      <c r="U94" s="469">
        <f>AUX!AD661</f>
        <v>1</v>
      </c>
      <c r="V94" s="469">
        <f>AUX!AE661</f>
        <v>1</v>
      </c>
    </row>
    <row r="95" spans="1:22" ht="15" customHeight="1" x14ac:dyDescent="0.2">
      <c r="A95" s="16"/>
      <c r="B95" s="459" t="s">
        <v>212</v>
      </c>
      <c r="C95" s="1"/>
      <c r="D95" s="460">
        <f>IF(AUX!B662="","",AUX!B662)</f>
        <v>1.7865825409713001</v>
      </c>
      <c r="E95" s="460">
        <f>IF(AUX!C662="","",AUX!C662)</f>
        <v>1.6374169291729099</v>
      </c>
      <c r="F95" s="460">
        <f>IF(AUX!D662="","",AUX!D662)</f>
        <v>1.70426134919535</v>
      </c>
      <c r="G95" s="125"/>
      <c r="H95" s="304">
        <f>IF(AUX!E662="","",AUX!E662)</f>
        <v>1.39245572124127</v>
      </c>
      <c r="I95" s="304">
        <f>IF(AUX!F662="","",AUX!F662)</f>
        <v>1.46128081917138</v>
      </c>
      <c r="J95" s="304">
        <f>IF(AUX!G662="","",AUX!G662)</f>
        <v>1.4114669565857201</v>
      </c>
      <c r="K95" s="125"/>
      <c r="L95" s="304">
        <f>IF(AUX!H662="","",AUX!H662)</f>
        <v>0</v>
      </c>
      <c r="M95" s="304">
        <f>IF(AUX!I662="","",AUX!I662)</f>
        <v>0</v>
      </c>
      <c r="N95" s="304">
        <f>IF(AUX!J662="","",AUX!J662)</f>
        <v>0.64225663290537605</v>
      </c>
      <c r="O95" s="19"/>
      <c r="Q95" s="469">
        <f>AUX!Z662</f>
        <v>2</v>
      </c>
      <c r="R95" s="469">
        <f>AUX!AA662</f>
        <v>1</v>
      </c>
      <c r="S95" s="469">
        <f>AUX!AB662</f>
        <v>1</v>
      </c>
      <c r="T95" s="469">
        <f>AUX!AC662</f>
        <v>0</v>
      </c>
      <c r="U95" s="469">
        <f>AUX!AD662</f>
        <v>0</v>
      </c>
      <c r="V95" s="469">
        <f>AUX!AE662</f>
        <v>1</v>
      </c>
    </row>
    <row r="96" spans="1:22" ht="15" customHeight="1" x14ac:dyDescent="0.2">
      <c r="A96" s="16"/>
      <c r="B96" s="459" t="s">
        <v>246</v>
      </c>
      <c r="C96" s="1"/>
      <c r="D96" s="460">
        <f>IF(AUX!B667="","",AUX!B667)</f>
        <v>9.2247079598435509</v>
      </c>
      <c r="E96" s="460">
        <f>IF(AUX!C667="","",AUX!C667)</f>
        <v>9.4188653351300893</v>
      </c>
      <c r="F96" s="460">
        <f>IF(AUX!D667="","",AUX!D667)</f>
        <v>9.2631631218597494</v>
      </c>
      <c r="G96" s="125"/>
      <c r="H96" s="304">
        <f>IF(AUX!E667="","",AUX!E667)</f>
        <v>7.6382458172416401</v>
      </c>
      <c r="I96" s="304">
        <f>IF(AUX!F667="","",AUX!F667)</f>
        <v>8.1372150030311499</v>
      </c>
      <c r="J96" s="304">
        <f>IF(AUX!G667="","",AUX!G667)</f>
        <v>8.2192277869054404</v>
      </c>
      <c r="K96" s="125"/>
      <c r="L96" s="304">
        <f>IF(AUX!H667="","",AUX!H667)</f>
        <v>9.4471065117169797</v>
      </c>
      <c r="M96" s="304">
        <f>IF(AUX!I667="","",AUX!I667)</f>
        <v>8.53447534520215</v>
      </c>
      <c r="N96" s="304">
        <f>IF(AUX!J667="","",AUX!J667)</f>
        <v>9.0290432183324594</v>
      </c>
      <c r="O96" s="19"/>
      <c r="Q96" s="469">
        <f>AUX!Z667</f>
        <v>2</v>
      </c>
      <c r="R96" s="469">
        <f>AUX!AA667</f>
        <v>2</v>
      </c>
      <c r="S96" s="469">
        <f>AUX!AB667</f>
        <v>2</v>
      </c>
      <c r="T96" s="469">
        <f>AUX!AC667</f>
        <v>-1</v>
      </c>
      <c r="U96" s="469">
        <f>AUX!AD667</f>
        <v>-1</v>
      </c>
      <c r="V96" s="469">
        <f>AUX!AE667</f>
        <v>-1</v>
      </c>
    </row>
    <row r="97" spans="1:22" ht="15" customHeight="1" x14ac:dyDescent="0.2">
      <c r="A97" s="16"/>
      <c r="B97" s="459" t="s">
        <v>213</v>
      </c>
      <c r="C97" s="1"/>
      <c r="D97" s="460">
        <f>IF(AUX!B668="","",AUX!B668)</f>
        <v>3.1924698058268</v>
      </c>
      <c r="E97" s="460">
        <f>IF(AUX!C668="","",AUX!C668)</f>
        <v>3.0866593260841801</v>
      </c>
      <c r="F97" s="460">
        <f>IF(AUX!D668="","",AUX!D668)</f>
        <v>3.2059755485318702</v>
      </c>
      <c r="G97" s="125"/>
      <c r="H97" s="304">
        <f>IF(AUX!E668="","",AUX!E668)</f>
        <v>2.7941029020381598</v>
      </c>
      <c r="I97" s="304">
        <f>IF(AUX!F668="","",AUX!F668)</f>
        <v>2.5911248599612402</v>
      </c>
      <c r="J97" s="304">
        <f>IF(AUX!G668="","",AUX!G668)</f>
        <v>2.80480512128924</v>
      </c>
      <c r="K97" s="125"/>
      <c r="L97" s="304">
        <f>IF(AUX!H668="","",AUX!H668)</f>
        <v>0.658926476983698</v>
      </c>
      <c r="M97" s="304">
        <f>IF(AUX!I668="","",AUX!I668)</f>
        <v>0.92687339650902401</v>
      </c>
      <c r="N97" s="304">
        <f>IF(AUX!J668="","",AUX!J668)</f>
        <v>1.6089509055194899</v>
      </c>
      <c r="O97" s="19"/>
      <c r="Q97" s="469">
        <f>AUX!Z668</f>
        <v>1</v>
      </c>
      <c r="R97" s="469">
        <f>AUX!AA668</f>
        <v>1</v>
      </c>
      <c r="S97" s="469">
        <f>AUX!AB668</f>
        <v>1</v>
      </c>
      <c r="T97" s="469">
        <f>AUX!AC668</f>
        <v>1</v>
      </c>
      <c r="U97" s="469">
        <f>AUX!AD668</f>
        <v>1</v>
      </c>
      <c r="V97" s="469">
        <f>AUX!AE668</f>
        <v>1</v>
      </c>
    </row>
    <row r="98" spans="1:22" ht="15" customHeight="1" x14ac:dyDescent="0.2">
      <c r="A98" s="16"/>
      <c r="B98" s="459" t="s">
        <v>214</v>
      </c>
      <c r="C98" s="1"/>
      <c r="D98" s="460">
        <f>IF(AUX!B669="","",AUX!B669)</f>
        <v>6.3359656815624703</v>
      </c>
      <c r="E98" s="460">
        <f>IF(AUX!C669="","",AUX!C669)</f>
        <v>6.3790445591299303</v>
      </c>
      <c r="F98" s="460">
        <f>IF(AUX!D669="","",AUX!D669)</f>
        <v>5.5292242649774499</v>
      </c>
      <c r="G98" s="125"/>
      <c r="H98" s="304">
        <f>IF(AUX!E669="","",AUX!E669)</f>
        <v>5.9688946464494599</v>
      </c>
      <c r="I98" s="304">
        <f>IF(AUX!F669="","",AUX!F669)</f>
        <v>5.6482247991575498</v>
      </c>
      <c r="J98" s="304">
        <f>IF(AUX!G669="","",AUX!G669)</f>
        <v>4.9882823289392801</v>
      </c>
      <c r="K98" s="125"/>
      <c r="L98" s="304">
        <f>IF(AUX!H669="","",AUX!H669)</f>
        <v>4.2879051310688903</v>
      </c>
      <c r="M98" s="304">
        <f>IF(AUX!I669="","",AUX!I669)</f>
        <v>5.1159009120065999</v>
      </c>
      <c r="N98" s="304">
        <f>IF(AUX!J669="","",AUX!J669)</f>
        <v>4.3171023665433301</v>
      </c>
      <c r="O98" s="19"/>
      <c r="Q98" s="469">
        <f>AUX!Z669</f>
        <v>1</v>
      </c>
      <c r="R98" s="469">
        <f>AUX!AA669</f>
        <v>1</v>
      </c>
      <c r="S98" s="469">
        <f>AUX!AB669</f>
        <v>1</v>
      </c>
      <c r="T98" s="469">
        <f>AUX!AC669</f>
        <v>1</v>
      </c>
      <c r="U98" s="469">
        <f>AUX!AD669</f>
        <v>1</v>
      </c>
      <c r="V98" s="469">
        <f>AUX!AE669</f>
        <v>1</v>
      </c>
    </row>
    <row r="99" spans="1:22" ht="15" customHeight="1" x14ac:dyDescent="0.2">
      <c r="A99" s="16"/>
      <c r="B99" s="459" t="s">
        <v>215</v>
      </c>
      <c r="C99" s="1"/>
      <c r="D99" s="460">
        <f>IF(AUX!B670="","",AUX!B670)</f>
        <v>13.2933130570014</v>
      </c>
      <c r="E99" s="460">
        <f>IF(AUX!C670="","",AUX!C670)</f>
        <v>13.0377092682384</v>
      </c>
      <c r="F99" s="460">
        <f>IF(AUX!D670="","",AUX!D670)</f>
        <v>12.8286388892363</v>
      </c>
      <c r="G99" s="125"/>
      <c r="H99" s="304">
        <f>IF(AUX!E670="","",AUX!E670)</f>
        <v>11.638194759763101</v>
      </c>
      <c r="I99" s="304">
        <f>IF(AUX!F670="","",AUX!F670)</f>
        <v>11.444478867065</v>
      </c>
      <c r="J99" s="304">
        <f>IF(AUX!G670="","",AUX!G670)</f>
        <v>11.269774719776199</v>
      </c>
      <c r="K99" s="125"/>
      <c r="L99" s="304">
        <f>IF(AUX!H670="","",AUX!H670)</f>
        <v>8.7623134233267201</v>
      </c>
      <c r="M99" s="304">
        <f>IF(AUX!I670="","",AUX!I670)</f>
        <v>7.0967016064265502</v>
      </c>
      <c r="N99" s="304">
        <f>IF(AUX!J670="","",AUX!J670)</f>
        <v>7.9560507915015899</v>
      </c>
      <c r="O99" s="19"/>
      <c r="Q99" s="469">
        <f>AUX!Z670</f>
        <v>2</v>
      </c>
      <c r="R99" s="469">
        <f>AUX!AA670</f>
        <v>2</v>
      </c>
      <c r="S99" s="469">
        <f>AUX!AB670</f>
        <v>2</v>
      </c>
      <c r="T99" s="469">
        <f>AUX!AC670</f>
        <v>1</v>
      </c>
      <c r="U99" s="469">
        <f>AUX!AD670</f>
        <v>1</v>
      </c>
      <c r="V99" s="469">
        <f>AUX!AE670</f>
        <v>1</v>
      </c>
    </row>
    <row r="100" spans="1:22" ht="15" customHeight="1" x14ac:dyDescent="0.2">
      <c r="A100" s="16"/>
      <c r="B100" s="305" t="s">
        <v>216</v>
      </c>
      <c r="C100" s="1"/>
      <c r="D100" s="306">
        <f>IF(AUX!B671="","",AUX!B671)</f>
        <v>1.1764179761004301</v>
      </c>
      <c r="E100" s="306">
        <f>IF(AUX!C671="","",AUX!C671)</f>
        <v>1.16230375601387</v>
      </c>
      <c r="F100" s="306">
        <f>IF(AUX!D671="","",AUX!D671)</f>
        <v>1.19626911427413</v>
      </c>
      <c r="G100" s="125"/>
      <c r="H100" s="304">
        <f>IF(AUX!E671="","",AUX!E671)</f>
        <v>0.76760655051217896</v>
      </c>
      <c r="I100" s="304">
        <f>IF(AUX!F671="","",AUX!F671)</f>
        <v>0.83310297378577003</v>
      </c>
      <c r="J100" s="304">
        <f>IF(AUX!G671="","",AUX!G671)</f>
        <v>0.97217785188413897</v>
      </c>
      <c r="K100" s="125"/>
      <c r="L100" s="304">
        <f>IF(AUX!H671="","",AUX!H671)</f>
        <v>0</v>
      </c>
      <c r="M100" s="304">
        <f>IF(AUX!I671="","",AUX!I671)</f>
        <v>0.67167061273151696</v>
      </c>
      <c r="N100" s="304">
        <f>IF(AUX!J671="","",AUX!J671)</f>
        <v>1.3090077547141401</v>
      </c>
      <c r="O100" s="19"/>
      <c r="Q100" s="469">
        <f>AUX!Z671</f>
        <v>2</v>
      </c>
      <c r="R100" s="469">
        <f>AUX!AA671</f>
        <v>2</v>
      </c>
      <c r="S100" s="469">
        <f>AUX!AB671</f>
        <v>1</v>
      </c>
      <c r="T100" s="469">
        <f>AUX!AC671</f>
        <v>0</v>
      </c>
      <c r="U100" s="469">
        <f>AUX!AD671</f>
        <v>1</v>
      </c>
      <c r="V100" s="469">
        <f>AUX!AE671</f>
        <v>-1</v>
      </c>
    </row>
    <row r="101" spans="1:22" ht="15" customHeight="1" x14ac:dyDescent="0.2">
      <c r="A101" s="16"/>
      <c r="B101" s="305" t="s">
        <v>217</v>
      </c>
      <c r="C101" s="1"/>
      <c r="D101" s="306">
        <f>IF(AUX!B672="","",AUX!B672)</f>
        <v>15.605674050889601</v>
      </c>
      <c r="E101" s="306">
        <f>IF(AUX!C672="","",AUX!C672)</f>
        <v>14.758749494318501</v>
      </c>
      <c r="F101" s="306">
        <f>IF(AUX!D672="","",AUX!D672)</f>
        <v>14.262012356042099</v>
      </c>
      <c r="G101" s="125"/>
      <c r="H101" s="304">
        <f>IF(AUX!E672="","",AUX!E672)</f>
        <v>12.967656272299701</v>
      </c>
      <c r="I101" s="304">
        <f>IF(AUX!F672="","",AUX!F672)</f>
        <v>12.3040234168959</v>
      </c>
      <c r="J101" s="304">
        <f>IF(AUX!G672="","",AUX!G672)</f>
        <v>12.602467326783801</v>
      </c>
      <c r="K101" s="125"/>
      <c r="L101" s="304">
        <f>IF(AUX!H672="","",AUX!H672)</f>
        <v>8.1664405786103593</v>
      </c>
      <c r="M101" s="304">
        <f>IF(AUX!I672="","",AUX!I672)</f>
        <v>5.5806157454515199</v>
      </c>
      <c r="N101" s="304">
        <f>IF(AUX!J672="","",AUX!J672)</f>
        <v>8.7177015732832803</v>
      </c>
      <c r="O101" s="19"/>
      <c r="Q101" s="469">
        <f>AUX!Z672</f>
        <v>2</v>
      </c>
      <c r="R101" s="469">
        <f>AUX!AA672</f>
        <v>2</v>
      </c>
      <c r="S101" s="469">
        <f>AUX!AB672</f>
        <v>2</v>
      </c>
      <c r="T101" s="469">
        <f>AUX!AC672</f>
        <v>1</v>
      </c>
      <c r="U101" s="469">
        <f>AUX!AD672</f>
        <v>2</v>
      </c>
      <c r="V101" s="469">
        <f>AUX!AE672</f>
        <v>1</v>
      </c>
    </row>
    <row r="102" spans="1:22" ht="15" customHeight="1" x14ac:dyDescent="0.2">
      <c r="A102" s="16"/>
      <c r="B102" s="459" t="s">
        <v>218</v>
      </c>
      <c r="C102" s="1"/>
      <c r="D102" s="460">
        <f>IF(AUX!B673="","",AUX!B673)</f>
        <v>11.984685987238301</v>
      </c>
      <c r="E102" s="460">
        <f>IF(AUX!C673="","",AUX!C673)</f>
        <v>11.353496478593801</v>
      </c>
      <c r="F102" s="460">
        <f>IF(AUX!D673="","",AUX!D673)</f>
        <v>10.761471552554699</v>
      </c>
      <c r="G102" s="125"/>
      <c r="H102" s="304">
        <f>IF(AUX!E673="","",AUX!E673)</f>
        <v>9.5848862924713405</v>
      </c>
      <c r="I102" s="304">
        <f>IF(AUX!F673="","",AUX!F673)</f>
        <v>9.2234838785353794</v>
      </c>
      <c r="J102" s="304">
        <f>IF(AUX!G673="","",AUX!G673)</f>
        <v>9.2778177708791798</v>
      </c>
      <c r="K102" s="125"/>
      <c r="L102" s="304">
        <f>IF(AUX!H673="","",AUX!H673)</f>
        <v>6.3942299507489802</v>
      </c>
      <c r="M102" s="304">
        <f>IF(AUX!I673="","",AUX!I673)</f>
        <v>4.6537423489425001</v>
      </c>
      <c r="N102" s="304">
        <f>IF(AUX!J673="","",AUX!J673)</f>
        <v>7.8083163540668803</v>
      </c>
      <c r="O102" s="19"/>
      <c r="Q102" s="469">
        <f>AUX!Z673</f>
        <v>2</v>
      </c>
      <c r="R102" s="469">
        <f>AUX!AA673</f>
        <v>2</v>
      </c>
      <c r="S102" s="469">
        <f>AUX!AB673</f>
        <v>2</v>
      </c>
      <c r="T102" s="469">
        <f>AUX!AC673</f>
        <v>1</v>
      </c>
      <c r="U102" s="469">
        <f>AUX!AD673</f>
        <v>1</v>
      </c>
      <c r="V102" s="469">
        <f>AUX!AE673</f>
        <v>1</v>
      </c>
    </row>
    <row r="103" spans="1:22" ht="15" customHeight="1" x14ac:dyDescent="0.2">
      <c r="A103" s="16"/>
      <c r="B103" s="305" t="s">
        <v>219</v>
      </c>
      <c r="C103" s="1"/>
      <c r="D103" s="306">
        <f>IF(AUX!B674="","",AUX!B674)</f>
        <v>12.325350677736999</v>
      </c>
      <c r="E103" s="306">
        <f>IF(AUX!C674="","",AUX!C674)</f>
        <v>12.579573322641799</v>
      </c>
      <c r="F103" s="306">
        <f>IF(AUX!D674="","",AUX!D674)</f>
        <v>12.5134031835775</v>
      </c>
      <c r="G103" s="125"/>
      <c r="H103" s="304">
        <f>IF(AUX!E674="","",AUX!E674)</f>
        <v>11.437310650053799</v>
      </c>
      <c r="I103" s="304">
        <f>IF(AUX!F674="","",AUX!F674)</f>
        <v>11.8228611158879</v>
      </c>
      <c r="J103" s="304">
        <f>IF(AUX!G674="","",AUX!G674)</f>
        <v>11.974819900080799</v>
      </c>
      <c r="K103" s="125"/>
      <c r="L103" s="304">
        <f>IF(AUX!H674="","",AUX!H674)</f>
        <v>7.1481059127128797</v>
      </c>
      <c r="M103" s="304">
        <f>IF(AUX!I674="","",AUX!I674)</f>
        <v>10.194959550780601</v>
      </c>
      <c r="N103" s="304">
        <f>IF(AUX!J674="","",AUX!J674)</f>
        <v>13.42450147956</v>
      </c>
      <c r="O103" s="19"/>
      <c r="Q103" s="469">
        <f>AUX!Z674</f>
        <v>1</v>
      </c>
      <c r="R103" s="469">
        <f>AUX!AA674</f>
        <v>1</v>
      </c>
      <c r="S103" s="469">
        <f>AUX!AB674</f>
        <v>1</v>
      </c>
      <c r="T103" s="469">
        <f>AUX!AC674</f>
        <v>1</v>
      </c>
      <c r="U103" s="469">
        <f>AUX!AD674</f>
        <v>1</v>
      </c>
      <c r="V103" s="469">
        <f>AUX!AE674</f>
        <v>-1</v>
      </c>
    </row>
    <row r="104" spans="1:22" ht="15" customHeight="1" x14ac:dyDescent="0.2">
      <c r="A104" s="16"/>
      <c r="B104" s="305" t="s">
        <v>220</v>
      </c>
      <c r="C104" s="1"/>
      <c r="D104" s="306">
        <f>IF(AUX!B675="","",AUX!B675)</f>
        <v>97.947271729876107</v>
      </c>
      <c r="E104" s="306">
        <f>IF(AUX!C675="","",AUX!C675)</f>
        <v>97.487729986570599</v>
      </c>
      <c r="F104" s="306">
        <f>IF(AUX!D675="","",AUX!D675)</f>
        <v>96.965434149696904</v>
      </c>
      <c r="G104" s="125"/>
      <c r="H104" s="304">
        <f>IF(AUX!E675="","",AUX!E675)</f>
        <v>93.585604346855604</v>
      </c>
      <c r="I104" s="304">
        <f>IF(AUX!F675="","",AUX!F675)</f>
        <v>92.069433008817498</v>
      </c>
      <c r="J104" s="304">
        <f>IF(AUX!G675="","",AUX!G675)</f>
        <v>91.496842001966797</v>
      </c>
      <c r="K104" s="125"/>
      <c r="L104" s="304">
        <f>IF(AUX!H675="","",AUX!H675)</f>
        <v>95.635225129560595</v>
      </c>
      <c r="M104" s="304">
        <f>IF(AUX!I675="","",AUX!I675)</f>
        <v>86.259807691726394</v>
      </c>
      <c r="N104" s="304">
        <f>IF(AUX!J675="","",AUX!J675)</f>
        <v>77.964645318049804</v>
      </c>
      <c r="O104" s="19"/>
      <c r="Q104" s="469">
        <f>AUX!Z675</f>
        <v>2</v>
      </c>
      <c r="R104" s="469">
        <f>AUX!AA675</f>
        <v>2</v>
      </c>
      <c r="S104" s="469">
        <f>AUX!AB675</f>
        <v>2</v>
      </c>
      <c r="T104" s="469">
        <f>AUX!AC675</f>
        <v>-1</v>
      </c>
      <c r="U104" s="469">
        <f>AUX!AD675</f>
        <v>1</v>
      </c>
      <c r="V104" s="469">
        <f>AUX!AE675</f>
        <v>1</v>
      </c>
    </row>
    <row r="105" spans="1:22" ht="15" customHeight="1" x14ac:dyDescent="0.2">
      <c r="A105" s="16"/>
      <c r="B105" s="459" t="s">
        <v>221</v>
      </c>
      <c r="C105" s="1"/>
      <c r="D105" s="460">
        <f>IF(AUX!B676="","",AUX!B676)</f>
        <v>40.352950939474901</v>
      </c>
      <c r="E105" s="460">
        <f>IF(AUX!C676="","",AUX!C676)</f>
        <v>40.5422289349357</v>
      </c>
      <c r="F105" s="460">
        <f>IF(AUX!D676="","",AUX!D676)</f>
        <v>40.227848699995</v>
      </c>
      <c r="G105" s="125"/>
      <c r="H105" s="304">
        <f>IF(AUX!E676="","",AUX!E676)</f>
        <v>37.626494747981504</v>
      </c>
      <c r="I105" s="304">
        <f>IF(AUX!F676="","",AUX!F676)</f>
        <v>37.638728567191201</v>
      </c>
      <c r="J105" s="304">
        <f>IF(AUX!G676="","",AUX!G676)</f>
        <v>37.768677419659603</v>
      </c>
      <c r="K105" s="125"/>
      <c r="L105" s="304">
        <f>IF(AUX!H676="","",AUX!H676)</f>
        <v>33.708351334453802</v>
      </c>
      <c r="M105" s="304">
        <f>IF(AUX!I676="","",AUX!I676)</f>
        <v>28.9849696483722</v>
      </c>
      <c r="N105" s="304">
        <f>IF(AUX!J676="","",AUX!J676)</f>
        <v>30.879915865382401</v>
      </c>
      <c r="O105" s="19"/>
      <c r="Q105" s="469">
        <f>AUX!Z676</f>
        <v>2</v>
      </c>
      <c r="R105" s="469">
        <f>AUX!AA676</f>
        <v>2</v>
      </c>
      <c r="S105" s="469">
        <f>AUX!AB676</f>
        <v>2</v>
      </c>
      <c r="T105" s="469">
        <f>AUX!AC676</f>
        <v>1</v>
      </c>
      <c r="U105" s="469">
        <f>AUX!AD676</f>
        <v>1</v>
      </c>
      <c r="V105" s="469">
        <f>AUX!AE676</f>
        <v>1</v>
      </c>
    </row>
    <row r="106" spans="1:22" ht="15" customHeight="1" x14ac:dyDescent="0.2">
      <c r="A106" s="16"/>
      <c r="B106" s="459" t="s">
        <v>222</v>
      </c>
      <c r="C106" s="1"/>
      <c r="D106" s="460">
        <f>IF(AUX!B677="","",AUX!B677)</f>
        <v>14.4553892813868</v>
      </c>
      <c r="E106" s="460">
        <f>IF(AUX!C677="","",AUX!C677)</f>
        <v>14.5597102975885</v>
      </c>
      <c r="F106" s="460">
        <f>IF(AUX!D677="","",AUX!D677)</f>
        <v>15.1424191077437</v>
      </c>
      <c r="G106" s="125"/>
      <c r="H106" s="304">
        <f>IF(AUX!E677="","",AUX!E677)</f>
        <v>15.911265201416899</v>
      </c>
      <c r="I106" s="304">
        <f>IF(AUX!F677="","",AUX!F677)</f>
        <v>16.383644695766101</v>
      </c>
      <c r="J106" s="304">
        <f>IF(AUX!G677="","",AUX!G677)</f>
        <v>16.825442597497702</v>
      </c>
      <c r="K106" s="125"/>
      <c r="L106" s="304">
        <f>IF(AUX!H677="","",AUX!H677)</f>
        <v>22.680939143755499</v>
      </c>
      <c r="M106" s="304">
        <f>IF(AUX!I677="","",AUX!I677)</f>
        <v>20.706243107739599</v>
      </c>
      <c r="N106" s="304">
        <f>IF(AUX!J677="","",AUX!J677)</f>
        <v>18.035945754622201</v>
      </c>
      <c r="O106" s="19"/>
      <c r="Q106" s="469">
        <f>AUX!Z677</f>
        <v>-2</v>
      </c>
      <c r="R106" s="469">
        <f>AUX!AA677</f>
        <v>-2</v>
      </c>
      <c r="S106" s="469">
        <f>AUX!AB677</f>
        <v>-2</v>
      </c>
      <c r="T106" s="469">
        <f>AUX!AC677</f>
        <v>-1</v>
      </c>
      <c r="U106" s="469">
        <f>AUX!AD677</f>
        <v>-1</v>
      </c>
      <c r="V106" s="469">
        <f>AUX!AE677</f>
        <v>-1</v>
      </c>
    </row>
    <row r="107" spans="1:22" ht="15" customHeight="1" x14ac:dyDescent="0.2">
      <c r="A107" s="16"/>
      <c r="B107" s="459" t="s">
        <v>223</v>
      </c>
      <c r="C107" s="1"/>
      <c r="D107" s="460">
        <f>IF(AUX!B678="","",AUX!B678)</f>
        <v>27.503700120427599</v>
      </c>
      <c r="E107" s="460">
        <f>IF(AUX!C678="","",AUX!C678)</f>
        <v>26.882521667703202</v>
      </c>
      <c r="F107" s="460">
        <f>IF(AUX!D678="","",AUX!D678)</f>
        <v>26.4074563879308</v>
      </c>
      <c r="G107" s="125"/>
      <c r="H107" s="304">
        <f>IF(AUX!E678="","",AUX!E678)</f>
        <v>26.576886158449302</v>
      </c>
      <c r="I107" s="304">
        <f>IF(AUX!F678="","",AUX!F678)</f>
        <v>25.336227409730601</v>
      </c>
      <c r="J107" s="304">
        <f>IF(AUX!G678="","",AUX!G678)</f>
        <v>24.110741028470699</v>
      </c>
      <c r="K107" s="125"/>
      <c r="L107" s="304">
        <f>IF(AUX!H678="","",AUX!H678)</f>
        <v>22.5690245215449</v>
      </c>
      <c r="M107" s="304">
        <f>IF(AUX!I678="","",AUX!I678)</f>
        <v>22.219215796859501</v>
      </c>
      <c r="N107" s="304">
        <f>IF(AUX!J678="","",AUX!J678)</f>
        <v>19.481000020085698</v>
      </c>
      <c r="O107" s="19"/>
      <c r="Q107" s="469">
        <f>AUX!Z678</f>
        <v>1</v>
      </c>
      <c r="R107" s="469">
        <f>AUX!AA678</f>
        <v>2</v>
      </c>
      <c r="S107" s="469">
        <f>AUX!AB678</f>
        <v>2</v>
      </c>
      <c r="T107" s="469">
        <f>AUX!AC678</f>
        <v>1</v>
      </c>
      <c r="U107" s="469">
        <f>AUX!AD678</f>
        <v>1</v>
      </c>
      <c r="V107" s="469">
        <f>AUX!AE678</f>
        <v>1</v>
      </c>
    </row>
    <row r="108" spans="1:22" ht="15" customHeight="1" x14ac:dyDescent="0.2">
      <c r="A108" s="16"/>
      <c r="B108" s="305" t="s">
        <v>224</v>
      </c>
      <c r="C108" s="1"/>
      <c r="D108" s="306">
        <f>IF(AUX!B679="","",AUX!B679)</f>
        <v>28.631122252200299</v>
      </c>
      <c r="E108" s="306">
        <f>IF(AUX!C679="","",AUX!C679)</f>
        <v>28.969450000190498</v>
      </c>
      <c r="F108" s="306">
        <f>IF(AUX!D679="","",AUX!D679)</f>
        <v>27.551990092809</v>
      </c>
      <c r="G108" s="125"/>
      <c r="H108" s="304">
        <f>IF(AUX!E679="","",AUX!E679)</f>
        <v>30.867740024199399</v>
      </c>
      <c r="I108" s="304">
        <f>IF(AUX!F679="","",AUX!F679)</f>
        <v>30.181478833945899</v>
      </c>
      <c r="J108" s="304">
        <f>IF(AUX!G679="","",AUX!G679)</f>
        <v>29.606114090442698</v>
      </c>
      <c r="K108" s="125"/>
      <c r="L108" s="304">
        <f>IF(AUX!H679="","",AUX!H679)</f>
        <v>29.7383706595114</v>
      </c>
      <c r="M108" s="304">
        <f>IF(AUX!I679="","",AUX!I679)</f>
        <v>25.608514624232601</v>
      </c>
      <c r="N108" s="304">
        <f>IF(AUX!J679="","",AUX!J679)</f>
        <v>20.156082427344799</v>
      </c>
      <c r="O108" s="19"/>
      <c r="Q108" s="469">
        <f>AUX!Z679</f>
        <v>-2</v>
      </c>
      <c r="R108" s="469">
        <f>AUX!AA679</f>
        <v>-1</v>
      </c>
      <c r="S108" s="469">
        <f>AUX!AB679</f>
        <v>-2</v>
      </c>
      <c r="T108" s="469">
        <f>AUX!AC679</f>
        <v>1</v>
      </c>
      <c r="U108" s="469">
        <f>AUX!AD679</f>
        <v>1</v>
      </c>
      <c r="V108" s="469">
        <f>AUX!AE679</f>
        <v>1</v>
      </c>
    </row>
    <row r="109" spans="1:22" ht="15" customHeight="1" x14ac:dyDescent="0.2">
      <c r="A109" s="16"/>
      <c r="B109" s="459" t="s">
        <v>225</v>
      </c>
      <c r="C109" s="1"/>
      <c r="D109" s="460">
        <f>IF(AUX!B680="","",AUX!B680)</f>
        <v>10.2449678472387</v>
      </c>
      <c r="E109" s="460">
        <f>IF(AUX!C680="","",AUX!C680)</f>
        <v>10.3255857205749</v>
      </c>
      <c r="F109" s="460">
        <f>IF(AUX!D680="","",AUX!D680)</f>
        <v>8.9121253338015496</v>
      </c>
      <c r="G109" s="125"/>
      <c r="H109" s="304">
        <f>IF(AUX!E680="","",AUX!E680)</f>
        <v>9.8232428737711999</v>
      </c>
      <c r="I109" s="304">
        <f>IF(AUX!F680="","",AUX!F680)</f>
        <v>9.5167382678919701</v>
      </c>
      <c r="J109" s="304">
        <f>IF(AUX!G680="","",AUX!G680)</f>
        <v>8.4965367815339601</v>
      </c>
      <c r="K109" s="125"/>
      <c r="L109" s="304">
        <f>IF(AUX!H680="","",AUX!H680)</f>
        <v>8.5065490310900902</v>
      </c>
      <c r="M109" s="304">
        <f>IF(AUX!I680="","",AUX!I680)</f>
        <v>5.7995443106270104</v>
      </c>
      <c r="N109" s="304">
        <f>IF(AUX!J680="","",AUX!J680)</f>
        <v>3.9372096107397501</v>
      </c>
      <c r="O109" s="19"/>
      <c r="Q109" s="469">
        <f>AUX!Z680</f>
        <v>1</v>
      </c>
      <c r="R109" s="469">
        <f>AUX!AA680</f>
        <v>1</v>
      </c>
      <c r="S109" s="469">
        <f>AUX!AB680</f>
        <v>1</v>
      </c>
      <c r="T109" s="469">
        <f>AUX!AC680</f>
        <v>1</v>
      </c>
      <c r="U109" s="469">
        <f>AUX!AD680</f>
        <v>1</v>
      </c>
      <c r="V109" s="469">
        <f>AUX!AE680</f>
        <v>1</v>
      </c>
    </row>
    <row r="110" spans="1:22" ht="15" customHeight="1" x14ac:dyDescent="0.2">
      <c r="A110" s="16"/>
      <c r="B110" s="459" t="s">
        <v>226</v>
      </c>
      <c r="C110" s="1"/>
      <c r="D110" s="460">
        <f>IF(AUX!B681="","",AUX!B681)</f>
        <v>9.0854774497128297</v>
      </c>
      <c r="E110" s="460">
        <f>IF(AUX!C681="","",AUX!C681)</f>
        <v>9.1192757771981992</v>
      </c>
      <c r="F110" s="460">
        <f>IF(AUX!D681="","",AUX!D681)</f>
        <v>9.2606230773484306</v>
      </c>
      <c r="G110" s="125"/>
      <c r="H110" s="304">
        <f>IF(AUX!E681="","",AUX!E681)</f>
        <v>10.140686967776899</v>
      </c>
      <c r="I110" s="304">
        <f>IF(AUX!F681="","",AUX!F681)</f>
        <v>9.7976527813753993</v>
      </c>
      <c r="J110" s="304">
        <f>IF(AUX!G681="","",AUX!G681)</f>
        <v>10.144021170948699</v>
      </c>
      <c r="K110" s="125"/>
      <c r="L110" s="304">
        <f>IF(AUX!H681="","",AUX!H681)</f>
        <v>6.7408631793650997</v>
      </c>
      <c r="M110" s="304">
        <f>IF(AUX!I681="","",AUX!I681)</f>
        <v>6.9871339036615696</v>
      </c>
      <c r="N110" s="304">
        <f>IF(AUX!J681="","",AUX!J681)</f>
        <v>8.1434278762271894</v>
      </c>
      <c r="O110" s="19"/>
      <c r="Q110" s="469">
        <f>AUX!Z681</f>
        <v>-2</v>
      </c>
      <c r="R110" s="469">
        <f>AUX!AA681</f>
        <v>-1</v>
      </c>
      <c r="S110" s="469">
        <f>AUX!AB681</f>
        <v>-1</v>
      </c>
      <c r="T110" s="469">
        <f>AUX!AC681</f>
        <v>1</v>
      </c>
      <c r="U110" s="469">
        <f>AUX!AD681</f>
        <v>1</v>
      </c>
      <c r="V110" s="469">
        <f>AUX!AE681</f>
        <v>1</v>
      </c>
    </row>
    <row r="111" spans="1:22" ht="15" customHeight="1" x14ac:dyDescent="0.2">
      <c r="A111" s="16"/>
      <c r="B111" s="305" t="s">
        <v>227</v>
      </c>
      <c r="C111" s="1"/>
      <c r="D111" s="306">
        <f>IF(AUX!B682="","",AUX!B682)</f>
        <v>29.351557101870899</v>
      </c>
      <c r="E111" s="306">
        <f>IF(AUX!C682="","",AUX!C682)</f>
        <v>29.295989242398001</v>
      </c>
      <c r="F111" s="306">
        <f>IF(AUX!D682="","",AUX!D682)</f>
        <v>28.662589185173001</v>
      </c>
      <c r="G111" s="125"/>
      <c r="H111" s="304">
        <f>IF(AUX!E682="","",AUX!E682)</f>
        <v>29.4690062879164</v>
      </c>
      <c r="I111" s="304">
        <f>IF(AUX!F682="","",AUX!F682)</f>
        <v>29.680512753330198</v>
      </c>
      <c r="J111" s="304">
        <f>IF(AUX!G682="","",AUX!G682)</f>
        <v>29.320400002282099</v>
      </c>
      <c r="K111" s="125"/>
      <c r="L111" s="304">
        <f>IF(AUX!H682="","",AUX!H682)</f>
        <v>33.942265936459698</v>
      </c>
      <c r="M111" s="304">
        <f>IF(AUX!I682="","",AUX!I682)</f>
        <v>29.647658351777999</v>
      </c>
      <c r="N111" s="304">
        <f>IF(AUX!J682="","",AUX!J682)</f>
        <v>31.910077699209602</v>
      </c>
      <c r="O111" s="19"/>
      <c r="Q111" s="469">
        <f>AUX!Z682</f>
        <v>-1</v>
      </c>
      <c r="R111" s="469">
        <f>AUX!AA682</f>
        <v>-1</v>
      </c>
      <c r="S111" s="469">
        <f>AUX!AB682</f>
        <v>-1</v>
      </c>
      <c r="T111" s="469">
        <f>AUX!AC682</f>
        <v>-1</v>
      </c>
      <c r="U111" s="469">
        <f>AUX!AD682</f>
        <v>1</v>
      </c>
      <c r="V111" s="469">
        <f>AUX!AE682</f>
        <v>-1</v>
      </c>
    </row>
    <row r="112" spans="1:22" ht="15" customHeight="1" x14ac:dyDescent="0.2">
      <c r="A112" s="16"/>
      <c r="B112" s="459" t="s">
        <v>228</v>
      </c>
      <c r="C112" s="1"/>
      <c r="D112" s="460">
        <f>IF(AUX!B683="","",AUX!B683)</f>
        <v>15.076571199344601</v>
      </c>
      <c r="E112" s="460">
        <f>IF(AUX!C683="","",AUX!C683)</f>
        <v>14.8898982030254</v>
      </c>
      <c r="F112" s="460">
        <f>IF(AUX!D683="","",AUX!D683)</f>
        <v>14.666537455106701</v>
      </c>
      <c r="G112" s="125"/>
      <c r="H112" s="304">
        <f>IF(AUX!E683="","",AUX!E683)</f>
        <v>15.7945658435362</v>
      </c>
      <c r="I112" s="304">
        <f>IF(AUX!F683="","",AUX!F683)</f>
        <v>15.4239833610544</v>
      </c>
      <c r="J112" s="304">
        <f>IF(AUX!G683="","",AUX!G683)</f>
        <v>15.5213817375109</v>
      </c>
      <c r="K112" s="125"/>
      <c r="L112" s="304">
        <f>IF(AUX!H683="","",AUX!H683)</f>
        <v>17.325852995963299</v>
      </c>
      <c r="M112" s="304">
        <f>IF(AUX!I683="","",AUX!I683)</f>
        <v>17.243250329719299</v>
      </c>
      <c r="N112" s="304">
        <f>IF(AUX!J683="","",AUX!J683)</f>
        <v>17.613785252289599</v>
      </c>
      <c r="O112" s="19"/>
      <c r="Q112" s="469">
        <f>AUX!Z683</f>
        <v>-1</v>
      </c>
      <c r="R112" s="469">
        <f>AUX!AA683</f>
        <v>-1</v>
      </c>
      <c r="S112" s="469">
        <f>AUX!AB683</f>
        <v>-1</v>
      </c>
      <c r="T112" s="469">
        <f>AUX!AC683</f>
        <v>-1</v>
      </c>
      <c r="U112" s="469">
        <f>AUX!AD683</f>
        <v>-1</v>
      </c>
      <c r="V112" s="469">
        <f>AUX!AE683</f>
        <v>-1</v>
      </c>
    </row>
    <row r="113" spans="1:22" ht="15" customHeight="1" x14ac:dyDescent="0.2">
      <c r="A113" s="16"/>
      <c r="B113" s="305" t="s">
        <v>229</v>
      </c>
      <c r="C113" s="1"/>
      <c r="D113" s="306">
        <f>IF(AUX!B684="","",AUX!B684)</f>
        <v>1.48824885131286</v>
      </c>
      <c r="E113" s="306">
        <f>IF(AUX!C684="","",AUX!C684)</f>
        <v>1.4689265286500399</v>
      </c>
      <c r="F113" s="306">
        <f>IF(AUX!D684="","",AUX!D684)</f>
        <v>0.944294675828807</v>
      </c>
      <c r="G113" s="125"/>
      <c r="H113" s="304">
        <f>IF(AUX!E684="","",AUX!E684)</f>
        <v>1.52463861637924</v>
      </c>
      <c r="I113" s="304">
        <f>IF(AUX!F684="","",AUX!F684)</f>
        <v>1.55886595429426</v>
      </c>
      <c r="J113" s="304">
        <f>IF(AUX!G684="","",AUX!G684)</f>
        <v>1.44436562514181</v>
      </c>
      <c r="K113" s="125"/>
      <c r="L113" s="304">
        <f>IF(AUX!H684="","",AUX!H684)</f>
        <v>1.6004235897582599</v>
      </c>
      <c r="M113" s="304">
        <f>IF(AUX!I684="","",AUX!I684)</f>
        <v>1.57981522592144</v>
      </c>
      <c r="N113" s="304">
        <f>IF(AUX!J684="","",AUX!J684)</f>
        <v>1.5516418521217801</v>
      </c>
      <c r="O113" s="19"/>
      <c r="Q113" s="469">
        <f>AUX!Z684</f>
        <v>-1</v>
      </c>
      <c r="R113" s="469">
        <f>AUX!AA684</f>
        <v>-1</v>
      </c>
      <c r="S113" s="469">
        <f>AUX!AB684</f>
        <v>-2</v>
      </c>
      <c r="T113" s="469">
        <f>AUX!AC684</f>
        <v>-1</v>
      </c>
      <c r="U113" s="469">
        <f>AUX!AD684</f>
        <v>-1</v>
      </c>
      <c r="V113" s="469">
        <f>AUX!AE684</f>
        <v>-1</v>
      </c>
    </row>
    <row r="114" spans="1:22" ht="15" customHeight="1" x14ac:dyDescent="0.2">
      <c r="A114" s="16"/>
      <c r="B114" s="305" t="s">
        <v>230</v>
      </c>
      <c r="C114" s="1"/>
      <c r="D114" s="306">
        <f>IF(AUX!B685="","",AUX!B685)</f>
        <v>5.0404168920643704</v>
      </c>
      <c r="E114" s="306">
        <f>IF(AUX!C685="","",AUX!C685)</f>
        <v>4.9571514254140201</v>
      </c>
      <c r="F114" s="306">
        <f>IF(AUX!D685="","",AUX!D685)</f>
        <v>4.93406061838854</v>
      </c>
      <c r="G114" s="125"/>
      <c r="H114" s="304">
        <f>IF(AUX!E685="","",AUX!E685)</f>
        <v>4.55636935665399</v>
      </c>
      <c r="I114" s="304">
        <f>IF(AUX!F685="","",AUX!F685)</f>
        <v>4.5331649696763998</v>
      </c>
      <c r="J114" s="304">
        <f>IF(AUX!G685="","",AUX!G685)</f>
        <v>4.3913584220162498</v>
      </c>
      <c r="K114" s="125"/>
      <c r="L114" s="304">
        <f>IF(AUX!H685="","",AUX!H685)</f>
        <v>3.95443556633988</v>
      </c>
      <c r="M114" s="304">
        <f>IF(AUX!I685="","",AUX!I685)</f>
        <v>3.1221001423763899</v>
      </c>
      <c r="N114" s="304">
        <f>IF(AUX!J685="","",AUX!J685)</f>
        <v>3.4077171473269301</v>
      </c>
      <c r="O114" s="19"/>
      <c r="Q114" s="469">
        <f>AUX!Z685</f>
        <v>1</v>
      </c>
      <c r="R114" s="469">
        <f>AUX!AA685</f>
        <v>1</v>
      </c>
      <c r="S114" s="469">
        <f>AUX!AB685</f>
        <v>1</v>
      </c>
      <c r="T114" s="469">
        <f>AUX!AC685</f>
        <v>1</v>
      </c>
      <c r="U114" s="469">
        <f>AUX!AD685</f>
        <v>1</v>
      </c>
      <c r="V114" s="469">
        <f>AUX!AE685</f>
        <v>1</v>
      </c>
    </row>
    <row r="115" spans="1:22" ht="15" customHeight="1" x14ac:dyDescent="0.2">
      <c r="A115" s="16"/>
      <c r="B115" s="459" t="s">
        <v>231</v>
      </c>
      <c r="C115" s="1"/>
      <c r="D115" s="460">
        <f>IF(AUX!B686="","",AUX!B686)</f>
        <v>2.0074924299543802</v>
      </c>
      <c r="E115" s="460">
        <f>IF(AUX!C686="","",AUX!C686)</f>
        <v>2.0016491343768399</v>
      </c>
      <c r="F115" s="460">
        <f>IF(AUX!D686="","",AUX!D686)</f>
        <v>2.08928946430852</v>
      </c>
      <c r="G115" s="125"/>
      <c r="H115" s="304">
        <f>IF(AUX!E686="","",AUX!E686)</f>
        <v>1.6640212986165599</v>
      </c>
      <c r="I115" s="304">
        <f>IF(AUX!F686="","",AUX!F686)</f>
        <v>1.84868188250828</v>
      </c>
      <c r="J115" s="304">
        <f>IF(AUX!G686="","",AUX!G686)</f>
        <v>1.95873077220804</v>
      </c>
      <c r="K115" s="125"/>
      <c r="L115" s="304">
        <f>IF(AUX!H686="","",AUX!H686)</f>
        <v>2.2663954258093102</v>
      </c>
      <c r="M115" s="304">
        <f>IF(AUX!I686="","",AUX!I686)</f>
        <v>1.4684803591595601</v>
      </c>
      <c r="N115" s="304">
        <f>IF(AUX!J686="","",AUX!J686)</f>
        <v>1.58894670889413</v>
      </c>
      <c r="O115" s="19"/>
      <c r="Q115" s="469">
        <f>AUX!Z686</f>
        <v>1</v>
      </c>
      <c r="R115" s="469">
        <f>AUX!AA686</f>
        <v>1</v>
      </c>
      <c r="S115" s="469">
        <f>AUX!AB686</f>
        <v>1</v>
      </c>
      <c r="T115" s="469">
        <f>AUX!AC686</f>
        <v>-1</v>
      </c>
      <c r="U115" s="469">
        <f>AUX!AD686</f>
        <v>1</v>
      </c>
      <c r="V115" s="469">
        <f>AUX!AE686</f>
        <v>1</v>
      </c>
    </row>
    <row r="116" spans="1:22" ht="15" customHeight="1" x14ac:dyDescent="0.2">
      <c r="A116" s="16"/>
      <c r="B116" s="305" t="s">
        <v>232</v>
      </c>
      <c r="C116" s="1"/>
      <c r="D116" s="306">
        <f>IF(AUX!B687="","",AUX!B687)</f>
        <v>2.2063474163671799</v>
      </c>
      <c r="E116" s="306">
        <f>IF(AUX!C687="","",AUX!C687)</f>
        <v>2.2873235064020001</v>
      </c>
      <c r="F116" s="306">
        <f>IF(AUX!D687="","",AUX!D687)</f>
        <v>2.0904426868497001</v>
      </c>
      <c r="G116" s="125"/>
      <c r="H116" s="304">
        <f>IF(AUX!E687="","",AUX!E687)</f>
        <v>2.0315774860582998</v>
      </c>
      <c r="I116" s="304">
        <f>IF(AUX!F687="","",AUX!F687)</f>
        <v>2.2131082475163302</v>
      </c>
      <c r="J116" s="304">
        <f>IF(AUX!G687="","",AUX!G687)</f>
        <v>1.6812015635094499</v>
      </c>
      <c r="K116" s="125"/>
      <c r="L116" s="304">
        <f>IF(AUX!H687="","",AUX!H687)</f>
        <v>1.98536783902638</v>
      </c>
      <c r="M116" s="304">
        <f>IF(AUX!I687="","",AUX!I687)</f>
        <v>2.97000297000297</v>
      </c>
      <c r="N116" s="304">
        <f>IF(AUX!J687="","",AUX!J687)</f>
        <v>2.8716927671631498</v>
      </c>
      <c r="O116" s="19"/>
      <c r="Q116" s="469">
        <f>AUX!Z687</f>
        <v>1</v>
      </c>
      <c r="R116" s="469">
        <f>AUX!AA687</f>
        <v>1</v>
      </c>
      <c r="S116" s="469">
        <f>AUX!AB687</f>
        <v>1</v>
      </c>
      <c r="T116" s="469">
        <f>AUX!AC687</f>
        <v>1</v>
      </c>
      <c r="U116" s="469">
        <f>AUX!AD687</f>
        <v>-1</v>
      </c>
      <c r="V116" s="469">
        <f>AUX!AE687</f>
        <v>-1</v>
      </c>
    </row>
    <row r="117" spans="1:22" ht="15" customHeight="1" x14ac:dyDescent="0.2">
      <c r="A117" s="16"/>
      <c r="B117" s="305" t="s">
        <v>233</v>
      </c>
      <c r="C117" s="1"/>
      <c r="D117" s="306">
        <f>IF(AUX!B688="","",AUX!B688)</f>
        <v>21.715870397697898</v>
      </c>
      <c r="E117" s="306">
        <f>IF(AUX!C688="","",AUX!C688)</f>
        <v>22.534717785414198</v>
      </c>
      <c r="F117" s="306">
        <f>IF(AUX!D688="","",AUX!D688)</f>
        <v>23.016802454488499</v>
      </c>
      <c r="G117" s="125"/>
      <c r="H117" s="304">
        <f>IF(AUX!E688="","",AUX!E688)</f>
        <v>19.921940061741498</v>
      </c>
      <c r="I117" s="304">
        <f>IF(AUX!F688="","",AUX!F688)</f>
        <v>19.788025684583801</v>
      </c>
      <c r="J117" s="304">
        <f>IF(AUX!G688="","",AUX!G688)</f>
        <v>19.1191404551071</v>
      </c>
      <c r="K117" s="125"/>
      <c r="L117" s="304">
        <f>IF(AUX!H688="","",AUX!H688)</f>
        <v>19.512916015697598</v>
      </c>
      <c r="M117" s="304">
        <f>IF(AUX!I688="","",AUX!I688)</f>
        <v>19.0990968715336</v>
      </c>
      <c r="N117" s="304">
        <f>IF(AUX!J688="","",AUX!J688)</f>
        <v>17.093239096080602</v>
      </c>
      <c r="O117" s="19"/>
      <c r="Q117" s="469">
        <f>AUX!Z688</f>
        <v>2</v>
      </c>
      <c r="R117" s="469">
        <f>AUX!AA688</f>
        <v>2</v>
      </c>
      <c r="S117" s="469">
        <f>AUX!AB688</f>
        <v>2</v>
      </c>
      <c r="T117" s="469">
        <f>AUX!AC688</f>
        <v>1</v>
      </c>
      <c r="U117" s="469">
        <f>AUX!AD688</f>
        <v>1</v>
      </c>
      <c r="V117" s="469">
        <f>AUX!AE688</f>
        <v>1</v>
      </c>
    </row>
    <row r="118" spans="1:22" ht="15" customHeight="1" x14ac:dyDescent="0.2">
      <c r="A118" s="16"/>
      <c r="B118" s="305" t="s">
        <v>234</v>
      </c>
      <c r="C118" s="1"/>
      <c r="D118" s="306">
        <f>IF(AUX!B689="","",AUX!B689)</f>
        <v>43.443110045911403</v>
      </c>
      <c r="E118" s="306">
        <f>IF(AUX!C689="","",AUX!C689)</f>
        <v>43.0100862927709</v>
      </c>
      <c r="F118" s="306">
        <f>IF(AUX!D689="","",AUX!D689)</f>
        <v>42.911808553615103</v>
      </c>
      <c r="G118" s="125"/>
      <c r="H118" s="304">
        <f>IF(AUX!E689="","",AUX!E689)</f>
        <v>38.871683554076398</v>
      </c>
      <c r="I118" s="304">
        <f>IF(AUX!F689="","",AUX!F689)</f>
        <v>39.212178758717499</v>
      </c>
      <c r="J118" s="304">
        <f>IF(AUX!G689="","",AUX!G689)</f>
        <v>39.203775617403998</v>
      </c>
      <c r="K118" s="125"/>
      <c r="L118" s="304">
        <f>IF(AUX!H689="","",AUX!H689)</f>
        <v>39.991252272957801</v>
      </c>
      <c r="M118" s="304">
        <f>IF(AUX!I689="","",AUX!I689)</f>
        <v>42.299386109016197</v>
      </c>
      <c r="N118" s="304">
        <f>IF(AUX!J689="","",AUX!J689)</f>
        <v>52.379503151445597</v>
      </c>
      <c r="O118" s="19"/>
      <c r="Q118" s="469">
        <f>AUX!Z689</f>
        <v>2</v>
      </c>
      <c r="R118" s="469">
        <f>AUX!AA689</f>
        <v>2</v>
      </c>
      <c r="S118" s="469">
        <f>AUX!AB689</f>
        <v>2</v>
      </c>
      <c r="T118" s="469">
        <f>AUX!AC689</f>
        <v>-1</v>
      </c>
      <c r="U118" s="469">
        <f>AUX!AD689</f>
        <v>-1</v>
      </c>
      <c r="V118" s="469">
        <f>AUX!AE689</f>
        <v>-2</v>
      </c>
    </row>
    <row r="119" spans="1:22" ht="15" customHeight="1" x14ac:dyDescent="0.2">
      <c r="A119" s="16"/>
      <c r="B119" s="459" t="s">
        <v>235</v>
      </c>
      <c r="C119" s="1"/>
      <c r="D119" s="460">
        <f>IF(AUX!B690="","",AUX!B690)</f>
        <v>10.8726741925203</v>
      </c>
      <c r="E119" s="460">
        <f>IF(AUX!C690="","",AUX!C690)</f>
        <v>10.7348148696564</v>
      </c>
      <c r="F119" s="460">
        <f>IF(AUX!D690="","",AUX!D690)</f>
        <v>11.130155473178601</v>
      </c>
      <c r="G119" s="125"/>
      <c r="H119" s="304">
        <f>IF(AUX!E690="","",AUX!E690)</f>
        <v>8.3089782614321894</v>
      </c>
      <c r="I119" s="304">
        <f>IF(AUX!F690="","",AUX!F690)</f>
        <v>8.7504778494913396</v>
      </c>
      <c r="J119" s="304">
        <f>IF(AUX!G690="","",AUX!G690)</f>
        <v>9.4996745304547403</v>
      </c>
      <c r="K119" s="125"/>
      <c r="L119" s="304">
        <f>IF(AUX!H690="","",AUX!H690)</f>
        <v>9.4004420266537192</v>
      </c>
      <c r="M119" s="304">
        <f>IF(AUX!I690="","",AUX!I690)</f>
        <v>10.212714351189</v>
      </c>
      <c r="N119" s="304">
        <f>IF(AUX!J690="","",AUX!J690)</f>
        <v>13.547527918308701</v>
      </c>
      <c r="O119" s="19"/>
      <c r="Q119" s="469">
        <f>AUX!Z690</f>
        <v>2</v>
      </c>
      <c r="R119" s="469">
        <f>AUX!AA690</f>
        <v>2</v>
      </c>
      <c r="S119" s="469">
        <f>AUX!AB690</f>
        <v>2</v>
      </c>
      <c r="T119" s="469">
        <f>AUX!AC690</f>
        <v>-1</v>
      </c>
      <c r="U119" s="469">
        <f>AUX!AD690</f>
        <v>-1</v>
      </c>
      <c r="V119" s="469">
        <f>AUX!AE690</f>
        <v>-1</v>
      </c>
    </row>
    <row r="120" spans="1:22" ht="15" customHeight="1" x14ac:dyDescent="0.2">
      <c r="A120" s="16"/>
      <c r="B120" s="459" t="s">
        <v>236</v>
      </c>
      <c r="C120" s="1"/>
      <c r="D120" s="460">
        <f>IF(AUX!B691="","",AUX!B691)</f>
        <v>3.5612418203086502</v>
      </c>
      <c r="E120" s="460">
        <f>IF(AUX!C691="","",AUX!C691)</f>
        <v>3.5746839520430802</v>
      </c>
      <c r="F120" s="460">
        <f>IF(AUX!D691="","",AUX!D691)</f>
        <v>3.4394870781734399</v>
      </c>
      <c r="G120" s="125"/>
      <c r="H120" s="304">
        <f>IF(AUX!E691="","",AUX!E691)</f>
        <v>3.7370290167303999</v>
      </c>
      <c r="I120" s="304">
        <f>IF(AUX!F691="","",AUX!F691)</f>
        <v>3.6908684423717801</v>
      </c>
      <c r="J120" s="304">
        <f>IF(AUX!G691="","",AUX!G691)</f>
        <v>3.6268920159129001</v>
      </c>
      <c r="K120" s="125"/>
      <c r="L120" s="304">
        <f>IF(AUX!H691="","",AUX!H691)</f>
        <v>3.8411771697831401</v>
      </c>
      <c r="M120" s="304">
        <f>IF(AUX!I691="","",AUX!I691)</f>
        <v>4.7843322192818301</v>
      </c>
      <c r="N120" s="304">
        <f>IF(AUX!J691="","",AUX!J691)</f>
        <v>6.37129781415873</v>
      </c>
      <c r="O120" s="19"/>
      <c r="Q120" s="469">
        <f>AUX!Z691</f>
        <v>-1</v>
      </c>
      <c r="R120" s="469">
        <f>AUX!AA691</f>
        <v>-1</v>
      </c>
      <c r="S120" s="469">
        <f>AUX!AB691</f>
        <v>-1</v>
      </c>
      <c r="T120" s="469">
        <f>AUX!AC691</f>
        <v>-1</v>
      </c>
      <c r="U120" s="469">
        <f>AUX!AD691</f>
        <v>-1</v>
      </c>
      <c r="V120" s="469">
        <f>AUX!AE691</f>
        <v>-1</v>
      </c>
    </row>
    <row r="121" spans="1:22" ht="15" customHeight="1" x14ac:dyDescent="0.2">
      <c r="A121" s="16"/>
      <c r="B121" s="459" t="s">
        <v>237</v>
      </c>
      <c r="C121" s="1"/>
      <c r="D121" s="460">
        <f>IF(AUX!B692="","",AUX!B692)</f>
        <v>12.5944667851345</v>
      </c>
      <c r="E121" s="460">
        <f>IF(AUX!C692="","",AUX!C692)</f>
        <v>12.018346935333399</v>
      </c>
      <c r="F121" s="460">
        <f>IF(AUX!D692="","",AUX!D692)</f>
        <v>11.851988466570001</v>
      </c>
      <c r="G121" s="125"/>
      <c r="H121" s="304">
        <f>IF(AUX!E692="","",AUX!E692)</f>
        <v>10.264674412586499</v>
      </c>
      <c r="I121" s="304">
        <f>IF(AUX!F692="","",AUX!F692)</f>
        <v>10.1230122517198</v>
      </c>
      <c r="J121" s="304">
        <f>IF(AUX!G692="","",AUX!G692)</f>
        <v>9.7305046692407196</v>
      </c>
      <c r="K121" s="125"/>
      <c r="L121" s="304">
        <f>IF(AUX!H692="","",AUX!H692)</f>
        <v>5.6597057615730897</v>
      </c>
      <c r="M121" s="304">
        <f>IF(AUX!I692="","",AUX!I692)</f>
        <v>7.1035647864808302</v>
      </c>
      <c r="N121" s="304">
        <f>IF(AUX!J692="","",AUX!J692)</f>
        <v>8.6019438153608796</v>
      </c>
      <c r="O121" s="19"/>
      <c r="Q121" s="469">
        <f>AUX!Z692</f>
        <v>2</v>
      </c>
      <c r="R121" s="469">
        <f>AUX!AA692</f>
        <v>2</v>
      </c>
      <c r="S121" s="469">
        <f>AUX!AB692</f>
        <v>2</v>
      </c>
      <c r="T121" s="469">
        <f>AUX!AC692</f>
        <v>1</v>
      </c>
      <c r="U121" s="469">
        <f>AUX!AD692</f>
        <v>1</v>
      </c>
      <c r="V121" s="469">
        <f>AUX!AE692</f>
        <v>1</v>
      </c>
    </row>
    <row r="122" spans="1:22" ht="15" customHeight="1" x14ac:dyDescent="0.2">
      <c r="A122" s="16"/>
      <c r="B122" s="459" t="s">
        <v>238</v>
      </c>
      <c r="C122" s="1"/>
      <c r="D122" s="460">
        <f>IF(AUX!B693="","",AUX!B693)</f>
        <v>5.7907498069352101</v>
      </c>
      <c r="E122" s="460">
        <f>IF(AUX!C693="","",AUX!C693)</f>
        <v>5.82834647325544</v>
      </c>
      <c r="F122" s="460">
        <f>IF(AUX!D693="","",AUX!D693)</f>
        <v>5.9113199400942102</v>
      </c>
      <c r="G122" s="125"/>
      <c r="H122" s="304">
        <f>IF(AUX!E693="","",AUX!E693)</f>
        <v>6.33297312332214</v>
      </c>
      <c r="I122" s="304">
        <f>IF(AUX!F693="","",AUX!F693)</f>
        <v>6.0996143578945503</v>
      </c>
      <c r="J122" s="304">
        <f>IF(AUX!G693="","",AUX!G693)</f>
        <v>5.5330152330916702</v>
      </c>
      <c r="K122" s="125"/>
      <c r="L122" s="304">
        <f>IF(AUX!H693="","",AUX!H693)</f>
        <v>8.6767369473186609</v>
      </c>
      <c r="M122" s="304">
        <f>IF(AUX!I693="","",AUX!I693)</f>
        <v>7.0937845949377101</v>
      </c>
      <c r="N122" s="304">
        <f>IF(AUX!J693="","",AUX!J693)</f>
        <v>8.9624346235189005</v>
      </c>
      <c r="O122" s="19"/>
      <c r="Q122" s="469">
        <f>AUX!Z693</f>
        <v>-1</v>
      </c>
      <c r="R122" s="469">
        <f>AUX!AA693</f>
        <v>-1</v>
      </c>
      <c r="S122" s="469">
        <f>AUX!AB693</f>
        <v>1</v>
      </c>
      <c r="T122" s="469">
        <f>AUX!AC693</f>
        <v>-1</v>
      </c>
      <c r="U122" s="469">
        <f>AUX!AD693</f>
        <v>-1</v>
      </c>
      <c r="V122" s="469">
        <f>AUX!AE693</f>
        <v>-1</v>
      </c>
    </row>
    <row r="123" spans="1:22" ht="15" customHeight="1" x14ac:dyDescent="0.2">
      <c r="A123" s="19"/>
      <c r="B123" s="772" t="str">
        <f>AUX!A2 &amp; ": TMP ARS vs TMP Continente  ;  " &amp; AUX!A3 &amp; ": TMP ACeS/ULS vs TMP ARS"</f>
        <v>ARS Norte: TMP ARS vs TMP Continente  ;  ACES Gerês/Cabreira: TMP ACeS/ULS vs TMP ARS</v>
      </c>
      <c r="C123" s="772"/>
      <c r="D123" s="772"/>
      <c r="E123" s="772"/>
      <c r="F123" s="772"/>
      <c r="G123" s="772"/>
      <c r="H123" s="772"/>
      <c r="I123" s="772"/>
      <c r="J123" s="762" t="s">
        <v>183</v>
      </c>
      <c r="K123" s="645"/>
      <c r="L123" s="645"/>
      <c r="M123" s="645"/>
      <c r="N123" s="645"/>
      <c r="O123" s="19"/>
    </row>
    <row r="124" spans="1:22" ht="12.95" customHeight="1" x14ac:dyDescent="0.2">
      <c r="A124" s="19"/>
      <c r="B124" s="431"/>
      <c r="C124" s="426"/>
      <c r="D124" s="426"/>
      <c r="E124" s="426"/>
      <c r="F124" s="309"/>
      <c r="G124" s="309"/>
      <c r="H124" s="309"/>
      <c r="I124" s="309"/>
      <c r="J124" s="645"/>
      <c r="K124" s="645"/>
      <c r="L124" s="645"/>
      <c r="M124" s="645"/>
      <c r="N124" s="645"/>
      <c r="O124" s="19"/>
    </row>
    <row r="125" spans="1:22" ht="20.100000000000001" customHeight="1" x14ac:dyDescent="0.2">
      <c r="A125" s="19"/>
      <c r="B125" s="126" t="s">
        <v>67</v>
      </c>
      <c r="D125" s="19"/>
      <c r="E125" s="19"/>
      <c r="F125" s="19"/>
      <c r="H125" s="2"/>
      <c r="I125" s="2"/>
      <c r="J125" s="2"/>
      <c r="K125" s="2"/>
      <c r="L125" s="3"/>
      <c r="M125" s="3"/>
      <c r="N125" s="4"/>
      <c r="O125" s="19"/>
    </row>
    <row r="126" spans="1:22" ht="14.25" customHeight="1" x14ac:dyDescent="0.2">
      <c r="A126" s="19"/>
      <c r="B126" s="19"/>
      <c r="D126" s="19"/>
      <c r="E126" s="19"/>
      <c r="F126" s="19"/>
      <c r="H126" s="19"/>
      <c r="I126" s="19"/>
      <c r="J126" s="19"/>
      <c r="K126" s="19"/>
      <c r="L126" s="19"/>
      <c r="M126" s="19"/>
      <c r="N126" s="19"/>
      <c r="O126" s="19"/>
    </row>
    <row r="127" spans="1:22" ht="26.1" customHeight="1" x14ac:dyDescent="0.2">
      <c r="A127" s="19"/>
      <c r="B127" s="765" t="s">
        <v>247</v>
      </c>
      <c r="C127" s="765"/>
      <c r="D127" s="765"/>
      <c r="E127" s="765"/>
      <c r="F127" s="765"/>
      <c r="G127" s="765"/>
      <c r="H127" s="765"/>
      <c r="I127" s="765"/>
      <c r="J127" s="765"/>
      <c r="K127" s="765"/>
      <c r="L127" s="765"/>
      <c r="M127" s="765"/>
      <c r="N127" s="765"/>
      <c r="O127" s="124"/>
    </row>
    <row r="128" spans="1:22" ht="5.0999999999999996" customHeight="1" x14ac:dyDescent="0.2">
      <c r="A128" s="19"/>
      <c r="B128" s="19"/>
      <c r="D128" s="19"/>
      <c r="E128" s="19"/>
      <c r="F128" s="19"/>
      <c r="H128" s="19"/>
      <c r="I128" s="19"/>
      <c r="J128" s="19"/>
      <c r="K128" s="19"/>
      <c r="L128" s="19"/>
      <c r="M128" s="19"/>
      <c r="N128" s="19"/>
      <c r="O128" s="19"/>
    </row>
    <row r="129" spans="1:22" ht="27.95" customHeight="1" x14ac:dyDescent="0.2">
      <c r="A129" s="16"/>
      <c r="B129" s="766" t="s">
        <v>193</v>
      </c>
      <c r="C129" s="1"/>
      <c r="D129" s="767" t="s">
        <v>58</v>
      </c>
      <c r="E129" s="767"/>
      <c r="F129" s="767"/>
      <c r="G129" s="1"/>
      <c r="H129" s="768" t="str">
        <f>AUX!A2</f>
        <v>ARS Norte</v>
      </c>
      <c r="I129" s="768"/>
      <c r="J129" s="768"/>
      <c r="K129" s="1"/>
      <c r="L129" s="768" t="str">
        <f>AUX!A3</f>
        <v>ACES Gerês/Cabreira</v>
      </c>
      <c r="M129" s="768"/>
      <c r="N129" s="768"/>
      <c r="O129" s="19"/>
    </row>
    <row r="130" spans="1:22" x14ac:dyDescent="0.2">
      <c r="A130" s="16"/>
      <c r="B130" s="766"/>
      <c r="C130" s="1"/>
      <c r="D130" s="451" t="s">
        <v>165</v>
      </c>
      <c r="E130" s="451" t="s">
        <v>166</v>
      </c>
      <c r="F130" s="451" t="s">
        <v>167</v>
      </c>
      <c r="G130" s="125"/>
      <c r="H130" s="451" t="s">
        <v>165</v>
      </c>
      <c r="I130" s="451" t="s">
        <v>166</v>
      </c>
      <c r="J130" s="451" t="s">
        <v>167</v>
      </c>
      <c r="K130" s="125"/>
      <c r="L130" s="451" t="s">
        <v>165</v>
      </c>
      <c r="M130" s="451" t="s">
        <v>166</v>
      </c>
      <c r="N130" s="451" t="s">
        <v>167</v>
      </c>
      <c r="O130" s="19"/>
      <c r="Q130" s="470" t="s">
        <v>240</v>
      </c>
      <c r="R130" s="470" t="s">
        <v>241</v>
      </c>
      <c r="S130" s="470" t="s">
        <v>242</v>
      </c>
      <c r="T130" s="470" t="s">
        <v>243</v>
      </c>
      <c r="U130" s="470" t="s">
        <v>244</v>
      </c>
      <c r="V130" s="470" t="s">
        <v>245</v>
      </c>
    </row>
    <row r="131" spans="1:22" ht="15" customHeight="1" x14ac:dyDescent="0.2">
      <c r="A131" s="16"/>
      <c r="B131" s="305" t="s">
        <v>200</v>
      </c>
      <c r="C131" s="1"/>
      <c r="D131" s="306">
        <f>IF(AUX!B698="","",AUX!B698)</f>
        <v>208.86381908257499</v>
      </c>
      <c r="E131" s="306">
        <f>IF(AUX!C698="","",AUX!C698)</f>
        <v>207.37690230576601</v>
      </c>
      <c r="F131" s="306">
        <f>IF(AUX!D698="","",AUX!D698)</f>
        <v>204.221243520635</v>
      </c>
      <c r="G131" s="125"/>
      <c r="H131" s="304">
        <f>IF(AUX!E698="","",AUX!E698)</f>
        <v>197.95964456415601</v>
      </c>
      <c r="I131" s="304">
        <f>IF(AUX!F698="","",AUX!F698)</f>
        <v>195.787820215566</v>
      </c>
      <c r="J131" s="304">
        <f>IF(AUX!G698="","",AUX!G698)</f>
        <v>192.40694365345001</v>
      </c>
      <c r="K131" s="125"/>
      <c r="L131" s="304">
        <f>IF(AUX!H698="","",AUX!H698)</f>
        <v>191.239503215827</v>
      </c>
      <c r="M131" s="304">
        <f>IF(AUX!I698="","",AUX!I698)</f>
        <v>189.879146509793</v>
      </c>
      <c r="N131" s="304">
        <f>IF(AUX!J698="","",AUX!J698)</f>
        <v>186.60230174626699</v>
      </c>
      <c r="O131" s="19"/>
      <c r="Q131" s="469">
        <f>AUX!Z698</f>
        <v>2</v>
      </c>
      <c r="R131" s="469">
        <f>AUX!AA698</f>
        <v>2</v>
      </c>
      <c r="S131" s="469">
        <f>AUX!AB698</f>
        <v>2</v>
      </c>
      <c r="T131" s="469">
        <f>AUX!AC698</f>
        <v>1</v>
      </c>
      <c r="U131" s="469">
        <f>AUX!AD698</f>
        <v>1</v>
      </c>
      <c r="V131" s="469">
        <f>AUX!AE698</f>
        <v>1</v>
      </c>
    </row>
    <row r="132" spans="1:22" ht="15" customHeight="1" x14ac:dyDescent="0.2">
      <c r="A132" s="16"/>
      <c r="B132" s="305" t="s">
        <v>201</v>
      </c>
      <c r="C132" s="1"/>
      <c r="D132" s="306">
        <f>IF(AUX!B699="","",AUX!B699)</f>
        <v>4.38058708462151</v>
      </c>
      <c r="E132" s="306">
        <f>IF(AUX!C699="","",AUX!C699)</f>
        <v>4.2423501919122497</v>
      </c>
      <c r="F132" s="306">
        <f>IF(AUX!D699="","",AUX!D699)</f>
        <v>3.9249080251481501</v>
      </c>
      <c r="G132" s="125"/>
      <c r="H132" s="304">
        <f>IF(AUX!E699="","",AUX!E699)</f>
        <v>3.058120663995</v>
      </c>
      <c r="I132" s="304">
        <f>IF(AUX!F699="","",AUX!F699)</f>
        <v>3.28200705098592</v>
      </c>
      <c r="J132" s="304">
        <f>IF(AUX!G699="","",AUX!G699)</f>
        <v>3.4050195950456299</v>
      </c>
      <c r="K132" s="125"/>
      <c r="L132" s="304">
        <f>IF(AUX!H699="","",AUX!H699)</f>
        <v>2.1063197386974402</v>
      </c>
      <c r="M132" s="304">
        <f>IF(AUX!I699="","",AUX!I699)</f>
        <v>3.3546561235475099</v>
      </c>
      <c r="N132" s="304">
        <f>IF(AUX!J699="","",AUX!J699)</f>
        <v>1.2988273895427001</v>
      </c>
      <c r="O132" s="19"/>
      <c r="Q132" s="469">
        <f>AUX!Z699</f>
        <v>2</v>
      </c>
      <c r="R132" s="469">
        <f>AUX!AA699</f>
        <v>2</v>
      </c>
      <c r="S132" s="469">
        <f>AUX!AB699</f>
        <v>1</v>
      </c>
      <c r="T132" s="469">
        <f>AUX!AC699</f>
        <v>1</v>
      </c>
      <c r="U132" s="469">
        <f>AUX!AD699</f>
        <v>-1</v>
      </c>
      <c r="V132" s="469">
        <f>AUX!AE699</f>
        <v>1</v>
      </c>
    </row>
    <row r="133" spans="1:22" ht="15" customHeight="1" x14ac:dyDescent="0.2">
      <c r="A133" s="16"/>
      <c r="B133" s="459" t="s">
        <v>46</v>
      </c>
      <c r="C133" s="1"/>
      <c r="D133" s="460">
        <f>IF(AUX!B700="","",AUX!B700)</f>
        <v>0.347497771069397</v>
      </c>
      <c r="E133" s="460">
        <f>IF(AUX!C700="","",AUX!C700)</f>
        <v>0.35225978532121799</v>
      </c>
      <c r="F133" s="460">
        <f>IF(AUX!D700="","",AUX!D700)</f>
        <v>0.26574541080195802</v>
      </c>
      <c r="G133" s="125"/>
      <c r="H133" s="304">
        <f>IF(AUX!E700="","",AUX!E700)</f>
        <v>0.16704875039117401</v>
      </c>
      <c r="I133" s="304">
        <f>IF(AUX!F700="","",AUX!F700)</f>
        <v>0.23750367534833799</v>
      </c>
      <c r="J133" s="304">
        <f>IF(AUX!G700="","",AUX!G700)</f>
        <v>0.23218247616686499</v>
      </c>
      <c r="K133" s="125"/>
      <c r="L133" s="304">
        <f>IF(AUX!H700="","",AUX!H700)</f>
        <v>0</v>
      </c>
      <c r="M133" s="304">
        <f>IF(AUX!I700="","",AUX!I700)</f>
        <v>0.70984274401973602</v>
      </c>
      <c r="N133" s="304">
        <f>IF(AUX!J700="","",AUX!J700)</f>
        <v>0.69422881276775095</v>
      </c>
      <c r="O133" s="19"/>
      <c r="Q133" s="469">
        <f>AUX!Z700</f>
        <v>2</v>
      </c>
      <c r="R133" s="469">
        <f>AUX!AA700</f>
        <v>1</v>
      </c>
      <c r="S133" s="469">
        <f>AUX!AB700</f>
        <v>1</v>
      </c>
      <c r="T133" s="469">
        <f>AUX!AC700</f>
        <v>0</v>
      </c>
      <c r="U133" s="469">
        <f>AUX!AD700</f>
        <v>-1</v>
      </c>
      <c r="V133" s="469">
        <f>AUX!AE700</f>
        <v>-1</v>
      </c>
    </row>
    <row r="134" spans="1:22" ht="15" customHeight="1" x14ac:dyDescent="0.2">
      <c r="A134" s="16"/>
      <c r="B134" s="459" t="s">
        <v>202</v>
      </c>
      <c r="C134" s="1"/>
      <c r="D134" s="460">
        <f>IF(AUX!B701="","",AUX!B701)</f>
        <v>1.4577128461044699</v>
      </c>
      <c r="E134" s="460">
        <f>IF(AUX!C701="","",AUX!C701)</f>
        <v>1.318820603474</v>
      </c>
      <c r="F134" s="460">
        <f>IF(AUX!D701="","",AUX!D701)</f>
        <v>1.2920424714548899</v>
      </c>
      <c r="G134" s="125"/>
      <c r="H134" s="304">
        <f>IF(AUX!E701="","",AUX!E701)</f>
        <v>0.65447651896181702</v>
      </c>
      <c r="I134" s="304">
        <f>IF(AUX!F701="","",AUX!F701)</f>
        <v>0.67951964303627999</v>
      </c>
      <c r="J134" s="304">
        <f>IF(AUX!G701="","",AUX!G701)</f>
        <v>0.75895157892529497</v>
      </c>
      <c r="K134" s="125"/>
      <c r="L134" s="304">
        <f>IF(AUX!H701="","",AUX!H701)</f>
        <v>0.738260731542559</v>
      </c>
      <c r="M134" s="304">
        <f>IF(AUX!I701="","",AUX!I701)</f>
        <v>1.31598644467092</v>
      </c>
      <c r="N134" s="304">
        <f>IF(AUX!J701="","",AUX!J701)</f>
        <v>0.60459857677494999</v>
      </c>
      <c r="O134" s="19"/>
      <c r="Q134" s="469">
        <f>AUX!Z701</f>
        <v>2</v>
      </c>
      <c r="R134" s="469">
        <f>AUX!AA701</f>
        <v>2</v>
      </c>
      <c r="S134" s="469">
        <f>AUX!AB701</f>
        <v>2</v>
      </c>
      <c r="T134" s="469">
        <f>AUX!AC701</f>
        <v>-1</v>
      </c>
      <c r="U134" s="469">
        <f>AUX!AD701</f>
        <v>-1</v>
      </c>
      <c r="V134" s="469">
        <f>AUX!AE701</f>
        <v>1</v>
      </c>
    </row>
    <row r="135" spans="1:22" ht="15" customHeight="1" x14ac:dyDescent="0.2">
      <c r="A135" s="16"/>
      <c r="B135" s="305" t="s">
        <v>203</v>
      </c>
      <c r="C135" s="1"/>
      <c r="D135" s="306">
        <f>IF(AUX!B702="","",AUX!B702)</f>
        <v>92.789237391009607</v>
      </c>
      <c r="E135" s="306">
        <f>IF(AUX!C702="","",AUX!C702)</f>
        <v>92.382611530487296</v>
      </c>
      <c r="F135" s="306">
        <f>IF(AUX!D702="","",AUX!D702)</f>
        <v>92.701524530980507</v>
      </c>
      <c r="G135" s="125"/>
      <c r="H135" s="304">
        <f>IF(AUX!E702="","",AUX!E702)</f>
        <v>84.552707841870301</v>
      </c>
      <c r="I135" s="304">
        <f>IF(AUX!F702="","",AUX!F702)</f>
        <v>83.921551753679097</v>
      </c>
      <c r="J135" s="304">
        <f>IF(AUX!G702="","",AUX!G702)</f>
        <v>84.826001873691894</v>
      </c>
      <c r="K135" s="125"/>
      <c r="L135" s="304">
        <f>IF(AUX!H702="","",AUX!H702)</f>
        <v>79.554476489297898</v>
      </c>
      <c r="M135" s="304">
        <f>IF(AUX!I702="","",AUX!I702)</f>
        <v>74.958054563055001</v>
      </c>
      <c r="N135" s="304">
        <f>IF(AUX!J702="","",AUX!J702)</f>
        <v>77.113366468471995</v>
      </c>
      <c r="O135" s="19"/>
      <c r="Q135" s="469">
        <f>AUX!Z702</f>
        <v>2</v>
      </c>
      <c r="R135" s="469">
        <f>AUX!AA702</f>
        <v>2</v>
      </c>
      <c r="S135" s="469">
        <f>AUX!AB702</f>
        <v>2</v>
      </c>
      <c r="T135" s="469">
        <f>AUX!AC702</f>
        <v>1</v>
      </c>
      <c r="U135" s="469">
        <f>AUX!AD702</f>
        <v>1</v>
      </c>
      <c r="V135" s="469">
        <f>AUX!AE702</f>
        <v>1</v>
      </c>
    </row>
    <row r="136" spans="1:22" ht="15" customHeight="1" x14ac:dyDescent="0.2">
      <c r="A136" s="16"/>
      <c r="B136" s="459" t="s">
        <v>204</v>
      </c>
      <c r="C136" s="1"/>
      <c r="D136" s="460">
        <f>IF(AUX!B703="","",AUX!B703)</f>
        <v>1.13112735315682</v>
      </c>
      <c r="E136" s="460">
        <f>IF(AUX!C703="","",AUX!C703)</f>
        <v>1.2529802288183101</v>
      </c>
      <c r="F136" s="460">
        <f>IF(AUX!D703="","",AUX!D703)</f>
        <v>1.32568986961436</v>
      </c>
      <c r="G136" s="125"/>
      <c r="H136" s="304">
        <f>IF(AUX!E703="","",AUX!E703)</f>
        <v>1.12973096711196</v>
      </c>
      <c r="I136" s="304">
        <f>IF(AUX!F703="","",AUX!F703)</f>
        <v>1.1269530469482001</v>
      </c>
      <c r="J136" s="304">
        <f>IF(AUX!G703="","",AUX!G703)</f>
        <v>1.29636066666613</v>
      </c>
      <c r="K136" s="125"/>
      <c r="L136" s="304">
        <f>IF(AUX!H703="","",AUX!H703)</f>
        <v>1.31738813669689</v>
      </c>
      <c r="M136" s="304">
        <f>IF(AUX!I703="","",AUX!I703)</f>
        <v>1.30674719752386</v>
      </c>
      <c r="N136" s="304">
        <f>IF(AUX!J703="","",AUX!J703)</f>
        <v>0.60459857677494999</v>
      </c>
      <c r="O136" s="19"/>
      <c r="Q136" s="469">
        <f>AUX!Z703</f>
        <v>1</v>
      </c>
      <c r="R136" s="469">
        <f>AUX!AA703</f>
        <v>1</v>
      </c>
      <c r="S136" s="469">
        <f>AUX!AB703</f>
        <v>1</v>
      </c>
      <c r="T136" s="469">
        <f>AUX!AC703</f>
        <v>-1</v>
      </c>
      <c r="U136" s="469">
        <f>AUX!AD703</f>
        <v>-1</v>
      </c>
      <c r="V136" s="469">
        <f>AUX!AE703</f>
        <v>1</v>
      </c>
    </row>
    <row r="137" spans="1:22" ht="15" customHeight="1" x14ac:dyDescent="0.2">
      <c r="A137" s="16"/>
      <c r="B137" s="459" t="s">
        <v>205</v>
      </c>
      <c r="C137" s="1"/>
      <c r="D137" s="460">
        <f>IF(AUX!B704="","",AUX!B704)</f>
        <v>0.57257972611380503</v>
      </c>
      <c r="E137" s="460">
        <f>IF(AUX!C704="","",AUX!C704)</f>
        <v>0.57697185029875098</v>
      </c>
      <c r="F137" s="460">
        <f>IF(AUX!D704="","",AUX!D704)</f>
        <v>0.57649721508034701</v>
      </c>
      <c r="G137" s="125"/>
      <c r="H137" s="304">
        <f>IF(AUX!E704="","",AUX!E704)</f>
        <v>0.59476644772300802</v>
      </c>
      <c r="I137" s="304">
        <f>IF(AUX!F704="","",AUX!F704)</f>
        <v>0.61525034339472595</v>
      </c>
      <c r="J137" s="304">
        <f>IF(AUX!G704="","",AUX!G704)</f>
        <v>0.59013347575575703</v>
      </c>
      <c r="K137" s="125"/>
      <c r="L137" s="304">
        <f>IF(AUX!H704="","",AUX!H704)</f>
        <v>1.37778844288091</v>
      </c>
      <c r="M137" s="304">
        <f>IF(AUX!I704="","",AUX!I704)</f>
        <v>1.3353058768480801</v>
      </c>
      <c r="N137" s="304">
        <f>IF(AUX!J704="","",AUX!J704)</f>
        <v>1.29530113322658</v>
      </c>
      <c r="O137" s="19"/>
      <c r="Q137" s="469">
        <f>AUX!Z704</f>
        <v>-1</v>
      </c>
      <c r="R137" s="469">
        <f>AUX!AA704</f>
        <v>-1</v>
      </c>
      <c r="S137" s="469">
        <f>AUX!AB704</f>
        <v>-1</v>
      </c>
      <c r="T137" s="469">
        <f>AUX!AC704</f>
        <v>-1</v>
      </c>
      <c r="U137" s="469">
        <f>AUX!AD704</f>
        <v>-1</v>
      </c>
      <c r="V137" s="469">
        <f>AUX!AE704</f>
        <v>-1</v>
      </c>
    </row>
    <row r="138" spans="1:22" ht="15" customHeight="1" x14ac:dyDescent="0.2">
      <c r="A138" s="16"/>
      <c r="B138" s="459" t="s">
        <v>206</v>
      </c>
      <c r="C138" s="1"/>
      <c r="D138" s="460">
        <f>IF(AUX!B705="","",AUX!B705)</f>
        <v>7.1656536359357403</v>
      </c>
      <c r="E138" s="460">
        <f>IF(AUX!C705="","",AUX!C705)</f>
        <v>6.8963109750689497</v>
      </c>
      <c r="F138" s="460">
        <f>IF(AUX!D705="","",AUX!D705)</f>
        <v>6.5818085654395899</v>
      </c>
      <c r="G138" s="125"/>
      <c r="H138" s="304">
        <f>IF(AUX!E705="","",AUX!E705)</f>
        <v>9.3363243840793402</v>
      </c>
      <c r="I138" s="304">
        <f>IF(AUX!F705="","",AUX!F705)</f>
        <v>9.0778624419871097</v>
      </c>
      <c r="J138" s="304">
        <f>IF(AUX!G705="","",AUX!G705)</f>
        <v>8.2510714649315595</v>
      </c>
      <c r="K138" s="125"/>
      <c r="L138" s="304">
        <f>IF(AUX!H705="","",AUX!H705)</f>
        <v>4.7252310039026204</v>
      </c>
      <c r="M138" s="304">
        <f>IF(AUX!I705="","",AUX!I705)</f>
        <v>5.3446031813020696</v>
      </c>
      <c r="N138" s="304">
        <f>IF(AUX!J705="","",AUX!J705)</f>
        <v>7.2453978793846696</v>
      </c>
      <c r="O138" s="19"/>
      <c r="Q138" s="469">
        <f>AUX!Z705</f>
        <v>-2</v>
      </c>
      <c r="R138" s="469">
        <f>AUX!AA705</f>
        <v>-2</v>
      </c>
      <c r="S138" s="469">
        <f>AUX!AB705</f>
        <v>-2</v>
      </c>
      <c r="T138" s="469">
        <f>AUX!AC705</f>
        <v>1</v>
      </c>
      <c r="U138" s="469">
        <f>AUX!AD705</f>
        <v>1</v>
      </c>
      <c r="V138" s="469">
        <f>AUX!AE705</f>
        <v>1</v>
      </c>
    </row>
    <row r="139" spans="1:22" ht="15" customHeight="1" x14ac:dyDescent="0.2">
      <c r="A139" s="16"/>
      <c r="B139" s="459" t="s">
        <v>207</v>
      </c>
      <c r="C139" s="1"/>
      <c r="D139" s="460">
        <f>IF(AUX!B706="","",AUX!B706)</f>
        <v>8.1002509667174394</v>
      </c>
      <c r="E139" s="460">
        <f>IF(AUX!C706="","",AUX!C706)</f>
        <v>7.7844454390792803</v>
      </c>
      <c r="F139" s="460">
        <f>IF(AUX!D706="","",AUX!D706)</f>
        <v>7.6741974677630997</v>
      </c>
      <c r="G139" s="125"/>
      <c r="H139" s="304">
        <f>IF(AUX!E706="","",AUX!E706)</f>
        <v>6.8188701543769801</v>
      </c>
      <c r="I139" s="304">
        <f>IF(AUX!F706="","",AUX!F706)</f>
        <v>6.7124511982646604</v>
      </c>
      <c r="J139" s="304">
        <f>IF(AUX!G706="","",AUX!G706)</f>
        <v>6.8583917337488201</v>
      </c>
      <c r="K139" s="125"/>
      <c r="L139" s="304">
        <f>IF(AUX!H706="","",AUX!H706)</f>
        <v>5.4557591649430597</v>
      </c>
      <c r="M139" s="304">
        <f>IF(AUX!I706="","",AUX!I706)</f>
        <v>4.5883289420991202</v>
      </c>
      <c r="N139" s="304">
        <f>IF(AUX!J706="","",AUX!J706)</f>
        <v>5.2746249895469504</v>
      </c>
      <c r="O139" s="19"/>
      <c r="Q139" s="469">
        <f>AUX!Z706</f>
        <v>2</v>
      </c>
      <c r="R139" s="469">
        <f>AUX!AA706</f>
        <v>2</v>
      </c>
      <c r="S139" s="469">
        <f>AUX!AB706</f>
        <v>2</v>
      </c>
      <c r="T139" s="469">
        <f>AUX!AC706</f>
        <v>1</v>
      </c>
      <c r="U139" s="469">
        <f>AUX!AD706</f>
        <v>1</v>
      </c>
      <c r="V139" s="469">
        <f>AUX!AE706</f>
        <v>1</v>
      </c>
    </row>
    <row r="140" spans="1:22" ht="15" customHeight="1" x14ac:dyDescent="0.2">
      <c r="A140" s="16"/>
      <c r="B140" s="459" t="s">
        <v>208</v>
      </c>
      <c r="C140" s="1"/>
      <c r="D140" s="460">
        <f>IF(AUX!B707="","",AUX!B707)</f>
        <v>3.20088462364052</v>
      </c>
      <c r="E140" s="460">
        <f>IF(AUX!C707="","",AUX!C707)</f>
        <v>3.2911687077654399</v>
      </c>
      <c r="F140" s="460">
        <f>IF(AUX!D707="","",AUX!D707)</f>
        <v>3.2181301040817898</v>
      </c>
      <c r="G140" s="125"/>
      <c r="H140" s="304">
        <f>IF(AUX!E707="","",AUX!E707)</f>
        <v>2.9745344773121398</v>
      </c>
      <c r="I140" s="304">
        <f>IF(AUX!F707="","",AUX!F707)</f>
        <v>3.22362710153992</v>
      </c>
      <c r="J140" s="304">
        <f>IF(AUX!G707="","",AUX!G707)</f>
        <v>3.1811614828534802</v>
      </c>
      <c r="K140" s="125"/>
      <c r="L140" s="304">
        <f>IF(AUX!H707="","",AUX!H707)</f>
        <v>2.7777032310560101</v>
      </c>
      <c r="M140" s="304">
        <f>IF(AUX!I707="","",AUX!I707)</f>
        <v>4.0796113782704104</v>
      </c>
      <c r="N140" s="304">
        <f>IF(AUX!J707="","",AUX!J707)</f>
        <v>3.976330508587</v>
      </c>
      <c r="O140" s="19"/>
      <c r="Q140" s="469">
        <f>AUX!Z707</f>
        <v>1</v>
      </c>
      <c r="R140" s="469">
        <f>AUX!AA707</f>
        <v>1</v>
      </c>
      <c r="S140" s="469">
        <f>AUX!AB707</f>
        <v>1</v>
      </c>
      <c r="T140" s="469">
        <f>AUX!AC707</f>
        <v>1</v>
      </c>
      <c r="U140" s="469">
        <f>AUX!AD707</f>
        <v>-1</v>
      </c>
      <c r="V140" s="469">
        <f>AUX!AE707</f>
        <v>-1</v>
      </c>
    </row>
    <row r="141" spans="1:22" ht="15" customHeight="1" x14ac:dyDescent="0.2">
      <c r="A141" s="16"/>
      <c r="B141" s="459" t="s">
        <v>209</v>
      </c>
      <c r="C141" s="1"/>
      <c r="D141" s="460">
        <f>IF(AUX!B708="","",AUX!B708)</f>
        <v>2.5368795180222801</v>
      </c>
      <c r="E141" s="460">
        <f>IF(AUX!C708="","",AUX!C708)</f>
        <v>2.6643925674388398</v>
      </c>
      <c r="F141" s="460">
        <f>IF(AUX!D708="","",AUX!D708)</f>
        <v>2.5980990188622202</v>
      </c>
      <c r="G141" s="125"/>
      <c r="H141" s="304">
        <f>IF(AUX!E708="","",AUX!E708)</f>
        <v>2.6601266128094001</v>
      </c>
      <c r="I141" s="304">
        <f>IF(AUX!F708="","",AUX!F708)</f>
        <v>2.8486733428532802</v>
      </c>
      <c r="J141" s="304">
        <f>IF(AUX!G708="","",AUX!G708)</f>
        <v>2.67212461555054</v>
      </c>
      <c r="K141" s="125"/>
      <c r="L141" s="304">
        <f>IF(AUX!H708="","",AUX!H708)</f>
        <v>3.37707088235492</v>
      </c>
      <c r="M141" s="304">
        <f>IF(AUX!I708="","",AUX!I708)</f>
        <v>2.73067437515085</v>
      </c>
      <c r="N141" s="304">
        <f>IF(AUX!J708="","",AUX!J708)</f>
        <v>1.4078548445341099</v>
      </c>
      <c r="O141" s="19"/>
      <c r="Q141" s="469">
        <f>AUX!Z708</f>
        <v>-1</v>
      </c>
      <c r="R141" s="469">
        <f>AUX!AA708</f>
        <v>-1</v>
      </c>
      <c r="S141" s="469">
        <f>AUX!AB708</f>
        <v>-1</v>
      </c>
      <c r="T141" s="469">
        <f>AUX!AC708</f>
        <v>-1</v>
      </c>
      <c r="U141" s="469">
        <f>AUX!AD708</f>
        <v>1</v>
      </c>
      <c r="V141" s="469">
        <f>AUX!AE708</f>
        <v>1</v>
      </c>
    </row>
    <row r="142" spans="1:22" ht="15" customHeight="1" x14ac:dyDescent="0.2">
      <c r="A142" s="16"/>
      <c r="B142" s="459" t="s">
        <v>210</v>
      </c>
      <c r="C142" s="1"/>
      <c r="D142" s="460">
        <f>IF(AUX!B709="","",AUX!B709)</f>
        <v>5.2611155186607803</v>
      </c>
      <c r="E142" s="460">
        <f>IF(AUX!C709="","",AUX!C709)</f>
        <v>5.4311799025204897</v>
      </c>
      <c r="F142" s="460">
        <f>IF(AUX!D709="","",AUX!D709)</f>
        <v>5.5491893258186504</v>
      </c>
      <c r="G142" s="125"/>
      <c r="H142" s="304">
        <f>IF(AUX!E709="","",AUX!E709)</f>
        <v>4.6856532861976499</v>
      </c>
      <c r="I142" s="304">
        <f>IF(AUX!F709="","",AUX!F709)</f>
        <v>4.77363483012505</v>
      </c>
      <c r="J142" s="304">
        <f>IF(AUX!G709="","",AUX!G709)</f>
        <v>4.7530595719224698</v>
      </c>
      <c r="K142" s="125"/>
      <c r="L142" s="304">
        <f>IF(AUX!H709="","",AUX!H709)</f>
        <v>4.2490521214970496</v>
      </c>
      <c r="M142" s="304">
        <f>IF(AUX!I709="","",AUX!I709)</f>
        <v>3.4318835504586498</v>
      </c>
      <c r="N142" s="304">
        <f>IF(AUX!J709="","",AUX!J709)</f>
        <v>3.3508065443739801</v>
      </c>
      <c r="O142" s="19"/>
      <c r="Q142" s="469">
        <f>AUX!Z709</f>
        <v>1</v>
      </c>
      <c r="R142" s="469">
        <f>AUX!AA709</f>
        <v>2</v>
      </c>
      <c r="S142" s="469">
        <f>AUX!AB709</f>
        <v>2</v>
      </c>
      <c r="T142" s="469">
        <f>AUX!AC709</f>
        <v>1</v>
      </c>
      <c r="U142" s="469">
        <f>AUX!AD709</f>
        <v>1</v>
      </c>
      <c r="V142" s="469">
        <f>AUX!AE709</f>
        <v>1</v>
      </c>
    </row>
    <row r="143" spans="1:22" ht="15" customHeight="1" x14ac:dyDescent="0.2">
      <c r="A143" s="16"/>
      <c r="B143" s="459" t="s">
        <v>211</v>
      </c>
      <c r="C143" s="1"/>
      <c r="D143" s="460">
        <f>IF(AUX!B710="","",AUX!B710)</f>
        <v>10.683334580459499</v>
      </c>
      <c r="E143" s="460">
        <f>IF(AUX!C710="","",AUX!C710)</f>
        <v>10.668131804944601</v>
      </c>
      <c r="F143" s="460">
        <f>IF(AUX!D710="","",AUX!D710)</f>
        <v>11.194303993601</v>
      </c>
      <c r="G143" s="125"/>
      <c r="H143" s="304">
        <f>IF(AUX!E710="","",AUX!E710)</f>
        <v>9.1713695304812202</v>
      </c>
      <c r="I143" s="304">
        <f>IF(AUX!F710="","",AUX!F710)</f>
        <v>9.0973961098639293</v>
      </c>
      <c r="J143" s="304">
        <f>IF(AUX!G710="","",AUX!G710)</f>
        <v>10.0035884952818</v>
      </c>
      <c r="K143" s="125"/>
      <c r="L143" s="304">
        <f>IF(AUX!H710="","",AUX!H710)</f>
        <v>11.163345111469701</v>
      </c>
      <c r="M143" s="304">
        <f>IF(AUX!I710="","",AUX!I710)</f>
        <v>8.6755132254344804</v>
      </c>
      <c r="N143" s="304">
        <f>IF(AUX!J710="","",AUX!J710)</f>
        <v>9.2618601758982209</v>
      </c>
      <c r="O143" s="19"/>
      <c r="Q143" s="469">
        <f>AUX!Z710</f>
        <v>2</v>
      </c>
      <c r="R143" s="469">
        <f>AUX!AA710</f>
        <v>2</v>
      </c>
      <c r="S143" s="469">
        <f>AUX!AB710</f>
        <v>2</v>
      </c>
      <c r="T143" s="469">
        <f>AUX!AC710</f>
        <v>-1</v>
      </c>
      <c r="U143" s="469">
        <f>AUX!AD710</f>
        <v>1</v>
      </c>
      <c r="V143" s="469">
        <f>AUX!AE710</f>
        <v>1</v>
      </c>
    </row>
    <row r="144" spans="1:22" ht="15" customHeight="1" x14ac:dyDescent="0.2">
      <c r="A144" s="16"/>
      <c r="B144" s="459" t="s">
        <v>212</v>
      </c>
      <c r="C144" s="1"/>
      <c r="D144" s="460">
        <f>IF(AUX!B711="","",AUX!B711)</f>
        <v>1.11633771501365</v>
      </c>
      <c r="E144" s="460">
        <f>IF(AUX!C711="","",AUX!C711)</f>
        <v>1.1463524383269399</v>
      </c>
      <c r="F144" s="460">
        <f>IF(AUX!D711="","",AUX!D711)</f>
        <v>1.2273358806318799</v>
      </c>
      <c r="G144" s="125"/>
      <c r="H144" s="304">
        <f>IF(AUX!E711="","",AUX!E711)</f>
        <v>0.732915139848345</v>
      </c>
      <c r="I144" s="304">
        <f>IF(AUX!F711="","",AUX!F711)</f>
        <v>0.89422163479904104</v>
      </c>
      <c r="J144" s="304">
        <f>IF(AUX!G711="","",AUX!G711)</f>
        <v>1.02871665111315</v>
      </c>
      <c r="K144" s="125"/>
      <c r="L144" s="304">
        <f>IF(AUX!H711="","",AUX!H711)</f>
        <v>0.738260731542559</v>
      </c>
      <c r="M144" s="304">
        <f>IF(AUX!I711="","",AUX!I711)</f>
        <v>1.42892473518653</v>
      </c>
      <c r="N144" s="304">
        <f>IF(AUX!J711="","",AUX!J711)</f>
        <v>1.39815623503481</v>
      </c>
      <c r="O144" s="19"/>
      <c r="Q144" s="469">
        <f>AUX!Z711</f>
        <v>2</v>
      </c>
      <c r="R144" s="469">
        <f>AUX!AA711</f>
        <v>1</v>
      </c>
      <c r="S144" s="469">
        <f>AUX!AB711</f>
        <v>1</v>
      </c>
      <c r="T144" s="469">
        <f>AUX!AC711</f>
        <v>-1</v>
      </c>
      <c r="U144" s="469">
        <f>AUX!AD711</f>
        <v>-1</v>
      </c>
      <c r="V144" s="469">
        <f>AUX!AE711</f>
        <v>-1</v>
      </c>
    </row>
    <row r="145" spans="1:22" ht="15" customHeight="1" x14ac:dyDescent="0.2">
      <c r="A145" s="16"/>
      <c r="B145" s="459" t="s">
        <v>248</v>
      </c>
      <c r="C145" s="1"/>
      <c r="D145" s="460">
        <f>IF(AUX!B712="","",AUX!B712)</f>
        <v>18.084851121402799</v>
      </c>
      <c r="E145" s="460">
        <f>IF(AUX!C712="","",AUX!C712)</f>
        <v>17.888300531123001</v>
      </c>
      <c r="F145" s="460">
        <f>IF(AUX!D712="","",AUX!D712)</f>
        <v>17.678812527240101</v>
      </c>
      <c r="G145" s="125"/>
      <c r="H145" s="304">
        <f>IF(AUX!E712="","",AUX!E712)</f>
        <v>15.3991825501927</v>
      </c>
      <c r="I145" s="304">
        <f>IF(AUX!F712="","",AUX!F712)</f>
        <v>15.243414876628</v>
      </c>
      <c r="J145" s="304">
        <f>IF(AUX!G712="","",AUX!G712)</f>
        <v>15.303949137406001</v>
      </c>
      <c r="K145" s="125"/>
      <c r="L145" s="304">
        <f>IF(AUX!H712="","",AUX!H712)</f>
        <v>10.1303192983877</v>
      </c>
      <c r="M145" s="304">
        <f>IF(AUX!I712="","",AUX!I712)</f>
        <v>8.4507191764085796</v>
      </c>
      <c r="N145" s="304">
        <f>IF(AUX!J712="","",AUX!J712)</f>
        <v>10.2527078474776</v>
      </c>
      <c r="O145" s="19"/>
      <c r="Q145" s="469">
        <f>AUX!Z712</f>
        <v>2</v>
      </c>
      <c r="R145" s="469">
        <f>AUX!AA712</f>
        <v>2</v>
      </c>
      <c r="S145" s="469">
        <f>AUX!AB712</f>
        <v>2</v>
      </c>
      <c r="T145" s="469">
        <f>AUX!AC712</f>
        <v>1</v>
      </c>
      <c r="U145" s="469">
        <f>AUX!AD712</f>
        <v>2</v>
      </c>
      <c r="V145" s="469">
        <f>AUX!AE712</f>
        <v>1</v>
      </c>
    </row>
    <row r="146" spans="1:22" ht="15" customHeight="1" x14ac:dyDescent="0.2">
      <c r="A146" s="16"/>
      <c r="B146" s="459" t="s">
        <v>249</v>
      </c>
      <c r="C146" s="1"/>
      <c r="D146" s="460">
        <f>IF(AUX!B713="","",AUX!B713)</f>
        <v>2.4572126366335598</v>
      </c>
      <c r="E146" s="460">
        <f>IF(AUX!C713="","",AUX!C713)</f>
        <v>2.5732260571350798</v>
      </c>
      <c r="F146" s="460">
        <f>IF(AUX!D713="","",AUX!D713)</f>
        <v>2.5900623822950002</v>
      </c>
      <c r="G146" s="125"/>
      <c r="H146" s="304">
        <f>IF(AUX!E713="","",AUX!E713)</f>
        <v>1.7943738056129399</v>
      </c>
      <c r="I146" s="304">
        <f>IF(AUX!F713="","",AUX!F713)</f>
        <v>1.9345497620457399</v>
      </c>
      <c r="J146" s="304">
        <f>IF(AUX!G713="","",AUX!G713)</f>
        <v>1.94202396878729</v>
      </c>
      <c r="K146" s="125"/>
      <c r="L146" s="304">
        <f>IF(AUX!H713="","",AUX!H713)</f>
        <v>1.2116551978293399</v>
      </c>
      <c r="M146" s="304">
        <f>IF(AUX!I713="","",AUX!I713)</f>
        <v>0</v>
      </c>
      <c r="N146" s="304">
        <f>IF(AUX!J713="","",AUX!J713)</f>
        <v>0</v>
      </c>
      <c r="O146" s="19"/>
      <c r="Q146" s="469">
        <f>AUX!Z713</f>
        <v>2</v>
      </c>
      <c r="R146" s="469">
        <f>AUX!AA713</f>
        <v>2</v>
      </c>
      <c r="S146" s="469">
        <f>AUX!AB713</f>
        <v>2</v>
      </c>
      <c r="T146" s="469">
        <f>AUX!AC713</f>
        <v>1</v>
      </c>
      <c r="U146" s="469">
        <f>AUX!AD713</f>
        <v>0</v>
      </c>
      <c r="V146" s="469">
        <f>AUX!AE713</f>
        <v>0</v>
      </c>
    </row>
    <row r="147" spans="1:22" ht="15" customHeight="1" x14ac:dyDescent="0.2">
      <c r="A147" s="16"/>
      <c r="B147" s="459" t="s">
        <v>250</v>
      </c>
      <c r="C147" s="1"/>
      <c r="D147" s="460">
        <f>IF(AUX!B714="","",AUX!B714)</f>
        <v>3.9463947544337201</v>
      </c>
      <c r="E147" s="460">
        <f>IF(AUX!C714="","",AUX!C714)</f>
        <v>3.9347783796053299</v>
      </c>
      <c r="F147" s="460">
        <f>IF(AUX!D714="","",AUX!D714)</f>
        <v>3.97979906306775</v>
      </c>
      <c r="G147" s="125"/>
      <c r="H147" s="304">
        <f>IF(AUX!E714="","",AUX!E714)</f>
        <v>3.3162455830289201</v>
      </c>
      <c r="I147" s="304">
        <f>IF(AUX!F714="","",AUX!F714)</f>
        <v>3.1028436341418399</v>
      </c>
      <c r="J147" s="304">
        <f>IF(AUX!G714="","",AUX!G714)</f>
        <v>3.2184592580716398</v>
      </c>
      <c r="K147" s="125"/>
      <c r="L147" s="304">
        <f>IF(AUX!H714="","",AUX!H714)</f>
        <v>5.0528857318677103</v>
      </c>
      <c r="M147" s="304">
        <f>IF(AUX!I714="","",AUX!I714)</f>
        <v>3.4833126032014099</v>
      </c>
      <c r="N147" s="304">
        <f>IF(AUX!J714="","",AUX!J714)</f>
        <v>2.6032942236858401</v>
      </c>
      <c r="O147" s="19"/>
      <c r="Q147" s="469">
        <f>AUX!Z714</f>
        <v>2</v>
      </c>
      <c r="R147" s="469">
        <f>AUX!AA714</f>
        <v>2</v>
      </c>
      <c r="S147" s="469">
        <f>AUX!AB714</f>
        <v>2</v>
      </c>
      <c r="T147" s="469">
        <f>AUX!AC714</f>
        <v>-1</v>
      </c>
      <c r="U147" s="469">
        <f>AUX!AD714</f>
        <v>-1</v>
      </c>
      <c r="V147" s="469">
        <f>AUX!AE714</f>
        <v>1</v>
      </c>
    </row>
    <row r="148" spans="1:22" ht="15" customHeight="1" x14ac:dyDescent="0.2">
      <c r="A148" s="16"/>
      <c r="B148" s="459" t="s">
        <v>251</v>
      </c>
      <c r="C148" s="1"/>
      <c r="D148" s="460">
        <f>IF(AUX!B715="","",AUX!B715)</f>
        <v>4.0757850836172604</v>
      </c>
      <c r="E148" s="460">
        <f>IF(AUX!C715="","",AUX!C715)</f>
        <v>4.2796752595193297</v>
      </c>
      <c r="F148" s="460">
        <f>IF(AUX!D715="","",AUX!D715)</f>
        <v>4.2710538297088396</v>
      </c>
      <c r="G148" s="125"/>
      <c r="H148" s="304">
        <f>IF(AUX!E715="","",AUX!E715)</f>
        <v>3.1221871682783302</v>
      </c>
      <c r="I148" s="304">
        <f>IF(AUX!F715="","",AUX!F715)</f>
        <v>3.0822223210648199</v>
      </c>
      <c r="J148" s="304">
        <f>IF(AUX!G715="","",AUX!G715)</f>
        <v>3.1393452332575</v>
      </c>
      <c r="K148" s="125"/>
      <c r="L148" s="304">
        <f>IF(AUX!H715="","",AUX!H715)</f>
        <v>0.738260731542559</v>
      </c>
      <c r="M148" s="304">
        <f>IF(AUX!I715="","",AUX!I715)</f>
        <v>1.38673492959084</v>
      </c>
      <c r="N148" s="304">
        <f>IF(AUX!J715="","",AUX!J715)</f>
        <v>2.5827658699889402</v>
      </c>
      <c r="O148" s="19"/>
      <c r="Q148" s="469">
        <f>AUX!Z715</f>
        <v>2</v>
      </c>
      <c r="R148" s="469">
        <f>AUX!AA715</f>
        <v>2</v>
      </c>
      <c r="S148" s="469">
        <f>AUX!AB715</f>
        <v>2</v>
      </c>
      <c r="T148" s="469">
        <f>AUX!AC715</f>
        <v>1</v>
      </c>
      <c r="U148" s="469">
        <f>AUX!AD715</f>
        <v>1</v>
      </c>
      <c r="V148" s="469">
        <f>AUX!AE715</f>
        <v>1</v>
      </c>
    </row>
    <row r="149" spans="1:22" ht="15" customHeight="1" x14ac:dyDescent="0.2">
      <c r="A149" s="16"/>
      <c r="B149" s="459" t="s">
        <v>213</v>
      </c>
      <c r="C149" s="1"/>
      <c r="D149" s="460">
        <f>IF(AUX!B717="","",AUX!B717)</f>
        <v>0.97544799651501202</v>
      </c>
      <c r="E149" s="460">
        <f>IF(AUX!C717="","",AUX!C717)</f>
        <v>1.1166152655113799</v>
      </c>
      <c r="F149" s="460">
        <f>IF(AUX!D717="","",AUX!D717)</f>
        <v>1.1402983127952899</v>
      </c>
      <c r="G149" s="125"/>
      <c r="H149" s="304">
        <f>IF(AUX!E717="","",AUX!E717)</f>
        <v>0.99896531311325498</v>
      </c>
      <c r="I149" s="304">
        <f>IF(AUX!F717="","",AUX!F717)</f>
        <v>1.12222399757484</v>
      </c>
      <c r="J149" s="304">
        <f>IF(AUX!G717="","",AUX!G717)</f>
        <v>1.00632837188054</v>
      </c>
      <c r="K149" s="125"/>
      <c r="L149" s="304">
        <f>IF(AUX!H717="","",AUX!H717)</f>
        <v>0</v>
      </c>
      <c r="M149" s="304">
        <f>IF(AUX!I717="","",AUX!I717)</f>
        <v>0</v>
      </c>
      <c r="N149" s="304">
        <f>IF(AUX!J717="","",AUX!J717)</f>
        <v>1.4072325542076101</v>
      </c>
      <c r="O149" s="19"/>
      <c r="Q149" s="469">
        <f>AUX!Z717</f>
        <v>-1</v>
      </c>
      <c r="R149" s="469">
        <f>AUX!AA717</f>
        <v>-1</v>
      </c>
      <c r="S149" s="469">
        <f>AUX!AB717</f>
        <v>1</v>
      </c>
      <c r="T149" s="469">
        <f>AUX!AC717</f>
        <v>0</v>
      </c>
      <c r="U149" s="469">
        <f>AUX!AD717</f>
        <v>0</v>
      </c>
      <c r="V149" s="469">
        <f>AUX!AE717</f>
        <v>-1</v>
      </c>
    </row>
    <row r="150" spans="1:22" ht="15" customHeight="1" x14ac:dyDescent="0.2">
      <c r="A150" s="16"/>
      <c r="B150" s="459" t="s">
        <v>214</v>
      </c>
      <c r="C150" s="1"/>
      <c r="D150" s="460">
        <f>IF(AUX!B718="","",AUX!B718)</f>
        <v>1.2129296943275401</v>
      </c>
      <c r="E150" s="460">
        <f>IF(AUX!C718="","",AUX!C718)</f>
        <v>1.26107918871355</v>
      </c>
      <c r="F150" s="460">
        <f>IF(AUX!D718="","",AUX!D718)</f>
        <v>1.1859217625922001</v>
      </c>
      <c r="G150" s="125"/>
      <c r="H150" s="304">
        <f>IF(AUX!E718="","",AUX!E718)</f>
        <v>0.93542080922636595</v>
      </c>
      <c r="I150" s="304">
        <f>IF(AUX!F718="","",AUX!F718)</f>
        <v>1.1424022373252301</v>
      </c>
      <c r="J150" s="304">
        <f>IF(AUX!G718="","",AUX!G718)</f>
        <v>1.1837860820901001</v>
      </c>
      <c r="K150" s="125"/>
      <c r="L150" s="304">
        <f>IF(AUX!H718="","",AUX!H718)</f>
        <v>0.738260731542559</v>
      </c>
      <c r="M150" s="304">
        <f>IF(AUX!I718="","",AUX!I718)</f>
        <v>0</v>
      </c>
      <c r="N150" s="304">
        <f>IF(AUX!J718="","",AUX!J718)</f>
        <v>1.2971633462616701</v>
      </c>
      <c r="O150" s="19"/>
      <c r="Q150" s="469">
        <f>AUX!Z718</f>
        <v>1</v>
      </c>
      <c r="R150" s="469">
        <f>AUX!AA718</f>
        <v>1</v>
      </c>
      <c r="S150" s="469">
        <f>AUX!AB718</f>
        <v>1</v>
      </c>
      <c r="T150" s="469">
        <f>AUX!AC718</f>
        <v>1</v>
      </c>
      <c r="U150" s="469">
        <f>AUX!AD718</f>
        <v>0</v>
      </c>
      <c r="V150" s="469">
        <f>AUX!AE718</f>
        <v>-1</v>
      </c>
    </row>
    <row r="151" spans="1:22" ht="15" customHeight="1" x14ac:dyDescent="0.2">
      <c r="A151" s="16"/>
      <c r="B151" s="459" t="s">
        <v>215</v>
      </c>
      <c r="C151" s="1"/>
      <c r="D151" s="460">
        <f>IF(AUX!B719="","",AUX!B719)</f>
        <v>7.9251658109053498</v>
      </c>
      <c r="E151" s="460">
        <f>IF(AUX!C719="","",AUX!C719)</f>
        <v>7.6107788369165803</v>
      </c>
      <c r="F151" s="460">
        <f>IF(AUX!D719="","",AUX!D719)</f>
        <v>7.4083890783890904</v>
      </c>
      <c r="G151" s="125"/>
      <c r="H151" s="304">
        <f>IF(AUX!E719="","",AUX!E719)</f>
        <v>7.4012194374137303</v>
      </c>
      <c r="I151" s="304">
        <f>IF(AUX!F719="","",AUX!F719)</f>
        <v>6.8153398358172703</v>
      </c>
      <c r="J151" s="304">
        <f>IF(AUX!G719="","",AUX!G719)</f>
        <v>6.4941150371820298</v>
      </c>
      <c r="K151" s="125"/>
      <c r="L151" s="304">
        <f>IF(AUX!H719="","",AUX!H719)</f>
        <v>10.2896648396004</v>
      </c>
      <c r="M151" s="304">
        <f>IF(AUX!I719="","",AUX!I719)</f>
        <v>10.986575021563</v>
      </c>
      <c r="N151" s="304">
        <f>IF(AUX!J719="","",AUX!J719)</f>
        <v>8.1931793460310907</v>
      </c>
      <c r="O151" s="19"/>
      <c r="Q151" s="469">
        <f>AUX!Z719</f>
        <v>1</v>
      </c>
      <c r="R151" s="469">
        <f>AUX!AA719</f>
        <v>2</v>
      </c>
      <c r="S151" s="469">
        <f>AUX!AB719</f>
        <v>2</v>
      </c>
      <c r="T151" s="469">
        <f>AUX!AC719</f>
        <v>-1</v>
      </c>
      <c r="U151" s="469">
        <f>AUX!AD719</f>
        <v>-1</v>
      </c>
      <c r="V151" s="469">
        <f>AUX!AE719</f>
        <v>-1</v>
      </c>
    </row>
    <row r="152" spans="1:22" ht="15" customHeight="1" x14ac:dyDescent="0.2">
      <c r="A152" s="16"/>
      <c r="B152" s="305" t="s">
        <v>216</v>
      </c>
      <c r="C152" s="1"/>
      <c r="D152" s="306">
        <f>IF(AUX!B720="","",AUX!B720)</f>
        <v>0.91553567016058501</v>
      </c>
      <c r="E152" s="306">
        <f>IF(AUX!C720="","",AUX!C720)</f>
        <v>0.94295460096596795</v>
      </c>
      <c r="F152" s="306">
        <f>IF(AUX!D720="","",AUX!D720)</f>
        <v>0.92091708146888096</v>
      </c>
      <c r="G152" s="125"/>
      <c r="H152" s="304">
        <f>IF(AUX!E720="","",AUX!E720)</f>
        <v>0.73061566995754101</v>
      </c>
      <c r="I152" s="304">
        <f>IF(AUX!F720="","",AUX!F720)</f>
        <v>0.75025668886476005</v>
      </c>
      <c r="J152" s="304">
        <f>IF(AUX!G720="","",AUX!G720)</f>
        <v>0.71313547766268304</v>
      </c>
      <c r="K152" s="125"/>
      <c r="L152" s="304">
        <f>IF(AUX!H720="","",AUX!H720)</f>
        <v>0</v>
      </c>
      <c r="M152" s="304">
        <f>IF(AUX!I720="","",AUX!I720)</f>
        <v>0</v>
      </c>
      <c r="N152" s="304">
        <f>IF(AUX!J720="","",AUX!J720)</f>
        <v>0</v>
      </c>
      <c r="O152" s="19"/>
      <c r="Q152" s="469">
        <f>AUX!Z720</f>
        <v>1</v>
      </c>
      <c r="R152" s="469">
        <f>AUX!AA720</f>
        <v>1</v>
      </c>
      <c r="S152" s="469">
        <f>AUX!AB720</f>
        <v>1</v>
      </c>
      <c r="T152" s="469">
        <f>AUX!AC720</f>
        <v>0</v>
      </c>
      <c r="U152" s="469">
        <f>AUX!AD720</f>
        <v>0</v>
      </c>
      <c r="V152" s="469">
        <f>AUX!AE720</f>
        <v>0</v>
      </c>
    </row>
    <row r="153" spans="1:22" ht="15" customHeight="1" x14ac:dyDescent="0.2">
      <c r="A153" s="16"/>
      <c r="B153" s="305" t="s">
        <v>217</v>
      </c>
      <c r="C153" s="1"/>
      <c r="D153" s="306">
        <f>IF(AUX!B721="","",AUX!B721)</f>
        <v>9.9503391263790597</v>
      </c>
      <c r="E153" s="306">
        <f>IF(AUX!C721="","",AUX!C721)</f>
        <v>9.3000729751640208</v>
      </c>
      <c r="F153" s="306">
        <f>IF(AUX!D721="","",AUX!D721)</f>
        <v>8.4282175526630692</v>
      </c>
      <c r="G153" s="125"/>
      <c r="H153" s="304">
        <f>IF(AUX!E721="","",AUX!E721)</f>
        <v>9.3740780886549597</v>
      </c>
      <c r="I153" s="304">
        <f>IF(AUX!F721="","",AUX!F721)</f>
        <v>8.8279417725536593</v>
      </c>
      <c r="J153" s="304">
        <f>IF(AUX!G721="","",AUX!G721)</f>
        <v>7.8649335934301403</v>
      </c>
      <c r="K153" s="125"/>
      <c r="L153" s="304">
        <f>IF(AUX!H721="","",AUX!H721)</f>
        <v>9.3396976583993805</v>
      </c>
      <c r="M153" s="304">
        <f>IF(AUX!I721="","",AUX!I721)</f>
        <v>7.0815730228972198</v>
      </c>
      <c r="N153" s="304">
        <f>IF(AUX!J721="","",AUX!J721)</f>
        <v>5.5091670573296003</v>
      </c>
      <c r="O153" s="19"/>
      <c r="Q153" s="469">
        <f>AUX!Z721</f>
        <v>1</v>
      </c>
      <c r="R153" s="469">
        <f>AUX!AA721</f>
        <v>1</v>
      </c>
      <c r="S153" s="469">
        <f>AUX!AB721</f>
        <v>1</v>
      </c>
      <c r="T153" s="469">
        <f>AUX!AC721</f>
        <v>1</v>
      </c>
      <c r="U153" s="469">
        <f>AUX!AD721</f>
        <v>1</v>
      </c>
      <c r="V153" s="469">
        <f>AUX!AE721</f>
        <v>1</v>
      </c>
    </row>
    <row r="154" spans="1:22" ht="15" customHeight="1" x14ac:dyDescent="0.2">
      <c r="A154" s="16"/>
      <c r="B154" s="459" t="s">
        <v>218</v>
      </c>
      <c r="C154" s="1"/>
      <c r="D154" s="460">
        <f>IF(AUX!B722="","",AUX!B722)</f>
        <v>7.1265651424575598</v>
      </c>
      <c r="E154" s="460">
        <f>IF(AUX!C722="","",AUX!C722)</f>
        <v>6.54500337332989</v>
      </c>
      <c r="F154" s="460">
        <f>IF(AUX!D722="","",AUX!D722)</f>
        <v>5.9157079947042703</v>
      </c>
      <c r="G154" s="125"/>
      <c r="H154" s="304">
        <f>IF(AUX!E722="","",AUX!E722)</f>
        <v>6.59569830792136</v>
      </c>
      <c r="I154" s="304">
        <f>IF(AUX!F722="","",AUX!F722)</f>
        <v>6.2347870047031204</v>
      </c>
      <c r="J154" s="304">
        <f>IF(AUX!G722="","",AUX!G722)</f>
        <v>5.5079954579005497</v>
      </c>
      <c r="K154" s="125"/>
      <c r="L154" s="304">
        <f>IF(AUX!H722="","",AUX!H722)</f>
        <v>7.8793825640402497</v>
      </c>
      <c r="M154" s="304">
        <f>IF(AUX!I722="","",AUX!I722)</f>
        <v>6.3624910317304204</v>
      </c>
      <c r="N154" s="304">
        <f>IF(AUX!J722="","",AUX!J722)</f>
        <v>5.5091670573296003</v>
      </c>
      <c r="O154" s="19"/>
      <c r="Q154" s="469">
        <f>AUX!Z722</f>
        <v>1</v>
      </c>
      <c r="R154" s="469">
        <f>AUX!AA722</f>
        <v>1</v>
      </c>
      <c r="S154" s="469">
        <f>AUX!AB722</f>
        <v>1</v>
      </c>
      <c r="T154" s="469">
        <f>AUX!AC722</f>
        <v>-1</v>
      </c>
      <c r="U154" s="469">
        <f>AUX!AD722</f>
        <v>-1</v>
      </c>
      <c r="V154" s="469">
        <f>AUX!AE722</f>
        <v>-1</v>
      </c>
    </row>
    <row r="155" spans="1:22" ht="15" customHeight="1" x14ac:dyDescent="0.2">
      <c r="A155" s="16"/>
      <c r="B155" s="305" t="s">
        <v>219</v>
      </c>
      <c r="C155" s="1"/>
      <c r="D155" s="306">
        <f>IF(AUX!B723="","",AUX!B723)</f>
        <v>7.8833792032615602</v>
      </c>
      <c r="E155" s="306">
        <f>IF(AUX!C723="","",AUX!C723)</f>
        <v>8.0683666485852203</v>
      </c>
      <c r="F155" s="306">
        <f>IF(AUX!D723="","",AUX!D723)</f>
        <v>8.2285544621681392</v>
      </c>
      <c r="G155" s="125"/>
      <c r="H155" s="304">
        <f>IF(AUX!E723="","",AUX!E723)</f>
        <v>8.0218207513577795</v>
      </c>
      <c r="I155" s="304">
        <f>IF(AUX!F723="","",AUX!F723)</f>
        <v>7.8311582226254997</v>
      </c>
      <c r="J155" s="304">
        <f>IF(AUX!G723="","",AUX!G723)</f>
        <v>7.56335685403221</v>
      </c>
      <c r="K155" s="125"/>
      <c r="L155" s="304">
        <f>IF(AUX!H723="","",AUX!H723)</f>
        <v>9.9191892634957899</v>
      </c>
      <c r="M155" s="304">
        <f>IF(AUX!I723="","",AUX!I723)</f>
        <v>8.9331415392395996</v>
      </c>
      <c r="N155" s="304">
        <f>IF(AUX!J723="","",AUX!J723)</f>
        <v>6.7107446482144502</v>
      </c>
      <c r="O155" s="19"/>
      <c r="Q155" s="469">
        <f>AUX!Z723</f>
        <v>-1</v>
      </c>
      <c r="R155" s="469">
        <f>AUX!AA723</f>
        <v>1</v>
      </c>
      <c r="S155" s="469">
        <f>AUX!AB723</f>
        <v>1</v>
      </c>
      <c r="T155" s="469">
        <f>AUX!AC723</f>
        <v>-1</v>
      </c>
      <c r="U155" s="469">
        <f>AUX!AD723</f>
        <v>-1</v>
      </c>
      <c r="V155" s="469">
        <f>AUX!AE723</f>
        <v>1</v>
      </c>
    </row>
    <row r="156" spans="1:22" ht="15" customHeight="1" x14ac:dyDescent="0.2">
      <c r="A156" s="16"/>
      <c r="B156" s="305" t="s">
        <v>220</v>
      </c>
      <c r="C156" s="1"/>
      <c r="D156" s="306">
        <f>IF(AUX!B724="","",AUX!B724)</f>
        <v>39.900038424480002</v>
      </c>
      <c r="E156" s="306">
        <f>IF(AUX!C724="","",AUX!C724)</f>
        <v>39.209263593717402</v>
      </c>
      <c r="F156" s="306">
        <f>IF(AUX!D724="","",AUX!D724)</f>
        <v>37.6145435985405</v>
      </c>
      <c r="G156" s="125"/>
      <c r="H156" s="304">
        <f>IF(AUX!E724="","",AUX!E724)</f>
        <v>39.351501406168097</v>
      </c>
      <c r="I156" s="304">
        <f>IF(AUX!F724="","",AUX!F724)</f>
        <v>38.696049725000897</v>
      </c>
      <c r="J156" s="304">
        <f>IF(AUX!G724="","",AUX!G724)</f>
        <v>37.275960805827502</v>
      </c>
      <c r="K156" s="125"/>
      <c r="L156" s="304">
        <f>IF(AUX!H724="","",AUX!H724)</f>
        <v>39.768437553412099</v>
      </c>
      <c r="M156" s="304">
        <f>IF(AUX!I724="","",AUX!I724)</f>
        <v>37.036279555140197</v>
      </c>
      <c r="N156" s="304">
        <f>IF(AUX!J724="","",AUX!J724)</f>
        <v>33.280451310104503</v>
      </c>
      <c r="O156" s="19"/>
      <c r="Q156" s="469">
        <f>AUX!Z724</f>
        <v>1</v>
      </c>
      <c r="R156" s="469">
        <f>AUX!AA724</f>
        <v>1</v>
      </c>
      <c r="S156" s="469">
        <f>AUX!AB724</f>
        <v>1</v>
      </c>
      <c r="T156" s="469">
        <f>AUX!AC724</f>
        <v>-1</v>
      </c>
      <c r="U156" s="469">
        <f>AUX!AD724</f>
        <v>1</v>
      </c>
      <c r="V156" s="469">
        <f>AUX!AE724</f>
        <v>1</v>
      </c>
    </row>
    <row r="157" spans="1:22" ht="15" customHeight="1" x14ac:dyDescent="0.2">
      <c r="A157" s="16"/>
      <c r="B157" s="459" t="s">
        <v>221</v>
      </c>
      <c r="C157" s="1"/>
      <c r="D157" s="460">
        <f>IF(AUX!B725="","",AUX!B725)</f>
        <v>10.1101272846738</v>
      </c>
      <c r="E157" s="460">
        <f>IF(AUX!C725="","",AUX!C725)</f>
        <v>10.0697663141058</v>
      </c>
      <c r="F157" s="460">
        <f>IF(AUX!D725="","",AUX!D725)</f>
        <v>10.1011552948311</v>
      </c>
      <c r="G157" s="125"/>
      <c r="H157" s="304">
        <f>IF(AUX!E725="","",AUX!E725)</f>
        <v>9.0350066568065408</v>
      </c>
      <c r="I157" s="304">
        <f>IF(AUX!F725="","",AUX!F725)</f>
        <v>9.3285740613460799</v>
      </c>
      <c r="J157" s="304">
        <f>IF(AUX!G725="","",AUX!G725)</f>
        <v>9.6051650549968599</v>
      </c>
      <c r="K157" s="125"/>
      <c r="L157" s="304">
        <f>IF(AUX!H725="","",AUX!H725)</f>
        <v>12.3005318988582</v>
      </c>
      <c r="M157" s="304">
        <f>IF(AUX!I725="","",AUX!I725)</f>
        <v>12.2329199728037</v>
      </c>
      <c r="N157" s="304">
        <f>IF(AUX!J725="","",AUX!J725)</f>
        <v>7.2893339678532501</v>
      </c>
      <c r="O157" s="19"/>
      <c r="Q157" s="469">
        <f>AUX!Z725</f>
        <v>2</v>
      </c>
      <c r="R157" s="469">
        <f>AUX!AA725</f>
        <v>1</v>
      </c>
      <c r="S157" s="469">
        <f>AUX!AB725</f>
        <v>1</v>
      </c>
      <c r="T157" s="469">
        <f>AUX!AC725</f>
        <v>-1</v>
      </c>
      <c r="U157" s="469">
        <f>AUX!AD725</f>
        <v>-1</v>
      </c>
      <c r="V157" s="469">
        <f>AUX!AE725</f>
        <v>1</v>
      </c>
    </row>
    <row r="158" spans="1:22" ht="15" customHeight="1" x14ac:dyDescent="0.2">
      <c r="A158" s="16"/>
      <c r="B158" s="459" t="s">
        <v>222</v>
      </c>
      <c r="C158" s="1"/>
      <c r="D158" s="460">
        <f>IF(AUX!B726="","",AUX!B726)</f>
        <v>6.3889873212833903</v>
      </c>
      <c r="E158" s="460">
        <f>IF(AUX!C726="","",AUX!C726)</f>
        <v>6.5339881122624099</v>
      </c>
      <c r="F158" s="460">
        <f>IF(AUX!D726="","",AUX!D726)</f>
        <v>6.35493230020497</v>
      </c>
      <c r="G158" s="125"/>
      <c r="H158" s="304">
        <f>IF(AUX!E726="","",AUX!E726)</f>
        <v>7.6785374558885797</v>
      </c>
      <c r="I158" s="304">
        <f>IF(AUX!F726="","",AUX!F726)</f>
        <v>7.5811699385653197</v>
      </c>
      <c r="J158" s="304">
        <f>IF(AUX!G726="","",AUX!G726)</f>
        <v>7.4865429241303501</v>
      </c>
      <c r="K158" s="125"/>
      <c r="L158" s="304">
        <f>IF(AUX!H726="","",AUX!H726)</f>
        <v>9.2318081114547095</v>
      </c>
      <c r="M158" s="304">
        <f>IF(AUX!I726="","",AUX!I726)</f>
        <v>9.1226250549194301</v>
      </c>
      <c r="N158" s="304">
        <f>IF(AUX!J726="","",AUX!J726)</f>
        <v>6.1747468879901399</v>
      </c>
      <c r="O158" s="19"/>
      <c r="Q158" s="469">
        <f>AUX!Z726</f>
        <v>-2</v>
      </c>
      <c r="R158" s="469">
        <f>AUX!AA726</f>
        <v>-2</v>
      </c>
      <c r="S158" s="469">
        <f>AUX!AB726</f>
        <v>-2</v>
      </c>
      <c r="T158" s="469">
        <f>AUX!AC726</f>
        <v>-1</v>
      </c>
      <c r="U158" s="469">
        <f>AUX!AD726</f>
        <v>-1</v>
      </c>
      <c r="V158" s="469">
        <f>AUX!AE726</f>
        <v>1</v>
      </c>
    </row>
    <row r="159" spans="1:22" ht="15" customHeight="1" x14ac:dyDescent="0.2">
      <c r="A159" s="16"/>
      <c r="B159" s="459" t="s">
        <v>223</v>
      </c>
      <c r="C159" s="1"/>
      <c r="D159" s="460">
        <f>IF(AUX!B727="","",AUX!B727)</f>
        <v>14.603437338258299</v>
      </c>
      <c r="E159" s="460">
        <f>IF(AUX!C727="","",AUX!C727)</f>
        <v>13.8474007623257</v>
      </c>
      <c r="F159" s="460">
        <f>IF(AUX!D727="","",AUX!D727)</f>
        <v>12.7954077432936</v>
      </c>
      <c r="G159" s="125"/>
      <c r="H159" s="304">
        <f>IF(AUX!E727="","",AUX!E727)</f>
        <v>14.523235291603999</v>
      </c>
      <c r="I159" s="304">
        <f>IF(AUX!F727="","",AUX!F727)</f>
        <v>13.2802304019782</v>
      </c>
      <c r="J159" s="304">
        <f>IF(AUX!G727="","",AUX!G727)</f>
        <v>12.119778148541</v>
      </c>
      <c r="K159" s="125"/>
      <c r="L159" s="304">
        <f>IF(AUX!H727="","",AUX!H727)</f>
        <v>9.0072554728892307</v>
      </c>
      <c r="M159" s="304">
        <f>IF(AUX!I727="","",AUX!I727)</f>
        <v>10.123330514717701</v>
      </c>
      <c r="N159" s="304">
        <f>IF(AUX!J727="","",AUX!J727)</f>
        <v>11.459404531632</v>
      </c>
      <c r="O159" s="19"/>
      <c r="Q159" s="469">
        <f>AUX!Z727</f>
        <v>1</v>
      </c>
      <c r="R159" s="469">
        <f>AUX!AA727</f>
        <v>1</v>
      </c>
      <c r="S159" s="469">
        <f>AUX!AB727</f>
        <v>1</v>
      </c>
      <c r="T159" s="469">
        <f>AUX!AC727</f>
        <v>1</v>
      </c>
      <c r="U159" s="469">
        <f>AUX!AD727</f>
        <v>1</v>
      </c>
      <c r="V159" s="469">
        <f>AUX!AE727</f>
        <v>1</v>
      </c>
    </row>
    <row r="160" spans="1:22" ht="15" customHeight="1" x14ac:dyDescent="0.2">
      <c r="A160" s="16"/>
      <c r="B160" s="305" t="s">
        <v>224</v>
      </c>
      <c r="C160" s="1"/>
      <c r="D160" s="306">
        <f>IF(AUX!B728="","",AUX!B728)</f>
        <v>10.586718448946099</v>
      </c>
      <c r="E160" s="306">
        <f>IF(AUX!C728="","",AUX!C728)</f>
        <v>10.3053037146897</v>
      </c>
      <c r="F160" s="306">
        <f>IF(AUX!D728="","",AUX!D728)</f>
        <v>9.3389450975988009</v>
      </c>
      <c r="G160" s="125"/>
      <c r="H160" s="304">
        <f>IF(AUX!E728="","",AUX!E728)</f>
        <v>10.937818091289399</v>
      </c>
      <c r="I160" s="304">
        <f>IF(AUX!F728="","",AUX!F728)</f>
        <v>10.5554379419833</v>
      </c>
      <c r="J160" s="304">
        <f>IF(AUX!G728="","",AUX!G728)</f>
        <v>9.31183163232817</v>
      </c>
      <c r="K160" s="125"/>
      <c r="L160" s="304">
        <f>IF(AUX!H728="","",AUX!H728)</f>
        <v>5.0346824979178102</v>
      </c>
      <c r="M160" s="304">
        <f>IF(AUX!I728="","",AUX!I728)</f>
        <v>7.6019746410032303</v>
      </c>
      <c r="N160" s="304">
        <f>IF(AUX!J728="","",AUX!J728)</f>
        <v>6.1549338214725298</v>
      </c>
      <c r="O160" s="19"/>
      <c r="Q160" s="469">
        <f>AUX!Z728</f>
        <v>-1</v>
      </c>
      <c r="R160" s="469">
        <f>AUX!AA728</f>
        <v>-1</v>
      </c>
      <c r="S160" s="469">
        <f>AUX!AB728</f>
        <v>1</v>
      </c>
      <c r="T160" s="469">
        <f>AUX!AC728</f>
        <v>2</v>
      </c>
      <c r="U160" s="469">
        <f>AUX!AD728</f>
        <v>1</v>
      </c>
      <c r="V160" s="469">
        <f>AUX!AE728</f>
        <v>1</v>
      </c>
    </row>
    <row r="161" spans="1:22" ht="15" customHeight="1" x14ac:dyDescent="0.2">
      <c r="A161" s="16"/>
      <c r="B161" s="459" t="s">
        <v>225</v>
      </c>
      <c r="C161" s="1"/>
      <c r="D161" s="460">
        <f>IF(AUX!B729="","",AUX!B729)</f>
        <v>4.1020706565553597</v>
      </c>
      <c r="E161" s="460">
        <f>IF(AUX!C729="","",AUX!C729)</f>
        <v>3.84531472899288</v>
      </c>
      <c r="F161" s="460">
        <f>IF(AUX!D729="","",AUX!D729)</f>
        <v>3.20722043674821</v>
      </c>
      <c r="G161" s="125"/>
      <c r="H161" s="304">
        <f>IF(AUX!E729="","",AUX!E729)</f>
        <v>4.1020685655820497</v>
      </c>
      <c r="I161" s="304">
        <f>IF(AUX!F729="","",AUX!F729)</f>
        <v>4.0781709139850202</v>
      </c>
      <c r="J161" s="304">
        <f>IF(AUX!G729="","",AUX!G729)</f>
        <v>3.2304395210063102</v>
      </c>
      <c r="K161" s="125"/>
      <c r="L161" s="304">
        <f>IF(AUX!H729="","",AUX!H729)</f>
        <v>2.8361066720161299</v>
      </c>
      <c r="M161" s="304">
        <f>IF(AUX!I729="","",AUX!I729)</f>
        <v>4.1186620378018297</v>
      </c>
      <c r="N161" s="304">
        <f>IF(AUX!J729="","",AUX!J729)</f>
        <v>2.75754903094409</v>
      </c>
      <c r="O161" s="19"/>
      <c r="Q161" s="469">
        <f>AUX!Z729</f>
        <v>1</v>
      </c>
      <c r="R161" s="469">
        <f>AUX!AA729</f>
        <v>-1</v>
      </c>
      <c r="S161" s="469">
        <f>AUX!AB729</f>
        <v>-1</v>
      </c>
      <c r="T161" s="469">
        <f>AUX!AC729</f>
        <v>1</v>
      </c>
      <c r="U161" s="469">
        <f>AUX!AD729</f>
        <v>-1</v>
      </c>
      <c r="V161" s="469">
        <f>AUX!AE729</f>
        <v>1</v>
      </c>
    </row>
    <row r="162" spans="1:22" ht="15" customHeight="1" x14ac:dyDescent="0.2">
      <c r="A162" s="16"/>
      <c r="B162" s="459" t="s">
        <v>226</v>
      </c>
      <c r="C162" s="1"/>
      <c r="D162" s="460">
        <f>IF(AUX!B730="","",AUX!B730)</f>
        <v>2.2772396071615901</v>
      </c>
      <c r="E162" s="460">
        <f>IF(AUX!C730="","",AUX!C730)</f>
        <v>2.2180242600020699</v>
      </c>
      <c r="F162" s="460">
        <f>IF(AUX!D730="","",AUX!D730)</f>
        <v>2.1381760720786902</v>
      </c>
      <c r="G162" s="125"/>
      <c r="H162" s="304">
        <f>IF(AUX!E730="","",AUX!E730)</f>
        <v>2.4928317445860499</v>
      </c>
      <c r="I162" s="304">
        <f>IF(AUX!F730="","",AUX!F730)</f>
        <v>2.4104610921167602</v>
      </c>
      <c r="J162" s="304">
        <f>IF(AUX!G730="","",AUX!G730)</f>
        <v>2.1471094300557998</v>
      </c>
      <c r="K162" s="125"/>
      <c r="L162" s="304">
        <f>IF(AUX!H730="","",AUX!H730)</f>
        <v>0</v>
      </c>
      <c r="M162" s="304">
        <f>IF(AUX!I730="","",AUX!I730)</f>
        <v>0</v>
      </c>
      <c r="N162" s="304">
        <f>IF(AUX!J730="","",AUX!J730)</f>
        <v>0</v>
      </c>
      <c r="O162" s="19"/>
      <c r="Q162" s="469">
        <f>AUX!Z730</f>
        <v>-1</v>
      </c>
      <c r="R162" s="469">
        <f>AUX!AA730</f>
        <v>-1</v>
      </c>
      <c r="S162" s="469">
        <f>AUX!AB730</f>
        <v>-1</v>
      </c>
      <c r="T162" s="469">
        <f>AUX!AC730</f>
        <v>0</v>
      </c>
      <c r="U162" s="469">
        <f>AUX!AD730</f>
        <v>0</v>
      </c>
      <c r="V162" s="469">
        <f>AUX!AE730</f>
        <v>0</v>
      </c>
    </row>
    <row r="163" spans="1:22" ht="15" customHeight="1" x14ac:dyDescent="0.2">
      <c r="A163" s="16"/>
      <c r="B163" s="305" t="s">
        <v>227</v>
      </c>
      <c r="C163" s="1"/>
      <c r="D163" s="306">
        <f>IF(AUX!B731="","",AUX!B731)</f>
        <v>10.0485942043025</v>
      </c>
      <c r="E163" s="306">
        <f>IF(AUX!C731="","",AUX!C731)</f>
        <v>10.008390109520001</v>
      </c>
      <c r="F163" s="306">
        <f>IF(AUX!D731="","",AUX!D731)</f>
        <v>9.6425388290314196</v>
      </c>
      <c r="G163" s="125"/>
      <c r="H163" s="304">
        <f>IF(AUX!E731="","",AUX!E731)</f>
        <v>11.468838926509701</v>
      </c>
      <c r="I163" s="304">
        <f>IF(AUX!F731="","",AUX!F731)</f>
        <v>11.2034178466035</v>
      </c>
      <c r="J163" s="304">
        <f>IF(AUX!G731="","",AUX!G731)</f>
        <v>11.1125996765523</v>
      </c>
      <c r="K163" s="125"/>
      <c r="L163" s="304">
        <f>IF(AUX!H731="","",AUX!H731)</f>
        <v>18.672248013902902</v>
      </c>
      <c r="M163" s="304">
        <f>IF(AUX!I731="","",AUX!I731)</f>
        <v>24.362597873168401</v>
      </c>
      <c r="N163" s="304">
        <f>IF(AUX!J731="","",AUX!J731)</f>
        <v>25.5734350741524</v>
      </c>
      <c r="O163" s="19"/>
      <c r="Q163" s="469">
        <f>AUX!Z731</f>
        <v>-2</v>
      </c>
      <c r="R163" s="469">
        <f>AUX!AA731</f>
        <v>-2</v>
      </c>
      <c r="S163" s="469">
        <f>AUX!AB731</f>
        <v>-2</v>
      </c>
      <c r="T163" s="469">
        <f>AUX!AC731</f>
        <v>-2</v>
      </c>
      <c r="U163" s="469">
        <f>AUX!AD731</f>
        <v>-2</v>
      </c>
      <c r="V163" s="469">
        <f>AUX!AE731</f>
        <v>-2</v>
      </c>
    </row>
    <row r="164" spans="1:22" ht="15" customHeight="1" x14ac:dyDescent="0.2">
      <c r="A164" s="16"/>
      <c r="B164" s="459" t="s">
        <v>228</v>
      </c>
      <c r="C164" s="1"/>
      <c r="D164" s="460">
        <f>IF(AUX!B732="","",AUX!B732)</f>
        <v>3.3241993086839101</v>
      </c>
      <c r="E164" s="460">
        <f>IF(AUX!C732="","",AUX!C732)</f>
        <v>3.0747346232585202</v>
      </c>
      <c r="F164" s="460">
        <f>IF(AUX!D732="","",AUX!D732)</f>
        <v>2.8990936722965102</v>
      </c>
      <c r="G164" s="125"/>
      <c r="H164" s="304">
        <f>IF(AUX!E732="","",AUX!E732)</f>
        <v>4.1085427558361101</v>
      </c>
      <c r="I164" s="304">
        <f>IF(AUX!F732="","",AUX!F732)</f>
        <v>4.01741379552496</v>
      </c>
      <c r="J164" s="304">
        <f>IF(AUX!G732="","",AUX!G732)</f>
        <v>4.3446646325019396</v>
      </c>
      <c r="K164" s="125"/>
      <c r="L164" s="304">
        <f>IF(AUX!H732="","",AUX!H732)</f>
        <v>10.6379780285857</v>
      </c>
      <c r="M164" s="304">
        <f>IF(AUX!I732="","",AUX!I732)</f>
        <v>15.126938031162499</v>
      </c>
      <c r="N164" s="304">
        <f>IF(AUX!J732="","",AUX!J732)</f>
        <v>16.417415689060999</v>
      </c>
      <c r="O164" s="19"/>
      <c r="Q164" s="469">
        <f>AUX!Z732</f>
        <v>-2</v>
      </c>
      <c r="R164" s="469">
        <f>AUX!AA732</f>
        <v>-2</v>
      </c>
      <c r="S164" s="469">
        <f>AUX!AB732</f>
        <v>-2</v>
      </c>
      <c r="T164" s="469">
        <f>AUX!AC732</f>
        <v>-2</v>
      </c>
      <c r="U164" s="469">
        <f>AUX!AD732</f>
        <v>-2</v>
      </c>
      <c r="V164" s="469">
        <f>AUX!AE732</f>
        <v>-2</v>
      </c>
    </row>
    <row r="165" spans="1:22" ht="15" customHeight="1" x14ac:dyDescent="0.2">
      <c r="A165" s="16"/>
      <c r="B165" s="305" t="s">
        <v>229</v>
      </c>
      <c r="C165" s="1"/>
      <c r="D165" s="306">
        <f>IF(AUX!B733="","",AUX!B733)</f>
        <v>1.4071186596285099</v>
      </c>
      <c r="E165" s="306">
        <f>IF(AUX!C733="","",AUX!C733)</f>
        <v>1.33593648536327</v>
      </c>
      <c r="F165" s="306">
        <f>IF(AUX!D733="","",AUX!D733)</f>
        <v>1.5936667840543599</v>
      </c>
      <c r="G165" s="125"/>
      <c r="H165" s="304">
        <f>IF(AUX!E733="","",AUX!E733)</f>
        <v>1.3432283545342401</v>
      </c>
      <c r="I165" s="304">
        <f>IF(AUX!F733="","",AUX!F733)</f>
        <v>1.10319718103958</v>
      </c>
      <c r="J165" s="304">
        <f>IF(AUX!G733="","",AUX!G733)</f>
        <v>1.2252152112036501</v>
      </c>
      <c r="K165" s="125"/>
      <c r="L165" s="304">
        <f>IF(AUX!H733="","",AUX!H733)</f>
        <v>1.41094858425702</v>
      </c>
      <c r="M165" s="304">
        <f>IF(AUX!I733="","",AUX!I733)</f>
        <v>1.3774956824437701</v>
      </c>
      <c r="N165" s="304">
        <f>IF(AUX!J733="","",AUX!J733)</f>
        <v>0.70392742226705496</v>
      </c>
      <c r="O165" s="19"/>
      <c r="Q165" s="469">
        <f>AUX!Z733</f>
        <v>1</v>
      </c>
      <c r="R165" s="469">
        <f>AUX!AA733</f>
        <v>1</v>
      </c>
      <c r="S165" s="469">
        <f>AUX!AB733</f>
        <v>2</v>
      </c>
      <c r="T165" s="469">
        <f>AUX!AC733</f>
        <v>-1</v>
      </c>
      <c r="U165" s="469">
        <f>AUX!AD733</f>
        <v>-1</v>
      </c>
      <c r="V165" s="469">
        <f>AUX!AE733</f>
        <v>1</v>
      </c>
    </row>
    <row r="166" spans="1:22" ht="15" customHeight="1" x14ac:dyDescent="0.2">
      <c r="A166" s="16"/>
      <c r="B166" s="305" t="s">
        <v>230</v>
      </c>
      <c r="C166" s="1"/>
      <c r="D166" s="306">
        <f>IF(AUX!B734="","",AUX!B734)</f>
        <v>3.16185177168899</v>
      </c>
      <c r="E166" s="306">
        <f>IF(AUX!C734="","",AUX!C734)</f>
        <v>3.14708897052313</v>
      </c>
      <c r="F166" s="306">
        <f>IF(AUX!D734="","",AUX!D734)</f>
        <v>2.9648404987539698</v>
      </c>
      <c r="G166" s="125"/>
      <c r="H166" s="304">
        <f>IF(AUX!E734="","",AUX!E734)</f>
        <v>2.8770585676357201</v>
      </c>
      <c r="I166" s="304">
        <f>IF(AUX!F734="","",AUX!F734)</f>
        <v>3.1772548924025101</v>
      </c>
      <c r="J166" s="304">
        <f>IF(AUX!G734="","",AUX!G734)</f>
        <v>2.7868294122671502</v>
      </c>
      <c r="K166" s="125"/>
      <c r="L166" s="304">
        <f>IF(AUX!H734="","",AUX!H734)</f>
        <v>1.4603150943591201</v>
      </c>
      <c r="M166" s="304">
        <f>IF(AUX!I734="","",AUX!I734)</f>
        <v>1.4381639823335901</v>
      </c>
      <c r="N166" s="304">
        <f>IF(AUX!J734="","",AUX!J734)</f>
        <v>1.99922855549363</v>
      </c>
      <c r="O166" s="19"/>
      <c r="Q166" s="469">
        <f>AUX!Z734</f>
        <v>1</v>
      </c>
      <c r="R166" s="469">
        <f>AUX!AA734</f>
        <v>-1</v>
      </c>
      <c r="S166" s="469">
        <f>AUX!AB734</f>
        <v>1</v>
      </c>
      <c r="T166" s="469">
        <f>AUX!AC734</f>
        <v>1</v>
      </c>
      <c r="U166" s="469">
        <f>AUX!AD734</f>
        <v>1</v>
      </c>
      <c r="V166" s="469">
        <f>AUX!AE734</f>
        <v>1</v>
      </c>
    </row>
    <row r="167" spans="1:22" ht="15" customHeight="1" x14ac:dyDescent="0.2">
      <c r="A167" s="16"/>
      <c r="B167" s="459" t="s">
        <v>231</v>
      </c>
      <c r="C167" s="1"/>
      <c r="D167" s="460">
        <f>IF(AUX!B735="","",AUX!B735)</f>
        <v>1.30232080257486</v>
      </c>
      <c r="E167" s="460">
        <f>IF(AUX!C735="","",AUX!C735)</f>
        <v>1.3292145592343401</v>
      </c>
      <c r="F167" s="460">
        <f>IF(AUX!D735="","",AUX!D735)</f>
        <v>1.27668689058577</v>
      </c>
      <c r="G167" s="125"/>
      <c r="H167" s="304">
        <f>IF(AUX!E735="","",AUX!E735)</f>
        <v>1.0646763243780599</v>
      </c>
      <c r="I167" s="304">
        <f>IF(AUX!F735="","",AUX!F735)</f>
        <v>1.4195243185678901</v>
      </c>
      <c r="J167" s="304">
        <f>IF(AUX!G735="","",AUX!G735)</f>
        <v>1.2187096674603399</v>
      </c>
      <c r="K167" s="125"/>
      <c r="L167" s="304">
        <f>IF(AUX!H735="","",AUX!H735)</f>
        <v>0</v>
      </c>
      <c r="M167" s="304">
        <f>IF(AUX!I735="","",AUX!I735)</f>
        <v>0.71908199116679705</v>
      </c>
      <c r="N167" s="304">
        <f>IF(AUX!J735="","",AUX!J735)</f>
        <v>0.70392742226705496</v>
      </c>
      <c r="O167" s="19"/>
      <c r="Q167" s="469">
        <f>AUX!Z735</f>
        <v>1</v>
      </c>
      <c r="R167" s="469">
        <f>AUX!AA735</f>
        <v>-1</v>
      </c>
      <c r="S167" s="469">
        <f>AUX!AB735</f>
        <v>1</v>
      </c>
      <c r="T167" s="469">
        <f>AUX!AC735</f>
        <v>0</v>
      </c>
      <c r="U167" s="469">
        <f>AUX!AD735</f>
        <v>1</v>
      </c>
      <c r="V167" s="469">
        <f>AUX!AE735</f>
        <v>1</v>
      </c>
    </row>
    <row r="168" spans="1:22" ht="15" customHeight="1" x14ac:dyDescent="0.2">
      <c r="A168" s="16"/>
      <c r="B168" s="305" t="s">
        <v>232</v>
      </c>
      <c r="C168" s="1"/>
      <c r="D168" s="306">
        <f>IF(AUX!B736="","",AUX!B736)</f>
        <v>1.71372184451752</v>
      </c>
      <c r="E168" s="306">
        <f>IF(AUX!C736="","",AUX!C736)</f>
        <v>1.83282003753121</v>
      </c>
      <c r="F168" s="306">
        <f>IF(AUX!D736="","",AUX!D736)</f>
        <v>1.6973678526700799</v>
      </c>
      <c r="G168" s="125"/>
      <c r="H168" s="304">
        <f>IF(AUX!E736="","",AUX!E736)</f>
        <v>1.92521872891284</v>
      </c>
      <c r="I168" s="304">
        <f>IF(AUX!F736="","",AUX!F736)</f>
        <v>1.9500869820047599</v>
      </c>
      <c r="J168" s="304">
        <f>IF(AUX!G736="","",AUX!G736)</f>
        <v>1.6691060240772599</v>
      </c>
      <c r="K168" s="125"/>
      <c r="L168" s="304">
        <f>IF(AUX!H736="","",AUX!H736)</f>
        <v>0</v>
      </c>
      <c r="M168" s="304">
        <f>IF(AUX!I736="","",AUX!I736)</f>
        <v>0</v>
      </c>
      <c r="N168" s="304">
        <f>IF(AUX!J736="","",AUX!J736)</f>
        <v>0</v>
      </c>
      <c r="O168" s="19"/>
      <c r="Q168" s="469">
        <f>AUX!Z736</f>
        <v>-1</v>
      </c>
      <c r="R168" s="469">
        <f>AUX!AA736</f>
        <v>-1</v>
      </c>
      <c r="S168" s="469">
        <f>AUX!AB736</f>
        <v>1</v>
      </c>
      <c r="T168" s="469">
        <f>AUX!AC736</f>
        <v>0</v>
      </c>
      <c r="U168" s="469">
        <f>AUX!AD736</f>
        <v>0</v>
      </c>
      <c r="V168" s="469">
        <f>AUX!AE736</f>
        <v>0</v>
      </c>
    </row>
    <row r="169" spans="1:22" ht="15" customHeight="1" x14ac:dyDescent="0.2">
      <c r="A169" s="16"/>
      <c r="B169" s="305" t="s">
        <v>233</v>
      </c>
      <c r="C169" s="1"/>
      <c r="D169" s="306">
        <f>IF(AUX!B737="","",AUX!B737)</f>
        <v>8.2213200272079803</v>
      </c>
      <c r="E169" s="306">
        <f>IF(AUX!C737="","",AUX!C737)</f>
        <v>8.2562367414970108</v>
      </c>
      <c r="F169" s="306">
        <f>IF(AUX!D737="","",AUX!D737)</f>
        <v>7.8574770524996103</v>
      </c>
      <c r="G169" s="125"/>
      <c r="H169" s="304">
        <f>IF(AUX!E737="","",AUX!E737)</f>
        <v>7.9860025374601902</v>
      </c>
      <c r="I169" s="304">
        <f>IF(AUX!F737="","",AUX!F737)</f>
        <v>7.1660047950624497</v>
      </c>
      <c r="J169" s="304">
        <f>IF(AUX!G737="","",AUX!G737)</f>
        <v>6.2925628821207598</v>
      </c>
      <c r="K169" s="125"/>
      <c r="L169" s="304">
        <f>IF(AUX!H737="","",AUX!H737)</f>
        <v>7.0210597942456099</v>
      </c>
      <c r="M169" s="304">
        <f>IF(AUX!I737="","",AUX!I737)</f>
        <v>7.5270957240708203</v>
      </c>
      <c r="N169" s="304">
        <f>IF(AUX!J737="","",AUX!J737)</f>
        <v>5.9466614053367799</v>
      </c>
      <c r="O169" s="19"/>
      <c r="Q169" s="469">
        <f>AUX!Z737</f>
        <v>1</v>
      </c>
      <c r="R169" s="469">
        <f>AUX!AA737</f>
        <v>2</v>
      </c>
      <c r="S169" s="469">
        <f>AUX!AB737</f>
        <v>2</v>
      </c>
      <c r="T169" s="469">
        <f>AUX!AC737</f>
        <v>1</v>
      </c>
      <c r="U169" s="469">
        <f>AUX!AD737</f>
        <v>-1</v>
      </c>
      <c r="V169" s="469">
        <f>AUX!AE737</f>
        <v>1</v>
      </c>
    </row>
    <row r="170" spans="1:22" ht="15" customHeight="1" x14ac:dyDescent="0.2">
      <c r="A170" s="16"/>
      <c r="B170" s="305" t="s">
        <v>234</v>
      </c>
      <c r="C170" s="1"/>
      <c r="D170" s="306">
        <f>IF(AUX!B738="","",AUX!B738)</f>
        <v>12.127815852675401</v>
      </c>
      <c r="E170" s="306">
        <f>IF(AUX!C738="","",AUX!C738)</f>
        <v>11.8832611016709</v>
      </c>
      <c r="F170" s="306">
        <f>IF(AUX!D738="","",AUX!D738)</f>
        <v>12.1682660381804</v>
      </c>
      <c r="G170" s="125"/>
      <c r="H170" s="304">
        <f>IF(AUX!E738="","",AUX!E738)</f>
        <v>10.702421605599501</v>
      </c>
      <c r="I170" s="304">
        <f>IF(AUX!F738="","",AUX!F738)</f>
        <v>10.972486588731799</v>
      </c>
      <c r="J170" s="304">
        <f>IF(AUX!G738="","",AUX!G738)</f>
        <v>11.5971364213183</v>
      </c>
      <c r="K170" s="125"/>
      <c r="L170" s="304">
        <f>IF(AUX!H738="","",AUX!H738)</f>
        <v>8.8128847042078604</v>
      </c>
      <c r="M170" s="304">
        <f>IF(AUX!I738="","",AUX!I738)</f>
        <v>7.4184216369653697</v>
      </c>
      <c r="N170" s="304">
        <f>IF(AUX!J738="","",AUX!J738)</f>
        <v>12.7496820480872</v>
      </c>
      <c r="O170" s="19"/>
      <c r="Q170" s="469">
        <f>AUX!Z738</f>
        <v>2</v>
      </c>
      <c r="R170" s="469">
        <f>AUX!AA738</f>
        <v>1</v>
      </c>
      <c r="S170" s="469">
        <f>AUX!AB738</f>
        <v>1</v>
      </c>
      <c r="T170" s="469">
        <f>AUX!AC738</f>
        <v>1</v>
      </c>
      <c r="U170" s="469">
        <f>AUX!AD738</f>
        <v>1</v>
      </c>
      <c r="V170" s="469">
        <f>AUX!AE738</f>
        <v>-1</v>
      </c>
    </row>
    <row r="171" spans="1:22" ht="15" customHeight="1" x14ac:dyDescent="0.2">
      <c r="A171" s="16"/>
      <c r="B171" s="459" t="s">
        <v>235</v>
      </c>
      <c r="C171" s="1"/>
      <c r="D171" s="460">
        <f>IF(AUX!B739="","",AUX!B739)</f>
        <v>2.3234071836897598</v>
      </c>
      <c r="E171" s="460">
        <f>IF(AUX!C739="","",AUX!C739)</f>
        <v>2.16485038924883</v>
      </c>
      <c r="F171" s="460">
        <f>IF(AUX!D739="","",AUX!D739)</f>
        <v>2.27150519433272</v>
      </c>
      <c r="G171" s="125"/>
      <c r="H171" s="304">
        <f>IF(AUX!E739="","",AUX!E739)</f>
        <v>1.83946600242945</v>
      </c>
      <c r="I171" s="304">
        <f>IF(AUX!F739="","",AUX!F739)</f>
        <v>1.82537899294049</v>
      </c>
      <c r="J171" s="304">
        <f>IF(AUX!G739="","",AUX!G739)</f>
        <v>1.9565866701341099</v>
      </c>
      <c r="K171" s="125"/>
      <c r="L171" s="304">
        <f>IF(AUX!H739="","",AUX!H739)</f>
        <v>2.7074222018429399</v>
      </c>
      <c r="M171" s="304">
        <f>IF(AUX!I739="","",AUX!I739)</f>
        <v>3.3167305213619702</v>
      </c>
      <c r="N171" s="304">
        <f>IF(AUX!J739="","",AUX!J739)</f>
        <v>4.0626789100882101</v>
      </c>
      <c r="O171" s="19"/>
      <c r="Q171" s="469">
        <f>AUX!Z739</f>
        <v>2</v>
      </c>
      <c r="R171" s="469">
        <f>AUX!AA739</f>
        <v>1</v>
      </c>
      <c r="S171" s="469">
        <f>AUX!AB739</f>
        <v>1</v>
      </c>
      <c r="T171" s="469">
        <f>AUX!AC739</f>
        <v>-1</v>
      </c>
      <c r="U171" s="469">
        <f>AUX!AD739</f>
        <v>-1</v>
      </c>
      <c r="V171" s="469">
        <f>AUX!AE739</f>
        <v>-1</v>
      </c>
    </row>
    <row r="172" spans="1:22" ht="15" customHeight="1" x14ac:dyDescent="0.2">
      <c r="A172" s="16"/>
      <c r="B172" s="459" t="s">
        <v>236</v>
      </c>
      <c r="C172" s="1"/>
      <c r="D172" s="460">
        <f>IF(AUX!B740="","",AUX!B740)</f>
        <v>0.86517272303494197</v>
      </c>
      <c r="E172" s="460">
        <f>IF(AUX!C740="","",AUX!C740)</f>
        <v>0.78049989686825305</v>
      </c>
      <c r="F172" s="460">
        <f>IF(AUX!D740="","",AUX!D740)</f>
        <v>0.71880486921862896</v>
      </c>
      <c r="G172" s="125"/>
      <c r="H172" s="304">
        <f>IF(AUX!E740="","",AUX!E740)</f>
        <v>0.95389580871801904</v>
      </c>
      <c r="I172" s="304">
        <f>IF(AUX!F740="","",AUX!F740)</f>
        <v>0.86615633560610406</v>
      </c>
      <c r="J172" s="304">
        <f>IF(AUX!G740="","",AUX!G740)</f>
        <v>0.93959905475939798</v>
      </c>
      <c r="K172" s="125"/>
      <c r="L172" s="304">
        <f>IF(AUX!H740="","",AUX!H740)</f>
        <v>2.1985758259016799</v>
      </c>
      <c r="M172" s="304">
        <f>IF(AUX!I740="","",AUX!I740)</f>
        <v>0.71908199116679705</v>
      </c>
      <c r="N172" s="304">
        <f>IF(AUX!J740="","",AUX!J740)</f>
        <v>1.39815623503481</v>
      </c>
      <c r="O172" s="19"/>
      <c r="Q172" s="469">
        <f>AUX!Z740</f>
        <v>-1</v>
      </c>
      <c r="R172" s="469">
        <f>AUX!AA740</f>
        <v>-1</v>
      </c>
      <c r="S172" s="469">
        <f>AUX!AB740</f>
        <v>-1</v>
      </c>
      <c r="T172" s="469">
        <f>AUX!AC740</f>
        <v>-1</v>
      </c>
      <c r="U172" s="469">
        <f>AUX!AD740</f>
        <v>1</v>
      </c>
      <c r="V172" s="469">
        <f>AUX!AE740</f>
        <v>-1</v>
      </c>
    </row>
    <row r="173" spans="1:22" ht="15" customHeight="1" x14ac:dyDescent="0.2">
      <c r="A173" s="16"/>
      <c r="B173" s="459" t="s">
        <v>237</v>
      </c>
      <c r="C173" s="1"/>
      <c r="D173" s="460">
        <f>IF(AUX!B741="","",AUX!B741)</f>
        <v>3.7273231899488799</v>
      </c>
      <c r="E173" s="460">
        <f>IF(AUX!C741="","",AUX!C741)</f>
        <v>3.7064979225920398</v>
      </c>
      <c r="F173" s="460">
        <f>IF(AUX!D741="","",AUX!D741)</f>
        <v>3.8051665896922402</v>
      </c>
      <c r="G173" s="125"/>
      <c r="H173" s="304">
        <f>IF(AUX!E741="","",AUX!E741)</f>
        <v>2.9801884215525098</v>
      </c>
      <c r="I173" s="304">
        <f>IF(AUX!F741="","",AUX!F741)</f>
        <v>3.3314960542488401</v>
      </c>
      <c r="J173" s="304">
        <f>IF(AUX!G741="","",AUX!G741)</f>
        <v>3.4859799576764101</v>
      </c>
      <c r="K173" s="125"/>
      <c r="L173" s="304">
        <f>IF(AUX!H741="","",AUX!H741)</f>
        <v>3.1848323136466798</v>
      </c>
      <c r="M173" s="304">
        <f>IF(AUX!I741="","",AUX!I741)</f>
        <v>1.94444514210301</v>
      </c>
      <c r="N173" s="304">
        <f>IF(AUX!J741="","",AUX!J741)</f>
        <v>3.1503489352671599</v>
      </c>
      <c r="O173" s="19"/>
      <c r="Q173" s="469">
        <f>AUX!Z741</f>
        <v>2</v>
      </c>
      <c r="R173" s="469">
        <f>AUX!AA741</f>
        <v>1</v>
      </c>
      <c r="S173" s="469">
        <f>AUX!AB741</f>
        <v>1</v>
      </c>
      <c r="T173" s="469">
        <f>AUX!AC741</f>
        <v>-1</v>
      </c>
      <c r="U173" s="469">
        <f>AUX!AD741</f>
        <v>1</v>
      </c>
      <c r="V173" s="469">
        <f>AUX!AE741</f>
        <v>1</v>
      </c>
    </row>
    <row r="174" spans="1:22" ht="15" customHeight="1" x14ac:dyDescent="0.2">
      <c r="A174" s="16"/>
      <c r="B174" s="459" t="s">
        <v>238</v>
      </c>
      <c r="C174" s="1"/>
      <c r="D174" s="460">
        <f>IF(AUX!B742="","",AUX!B742)</f>
        <v>1.58205519668839</v>
      </c>
      <c r="E174" s="460">
        <f>IF(AUX!C742="","",AUX!C742)</f>
        <v>1.5421521396909501</v>
      </c>
      <c r="F174" s="460">
        <f>IF(AUX!D742="","",AUX!D742)</f>
        <v>1.65305753973389</v>
      </c>
      <c r="G174" s="125"/>
      <c r="H174" s="304">
        <f>IF(AUX!E742="","",AUX!E742)</f>
        <v>1.5400741346783799</v>
      </c>
      <c r="I174" s="304">
        <f>IF(AUX!F742="","",AUX!F742)</f>
        <v>1.4845560759599701</v>
      </c>
      <c r="J174" s="304">
        <f>IF(AUX!G742="","",AUX!G742)</f>
        <v>1.5837972636442099</v>
      </c>
      <c r="K174" s="125"/>
      <c r="L174" s="304">
        <f>IF(AUX!H742="","",AUX!H742)</f>
        <v>0.72205436281656299</v>
      </c>
      <c r="M174" s="304">
        <f>IF(AUX!I742="","",AUX!I742)</f>
        <v>0</v>
      </c>
      <c r="N174" s="304">
        <f>IF(AUX!J742="","",AUX!J742)</f>
        <v>0.70392742226705496</v>
      </c>
      <c r="O174" s="19"/>
      <c r="Q174" s="469">
        <f>AUX!Z742</f>
        <v>1</v>
      </c>
      <c r="R174" s="469">
        <f>AUX!AA742</f>
        <v>1</v>
      </c>
      <c r="S174" s="469">
        <f>AUX!AB742</f>
        <v>1</v>
      </c>
      <c r="T174" s="469">
        <f>AUX!AC742</f>
        <v>1</v>
      </c>
      <c r="U174" s="469">
        <f>AUX!AD742</f>
        <v>0</v>
      </c>
      <c r="V174" s="469">
        <f>AUX!AE742</f>
        <v>1</v>
      </c>
    </row>
    <row r="175" spans="1:22" ht="15" customHeight="1" x14ac:dyDescent="0.2">
      <c r="A175" s="19"/>
      <c r="B175" s="772" t="str">
        <f>AUX!A2 &amp; ": TMP ARS vs TMP Continente  ;  " &amp; AUX!A3 &amp; ": TMP ACeS/ULS vs TMP ARS"</f>
        <v>ARS Norte: TMP ARS vs TMP Continente  ;  ACES Gerês/Cabreira: TMP ACeS/ULS vs TMP ARS</v>
      </c>
      <c r="C175" s="772"/>
      <c r="D175" s="772"/>
      <c r="E175" s="772"/>
      <c r="F175" s="772"/>
      <c r="G175" s="772"/>
      <c r="H175" s="772"/>
      <c r="I175" s="772"/>
      <c r="J175" s="762" t="s">
        <v>183</v>
      </c>
      <c r="K175" s="645"/>
      <c r="L175" s="645"/>
      <c r="M175" s="645"/>
      <c r="N175" s="645"/>
      <c r="O175" s="19"/>
    </row>
    <row r="176" spans="1:22" ht="12.95" customHeight="1" x14ac:dyDescent="0.2">
      <c r="A176" s="19"/>
      <c r="B176" s="431"/>
      <c r="C176" s="426"/>
      <c r="D176" s="426"/>
      <c r="E176" s="426"/>
      <c r="F176" s="309"/>
      <c r="G176" s="309"/>
      <c r="H176" s="309"/>
      <c r="I176" s="309"/>
      <c r="J176" s="645"/>
      <c r="K176" s="645"/>
      <c r="L176" s="645"/>
      <c r="M176" s="645"/>
      <c r="N176" s="645"/>
      <c r="O176" s="19"/>
    </row>
    <row r="177" spans="1:15" ht="20.100000000000001" customHeight="1" x14ac:dyDescent="0.2">
      <c r="A177" s="19"/>
      <c r="B177" s="126" t="s">
        <v>67</v>
      </c>
      <c r="D177" s="19"/>
      <c r="E177" s="19"/>
      <c r="F177" s="19"/>
      <c r="H177" s="2"/>
      <c r="I177" s="2"/>
      <c r="J177" s="2"/>
      <c r="K177" s="2"/>
      <c r="L177" s="3"/>
      <c r="M177" s="3"/>
      <c r="N177" s="4"/>
      <c r="O177" s="19"/>
    </row>
    <row r="178" spans="1:15" ht="12.75" customHeight="1" x14ac:dyDescent="0.2">
      <c r="A178" s="19"/>
      <c r="B178" s="19"/>
      <c r="D178" s="19"/>
      <c r="E178" s="19"/>
      <c r="F178" s="19"/>
      <c r="H178" s="19"/>
      <c r="I178" s="19"/>
      <c r="J178" s="19"/>
      <c r="K178" s="19"/>
      <c r="L178" s="19"/>
      <c r="M178" s="19"/>
      <c r="N178" s="19"/>
      <c r="O178" s="19"/>
    </row>
    <row r="179" spans="1:15" ht="75.75" customHeight="1" x14ac:dyDescent="0.2">
      <c r="A179" s="19"/>
      <c r="B179" s="774" t="s">
        <v>252</v>
      </c>
      <c r="C179" s="774"/>
      <c r="D179" s="774"/>
      <c r="E179" s="774"/>
      <c r="F179" s="774"/>
      <c r="G179" s="774"/>
      <c r="H179" s="774"/>
      <c r="I179" s="774"/>
      <c r="J179" s="774"/>
      <c r="K179" s="774"/>
      <c r="L179" s="774"/>
      <c r="M179" s="774"/>
      <c r="N179" s="774"/>
      <c r="O179" s="19"/>
    </row>
    <row r="180" spans="1:15" ht="14.25" customHeight="1" x14ac:dyDescent="0.2">
      <c r="A180" s="19"/>
      <c r="B180" s="19"/>
      <c r="D180" s="19"/>
      <c r="E180" s="19"/>
      <c r="F180" s="19"/>
      <c r="H180" s="19"/>
      <c r="I180" s="19"/>
      <c r="J180" s="19"/>
      <c r="K180" s="19"/>
      <c r="L180" s="19"/>
      <c r="M180" s="19"/>
      <c r="N180" s="19"/>
      <c r="O180" s="19"/>
    </row>
    <row r="181" spans="1:15" ht="15" customHeight="1" x14ac:dyDescent="0.2">
      <c r="A181" s="19"/>
      <c r="B181" s="19"/>
      <c r="D181" s="19"/>
      <c r="E181" s="19"/>
      <c r="F181" s="19"/>
      <c r="H181" s="2"/>
      <c r="I181" s="2"/>
      <c r="J181" s="2"/>
      <c r="K181" s="2"/>
      <c r="L181" s="3"/>
      <c r="M181" s="3"/>
      <c r="N181" s="3"/>
      <c r="O181" s="19"/>
    </row>
    <row r="182" spans="1:15" ht="15" customHeight="1" x14ac:dyDescent="0.2">
      <c r="A182" s="19"/>
      <c r="B182" s="19"/>
      <c r="D182" s="19"/>
      <c r="E182" s="19"/>
      <c r="F182" s="19"/>
      <c r="H182" s="2"/>
      <c r="I182" s="2"/>
      <c r="J182" s="2"/>
      <c r="K182" s="2"/>
      <c r="L182" s="3"/>
      <c r="M182" s="3"/>
      <c r="N182" s="3"/>
      <c r="O182" s="19"/>
    </row>
    <row r="183" spans="1:15" ht="15" customHeight="1" thickBot="1" x14ac:dyDescent="0.25">
      <c r="A183" s="19"/>
      <c r="B183" s="19"/>
      <c r="D183" s="19"/>
      <c r="E183" s="19"/>
      <c r="F183" s="19"/>
      <c r="H183" s="2"/>
      <c r="I183" s="2"/>
      <c r="J183" s="2"/>
      <c r="K183" s="2"/>
      <c r="L183" s="3"/>
      <c r="M183" s="3"/>
      <c r="N183" s="3"/>
      <c r="O183" s="19"/>
    </row>
    <row r="184" spans="1:15" ht="9.9499999999999993" customHeight="1" x14ac:dyDescent="0.2">
      <c r="A184" s="19"/>
      <c r="B184" s="771"/>
      <c r="C184" s="771"/>
      <c r="D184" s="771"/>
      <c r="E184" s="771"/>
      <c r="F184" s="771"/>
      <c r="G184" s="771"/>
      <c r="H184" s="771"/>
      <c r="I184" s="771"/>
      <c r="J184" s="771"/>
      <c r="K184" s="771"/>
      <c r="L184" s="771"/>
      <c r="M184" s="771"/>
      <c r="N184" s="771"/>
      <c r="O184" s="19"/>
    </row>
  </sheetData>
  <mergeCells count="43">
    <mergeCell ref="G28:N28"/>
    <mergeCell ref="B179:N179"/>
    <mergeCell ref="J175:N176"/>
    <mergeCell ref="J123:N124"/>
    <mergeCell ref="J74:N75"/>
    <mergeCell ref="B175:I175"/>
    <mergeCell ref="H27:N27"/>
    <mergeCell ref="B184:N184"/>
    <mergeCell ref="B14:G14"/>
    <mergeCell ref="B15:G15"/>
    <mergeCell ref="B74:I74"/>
    <mergeCell ref="B78:N78"/>
    <mergeCell ref="B80:B81"/>
    <mergeCell ref="D80:F80"/>
    <mergeCell ref="H80:J80"/>
    <mergeCell ref="L80:N80"/>
    <mergeCell ref="B123:I123"/>
    <mergeCell ref="B127:N127"/>
    <mergeCell ref="B129:B130"/>
    <mergeCell ref="D129:F129"/>
    <mergeCell ref="H129:J129"/>
    <mergeCell ref="L129:N129"/>
    <mergeCell ref="B6:N6"/>
    <mergeCell ref="B7:G7"/>
    <mergeCell ref="B8:G8"/>
    <mergeCell ref="B9:G9"/>
    <mergeCell ref="B10:G10"/>
    <mergeCell ref="H2:N2"/>
    <mergeCell ref="B2:D2"/>
    <mergeCell ref="B17:N17"/>
    <mergeCell ref="B30:N30"/>
    <mergeCell ref="B32:B33"/>
    <mergeCell ref="D32:F32"/>
    <mergeCell ref="H32:J32"/>
    <mergeCell ref="L32:N32"/>
    <mergeCell ref="B19:E28"/>
    <mergeCell ref="G19:N19"/>
    <mergeCell ref="B11:G11"/>
    <mergeCell ref="B12:G12"/>
    <mergeCell ref="B13:G13"/>
    <mergeCell ref="H21:N21"/>
    <mergeCell ref="H25:N25"/>
    <mergeCell ref="H23:N23"/>
  </mergeCells>
  <conditionalFormatting sqref="H34:J73 H82:J122 H131:J174">
    <cfRule type="expression" dxfId="7" priority="21">
      <formula>Q34=-2</formula>
    </cfRule>
    <cfRule type="expression" dxfId="6" priority="22">
      <formula>Q34=-1</formula>
    </cfRule>
    <cfRule type="expression" dxfId="5" priority="23">
      <formula>Q34=1</formula>
    </cfRule>
    <cfRule type="expression" dxfId="4" priority="24">
      <formula>Q34=2</formula>
    </cfRule>
  </conditionalFormatting>
  <conditionalFormatting sqref="L34:N73 L82:N122 L131:N174">
    <cfRule type="expression" dxfId="3" priority="17">
      <formula>T34=-2</formula>
    </cfRule>
    <cfRule type="expression" dxfId="2" priority="18">
      <formula>T34=-1</formula>
    </cfRule>
    <cfRule type="expression" dxfId="1" priority="19">
      <formula>T34=1</formula>
    </cfRule>
    <cfRule type="expression" dxfId="0" priority="20">
      <formula>T34=2</formula>
    </cfRule>
  </conditionalFormatting>
  <hyperlinks>
    <hyperlink ref="B4" location="INDICE!A1" display="Índice" xr:uid="{00000000-0004-0000-0900-000000000000}"/>
    <hyperlink ref="B76" location="'D03'!A1" display="Topo" xr:uid="{00000000-0004-0000-0900-000001000000}"/>
    <hyperlink ref="B9" location="'D01'!A16" display="Óbitos e Taxa Bruta de Mortalidade" xr:uid="{00000000-0004-0000-0900-000002000000}"/>
    <hyperlink ref="B7:G7" location="'D01'!A17" display="Nascimentos Pré-Termo e Baixo Peso à Nascença" xr:uid="{00000000-0004-0000-0900-000003000000}"/>
    <hyperlink ref="B9:G9" location="'D01'!A45" display="Óbitos e Taxa Bruta de Mortalidade" xr:uid="{00000000-0004-0000-0900-000004000000}"/>
    <hyperlink ref="B10:G10" location="'D01'!A63" display="Mortalidade Infantil e Componentes" xr:uid="{00000000-0004-0000-0900-000005000000}"/>
    <hyperlink ref="B11:G11" location="'D02'!A17" display="Mortalidade Proporcional" xr:uid="{00000000-0004-0000-0900-000006000000}"/>
    <hyperlink ref="B12:G12" location="'D03'!A17" display="Taxa de Mortalidade Padronizada pela idade (TMP)" xr:uid="{00000000-0004-0000-0900-000007000000}"/>
    <hyperlink ref="B13:G13" location="'D04'!A17" display="Morbilidade nos Cuidados de Saúde Primários" xr:uid="{00000000-0004-0000-0900-000008000000}"/>
    <hyperlink ref="B14:G14" location="'D05'!A17" display="VIH /sida" xr:uid="{00000000-0004-0000-0900-000009000000}"/>
    <hyperlink ref="B15:G15" location="'D05'!A79" display="Tuberculose" xr:uid="{00000000-0004-0000-0900-00000A000000}"/>
    <hyperlink ref="B125" location="'D03'!A1" display="Topo" xr:uid="{00000000-0004-0000-0900-00000B000000}"/>
    <hyperlink ref="B177" location="'D03'!A1" display="Topo" xr:uid="{00000000-0004-0000-0900-00000C000000}"/>
  </hyperlinks>
  <pageMargins left="0.39370078740157483" right="0.19685039370078741" top="0.39370078740157483" bottom="0.39370078740157483" header="0.31496062992125984" footer="0.31496062992125984"/>
  <pageSetup paperSize="9" scale="69" orientation="portrait" r:id="rId1"/>
  <rowBreaks count="2" manualBreakCount="2">
    <brk id="76" max="14" man="1"/>
    <brk id="125" max="14"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Folha10"/>
  <dimension ref="A1:O80"/>
  <sheetViews>
    <sheetView zoomScaleNormal="100" workbookViewId="0"/>
  </sheetViews>
  <sheetFormatPr defaultColWidth="9.140625" defaultRowHeight="14.25" x14ac:dyDescent="0.2"/>
  <cols>
    <col min="1" max="1" width="2.7109375" style="5" customWidth="1"/>
    <col min="2" max="2" width="40.7109375" style="5" customWidth="1"/>
    <col min="3" max="14" width="7.85546875" style="5" customWidth="1"/>
    <col min="15" max="15" width="2.7109375" style="5" customWidth="1"/>
    <col min="16" max="16384" width="9.140625" style="5"/>
  </cols>
  <sheetData>
    <row r="1" spans="1:15" ht="9.9499999999999993" customHeight="1" x14ac:dyDescent="0.2">
      <c r="A1" s="16"/>
      <c r="B1" s="16"/>
      <c r="C1" s="16"/>
      <c r="D1" s="16"/>
      <c r="E1" s="16"/>
      <c r="F1" s="16"/>
      <c r="G1" s="16"/>
      <c r="H1" s="16"/>
      <c r="I1" s="16"/>
      <c r="J1" s="16"/>
      <c r="K1" s="16"/>
      <c r="L1" s="16"/>
      <c r="M1" s="16"/>
      <c r="N1" s="16"/>
      <c r="O1" s="16"/>
    </row>
    <row r="2" spans="1:15" ht="20.100000000000001" customHeight="1" thickBot="1" x14ac:dyDescent="0.3">
      <c r="A2" s="16"/>
      <c r="B2" s="745" t="str">
        <f>AUX!A1</f>
        <v>Perfil Local de Saúde 2020</v>
      </c>
      <c r="C2" s="745"/>
      <c r="D2" s="745"/>
      <c r="E2" s="745"/>
      <c r="F2" s="114"/>
      <c r="G2" s="114"/>
      <c r="H2" s="775" t="str">
        <f>AUX!A3</f>
        <v>ACES Gerês/Cabreira</v>
      </c>
      <c r="I2" s="775"/>
      <c r="J2" s="775"/>
      <c r="K2" s="775"/>
      <c r="L2" s="775"/>
      <c r="M2" s="775"/>
      <c r="N2" s="775"/>
      <c r="O2" s="16"/>
    </row>
    <row r="3" spans="1:15" ht="9.9499999999999993" customHeight="1" thickTop="1" x14ac:dyDescent="0.2">
      <c r="A3" s="16"/>
      <c r="B3" s="16"/>
      <c r="C3" s="16"/>
      <c r="D3" s="16"/>
      <c r="E3" s="16"/>
      <c r="F3" s="16"/>
      <c r="G3" s="16"/>
      <c r="H3" s="16"/>
      <c r="I3" s="16"/>
      <c r="J3" s="16"/>
      <c r="K3" s="16"/>
      <c r="L3" s="16"/>
      <c r="M3" s="16"/>
      <c r="N3" s="16"/>
      <c r="O3" s="16"/>
    </row>
    <row r="4" spans="1:15" x14ac:dyDescent="0.2">
      <c r="A4" s="16"/>
      <c r="B4" s="117" t="s">
        <v>11</v>
      </c>
      <c r="C4" s="16"/>
      <c r="D4" s="16"/>
      <c r="E4" s="16"/>
      <c r="F4" s="16"/>
      <c r="G4" s="16"/>
      <c r="H4" s="16"/>
      <c r="I4" s="16"/>
      <c r="J4" s="16"/>
      <c r="K4" s="16"/>
      <c r="L4" s="16"/>
      <c r="M4" s="16"/>
      <c r="N4" s="16"/>
      <c r="O4" s="16"/>
    </row>
    <row r="5" spans="1:15" ht="15" customHeight="1" x14ac:dyDescent="0.2">
      <c r="A5" s="16"/>
      <c r="B5" s="18"/>
      <c r="C5" s="16"/>
      <c r="D5" s="16"/>
      <c r="E5" s="16"/>
      <c r="F5" s="16"/>
      <c r="G5" s="16"/>
      <c r="H5" s="16"/>
      <c r="I5" s="16"/>
      <c r="J5" s="16"/>
      <c r="K5" s="16"/>
      <c r="L5" s="16"/>
      <c r="M5" s="16"/>
      <c r="N5" s="16"/>
      <c r="O5" s="16"/>
    </row>
    <row r="6" spans="1:15" s="116" customFormat="1" ht="24.95" customHeight="1" x14ac:dyDescent="0.25">
      <c r="A6" s="115"/>
      <c r="B6" s="764" t="s">
        <v>37</v>
      </c>
      <c r="C6" s="764"/>
      <c r="D6" s="764"/>
      <c r="E6" s="764"/>
      <c r="F6" s="764"/>
      <c r="G6" s="764"/>
      <c r="H6" s="764"/>
      <c r="I6" s="764"/>
      <c r="J6" s="764"/>
      <c r="K6" s="764"/>
      <c r="L6" s="764"/>
      <c r="M6" s="764"/>
      <c r="N6" s="764"/>
      <c r="O6" s="115"/>
    </row>
    <row r="7" spans="1:15" ht="18" customHeight="1" x14ac:dyDescent="0.2">
      <c r="A7" s="16"/>
      <c r="B7" s="744" t="s">
        <v>38</v>
      </c>
      <c r="C7" s="744"/>
      <c r="D7" s="744"/>
      <c r="E7" s="744"/>
      <c r="F7" s="744"/>
      <c r="G7" s="744"/>
      <c r="H7" s="16"/>
      <c r="I7" s="16"/>
      <c r="J7" s="16"/>
      <c r="K7" s="16"/>
      <c r="L7" s="16"/>
      <c r="M7" s="16"/>
      <c r="N7" s="16"/>
      <c r="O7" s="16"/>
    </row>
    <row r="8" spans="1:15" ht="15" customHeight="1" x14ac:dyDescent="0.2">
      <c r="A8" s="16"/>
      <c r="B8" s="757" t="s">
        <v>39</v>
      </c>
      <c r="C8" s="757"/>
      <c r="D8" s="757"/>
      <c r="E8" s="757"/>
      <c r="F8" s="757"/>
      <c r="G8" s="757"/>
      <c r="H8" s="16"/>
      <c r="I8" s="16"/>
      <c r="J8" s="16"/>
      <c r="K8" s="16"/>
      <c r="L8" s="16"/>
      <c r="M8" s="16"/>
      <c r="N8" s="16"/>
      <c r="O8" s="16"/>
    </row>
    <row r="9" spans="1:15" ht="15" customHeight="1" x14ac:dyDescent="0.2">
      <c r="A9" s="16"/>
      <c r="B9" s="758" t="s">
        <v>40</v>
      </c>
      <c r="C9" s="758"/>
      <c r="D9" s="758"/>
      <c r="E9" s="758"/>
      <c r="F9" s="758"/>
      <c r="G9" s="758"/>
      <c r="H9" s="16"/>
      <c r="I9" s="16"/>
      <c r="J9" s="16"/>
      <c r="K9" s="16"/>
      <c r="L9" s="16"/>
      <c r="M9" s="16"/>
      <c r="N9" s="16"/>
      <c r="O9" s="16"/>
    </row>
    <row r="10" spans="1:15" ht="15" customHeight="1" x14ac:dyDescent="0.2">
      <c r="A10" s="16"/>
      <c r="B10" s="758" t="s">
        <v>41</v>
      </c>
      <c r="C10" s="758"/>
      <c r="D10" s="758"/>
      <c r="E10" s="758"/>
      <c r="F10" s="758"/>
      <c r="G10" s="758"/>
      <c r="H10" s="16"/>
      <c r="I10" s="16"/>
      <c r="J10" s="16"/>
      <c r="K10" s="16"/>
      <c r="L10" s="16"/>
      <c r="M10" s="16"/>
      <c r="N10" s="16"/>
      <c r="O10" s="16"/>
    </row>
    <row r="11" spans="1:15" ht="15" customHeight="1" x14ac:dyDescent="0.2">
      <c r="A11" s="16"/>
      <c r="B11" s="758" t="s">
        <v>42</v>
      </c>
      <c r="C11" s="758"/>
      <c r="D11" s="758"/>
      <c r="E11" s="758"/>
      <c r="F11" s="758"/>
      <c r="G11" s="758"/>
      <c r="H11" s="16"/>
      <c r="I11" s="16"/>
      <c r="J11" s="16"/>
      <c r="K11" s="16"/>
      <c r="L11" s="16"/>
      <c r="M11" s="16"/>
      <c r="N11" s="16"/>
      <c r="O11" s="16"/>
    </row>
    <row r="12" spans="1:15" ht="15" customHeight="1" x14ac:dyDescent="0.2">
      <c r="A12" s="16"/>
      <c r="B12" s="758" t="s">
        <v>43</v>
      </c>
      <c r="C12" s="758"/>
      <c r="D12" s="758"/>
      <c r="E12" s="758"/>
      <c r="F12" s="758"/>
      <c r="G12" s="758"/>
      <c r="H12" s="16"/>
      <c r="I12" s="16"/>
      <c r="J12" s="16"/>
      <c r="K12" s="16"/>
      <c r="L12" s="16"/>
      <c r="M12" s="16"/>
      <c r="N12" s="16"/>
      <c r="O12" s="16"/>
    </row>
    <row r="13" spans="1:15" ht="15" customHeight="1" x14ac:dyDescent="0.2">
      <c r="A13" s="16"/>
      <c r="B13" s="744" t="s">
        <v>44</v>
      </c>
      <c r="C13" s="744"/>
      <c r="D13" s="744"/>
      <c r="E13" s="744"/>
      <c r="F13" s="744"/>
      <c r="G13" s="744"/>
      <c r="H13" s="16"/>
      <c r="I13" s="16"/>
      <c r="J13" s="16"/>
      <c r="K13" s="16"/>
      <c r="L13" s="16"/>
      <c r="M13" s="16"/>
      <c r="N13" s="16"/>
      <c r="O13" s="16"/>
    </row>
    <row r="14" spans="1:15" ht="15" customHeight="1" x14ac:dyDescent="0.2">
      <c r="A14" s="16"/>
      <c r="B14" s="744" t="s">
        <v>45</v>
      </c>
      <c r="C14" s="744"/>
      <c r="D14" s="744"/>
      <c r="E14" s="744"/>
      <c r="F14" s="744"/>
      <c r="G14" s="744"/>
      <c r="H14" s="16"/>
      <c r="I14" s="16"/>
      <c r="J14" s="16"/>
      <c r="K14" s="16"/>
      <c r="L14" s="16"/>
      <c r="M14" s="16"/>
      <c r="N14" s="16"/>
      <c r="O14" s="16"/>
    </row>
    <row r="15" spans="1:15" ht="15" customHeight="1" x14ac:dyDescent="0.2">
      <c r="A15" s="16"/>
      <c r="B15" s="744" t="s">
        <v>46</v>
      </c>
      <c r="C15" s="744"/>
      <c r="D15" s="744"/>
      <c r="E15" s="744"/>
      <c r="F15" s="744"/>
      <c r="G15" s="744"/>
      <c r="H15" s="16"/>
      <c r="I15" s="16"/>
      <c r="J15" s="16"/>
      <c r="K15" s="16"/>
      <c r="L15" s="16"/>
      <c r="M15" s="16"/>
      <c r="N15" s="16"/>
      <c r="O15" s="16"/>
    </row>
    <row r="16" spans="1:15" ht="20.100000000000001" customHeight="1" x14ac:dyDescent="0.2">
      <c r="A16" s="16"/>
      <c r="B16" s="16"/>
      <c r="C16" s="16"/>
      <c r="D16" s="16"/>
      <c r="E16" s="16"/>
      <c r="F16" s="16"/>
      <c r="G16" s="16"/>
      <c r="H16" s="16"/>
      <c r="I16" s="16"/>
      <c r="J16" s="16"/>
      <c r="K16" s="16"/>
      <c r="L16" s="16"/>
      <c r="M16" s="16"/>
      <c r="N16" s="16"/>
      <c r="O16" s="16"/>
    </row>
    <row r="17" spans="1:15" ht="20.100000000000001" customHeight="1" thickBot="1" x14ac:dyDescent="0.3">
      <c r="A17" s="16"/>
      <c r="B17" s="759" t="s">
        <v>44</v>
      </c>
      <c r="C17" s="759"/>
      <c r="D17" s="759"/>
      <c r="E17" s="759"/>
      <c r="F17" s="759"/>
      <c r="G17" s="759"/>
      <c r="H17" s="759"/>
      <c r="I17" s="759"/>
      <c r="J17" s="759"/>
      <c r="K17" s="759"/>
      <c r="L17" s="759"/>
      <c r="M17" s="759"/>
      <c r="N17" s="759"/>
      <c r="O17" s="16"/>
    </row>
    <row r="18" spans="1:15" ht="9.9499999999999993" customHeight="1" x14ac:dyDescent="0.2">
      <c r="A18" s="19"/>
      <c r="B18" s="19"/>
      <c r="C18" s="19"/>
      <c r="D18" s="19"/>
      <c r="E18" s="19"/>
      <c r="F18" s="19"/>
      <c r="G18" s="19"/>
      <c r="H18" s="19"/>
      <c r="I18" s="19"/>
      <c r="J18" s="19"/>
      <c r="K18" s="19"/>
      <c r="L18" s="19"/>
      <c r="M18" s="19"/>
      <c r="N18" s="19"/>
      <c r="O18" s="19"/>
    </row>
    <row r="19" spans="1:15" ht="14.1" customHeight="1" x14ac:dyDescent="0.2">
      <c r="A19" s="16"/>
      <c r="B19" s="730" t="s">
        <v>148</v>
      </c>
      <c r="C19" s="730"/>
      <c r="D19" s="730"/>
      <c r="E19" s="730"/>
      <c r="F19" s="730"/>
      <c r="G19" s="730"/>
      <c r="H19" s="730"/>
      <c r="I19" s="730"/>
      <c r="J19" s="730"/>
      <c r="K19" s="730"/>
      <c r="L19" s="730"/>
      <c r="M19" s="730"/>
      <c r="N19" s="730"/>
      <c r="O19" s="16"/>
    </row>
    <row r="20" spans="1:15" ht="5.0999999999999996" customHeight="1" x14ac:dyDescent="0.2">
      <c r="A20" s="16"/>
      <c r="B20" s="24"/>
      <c r="C20" s="24"/>
      <c r="D20" s="24"/>
      <c r="E20" s="24"/>
      <c r="F20" s="24"/>
      <c r="G20" s="24"/>
      <c r="H20" s="24"/>
      <c r="I20" s="24"/>
      <c r="J20" s="24"/>
      <c r="K20" s="24"/>
      <c r="L20" s="24"/>
      <c r="M20" s="24"/>
      <c r="N20" s="24"/>
      <c r="O20" s="16"/>
    </row>
    <row r="21" spans="1:15" ht="30" customHeight="1" x14ac:dyDescent="0.2">
      <c r="A21" s="16"/>
      <c r="B21" s="788" t="s">
        <v>149</v>
      </c>
      <c r="C21" s="782" t="s">
        <v>58</v>
      </c>
      <c r="D21" s="783"/>
      <c r="E21" s="784"/>
      <c r="F21" s="782" t="str">
        <f>AUX!A2</f>
        <v>ARS Norte</v>
      </c>
      <c r="G21" s="783"/>
      <c r="H21" s="784"/>
      <c r="I21" s="782" t="str">
        <f>AUX!C5</f>
        <v>ACES Gerês/Cabreira</v>
      </c>
      <c r="J21" s="783"/>
      <c r="K21" s="783"/>
      <c r="L21" s="712"/>
      <c r="M21" s="713"/>
      <c r="N21" s="713"/>
      <c r="O21" s="16"/>
    </row>
    <row r="22" spans="1:15" ht="14.1" customHeight="1" x14ac:dyDescent="0.2">
      <c r="A22" s="16"/>
      <c r="B22" s="789"/>
      <c r="C22" s="384" t="s">
        <v>55</v>
      </c>
      <c r="D22" s="384" t="s">
        <v>56</v>
      </c>
      <c r="E22" s="384" t="s">
        <v>57</v>
      </c>
      <c r="F22" s="384" t="s">
        <v>55</v>
      </c>
      <c r="G22" s="384" t="s">
        <v>56</v>
      </c>
      <c r="H22" s="384" t="s">
        <v>57</v>
      </c>
      <c r="I22" s="384" t="s">
        <v>55</v>
      </c>
      <c r="J22" s="384" t="s">
        <v>56</v>
      </c>
      <c r="K22" s="543" t="s">
        <v>57</v>
      </c>
      <c r="L22" s="541"/>
      <c r="M22" s="542"/>
      <c r="N22" s="542"/>
      <c r="O22" s="16"/>
    </row>
    <row r="23" spans="1:15" ht="15.95" customHeight="1" x14ac:dyDescent="0.2">
      <c r="A23" s="16"/>
      <c r="B23" s="362" t="str">
        <f>AUX!S450</f>
        <v>Alterações do metabolismo dos lípidos (T93)</v>
      </c>
      <c r="C23" s="119">
        <f>IF(AUX!$B$232=0,"",AUX!U450)</f>
        <v>24.23870071639848</v>
      </c>
      <c r="D23" s="119">
        <f>IF(AUX!$B$232=0,"",AUX!V450)</f>
        <v>23.227634912450736</v>
      </c>
      <c r="E23" s="119">
        <f>IF(AUX!$B$232=0,"",AUX!W450)</f>
        <v>25.155928865557421</v>
      </c>
      <c r="F23" s="119">
        <f>AUX!X450</f>
        <v>26.579285899197487</v>
      </c>
      <c r="G23" s="119">
        <f>AUX!Y450</f>
        <v>26.142351156087006</v>
      </c>
      <c r="H23" s="119">
        <f>AUX!Z450</f>
        <v>26.980061809561189</v>
      </c>
      <c r="I23" s="385">
        <f>AUX!AA450</f>
        <v>29.908434005941949</v>
      </c>
      <c r="J23" s="119">
        <f>AUX!AB450</f>
        <v>29.705675696775703</v>
      </c>
      <c r="K23" s="537">
        <f>AUX!AC450</f>
        <v>30.09573950201035</v>
      </c>
      <c r="L23" s="537"/>
      <c r="M23" s="540"/>
      <c r="N23" s="540"/>
      <c r="O23" s="16"/>
    </row>
    <row r="24" spans="1:15" ht="15.95" customHeight="1" x14ac:dyDescent="0.2">
      <c r="A24" s="16"/>
      <c r="B24" s="382" t="str">
        <f>AUX!S451</f>
        <v>Hipertensão (K86 ou K87)</v>
      </c>
      <c r="C24" s="121">
        <f>IF(AUX!$B$232=0,"",AUX!U451)</f>
        <v>22.361979375750675</v>
      </c>
      <c r="D24" s="121">
        <f>IF(AUX!$B$232=0,"",AUX!V451)</f>
        <v>20.871271883302168</v>
      </c>
      <c r="E24" s="121">
        <f>IF(AUX!$B$232=0,"",AUX!W451)</f>
        <v>23.714333365864032</v>
      </c>
      <c r="F24" s="121">
        <f>AUX!X451</f>
        <v>22.520102754047432</v>
      </c>
      <c r="G24" s="121">
        <f>AUX!Y451</f>
        <v>21.115639779915576</v>
      </c>
      <c r="H24" s="121">
        <f>AUX!Z451</f>
        <v>23.808338436618222</v>
      </c>
      <c r="I24" s="386">
        <f>AUX!AA451</f>
        <v>25.547568393330771</v>
      </c>
      <c r="J24" s="121">
        <f>AUX!AB451</f>
        <v>24.125614802092279</v>
      </c>
      <c r="K24" s="523">
        <f>AUX!AC451</f>
        <v>26.861150677027929</v>
      </c>
      <c r="L24" s="537"/>
      <c r="M24" s="540"/>
      <c r="N24" s="540"/>
      <c r="O24" s="16"/>
    </row>
    <row r="25" spans="1:15" ht="15.95" customHeight="1" x14ac:dyDescent="0.2">
      <c r="A25" s="16"/>
      <c r="B25" s="362" t="str">
        <f>AUX!S452</f>
        <v>Obesidade (T82)</v>
      </c>
      <c r="C25" s="119">
        <f>IF(AUX!$B$232=0,"",AUX!U452)</f>
        <v>13.380195836523939</v>
      </c>
      <c r="D25" s="119">
        <f>IF(AUX!$B$232=0,"",AUX!V452)</f>
        <v>11.201464964739651</v>
      </c>
      <c r="E25" s="119">
        <f>IF(AUX!$B$232=0,"",AUX!W452)</f>
        <v>15.356717322305913</v>
      </c>
      <c r="F25" s="119">
        <f>AUX!X452</f>
        <v>15.475688843751453</v>
      </c>
      <c r="G25" s="119">
        <f>AUX!Y452</f>
        <v>12.739267443422165</v>
      </c>
      <c r="H25" s="119">
        <f>AUX!Z452</f>
        <v>17.985655824286138</v>
      </c>
      <c r="I25" s="385">
        <f>AUX!AA452</f>
        <v>18.39379937956307</v>
      </c>
      <c r="J25" s="119">
        <f>AUX!AB452</f>
        <v>15.114372706690608</v>
      </c>
      <c r="K25" s="537">
        <f>AUX!AC452</f>
        <v>21.423291203144441</v>
      </c>
      <c r="L25" s="537"/>
      <c r="M25" s="540"/>
      <c r="N25" s="540"/>
      <c r="O25" s="16"/>
    </row>
    <row r="26" spans="1:15" ht="15.95" customHeight="1" x14ac:dyDescent="0.2">
      <c r="A26" s="16"/>
      <c r="B26" s="382" t="str">
        <f>AUX!S453</f>
        <v>Perturbações depressivas (P76)</v>
      </c>
      <c r="C26" s="121">
        <f>IF(AUX!$B$232=0,"",AUX!U453)</f>
        <v>11.709254925913795</v>
      </c>
      <c r="D26" s="121">
        <f>IF(AUX!$B$232=0,"",AUX!V453)</f>
        <v>5.125289286983727</v>
      </c>
      <c r="E26" s="121">
        <f>IF(AUX!$B$232=0,"",AUX!W453)</f>
        <v>17.682158562395582</v>
      </c>
      <c r="F26" s="121">
        <f>AUX!X453</f>
        <v>12.372649368407778</v>
      </c>
      <c r="G26" s="121">
        <f>AUX!Y453</f>
        <v>5.3663615365062878</v>
      </c>
      <c r="H26" s="121">
        <f>AUX!Z453</f>
        <v>18.799127071030089</v>
      </c>
      <c r="I26" s="386">
        <f>AUX!AA453</f>
        <v>11.636472694214566</v>
      </c>
      <c r="J26" s="121">
        <f>AUX!AB453</f>
        <v>4.787649309079554</v>
      </c>
      <c r="K26" s="523">
        <f>AUX!AC453</f>
        <v>17.963326902619762</v>
      </c>
      <c r="L26" s="537"/>
      <c r="M26" s="540"/>
      <c r="N26" s="540"/>
      <c r="O26" s="16"/>
    </row>
    <row r="27" spans="1:15" ht="15.95" customHeight="1" x14ac:dyDescent="0.2">
      <c r="A27" s="16"/>
      <c r="B27" s="362" t="str">
        <f>AUX!S454</f>
        <v>Doenças dos dentes e gengivas (7 anos) (D82)</v>
      </c>
      <c r="C27" s="119">
        <f>IF(AUX!$B$232=0,"",AUX!U454)</f>
        <v>6.6738578238630426</v>
      </c>
      <c r="D27" s="119">
        <f>IF(AUX!$B$232=0,"",AUX!V454)</f>
        <v>6.7193140794223822</v>
      </c>
      <c r="E27" s="119">
        <f>IF(AUX!$B$232=0,"",AUX!W454)</f>
        <v>6.6257727283576386</v>
      </c>
      <c r="F27" s="119">
        <f>AUX!X454</f>
        <v>8.0520032590598323</v>
      </c>
      <c r="G27" s="119">
        <f>AUX!Y454</f>
        <v>8.1140350877192979</v>
      </c>
      <c r="H27" s="119">
        <f>AUX!Z454</f>
        <v>7.9856273373909215</v>
      </c>
      <c r="I27" s="385">
        <f>AUX!AA454</f>
        <v>10.779220779220779</v>
      </c>
      <c r="J27" s="119">
        <f>AUX!AB454</f>
        <v>11.395348837209303</v>
      </c>
      <c r="K27" s="537">
        <f>AUX!AC454</f>
        <v>10</v>
      </c>
      <c r="L27" s="537"/>
      <c r="M27" s="540"/>
      <c r="N27" s="540"/>
      <c r="O27" s="16"/>
    </row>
    <row r="28" spans="1:15" ht="15.95" customHeight="1" x14ac:dyDescent="0.2">
      <c r="A28" s="16"/>
      <c r="B28" s="382" t="str">
        <f>AUX!S455</f>
        <v>Diabetes (T89 ou T90)</v>
      </c>
      <c r="C28" s="121">
        <f>IF(AUX!$B$232=0,"",AUX!U455)</f>
        <v>8.2153791252627624</v>
      </c>
      <c r="D28" s="121">
        <f>IF(AUX!$B$232=0,"",AUX!V455)</f>
        <v>8.7414393029696491</v>
      </c>
      <c r="E28" s="121">
        <f>IF(AUX!$B$232=0,"",AUX!W455)</f>
        <v>7.738142924354471</v>
      </c>
      <c r="F28" s="121">
        <f>AUX!X455</f>
        <v>8.6856111144300403</v>
      </c>
      <c r="G28" s="121">
        <f>AUX!Y455</f>
        <v>9.1495759367851104</v>
      </c>
      <c r="H28" s="121">
        <f>AUX!Z455</f>
        <v>8.2600420174697788</v>
      </c>
      <c r="I28" s="386">
        <f>AUX!AA455</f>
        <v>8.8445065089644697</v>
      </c>
      <c r="J28" s="121">
        <f>AUX!AB455</f>
        <v>9.1595752986181598</v>
      </c>
      <c r="K28" s="523">
        <f>AUX!AC455</f>
        <v>8.5534500477796005</v>
      </c>
      <c r="L28" s="537"/>
      <c r="M28" s="540"/>
      <c r="N28" s="540"/>
      <c r="O28" s="16"/>
    </row>
    <row r="29" spans="1:15" ht="15.95" customHeight="1" x14ac:dyDescent="0.2">
      <c r="A29" s="16"/>
      <c r="B29" s="362" t="str">
        <f>AUX!S456</f>
        <v>Osteoartrose do joelho (L90)</v>
      </c>
      <c r="C29" s="119">
        <f>IF(AUX!$B$232=0,"",AUX!U456)</f>
        <v>5.6662985117459046</v>
      </c>
      <c r="D29" s="119">
        <f>IF(AUX!$B$232=0,"",AUX!V456)</f>
        <v>3.6163306478723873</v>
      </c>
      <c r="E29" s="119">
        <f>IF(AUX!$B$232=0,"",AUX!W456)</f>
        <v>7.5260075655724208</v>
      </c>
      <c r="F29" s="119">
        <f>AUX!X456</f>
        <v>6.2740240688744189</v>
      </c>
      <c r="G29" s="119">
        <f>AUX!Y456</f>
        <v>3.9522070045630775</v>
      </c>
      <c r="H29" s="119">
        <f>AUX!Z456</f>
        <v>8.4036975780649872</v>
      </c>
      <c r="I29" s="385">
        <f>AUX!AA456</f>
        <v>8.2624954310724554</v>
      </c>
      <c r="J29" s="119">
        <f>AUX!AB456</f>
        <v>5.3751268639238035</v>
      </c>
      <c r="K29" s="537">
        <f>AUX!AC456</f>
        <v>10.929809061897121</v>
      </c>
      <c r="L29" s="537"/>
      <c r="M29" s="540"/>
      <c r="N29" s="540"/>
      <c r="O29" s="16"/>
    </row>
    <row r="30" spans="1:15" ht="15.95" customHeight="1" x14ac:dyDescent="0.2">
      <c r="A30" s="16"/>
      <c r="B30" s="382" t="str">
        <f>AUX!S457</f>
        <v>Osteoartrose da anca (L89)</v>
      </c>
      <c r="C30" s="121">
        <f>IF(AUX!$B$232=0,"",AUX!U457)</f>
        <v>2.8275500806367155</v>
      </c>
      <c r="D30" s="121">
        <f>IF(AUX!$B$232=0,"",AUX!V457)</f>
        <v>2.0757212882104179</v>
      </c>
      <c r="E30" s="121">
        <f>IF(AUX!$B$232=0,"",AUX!W457)</f>
        <v>3.5096011687746071</v>
      </c>
      <c r="F30" s="121">
        <f>AUX!X457</f>
        <v>3.156381305135711</v>
      </c>
      <c r="G30" s="121">
        <f>AUX!Y457</f>
        <v>2.3775511223439856</v>
      </c>
      <c r="H30" s="121">
        <f>AUX!Z457</f>
        <v>3.8707588648258193</v>
      </c>
      <c r="I30" s="386">
        <f>AUX!AA457</f>
        <v>3.4573894788142345</v>
      </c>
      <c r="J30" s="121">
        <f>AUX!AB457</f>
        <v>2.6856116792880007</v>
      </c>
      <c r="K30" s="523">
        <f>AUX!AC457</f>
        <v>4.1703477994338565</v>
      </c>
      <c r="L30" s="537"/>
      <c r="M30" s="540"/>
      <c r="N30" s="540"/>
      <c r="O30" s="16"/>
    </row>
    <row r="31" spans="1:15" ht="15.95" customHeight="1" x14ac:dyDescent="0.2">
      <c r="A31" s="16"/>
      <c r="B31" s="362" t="str">
        <f>AUX!S458</f>
        <v>Asma (R96)</v>
      </c>
      <c r="C31" s="119">
        <f>IF(AUX!$B$232=0,"",AUX!U458)</f>
        <v>3.3170220559770502</v>
      </c>
      <c r="D31" s="119">
        <f>IF(AUX!$B$232=0,"",AUX!V458)</f>
        <v>2.8968738440813655</v>
      </c>
      <c r="E31" s="119">
        <f>IF(AUX!$B$232=0,"",AUX!W458)</f>
        <v>3.6981760474035403</v>
      </c>
      <c r="F31" s="119">
        <f>AUX!X458</f>
        <v>3.5537766095147063</v>
      </c>
      <c r="G31" s="119">
        <f>AUX!Y458</f>
        <v>3.1013056551751697</v>
      </c>
      <c r="H31" s="119">
        <f>AUX!Z458</f>
        <v>3.968803021348275</v>
      </c>
      <c r="I31" s="385">
        <f>AUX!AA458</f>
        <v>2.8828761281736472</v>
      </c>
      <c r="J31" s="119">
        <f>AUX!AB458</f>
        <v>2.5060504332890936</v>
      </c>
      <c r="K31" s="537">
        <f>AUX!AC458</f>
        <v>3.2309828173737447</v>
      </c>
      <c r="L31" s="537"/>
      <c r="M31" s="540"/>
      <c r="N31" s="540"/>
      <c r="O31" s="16"/>
    </row>
    <row r="32" spans="1:15" ht="15.95" customHeight="1" x14ac:dyDescent="0.2">
      <c r="A32" s="16"/>
      <c r="B32" s="382" t="str">
        <f>AUX!S459</f>
        <v>Osteoporose (L95)</v>
      </c>
      <c r="C32" s="121">
        <f>IF(AUX!$B$232=0,"",AUX!U459)</f>
        <v>2.5808522336126747</v>
      </c>
      <c r="D32" s="121">
        <f>IF(AUX!$B$232=0,"",AUX!V459)</f>
        <v>0.37940724241541762</v>
      </c>
      <c r="E32" s="121">
        <f>IF(AUX!$B$232=0,"",AUX!W459)</f>
        <v>4.5779797270625799</v>
      </c>
      <c r="F32" s="121">
        <f>AUX!X459</f>
        <v>2.4679026358935556</v>
      </c>
      <c r="G32" s="121">
        <f>AUX!Y459</f>
        <v>0.37672308633218898</v>
      </c>
      <c r="H32" s="121">
        <f>AUX!Z459</f>
        <v>4.3860251952101912</v>
      </c>
      <c r="I32" s="386">
        <f>AUX!AA459</f>
        <v>1.962530108060994</v>
      </c>
      <c r="J32" s="121">
        <f>AUX!AB459</f>
        <v>0.2927629010851745</v>
      </c>
      <c r="K32" s="523">
        <f>AUX!AC459</f>
        <v>3.5050393956331249</v>
      </c>
      <c r="L32" s="537"/>
      <c r="M32" s="540"/>
      <c r="N32" s="540"/>
      <c r="O32" s="16"/>
    </row>
    <row r="33" spans="1:15" ht="15.95" customHeight="1" x14ac:dyDescent="0.2">
      <c r="A33" s="16"/>
      <c r="B33" s="362" t="str">
        <f>AUX!S460</f>
        <v>DPOC (R95)</v>
      </c>
      <c r="C33" s="119">
        <f>IF(AUX!$B$232=0,"",AUX!U460)</f>
        <v>1.3867911207868593</v>
      </c>
      <c r="D33" s="119">
        <f>IF(AUX!$B$232=0,"",AUX!V460)</f>
        <v>1.8318481712727466</v>
      </c>
      <c r="E33" s="119">
        <f>IF(AUX!$B$232=0,"",AUX!W460)</f>
        <v>0.98304009578591489</v>
      </c>
      <c r="F33" s="119">
        <f>AUX!X460</f>
        <v>1.5331594214442652</v>
      </c>
      <c r="G33" s="119">
        <f>AUX!Y460</f>
        <v>2.1179851419704372</v>
      </c>
      <c r="H33" s="119">
        <f>AUX!Z460</f>
        <v>0.99673135239340249</v>
      </c>
      <c r="I33" s="385">
        <f>AUX!AA460</f>
        <v>1.4583079504025342</v>
      </c>
      <c r="J33" s="119">
        <f>AUX!AB460</f>
        <v>1.924428136466547</v>
      </c>
      <c r="K33" s="537">
        <f>AUX!AC460</f>
        <v>1.0277121684726755</v>
      </c>
      <c r="L33" s="537"/>
      <c r="M33" s="540"/>
      <c r="N33" s="540"/>
      <c r="O33" s="16"/>
    </row>
    <row r="34" spans="1:15" ht="15.95" customHeight="1" x14ac:dyDescent="0.2">
      <c r="A34" s="16"/>
      <c r="B34" s="382" t="str">
        <f>AUX!S461</f>
        <v>Trombose / acidente vascular cerebral (K90)</v>
      </c>
      <c r="C34" s="121">
        <f>IF(AUX!$B$232=0,"",AUX!U461)</f>
        <v>1.3048608192056388</v>
      </c>
      <c r="D34" s="121">
        <f>IF(AUX!$B$232=0,"",AUX!V461)</f>
        <v>1.4109758758087543</v>
      </c>
      <c r="E34" s="121">
        <f>IF(AUX!$B$232=0,"",AUX!W461)</f>
        <v>1.2085943679163798</v>
      </c>
      <c r="F34" s="121">
        <f>AUX!X461</f>
        <v>1.3158359386927401</v>
      </c>
      <c r="G34" s="121">
        <f>AUX!Y461</f>
        <v>1.4032213486775289</v>
      </c>
      <c r="H34" s="121">
        <f>AUX!Z461</f>
        <v>1.2356821679263255</v>
      </c>
      <c r="I34" s="386">
        <f>AUX!AA461</f>
        <v>1.3514653370697007</v>
      </c>
      <c r="J34" s="121">
        <f>AUX!AB461</f>
        <v>1.4189241939261457</v>
      </c>
      <c r="K34" s="523">
        <f>AUX!AC461</f>
        <v>1.2891477201016894</v>
      </c>
      <c r="L34" s="537"/>
      <c r="M34" s="540"/>
      <c r="N34" s="540"/>
      <c r="O34" s="16"/>
    </row>
    <row r="35" spans="1:15" ht="15.95" customHeight="1" x14ac:dyDescent="0.2">
      <c r="A35" s="16"/>
      <c r="B35" s="362" t="str">
        <f>AUX!S462</f>
        <v>Doença cardíaca isquémica (K74 ou K76)</v>
      </c>
      <c r="C35" s="119">
        <f>IF(AUX!$B$232=0,"",AUX!U462)</f>
        <v>1.8716329171168362</v>
      </c>
      <c r="D35" s="119">
        <f>IF(AUX!$B$232=0,"",AUX!V462)</f>
        <v>2.4312449811932102</v>
      </c>
      <c r="E35" s="119">
        <f>IF(AUX!$B$232=0,"",AUX!W462)</f>
        <v>1.3639588015690478</v>
      </c>
      <c r="F35" s="119">
        <f>AUX!X462</f>
        <v>1.5726679544111888</v>
      </c>
      <c r="G35" s="119">
        <f>AUX!Y462</f>
        <v>2.2603940163853453</v>
      </c>
      <c r="H35" s="119">
        <f>AUX!Z462</f>
        <v>0.94185513186837244</v>
      </c>
      <c r="I35" s="385">
        <f>AUX!AA462</f>
        <v>1.2108829511054462</v>
      </c>
      <c r="J35" s="119">
        <f>AUX!AB462</f>
        <v>1.8365992661409944</v>
      </c>
      <c r="K35" s="537">
        <f>AUX!AC462</f>
        <v>0.63285433532264757</v>
      </c>
      <c r="L35" s="537"/>
      <c r="M35" s="540"/>
      <c r="N35" s="540"/>
      <c r="O35" s="16"/>
    </row>
    <row r="36" spans="1:15" ht="15.95" customHeight="1" x14ac:dyDescent="0.2">
      <c r="A36" s="16"/>
      <c r="B36" s="382" t="str">
        <f>AUX!S463</f>
        <v>Demência (P70)</v>
      </c>
      <c r="C36" s="121">
        <f>IF(AUX!$B$232=0,"",AUX!U463)</f>
        <v>0.89785376405390593</v>
      </c>
      <c r="D36" s="121">
        <f>IF(AUX!$B$232=0,"",AUX!V463)</f>
        <v>0.57888505570185622</v>
      </c>
      <c r="E36" s="121">
        <f>IF(AUX!$B$232=0,"",AUX!W463)</f>
        <v>1.187218785459069</v>
      </c>
      <c r="F36" s="121">
        <f>AUX!X463</f>
        <v>0.9289815533916137</v>
      </c>
      <c r="G36" s="121">
        <f>AUX!Y463</f>
        <v>0.59932713749282684</v>
      </c>
      <c r="H36" s="121">
        <f>AUX!Z463</f>
        <v>1.2313551932096023</v>
      </c>
      <c r="I36" s="386">
        <f>AUX!AA463</f>
        <v>1.1424661899361757</v>
      </c>
      <c r="J36" s="121">
        <f>AUX!AB463</f>
        <v>0.72214848934343046</v>
      </c>
      <c r="K36" s="523">
        <f>AUX!AC463</f>
        <v>1.5307502298829849</v>
      </c>
      <c r="L36" s="537"/>
      <c r="M36" s="540"/>
      <c r="N36" s="540"/>
      <c r="O36" s="16"/>
    </row>
    <row r="37" spans="1:15" ht="15.95" customHeight="1" x14ac:dyDescent="0.2">
      <c r="A37" s="16"/>
      <c r="B37" s="362" t="str">
        <f>AUX!S464</f>
        <v>Bronquite crónica (R79)</v>
      </c>
      <c r="C37" s="119">
        <f>IF(AUX!$B$232=0,"",AUX!U464)</f>
        <v>0.95032276166406526</v>
      </c>
      <c r="D37" s="119">
        <f>IF(AUX!$B$232=0,"",AUX!V464)</f>
        <v>0.94221606022186821</v>
      </c>
      <c r="E37" s="119">
        <f>IF(AUX!$B$232=0,"",AUX!W464)</f>
        <v>0.95767707503375665</v>
      </c>
      <c r="F37" s="119">
        <f>AUX!X464</f>
        <v>0.86926737957265465</v>
      </c>
      <c r="G37" s="119">
        <f>AUX!Y464</f>
        <v>0.88969472554380102</v>
      </c>
      <c r="H37" s="119">
        <f>AUX!Z464</f>
        <v>0.85053051255306267</v>
      </c>
      <c r="I37" s="385">
        <f>AUX!AA464</f>
        <v>1.0121931789426331</v>
      </c>
      <c r="J37" s="119">
        <f>AUX!AB464</f>
        <v>0.8412054024514013</v>
      </c>
      <c r="K37" s="537">
        <f>AUX!AC464</f>
        <v>1.1701494690153798</v>
      </c>
      <c r="L37" s="537"/>
      <c r="M37" s="540"/>
      <c r="N37" s="540"/>
      <c r="O37" s="16"/>
    </row>
    <row r="38" spans="1:15" ht="15.95" customHeight="1" x14ac:dyDescent="0.2">
      <c r="A38" s="16"/>
      <c r="B38" s="382" t="str">
        <f>AUX!S465</f>
        <v>Neoplasia maligna da mama feminina (X76)</v>
      </c>
      <c r="C38" s="121">
        <f>IF(AUX!$B$232=0,"",AUX!U465)</f>
        <v>0.9865622658358566</v>
      </c>
      <c r="D38" s="121">
        <f>IF(AUX!$B$232=0,"",AUX!V465)</f>
        <v>0</v>
      </c>
      <c r="E38" s="121">
        <f>IF(AUX!$B$232=0,"",AUX!W465)</f>
        <v>1.8808509739545627</v>
      </c>
      <c r="F38" s="121">
        <f>AUX!X465</f>
        <v>0.98142063444650218</v>
      </c>
      <c r="G38" s="121">
        <f>AUX!Y465</f>
        <v>0</v>
      </c>
      <c r="H38" s="121">
        <f>AUX!Z465</f>
        <v>1.8816231347557371</v>
      </c>
      <c r="I38" s="386">
        <f>AUX!AA465</f>
        <v>0.78632414549339724</v>
      </c>
      <c r="J38" s="121">
        <f>AUX!AB465</f>
        <v>0</v>
      </c>
      <c r="K38" s="523">
        <f>AUX!AC465</f>
        <v>1.5127201918396049</v>
      </c>
      <c r="L38" s="537"/>
      <c r="M38" s="540"/>
      <c r="N38" s="540"/>
      <c r="O38" s="16"/>
    </row>
    <row r="39" spans="1:15" ht="15.95" customHeight="1" x14ac:dyDescent="0.2">
      <c r="A39" s="16"/>
      <c r="B39" s="362" t="str">
        <f>AUX!S466</f>
        <v>Enfarte agudo do miocárdio (K75)</v>
      </c>
      <c r="C39" s="119">
        <f>IF(AUX!$B$232=0,"",AUX!U466)</f>
        <v>0.71391632283211914</v>
      </c>
      <c r="D39" s="119">
        <f>IF(AUX!$B$232=0,"",AUX!V466)</f>
        <v>1.1118294016127217</v>
      </c>
      <c r="E39" s="119">
        <f>IF(AUX!$B$232=0,"",AUX!W466)</f>
        <v>0.34971108369469112</v>
      </c>
      <c r="F39" s="119">
        <f>AUX!X466</f>
        <v>0.7085515529269637</v>
      </c>
      <c r="G39" s="119">
        <f>AUX!Y466</f>
        <v>1.1402144679868624</v>
      </c>
      <c r="H39" s="119">
        <f>AUX!Z466</f>
        <v>0.31261119688702166</v>
      </c>
      <c r="I39" s="385">
        <f>AUX!AA466</f>
        <v>0.65417670268699801</v>
      </c>
      <c r="J39" s="119">
        <f>AUX!AB466</f>
        <v>1.0910297447107502</v>
      </c>
      <c r="K39" s="537">
        <f>AUX!AC466</f>
        <v>0.25061752880298577</v>
      </c>
      <c r="L39" s="537"/>
      <c r="M39" s="540"/>
      <c r="N39" s="540"/>
      <c r="O39" s="16"/>
    </row>
    <row r="40" spans="1:15" ht="15.95" customHeight="1" x14ac:dyDescent="0.2">
      <c r="A40" s="16"/>
      <c r="B40" s="382" t="str">
        <f>AUX!S467</f>
        <v>Neoplasia maligna da próstata (Y77)</v>
      </c>
      <c r="C40" s="121">
        <f>IF(AUX!$B$232=0,"",AUX!U467)</f>
        <v>0.62460637511686423</v>
      </c>
      <c r="D40" s="121">
        <f>IF(AUX!$B$232=0,"",AUX!V467)</f>
        <v>1.3130733933445982</v>
      </c>
      <c r="E40" s="121">
        <f>IF(AUX!$B$232=0,"",AUX!W467)</f>
        <v>0</v>
      </c>
      <c r="F40" s="121">
        <f>AUX!X467</f>
        <v>0.57250200795215433</v>
      </c>
      <c r="G40" s="121">
        <f>AUX!Y467</f>
        <v>1.1966563328660369</v>
      </c>
      <c r="H40" s="121">
        <f>AUX!Z467</f>
        <v>0</v>
      </c>
      <c r="I40" s="386">
        <f>AUX!AA467</f>
        <v>0.65323948678056964</v>
      </c>
      <c r="J40" s="121">
        <f>AUX!AB467</f>
        <v>1.3603716137091109</v>
      </c>
      <c r="K40" s="523">
        <f>AUX!AC467</f>
        <v>0</v>
      </c>
      <c r="L40" s="537"/>
      <c r="M40" s="540"/>
      <c r="N40" s="540"/>
      <c r="O40" s="16"/>
    </row>
    <row r="41" spans="1:15" ht="15.95" customHeight="1" x14ac:dyDescent="0.2">
      <c r="A41" s="16"/>
      <c r="B41" s="362" t="str">
        <f>AUX!S468</f>
        <v>Neoplasia maligna do cólon e reto (D75)</v>
      </c>
      <c r="C41" s="119">
        <f>IF(AUX!$B$232=0,"",AUX!U468)</f>
        <v>0.58859599320537936</v>
      </c>
      <c r="D41" s="119">
        <f>IF(AUX!$B$232=0,"",AUX!V468)</f>
        <v>0.68764552156353353</v>
      </c>
      <c r="E41" s="119">
        <f>IF(AUX!$B$232=0,"",AUX!W468)</f>
        <v>0.49873931402951943</v>
      </c>
      <c r="F41" s="119">
        <f>AUX!X468</f>
        <v>0.58375981573305191</v>
      </c>
      <c r="G41" s="119">
        <f>AUX!Y468</f>
        <v>0.68096527243605753</v>
      </c>
      <c r="H41" s="119">
        <f>AUX!Z468</f>
        <v>0.49459866291390692</v>
      </c>
      <c r="I41" s="385">
        <f>AUX!AA468</f>
        <v>0.50797102128417326</v>
      </c>
      <c r="J41" s="119">
        <f>AUX!AB468</f>
        <v>0.63431961901787803</v>
      </c>
      <c r="K41" s="537">
        <f>AUX!AC468</f>
        <v>0.39125182554135185</v>
      </c>
      <c r="L41" s="537"/>
      <c r="M41" s="540"/>
      <c r="N41" s="540"/>
      <c r="O41" s="16"/>
    </row>
    <row r="42" spans="1:15" ht="15.95" customHeight="1" x14ac:dyDescent="0.2">
      <c r="A42" s="16"/>
      <c r="B42" s="382" t="str">
        <f>AUX!S469</f>
        <v>Neoplasia maligna do estômago (D74)</v>
      </c>
      <c r="C42" s="121">
        <f>IF(AUX!$B$232=0,"",AUX!U469)</f>
        <v>0.15261451888573599</v>
      </c>
      <c r="D42" s="121">
        <f>IF(AUX!$B$232=0,"",AUX!V469)</f>
        <v>0.17972872703290652</v>
      </c>
      <c r="E42" s="121">
        <f>IF(AUX!$B$232=0,"",AUX!W469)</f>
        <v>0.12801679749348535</v>
      </c>
      <c r="F42" s="121">
        <f>AUX!X469</f>
        <v>0.22828922476452199</v>
      </c>
      <c r="G42" s="121">
        <f>AUX!Y469</f>
        <v>0.26938919579499782</v>
      </c>
      <c r="H42" s="121">
        <f>AUX!Z469</f>
        <v>0.19059050987542894</v>
      </c>
      <c r="I42" s="386">
        <f>AUX!AA469</f>
        <v>0.28866249917993608</v>
      </c>
      <c r="J42" s="121">
        <f>AUX!AB469</f>
        <v>0.36888125536731986</v>
      </c>
      <c r="K42" s="523">
        <f>AUX!AC469</f>
        <v>0.21455745271622523</v>
      </c>
      <c r="L42" s="537"/>
      <c r="M42" s="540"/>
      <c r="N42" s="540"/>
      <c r="O42" s="16"/>
    </row>
    <row r="43" spans="1:15" ht="15.95" customHeight="1" x14ac:dyDescent="0.2">
      <c r="A43" s="16"/>
      <c r="B43" s="362" t="str">
        <f>AUX!S470</f>
        <v>Neoplasia maligna do colo do útero (X75)</v>
      </c>
      <c r="C43" s="119">
        <f>IF(AUX!$B$232=0,"",AUX!U470)</f>
        <v>0.14364056369040351</v>
      </c>
      <c r="D43" s="119">
        <f>IF(AUX!$B$232=0,"",AUX!V470)</f>
        <v>0</v>
      </c>
      <c r="E43" s="119">
        <f>IF(AUX!$B$232=0,"",AUX!W470)</f>
        <v>0.27385871868859529</v>
      </c>
      <c r="F43" s="119">
        <f>AUX!X470</f>
        <v>0.15768896323290255</v>
      </c>
      <c r="G43" s="119">
        <f>AUX!Y470</f>
        <v>0</v>
      </c>
      <c r="H43" s="119">
        <f>AUX!Z470</f>
        <v>0.30232826873669139</v>
      </c>
      <c r="I43" s="385">
        <f>AUX!AA470</f>
        <v>0.12183806783568731</v>
      </c>
      <c r="J43" s="119">
        <f>AUX!AB470</f>
        <v>0</v>
      </c>
      <c r="K43" s="537">
        <f>AUX!AC470</f>
        <v>0.23439049456394351</v>
      </c>
      <c r="L43" s="537"/>
      <c r="M43" s="540"/>
      <c r="N43" s="540"/>
      <c r="O43" s="16"/>
    </row>
    <row r="44" spans="1:15" ht="15.95" customHeight="1" x14ac:dyDescent="0.2">
      <c r="A44" s="16"/>
      <c r="B44" s="383" t="str">
        <f>AUX!S471</f>
        <v>Neoplasia maligna do brônquio / pulmão (R84)</v>
      </c>
      <c r="C44" s="123">
        <f>IF(AUX!$B$232=0,"",AUX!U471)</f>
        <v>0.11892399985985357</v>
      </c>
      <c r="D44" s="123">
        <f>IF(AUX!$B$232=0,"",AUX!V471)</f>
        <v>0.14912165738185321</v>
      </c>
      <c r="E44" s="123">
        <f>IF(AUX!$B$232=0,"",AUX!W471)</f>
        <v>9.1529005973510297E-2</v>
      </c>
      <c r="F44" s="123">
        <f>AUX!X471</f>
        <v>0.1262786174668605</v>
      </c>
      <c r="G44" s="123">
        <f>AUX!Y471</f>
        <v>0.17010257212848545</v>
      </c>
      <c r="H44" s="123">
        <f>AUX!Z471</f>
        <v>8.6081344070339308E-2</v>
      </c>
      <c r="I44" s="387">
        <f>AUX!AA471</f>
        <v>8.434943157855275E-2</v>
      </c>
      <c r="J44" s="123">
        <f>AUX!AB471</f>
        <v>0.11320165508626748</v>
      </c>
      <c r="K44" s="544">
        <f>AUX!AC471</f>
        <v>5.7696121738816872E-2</v>
      </c>
      <c r="L44" s="537"/>
      <c r="M44" s="540"/>
      <c r="N44" s="540"/>
      <c r="O44" s="16"/>
    </row>
    <row r="45" spans="1:15" ht="14.1" customHeight="1" x14ac:dyDescent="0.2">
      <c r="A45" s="16"/>
      <c r="B45" s="619" t="s">
        <v>59</v>
      </c>
      <c r="C45" s="619"/>
      <c r="D45" s="619"/>
      <c r="E45" s="619"/>
      <c r="F45" s="22"/>
      <c r="G45" s="23"/>
      <c r="H45" s="23"/>
      <c r="I45" s="610" t="str">
        <f>IF(AUX!B5=1,"Fonte: Observatórios Regionais de Saúde (dados: SIARS)","")</f>
        <v>Fonte: Observatórios Regionais de Saúde (dados: SIARS)</v>
      </c>
      <c r="J45" s="610"/>
      <c r="K45" s="610"/>
      <c r="L45" s="611"/>
      <c r="M45" s="611"/>
      <c r="N45" s="611"/>
      <c r="O45" s="16"/>
    </row>
    <row r="46" spans="1:15" ht="15" customHeight="1" x14ac:dyDescent="0.2">
      <c r="A46" s="16"/>
      <c r="B46" s="619" t="s">
        <v>253</v>
      </c>
      <c r="C46" s="619"/>
      <c r="D46" s="619"/>
      <c r="E46" s="619"/>
      <c r="F46" s="23"/>
      <c r="G46" s="23"/>
      <c r="H46" s="23"/>
      <c r="I46" s="23"/>
      <c r="J46" s="23"/>
      <c r="K46" s="23"/>
      <c r="L46" s="23"/>
      <c r="M46" s="23"/>
      <c r="N46" s="23"/>
      <c r="O46" s="16"/>
    </row>
    <row r="47" spans="1:15" ht="26.1" customHeight="1" x14ac:dyDescent="0.2">
      <c r="A47" s="16"/>
      <c r="B47" s="730" t="str">
        <f>"PROPORÇÃO DE INSCRITOS (%) POR DIAGNÓSTICO ATIVO " &amp; AUX!C6 &amp; ", POR SEXO, DEZEMBRO 2021 (ORDEM DECRESCENTE)"</f>
        <v>PROPORÇÃO DE INSCRITOS (%) POR DIAGNÓSTICO ATIVO NO ACES GERÊS/CABREIRA, POR SEXO, DEZEMBRO 2021 (ORDEM DECRESCENTE)</v>
      </c>
      <c r="C47" s="730"/>
      <c r="D47" s="730"/>
      <c r="E47" s="730"/>
      <c r="F47" s="730"/>
      <c r="G47" s="730"/>
      <c r="H47" s="730"/>
      <c r="I47" s="730"/>
      <c r="J47" s="730"/>
      <c r="K47" s="730"/>
      <c r="L47" s="730"/>
      <c r="M47" s="23"/>
      <c r="N47" s="23"/>
      <c r="O47" s="16"/>
    </row>
    <row r="48" spans="1:15" ht="5.0999999999999996" customHeight="1" x14ac:dyDescent="0.2">
      <c r="A48" s="16"/>
      <c r="B48" s="24"/>
      <c r="C48" s="24"/>
      <c r="D48" s="24"/>
      <c r="E48" s="24"/>
      <c r="F48" s="23"/>
      <c r="G48" s="23"/>
      <c r="H48" s="23"/>
      <c r="I48" s="23"/>
      <c r="J48" s="23"/>
      <c r="K48" s="23"/>
      <c r="L48" s="23"/>
      <c r="M48" s="23"/>
      <c r="N48" s="23"/>
      <c r="O48" s="16"/>
    </row>
    <row r="49" spans="1:15" ht="14.1" customHeight="1" x14ac:dyDescent="0.2">
      <c r="A49" s="16"/>
      <c r="B49" s="389" t="s">
        <v>96</v>
      </c>
      <c r="C49" s="24"/>
      <c r="D49" s="24"/>
      <c r="E49" s="24"/>
      <c r="G49" s="388"/>
      <c r="H49" s="781" t="s">
        <v>97</v>
      </c>
      <c r="I49" s="781"/>
      <c r="J49" s="781"/>
      <c r="K49" s="781"/>
      <c r="L49" s="781"/>
      <c r="M49" s="391"/>
      <c r="N49" s="23"/>
      <c r="O49" s="16"/>
    </row>
    <row r="50" spans="1:15" ht="14.1" customHeight="1" x14ac:dyDescent="0.2">
      <c r="A50" s="16"/>
      <c r="B50" s="368"/>
      <c r="C50" s="785" t="str">
        <f>AUX!S450</f>
        <v>Alterações do metabolismo dos lípidos (T93)</v>
      </c>
      <c r="D50" s="786"/>
      <c r="E50" s="786"/>
      <c r="F50" s="786"/>
      <c r="G50" s="787"/>
      <c r="H50" s="776"/>
      <c r="I50" s="777"/>
      <c r="J50" s="777"/>
      <c r="K50" s="777"/>
      <c r="L50" s="778"/>
      <c r="M50" s="23"/>
      <c r="N50" s="23"/>
      <c r="O50" s="16"/>
    </row>
    <row r="51" spans="1:15" ht="14.1" customHeight="1" x14ac:dyDescent="0.2">
      <c r="A51" s="16"/>
      <c r="B51" s="369"/>
      <c r="C51" s="790" t="str">
        <f>AUX!S451</f>
        <v>Hipertensão (K86 ou K87)</v>
      </c>
      <c r="D51" s="791"/>
      <c r="E51" s="791"/>
      <c r="F51" s="791"/>
      <c r="G51" s="792"/>
      <c r="H51" s="779"/>
      <c r="I51" s="648"/>
      <c r="J51" s="648"/>
      <c r="K51" s="648"/>
      <c r="L51" s="780"/>
      <c r="M51" s="23"/>
      <c r="N51" s="23"/>
      <c r="O51" s="16"/>
    </row>
    <row r="52" spans="1:15" ht="14.1" customHeight="1" x14ac:dyDescent="0.2">
      <c r="A52" s="16"/>
      <c r="B52" s="369"/>
      <c r="C52" s="790" t="str">
        <f>AUX!S452</f>
        <v>Obesidade (T82)</v>
      </c>
      <c r="D52" s="791"/>
      <c r="E52" s="791"/>
      <c r="F52" s="791"/>
      <c r="G52" s="792"/>
      <c r="H52" s="779"/>
      <c r="I52" s="648"/>
      <c r="J52" s="648"/>
      <c r="K52" s="648"/>
      <c r="L52" s="780"/>
      <c r="M52" s="23"/>
      <c r="N52" s="23"/>
      <c r="O52" s="16"/>
    </row>
    <row r="53" spans="1:15" ht="14.1" customHeight="1" x14ac:dyDescent="0.2">
      <c r="A53" s="16"/>
      <c r="B53" s="369"/>
      <c r="C53" s="790" t="str">
        <f>AUX!S453</f>
        <v>Perturbações depressivas (P76)</v>
      </c>
      <c r="D53" s="791"/>
      <c r="E53" s="791"/>
      <c r="F53" s="791"/>
      <c r="G53" s="792"/>
      <c r="H53" s="779"/>
      <c r="I53" s="648"/>
      <c r="J53" s="648"/>
      <c r="K53" s="648"/>
      <c r="L53" s="780"/>
      <c r="M53" s="390"/>
      <c r="N53" s="23"/>
      <c r="O53" s="16"/>
    </row>
    <row r="54" spans="1:15" ht="14.1" customHeight="1" x14ac:dyDescent="0.2">
      <c r="A54" s="16"/>
      <c r="B54" s="369"/>
      <c r="C54" s="790" t="str">
        <f>AUX!S454</f>
        <v>Doenças dos dentes e gengivas (7 anos) (D82)</v>
      </c>
      <c r="D54" s="791"/>
      <c r="E54" s="791"/>
      <c r="F54" s="791"/>
      <c r="G54" s="792"/>
      <c r="H54" s="779"/>
      <c r="I54" s="648"/>
      <c r="J54" s="648"/>
      <c r="K54" s="648"/>
      <c r="L54" s="780"/>
      <c r="M54" s="23"/>
      <c r="N54" s="23"/>
      <c r="O54" s="16"/>
    </row>
    <row r="55" spans="1:15" ht="14.1" customHeight="1" x14ac:dyDescent="0.2">
      <c r="A55" s="16"/>
      <c r="B55" s="369"/>
      <c r="C55" s="790" t="str">
        <f>AUX!S455</f>
        <v>Diabetes (T89 ou T90)</v>
      </c>
      <c r="D55" s="791"/>
      <c r="E55" s="791"/>
      <c r="F55" s="791"/>
      <c r="G55" s="792"/>
      <c r="H55" s="779"/>
      <c r="I55" s="648"/>
      <c r="J55" s="648"/>
      <c r="K55" s="648"/>
      <c r="L55" s="780"/>
      <c r="M55" s="23"/>
      <c r="N55" s="23"/>
      <c r="O55" s="16"/>
    </row>
    <row r="56" spans="1:15" ht="14.1" customHeight="1" x14ac:dyDescent="0.2">
      <c r="A56" s="16"/>
      <c r="B56" s="369"/>
      <c r="C56" s="790" t="str">
        <f>AUX!S456</f>
        <v>Osteoartrose do joelho (L90)</v>
      </c>
      <c r="D56" s="791"/>
      <c r="E56" s="791"/>
      <c r="F56" s="791"/>
      <c r="G56" s="792"/>
      <c r="H56" s="779"/>
      <c r="I56" s="648"/>
      <c r="J56" s="648"/>
      <c r="K56" s="648"/>
      <c r="L56" s="780"/>
      <c r="M56" s="23"/>
      <c r="N56" s="23"/>
      <c r="O56" s="16"/>
    </row>
    <row r="57" spans="1:15" ht="14.1" customHeight="1" x14ac:dyDescent="0.2">
      <c r="A57" s="16"/>
      <c r="B57" s="369"/>
      <c r="C57" s="790" t="str">
        <f>AUX!S457</f>
        <v>Osteoartrose da anca (L89)</v>
      </c>
      <c r="D57" s="791"/>
      <c r="E57" s="791"/>
      <c r="F57" s="791"/>
      <c r="G57" s="792"/>
      <c r="H57" s="779"/>
      <c r="I57" s="648"/>
      <c r="J57" s="648"/>
      <c r="K57" s="648"/>
      <c r="L57" s="780"/>
      <c r="M57" s="23"/>
      <c r="N57" s="23"/>
      <c r="O57" s="16"/>
    </row>
    <row r="58" spans="1:15" ht="14.1" customHeight="1" x14ac:dyDescent="0.2">
      <c r="A58" s="16"/>
      <c r="B58" s="369"/>
      <c r="C58" s="790" t="str">
        <f>AUX!S458</f>
        <v>Asma (R96)</v>
      </c>
      <c r="D58" s="791"/>
      <c r="E58" s="791"/>
      <c r="F58" s="791"/>
      <c r="G58" s="792"/>
      <c r="H58" s="779"/>
      <c r="I58" s="648"/>
      <c r="J58" s="648"/>
      <c r="K58" s="648"/>
      <c r="L58" s="780"/>
      <c r="M58" s="23"/>
      <c r="N58" s="23"/>
      <c r="O58" s="16"/>
    </row>
    <row r="59" spans="1:15" ht="14.1" customHeight="1" x14ac:dyDescent="0.2">
      <c r="A59" s="16"/>
      <c r="B59" s="369"/>
      <c r="C59" s="790" t="str">
        <f>AUX!S459</f>
        <v>Osteoporose (L95)</v>
      </c>
      <c r="D59" s="791"/>
      <c r="E59" s="791"/>
      <c r="F59" s="791"/>
      <c r="G59" s="792"/>
      <c r="H59" s="779"/>
      <c r="I59" s="648"/>
      <c r="J59" s="648"/>
      <c r="K59" s="648"/>
      <c r="L59" s="780"/>
      <c r="M59" s="23"/>
      <c r="N59" s="23"/>
      <c r="O59" s="16"/>
    </row>
    <row r="60" spans="1:15" ht="14.1" customHeight="1" x14ac:dyDescent="0.2">
      <c r="A60" s="16"/>
      <c r="B60" s="369"/>
      <c r="C60" s="790" t="str">
        <f>AUX!S460</f>
        <v>DPOC (R95)</v>
      </c>
      <c r="D60" s="791"/>
      <c r="E60" s="791"/>
      <c r="F60" s="791"/>
      <c r="G60" s="792"/>
      <c r="H60" s="779"/>
      <c r="I60" s="648"/>
      <c r="J60" s="648"/>
      <c r="K60" s="648"/>
      <c r="L60" s="780"/>
      <c r="M60" s="23"/>
      <c r="N60" s="23"/>
      <c r="O60" s="16"/>
    </row>
    <row r="61" spans="1:15" ht="14.1" customHeight="1" x14ac:dyDescent="0.2">
      <c r="A61" s="16"/>
      <c r="B61" s="369"/>
      <c r="C61" s="790" t="str">
        <f>AUX!S461</f>
        <v>Trombose / acidente vascular cerebral (K90)</v>
      </c>
      <c r="D61" s="791"/>
      <c r="E61" s="791"/>
      <c r="F61" s="791"/>
      <c r="G61" s="792"/>
      <c r="H61" s="779"/>
      <c r="I61" s="648"/>
      <c r="J61" s="648"/>
      <c r="K61" s="648"/>
      <c r="L61" s="780"/>
      <c r="M61" s="23"/>
      <c r="N61" s="23"/>
      <c r="O61" s="16"/>
    </row>
    <row r="62" spans="1:15" ht="14.1" customHeight="1" x14ac:dyDescent="0.2">
      <c r="A62" s="16"/>
      <c r="B62" s="369"/>
      <c r="C62" s="790" t="str">
        <f>AUX!S462</f>
        <v>Doença cardíaca isquémica (K74 ou K76)</v>
      </c>
      <c r="D62" s="791"/>
      <c r="E62" s="791"/>
      <c r="F62" s="791"/>
      <c r="G62" s="792"/>
      <c r="H62" s="779"/>
      <c r="I62" s="648"/>
      <c r="J62" s="648"/>
      <c r="K62" s="648"/>
      <c r="L62" s="780"/>
      <c r="M62" s="23"/>
      <c r="N62" s="23"/>
      <c r="O62" s="16"/>
    </row>
    <row r="63" spans="1:15" ht="14.1" customHeight="1" x14ac:dyDescent="0.2">
      <c r="A63" s="16"/>
      <c r="B63" s="369"/>
      <c r="C63" s="790" t="str">
        <f>AUX!S463</f>
        <v>Demência (P70)</v>
      </c>
      <c r="D63" s="791"/>
      <c r="E63" s="791"/>
      <c r="F63" s="791"/>
      <c r="G63" s="792"/>
      <c r="H63" s="779"/>
      <c r="I63" s="648"/>
      <c r="J63" s="648"/>
      <c r="K63" s="648"/>
      <c r="L63" s="780"/>
      <c r="M63" s="23"/>
      <c r="N63" s="23"/>
      <c r="O63" s="16"/>
    </row>
    <row r="64" spans="1:15" ht="14.1" customHeight="1" x14ac:dyDescent="0.2">
      <c r="A64" s="16"/>
      <c r="B64" s="369"/>
      <c r="C64" s="790" t="str">
        <f>AUX!S464</f>
        <v>Bronquite crónica (R79)</v>
      </c>
      <c r="D64" s="791"/>
      <c r="E64" s="791"/>
      <c r="F64" s="791"/>
      <c r="G64" s="792"/>
      <c r="H64" s="779"/>
      <c r="I64" s="648"/>
      <c r="J64" s="648"/>
      <c r="K64" s="648"/>
      <c r="L64" s="780"/>
      <c r="M64" s="23"/>
      <c r="N64" s="23"/>
      <c r="O64" s="16"/>
    </row>
    <row r="65" spans="1:15" ht="14.1" customHeight="1" x14ac:dyDescent="0.2">
      <c r="A65" s="16"/>
      <c r="B65" s="369"/>
      <c r="C65" s="790" t="str">
        <f>AUX!S465</f>
        <v>Neoplasia maligna da mama feminina (X76)</v>
      </c>
      <c r="D65" s="791"/>
      <c r="E65" s="791"/>
      <c r="F65" s="791"/>
      <c r="G65" s="792"/>
      <c r="H65" s="779"/>
      <c r="I65" s="648"/>
      <c r="J65" s="648"/>
      <c r="K65" s="648"/>
      <c r="L65" s="780"/>
      <c r="M65" s="23"/>
      <c r="N65" s="23"/>
      <c r="O65" s="16"/>
    </row>
    <row r="66" spans="1:15" ht="14.1" customHeight="1" x14ac:dyDescent="0.2">
      <c r="A66" s="16"/>
      <c r="B66" s="369"/>
      <c r="C66" s="790" t="str">
        <f>AUX!S466</f>
        <v>Enfarte agudo do miocárdio (K75)</v>
      </c>
      <c r="D66" s="791"/>
      <c r="E66" s="791"/>
      <c r="F66" s="791"/>
      <c r="G66" s="792"/>
      <c r="H66" s="779"/>
      <c r="I66" s="648"/>
      <c r="J66" s="648"/>
      <c r="K66" s="648"/>
      <c r="L66" s="780"/>
      <c r="M66" s="23"/>
      <c r="N66" s="23"/>
      <c r="O66" s="16"/>
    </row>
    <row r="67" spans="1:15" ht="14.1" customHeight="1" x14ac:dyDescent="0.2">
      <c r="A67" s="16"/>
      <c r="B67" s="369"/>
      <c r="C67" s="790" t="str">
        <f>AUX!S467</f>
        <v>Neoplasia maligna da próstata (Y77)</v>
      </c>
      <c r="D67" s="791"/>
      <c r="E67" s="791"/>
      <c r="F67" s="791"/>
      <c r="G67" s="792"/>
      <c r="H67" s="779"/>
      <c r="I67" s="648"/>
      <c r="J67" s="648"/>
      <c r="K67" s="648"/>
      <c r="L67" s="780"/>
      <c r="M67" s="23"/>
      <c r="N67" s="23"/>
      <c r="O67" s="16"/>
    </row>
    <row r="68" spans="1:15" ht="14.1" customHeight="1" x14ac:dyDescent="0.2">
      <c r="A68" s="16"/>
      <c r="B68" s="369"/>
      <c r="C68" s="790" t="str">
        <f>AUX!S468</f>
        <v>Neoplasia maligna do cólon e reto (D75)</v>
      </c>
      <c r="D68" s="791"/>
      <c r="E68" s="791"/>
      <c r="F68" s="791"/>
      <c r="G68" s="792"/>
      <c r="H68" s="779"/>
      <c r="I68" s="648"/>
      <c r="J68" s="648"/>
      <c r="K68" s="648"/>
      <c r="L68" s="780"/>
      <c r="M68" s="23"/>
      <c r="N68" s="23"/>
      <c r="O68" s="16"/>
    </row>
    <row r="69" spans="1:15" ht="14.1" customHeight="1" x14ac:dyDescent="0.2">
      <c r="A69" s="16"/>
      <c r="B69" s="369"/>
      <c r="C69" s="790" t="str">
        <f>AUX!S469</f>
        <v>Neoplasia maligna do estômago (D74)</v>
      </c>
      <c r="D69" s="791"/>
      <c r="E69" s="791"/>
      <c r="F69" s="791"/>
      <c r="G69" s="792"/>
      <c r="H69" s="779"/>
      <c r="I69" s="648"/>
      <c r="J69" s="648"/>
      <c r="K69" s="648"/>
      <c r="L69" s="780"/>
      <c r="M69" s="23"/>
      <c r="N69" s="23"/>
      <c r="O69" s="16"/>
    </row>
    <row r="70" spans="1:15" ht="14.1" customHeight="1" x14ac:dyDescent="0.2">
      <c r="A70" s="16"/>
      <c r="B70" s="369"/>
      <c r="C70" s="790" t="str">
        <f>AUX!S470</f>
        <v>Neoplasia maligna do colo do útero (X75)</v>
      </c>
      <c r="D70" s="791"/>
      <c r="E70" s="791"/>
      <c r="F70" s="791"/>
      <c r="G70" s="792"/>
      <c r="H70" s="779"/>
      <c r="I70" s="648"/>
      <c r="J70" s="648"/>
      <c r="K70" s="648"/>
      <c r="L70" s="780"/>
      <c r="M70" s="23"/>
      <c r="N70" s="23"/>
      <c r="O70" s="16"/>
    </row>
    <row r="71" spans="1:15" ht="14.1" customHeight="1" x14ac:dyDescent="0.2">
      <c r="A71" s="16"/>
      <c r="B71" s="369"/>
      <c r="C71" s="800" t="str">
        <f>AUX!S471</f>
        <v>Neoplasia maligna do brônquio / pulmão (R84)</v>
      </c>
      <c r="D71" s="801"/>
      <c r="E71" s="801"/>
      <c r="F71" s="801"/>
      <c r="G71" s="802"/>
      <c r="H71" s="779"/>
      <c r="I71" s="648"/>
      <c r="J71" s="648"/>
      <c r="K71" s="648"/>
      <c r="L71" s="780"/>
      <c r="M71" s="23"/>
      <c r="N71" s="23"/>
      <c r="O71" s="16"/>
    </row>
    <row r="72" spans="1:15" ht="26.45" customHeight="1" x14ac:dyDescent="0.2">
      <c r="A72" s="16"/>
      <c r="B72" s="375"/>
      <c r="C72" s="794"/>
      <c r="D72" s="795"/>
      <c r="E72" s="795"/>
      <c r="F72" s="795"/>
      <c r="G72" s="796"/>
      <c r="H72" s="797"/>
      <c r="I72" s="798"/>
      <c r="J72" s="798"/>
      <c r="K72" s="798"/>
      <c r="L72" s="799"/>
      <c r="M72" s="16"/>
      <c r="N72" s="16"/>
      <c r="O72" s="16"/>
    </row>
    <row r="73" spans="1:15" ht="15" customHeight="1" x14ac:dyDescent="0.2">
      <c r="A73" s="16"/>
      <c r="B73" s="16"/>
      <c r="C73" s="16"/>
      <c r="D73" s="16"/>
      <c r="E73" s="16"/>
      <c r="F73" s="16"/>
      <c r="G73" s="16"/>
      <c r="H73" s="793" t="s">
        <v>150</v>
      </c>
      <c r="I73" s="793"/>
      <c r="J73" s="793"/>
      <c r="K73" s="793"/>
      <c r="L73" s="793"/>
      <c r="M73" s="16"/>
      <c r="N73" s="16"/>
      <c r="O73" s="16"/>
    </row>
    <row r="74" spans="1:15" ht="15" customHeight="1" x14ac:dyDescent="0.2">
      <c r="A74" s="19"/>
      <c r="B74" s="309"/>
      <c r="C74" s="309"/>
      <c r="D74" s="309"/>
      <c r="E74" s="309"/>
      <c r="F74" s="309"/>
      <c r="G74" s="309"/>
      <c r="H74" s="309"/>
      <c r="I74" s="309"/>
      <c r="J74" s="309"/>
      <c r="K74" s="2"/>
      <c r="L74" s="3"/>
      <c r="M74" s="3"/>
      <c r="N74" s="4"/>
      <c r="O74" s="19"/>
    </row>
    <row r="75" spans="1:15" ht="15" customHeight="1" x14ac:dyDescent="0.2">
      <c r="A75" s="19"/>
      <c r="B75" s="126" t="s">
        <v>67</v>
      </c>
      <c r="C75" s="19"/>
      <c r="D75" s="19"/>
      <c r="E75" s="19"/>
      <c r="F75" s="19"/>
      <c r="G75" s="19"/>
      <c r="H75" s="2"/>
      <c r="I75" s="2"/>
      <c r="J75" s="2"/>
      <c r="K75" s="2"/>
      <c r="L75" s="3"/>
      <c r="M75" s="3"/>
      <c r="N75" s="3"/>
      <c r="O75" s="19"/>
    </row>
    <row r="76" spans="1:15" ht="20.100000000000001" customHeight="1" x14ac:dyDescent="0.2">
      <c r="A76" s="19"/>
      <c r="B76" s="104"/>
      <c r="C76" s="19"/>
      <c r="D76" s="19"/>
      <c r="E76" s="19"/>
      <c r="F76" s="19"/>
      <c r="G76" s="19"/>
      <c r="H76" s="2"/>
      <c r="I76" s="2"/>
      <c r="J76" s="2"/>
      <c r="K76" s="2"/>
      <c r="L76" s="3"/>
      <c r="M76" s="3"/>
      <c r="N76" s="3"/>
      <c r="O76" s="19"/>
    </row>
    <row r="77" spans="1:15" ht="15" customHeight="1" x14ac:dyDescent="0.2">
      <c r="A77" s="19"/>
      <c r="B77" s="19"/>
      <c r="C77" s="19"/>
      <c r="D77" s="19"/>
      <c r="E77" s="19"/>
      <c r="F77" s="19"/>
      <c r="G77" s="19"/>
      <c r="H77" s="2"/>
      <c r="I77" s="2"/>
      <c r="J77" s="2"/>
      <c r="K77" s="2"/>
      <c r="L77" s="3"/>
      <c r="M77" s="3"/>
      <c r="N77" s="3"/>
      <c r="O77" s="19"/>
    </row>
    <row r="78" spans="1:15" ht="15" customHeight="1" x14ac:dyDescent="0.2">
      <c r="A78" s="19"/>
      <c r="B78" s="19"/>
      <c r="C78" s="19"/>
      <c r="D78" s="19"/>
      <c r="E78" s="19"/>
      <c r="F78" s="19"/>
      <c r="G78" s="19"/>
      <c r="H78" s="2"/>
      <c r="I78" s="2"/>
      <c r="J78" s="2"/>
      <c r="K78" s="2"/>
      <c r="L78" s="3"/>
      <c r="M78" s="3"/>
      <c r="N78" s="3"/>
      <c r="O78" s="19"/>
    </row>
    <row r="79" spans="1:15" ht="15" customHeight="1" thickBot="1" x14ac:dyDescent="0.25">
      <c r="A79" s="19"/>
      <c r="B79" s="19"/>
      <c r="C79" s="19"/>
      <c r="D79" s="19"/>
      <c r="E79" s="19"/>
      <c r="F79" s="19"/>
      <c r="G79" s="19"/>
      <c r="H79" s="2"/>
      <c r="I79" s="2"/>
      <c r="J79" s="2"/>
      <c r="K79" s="2"/>
      <c r="L79" s="3"/>
      <c r="M79" s="3"/>
      <c r="N79" s="3"/>
      <c r="O79" s="19"/>
    </row>
    <row r="80" spans="1:15" ht="15" customHeight="1" x14ac:dyDescent="0.2">
      <c r="A80" s="19"/>
      <c r="B80" s="771"/>
      <c r="C80" s="771"/>
      <c r="D80" s="771"/>
      <c r="E80" s="771"/>
      <c r="F80" s="771"/>
      <c r="G80" s="771"/>
      <c r="H80" s="771"/>
      <c r="I80" s="771"/>
      <c r="J80" s="771"/>
      <c r="K80" s="771"/>
      <c r="L80" s="771"/>
      <c r="M80" s="771"/>
      <c r="N80" s="771"/>
      <c r="O80" s="19"/>
    </row>
  </sheetData>
  <mergeCells count="73">
    <mergeCell ref="B46:E46"/>
    <mergeCell ref="H73:L73"/>
    <mergeCell ref="C72:G72"/>
    <mergeCell ref="H72:L72"/>
    <mergeCell ref="C70:G70"/>
    <mergeCell ref="C71:G71"/>
    <mergeCell ref="H65:L65"/>
    <mergeCell ref="H66:L66"/>
    <mergeCell ref="H67:L67"/>
    <mergeCell ref="H68:L68"/>
    <mergeCell ref="H69:L69"/>
    <mergeCell ref="H70:L70"/>
    <mergeCell ref="H71:L71"/>
    <mergeCell ref="H62:L62"/>
    <mergeCell ref="H63:L63"/>
    <mergeCell ref="H64:L64"/>
    <mergeCell ref="C61:G61"/>
    <mergeCell ref="C62:G62"/>
    <mergeCell ref="C63:G63"/>
    <mergeCell ref="C69:G69"/>
    <mergeCell ref="C64:G64"/>
    <mergeCell ref="C65:G65"/>
    <mergeCell ref="C66:G66"/>
    <mergeCell ref="C67:G67"/>
    <mergeCell ref="C68:G68"/>
    <mergeCell ref="H58:L58"/>
    <mergeCell ref="H59:L59"/>
    <mergeCell ref="H60:L60"/>
    <mergeCell ref="H61:L61"/>
    <mergeCell ref="B21:B22"/>
    <mergeCell ref="H56:L56"/>
    <mergeCell ref="C51:G51"/>
    <mergeCell ref="C52:G52"/>
    <mergeCell ref="C53:G53"/>
    <mergeCell ref="C54:G54"/>
    <mergeCell ref="C55:G55"/>
    <mergeCell ref="C56:G56"/>
    <mergeCell ref="C57:G57"/>
    <mergeCell ref="C58:G58"/>
    <mergeCell ref="C59:G59"/>
    <mergeCell ref="C60:G60"/>
    <mergeCell ref="B80:N80"/>
    <mergeCell ref="B6:N6"/>
    <mergeCell ref="B7:G7"/>
    <mergeCell ref="B8:G8"/>
    <mergeCell ref="B9:G9"/>
    <mergeCell ref="B10:G10"/>
    <mergeCell ref="B11:G11"/>
    <mergeCell ref="B12:G12"/>
    <mergeCell ref="B13:G13"/>
    <mergeCell ref="B15:G15"/>
    <mergeCell ref="B14:G14"/>
    <mergeCell ref="B17:N17"/>
    <mergeCell ref="H57:L57"/>
    <mergeCell ref="H53:L53"/>
    <mergeCell ref="H54:L54"/>
    <mergeCell ref="H55:L55"/>
    <mergeCell ref="B2:E2"/>
    <mergeCell ref="H2:N2"/>
    <mergeCell ref="H50:L50"/>
    <mergeCell ref="H51:L51"/>
    <mergeCell ref="H52:L52"/>
    <mergeCell ref="H49:L49"/>
    <mergeCell ref="B47:L47"/>
    <mergeCell ref="C21:E21"/>
    <mergeCell ref="F21:H21"/>
    <mergeCell ref="I21:K21"/>
    <mergeCell ref="L21:N21"/>
    <mergeCell ref="I45:K45"/>
    <mergeCell ref="L45:N45"/>
    <mergeCell ref="C50:G50"/>
    <mergeCell ref="B19:N19"/>
    <mergeCell ref="B45:E45"/>
  </mergeCells>
  <hyperlinks>
    <hyperlink ref="B4" location="INDICE!A1" display="Índice" xr:uid="{00000000-0004-0000-0A00-000000000000}"/>
    <hyperlink ref="B75" location="'D04'!A1" display="Topo" xr:uid="{00000000-0004-0000-0A00-000001000000}"/>
    <hyperlink ref="B9" location="'D01'!A16" display="Óbitos e Taxa Bruta de Mortalidade" xr:uid="{00000000-0004-0000-0A00-000002000000}"/>
    <hyperlink ref="B7:G7" location="'D01'!A17" display="Nascimentos Pré-Termo e Baixo Peso à Nascença" xr:uid="{00000000-0004-0000-0A00-000003000000}"/>
    <hyperlink ref="B9:G9" location="'D01'!A45" display="Óbitos e Taxa Bruta de Mortalidade" xr:uid="{00000000-0004-0000-0A00-000004000000}"/>
    <hyperlink ref="B10:G10" location="'D01'!A63" display="Mortalidade Infantil e Componentes" xr:uid="{00000000-0004-0000-0A00-000005000000}"/>
    <hyperlink ref="B11:G11" location="'D02'!A17" display="Mortalidade Proporcional" xr:uid="{00000000-0004-0000-0A00-000006000000}"/>
    <hyperlink ref="B12:G12" location="'D03'!A17" display="Taxa de Mortalidade Padronizada pela idade (TMP)" xr:uid="{00000000-0004-0000-0A00-000007000000}"/>
    <hyperlink ref="B13:G13" location="'D04'!A17" display="Morbilidade nos Cuidados de Saúde Primários" xr:uid="{00000000-0004-0000-0A00-000008000000}"/>
    <hyperlink ref="B14:G14" location="'D05'!A17" display="VIH /sida" xr:uid="{00000000-0004-0000-0A00-000009000000}"/>
    <hyperlink ref="B15:G15" location="'D05'!A79" display="Tuberculose" xr:uid="{00000000-0004-0000-0A00-00000A000000}"/>
  </hyperlinks>
  <pageMargins left="0.39370078740157483" right="0.19685039370078741" top="0.39370078740157483" bottom="0.39370078740157483" header="0.31496062992125984" footer="0.31496062992125984"/>
  <pageSetup paperSize="9" scale="6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Folha8">
    <pageSetUpPr fitToPage="1"/>
  </sheetPr>
  <dimension ref="A1:U130"/>
  <sheetViews>
    <sheetView zoomScaleNormal="100" workbookViewId="0"/>
  </sheetViews>
  <sheetFormatPr defaultColWidth="9.140625" defaultRowHeight="14.25" x14ac:dyDescent="0.2"/>
  <cols>
    <col min="1" max="1" width="2.7109375" style="5" customWidth="1"/>
    <col min="2" max="2" width="26.28515625" style="5" customWidth="1"/>
    <col min="3" max="4" width="9.140625" style="5" customWidth="1"/>
    <col min="5" max="5" width="2.28515625" style="5" customWidth="1"/>
    <col min="6" max="6" width="7.140625" style="5" customWidth="1"/>
    <col min="7" max="8" width="9.140625" style="5" customWidth="1"/>
    <col min="9" max="11" width="8.85546875" style="5" customWidth="1"/>
    <col min="12" max="13" width="9.140625" style="5" customWidth="1"/>
    <col min="14" max="14" width="2.28515625" style="5" customWidth="1"/>
    <col min="15" max="15" width="7.140625" style="5" customWidth="1"/>
    <col min="16" max="16" width="9.140625" style="5" customWidth="1"/>
    <col min="17" max="17" width="2.7109375" style="5" customWidth="1"/>
    <col min="18" max="19" width="9.140625" style="5" customWidth="1"/>
    <col min="20" max="16384" width="9.140625" style="5"/>
  </cols>
  <sheetData>
    <row r="1" spans="1:20" ht="9.9499999999999993" customHeight="1" x14ac:dyDescent="0.2">
      <c r="A1" s="16"/>
      <c r="B1" s="16"/>
      <c r="C1" s="16"/>
      <c r="D1" s="16"/>
      <c r="E1" s="16"/>
      <c r="F1" s="16"/>
      <c r="G1" s="16"/>
      <c r="H1" s="16"/>
      <c r="I1" s="16"/>
      <c r="J1" s="16"/>
      <c r="K1" s="16"/>
      <c r="L1" s="16"/>
      <c r="M1" s="16"/>
      <c r="N1" s="16"/>
      <c r="O1" s="16"/>
      <c r="P1" s="16"/>
      <c r="Q1" s="16"/>
      <c r="R1" s="16"/>
      <c r="S1" s="16"/>
      <c r="T1" s="16"/>
    </row>
    <row r="2" spans="1:20" ht="20.100000000000001" customHeight="1" thickBot="1" x14ac:dyDescent="0.3">
      <c r="A2" s="16"/>
      <c r="B2" s="745" t="str">
        <f>AUX!A1</f>
        <v>Perfil Local de Saúde 2020</v>
      </c>
      <c r="C2" s="745"/>
      <c r="D2" s="745"/>
      <c r="E2" s="114"/>
      <c r="F2" s="114"/>
      <c r="G2" s="114"/>
      <c r="H2" s="114"/>
      <c r="I2" s="501"/>
      <c r="J2" s="501"/>
      <c r="K2" s="501"/>
      <c r="L2" s="501"/>
      <c r="M2" s="501"/>
      <c r="N2" s="501"/>
      <c r="O2" s="729" t="str">
        <f>AUX!A3</f>
        <v>ACES Gerês/Cabreira</v>
      </c>
      <c r="P2" s="729"/>
      <c r="Q2" s="729"/>
      <c r="R2" s="729"/>
      <c r="S2" s="729"/>
      <c r="T2" s="501"/>
    </row>
    <row r="3" spans="1:20" ht="9.9499999999999993" customHeight="1" thickTop="1" x14ac:dyDescent="0.2">
      <c r="A3" s="16"/>
      <c r="B3" s="16"/>
      <c r="C3" s="16"/>
      <c r="D3" s="16"/>
      <c r="E3" s="16"/>
      <c r="F3" s="16"/>
      <c r="G3" s="16"/>
      <c r="H3" s="16"/>
      <c r="I3" s="16"/>
      <c r="J3" s="16"/>
      <c r="K3" s="16"/>
      <c r="L3" s="16"/>
      <c r="M3" s="16"/>
      <c r="N3" s="16"/>
      <c r="O3" s="16"/>
      <c r="P3" s="16"/>
      <c r="Q3" s="16"/>
      <c r="R3" s="16"/>
      <c r="S3" s="16"/>
      <c r="T3" s="16"/>
    </row>
    <row r="4" spans="1:20" x14ac:dyDescent="0.2">
      <c r="A4" s="16"/>
      <c r="B4" s="117" t="s">
        <v>11</v>
      </c>
      <c r="C4" s="16"/>
      <c r="D4" s="16"/>
      <c r="E4" s="16"/>
      <c r="F4" s="16"/>
      <c r="G4" s="16"/>
      <c r="H4" s="16"/>
      <c r="I4" s="16"/>
      <c r="J4" s="16"/>
      <c r="K4" s="16"/>
      <c r="L4" s="16"/>
      <c r="M4" s="16"/>
      <c r="N4" s="16"/>
      <c r="O4" s="16"/>
      <c r="P4" s="16"/>
      <c r="Q4" s="16"/>
      <c r="R4" s="16"/>
      <c r="S4" s="16"/>
      <c r="T4" s="16"/>
    </row>
    <row r="5" spans="1:20" ht="15" customHeight="1" x14ac:dyDescent="0.2">
      <c r="A5" s="16"/>
      <c r="B5" s="18"/>
      <c r="C5" s="16"/>
      <c r="D5" s="16"/>
      <c r="E5" s="16"/>
      <c r="F5" s="16"/>
      <c r="G5" s="16"/>
      <c r="H5" s="16"/>
      <c r="I5" s="16"/>
      <c r="J5" s="16"/>
      <c r="K5" s="16"/>
      <c r="L5" s="16"/>
      <c r="M5" s="16"/>
      <c r="N5" s="16"/>
      <c r="O5" s="16"/>
      <c r="P5" s="16"/>
      <c r="Q5" s="16"/>
      <c r="R5" s="16"/>
      <c r="S5" s="16"/>
      <c r="T5" s="16"/>
    </row>
    <row r="6" spans="1:20" s="116" customFormat="1" ht="24.95" customHeight="1" x14ac:dyDescent="0.25">
      <c r="A6" s="115"/>
      <c r="B6" s="502" t="s">
        <v>37</v>
      </c>
      <c r="C6" s="502"/>
      <c r="D6" s="502"/>
      <c r="E6" s="502"/>
      <c r="F6" s="502"/>
      <c r="G6" s="502"/>
      <c r="H6" s="502"/>
      <c r="I6" s="502"/>
      <c r="J6" s="502"/>
      <c r="K6" s="502"/>
      <c r="L6" s="502"/>
      <c r="M6" s="502"/>
      <c r="N6" s="502"/>
      <c r="O6" s="502"/>
      <c r="P6" s="502"/>
      <c r="Q6" s="502"/>
      <c r="R6" s="502"/>
      <c r="S6" s="502"/>
      <c r="T6" s="502"/>
    </row>
    <row r="7" spans="1:20" ht="18" customHeight="1" x14ac:dyDescent="0.2">
      <c r="A7" s="16"/>
      <c r="B7" s="744" t="s">
        <v>38</v>
      </c>
      <c r="C7" s="744"/>
      <c r="D7" s="744"/>
      <c r="E7" s="744"/>
      <c r="F7" s="744"/>
      <c r="G7" s="744"/>
      <c r="H7" s="16"/>
      <c r="I7" s="16"/>
      <c r="J7" s="16"/>
      <c r="K7" s="16"/>
      <c r="L7" s="16"/>
      <c r="M7" s="16"/>
      <c r="N7" s="16"/>
      <c r="O7" s="16"/>
      <c r="P7" s="16"/>
      <c r="Q7" s="16"/>
      <c r="R7" s="16"/>
      <c r="S7" s="16"/>
      <c r="T7" s="16"/>
    </row>
    <row r="8" spans="1:20" ht="15" customHeight="1" x14ac:dyDescent="0.2">
      <c r="A8" s="16"/>
      <c r="B8" s="757" t="s">
        <v>39</v>
      </c>
      <c r="C8" s="757"/>
      <c r="D8" s="757"/>
      <c r="E8" s="757"/>
      <c r="F8" s="757"/>
      <c r="G8" s="757"/>
      <c r="H8" s="16"/>
      <c r="I8" s="16"/>
      <c r="J8" s="16"/>
      <c r="K8" s="16"/>
      <c r="L8" s="16"/>
      <c r="M8" s="16"/>
      <c r="N8" s="16"/>
      <c r="O8" s="16"/>
      <c r="P8" s="16"/>
      <c r="Q8" s="16"/>
      <c r="R8" s="16"/>
      <c r="S8" s="16"/>
      <c r="T8" s="16"/>
    </row>
    <row r="9" spans="1:20" ht="15" customHeight="1" x14ac:dyDescent="0.2">
      <c r="A9" s="16"/>
      <c r="B9" s="758" t="s">
        <v>40</v>
      </c>
      <c r="C9" s="758"/>
      <c r="D9" s="758"/>
      <c r="E9" s="758"/>
      <c r="F9" s="758"/>
      <c r="G9" s="758"/>
      <c r="H9" s="16"/>
      <c r="I9" s="16"/>
      <c r="J9" s="16"/>
      <c r="K9" s="16"/>
      <c r="L9" s="16"/>
      <c r="M9" s="16"/>
      <c r="N9" s="16"/>
      <c r="O9" s="16"/>
      <c r="P9" s="16"/>
      <c r="Q9" s="16"/>
      <c r="R9" s="16"/>
      <c r="S9" s="16"/>
      <c r="T9" s="16"/>
    </row>
    <row r="10" spans="1:20" ht="15" customHeight="1" x14ac:dyDescent="0.2">
      <c r="A10" s="16"/>
      <c r="B10" s="758" t="s">
        <v>41</v>
      </c>
      <c r="C10" s="758"/>
      <c r="D10" s="758"/>
      <c r="E10" s="758"/>
      <c r="F10" s="758"/>
      <c r="G10" s="758"/>
      <c r="H10" s="16"/>
      <c r="I10" s="16"/>
      <c r="J10" s="16"/>
      <c r="K10" s="16"/>
      <c r="L10" s="16"/>
      <c r="M10" s="16"/>
      <c r="N10" s="16"/>
      <c r="O10" s="16"/>
      <c r="P10" s="16"/>
      <c r="Q10" s="16"/>
      <c r="R10" s="16"/>
      <c r="S10" s="16"/>
      <c r="T10" s="16"/>
    </row>
    <row r="11" spans="1:20" ht="15" customHeight="1" x14ac:dyDescent="0.2">
      <c r="A11" s="16"/>
      <c r="B11" s="758" t="s">
        <v>42</v>
      </c>
      <c r="C11" s="758"/>
      <c r="D11" s="758"/>
      <c r="E11" s="758"/>
      <c r="F11" s="758"/>
      <c r="G11" s="758"/>
      <c r="H11" s="16"/>
      <c r="I11" s="16"/>
      <c r="J11" s="16"/>
      <c r="K11" s="16"/>
      <c r="L11" s="16"/>
      <c r="M11" s="16"/>
      <c r="N11" s="16"/>
      <c r="O11" s="16"/>
      <c r="P11" s="16"/>
      <c r="Q11" s="16"/>
      <c r="R11" s="16"/>
      <c r="S11" s="16"/>
      <c r="T11" s="16"/>
    </row>
    <row r="12" spans="1:20" ht="15" customHeight="1" x14ac:dyDescent="0.2">
      <c r="A12" s="16"/>
      <c r="B12" s="758" t="s">
        <v>43</v>
      </c>
      <c r="C12" s="758"/>
      <c r="D12" s="758"/>
      <c r="E12" s="758"/>
      <c r="F12" s="758"/>
      <c r="G12" s="758"/>
      <c r="H12" s="16"/>
      <c r="I12" s="16"/>
      <c r="J12" s="16"/>
      <c r="K12" s="16"/>
      <c r="L12" s="16"/>
      <c r="M12" s="16"/>
      <c r="N12" s="16"/>
      <c r="O12" s="16"/>
      <c r="P12" s="16"/>
      <c r="Q12" s="16"/>
      <c r="R12" s="16"/>
      <c r="S12" s="16"/>
      <c r="T12" s="16"/>
    </row>
    <row r="13" spans="1:20" ht="15" customHeight="1" x14ac:dyDescent="0.2">
      <c r="A13" s="16"/>
      <c r="B13" s="744" t="s">
        <v>44</v>
      </c>
      <c r="C13" s="744"/>
      <c r="D13" s="744"/>
      <c r="E13" s="744"/>
      <c r="F13" s="744"/>
      <c r="G13" s="744"/>
      <c r="H13" s="16"/>
      <c r="I13" s="16"/>
      <c r="J13" s="16"/>
      <c r="K13" s="16"/>
      <c r="L13" s="16"/>
      <c r="M13" s="16"/>
      <c r="N13" s="16"/>
      <c r="O13" s="16"/>
      <c r="P13" s="16"/>
      <c r="Q13" s="16"/>
      <c r="R13" s="16"/>
      <c r="S13" s="16"/>
      <c r="T13" s="16"/>
    </row>
    <row r="14" spans="1:20" ht="15" customHeight="1" x14ac:dyDescent="0.2">
      <c r="A14" s="16"/>
      <c r="B14" s="744" t="s">
        <v>45</v>
      </c>
      <c r="C14" s="744"/>
      <c r="D14" s="744"/>
      <c r="E14" s="744"/>
      <c r="F14" s="744"/>
      <c r="G14" s="744"/>
      <c r="H14" s="16"/>
      <c r="I14" s="16"/>
      <c r="J14" s="16"/>
      <c r="K14" s="16"/>
      <c r="L14" s="16"/>
      <c r="M14" s="16"/>
      <c r="N14" s="16"/>
      <c r="O14" s="16"/>
      <c r="P14" s="16"/>
      <c r="Q14" s="16"/>
      <c r="R14" s="16"/>
      <c r="S14" s="16"/>
      <c r="T14" s="16"/>
    </row>
    <row r="15" spans="1:20" ht="15" customHeight="1" x14ac:dyDescent="0.2">
      <c r="A15" s="16"/>
      <c r="B15" s="744" t="s">
        <v>46</v>
      </c>
      <c r="C15" s="744"/>
      <c r="D15" s="744"/>
      <c r="E15" s="744"/>
      <c r="F15" s="744"/>
      <c r="G15" s="744"/>
      <c r="H15" s="16"/>
      <c r="I15" s="16"/>
      <c r="J15" s="16"/>
      <c r="K15" s="16"/>
      <c r="L15" s="16"/>
      <c r="M15" s="16"/>
      <c r="N15" s="16"/>
      <c r="O15" s="16"/>
      <c r="P15" s="16"/>
      <c r="Q15" s="16"/>
      <c r="R15" s="16"/>
      <c r="S15" s="16"/>
      <c r="T15" s="16"/>
    </row>
    <row r="16" spans="1:20" ht="20.100000000000001" customHeight="1" x14ac:dyDescent="0.2">
      <c r="A16" s="16"/>
      <c r="B16" s="16"/>
      <c r="C16" s="16"/>
      <c r="D16" s="16"/>
      <c r="E16" s="16"/>
      <c r="F16" s="16"/>
      <c r="G16" s="16"/>
      <c r="H16" s="16"/>
      <c r="I16" s="16"/>
      <c r="J16" s="16"/>
      <c r="K16" s="16"/>
      <c r="L16" s="16"/>
      <c r="M16" s="16"/>
      <c r="N16" s="16"/>
      <c r="O16" s="16"/>
      <c r="P16" s="16"/>
      <c r="Q16" s="16"/>
      <c r="R16" s="16"/>
      <c r="S16" s="16"/>
      <c r="T16" s="16"/>
    </row>
    <row r="17" spans="1:20" ht="20.100000000000001" customHeight="1" thickBot="1" x14ac:dyDescent="0.3">
      <c r="A17" s="16"/>
      <c r="B17" s="500" t="s">
        <v>254</v>
      </c>
      <c r="C17" s="500"/>
      <c r="D17" s="500"/>
      <c r="E17" s="500"/>
      <c r="F17" s="500"/>
      <c r="G17" s="500"/>
      <c r="H17" s="500"/>
      <c r="I17" s="500"/>
      <c r="J17" s="500"/>
      <c r="K17" s="500"/>
      <c r="L17" s="500"/>
      <c r="M17" s="500"/>
      <c r="N17" s="500"/>
      <c r="O17" s="500"/>
      <c r="P17" s="500"/>
      <c r="Q17" s="500"/>
      <c r="R17" s="500"/>
      <c r="S17" s="500"/>
      <c r="T17" s="500"/>
    </row>
    <row r="18" spans="1:20" ht="9.9499999999999993" customHeight="1" x14ac:dyDescent="0.2">
      <c r="A18" s="16"/>
      <c r="B18" s="16"/>
      <c r="C18" s="16"/>
      <c r="D18" s="16"/>
      <c r="E18" s="16"/>
      <c r="F18" s="16"/>
      <c r="G18" s="16"/>
      <c r="H18" s="16"/>
      <c r="I18" s="16"/>
      <c r="J18" s="16"/>
      <c r="K18" s="16"/>
      <c r="L18" s="16"/>
      <c r="M18" s="16"/>
      <c r="N18" s="16"/>
      <c r="O18" s="16"/>
      <c r="P18" s="16"/>
      <c r="Q18" s="16"/>
      <c r="R18" s="16"/>
      <c r="S18" s="16"/>
      <c r="T18" s="16"/>
    </row>
    <row r="19" spans="1:20" ht="15.95" customHeight="1" x14ac:dyDescent="0.2">
      <c r="A19" s="16"/>
      <c r="B19" s="747" t="s">
        <v>805</v>
      </c>
      <c r="C19" s="747"/>
      <c r="D19" s="747"/>
      <c r="E19" s="747"/>
      <c r="F19" s="747"/>
      <c r="G19" s="747"/>
      <c r="H19" s="747"/>
      <c r="I19" s="747"/>
      <c r="J19" s="747"/>
      <c r="K19" s="747"/>
      <c r="L19" s="747"/>
      <c r="M19" s="747"/>
      <c r="N19" s="747"/>
      <c r="O19" s="747"/>
      <c r="P19" s="747"/>
      <c r="Q19" s="16"/>
      <c r="R19" s="16"/>
      <c r="S19" s="16"/>
      <c r="T19" s="16"/>
    </row>
    <row r="20" spans="1:20" ht="5.0999999999999996" customHeight="1" x14ac:dyDescent="0.2">
      <c r="A20" s="16"/>
      <c r="B20" s="24"/>
      <c r="C20" s="24"/>
      <c r="D20" s="24"/>
      <c r="E20" s="24"/>
      <c r="F20" s="24"/>
      <c r="G20" s="24"/>
      <c r="H20" s="24"/>
      <c r="I20" s="24"/>
      <c r="J20" s="24"/>
      <c r="K20" s="24"/>
      <c r="L20" s="24"/>
      <c r="M20" s="24"/>
      <c r="N20" s="24"/>
      <c r="O20" s="24"/>
      <c r="P20" s="24"/>
      <c r="Q20" s="16"/>
      <c r="T20" s="16"/>
    </row>
    <row r="21" spans="1:20" ht="20.100000000000001" customHeight="1" x14ac:dyDescent="0.2">
      <c r="A21" s="16"/>
      <c r="B21" s="100"/>
      <c r="C21" s="101">
        <v>2006</v>
      </c>
      <c r="D21" s="484">
        <v>2007</v>
      </c>
      <c r="E21" s="811">
        <v>2008</v>
      </c>
      <c r="F21" s="804"/>
      <c r="G21" s="101">
        <v>2009</v>
      </c>
      <c r="H21" s="101">
        <v>2010</v>
      </c>
      <c r="I21" s="485">
        <v>2011</v>
      </c>
      <c r="J21" s="483" t="s">
        <v>255</v>
      </c>
      <c r="K21" s="101">
        <v>2013</v>
      </c>
      <c r="L21" s="101">
        <v>2014</v>
      </c>
      <c r="M21" s="483" t="s">
        <v>256</v>
      </c>
      <c r="N21" s="803">
        <v>2016</v>
      </c>
      <c r="O21" s="804"/>
      <c r="P21" s="101">
        <v>2017</v>
      </c>
      <c r="Q21" s="803">
        <v>2018</v>
      </c>
      <c r="R21" s="804"/>
      <c r="S21" s="101">
        <v>2019</v>
      </c>
      <c r="T21" s="16"/>
    </row>
    <row r="22" spans="1:20" ht="15.95" customHeight="1" x14ac:dyDescent="0.2">
      <c r="A22" s="16"/>
      <c r="B22" s="461" t="s">
        <v>58</v>
      </c>
      <c r="C22" s="119">
        <f>AUX!H478</f>
        <v>9.1999999999999993</v>
      </c>
      <c r="D22" s="119">
        <f>AUX!I478</f>
        <v>8.3000000000000007</v>
      </c>
      <c r="E22" s="812">
        <f>AUX!J478</f>
        <v>7.9</v>
      </c>
      <c r="F22" s="813"/>
      <c r="G22" s="119">
        <f>AUX!K478</f>
        <v>7</v>
      </c>
      <c r="H22" s="119">
        <f>AUX!L478</f>
        <v>7.5</v>
      </c>
      <c r="I22" s="119">
        <f>AUX!M478</f>
        <v>6.3</v>
      </c>
      <c r="J22" s="119">
        <f>AUX!N478</f>
        <v>6.1</v>
      </c>
      <c r="K22" s="119">
        <f>AUX!O478</f>
        <v>5.2</v>
      </c>
      <c r="L22" s="119">
        <f>AUX!P478</f>
        <v>3.8</v>
      </c>
      <c r="M22" s="119">
        <f>AUX!Q478</f>
        <v>3.3</v>
      </c>
      <c r="N22" s="805">
        <f>AUX!R478</f>
        <v>3.7</v>
      </c>
      <c r="O22" s="806">
        <f>AUX!S478</f>
        <v>2.9</v>
      </c>
      <c r="P22" s="119">
        <f>AUX!S478</f>
        <v>2.9</v>
      </c>
      <c r="Q22" s="805">
        <f>AUX!T478</f>
        <v>2.5</v>
      </c>
      <c r="R22" s="806">
        <f>AUX!V478</f>
        <v>0</v>
      </c>
      <c r="S22" s="119">
        <f>AUX!U478</f>
        <v>1.8</v>
      </c>
      <c r="T22" s="16"/>
    </row>
    <row r="23" spans="1:20" ht="15.95" customHeight="1" x14ac:dyDescent="0.2">
      <c r="A23" s="16"/>
      <c r="B23" s="463" t="str">
        <f>AUX!A2</f>
        <v>ARS Norte</v>
      </c>
      <c r="C23" s="121">
        <f>AUX!H479</f>
        <v>8.0838412904828676</v>
      </c>
      <c r="D23" s="121">
        <f>AUX!I479</f>
        <v>7.8393182217678463</v>
      </c>
      <c r="E23" s="814">
        <f>AUX!J479</f>
        <v>7.2266161666414535</v>
      </c>
      <c r="F23" s="815"/>
      <c r="G23" s="121">
        <f>AUX!K479</f>
        <v>5.6729955685800331</v>
      </c>
      <c r="H23" s="121">
        <f>AUX!L479</f>
        <v>5.714454400955912</v>
      </c>
      <c r="I23" s="121">
        <f>AUX!M479</f>
        <v>4.4527290545593701</v>
      </c>
      <c r="J23" s="121">
        <f>AUX!N479</f>
        <v>4.4419385491865668</v>
      </c>
      <c r="K23" s="121">
        <f>AUX!O479</f>
        <v>3.0700311101054321</v>
      </c>
      <c r="L23" s="121">
        <f>AUX!P479</f>
        <v>2.4820420808172208</v>
      </c>
      <c r="M23" s="121">
        <f>AUX!Q479</f>
        <v>1.9412446262188936</v>
      </c>
      <c r="N23" s="807">
        <f>AUX!R479</f>
        <v>2.3693749644593756</v>
      </c>
      <c r="O23" s="808"/>
      <c r="P23" s="121">
        <f>AUX!S479</f>
        <v>1.6229428150502763</v>
      </c>
      <c r="Q23" s="807">
        <f>AUX!T479</f>
        <v>1.345357465682874</v>
      </c>
      <c r="R23" s="808"/>
      <c r="S23" s="121">
        <f>AUX!U479</f>
        <v>0.95000762974877651</v>
      </c>
      <c r="T23" s="16"/>
    </row>
    <row r="24" spans="1:20" ht="15.95" customHeight="1" x14ac:dyDescent="0.2">
      <c r="A24" s="16"/>
      <c r="B24" s="464" t="str">
        <f>AUX!A3</f>
        <v>ACES Gerês/Cabreira</v>
      </c>
      <c r="C24" s="103">
        <f>AUX!H480</f>
        <v>0.90159943740195103</v>
      </c>
      <c r="D24" s="103">
        <f>AUX!I480</f>
        <v>0.90312209307576297</v>
      </c>
      <c r="E24" s="816">
        <f>AUX!J480</f>
        <v>1.8120866177403281</v>
      </c>
      <c r="F24" s="817"/>
      <c r="G24" s="103">
        <f>AUX!K480</f>
        <v>0.90982704187933872</v>
      </c>
      <c r="H24" s="103">
        <f>AUX!L480</f>
        <v>1.8283875450240432</v>
      </c>
      <c r="I24" s="103">
        <f>AUX!M480</f>
        <v>4.5895770704729566</v>
      </c>
      <c r="J24" s="103">
        <f>AUX!N480</f>
        <v>1.843054678824684</v>
      </c>
      <c r="K24" s="103">
        <f>AUX!O480</f>
        <v>0</v>
      </c>
      <c r="L24" s="103">
        <f>AUX!P480</f>
        <v>2.7967725245067192</v>
      </c>
      <c r="M24" s="103">
        <f>AUX!Q480</f>
        <v>0.93773443360840214</v>
      </c>
      <c r="N24" s="809">
        <f>AUX!R480</f>
        <v>0</v>
      </c>
      <c r="O24" s="810"/>
      <c r="P24" s="103">
        <f>AUX!S480</f>
        <v>2.8493275586961477</v>
      </c>
      <c r="Q24" s="809">
        <f>AUX!T480</f>
        <v>0</v>
      </c>
      <c r="R24" s="810"/>
      <c r="S24" s="103">
        <f>AUX!U480</f>
        <v>0</v>
      </c>
      <c r="T24" s="16"/>
    </row>
    <row r="25" spans="1:20" ht="12.95" customHeight="1" x14ac:dyDescent="0.2">
      <c r="A25" s="16"/>
      <c r="B25" s="818" t="s">
        <v>257</v>
      </c>
      <c r="C25" s="818"/>
      <c r="D25" s="818"/>
      <c r="E25" s="818"/>
      <c r="F25" s="818"/>
      <c r="G25" s="818"/>
      <c r="H25" s="818"/>
      <c r="I25" s="818"/>
      <c r="J25" s="432"/>
      <c r="K25" s="16"/>
      <c r="L25" s="215"/>
      <c r="M25" s="215"/>
      <c r="N25" s="215"/>
      <c r="O25" s="215" t="s">
        <v>258</v>
      </c>
      <c r="P25" s="215"/>
      <c r="Q25" s="16"/>
      <c r="R25" s="16"/>
      <c r="S25" s="16"/>
      <c r="T25" s="16"/>
    </row>
    <row r="26" spans="1:20" ht="15" customHeight="1" x14ac:dyDescent="0.2">
      <c r="A26" s="16"/>
      <c r="B26" s="27"/>
      <c r="C26" s="24"/>
      <c r="D26" s="24"/>
      <c r="E26" s="24"/>
      <c r="F26" s="24"/>
      <c r="G26" s="23"/>
      <c r="H26" s="23"/>
      <c r="I26" s="23"/>
      <c r="J26" s="23"/>
      <c r="K26" s="23"/>
      <c r="L26" s="23"/>
      <c r="M26" s="23"/>
      <c r="N26" s="23"/>
      <c r="O26" s="23"/>
      <c r="P26" s="23"/>
      <c r="Q26" s="16"/>
      <c r="R26" s="16"/>
      <c r="S26" s="16"/>
      <c r="T26" s="16"/>
    </row>
    <row r="27" spans="1:20" ht="15.95" customHeight="1" x14ac:dyDescent="0.2">
      <c r="A27" s="16"/>
      <c r="B27" s="747" t="s">
        <v>259</v>
      </c>
      <c r="C27" s="747"/>
      <c r="D27" s="747"/>
      <c r="E27" s="747"/>
      <c r="F27" s="747"/>
      <c r="G27" s="747"/>
      <c r="H27" s="747"/>
      <c r="I27" s="747"/>
      <c r="J27" s="747"/>
      <c r="K27" s="747"/>
      <c r="L27" s="747"/>
      <c r="M27" s="747"/>
      <c r="N27" s="747"/>
      <c r="O27" s="747"/>
      <c r="P27" s="747"/>
      <c r="Q27" s="16"/>
      <c r="R27" s="16"/>
      <c r="S27" s="16"/>
      <c r="T27" s="16"/>
    </row>
    <row r="28" spans="1:20" ht="5.0999999999999996" customHeight="1" x14ac:dyDescent="0.2">
      <c r="A28" s="16"/>
      <c r="B28" s="24"/>
      <c r="C28" s="24"/>
      <c r="D28" s="24"/>
      <c r="E28" s="24"/>
      <c r="F28" s="24"/>
      <c r="G28" s="24"/>
      <c r="H28" s="24"/>
      <c r="I28" s="24"/>
      <c r="J28" s="24"/>
      <c r="K28" s="24"/>
      <c r="L28" s="24"/>
      <c r="M28" s="24"/>
      <c r="N28" s="24"/>
      <c r="O28" s="24"/>
      <c r="P28" s="24"/>
      <c r="Q28" s="16"/>
      <c r="T28" s="16"/>
    </row>
    <row r="29" spans="1:20" ht="20.100000000000001" customHeight="1" x14ac:dyDescent="0.2">
      <c r="A29" s="16"/>
      <c r="B29" s="100"/>
      <c r="C29" s="101">
        <v>2006</v>
      </c>
      <c r="D29" s="484">
        <v>2007</v>
      </c>
      <c r="E29" s="811">
        <v>2008</v>
      </c>
      <c r="F29" s="804"/>
      <c r="G29" s="101">
        <v>2009</v>
      </c>
      <c r="H29" s="101">
        <v>2010</v>
      </c>
      <c r="I29" s="485">
        <v>2011</v>
      </c>
      <c r="J29" s="483" t="s">
        <v>255</v>
      </c>
      <c r="K29" s="101">
        <v>2013</v>
      </c>
      <c r="L29" s="101">
        <v>2014</v>
      </c>
      <c r="M29" s="483" t="s">
        <v>256</v>
      </c>
      <c r="N29" s="803">
        <v>2016</v>
      </c>
      <c r="O29" s="804"/>
      <c r="P29" s="101">
        <v>2017</v>
      </c>
      <c r="Q29" s="803">
        <v>2018</v>
      </c>
      <c r="R29" s="804"/>
      <c r="S29" s="101">
        <v>2019</v>
      </c>
      <c r="T29" s="16"/>
    </row>
    <row r="30" spans="1:20" ht="15.95" customHeight="1" x14ac:dyDescent="0.2">
      <c r="A30" s="16"/>
      <c r="B30" s="461" t="s">
        <v>58</v>
      </c>
      <c r="C30" s="119">
        <f>AUX!H485</f>
        <v>22.1</v>
      </c>
      <c r="D30" s="119">
        <f>AUX!I485</f>
        <v>21.3</v>
      </c>
      <c r="E30" s="812">
        <f>AUX!J485</f>
        <v>21.6</v>
      </c>
      <c r="F30" s="813"/>
      <c r="G30" s="119">
        <f>AUX!K485</f>
        <v>20.100000000000001</v>
      </c>
      <c r="H30" s="119">
        <f>AUX!L485</f>
        <v>19.2</v>
      </c>
      <c r="I30" s="119">
        <f>AUX!M485</f>
        <v>17.600000000000001</v>
      </c>
      <c r="J30" s="119">
        <f>AUX!N485</f>
        <v>17.399999999999999</v>
      </c>
      <c r="K30" s="119">
        <f>AUX!O485</f>
        <v>17.2</v>
      </c>
      <c r="L30" s="119">
        <f>AUX!P485</f>
        <v>14.4</v>
      </c>
      <c r="M30" s="119">
        <f>AUX!Q485</f>
        <v>14.7</v>
      </c>
      <c r="N30" s="805">
        <f>AUX!R485</f>
        <v>14.5</v>
      </c>
      <c r="O30" s="806"/>
      <c r="P30" s="119">
        <f>AUX!S485</f>
        <v>12.9</v>
      </c>
      <c r="Q30" s="805">
        <f>AUX!T485</f>
        <v>10.9</v>
      </c>
      <c r="R30" s="806"/>
      <c r="S30" s="119">
        <f>AUX!U485</f>
        <v>8.1</v>
      </c>
      <c r="T30" s="16"/>
    </row>
    <row r="31" spans="1:20" ht="15.95" customHeight="1" x14ac:dyDescent="0.2">
      <c r="A31" s="16"/>
      <c r="B31" s="463" t="str">
        <f>AUX!A10</f>
        <v>ARS Norte</v>
      </c>
      <c r="C31" s="121">
        <f>AUX!H486</f>
        <v>15.30540617664756</v>
      </c>
      <c r="D31" s="121">
        <f>AUX!I486</f>
        <v>14.708823880018024</v>
      </c>
      <c r="E31" s="814">
        <f>AUX!J486</f>
        <v>15.343076861264878</v>
      </c>
      <c r="F31" s="815"/>
      <c r="G31" s="121">
        <f>AUX!K486</f>
        <v>13.858317746102651</v>
      </c>
      <c r="H31" s="121">
        <f>AUX!L486</f>
        <v>12.349721359411827</v>
      </c>
      <c r="I31" s="121">
        <f>AUX!M486</f>
        <v>11.267576570988652</v>
      </c>
      <c r="J31" s="121">
        <f>AUX!N486</f>
        <v>10.982216167620775</v>
      </c>
      <c r="K31" s="121">
        <f>AUX!O486</f>
        <v>11.128862774132191</v>
      </c>
      <c r="L31" s="121">
        <f>AUX!P486</f>
        <v>9.349025171078198</v>
      </c>
      <c r="M31" s="121">
        <f>AUX!Q486</f>
        <v>8.9574573466957528</v>
      </c>
      <c r="N31" s="807">
        <f>AUX!R486</f>
        <v>9.5053748574193779</v>
      </c>
      <c r="O31" s="808"/>
      <c r="P31" s="121">
        <f>AUX!S486</f>
        <v>8.7303130740635542</v>
      </c>
      <c r="Q31" s="807">
        <f>AUX!T486</f>
        <v>7.0631266948350886</v>
      </c>
      <c r="R31" s="808"/>
      <c r="S31" s="121">
        <f>AUX!U486</f>
        <v>4.7797258871735311</v>
      </c>
      <c r="T31" s="16"/>
    </row>
    <row r="32" spans="1:20" ht="15.95" customHeight="1" x14ac:dyDescent="0.2">
      <c r="A32" s="16"/>
      <c r="B32" s="464" t="str">
        <f>AUX!A11</f>
        <v>ACES Gerês/Cabreira</v>
      </c>
      <c r="C32" s="103">
        <f>AUX!H487</f>
        <v>3.6063977496078041</v>
      </c>
      <c r="D32" s="103">
        <f>AUX!I487</f>
        <v>3.6124883723030519</v>
      </c>
      <c r="E32" s="816">
        <f>AUX!J487</f>
        <v>5.4362598532209834</v>
      </c>
      <c r="F32" s="817"/>
      <c r="G32" s="103">
        <f>AUX!K487</f>
        <v>6.3687892931553707</v>
      </c>
      <c r="H32" s="103">
        <f>AUX!L487</f>
        <v>2.7425813175360649</v>
      </c>
      <c r="I32" s="103">
        <f>AUX!M487</f>
        <v>6.4254078986621384</v>
      </c>
      <c r="J32" s="103">
        <f>AUX!N487</f>
        <v>5.529164036474052</v>
      </c>
      <c r="K32" s="103">
        <f>AUX!O487</f>
        <v>2.7798884338108563</v>
      </c>
      <c r="L32" s="103">
        <f>AUX!P487</f>
        <v>5.5935450490134384</v>
      </c>
      <c r="M32" s="103">
        <f>AUX!Q487</f>
        <v>8.4396099024756186</v>
      </c>
      <c r="N32" s="809">
        <f>AUX!R487</f>
        <v>3.7758646730101195</v>
      </c>
      <c r="O32" s="810"/>
      <c r="P32" s="103">
        <f>AUX!S487</f>
        <v>4.7488792644935796</v>
      </c>
      <c r="Q32" s="809">
        <f>AUX!T487</f>
        <v>1.9066049562195835</v>
      </c>
      <c r="R32" s="810"/>
      <c r="S32" s="103">
        <f>AUX!U487</f>
        <v>4.9992501124831277</v>
      </c>
      <c r="T32" s="16"/>
    </row>
    <row r="33" spans="1:20" ht="24" customHeight="1" x14ac:dyDescent="0.2">
      <c r="A33" s="16"/>
      <c r="B33" s="819" t="s">
        <v>260</v>
      </c>
      <c r="C33" s="819"/>
      <c r="D33" s="819"/>
      <c r="E33" s="819"/>
      <c r="F33" s="819"/>
      <c r="G33" s="819"/>
      <c r="H33" s="819"/>
      <c r="I33" s="819"/>
      <c r="J33" s="432"/>
      <c r="L33" s="503"/>
      <c r="M33" s="503"/>
      <c r="N33" s="503"/>
      <c r="O33" s="503" t="s">
        <v>258</v>
      </c>
      <c r="P33" s="503"/>
      <c r="Q33" s="16"/>
      <c r="T33" s="16"/>
    </row>
    <row r="34" spans="1:20" ht="15" customHeight="1" x14ac:dyDescent="0.2">
      <c r="A34" s="16"/>
      <c r="B34" s="27"/>
      <c r="C34" s="24"/>
      <c r="D34" s="24"/>
      <c r="E34" s="24"/>
      <c r="F34" s="24"/>
      <c r="G34" s="23"/>
      <c r="H34" s="23"/>
      <c r="I34" s="23"/>
      <c r="J34" s="23"/>
      <c r="K34" s="23"/>
      <c r="L34" s="23"/>
      <c r="M34" s="23"/>
      <c r="N34" s="23"/>
      <c r="O34" s="23"/>
      <c r="P34" s="23"/>
      <c r="Q34" s="16"/>
      <c r="R34" s="16"/>
      <c r="S34" s="16"/>
      <c r="T34" s="16"/>
    </row>
    <row r="35" spans="1:20" ht="24" customHeight="1" x14ac:dyDescent="0.2">
      <c r="A35" s="16"/>
      <c r="B35" s="730" t="s">
        <v>261</v>
      </c>
      <c r="C35" s="730"/>
      <c r="D35" s="730"/>
      <c r="E35" s="730"/>
      <c r="F35" s="730"/>
      <c r="G35" s="730"/>
      <c r="H35" s="16"/>
      <c r="I35" s="16"/>
      <c r="J35" s="820" t="s">
        <v>262</v>
      </c>
      <c r="K35" s="820"/>
      <c r="L35" s="820"/>
      <c r="M35" s="820"/>
      <c r="N35" s="820"/>
      <c r="O35" s="820"/>
      <c r="P35" s="820"/>
      <c r="Q35" s="820"/>
      <c r="R35" s="820"/>
      <c r="S35" s="820"/>
      <c r="T35" s="16"/>
    </row>
    <row r="36" spans="1:20" ht="5.0999999999999996" customHeight="1" x14ac:dyDescent="0.2">
      <c r="A36" s="16"/>
      <c r="B36" s="16"/>
      <c r="C36" s="16"/>
      <c r="D36" s="16"/>
      <c r="E36" s="16"/>
      <c r="F36" s="16"/>
      <c r="G36" s="16"/>
      <c r="H36" s="16"/>
      <c r="I36" s="16"/>
      <c r="J36" s="16"/>
      <c r="K36" s="16"/>
      <c r="L36" s="16"/>
      <c r="M36" s="16"/>
      <c r="N36" s="16"/>
      <c r="O36" s="16"/>
      <c r="P36" s="16"/>
      <c r="Q36" s="16"/>
      <c r="R36" s="16"/>
      <c r="S36" s="16"/>
      <c r="T36" s="16"/>
    </row>
    <row r="37" spans="1:20" ht="15" customHeight="1" x14ac:dyDescent="0.2">
      <c r="A37" s="16"/>
      <c r="B37" s="24"/>
      <c r="C37" s="24"/>
      <c r="D37" s="24"/>
      <c r="E37" s="24"/>
      <c r="F37" s="24"/>
      <c r="G37" s="23"/>
      <c r="H37" s="23"/>
      <c r="I37" s="23"/>
      <c r="J37" s="23"/>
      <c r="K37" s="23"/>
      <c r="L37" s="23"/>
      <c r="M37" s="23"/>
      <c r="N37" s="23"/>
      <c r="O37" s="23"/>
      <c r="P37" s="23"/>
      <c r="Q37" s="16"/>
      <c r="R37" s="16"/>
      <c r="S37" s="16"/>
      <c r="T37" s="16"/>
    </row>
    <row r="38" spans="1:20" ht="15" customHeight="1" x14ac:dyDescent="0.2">
      <c r="A38" s="16"/>
      <c r="B38" s="24"/>
      <c r="C38" s="24"/>
      <c r="D38" s="24"/>
      <c r="E38" s="24"/>
      <c r="F38" s="24"/>
      <c r="G38" s="23"/>
      <c r="H38" s="23"/>
      <c r="I38" s="23"/>
      <c r="J38" s="23"/>
      <c r="K38" s="23"/>
      <c r="L38" s="23"/>
      <c r="M38" s="23"/>
      <c r="N38" s="23"/>
      <c r="O38" s="23"/>
      <c r="P38" s="23"/>
      <c r="Q38" s="16"/>
      <c r="R38" s="16"/>
      <c r="S38" s="16"/>
      <c r="T38" s="16"/>
    </row>
    <row r="39" spans="1:20" ht="15" customHeight="1" x14ac:dyDescent="0.2">
      <c r="A39" s="16"/>
      <c r="B39" s="24"/>
      <c r="C39" s="24"/>
      <c r="D39" s="24"/>
      <c r="E39" s="24"/>
      <c r="F39" s="24"/>
      <c r="G39" s="23"/>
      <c r="H39" s="23"/>
      <c r="I39" s="23"/>
      <c r="J39" s="23"/>
      <c r="K39" s="23"/>
      <c r="L39" s="23"/>
      <c r="M39" s="23"/>
      <c r="N39" s="23"/>
      <c r="O39" s="23"/>
      <c r="P39" s="23"/>
      <c r="Q39" s="16"/>
      <c r="R39" s="16"/>
      <c r="S39" s="16"/>
      <c r="T39" s="16"/>
    </row>
    <row r="40" spans="1:20" ht="15" customHeight="1" x14ac:dyDescent="0.2">
      <c r="A40" s="16"/>
      <c r="B40" s="24"/>
      <c r="C40" s="24"/>
      <c r="D40" s="24"/>
      <c r="E40" s="24"/>
      <c r="F40" s="24"/>
      <c r="G40" s="23"/>
      <c r="H40" s="23"/>
      <c r="I40" s="23"/>
      <c r="J40" s="23"/>
      <c r="K40" s="23"/>
      <c r="L40" s="23"/>
      <c r="M40" s="23"/>
      <c r="N40" s="23"/>
      <c r="O40" s="23"/>
      <c r="P40" s="23"/>
      <c r="Q40" s="16"/>
      <c r="R40" s="16"/>
      <c r="S40" s="16"/>
      <c r="T40" s="16"/>
    </row>
    <row r="41" spans="1:20" ht="15" customHeight="1" x14ac:dyDescent="0.2">
      <c r="A41" s="16"/>
      <c r="B41" s="24"/>
      <c r="C41" s="24"/>
      <c r="D41" s="24"/>
      <c r="E41" s="24"/>
      <c r="F41" s="24"/>
      <c r="G41" s="23"/>
      <c r="H41" s="23"/>
      <c r="I41" s="23"/>
      <c r="J41" s="23"/>
      <c r="K41" s="23"/>
      <c r="L41" s="23"/>
      <c r="M41" s="23"/>
      <c r="N41" s="23"/>
      <c r="O41" s="23"/>
      <c r="P41" s="23"/>
      <c r="Q41" s="16"/>
      <c r="R41" s="16"/>
      <c r="S41" s="16"/>
      <c r="T41" s="16"/>
    </row>
    <row r="42" spans="1:20" ht="15" customHeight="1" x14ac:dyDescent="0.2">
      <c r="A42" s="16"/>
      <c r="B42" s="24"/>
      <c r="C42" s="24"/>
      <c r="D42" s="24"/>
      <c r="E42" s="24"/>
      <c r="F42" s="24"/>
      <c r="G42" s="23"/>
      <c r="H42" s="23"/>
      <c r="I42" s="23"/>
      <c r="J42" s="23"/>
      <c r="K42" s="23"/>
      <c r="L42" s="23"/>
      <c r="M42" s="23"/>
      <c r="N42" s="23"/>
      <c r="O42" s="23"/>
      <c r="P42" s="23"/>
      <c r="Q42" s="16"/>
      <c r="R42" s="16"/>
      <c r="S42" s="16"/>
      <c r="T42" s="16"/>
    </row>
    <row r="43" spans="1:20" ht="15" customHeight="1" x14ac:dyDescent="0.2">
      <c r="A43" s="16"/>
      <c r="B43" s="24"/>
      <c r="C43" s="24"/>
      <c r="D43" s="24"/>
      <c r="E43" s="24"/>
      <c r="F43" s="24"/>
      <c r="G43" s="23"/>
      <c r="H43" s="23"/>
      <c r="I43" s="23"/>
      <c r="J43" s="23"/>
      <c r="K43" s="23"/>
      <c r="L43" s="23"/>
      <c r="M43" s="23"/>
      <c r="N43" s="23"/>
      <c r="O43" s="23"/>
      <c r="P43" s="23"/>
      <c r="Q43" s="16"/>
      <c r="R43" s="16"/>
      <c r="S43" s="16"/>
      <c r="T43" s="16"/>
    </row>
    <row r="44" spans="1:20" ht="15" customHeight="1" x14ac:dyDescent="0.2">
      <c r="A44" s="16"/>
      <c r="B44" s="24"/>
      <c r="C44" s="24"/>
      <c r="D44" s="24"/>
      <c r="E44" s="24"/>
      <c r="F44" s="24"/>
      <c r="G44" s="23"/>
      <c r="H44" s="23"/>
      <c r="I44" s="23"/>
      <c r="J44" s="23"/>
      <c r="K44" s="23"/>
      <c r="L44" s="23"/>
      <c r="M44" s="23"/>
      <c r="N44" s="23"/>
      <c r="O44" s="23"/>
      <c r="P44" s="23"/>
      <c r="Q44" s="16"/>
      <c r="R44" s="16"/>
      <c r="S44" s="16"/>
      <c r="T44" s="16"/>
    </row>
    <row r="45" spans="1:20" ht="15" customHeight="1" x14ac:dyDescent="0.2">
      <c r="A45" s="16"/>
      <c r="B45" s="16"/>
      <c r="C45" s="16"/>
      <c r="D45" s="16"/>
      <c r="E45" s="16"/>
      <c r="F45" s="16"/>
      <c r="G45" s="16"/>
      <c r="H45" s="16"/>
      <c r="I45" s="16"/>
      <c r="J45" s="16"/>
      <c r="K45" s="16"/>
      <c r="L45" s="16"/>
      <c r="M45" s="16"/>
      <c r="N45" s="16"/>
      <c r="O45" s="16"/>
      <c r="P45" s="16"/>
      <c r="Q45" s="16"/>
      <c r="R45" s="16"/>
      <c r="S45" s="16"/>
      <c r="T45" s="16"/>
    </row>
    <row r="46" spans="1:20" ht="15" customHeight="1" x14ac:dyDescent="0.2">
      <c r="A46" s="16"/>
      <c r="B46" s="16"/>
      <c r="C46" s="16"/>
      <c r="D46" s="16"/>
      <c r="E46" s="16"/>
      <c r="F46" s="16"/>
      <c r="G46" s="16"/>
      <c r="H46" s="16"/>
      <c r="I46" s="16"/>
      <c r="J46" s="16"/>
      <c r="K46" s="16"/>
      <c r="L46" s="16"/>
      <c r="M46" s="16"/>
      <c r="N46" s="16"/>
      <c r="O46" s="16"/>
      <c r="P46" s="16"/>
      <c r="Q46" s="16"/>
      <c r="R46" s="16"/>
      <c r="S46" s="16"/>
      <c r="T46" s="16"/>
    </row>
    <row r="47" spans="1:20" ht="15" customHeight="1" x14ac:dyDescent="0.2">
      <c r="A47" s="16"/>
      <c r="B47" s="27"/>
      <c r="C47" s="24"/>
      <c r="D47" s="24"/>
      <c r="E47" s="24"/>
      <c r="F47" s="24"/>
      <c r="G47" s="23"/>
      <c r="H47" s="23"/>
      <c r="I47" s="23"/>
      <c r="J47" s="23"/>
      <c r="K47" s="23"/>
      <c r="L47" s="23"/>
      <c r="M47" s="23"/>
      <c r="N47" s="23"/>
      <c r="O47" s="23"/>
      <c r="P47" s="23"/>
      <c r="Q47" s="16"/>
      <c r="R47" s="16"/>
      <c r="S47" s="16"/>
      <c r="T47" s="16"/>
    </row>
    <row r="48" spans="1:20" ht="15" customHeight="1" x14ac:dyDescent="0.2">
      <c r="A48" s="16"/>
      <c r="B48" s="24"/>
      <c r="C48" s="24"/>
      <c r="D48" s="24"/>
      <c r="E48" s="24"/>
      <c r="F48" s="24"/>
      <c r="G48" s="23"/>
      <c r="H48" s="23"/>
      <c r="I48" s="23"/>
      <c r="J48" s="23"/>
      <c r="K48" s="23"/>
      <c r="L48" s="23"/>
      <c r="M48" s="23"/>
      <c r="N48" s="23"/>
      <c r="O48" s="23"/>
      <c r="P48" s="23"/>
      <c r="Q48" s="16"/>
      <c r="R48" s="16"/>
      <c r="S48" s="16"/>
      <c r="T48" s="16"/>
    </row>
    <row r="49" spans="1:20" ht="15" customHeight="1" x14ac:dyDescent="0.2">
      <c r="A49" s="16"/>
      <c r="B49" s="24"/>
      <c r="C49" s="24"/>
      <c r="D49" s="24"/>
      <c r="E49" s="24"/>
      <c r="F49" s="24"/>
      <c r="G49" s="23"/>
      <c r="H49" s="23"/>
      <c r="I49" s="23"/>
      <c r="J49" s="23"/>
      <c r="K49" s="23"/>
      <c r="L49" s="23"/>
      <c r="M49" s="23"/>
      <c r="N49" s="23"/>
      <c r="O49" s="23"/>
      <c r="P49" s="23"/>
      <c r="Q49" s="16"/>
      <c r="R49" s="16"/>
      <c r="S49" s="16"/>
      <c r="T49" s="16"/>
    </row>
    <row r="50" spans="1:20" ht="15" customHeight="1" x14ac:dyDescent="0.2">
      <c r="A50" s="16"/>
      <c r="B50" s="16"/>
      <c r="C50" s="16"/>
      <c r="D50" s="16"/>
      <c r="E50" s="16"/>
      <c r="F50" s="16"/>
      <c r="G50" s="16"/>
      <c r="H50" s="16"/>
      <c r="I50" s="16"/>
      <c r="J50" s="16"/>
      <c r="K50" s="16"/>
      <c r="L50" s="16"/>
      <c r="M50" s="16"/>
      <c r="N50" s="16"/>
      <c r="O50" s="16"/>
      <c r="P50" s="16"/>
      <c r="Q50" s="16"/>
      <c r="R50" s="16"/>
      <c r="S50" s="16"/>
      <c r="T50" s="16"/>
    </row>
    <row r="51" spans="1:20" ht="15" customHeight="1" x14ac:dyDescent="0.2">
      <c r="A51" s="16"/>
      <c r="B51" s="16"/>
      <c r="C51" s="16"/>
      <c r="D51" s="16"/>
      <c r="E51" s="16"/>
      <c r="F51" s="16"/>
      <c r="G51" s="16"/>
      <c r="H51" s="16"/>
      <c r="I51" s="16"/>
      <c r="J51" s="16"/>
      <c r="K51" s="16"/>
      <c r="L51" s="16"/>
      <c r="M51" s="16"/>
      <c r="N51" s="16"/>
      <c r="O51" s="16"/>
      <c r="P51" s="16"/>
      <c r="Q51" s="16"/>
      <c r="R51" s="16"/>
      <c r="S51" s="16"/>
      <c r="T51" s="16"/>
    </row>
    <row r="52" spans="1:20" ht="15" customHeight="1" x14ac:dyDescent="0.2">
      <c r="A52" s="16"/>
      <c r="B52" s="611" t="s">
        <v>258</v>
      </c>
      <c r="C52" s="611"/>
      <c r="D52" s="611"/>
      <c r="E52" s="611"/>
      <c r="F52" s="611"/>
      <c r="G52" s="611"/>
      <c r="H52" s="429"/>
      <c r="I52" s="23"/>
      <c r="J52" s="23"/>
      <c r="L52" s="429"/>
      <c r="M52" s="429" t="s">
        <v>258</v>
      </c>
      <c r="N52" s="429"/>
      <c r="O52" s="429"/>
      <c r="P52" s="429"/>
      <c r="Q52" s="16"/>
      <c r="R52" s="16"/>
      <c r="S52" s="16"/>
      <c r="T52" s="16"/>
    </row>
    <row r="53" spans="1:20" ht="15" customHeight="1" x14ac:dyDescent="0.2">
      <c r="A53" s="16"/>
      <c r="B53" s="24"/>
      <c r="C53" s="24"/>
      <c r="D53" s="24"/>
      <c r="E53" s="24"/>
      <c r="F53" s="24"/>
      <c r="G53" s="23"/>
      <c r="H53" s="23"/>
      <c r="I53" s="23"/>
      <c r="J53" s="23"/>
      <c r="K53" s="23"/>
      <c r="L53" s="23"/>
      <c r="M53" s="23"/>
      <c r="N53" s="23"/>
      <c r="O53" s="23"/>
      <c r="P53" s="23"/>
      <c r="Q53" s="16"/>
      <c r="R53" s="16"/>
      <c r="S53" s="16"/>
      <c r="T53" s="16"/>
    </row>
    <row r="54" spans="1:20" ht="27.95" customHeight="1" x14ac:dyDescent="0.2">
      <c r="A54" s="16"/>
      <c r="B54" s="730" t="str">
        <f>"DISTRIBUIÇÃO ESPACIAL DA TAXA DE INCIDÊNCIA MÉDIA ANUAL DE SIDA (/100000 HABITANTES) NA " &amp; UPPER(AUX!A2) &amp; " POR ACES/ULS, 2015-2019"</f>
        <v>DISTRIBUIÇÃO ESPACIAL DA TAXA DE INCIDÊNCIA MÉDIA ANUAL DE SIDA (/100000 HABITANTES) NA ARS NORTE POR ACES/ULS, 2015-2019</v>
      </c>
      <c r="C54" s="730"/>
      <c r="D54" s="730"/>
      <c r="E54" s="730"/>
      <c r="F54" s="730"/>
      <c r="G54" s="730"/>
      <c r="H54" s="23"/>
      <c r="J54" s="730" t="str">
        <f>"DISTRIBUIÇÃO ESPACIAL DA TAXA DE INCIDÊNCIA MÉDIA ANUAL DA INFEÇÃO VIH (/100000 HABITANTES) NA " &amp; UPPER(AUX!A2) &amp; " POR ACES/ULS, 2015-2019"</f>
        <v>DISTRIBUIÇÃO ESPACIAL DA TAXA DE INCIDÊNCIA MÉDIA ANUAL DA INFEÇÃO VIH (/100000 HABITANTES) NA ARS NORTE POR ACES/ULS, 2015-2019</v>
      </c>
      <c r="K54" s="730"/>
      <c r="L54" s="730"/>
      <c r="M54" s="730"/>
      <c r="N54" s="730"/>
      <c r="O54" s="730"/>
      <c r="P54" s="730"/>
      <c r="Q54" s="730"/>
      <c r="R54" s="730"/>
      <c r="S54" s="730"/>
      <c r="T54" s="16"/>
    </row>
    <row r="55" spans="1:20" ht="5.0999999999999996" customHeight="1" x14ac:dyDescent="0.2">
      <c r="A55" s="16"/>
      <c r="B55" s="24"/>
      <c r="C55" s="24"/>
      <c r="D55" s="24"/>
      <c r="E55" s="24"/>
      <c r="F55" s="24"/>
      <c r="G55" s="23"/>
      <c r="H55" s="23"/>
      <c r="I55" s="23"/>
      <c r="J55" s="23"/>
      <c r="K55" s="23"/>
      <c r="L55" s="23"/>
      <c r="M55" s="23"/>
      <c r="N55" s="23"/>
      <c r="O55" s="23"/>
      <c r="P55" s="23"/>
      <c r="Q55" s="16"/>
      <c r="R55" s="16"/>
      <c r="S55" s="16"/>
      <c r="T55" s="16"/>
    </row>
    <row r="56" spans="1:20" ht="15" customHeight="1" x14ac:dyDescent="0.2">
      <c r="A56" s="16"/>
      <c r="B56" s="16"/>
      <c r="C56" s="16"/>
      <c r="D56" s="16"/>
      <c r="E56" s="16"/>
      <c r="F56" s="16"/>
      <c r="G56" s="16"/>
      <c r="H56" s="16"/>
      <c r="I56" s="16"/>
      <c r="J56" s="16"/>
      <c r="K56" s="16"/>
      <c r="L56" s="16"/>
      <c r="M56" s="16"/>
      <c r="N56" s="16"/>
      <c r="O56" s="16"/>
      <c r="P56" s="16"/>
      <c r="Q56" s="16"/>
      <c r="R56" s="16"/>
      <c r="S56" s="16"/>
      <c r="T56" s="16"/>
    </row>
    <row r="57" spans="1:20" ht="15" customHeight="1" x14ac:dyDescent="0.2">
      <c r="A57" s="16"/>
      <c r="B57" s="16"/>
      <c r="C57" s="16"/>
      <c r="D57" s="16"/>
      <c r="E57" s="16"/>
      <c r="F57" s="16"/>
      <c r="G57" s="16"/>
      <c r="H57" s="16"/>
      <c r="I57" s="16"/>
      <c r="J57" s="16"/>
      <c r="K57" s="16"/>
      <c r="L57" s="16"/>
      <c r="M57" s="16"/>
      <c r="N57" s="16"/>
      <c r="O57" s="16"/>
      <c r="P57" s="16"/>
      <c r="Q57" s="16"/>
      <c r="R57" s="16"/>
      <c r="S57" s="16"/>
      <c r="T57" s="16"/>
    </row>
    <row r="58" spans="1:20" ht="15" customHeight="1" x14ac:dyDescent="0.2">
      <c r="A58" s="16"/>
      <c r="B58" s="27"/>
      <c r="C58" s="24"/>
      <c r="D58" s="24"/>
      <c r="E58" s="24"/>
      <c r="F58" s="24"/>
      <c r="G58" s="23"/>
      <c r="H58" s="23"/>
      <c r="I58" s="23"/>
      <c r="J58" s="23"/>
      <c r="K58" s="23"/>
      <c r="L58" s="23"/>
      <c r="M58" s="23"/>
      <c r="N58" s="23"/>
      <c r="O58" s="23"/>
      <c r="P58" s="23"/>
      <c r="Q58" s="16"/>
      <c r="R58" s="16"/>
      <c r="S58" s="16"/>
      <c r="T58" s="16"/>
    </row>
    <row r="59" spans="1:20" ht="15" customHeight="1" x14ac:dyDescent="0.2">
      <c r="A59" s="16"/>
      <c r="B59" s="24"/>
      <c r="C59" s="24"/>
      <c r="D59" s="24"/>
      <c r="E59" s="24"/>
      <c r="F59" s="24"/>
      <c r="G59" s="23"/>
      <c r="H59" s="23"/>
      <c r="I59" s="23"/>
      <c r="J59" s="23"/>
      <c r="K59" s="23"/>
      <c r="L59" s="23"/>
      <c r="M59" s="23"/>
      <c r="N59" s="23"/>
      <c r="O59" s="23"/>
      <c r="P59" s="23"/>
      <c r="Q59" s="16"/>
      <c r="R59" s="16"/>
      <c r="S59" s="16"/>
      <c r="T59" s="16"/>
    </row>
    <row r="60" spans="1:20" ht="15" customHeight="1" x14ac:dyDescent="0.2">
      <c r="A60" s="16"/>
      <c r="B60" s="24"/>
      <c r="C60" s="24"/>
      <c r="D60" s="24"/>
      <c r="E60" s="24"/>
      <c r="F60" s="24"/>
      <c r="G60" s="23"/>
      <c r="H60" s="23"/>
      <c r="I60" s="23"/>
      <c r="J60" s="23"/>
      <c r="K60" s="23"/>
      <c r="L60" s="23"/>
      <c r="M60" s="23"/>
      <c r="N60" s="23"/>
      <c r="O60" s="23"/>
      <c r="P60" s="23"/>
      <c r="Q60" s="16"/>
      <c r="R60" s="16"/>
      <c r="S60" s="16"/>
      <c r="T60" s="16"/>
    </row>
    <row r="61" spans="1:20" ht="15" customHeight="1" x14ac:dyDescent="0.2">
      <c r="A61" s="16"/>
      <c r="B61" s="16"/>
      <c r="C61" s="16"/>
      <c r="D61" s="16"/>
      <c r="E61" s="16"/>
      <c r="F61" s="16"/>
      <c r="G61" s="16"/>
      <c r="H61" s="16"/>
      <c r="I61" s="16"/>
      <c r="J61" s="16"/>
      <c r="K61" s="16"/>
      <c r="L61" s="16"/>
      <c r="M61" s="16"/>
      <c r="N61" s="16"/>
      <c r="O61" s="16"/>
      <c r="P61" s="16"/>
      <c r="Q61" s="16"/>
      <c r="R61" s="16"/>
      <c r="S61" s="16"/>
      <c r="T61" s="16"/>
    </row>
    <row r="62" spans="1:20" ht="15" customHeight="1" x14ac:dyDescent="0.2">
      <c r="A62" s="16"/>
      <c r="B62" s="16"/>
      <c r="C62" s="16"/>
      <c r="D62" s="16"/>
      <c r="E62" s="16"/>
      <c r="F62" s="16"/>
      <c r="G62" s="16"/>
      <c r="H62" s="16"/>
      <c r="I62" s="16"/>
      <c r="J62" s="16"/>
      <c r="K62" s="16"/>
      <c r="L62" s="16"/>
      <c r="M62" s="16"/>
      <c r="N62" s="16"/>
      <c r="O62" s="16"/>
      <c r="P62" s="16"/>
      <c r="Q62" s="16"/>
      <c r="R62" s="16"/>
      <c r="S62" s="16"/>
      <c r="T62" s="16"/>
    </row>
    <row r="63" spans="1:20" ht="15" customHeight="1" x14ac:dyDescent="0.2">
      <c r="A63" s="16"/>
      <c r="B63" s="27"/>
      <c r="C63" s="24"/>
      <c r="D63" s="24"/>
      <c r="E63" s="24"/>
      <c r="F63" s="24"/>
      <c r="G63" s="23"/>
      <c r="H63" s="23"/>
      <c r="I63" s="23"/>
      <c r="J63" s="23"/>
      <c r="K63" s="23"/>
      <c r="L63" s="23"/>
      <c r="M63" s="23"/>
      <c r="N63" s="23"/>
      <c r="O63" s="23"/>
      <c r="P63" s="23"/>
      <c r="Q63" s="16"/>
      <c r="R63" s="16"/>
      <c r="S63" s="16"/>
      <c r="T63" s="16"/>
    </row>
    <row r="64" spans="1:20" ht="15" customHeight="1" x14ac:dyDescent="0.2">
      <c r="A64" s="16"/>
      <c r="B64" s="24"/>
      <c r="C64" s="24"/>
      <c r="D64" s="24"/>
      <c r="E64" s="24"/>
      <c r="F64" s="24"/>
      <c r="G64" s="23"/>
      <c r="H64" s="23"/>
      <c r="I64" s="23"/>
      <c r="J64" s="23"/>
      <c r="K64" s="23"/>
      <c r="L64" s="23"/>
      <c r="M64" s="23"/>
      <c r="N64" s="23"/>
      <c r="O64" s="23"/>
      <c r="P64" s="23"/>
      <c r="Q64" s="16"/>
      <c r="R64" s="16"/>
      <c r="S64" s="16"/>
      <c r="T64" s="16"/>
    </row>
    <row r="65" spans="1:20" ht="15" customHeight="1" x14ac:dyDescent="0.2">
      <c r="A65" s="16"/>
      <c r="B65" s="24"/>
      <c r="C65" s="24"/>
      <c r="D65" s="24"/>
      <c r="E65" s="24"/>
      <c r="F65" s="24"/>
      <c r="G65" s="23"/>
      <c r="H65" s="23"/>
      <c r="I65" s="23"/>
      <c r="J65" s="23"/>
      <c r="K65" s="23"/>
      <c r="L65" s="23"/>
      <c r="M65" s="23"/>
      <c r="N65" s="23"/>
      <c r="O65" s="23"/>
      <c r="P65" s="23"/>
      <c r="Q65" s="16"/>
      <c r="R65" s="16"/>
      <c r="S65" s="16"/>
      <c r="T65" s="16"/>
    </row>
    <row r="66" spans="1:20" ht="15" customHeight="1" x14ac:dyDescent="0.2">
      <c r="A66" s="16"/>
      <c r="B66" s="16"/>
      <c r="C66" s="16"/>
      <c r="D66" s="16"/>
      <c r="E66" s="16"/>
      <c r="F66" s="16"/>
      <c r="G66" s="16"/>
      <c r="H66" s="16"/>
      <c r="I66" s="16"/>
      <c r="J66" s="16"/>
      <c r="K66" s="16"/>
      <c r="L66" s="16"/>
      <c r="M66" s="16"/>
      <c r="N66" s="16"/>
      <c r="O66" s="16"/>
      <c r="P66" s="16"/>
      <c r="Q66" s="16"/>
      <c r="R66" s="16"/>
      <c r="S66" s="16"/>
      <c r="T66" s="16"/>
    </row>
    <row r="67" spans="1:20" ht="15" customHeight="1" x14ac:dyDescent="0.2">
      <c r="A67" s="16"/>
      <c r="B67" s="16"/>
      <c r="C67" s="16"/>
      <c r="D67" s="16"/>
      <c r="E67" s="16"/>
      <c r="F67" s="16"/>
      <c r="G67" s="16"/>
      <c r="H67" s="16"/>
      <c r="I67" s="16"/>
      <c r="J67" s="16"/>
      <c r="K67" s="16"/>
      <c r="L67" s="16"/>
      <c r="M67" s="16"/>
      <c r="N67" s="16"/>
      <c r="O67" s="16"/>
      <c r="P67" s="16"/>
      <c r="Q67" s="16"/>
      <c r="R67" s="16"/>
      <c r="S67" s="16"/>
      <c r="T67" s="16"/>
    </row>
    <row r="68" spans="1:20" ht="15" customHeight="1" x14ac:dyDescent="0.2">
      <c r="A68" s="16"/>
      <c r="B68" s="27"/>
      <c r="C68" s="24"/>
      <c r="D68" s="24"/>
      <c r="E68" s="24"/>
      <c r="F68" s="24"/>
      <c r="G68" s="23"/>
      <c r="H68" s="23"/>
      <c r="I68" s="23"/>
      <c r="J68" s="23"/>
      <c r="K68" s="23"/>
      <c r="L68" s="23"/>
      <c r="M68" s="23"/>
      <c r="N68" s="23"/>
      <c r="O68" s="23"/>
      <c r="P68" s="23"/>
      <c r="Q68" s="16"/>
      <c r="R68" s="16"/>
      <c r="S68" s="16"/>
      <c r="T68" s="16"/>
    </row>
    <row r="69" spans="1:20" ht="15" customHeight="1" x14ac:dyDescent="0.2">
      <c r="A69" s="16"/>
      <c r="B69" s="24"/>
      <c r="C69" s="24"/>
      <c r="D69" s="24"/>
      <c r="E69" s="24"/>
      <c r="F69" s="24"/>
      <c r="G69" s="23"/>
      <c r="H69" s="23"/>
      <c r="I69" s="23"/>
      <c r="J69" s="23"/>
      <c r="K69" s="23"/>
      <c r="L69" s="23"/>
      <c r="M69" s="23"/>
      <c r="N69" s="23"/>
      <c r="O69" s="23"/>
      <c r="P69" s="23"/>
      <c r="Q69" s="16"/>
      <c r="R69" s="16"/>
      <c r="S69" s="16"/>
      <c r="T69" s="16"/>
    </row>
    <row r="70" spans="1:20" ht="5.0999999999999996" customHeight="1" x14ac:dyDescent="0.2">
      <c r="A70" s="16"/>
      <c r="B70" s="24"/>
      <c r="C70" s="24"/>
      <c r="D70" s="24"/>
      <c r="E70" s="24"/>
      <c r="F70" s="24"/>
      <c r="G70" s="23"/>
      <c r="H70" s="23"/>
      <c r="I70" s="23"/>
      <c r="J70" s="23"/>
      <c r="K70" s="23"/>
      <c r="L70" s="23"/>
      <c r="M70" s="23"/>
      <c r="N70" s="23"/>
      <c r="O70" s="23"/>
      <c r="P70" s="23"/>
      <c r="Q70" s="16"/>
      <c r="R70" s="16"/>
      <c r="S70" s="16"/>
      <c r="T70" s="16"/>
    </row>
    <row r="71" spans="1:20" ht="12" customHeight="1" x14ac:dyDescent="0.2">
      <c r="A71" s="16"/>
      <c r="B71" s="24"/>
      <c r="C71" s="24"/>
      <c r="D71" s="24"/>
      <c r="E71" s="821" t="s">
        <v>263</v>
      </c>
      <c r="F71" s="821"/>
      <c r="G71" s="821"/>
      <c r="H71" s="23"/>
      <c r="I71" s="23"/>
      <c r="J71" s="23"/>
      <c r="K71" s="23"/>
      <c r="L71" s="23"/>
      <c r="M71" s="23"/>
      <c r="N71" s="821" t="s">
        <v>263</v>
      </c>
      <c r="O71" s="821"/>
      <c r="P71" s="821"/>
      <c r="Q71" s="16"/>
      <c r="R71" s="16"/>
      <c r="S71" s="16"/>
      <c r="T71" s="16"/>
    </row>
    <row r="72" spans="1:20" ht="12" customHeight="1" x14ac:dyDescent="0.2">
      <c r="A72" s="16"/>
      <c r="B72" s="16"/>
      <c r="C72" s="16"/>
      <c r="D72" s="16"/>
      <c r="E72" s="393"/>
      <c r="F72" s="824" t="s">
        <v>264</v>
      </c>
      <c r="G72" s="824"/>
      <c r="H72" s="16"/>
      <c r="I72" s="16"/>
      <c r="J72" s="16"/>
      <c r="K72" s="16"/>
      <c r="L72" s="16"/>
      <c r="M72" s="16"/>
      <c r="N72" s="393"/>
      <c r="O72" s="824" t="s">
        <v>265</v>
      </c>
      <c r="P72" s="824"/>
      <c r="Q72" s="16"/>
      <c r="R72" s="16"/>
      <c r="S72" s="16"/>
      <c r="T72" s="16"/>
    </row>
    <row r="73" spans="1:20" ht="12" customHeight="1" x14ac:dyDescent="0.2">
      <c r="A73" s="16"/>
      <c r="B73" s="16"/>
      <c r="C73" s="16"/>
      <c r="D73" s="16"/>
      <c r="E73" s="394"/>
      <c r="F73" s="824" t="s">
        <v>266</v>
      </c>
      <c r="G73" s="824"/>
      <c r="H73" s="16"/>
      <c r="I73" s="16"/>
      <c r="J73" s="16"/>
      <c r="K73" s="16"/>
      <c r="L73" s="16"/>
      <c r="M73" s="16"/>
      <c r="N73" s="394"/>
      <c r="O73" s="824" t="s">
        <v>267</v>
      </c>
      <c r="P73" s="824"/>
      <c r="Q73" s="16"/>
      <c r="R73" s="16"/>
      <c r="S73" s="16"/>
      <c r="T73" s="16"/>
    </row>
    <row r="74" spans="1:20" ht="12" customHeight="1" x14ac:dyDescent="0.2">
      <c r="A74" s="16"/>
      <c r="B74" s="27"/>
      <c r="C74" s="24"/>
      <c r="D74" s="24"/>
      <c r="E74" s="395"/>
      <c r="F74" s="824" t="s">
        <v>268</v>
      </c>
      <c r="G74" s="824"/>
      <c r="H74" s="23"/>
      <c r="I74" s="23"/>
      <c r="J74" s="23"/>
      <c r="K74" s="23"/>
      <c r="L74" s="23"/>
      <c r="M74" s="23"/>
      <c r="N74" s="395"/>
      <c r="O74" s="824" t="s">
        <v>269</v>
      </c>
      <c r="P74" s="824"/>
      <c r="Q74" s="16"/>
      <c r="R74" s="16"/>
      <c r="S74" s="16"/>
      <c r="T74" s="16"/>
    </row>
    <row r="75" spans="1:20" ht="12" customHeight="1" x14ac:dyDescent="0.2">
      <c r="A75" s="16"/>
      <c r="B75" s="24"/>
      <c r="C75" s="24"/>
      <c r="D75" s="24"/>
      <c r="E75" s="396"/>
      <c r="F75" s="824" t="s">
        <v>270</v>
      </c>
      <c r="G75" s="824"/>
      <c r="H75" s="23"/>
      <c r="I75" s="23"/>
      <c r="J75" s="23"/>
      <c r="K75" s="23"/>
      <c r="L75" s="23"/>
      <c r="M75" s="23"/>
      <c r="N75" s="396"/>
      <c r="O75" s="824" t="s">
        <v>271</v>
      </c>
      <c r="P75" s="824"/>
      <c r="Q75" s="16"/>
      <c r="R75" s="16"/>
      <c r="S75" s="16"/>
      <c r="T75" s="16"/>
    </row>
    <row r="76" spans="1:20" ht="15" customHeight="1" x14ac:dyDescent="0.2">
      <c r="A76" s="16"/>
      <c r="B76" s="24"/>
      <c r="C76" s="24"/>
      <c r="D76" s="24"/>
      <c r="E76" s="24"/>
      <c r="F76" s="24"/>
      <c r="G76" s="23"/>
      <c r="H76" s="23"/>
      <c r="I76" s="23"/>
      <c r="J76" s="23"/>
      <c r="K76" s="23"/>
      <c r="L76" s="23"/>
      <c r="M76" s="23"/>
      <c r="N76" s="23"/>
      <c r="O76" s="23"/>
      <c r="P76" s="23"/>
      <c r="Q76" s="16"/>
      <c r="R76" s="16"/>
      <c r="S76" s="16"/>
      <c r="T76" s="16"/>
    </row>
    <row r="77" spans="1:20" ht="15" customHeight="1" x14ac:dyDescent="0.2">
      <c r="A77" s="16"/>
      <c r="B77" s="126" t="s">
        <v>67</v>
      </c>
      <c r="C77" s="16"/>
      <c r="D77" s="16"/>
      <c r="E77" s="16"/>
      <c r="F77" s="16"/>
      <c r="G77" s="16"/>
      <c r="H77" s="16"/>
      <c r="I77" s="16"/>
      <c r="J77" s="16"/>
      <c r="K77" s="16"/>
      <c r="L77" s="16"/>
      <c r="M77" s="16"/>
      <c r="N77" s="16"/>
      <c r="O77" s="16"/>
      <c r="P77" s="16"/>
      <c r="Q77" s="16"/>
      <c r="R77" s="16"/>
      <c r="S77" s="16"/>
      <c r="T77" s="16"/>
    </row>
    <row r="78" spans="1:20" ht="20.100000000000001" customHeight="1" x14ac:dyDescent="0.2">
      <c r="A78" s="16"/>
      <c r="B78" s="16"/>
      <c r="C78" s="16"/>
      <c r="D78" s="16"/>
      <c r="E78" s="16"/>
      <c r="F78" s="16"/>
      <c r="G78" s="16"/>
      <c r="H78" s="16"/>
      <c r="I78" s="16"/>
      <c r="J78" s="16"/>
      <c r="K78" s="16"/>
      <c r="L78" s="16"/>
      <c r="M78" s="16"/>
      <c r="N78" s="16"/>
      <c r="O78" s="16"/>
      <c r="P78" s="16"/>
      <c r="Q78" s="16"/>
      <c r="R78" s="16"/>
      <c r="S78" s="16"/>
      <c r="T78" s="16"/>
    </row>
    <row r="79" spans="1:20" ht="20.100000000000001" customHeight="1" thickBot="1" x14ac:dyDescent="0.3">
      <c r="A79" s="16"/>
      <c r="B79" s="500" t="s">
        <v>46</v>
      </c>
      <c r="C79" s="500"/>
      <c r="D79" s="500"/>
      <c r="E79" s="500"/>
      <c r="F79" s="500"/>
      <c r="G79" s="500"/>
      <c r="H79" s="500"/>
      <c r="I79" s="500"/>
      <c r="J79" s="500"/>
      <c r="K79" s="500"/>
      <c r="L79" s="500"/>
      <c r="M79" s="500"/>
      <c r="N79" s="500"/>
      <c r="O79" s="500"/>
      <c r="P79" s="500"/>
      <c r="Q79" s="500"/>
      <c r="R79" s="500"/>
      <c r="S79" s="500"/>
      <c r="T79" s="500"/>
    </row>
    <row r="80" spans="1:20" ht="9.9499999999999993" customHeight="1" x14ac:dyDescent="0.2">
      <c r="A80" s="16"/>
      <c r="B80" s="16"/>
      <c r="C80" s="16"/>
      <c r="D80" s="16"/>
      <c r="E80" s="16"/>
      <c r="F80" s="16"/>
      <c r="G80" s="16"/>
      <c r="H80" s="16"/>
      <c r="I80" s="16"/>
      <c r="J80" s="16"/>
      <c r="K80" s="16"/>
      <c r="L80" s="16"/>
      <c r="M80" s="16"/>
      <c r="N80" s="16"/>
      <c r="O80" s="16"/>
      <c r="P80" s="16"/>
      <c r="Q80" s="16"/>
      <c r="R80" s="16"/>
      <c r="S80" s="16"/>
      <c r="T80" s="16"/>
    </row>
    <row r="81" spans="1:20" ht="15.95" customHeight="1" x14ac:dyDescent="0.2">
      <c r="A81" s="16"/>
      <c r="B81" s="747" t="s">
        <v>272</v>
      </c>
      <c r="C81" s="747"/>
      <c r="D81" s="747"/>
      <c r="E81" s="747"/>
      <c r="F81" s="747"/>
      <c r="G81" s="747"/>
      <c r="H81" s="747"/>
      <c r="I81" s="747"/>
      <c r="J81" s="747"/>
      <c r="K81" s="747"/>
      <c r="L81" s="747"/>
      <c r="M81" s="747"/>
      <c r="N81" s="747"/>
      <c r="O81" s="747"/>
      <c r="P81" s="747"/>
      <c r="Q81" s="16"/>
      <c r="R81" s="16"/>
      <c r="S81" s="16"/>
      <c r="T81" s="16"/>
    </row>
    <row r="82" spans="1:20" ht="5.0999999999999996" customHeight="1" x14ac:dyDescent="0.2">
      <c r="A82" s="16"/>
      <c r="B82" s="24"/>
      <c r="C82" s="24"/>
      <c r="D82" s="24"/>
      <c r="E82" s="24"/>
      <c r="F82" s="24"/>
      <c r="G82" s="24"/>
      <c r="H82" s="24"/>
      <c r="I82" s="24"/>
      <c r="J82" s="24"/>
      <c r="K82" s="24"/>
      <c r="L82" s="24"/>
      <c r="M82" s="24"/>
      <c r="N82" s="24"/>
      <c r="O82" s="24"/>
      <c r="P82" s="24"/>
      <c r="Q82" s="16"/>
      <c r="R82" s="16"/>
      <c r="S82" s="16"/>
    </row>
    <row r="83" spans="1:20" ht="20.100000000000001" customHeight="1" x14ac:dyDescent="0.2">
      <c r="A83" s="16"/>
      <c r="B83" s="100"/>
      <c r="C83" s="101">
        <v>2006</v>
      </c>
      <c r="D83" s="484">
        <v>2007</v>
      </c>
      <c r="E83" s="811">
        <v>2008</v>
      </c>
      <c r="F83" s="804"/>
      <c r="G83" s="101">
        <v>2009</v>
      </c>
      <c r="H83" s="101">
        <v>2010</v>
      </c>
      <c r="I83" s="485">
        <v>2011</v>
      </c>
      <c r="J83" s="483" t="s">
        <v>255</v>
      </c>
      <c r="K83" s="101">
        <v>2013</v>
      </c>
      <c r="L83" s="101">
        <v>2014</v>
      </c>
      <c r="M83" s="483" t="s">
        <v>256</v>
      </c>
      <c r="N83" s="803">
        <v>2016</v>
      </c>
      <c r="O83" s="804"/>
      <c r="P83" s="101">
        <v>2017</v>
      </c>
      <c r="Q83" s="803">
        <v>2018</v>
      </c>
      <c r="R83" s="804"/>
      <c r="S83" s="101">
        <v>2019</v>
      </c>
      <c r="T83" s="101">
        <v>2020</v>
      </c>
    </row>
    <row r="84" spans="1:20" ht="15.95" customHeight="1" x14ac:dyDescent="0.2">
      <c r="A84" s="16"/>
      <c r="B84" s="461" t="s">
        <v>58</v>
      </c>
      <c r="C84" s="119">
        <f>AUX!H500</f>
        <v>33.299999999999997</v>
      </c>
      <c r="D84" s="119">
        <f>AUX!I500</f>
        <v>30.6</v>
      </c>
      <c r="E84" s="812">
        <f>AUX!J500</f>
        <v>28.9</v>
      </c>
      <c r="F84" s="813"/>
      <c r="G84" s="119">
        <f>AUX!K500</f>
        <v>27.8</v>
      </c>
      <c r="H84" s="119">
        <f>AUX!L500</f>
        <v>26.6</v>
      </c>
      <c r="I84" s="119">
        <f>AUX!M500</f>
        <v>25.5</v>
      </c>
      <c r="J84" s="119">
        <f>AUX!N500</f>
        <v>25.6</v>
      </c>
      <c r="K84" s="119">
        <f>AUX!O500</f>
        <v>23.8</v>
      </c>
      <c r="L84" s="119">
        <f>AUX!P500</f>
        <v>22.6</v>
      </c>
      <c r="M84" s="119">
        <f>AUX!Q500</f>
        <v>21.6</v>
      </c>
      <c r="N84" s="805">
        <f>AUX!R500</f>
        <v>19.100000000000001</v>
      </c>
      <c r="O84" s="806"/>
      <c r="P84" s="119">
        <f>AUX!S500</f>
        <v>18.899999999999999</v>
      </c>
      <c r="Q84" s="805">
        <f>AUX!T500</f>
        <v>18.5</v>
      </c>
      <c r="R84" s="806"/>
      <c r="S84" s="119">
        <f>AUX!U500</f>
        <v>19.899999999999999</v>
      </c>
      <c r="T84" s="119">
        <f>AUX!V500</f>
        <v>14.6</v>
      </c>
    </row>
    <row r="85" spans="1:20" ht="15.95" customHeight="1" x14ac:dyDescent="0.2">
      <c r="A85" s="16"/>
      <c r="B85" s="463" t="str">
        <f>AUX!A2</f>
        <v>ARS Norte</v>
      </c>
      <c r="C85" s="121">
        <f>AUX!H501</f>
        <v>38.748545919047871</v>
      </c>
      <c r="D85" s="121">
        <f>AUX!I501</f>
        <v>35.236523141142079</v>
      </c>
      <c r="E85" s="814">
        <f>AUX!J501</f>
        <v>32.951212521029312</v>
      </c>
      <c r="F85" s="815"/>
      <c r="G85" s="121">
        <f>AUX!K501</f>
        <v>30.337019159597034</v>
      </c>
      <c r="H85" s="121">
        <f>AUX!L501</f>
        <v>28.951430116691323</v>
      </c>
      <c r="I85" s="121">
        <f>AUX!M501</f>
        <v>28.969889641553952</v>
      </c>
      <c r="J85" s="121">
        <f>AUX!N501</f>
        <v>29.40399812621046</v>
      </c>
      <c r="K85" s="121">
        <f>AUX!O501</f>
        <v>27.356170070403763</v>
      </c>
      <c r="L85" s="121">
        <f>AUX!P501</f>
        <v>24.627373090775315</v>
      </c>
      <c r="M85" s="121">
        <f>AUX!Q501</f>
        <v>24.376486092091536</v>
      </c>
      <c r="N85" s="807">
        <f>AUX!R501</f>
        <v>21.575249676371254</v>
      </c>
      <c r="O85" s="808"/>
      <c r="P85" s="121">
        <f>AUX!S501</f>
        <v>21.098256595653591</v>
      </c>
      <c r="Q85" s="807">
        <f>AUX!T501</f>
        <v>20.993182120759847</v>
      </c>
      <c r="R85" s="808"/>
      <c r="S85" s="121">
        <f>AUX!U501</f>
        <v>21.018918808191678</v>
      </c>
      <c r="T85" s="121">
        <f>AUX!V501</f>
        <v>15.177899855599536</v>
      </c>
    </row>
    <row r="86" spans="1:20" ht="15.95" customHeight="1" x14ac:dyDescent="0.2">
      <c r="A86" s="16"/>
      <c r="B86" s="464" t="str">
        <f>AUX!A3</f>
        <v>ACES Gerês/Cabreira</v>
      </c>
      <c r="C86" s="103">
        <f>AUX!H502</f>
        <v>23.441585372450728</v>
      </c>
      <c r="D86" s="103">
        <f>AUX!I502</f>
        <v>13.546831396136444</v>
      </c>
      <c r="E86" s="816">
        <f>AUX!J502</f>
        <v>19.026909486273443</v>
      </c>
      <c r="F86" s="817"/>
      <c r="G86" s="103">
        <f>AUX!K502</f>
        <v>12.737578586310741</v>
      </c>
      <c r="H86" s="103">
        <f>AUX!L502</f>
        <v>14.627100360192346</v>
      </c>
      <c r="I86" s="103">
        <f>AUX!M502</f>
        <v>8.261238726851321</v>
      </c>
      <c r="J86" s="103">
        <f>AUX!N502</f>
        <v>13.822910091185129</v>
      </c>
      <c r="K86" s="103">
        <f>AUX!O502</f>
        <v>20.385848514612949</v>
      </c>
      <c r="L86" s="103">
        <f>AUX!P502</f>
        <v>27.035467736898283</v>
      </c>
      <c r="M86" s="103">
        <f>AUX!Q502</f>
        <v>15.941485371342836</v>
      </c>
      <c r="N86" s="809">
        <f>AUX!R502</f>
        <v>21.711221869808185</v>
      </c>
      <c r="O86" s="810"/>
      <c r="P86" s="103">
        <f>AUX!S502</f>
        <v>15.196413646379455</v>
      </c>
      <c r="Q86" s="809">
        <f>AUX!T502</f>
        <v>16.20614212786646</v>
      </c>
      <c r="R86" s="810"/>
      <c r="S86" s="103">
        <f>AUX!U502</f>
        <v>13.997900314952759</v>
      </c>
      <c r="T86" s="103">
        <f>AUX!V502</f>
        <v>8.6048234816071894</v>
      </c>
    </row>
    <row r="87" spans="1:20" ht="15" customHeight="1" x14ac:dyDescent="0.2">
      <c r="A87" s="16"/>
      <c r="B87" s="823"/>
      <c r="C87" s="823"/>
      <c r="D87" s="823"/>
      <c r="E87" s="823"/>
      <c r="F87" s="823"/>
      <c r="G87" s="823"/>
      <c r="H87" s="823"/>
      <c r="I87" s="823"/>
      <c r="J87" s="430"/>
      <c r="L87" s="215"/>
      <c r="M87" s="215"/>
      <c r="N87" s="215"/>
      <c r="O87" s="215"/>
      <c r="P87" s="215" t="s">
        <v>273</v>
      </c>
      <c r="Q87" s="16"/>
      <c r="R87" s="16"/>
      <c r="S87" s="16"/>
      <c r="T87" s="16"/>
    </row>
    <row r="88" spans="1:20" ht="15" customHeight="1" x14ac:dyDescent="0.2">
      <c r="A88" s="16"/>
      <c r="B88" s="24"/>
      <c r="C88" s="24"/>
      <c r="D88" s="24"/>
      <c r="E88" s="24"/>
      <c r="F88" s="24"/>
      <c r="G88" s="23"/>
      <c r="H88" s="23"/>
      <c r="I88" s="23"/>
      <c r="J88" s="23"/>
      <c r="K88" s="23"/>
      <c r="L88" s="23"/>
      <c r="M88" s="23"/>
      <c r="N88" s="23"/>
      <c r="O88" s="23"/>
      <c r="P88" s="23"/>
      <c r="Q88" s="16"/>
      <c r="R88" s="16"/>
      <c r="S88" s="16"/>
      <c r="T88" s="16"/>
    </row>
    <row r="89" spans="1:20" ht="15.95" customHeight="1" x14ac:dyDescent="0.2">
      <c r="A89" s="16"/>
      <c r="B89" s="747" t="s">
        <v>274</v>
      </c>
      <c r="C89" s="747"/>
      <c r="D89" s="747"/>
      <c r="E89" s="747"/>
      <c r="F89" s="747"/>
      <c r="G89" s="747"/>
      <c r="H89" s="747"/>
      <c r="I89" s="747"/>
      <c r="J89" s="747"/>
      <c r="K89" s="747"/>
      <c r="L89" s="747"/>
      <c r="M89" s="747"/>
      <c r="N89" s="747"/>
      <c r="O89" s="747"/>
      <c r="P89" s="747"/>
      <c r="Q89" s="16"/>
      <c r="R89" s="16"/>
      <c r="S89" s="16"/>
      <c r="T89" s="16"/>
    </row>
    <row r="90" spans="1:20" ht="5.0999999999999996" customHeight="1" x14ac:dyDescent="0.2">
      <c r="A90" s="16"/>
      <c r="B90" s="24"/>
      <c r="C90" s="24"/>
      <c r="D90" s="24"/>
      <c r="E90" s="24"/>
      <c r="F90" s="24"/>
      <c r="G90" s="24"/>
      <c r="H90" s="24"/>
      <c r="I90" s="24"/>
      <c r="J90" s="24"/>
      <c r="K90" s="24"/>
      <c r="L90" s="24"/>
      <c r="M90" s="24"/>
      <c r="N90" s="24"/>
      <c r="O90" s="24"/>
      <c r="P90" s="24"/>
      <c r="Q90" s="16"/>
      <c r="R90" s="16"/>
      <c r="S90" s="16"/>
      <c r="T90" s="16"/>
    </row>
    <row r="91" spans="1:20" ht="20.100000000000001" customHeight="1" x14ac:dyDescent="0.2">
      <c r="A91" s="16"/>
      <c r="B91" s="100"/>
      <c r="C91" s="101">
        <v>2006</v>
      </c>
      <c r="D91" s="484">
        <v>2007</v>
      </c>
      <c r="E91" s="811">
        <v>2008</v>
      </c>
      <c r="F91" s="804"/>
      <c r="G91" s="101">
        <v>2009</v>
      </c>
      <c r="H91" s="101">
        <v>2010</v>
      </c>
      <c r="I91" s="485">
        <v>2011</v>
      </c>
      <c r="J91" s="483" t="s">
        <v>255</v>
      </c>
      <c r="K91" s="101">
        <v>2013</v>
      </c>
      <c r="L91" s="101">
        <v>2014</v>
      </c>
      <c r="M91" s="483" t="s">
        <v>256</v>
      </c>
      <c r="N91" s="803">
        <v>2016</v>
      </c>
      <c r="O91" s="804"/>
      <c r="P91" s="101">
        <v>2017</v>
      </c>
      <c r="Q91" s="803">
        <v>2018</v>
      </c>
      <c r="R91" s="804"/>
      <c r="S91" s="101">
        <v>2019</v>
      </c>
      <c r="T91" s="101">
        <v>2020</v>
      </c>
    </row>
    <row r="92" spans="1:20" ht="15.95" customHeight="1" x14ac:dyDescent="0.2">
      <c r="A92" s="16"/>
      <c r="B92" s="461" t="s">
        <v>58</v>
      </c>
      <c r="C92" s="119">
        <f>AUX!H493</f>
        <v>30.8</v>
      </c>
      <c r="D92" s="119">
        <f>AUX!I493</f>
        <v>28.1</v>
      </c>
      <c r="E92" s="812">
        <f>AUX!J493</f>
        <v>26</v>
      </c>
      <c r="F92" s="813"/>
      <c r="G92" s="119">
        <f>AUX!K493</f>
        <v>25.1</v>
      </c>
      <c r="H92" s="119">
        <f>AUX!L493</f>
        <v>24.2</v>
      </c>
      <c r="I92" s="119">
        <f>AUX!M493</f>
        <v>23.3</v>
      </c>
      <c r="J92" s="119">
        <f>AUX!N493</f>
        <v>23.3</v>
      </c>
      <c r="K92" s="119">
        <f>AUX!O493</f>
        <v>21.8</v>
      </c>
      <c r="L92" s="119">
        <f>AUX!P493</f>
        <v>20.8</v>
      </c>
      <c r="M92" s="119">
        <f>AUX!Q493</f>
        <v>19.8</v>
      </c>
      <c r="N92" s="805">
        <f>AUX!R493</f>
        <v>17.7</v>
      </c>
      <c r="O92" s="806"/>
      <c r="P92" s="119">
        <f>AUX!S493</f>
        <v>17.5</v>
      </c>
      <c r="Q92" s="805">
        <f>AUX!T493</f>
        <v>17.2</v>
      </c>
      <c r="R92" s="806"/>
      <c r="S92" s="119">
        <f>AUX!U493</f>
        <v>18.3</v>
      </c>
      <c r="T92" s="119">
        <f>AUX!V493</f>
        <v>13.5</v>
      </c>
    </row>
    <row r="93" spans="1:20" ht="15.95" customHeight="1" x14ac:dyDescent="0.2">
      <c r="A93" s="16"/>
      <c r="B93" s="463" t="str">
        <f>AUX!A2</f>
        <v>ARS Norte</v>
      </c>
      <c r="C93" s="121">
        <f>AUX!H494</f>
        <v>35.51500940285473</v>
      </c>
      <c r="D93" s="121">
        <f>AUX!I494</f>
        <v>32.003814596083174</v>
      </c>
      <c r="E93" s="814">
        <f>AUX!J494</f>
        <v>30.227748965690562</v>
      </c>
      <c r="F93" s="815"/>
      <c r="G93" s="121">
        <f>AUX!K494</f>
        <v>27.635592698368448</v>
      </c>
      <c r="H93" s="121">
        <f>AUX!L494</f>
        <v>26.378571500147192</v>
      </c>
      <c r="I93" s="121">
        <f>AUX!M494</f>
        <v>26.933580622700582</v>
      </c>
      <c r="J93" s="121">
        <f>AUX!N494</f>
        <v>26.86964054906721</v>
      </c>
      <c r="K93" s="121">
        <f>AUX!O494</f>
        <v>24.861769793443099</v>
      </c>
      <c r="L93" s="121">
        <f>AUX!P494</f>
        <v>22.807208898176018</v>
      </c>
      <c r="M93" s="121">
        <f>AUX!Q494</f>
        <v>22.601633862405691</v>
      </c>
      <c r="N93" s="807">
        <f>AUX!R494</f>
        <v>19.958499700622504</v>
      </c>
      <c r="O93" s="808"/>
      <c r="P93" s="121">
        <f>AUX!S494</f>
        <v>19.755131507336124</v>
      </c>
      <c r="Q93" s="807">
        <f>AUX!T494</f>
        <v>19.311485288656254</v>
      </c>
      <c r="R93" s="808"/>
      <c r="S93" s="121">
        <f>AUX!U494</f>
        <v>19.712658317287111</v>
      </c>
      <c r="T93" s="121">
        <f>AUX!V494</f>
        <v>14.05568914538885</v>
      </c>
    </row>
    <row r="94" spans="1:20" ht="15.95" customHeight="1" x14ac:dyDescent="0.2">
      <c r="A94" s="16"/>
      <c r="B94" s="464" t="str">
        <f>AUX!A3</f>
        <v>ACES Gerês/Cabreira</v>
      </c>
      <c r="C94" s="103">
        <f>AUX!H495</f>
        <v>20.736787060244875</v>
      </c>
      <c r="D94" s="103">
        <f>AUX!I495</f>
        <v>13.546831396136444</v>
      </c>
      <c r="E94" s="816">
        <f>AUX!J495</f>
        <v>18.120866177403279</v>
      </c>
      <c r="F94" s="817"/>
      <c r="G94" s="103">
        <f>AUX!K495</f>
        <v>10.008097460672726</v>
      </c>
      <c r="H94" s="103">
        <f>AUX!L495</f>
        <v>13.712906587680324</v>
      </c>
      <c r="I94" s="103">
        <f>AUX!M495</f>
        <v>8.261238726851321</v>
      </c>
      <c r="J94" s="103">
        <f>AUX!N495</f>
        <v>12.901382751772788</v>
      </c>
      <c r="K94" s="103">
        <f>AUX!O495</f>
        <v>20.385848514612949</v>
      </c>
      <c r="L94" s="103">
        <f>AUX!P495</f>
        <v>26.103210228729377</v>
      </c>
      <c r="M94" s="103">
        <f>AUX!Q495</f>
        <v>15.941485371342836</v>
      </c>
      <c r="N94" s="809">
        <f>AUX!R495</f>
        <v>20.767255701555655</v>
      </c>
      <c r="O94" s="810"/>
      <c r="P94" s="103">
        <f>AUX!S495</f>
        <v>14.246637793480739</v>
      </c>
      <c r="Q94" s="809">
        <f>AUX!T495</f>
        <v>16.20614212786646</v>
      </c>
      <c r="R94" s="810"/>
      <c r="S94" s="103">
        <f>AUX!U495</f>
        <v>13.997900314952759</v>
      </c>
      <c r="T94" s="103">
        <f>AUX!V495</f>
        <v>8.6048234816071894</v>
      </c>
    </row>
    <row r="95" spans="1:20" ht="15" customHeight="1" x14ac:dyDescent="0.2">
      <c r="A95" s="16"/>
      <c r="B95" s="823"/>
      <c r="C95" s="823"/>
      <c r="D95" s="823"/>
      <c r="E95" s="823"/>
      <c r="F95" s="823"/>
      <c r="G95" s="823"/>
      <c r="H95" s="823"/>
      <c r="I95" s="823"/>
      <c r="J95" s="430"/>
      <c r="L95" s="215"/>
      <c r="M95" s="215"/>
      <c r="N95" s="215"/>
      <c r="O95" s="215"/>
      <c r="P95" s="215" t="s">
        <v>273</v>
      </c>
      <c r="Q95" s="16"/>
      <c r="R95" s="16"/>
      <c r="S95" s="16"/>
      <c r="T95" s="16"/>
    </row>
    <row r="96" spans="1:20" ht="15" customHeight="1" x14ac:dyDescent="0.2">
      <c r="A96" s="16"/>
      <c r="B96" s="24"/>
      <c r="C96" s="24"/>
      <c r="D96" s="24"/>
      <c r="E96" s="24"/>
      <c r="F96" s="24"/>
      <c r="G96" s="23"/>
      <c r="H96" s="23"/>
      <c r="I96" s="23"/>
      <c r="J96" s="23"/>
      <c r="K96" s="23"/>
      <c r="L96" s="23"/>
      <c r="M96" s="23"/>
      <c r="N96" s="23"/>
      <c r="O96" s="23"/>
      <c r="P96" s="23"/>
      <c r="Q96" s="16"/>
      <c r="R96" s="16"/>
      <c r="S96" s="16"/>
      <c r="T96" s="16"/>
    </row>
    <row r="97" spans="1:20" ht="24" customHeight="1" x14ac:dyDescent="0.2">
      <c r="A97" s="16"/>
      <c r="B97" s="730" t="s">
        <v>275</v>
      </c>
      <c r="C97" s="730"/>
      <c r="D97" s="730"/>
      <c r="E97" s="730"/>
      <c r="F97" s="730"/>
      <c r="G97" s="730"/>
      <c r="J97" s="730" t="str">
        <f>"DISTRIBUIÇÃO ESPACIAL DA TAXA DE INCIDÊNCIA MÉDIA ANUAL DE TUBERCULOSE (/100000 HABITANTES) NA " &amp; UPPER(AUX!A2) &amp; " POR ACES/ULS, 2016-2020"</f>
        <v>DISTRIBUIÇÃO ESPACIAL DA TAXA DE INCIDÊNCIA MÉDIA ANUAL DE TUBERCULOSE (/100000 HABITANTES) NA ARS NORTE POR ACES/ULS, 2016-2020</v>
      </c>
      <c r="K97" s="730"/>
      <c r="L97" s="730"/>
      <c r="M97" s="730"/>
      <c r="N97" s="730"/>
      <c r="O97" s="730"/>
      <c r="P97" s="730"/>
      <c r="Q97" s="730"/>
      <c r="R97" s="730"/>
      <c r="S97" s="730"/>
      <c r="T97" s="16"/>
    </row>
    <row r="98" spans="1:20" ht="5.0999999999999996" customHeight="1" x14ac:dyDescent="0.2">
      <c r="A98" s="16"/>
      <c r="B98" s="16"/>
      <c r="C98" s="16"/>
      <c r="D98" s="16"/>
      <c r="E98" s="16"/>
      <c r="F98" s="16"/>
      <c r="G98" s="16"/>
      <c r="H98" s="16"/>
      <c r="I98" s="16"/>
      <c r="J98" s="16"/>
      <c r="K98" s="16"/>
      <c r="L98" s="16"/>
      <c r="M98" s="16"/>
      <c r="N98" s="16"/>
      <c r="O98" s="16"/>
      <c r="P98" s="16"/>
      <c r="Q98" s="16"/>
      <c r="R98" s="16"/>
      <c r="S98" s="16"/>
      <c r="T98" s="16"/>
    </row>
    <row r="99" spans="1:20" ht="15" customHeight="1" x14ac:dyDescent="0.2">
      <c r="A99" s="16"/>
      <c r="B99" s="24"/>
      <c r="C99" s="24"/>
      <c r="D99" s="24"/>
      <c r="E99" s="24"/>
      <c r="F99" s="24"/>
      <c r="G99" s="23"/>
      <c r="H99" s="23"/>
      <c r="I99" s="23"/>
      <c r="J99" s="23"/>
      <c r="K99" s="23"/>
      <c r="L99" s="23"/>
      <c r="M99" s="23"/>
      <c r="N99" s="23"/>
      <c r="O99" s="23"/>
      <c r="P99" s="23"/>
      <c r="Q99" s="16"/>
      <c r="R99" s="16"/>
      <c r="S99" s="16"/>
      <c r="T99" s="16"/>
    </row>
    <row r="100" spans="1:20" ht="15" customHeight="1" x14ac:dyDescent="0.2">
      <c r="A100" s="16"/>
      <c r="B100" s="24"/>
      <c r="C100" s="24"/>
      <c r="D100" s="24"/>
      <c r="E100" s="24"/>
      <c r="F100" s="24"/>
      <c r="G100" s="23"/>
      <c r="H100" s="23"/>
      <c r="I100" s="23"/>
      <c r="J100" s="23"/>
      <c r="K100" s="23"/>
      <c r="L100" s="23"/>
      <c r="M100" s="23"/>
      <c r="N100" s="23"/>
      <c r="O100" s="23"/>
      <c r="P100" s="23"/>
      <c r="Q100" s="16"/>
      <c r="R100" s="16"/>
      <c r="S100" s="16"/>
      <c r="T100" s="16"/>
    </row>
    <row r="101" spans="1:20" ht="15" customHeight="1" x14ac:dyDescent="0.2">
      <c r="A101" s="16"/>
      <c r="B101" s="24"/>
      <c r="C101" s="24"/>
      <c r="D101" s="24"/>
      <c r="E101" s="24"/>
      <c r="F101" s="24"/>
      <c r="G101" s="23"/>
      <c r="H101" s="23"/>
      <c r="I101" s="23"/>
      <c r="J101" s="23"/>
      <c r="K101" s="23"/>
      <c r="L101" s="23"/>
      <c r="M101" s="23"/>
      <c r="N101" s="23"/>
      <c r="O101" s="23"/>
      <c r="P101" s="23"/>
      <c r="Q101" s="16"/>
      <c r="R101" s="16"/>
      <c r="S101" s="16"/>
      <c r="T101" s="16"/>
    </row>
    <row r="102" spans="1:20" ht="15" customHeight="1" x14ac:dyDescent="0.2">
      <c r="A102" s="16"/>
      <c r="B102" s="24"/>
      <c r="C102" s="24"/>
      <c r="D102" s="24"/>
      <c r="E102" s="24"/>
      <c r="F102" s="24"/>
      <c r="G102" s="23"/>
      <c r="H102" s="23"/>
      <c r="I102" s="23"/>
      <c r="J102" s="23"/>
      <c r="K102" s="23"/>
      <c r="L102" s="23"/>
      <c r="M102" s="23"/>
      <c r="N102" s="23"/>
      <c r="O102" s="23"/>
      <c r="P102" s="23"/>
      <c r="Q102" s="16"/>
      <c r="R102" s="16"/>
      <c r="S102" s="16"/>
      <c r="T102" s="16"/>
    </row>
    <row r="103" spans="1:20" ht="15" customHeight="1" x14ac:dyDescent="0.2">
      <c r="A103" s="16"/>
      <c r="B103" s="24"/>
      <c r="C103" s="24"/>
      <c r="D103" s="24"/>
      <c r="E103" s="24"/>
      <c r="F103" s="24"/>
      <c r="G103" s="23"/>
      <c r="H103" s="23"/>
      <c r="I103" s="23"/>
      <c r="J103" s="23"/>
      <c r="K103" s="23"/>
      <c r="L103" s="23"/>
      <c r="M103" s="23"/>
      <c r="N103" s="23"/>
      <c r="O103" s="23"/>
      <c r="P103" s="23"/>
      <c r="Q103" s="16"/>
      <c r="R103" s="16"/>
      <c r="S103" s="16"/>
      <c r="T103" s="16"/>
    </row>
    <row r="104" spans="1:20" ht="15" customHeight="1" x14ac:dyDescent="0.2">
      <c r="A104" s="16"/>
      <c r="B104" s="24"/>
      <c r="C104" s="24"/>
      <c r="D104" s="24"/>
      <c r="E104" s="24"/>
      <c r="F104" s="24"/>
      <c r="G104" s="23"/>
      <c r="H104" s="23"/>
      <c r="I104" s="23"/>
      <c r="J104" s="23"/>
      <c r="K104" s="23"/>
      <c r="L104" s="23"/>
      <c r="M104" s="23"/>
      <c r="N104" s="23"/>
      <c r="O104" s="23"/>
      <c r="P104" s="23"/>
      <c r="Q104" s="16"/>
      <c r="R104" s="16"/>
      <c r="S104" s="16"/>
      <c r="T104" s="16"/>
    </row>
    <row r="105" spans="1:20" ht="15" customHeight="1" x14ac:dyDescent="0.2">
      <c r="A105" s="16"/>
      <c r="B105" s="24"/>
      <c r="C105" s="24"/>
      <c r="D105" s="24"/>
      <c r="E105" s="24"/>
      <c r="F105" s="24"/>
      <c r="G105" s="23"/>
      <c r="H105" s="23"/>
      <c r="I105" s="23"/>
      <c r="J105" s="23"/>
      <c r="K105" s="23"/>
      <c r="L105" s="23"/>
      <c r="M105" s="23"/>
      <c r="N105" s="23"/>
      <c r="O105" s="23"/>
      <c r="P105" s="23"/>
      <c r="Q105" s="16"/>
      <c r="R105" s="16"/>
      <c r="S105" s="16"/>
      <c r="T105" s="16"/>
    </row>
    <row r="106" spans="1:20" ht="15" customHeight="1" x14ac:dyDescent="0.2">
      <c r="A106" s="16"/>
      <c r="B106" s="24"/>
      <c r="C106" s="24"/>
      <c r="D106" s="24"/>
      <c r="E106" s="24"/>
      <c r="F106" s="24"/>
      <c r="G106" s="23"/>
      <c r="H106" s="23"/>
      <c r="I106" s="23"/>
      <c r="J106" s="23"/>
      <c r="K106" s="23"/>
      <c r="L106" s="23"/>
      <c r="M106" s="23"/>
      <c r="N106" s="23"/>
      <c r="O106" s="23"/>
      <c r="P106" s="23"/>
      <c r="Q106" s="16"/>
      <c r="R106" s="16"/>
      <c r="S106" s="16"/>
      <c r="T106" s="16"/>
    </row>
    <row r="107" spans="1:20" ht="15" customHeight="1" x14ac:dyDescent="0.2">
      <c r="A107" s="16"/>
      <c r="B107" s="16"/>
      <c r="C107" s="16"/>
      <c r="D107" s="16"/>
      <c r="E107" s="16"/>
      <c r="F107" s="16"/>
      <c r="G107" s="16"/>
      <c r="H107" s="16"/>
      <c r="I107" s="16"/>
      <c r="J107" s="16"/>
      <c r="K107" s="16"/>
      <c r="L107" s="16"/>
      <c r="M107" s="16"/>
      <c r="N107" s="16"/>
      <c r="O107" s="16"/>
      <c r="P107" s="16"/>
      <c r="Q107" s="16"/>
      <c r="R107" s="16"/>
      <c r="S107" s="16"/>
      <c r="T107" s="16"/>
    </row>
    <row r="108" spans="1:20" ht="15" customHeight="1" x14ac:dyDescent="0.2">
      <c r="A108" s="16"/>
      <c r="B108" s="16"/>
      <c r="C108" s="16"/>
      <c r="D108" s="16"/>
      <c r="E108" s="16"/>
      <c r="F108" s="16"/>
      <c r="G108" s="16"/>
      <c r="H108" s="16"/>
      <c r="I108" s="16"/>
      <c r="J108" s="16"/>
      <c r="K108" s="16"/>
      <c r="L108" s="16"/>
      <c r="M108" s="16"/>
      <c r="N108" s="16"/>
      <c r="O108" s="16"/>
      <c r="P108" s="16"/>
      <c r="Q108" s="16"/>
      <c r="R108" s="16"/>
      <c r="S108" s="16"/>
      <c r="T108" s="16"/>
    </row>
    <row r="109" spans="1:20" ht="15" customHeight="1" x14ac:dyDescent="0.2">
      <c r="A109" s="16"/>
      <c r="B109" s="16"/>
      <c r="C109" s="16"/>
      <c r="D109" s="16"/>
      <c r="E109" s="16"/>
      <c r="F109" s="16"/>
      <c r="G109" s="16"/>
      <c r="H109" s="16"/>
      <c r="I109" s="16"/>
      <c r="J109" s="16"/>
      <c r="K109" s="16"/>
      <c r="L109" s="16"/>
      <c r="M109" s="16"/>
      <c r="N109" s="16"/>
      <c r="O109" s="16"/>
      <c r="P109" s="16"/>
      <c r="Q109" s="16"/>
      <c r="R109" s="16"/>
      <c r="S109" s="16"/>
      <c r="T109" s="16"/>
    </row>
    <row r="110" spans="1:20" ht="15" customHeight="1" x14ac:dyDescent="0.2">
      <c r="A110" s="16"/>
      <c r="B110" s="27"/>
      <c r="C110" s="24"/>
      <c r="D110" s="24"/>
      <c r="E110" s="24"/>
      <c r="F110" s="24"/>
      <c r="G110" s="23"/>
      <c r="H110" s="23"/>
      <c r="I110" s="23"/>
      <c r="J110" s="23"/>
      <c r="K110" s="23"/>
      <c r="L110" s="23"/>
      <c r="M110" s="23"/>
      <c r="N110" s="23"/>
      <c r="O110" s="23"/>
      <c r="P110" s="23"/>
      <c r="Q110" s="16"/>
      <c r="R110" s="16"/>
      <c r="S110" s="16"/>
      <c r="T110" s="16"/>
    </row>
    <row r="111" spans="1:20" ht="15" customHeight="1" x14ac:dyDescent="0.2">
      <c r="A111" s="16"/>
      <c r="B111" s="24"/>
      <c r="C111" s="24"/>
      <c r="D111" s="24"/>
      <c r="E111" s="24"/>
      <c r="F111" s="24"/>
      <c r="G111" s="23"/>
      <c r="H111" s="23"/>
      <c r="I111" s="23"/>
      <c r="J111" s="23"/>
      <c r="K111" s="23"/>
      <c r="L111" s="23"/>
      <c r="M111" s="23"/>
      <c r="N111" s="23"/>
      <c r="O111" s="23"/>
      <c r="P111" s="23"/>
      <c r="Q111" s="16"/>
      <c r="R111" s="16"/>
      <c r="S111" s="16"/>
      <c r="T111" s="16"/>
    </row>
    <row r="112" spans="1:20" ht="15" customHeight="1" x14ac:dyDescent="0.2">
      <c r="A112" s="16"/>
      <c r="B112" s="24"/>
      <c r="C112" s="24"/>
      <c r="D112" s="24"/>
      <c r="E112" s="24"/>
      <c r="F112" s="24"/>
      <c r="G112" s="23"/>
      <c r="H112" s="23"/>
      <c r="I112" s="23"/>
      <c r="J112" s="23"/>
      <c r="K112" s="23"/>
      <c r="L112" s="23"/>
      <c r="M112" s="23"/>
      <c r="N112" s="23"/>
      <c r="O112" s="23"/>
      <c r="P112" s="23"/>
      <c r="Q112" s="16"/>
      <c r="R112" s="16"/>
      <c r="S112" s="16"/>
      <c r="T112" s="16"/>
    </row>
    <row r="113" spans="1:20" ht="15" customHeight="1" x14ac:dyDescent="0.2">
      <c r="A113" s="16"/>
      <c r="B113" s="16"/>
      <c r="C113" s="16"/>
      <c r="D113" s="16"/>
      <c r="E113" s="16"/>
      <c r="F113" s="16"/>
      <c r="G113" s="16"/>
      <c r="H113" s="16"/>
      <c r="I113" s="16"/>
      <c r="J113" s="16"/>
      <c r="K113" s="16"/>
      <c r="L113" s="16"/>
      <c r="M113" s="16"/>
      <c r="N113" s="16"/>
      <c r="O113" s="16"/>
      <c r="P113" s="16"/>
      <c r="Q113" s="16"/>
      <c r="R113" s="16"/>
      <c r="S113" s="16"/>
      <c r="T113" s="16"/>
    </row>
    <row r="114" spans="1:20" ht="5.0999999999999996" customHeight="1" x14ac:dyDescent="0.2">
      <c r="A114" s="16"/>
      <c r="B114" s="16"/>
      <c r="C114" s="16"/>
      <c r="D114" s="16"/>
      <c r="E114" s="16"/>
      <c r="F114" s="16"/>
      <c r="G114" s="16"/>
      <c r="H114" s="16"/>
      <c r="I114" s="16"/>
      <c r="J114" s="16"/>
      <c r="K114" s="16"/>
      <c r="L114" s="16"/>
      <c r="M114" s="16"/>
      <c r="N114" s="16"/>
      <c r="O114" s="16"/>
      <c r="P114" s="16"/>
      <c r="Q114" s="16"/>
      <c r="R114" s="16"/>
      <c r="S114" s="16"/>
      <c r="T114" s="16"/>
    </row>
    <row r="115" spans="1:20" ht="12" customHeight="1" x14ac:dyDescent="0.2">
      <c r="A115" s="16"/>
      <c r="B115" s="27"/>
      <c r="C115" s="24"/>
      <c r="D115" s="24"/>
      <c r="E115" s="611"/>
      <c r="F115" s="611"/>
      <c r="G115" s="611"/>
      <c r="H115" s="23"/>
      <c r="I115" s="23"/>
      <c r="J115" s="23"/>
      <c r="K115" s="23"/>
      <c r="L115" s="23"/>
      <c r="M115" s="23"/>
      <c r="N115" s="821" t="s">
        <v>263</v>
      </c>
      <c r="O115" s="821"/>
      <c r="P115" s="821"/>
      <c r="Q115" s="16"/>
      <c r="R115" s="16"/>
      <c r="S115" s="16"/>
      <c r="T115" s="16"/>
    </row>
    <row r="116" spans="1:20" ht="12" customHeight="1" x14ac:dyDescent="0.2">
      <c r="A116" s="16"/>
      <c r="B116" s="611" t="s">
        <v>273</v>
      </c>
      <c r="C116" s="611"/>
      <c r="D116" s="611"/>
      <c r="E116" s="611"/>
      <c r="F116" s="611"/>
      <c r="G116" s="611"/>
      <c r="H116" s="429"/>
      <c r="I116" s="23"/>
      <c r="J116" s="23"/>
      <c r="K116" s="23"/>
      <c r="L116" s="23"/>
      <c r="M116" s="23"/>
      <c r="N116" s="393"/>
      <c r="O116" s="824" t="s">
        <v>276</v>
      </c>
      <c r="P116" s="824"/>
      <c r="Q116" s="16"/>
      <c r="R116" s="16"/>
      <c r="S116" s="16"/>
      <c r="T116" s="16"/>
    </row>
    <row r="117" spans="1:20" ht="12" customHeight="1" x14ac:dyDescent="0.2">
      <c r="A117" s="16"/>
      <c r="B117" s="24"/>
      <c r="C117" s="24"/>
      <c r="D117" s="24"/>
      <c r="E117" s="24"/>
      <c r="F117" s="24"/>
      <c r="G117" s="23"/>
      <c r="H117" s="23"/>
      <c r="I117" s="23"/>
      <c r="J117" s="23"/>
      <c r="K117" s="23"/>
      <c r="L117" s="23"/>
      <c r="M117" s="23"/>
      <c r="N117" s="394"/>
      <c r="O117" s="824" t="s">
        <v>277</v>
      </c>
      <c r="P117" s="824"/>
      <c r="Q117" s="16"/>
      <c r="R117" s="16"/>
      <c r="S117" s="16"/>
      <c r="T117" s="16"/>
    </row>
    <row r="118" spans="1:20" ht="12" customHeight="1" x14ac:dyDescent="0.2">
      <c r="A118" s="16"/>
      <c r="B118" s="24"/>
      <c r="C118" s="24"/>
      <c r="D118" s="24"/>
      <c r="E118" s="24"/>
      <c r="F118" s="24"/>
      <c r="G118" s="23"/>
      <c r="H118" s="23"/>
      <c r="I118" s="23"/>
      <c r="J118" s="23"/>
      <c r="K118" s="23"/>
      <c r="L118" s="23"/>
      <c r="M118" s="23"/>
      <c r="N118" s="395"/>
      <c r="O118" s="824" t="s">
        <v>278</v>
      </c>
      <c r="P118" s="824"/>
      <c r="Q118" s="16"/>
      <c r="R118" s="16"/>
      <c r="S118" s="16"/>
      <c r="T118" s="16"/>
    </row>
    <row r="119" spans="1:20" ht="12" customHeight="1" x14ac:dyDescent="0.2">
      <c r="A119" s="16"/>
      <c r="C119" s="24"/>
      <c r="D119" s="24"/>
      <c r="E119" s="24"/>
      <c r="F119" s="24"/>
      <c r="G119" s="23"/>
      <c r="H119" s="23"/>
      <c r="I119" s="23"/>
      <c r="J119" s="23"/>
      <c r="K119" s="23"/>
      <c r="L119" s="23"/>
      <c r="M119" s="23"/>
      <c r="N119" s="396"/>
      <c r="O119" s="824" t="s">
        <v>279</v>
      </c>
      <c r="P119" s="824"/>
      <c r="Q119" s="16"/>
      <c r="R119" s="16"/>
      <c r="S119" s="16"/>
      <c r="T119" s="16"/>
    </row>
    <row r="120" spans="1:20" ht="27.95" customHeight="1" x14ac:dyDescent="0.2">
      <c r="A120" s="16"/>
      <c r="B120" s="822" t="s">
        <v>280</v>
      </c>
      <c r="C120" s="822"/>
      <c r="D120" s="822"/>
      <c r="E120" s="822"/>
      <c r="F120" s="822"/>
      <c r="G120" s="822"/>
      <c r="H120" s="23"/>
      <c r="I120" s="23"/>
      <c r="J120" s="23"/>
      <c r="K120" s="23"/>
      <c r="L120" s="23"/>
      <c r="M120" s="23"/>
      <c r="N120" s="24"/>
      <c r="O120" s="457"/>
      <c r="P120" s="457"/>
      <c r="Q120" s="16"/>
      <c r="R120" s="16"/>
      <c r="S120" s="16"/>
      <c r="T120" s="16"/>
    </row>
    <row r="121" spans="1:20" ht="12" customHeight="1" x14ac:dyDescent="0.2">
      <c r="A121" s="16"/>
      <c r="B121" s="23"/>
      <c r="C121" s="24"/>
      <c r="D121" s="24"/>
      <c r="E121" s="24"/>
      <c r="F121" s="24"/>
      <c r="G121" s="23"/>
      <c r="H121" s="23"/>
      <c r="I121" s="23"/>
      <c r="J121" s="23"/>
      <c r="K121" s="23"/>
      <c r="L121" s="23"/>
      <c r="M121" s="23"/>
      <c r="N121" s="24"/>
      <c r="O121" s="457"/>
      <c r="P121" s="457"/>
      <c r="Q121" s="16"/>
      <c r="R121" s="16"/>
      <c r="S121" s="16"/>
      <c r="T121" s="16"/>
    </row>
    <row r="122" spans="1:20" ht="12" customHeight="1" x14ac:dyDescent="0.2">
      <c r="A122" s="16"/>
      <c r="B122" s="24"/>
      <c r="C122" s="24"/>
      <c r="D122" s="24"/>
      <c r="E122" s="24"/>
      <c r="F122" s="24"/>
      <c r="G122" s="23"/>
      <c r="H122" s="23"/>
      <c r="I122" s="23"/>
      <c r="J122" s="23"/>
      <c r="K122" s="23"/>
      <c r="L122" s="23"/>
      <c r="M122" s="23"/>
      <c r="N122" s="24"/>
      <c r="O122" s="457"/>
      <c r="P122" s="457"/>
      <c r="Q122" s="16"/>
      <c r="R122" s="16"/>
      <c r="S122" s="16"/>
      <c r="T122" s="16"/>
    </row>
    <row r="123" spans="1:20" ht="15" customHeight="1" x14ac:dyDescent="0.2">
      <c r="A123" s="16"/>
      <c r="B123" s="126" t="s">
        <v>67</v>
      </c>
      <c r="C123" s="129"/>
      <c r="D123" s="129"/>
      <c r="E123" s="129"/>
      <c r="F123" s="129"/>
      <c r="G123" s="129"/>
      <c r="H123" s="129"/>
      <c r="I123" s="129"/>
      <c r="J123" s="129"/>
      <c r="K123" s="129"/>
      <c r="L123" s="129"/>
      <c r="M123" s="129"/>
      <c r="N123" s="23"/>
      <c r="O123" s="23"/>
      <c r="P123" s="23"/>
      <c r="Q123" s="16"/>
      <c r="R123" s="16"/>
      <c r="S123" s="16"/>
      <c r="T123" s="16"/>
    </row>
    <row r="124" spans="1:20" ht="30" customHeight="1" x14ac:dyDescent="0.2">
      <c r="A124" s="16"/>
      <c r="B124" s="16"/>
      <c r="C124" s="16"/>
      <c r="D124" s="16"/>
      <c r="E124" s="16"/>
      <c r="F124" s="16"/>
      <c r="G124" s="16"/>
      <c r="H124" s="16"/>
      <c r="I124" s="16"/>
      <c r="J124" s="16"/>
      <c r="K124" s="16"/>
      <c r="L124" s="16"/>
      <c r="M124" s="16"/>
      <c r="N124" s="16"/>
      <c r="O124" s="16"/>
      <c r="P124" s="16"/>
      <c r="Q124" s="16"/>
      <c r="R124" s="16"/>
      <c r="S124" s="16"/>
      <c r="T124" s="16"/>
    </row>
    <row r="125" spans="1:20" ht="15" customHeight="1" x14ac:dyDescent="0.2">
      <c r="A125" s="16"/>
      <c r="B125" s="16"/>
      <c r="C125" s="16"/>
      <c r="D125" s="16"/>
      <c r="E125" s="16"/>
      <c r="F125" s="16"/>
      <c r="G125" s="16"/>
      <c r="H125" s="16"/>
      <c r="I125" s="16"/>
      <c r="J125" s="16"/>
      <c r="K125" s="16"/>
      <c r="L125" s="16"/>
      <c r="M125" s="16"/>
      <c r="N125" s="16"/>
      <c r="O125" s="16"/>
      <c r="P125" s="16"/>
      <c r="Q125" s="16"/>
      <c r="R125" s="16"/>
      <c r="S125" s="16"/>
      <c r="T125" s="16"/>
    </row>
    <row r="126" spans="1:20" ht="15" customHeight="1" x14ac:dyDescent="0.2">
      <c r="A126" s="16"/>
      <c r="B126" s="16"/>
      <c r="C126" s="16"/>
      <c r="D126" s="16"/>
      <c r="E126" s="16"/>
      <c r="F126" s="16"/>
      <c r="G126" s="16"/>
      <c r="H126" s="16"/>
      <c r="I126" s="16"/>
      <c r="J126" s="16"/>
      <c r="K126" s="16"/>
      <c r="L126" s="16"/>
      <c r="M126" s="16"/>
      <c r="N126" s="16"/>
      <c r="O126" s="16"/>
      <c r="P126" s="16"/>
      <c r="Q126" s="16"/>
      <c r="R126" s="16"/>
      <c r="S126" s="16"/>
      <c r="T126" s="16"/>
    </row>
    <row r="127" spans="1:20" ht="15" customHeight="1" x14ac:dyDescent="0.2">
      <c r="A127" s="16"/>
      <c r="B127" s="16"/>
      <c r="C127" s="16"/>
      <c r="D127" s="16"/>
      <c r="E127" s="16"/>
      <c r="F127" s="16"/>
      <c r="G127" s="16"/>
      <c r="H127" s="16"/>
      <c r="I127" s="16"/>
      <c r="J127" s="16"/>
      <c r="K127" s="16"/>
      <c r="L127" s="16"/>
      <c r="M127" s="16"/>
      <c r="N127" s="16"/>
      <c r="O127" s="16"/>
      <c r="P127" s="16"/>
      <c r="Q127" s="16"/>
      <c r="R127" s="16"/>
      <c r="S127" s="16"/>
      <c r="T127" s="16"/>
    </row>
    <row r="128" spans="1:20" ht="15" customHeight="1" x14ac:dyDescent="0.2">
      <c r="A128" s="16"/>
      <c r="B128" s="16"/>
      <c r="C128" s="16"/>
      <c r="D128" s="16"/>
      <c r="E128" s="16"/>
      <c r="F128" s="16"/>
      <c r="G128" s="16"/>
      <c r="H128" s="16"/>
      <c r="I128" s="16"/>
      <c r="J128" s="16"/>
      <c r="K128" s="16"/>
      <c r="L128" s="16"/>
      <c r="M128" s="16"/>
      <c r="N128" s="16"/>
      <c r="O128" s="16"/>
      <c r="P128" s="16"/>
      <c r="Q128" s="16"/>
      <c r="R128" s="16"/>
      <c r="S128" s="16"/>
      <c r="T128" s="16"/>
    </row>
    <row r="129" spans="1:21" ht="15" customHeight="1" thickBot="1" x14ac:dyDescent="0.3">
      <c r="A129" s="16"/>
      <c r="B129" s="16"/>
      <c r="C129" s="16"/>
      <c r="D129" s="16"/>
      <c r="E129" s="16"/>
      <c r="F129" s="16"/>
      <c r="G129" s="16"/>
      <c r="H129" s="16"/>
      <c r="I129" s="16"/>
      <c r="J129" s="16"/>
      <c r="K129" s="16"/>
      <c r="L129" s="16"/>
      <c r="M129" s="500"/>
      <c r="N129" s="500"/>
      <c r="O129" s="500"/>
      <c r="P129" s="500"/>
      <c r="Q129" s="500"/>
      <c r="R129" s="500"/>
      <c r="S129" s="500"/>
      <c r="T129" s="500"/>
      <c r="U129" s="16"/>
    </row>
    <row r="130" spans="1:21" ht="9.9499999999999993" customHeight="1" x14ac:dyDescent="0.2">
      <c r="A130" s="16"/>
      <c r="B130" s="746"/>
      <c r="C130" s="746"/>
      <c r="D130" s="746"/>
      <c r="E130" s="746"/>
      <c r="F130" s="746"/>
      <c r="G130" s="746"/>
      <c r="H130" s="746"/>
      <c r="I130" s="746"/>
      <c r="J130" s="746"/>
      <c r="K130" s="746"/>
      <c r="L130" s="746"/>
      <c r="M130" s="746"/>
      <c r="N130" s="746"/>
      <c r="O130" s="746"/>
      <c r="P130" s="746"/>
      <c r="Q130" s="16"/>
    </row>
  </sheetData>
  <mergeCells count="93">
    <mergeCell ref="O74:P74"/>
    <mergeCell ref="O72:P72"/>
    <mergeCell ref="O73:P73"/>
    <mergeCell ref="F72:G72"/>
    <mergeCell ref="F73:G73"/>
    <mergeCell ref="F74:G74"/>
    <mergeCell ref="O2:S2"/>
    <mergeCell ref="Q29:R29"/>
    <mergeCell ref="J54:S54"/>
    <mergeCell ref="N71:P71"/>
    <mergeCell ref="B54:G54"/>
    <mergeCell ref="E71:G71"/>
    <mergeCell ref="B2:D2"/>
    <mergeCell ref="B7:G7"/>
    <mergeCell ref="B8:G8"/>
    <mergeCell ref="B14:G14"/>
    <mergeCell ref="B15:G15"/>
    <mergeCell ref="B9:G9"/>
    <mergeCell ref="B10:G10"/>
    <mergeCell ref="B11:G11"/>
    <mergeCell ref="B12:G12"/>
    <mergeCell ref="B13:G13"/>
    <mergeCell ref="E94:F94"/>
    <mergeCell ref="B81:P81"/>
    <mergeCell ref="E91:F91"/>
    <mergeCell ref="E92:F92"/>
    <mergeCell ref="E93:F93"/>
    <mergeCell ref="B89:P89"/>
    <mergeCell ref="N94:O94"/>
    <mergeCell ref="F75:G75"/>
    <mergeCell ref="O75:P75"/>
    <mergeCell ref="E85:F85"/>
    <mergeCell ref="E83:F83"/>
    <mergeCell ref="N83:O83"/>
    <mergeCell ref="N85:O85"/>
    <mergeCell ref="E84:F84"/>
    <mergeCell ref="N84:O84"/>
    <mergeCell ref="B130:P130"/>
    <mergeCell ref="O119:P119"/>
    <mergeCell ref="O116:P116"/>
    <mergeCell ref="O117:P117"/>
    <mergeCell ref="O118:P118"/>
    <mergeCell ref="E115:G115"/>
    <mergeCell ref="N115:P115"/>
    <mergeCell ref="B97:G97"/>
    <mergeCell ref="B120:G120"/>
    <mergeCell ref="N86:O86"/>
    <mergeCell ref="N91:O91"/>
    <mergeCell ref="N92:O92"/>
    <mergeCell ref="N93:O93"/>
    <mergeCell ref="J97:S97"/>
    <mergeCell ref="Q92:R92"/>
    <mergeCell ref="Q93:R93"/>
    <mergeCell ref="Q94:R94"/>
    <mergeCell ref="B116:G116"/>
    <mergeCell ref="B87:I87"/>
    <mergeCell ref="B95:I95"/>
    <mergeCell ref="E86:F86"/>
    <mergeCell ref="B52:G52"/>
    <mergeCell ref="E32:F32"/>
    <mergeCell ref="N32:O32"/>
    <mergeCell ref="B33:I33"/>
    <mergeCell ref="B35:G35"/>
    <mergeCell ref="J35:S35"/>
    <mergeCell ref="Q32:R32"/>
    <mergeCell ref="N30:O30"/>
    <mergeCell ref="N31:O31"/>
    <mergeCell ref="E30:F30"/>
    <mergeCell ref="E31:F31"/>
    <mergeCell ref="Q22:R22"/>
    <mergeCell ref="Q23:R23"/>
    <mergeCell ref="Q24:R24"/>
    <mergeCell ref="N24:O24"/>
    <mergeCell ref="E24:F24"/>
    <mergeCell ref="B27:P27"/>
    <mergeCell ref="E29:F29"/>
    <mergeCell ref="B25:I25"/>
    <mergeCell ref="Q30:R30"/>
    <mergeCell ref="Q31:R31"/>
    <mergeCell ref="N29:O29"/>
    <mergeCell ref="N22:O22"/>
    <mergeCell ref="N21:O21"/>
    <mergeCell ref="N23:O23"/>
    <mergeCell ref="Q21:R21"/>
    <mergeCell ref="B19:P19"/>
    <mergeCell ref="E21:F21"/>
    <mergeCell ref="E22:F22"/>
    <mergeCell ref="E23:F23"/>
    <mergeCell ref="Q83:R83"/>
    <mergeCell ref="Q84:R84"/>
    <mergeCell ref="Q85:R85"/>
    <mergeCell ref="Q86:R86"/>
    <mergeCell ref="Q91:R91"/>
  </mergeCells>
  <hyperlinks>
    <hyperlink ref="B4" location="INDICE!A1" display="Índice" xr:uid="{00000000-0004-0000-0B00-000000000000}"/>
    <hyperlink ref="B77" location="'D05'!A1" display="Topo" xr:uid="{00000000-0004-0000-0B00-000001000000}"/>
    <hyperlink ref="B123" location="'D05'!A1" display="Topo" xr:uid="{00000000-0004-0000-0B00-000002000000}"/>
    <hyperlink ref="B9" location="'D01'!A16" display="Óbitos e Taxa Bruta de Mortalidade" xr:uid="{00000000-0004-0000-0B00-000003000000}"/>
    <hyperlink ref="B7:G7" location="'D01'!A17" display="Nascimentos Pré-Termo e Baixo Peso à Nascença" xr:uid="{00000000-0004-0000-0B00-000004000000}"/>
    <hyperlink ref="B9:G9" location="'D01'!A45" display="Óbitos e Taxa Bruta de Mortalidade" xr:uid="{00000000-0004-0000-0B00-000005000000}"/>
    <hyperlink ref="B10:G10" location="'D01'!A63" display="Mortalidade Infantil e Componentes" xr:uid="{00000000-0004-0000-0B00-000006000000}"/>
    <hyperlink ref="B11:G11" location="'D02'!A17" display="Mortalidade Proporcional" xr:uid="{00000000-0004-0000-0B00-000007000000}"/>
    <hyperlink ref="B12:G12" location="'D03'!A17" display="Taxa de Mortalidade Padronizada pela idade (TMP)" xr:uid="{00000000-0004-0000-0B00-000008000000}"/>
    <hyperlink ref="B13:G13" location="'D04'!A17" display="Morbilidade nos Cuidados de Saúde Primários" xr:uid="{00000000-0004-0000-0B00-000009000000}"/>
    <hyperlink ref="B14:G14" location="'D05'!A17" display="VIH /sida" xr:uid="{00000000-0004-0000-0B00-00000A000000}"/>
    <hyperlink ref="B15:G15" location="'D05'!A79" display="Tuberculose" xr:uid="{00000000-0004-0000-0B00-00000B000000}"/>
  </hyperlinks>
  <pageMargins left="0.25" right="0.25" top="0.75" bottom="0.75" header="0.3" footer="0.3"/>
  <pageSetup paperSize="9" scale="59" fitToHeight="0" orientation="portrait" r:id="rId1"/>
  <rowBreaks count="1" manualBreakCount="1">
    <brk id="77" min="1" max="19"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Folha12"/>
  <dimension ref="A1:O93"/>
  <sheetViews>
    <sheetView zoomScaleNormal="100" workbookViewId="0"/>
  </sheetViews>
  <sheetFormatPr defaultColWidth="9.140625" defaultRowHeight="14.25" x14ac:dyDescent="0.2"/>
  <cols>
    <col min="1" max="1" width="2.7109375" style="5" customWidth="1"/>
    <col min="2" max="2" width="1.7109375" style="5" customWidth="1"/>
    <col min="3" max="3" width="40.7109375" style="5" customWidth="1"/>
    <col min="4" max="4" width="4.7109375" style="5" customWidth="1"/>
    <col min="5" max="6" width="6.7109375" style="5" customWidth="1"/>
    <col min="7" max="9" width="10.7109375" style="5" customWidth="1"/>
    <col min="10" max="10" width="5.28515625" style="5" customWidth="1"/>
    <col min="11" max="11" width="30.7109375" style="5" customWidth="1"/>
    <col min="12" max="12" width="5.28515625" style="5" customWidth="1"/>
    <col min="13" max="13" width="2.7109375" style="5" customWidth="1"/>
    <col min="14" max="16384" width="9.140625" style="5"/>
  </cols>
  <sheetData>
    <row r="1" spans="1:13" ht="9.9499999999999993" customHeight="1" x14ac:dyDescent="0.2">
      <c r="A1" s="16"/>
      <c r="B1" s="16"/>
      <c r="C1" s="16"/>
      <c r="D1" s="16"/>
      <c r="E1" s="16"/>
      <c r="F1" s="16"/>
      <c r="G1" s="16"/>
      <c r="H1" s="16"/>
      <c r="I1" s="16"/>
      <c r="J1" s="16"/>
      <c r="K1" s="16"/>
      <c r="L1" s="16"/>
      <c r="M1" s="16"/>
    </row>
    <row r="2" spans="1:13" ht="20.100000000000001" customHeight="1" thickBot="1" x14ac:dyDescent="0.3">
      <c r="A2" s="16"/>
      <c r="B2" s="863" t="str">
        <f>AUX!A1</f>
        <v>Perfil Local de Saúde 2020</v>
      </c>
      <c r="C2" s="863"/>
      <c r="D2" s="863"/>
      <c r="E2" s="863"/>
      <c r="F2" s="863"/>
      <c r="G2" s="862" t="str">
        <f>AUX!A3</f>
        <v>ACES Gerês/Cabreira</v>
      </c>
      <c r="H2" s="862"/>
      <c r="I2" s="862"/>
      <c r="J2" s="862"/>
      <c r="K2" s="862"/>
      <c r="L2" s="862"/>
      <c r="M2" s="16"/>
    </row>
    <row r="3" spans="1:13" ht="9.9499999999999993" customHeight="1" thickTop="1" x14ac:dyDescent="0.2">
      <c r="A3" s="16"/>
      <c r="B3" s="16"/>
      <c r="C3" s="16"/>
      <c r="D3" s="16"/>
      <c r="E3" s="16"/>
      <c r="F3" s="16"/>
      <c r="G3" s="16"/>
      <c r="H3" s="16"/>
      <c r="I3" s="16"/>
      <c r="J3" s="16"/>
      <c r="K3" s="16"/>
      <c r="L3" s="16"/>
      <c r="M3" s="16"/>
    </row>
    <row r="4" spans="1:13" x14ac:dyDescent="0.2">
      <c r="A4" s="16"/>
      <c r="B4" s="16"/>
      <c r="C4" s="434" t="s">
        <v>11</v>
      </c>
      <c r="D4" s="16"/>
      <c r="E4" s="16"/>
      <c r="F4" s="16"/>
      <c r="G4" s="16"/>
      <c r="H4" s="16"/>
      <c r="I4" s="16"/>
      <c r="J4" s="16"/>
      <c r="K4" s="16"/>
      <c r="L4" s="16"/>
      <c r="M4" s="16"/>
    </row>
    <row r="5" spans="1:13" ht="15" customHeight="1" x14ac:dyDescent="0.2">
      <c r="A5" s="16"/>
      <c r="B5" s="16"/>
      <c r="C5" s="16"/>
      <c r="D5" s="16"/>
      <c r="E5" s="16"/>
      <c r="F5" s="16"/>
      <c r="G5" s="16"/>
      <c r="H5" s="16"/>
      <c r="I5" s="16"/>
      <c r="J5" s="16"/>
      <c r="K5" s="16"/>
      <c r="L5" s="16"/>
      <c r="M5" s="16"/>
    </row>
    <row r="6" spans="1:13" ht="24.95" customHeight="1" x14ac:dyDescent="0.2">
      <c r="A6" s="16"/>
      <c r="B6" s="864" t="str">
        <f>RIGHT(AUX!C3,1) &amp; " "  &amp; AUX!D3 &amp; " NUM ABRIR E FECHAR DE OLHOS…"</f>
        <v>O ACES GERÊS/CABREIRA NUM ABRIR E FECHAR DE OLHOS…</v>
      </c>
      <c r="C6" s="864"/>
      <c r="D6" s="864"/>
      <c r="E6" s="864"/>
      <c r="F6" s="864"/>
      <c r="G6" s="864"/>
      <c r="H6" s="864"/>
      <c r="I6" s="864"/>
      <c r="J6" s="864"/>
      <c r="K6" s="864"/>
      <c r="L6" s="864"/>
      <c r="M6" s="16"/>
    </row>
    <row r="7" spans="1:13" ht="6" customHeight="1" x14ac:dyDescent="0.2">
      <c r="A7" s="16"/>
      <c r="B7" s="16"/>
      <c r="C7" s="16"/>
      <c r="D7" s="16"/>
      <c r="E7" s="16"/>
      <c r="F7" s="16"/>
      <c r="G7" s="16"/>
      <c r="H7" s="16"/>
      <c r="I7" s="16"/>
      <c r="J7" s="16"/>
      <c r="K7" s="16"/>
      <c r="L7" s="16"/>
      <c r="M7" s="16"/>
    </row>
    <row r="8" spans="1:13" ht="26.1" customHeight="1" x14ac:dyDescent="0.2">
      <c r="A8" s="16"/>
      <c r="B8" s="867" t="s">
        <v>281</v>
      </c>
      <c r="C8" s="867"/>
      <c r="D8" s="867"/>
      <c r="E8" s="867"/>
      <c r="F8" s="867"/>
      <c r="G8" s="867"/>
      <c r="H8" s="867"/>
      <c r="I8" s="867"/>
      <c r="J8" s="867"/>
      <c r="K8" s="867"/>
      <c r="L8" s="867"/>
      <c r="M8" s="16"/>
    </row>
    <row r="9" spans="1:13" ht="15" customHeight="1" x14ac:dyDescent="0.2">
      <c r="A9" s="16"/>
      <c r="B9" s="16"/>
      <c r="C9" s="128"/>
      <c r="D9" s="16"/>
      <c r="E9" s="16"/>
      <c r="F9" s="16"/>
      <c r="G9" s="16"/>
      <c r="H9" s="16"/>
      <c r="I9" s="16"/>
      <c r="J9" s="16"/>
      <c r="K9" s="16"/>
      <c r="L9" s="16"/>
      <c r="M9" s="16"/>
    </row>
    <row r="10" spans="1:13" ht="15" customHeight="1" x14ac:dyDescent="0.2">
      <c r="A10" s="16"/>
      <c r="B10" s="16"/>
      <c r="C10" s="16"/>
      <c r="D10" s="16"/>
      <c r="E10" s="16"/>
      <c r="F10" s="856" t="s">
        <v>282</v>
      </c>
      <c r="G10" s="856"/>
      <c r="H10" s="16"/>
      <c r="I10" s="16"/>
      <c r="J10" s="16"/>
      <c r="K10" s="857" t="s">
        <v>283</v>
      </c>
      <c r="L10" s="16"/>
      <c r="M10" s="16"/>
    </row>
    <row r="11" spans="1:13" ht="15" customHeight="1" x14ac:dyDescent="0.2">
      <c r="A11" s="16"/>
      <c r="B11" s="16"/>
      <c r="C11" s="16"/>
      <c r="D11" s="16"/>
      <c r="E11" s="16"/>
      <c r="F11" s="856"/>
      <c r="G11" s="856"/>
      <c r="H11" s="16"/>
      <c r="I11" s="16"/>
      <c r="J11" s="16"/>
      <c r="K11" s="857"/>
      <c r="L11" s="16"/>
      <c r="M11" s="16"/>
    </row>
    <row r="12" spans="1:13" ht="15" customHeight="1" x14ac:dyDescent="0.2">
      <c r="A12" s="16"/>
      <c r="B12" s="16"/>
      <c r="C12" s="16"/>
      <c r="D12" s="16"/>
      <c r="E12" s="16"/>
      <c r="F12" s="856"/>
      <c r="G12" s="856"/>
      <c r="H12" s="16"/>
      <c r="I12" s="16"/>
      <c r="J12" s="16"/>
      <c r="K12" s="857"/>
      <c r="L12" s="16"/>
      <c r="M12" s="16"/>
    </row>
    <row r="13" spans="1:13" ht="15" customHeight="1" x14ac:dyDescent="0.2">
      <c r="A13" s="16"/>
      <c r="B13" s="16"/>
      <c r="C13" s="16"/>
      <c r="D13" s="16"/>
      <c r="E13" s="16"/>
      <c r="F13" s="16"/>
      <c r="G13" s="16"/>
      <c r="H13" s="16"/>
      <c r="I13" s="16"/>
      <c r="J13" s="16"/>
      <c r="K13" s="16"/>
      <c r="L13" s="16"/>
      <c r="M13" s="16"/>
    </row>
    <row r="14" spans="1:13" ht="18" customHeight="1" x14ac:dyDescent="0.2">
      <c r="A14" s="16"/>
      <c r="B14" s="868" t="s">
        <v>20</v>
      </c>
      <c r="C14" s="868"/>
      <c r="D14" s="868"/>
      <c r="E14" s="868"/>
      <c r="F14" s="868"/>
      <c r="G14" s="868"/>
      <c r="H14" s="868"/>
      <c r="I14" s="868"/>
      <c r="J14" s="224"/>
      <c r="K14" s="16"/>
      <c r="L14" s="16"/>
      <c r="M14" s="16"/>
    </row>
    <row r="15" spans="1:13" ht="5.0999999999999996" customHeight="1" x14ac:dyDescent="0.2">
      <c r="A15" s="16"/>
      <c r="B15" s="581"/>
      <c r="C15" s="581"/>
      <c r="D15" s="581"/>
      <c r="E15" s="581"/>
      <c r="F15" s="581"/>
      <c r="G15" s="581"/>
      <c r="H15" s="581"/>
      <c r="I15" s="581"/>
      <c r="J15" s="260"/>
      <c r="K15" s="263"/>
      <c r="L15" s="263"/>
      <c r="M15" s="16"/>
    </row>
    <row r="16" spans="1:13" ht="5.0999999999999996" customHeight="1" x14ac:dyDescent="0.2">
      <c r="A16" s="16"/>
      <c r="B16" s="16"/>
      <c r="C16" s="16"/>
      <c r="D16" s="16"/>
      <c r="E16" s="16"/>
      <c r="F16" s="16"/>
      <c r="G16" s="16"/>
      <c r="H16" s="16"/>
      <c r="I16" s="16"/>
      <c r="J16" s="16"/>
      <c r="K16" s="16"/>
      <c r="L16" s="16"/>
      <c r="M16" s="16"/>
    </row>
    <row r="17" spans="1:15" ht="35.1" customHeight="1" x14ac:dyDescent="0.2">
      <c r="A17" s="16"/>
      <c r="B17" s="871"/>
      <c r="C17" s="135" t="s">
        <v>158</v>
      </c>
      <c r="D17" s="130" t="s">
        <v>284</v>
      </c>
      <c r="E17" s="130" t="s">
        <v>285</v>
      </c>
      <c r="F17" s="130" t="s">
        <v>286</v>
      </c>
      <c r="G17" s="229" t="s">
        <v>58</v>
      </c>
      <c r="H17" s="397" t="str">
        <f>AUX!A2</f>
        <v>ARS Norte</v>
      </c>
      <c r="I17" s="230" t="str">
        <f>PeLS!C5</f>
        <v>ACES Gerês/Cabreira</v>
      </c>
      <c r="J17" s="268" t="s">
        <v>287</v>
      </c>
      <c r="K17" s="253"/>
      <c r="L17" s="271" t="s">
        <v>288</v>
      </c>
      <c r="M17" s="16"/>
    </row>
    <row r="18" spans="1:15" ht="21.95" customHeight="1" x14ac:dyDescent="0.2">
      <c r="A18" s="16"/>
      <c r="B18" s="872"/>
      <c r="C18" s="231" t="s">
        <v>289</v>
      </c>
      <c r="D18" s="130" t="s">
        <v>55</v>
      </c>
      <c r="E18" s="130">
        <v>2020</v>
      </c>
      <c r="F18" s="131" t="s">
        <v>290</v>
      </c>
      <c r="G18" s="235">
        <f>AUX!B$515</f>
        <v>9802128</v>
      </c>
      <c r="H18" s="235">
        <f>AUX!B$516</f>
        <v>3559951</v>
      </c>
      <c r="I18" s="235">
        <f>AUX!B$514</f>
        <v>104443</v>
      </c>
      <c r="J18" s="255"/>
      <c r="K18" s="433" t="s">
        <v>291</v>
      </c>
      <c r="L18" s="258"/>
      <c r="M18" s="16"/>
    </row>
    <row r="19" spans="1:15" ht="21.95" customHeight="1" x14ac:dyDescent="0.2">
      <c r="A19" s="16"/>
      <c r="B19" s="872"/>
      <c r="C19" s="231" t="s">
        <v>292</v>
      </c>
      <c r="D19" s="130" t="s">
        <v>55</v>
      </c>
      <c r="E19" s="130">
        <v>2020</v>
      </c>
      <c r="F19" s="130" t="s">
        <v>293</v>
      </c>
      <c r="G19" s="259">
        <f>AUX!C$515</f>
        <v>153.85104087526918</v>
      </c>
      <c r="H19" s="259">
        <f>AUX!C$516</f>
        <v>146.13474330118572</v>
      </c>
      <c r="I19" s="259">
        <f>AUX!C$514</f>
        <v>143.89762391595573</v>
      </c>
      <c r="J19" s="256">
        <f>AUX!C510</f>
        <v>362.49518675394683</v>
      </c>
      <c r="K19" s="16"/>
      <c r="L19" s="254">
        <f>AUX!C509</f>
        <v>113.096404310331</v>
      </c>
      <c r="M19" s="16"/>
    </row>
    <row r="20" spans="1:15" ht="21.95" customHeight="1" x14ac:dyDescent="0.2">
      <c r="A20" s="16"/>
      <c r="B20" s="872"/>
      <c r="C20" s="231" t="s">
        <v>294</v>
      </c>
      <c r="D20" s="130" t="s">
        <v>55</v>
      </c>
      <c r="E20" s="130">
        <v>2020</v>
      </c>
      <c r="F20" s="130" t="s">
        <v>295</v>
      </c>
      <c r="G20" s="259">
        <f>AUX!D$515</f>
        <v>8.4489677968159906</v>
      </c>
      <c r="H20" s="259">
        <f>AUX!D$516</f>
        <v>7.8147561327786583</v>
      </c>
      <c r="I20" s="259">
        <f>AUX!D$514</f>
        <v>6.7115994562754873</v>
      </c>
      <c r="J20" s="256">
        <f>AUX!D509</f>
        <v>5.2688261121696636</v>
      </c>
      <c r="K20" s="16"/>
      <c r="L20" s="254">
        <f>AUX!D510</f>
        <v>11.195834874682204</v>
      </c>
      <c r="M20" s="16"/>
    </row>
    <row r="21" spans="1:15" ht="21.95" customHeight="1" x14ac:dyDescent="0.2">
      <c r="A21" s="16"/>
      <c r="B21" s="872"/>
      <c r="C21" s="231" t="s">
        <v>296</v>
      </c>
      <c r="D21" s="130" t="s">
        <v>57</v>
      </c>
      <c r="E21" s="130">
        <v>2020</v>
      </c>
      <c r="F21" s="131" t="s">
        <v>290</v>
      </c>
      <c r="G21" s="280">
        <f>AUX!E$515</f>
        <v>1.3671414567907798</v>
      </c>
      <c r="H21" s="280">
        <f>AUX!E$516</f>
        <v>1.2323100711131947</v>
      </c>
      <c r="I21" s="280">
        <f>AUX!E$514</f>
        <v>1.0321810737040717</v>
      </c>
      <c r="J21" s="279">
        <f>AUX!E509</f>
        <v>0.9227922234858682</v>
      </c>
      <c r="K21" s="16"/>
      <c r="L21" s="327">
        <f>AUX!E510</f>
        <v>2.2880780737218167</v>
      </c>
      <c r="M21" s="16"/>
    </row>
    <row r="22" spans="1:15" ht="21.95" customHeight="1" x14ac:dyDescent="0.2">
      <c r="A22" s="16"/>
      <c r="B22" s="872"/>
      <c r="C22" s="833" t="s">
        <v>297</v>
      </c>
      <c r="D22" s="130" t="s">
        <v>56</v>
      </c>
      <c r="E22" s="828" t="s">
        <v>145</v>
      </c>
      <c r="F22" s="830" t="s">
        <v>290</v>
      </c>
      <c r="G22" s="259">
        <f>AUX!F$515</f>
        <v>78.238585311682172</v>
      </c>
      <c r="H22" s="259">
        <f>AUX!F$516</f>
        <v>78.490771703928289</v>
      </c>
      <c r="I22" s="259">
        <f>AUX!F$514</f>
        <v>79.064556487245312</v>
      </c>
      <c r="J22" s="256">
        <f>AUX!F509</f>
        <v>75.63538558516619</v>
      </c>
      <c r="K22" s="16"/>
      <c r="L22" s="254">
        <f>AUX!F510</f>
        <v>81.54723968470168</v>
      </c>
      <c r="M22" s="16"/>
    </row>
    <row r="23" spans="1:15" ht="21.95" customHeight="1" x14ac:dyDescent="0.2">
      <c r="A23" s="16"/>
      <c r="B23" s="873"/>
      <c r="C23" s="834"/>
      <c r="D23" s="130" t="s">
        <v>57</v>
      </c>
      <c r="E23" s="829"/>
      <c r="F23" s="831"/>
      <c r="G23" s="259">
        <f>AUX!G$515</f>
        <v>84.432887091737811</v>
      </c>
      <c r="H23" s="259">
        <f>AUX!G$516</f>
        <v>84.631360221570745</v>
      </c>
      <c r="I23" s="259">
        <f>AUX!G$514</f>
        <v>84.511989314418628</v>
      </c>
      <c r="J23" s="257">
        <f>AUX!G509</f>
        <v>82.129629268157075</v>
      </c>
      <c r="K23" s="252"/>
      <c r="L23" s="297">
        <f>AUX!G510</f>
        <v>86.362910584272498</v>
      </c>
      <c r="M23" s="16"/>
    </row>
    <row r="24" spans="1:15" ht="9.75" customHeight="1" x14ac:dyDescent="0.2">
      <c r="A24" s="16"/>
      <c r="B24" s="16"/>
      <c r="C24" s="16"/>
      <c r="D24" s="16"/>
      <c r="E24" s="16"/>
      <c r="F24" s="16"/>
      <c r="G24" s="16"/>
      <c r="H24" s="16"/>
      <c r="I24" s="16"/>
      <c r="J24" s="16"/>
      <c r="K24" s="16"/>
      <c r="L24" s="16"/>
      <c r="M24" s="16"/>
    </row>
    <row r="25" spans="1:15" ht="12" customHeight="1" x14ac:dyDescent="0.2">
      <c r="A25" s="16"/>
      <c r="B25" s="832" t="s">
        <v>27</v>
      </c>
      <c r="C25" s="832"/>
      <c r="D25" s="832"/>
      <c r="E25" s="832"/>
      <c r="F25" s="832"/>
      <c r="G25" s="832"/>
      <c r="H25" s="832"/>
      <c r="I25" s="832"/>
      <c r="J25" s="223"/>
      <c r="K25" s="16"/>
      <c r="L25" s="16"/>
      <c r="M25" s="16"/>
    </row>
    <row r="26" spans="1:15" ht="5.0999999999999996" customHeight="1" x14ac:dyDescent="0.2">
      <c r="A26" s="16"/>
      <c r="B26" s="837"/>
      <c r="C26" s="837"/>
      <c r="D26" s="837"/>
      <c r="E26" s="837"/>
      <c r="F26" s="837"/>
      <c r="G26" s="837"/>
      <c r="H26" s="837"/>
      <c r="I26" s="837"/>
      <c r="J26" s="262"/>
      <c r="K26" s="275"/>
      <c r="L26" s="275"/>
      <c r="M26" s="16"/>
    </row>
    <row r="27" spans="1:15" ht="5.0999999999999996" customHeight="1" x14ac:dyDescent="0.2">
      <c r="A27" s="16"/>
      <c r="B27" s="16"/>
      <c r="C27" s="16"/>
      <c r="D27" s="16"/>
      <c r="E27" s="16"/>
      <c r="F27" s="16"/>
      <c r="G27" s="16"/>
      <c r="H27" s="16"/>
      <c r="I27" s="16"/>
      <c r="J27" s="16"/>
      <c r="K27" s="16"/>
      <c r="L27" s="16"/>
      <c r="M27" s="16"/>
    </row>
    <row r="28" spans="1:15" ht="35.1" customHeight="1" x14ac:dyDescent="0.2">
      <c r="A28" s="16"/>
      <c r="B28" s="838"/>
      <c r="C28" s="136" t="s">
        <v>158</v>
      </c>
      <c r="D28" s="132" t="s">
        <v>284</v>
      </c>
      <c r="E28" s="132" t="s">
        <v>285</v>
      </c>
      <c r="F28" s="132" t="s">
        <v>286</v>
      </c>
      <c r="G28" s="236" t="s">
        <v>58</v>
      </c>
      <c r="H28" s="400" t="str">
        <f>AUX!A2</f>
        <v>ARS Norte</v>
      </c>
      <c r="I28" s="237" t="str">
        <f>PeLS!C5</f>
        <v>ACES Gerês/Cabreira</v>
      </c>
      <c r="J28" s="269" t="s">
        <v>287</v>
      </c>
      <c r="K28" s="264"/>
      <c r="L28" s="272" t="s">
        <v>288</v>
      </c>
      <c r="M28" s="16"/>
      <c r="O28" s="127"/>
    </row>
    <row r="29" spans="1:15" ht="21.95" customHeight="1" x14ac:dyDescent="0.2">
      <c r="A29" s="16"/>
      <c r="B29" s="839"/>
      <c r="C29" s="841" t="s">
        <v>298</v>
      </c>
      <c r="D29" s="132" t="s">
        <v>56</v>
      </c>
      <c r="E29" s="869">
        <v>44166</v>
      </c>
      <c r="F29" s="835" t="s">
        <v>295</v>
      </c>
      <c r="G29" s="290">
        <f>AUX!J515</f>
        <v>43.29165723404838</v>
      </c>
      <c r="H29" s="290">
        <f>AUX!J516</f>
        <v>64.207220593771567</v>
      </c>
      <c r="I29" s="290">
        <f>AUX!J514</f>
        <v>52.013072804394689</v>
      </c>
      <c r="J29" s="256">
        <f>AUX!J510</f>
        <v>85.097480085546906</v>
      </c>
      <c r="K29" s="251"/>
      <c r="L29" s="254">
        <f>AUX!J509</f>
        <v>23.374560308634972</v>
      </c>
      <c r="M29" s="16"/>
      <c r="O29" s="127"/>
    </row>
    <row r="30" spans="1:15" ht="21.95" customHeight="1" x14ac:dyDescent="0.2">
      <c r="A30" s="16"/>
      <c r="B30" s="839"/>
      <c r="C30" s="842"/>
      <c r="D30" s="132" t="s">
        <v>57</v>
      </c>
      <c r="E30" s="870"/>
      <c r="F30" s="836"/>
      <c r="G30" s="290">
        <f>AUX!K515</f>
        <v>46.018119695702815</v>
      </c>
      <c r="H30" s="290">
        <f>AUX!K516</f>
        <v>65.05800351389324</v>
      </c>
      <c r="I30" s="290">
        <f>AUX!K514</f>
        <v>54.668852867312843</v>
      </c>
      <c r="J30" s="256">
        <f>AUX!K510</f>
        <v>92.799405114364006</v>
      </c>
      <c r="K30" s="16"/>
      <c r="L30" s="254">
        <f>AUX!K509</f>
        <v>27.522007487604977</v>
      </c>
      <c r="M30" s="16"/>
      <c r="O30" s="127"/>
    </row>
    <row r="31" spans="1:15" ht="26.1" customHeight="1" x14ac:dyDescent="0.2">
      <c r="A31" s="16"/>
      <c r="B31" s="839"/>
      <c r="C31" s="234" t="s">
        <v>299</v>
      </c>
      <c r="D31" s="132" t="s">
        <v>55</v>
      </c>
      <c r="E31" s="132">
        <v>2020</v>
      </c>
      <c r="F31" s="132" t="s">
        <v>295</v>
      </c>
      <c r="G31" s="259">
        <f>AUX!L515</f>
        <v>23.196618751176977</v>
      </c>
      <c r="H31" s="259">
        <f>AUX!L516</f>
        <v>22.701006582817115</v>
      </c>
      <c r="I31" s="259">
        <f>AUX!L514</f>
        <v>17.482841016094881</v>
      </c>
      <c r="J31" s="256">
        <f>AUX!L510</f>
        <v>51.709107091399204</v>
      </c>
      <c r="K31" s="16"/>
      <c r="L31" s="254">
        <f>AUX!L509</f>
        <v>8.668214130277093</v>
      </c>
      <c r="M31" s="16"/>
      <c r="O31" s="127"/>
    </row>
    <row r="32" spans="1:15" ht="21.95" customHeight="1" x14ac:dyDescent="0.2">
      <c r="A32" s="16"/>
      <c r="B32" s="839"/>
      <c r="C32" s="234" t="s">
        <v>300</v>
      </c>
      <c r="D32" s="132" t="s">
        <v>55</v>
      </c>
      <c r="E32" s="132">
        <v>2020</v>
      </c>
      <c r="F32" s="132" t="s">
        <v>295</v>
      </c>
      <c r="G32" s="259">
        <f>AUX!M515</f>
        <v>34.299999999999997</v>
      </c>
      <c r="H32" s="259">
        <f>AUX!M516</f>
        <v>30.3</v>
      </c>
      <c r="I32" s="259">
        <f>AUX!M514</f>
        <v>26.5</v>
      </c>
      <c r="J32" s="256">
        <f>AUX!M510</f>
        <v>56.195161535730584</v>
      </c>
      <c r="K32" s="16"/>
      <c r="L32" s="254">
        <f>AUX!M509</f>
        <v>18.107282024538989</v>
      </c>
      <c r="M32" s="16"/>
      <c r="O32" s="127"/>
    </row>
    <row r="33" spans="1:15" ht="26.1" customHeight="1" x14ac:dyDescent="0.2">
      <c r="A33" s="16"/>
      <c r="B33" s="839"/>
      <c r="C33" s="234" t="s">
        <v>301</v>
      </c>
      <c r="D33" s="132" t="s">
        <v>55</v>
      </c>
      <c r="E33" s="132">
        <v>2011</v>
      </c>
      <c r="F33" s="132" t="s">
        <v>66</v>
      </c>
      <c r="G33" s="259">
        <f>AUX!N515</f>
        <v>18.812084970163585</v>
      </c>
      <c r="H33" s="259">
        <f>AUX!N516</f>
        <v>18.660237835958906</v>
      </c>
      <c r="I33" s="259">
        <f>AUX!N514</f>
        <v>22.446356266010486</v>
      </c>
      <c r="J33" s="256">
        <f>AUX!N510</f>
        <v>25.057691731351333</v>
      </c>
      <c r="K33" s="16"/>
      <c r="L33" s="254">
        <f>AUX!N509</f>
        <v>13.703381020324844</v>
      </c>
      <c r="M33" s="16"/>
      <c r="O33" s="127"/>
    </row>
    <row r="34" spans="1:15" ht="26.1" customHeight="1" x14ac:dyDescent="0.2">
      <c r="A34" s="16"/>
      <c r="B34" s="840"/>
      <c r="C34" s="234" t="s">
        <v>302</v>
      </c>
      <c r="D34" s="132" t="s">
        <v>55</v>
      </c>
      <c r="E34" s="132">
        <v>2020</v>
      </c>
      <c r="F34" s="491" t="s">
        <v>303</v>
      </c>
      <c r="G34" s="259">
        <f>AUX!O515</f>
        <v>96</v>
      </c>
      <c r="H34" s="259">
        <f>AUX!O516</f>
        <v>94</v>
      </c>
      <c r="I34" s="259" t="str">
        <f>AUX!O514</f>
        <v>85,5</v>
      </c>
      <c r="J34" s="257">
        <f>AUX!O509</f>
        <v>23.89535897684333</v>
      </c>
      <c r="K34" s="252"/>
      <c r="L34" s="297">
        <f>AUX!O510</f>
        <v>289.34231530712623</v>
      </c>
      <c r="M34" s="16"/>
      <c r="O34" s="127"/>
    </row>
    <row r="35" spans="1:15" ht="9.9499999999999993" customHeight="1" x14ac:dyDescent="0.2">
      <c r="A35" s="16"/>
      <c r="B35" s="16"/>
      <c r="C35" s="16"/>
      <c r="D35" s="16"/>
      <c r="E35" s="16"/>
      <c r="F35" s="16"/>
      <c r="G35" s="16"/>
      <c r="H35" s="16"/>
      <c r="I35" s="16"/>
      <c r="J35" s="16"/>
      <c r="K35" s="16"/>
      <c r="L35" s="16"/>
      <c r="M35" s="16"/>
    </row>
    <row r="36" spans="1:15" ht="12" customHeight="1" x14ac:dyDescent="0.2">
      <c r="A36" s="16"/>
      <c r="B36" s="874" t="s">
        <v>34</v>
      </c>
      <c r="C36" s="874"/>
      <c r="D36" s="874"/>
      <c r="E36" s="874"/>
      <c r="F36" s="874"/>
      <c r="G36" s="874"/>
      <c r="H36" s="874"/>
      <c r="I36" s="874"/>
      <c r="J36" s="227"/>
      <c r="K36" s="16"/>
      <c r="L36" s="16"/>
      <c r="M36" s="16"/>
    </row>
    <row r="37" spans="1:15" ht="5.0999999999999996" customHeight="1" x14ac:dyDescent="0.2">
      <c r="A37" s="16"/>
      <c r="B37" s="875"/>
      <c r="C37" s="875"/>
      <c r="D37" s="875"/>
      <c r="E37" s="875"/>
      <c r="F37" s="875"/>
      <c r="G37" s="875"/>
      <c r="H37" s="875"/>
      <c r="I37" s="875"/>
      <c r="J37" s="261"/>
      <c r="K37" s="276"/>
      <c r="L37" s="276"/>
      <c r="M37" s="16"/>
    </row>
    <row r="38" spans="1:15" ht="5.0999999999999996" customHeight="1" x14ac:dyDescent="0.2">
      <c r="A38" s="16"/>
      <c r="B38" s="16"/>
      <c r="C38" s="16"/>
      <c r="D38" s="16"/>
      <c r="E38" s="16"/>
      <c r="F38" s="16"/>
      <c r="G38" s="16"/>
      <c r="H38" s="16"/>
      <c r="I38" s="16"/>
      <c r="J38" s="16"/>
      <c r="K38" s="16"/>
      <c r="L38" s="16"/>
      <c r="M38" s="16"/>
    </row>
    <row r="39" spans="1:15" ht="35.1" customHeight="1" x14ac:dyDescent="0.2">
      <c r="A39" s="16"/>
      <c r="B39" s="843"/>
      <c r="C39" s="238" t="s">
        <v>158</v>
      </c>
      <c r="D39" s="239" t="s">
        <v>284</v>
      </c>
      <c r="E39" s="239" t="s">
        <v>285</v>
      </c>
      <c r="F39" s="239" t="s">
        <v>286</v>
      </c>
      <c r="G39" s="240" t="s">
        <v>58</v>
      </c>
      <c r="H39" s="399" t="str">
        <f>AUX!A2</f>
        <v>ARS Norte</v>
      </c>
      <c r="I39" s="241" t="str">
        <f>PeLS!C5</f>
        <v>ACES Gerês/Cabreira</v>
      </c>
      <c r="J39" s="267" t="s">
        <v>287</v>
      </c>
      <c r="K39" s="265"/>
      <c r="L39" s="273" t="s">
        <v>288</v>
      </c>
      <c r="M39" s="16"/>
      <c r="O39" s="127"/>
    </row>
    <row r="40" spans="1:15" ht="21.95" customHeight="1" x14ac:dyDescent="0.2">
      <c r="A40" s="16"/>
      <c r="B40" s="844"/>
      <c r="C40" s="244" t="s">
        <v>304</v>
      </c>
      <c r="D40" s="299" t="s">
        <v>57</v>
      </c>
      <c r="E40" s="300" t="s">
        <v>145</v>
      </c>
      <c r="F40" s="299" t="s">
        <v>66</v>
      </c>
      <c r="G40" s="290">
        <f>AUX!R515</f>
        <v>2.6</v>
      </c>
      <c r="H40" s="290">
        <f>AUX!R516</f>
        <v>2.1019986216402482</v>
      </c>
      <c r="I40" s="290">
        <f>AUX!R514</f>
        <v>1.411764705882353</v>
      </c>
      <c r="J40" s="256">
        <f>AUX!R510</f>
        <v>7.3247296825950468</v>
      </c>
      <c r="K40" s="251"/>
      <c r="L40" s="254">
        <f>AUX!R509</f>
        <v>0.63236562230526006</v>
      </c>
      <c r="M40" s="16"/>
      <c r="O40" s="127"/>
    </row>
    <row r="41" spans="1:15" ht="21.95" customHeight="1" x14ac:dyDescent="0.2">
      <c r="A41" s="16"/>
      <c r="B41" s="844"/>
      <c r="C41" s="244" t="s">
        <v>305</v>
      </c>
      <c r="D41" s="299" t="s">
        <v>57</v>
      </c>
      <c r="E41" s="300" t="s">
        <v>145</v>
      </c>
      <c r="F41" s="299" t="s">
        <v>66</v>
      </c>
      <c r="G41" s="290">
        <f>AUX!S515</f>
        <v>30</v>
      </c>
      <c r="H41" s="290">
        <f>AUX!S516</f>
        <v>28.636654523973615</v>
      </c>
      <c r="I41" s="290">
        <f>AUX!S514</f>
        <v>27.341176470588234</v>
      </c>
      <c r="J41" s="256">
        <f>AUX!S510</f>
        <v>41.422858345611452</v>
      </c>
      <c r="K41" s="16"/>
      <c r="L41" s="254">
        <f>AUX!S509</f>
        <v>25.882352941176475</v>
      </c>
      <c r="M41" s="16"/>
      <c r="O41" s="127"/>
    </row>
    <row r="42" spans="1:15" ht="18" customHeight="1" x14ac:dyDescent="0.2">
      <c r="A42" s="16"/>
      <c r="B42" s="844"/>
      <c r="C42" s="851" t="s">
        <v>306</v>
      </c>
      <c r="D42" s="852"/>
      <c r="E42" s="852"/>
      <c r="F42" s="852"/>
      <c r="G42" s="852"/>
      <c r="H42" s="852"/>
      <c r="I42" s="852"/>
      <c r="J42" s="852"/>
      <c r="K42" s="852"/>
      <c r="L42" s="853"/>
      <c r="M42" s="16"/>
    </row>
    <row r="43" spans="1:15" ht="21.95" customHeight="1" x14ac:dyDescent="0.2">
      <c r="A43" s="16"/>
      <c r="B43" s="844"/>
      <c r="C43" s="244" t="s">
        <v>307</v>
      </c>
      <c r="D43" s="299" t="s">
        <v>55</v>
      </c>
      <c r="E43" s="492">
        <v>44531</v>
      </c>
      <c r="F43" s="299" t="s">
        <v>66</v>
      </c>
      <c r="G43" s="290">
        <f>IF(AUX!$B$232=0,"",AUX!T515)</f>
        <v>12</v>
      </c>
      <c r="H43" s="290">
        <f>AUX!T516</f>
        <v>14.100722862775555</v>
      </c>
      <c r="I43" s="290">
        <f>AUX!T514</f>
        <v>11.920449113862361</v>
      </c>
      <c r="J43" s="256">
        <f>AUX!T510</f>
        <v>18.007351540349422</v>
      </c>
      <c r="K43" s="16"/>
      <c r="L43" s="254">
        <f>AUX!T509</f>
        <v>6.7093060441317558</v>
      </c>
      <c r="M43" s="16"/>
      <c r="O43" s="127"/>
    </row>
    <row r="44" spans="1:15" ht="21.95" customHeight="1" x14ac:dyDescent="0.2">
      <c r="A44" s="16"/>
      <c r="B44" s="844"/>
      <c r="C44" s="244" t="s">
        <v>308</v>
      </c>
      <c r="D44" s="299" t="s">
        <v>55</v>
      </c>
      <c r="E44" s="492">
        <v>44531</v>
      </c>
      <c r="F44" s="299" t="s">
        <v>66</v>
      </c>
      <c r="G44" s="290">
        <f>IF(AUX!$B$232=0,"",AUX!U515)</f>
        <v>20.399999999999999</v>
      </c>
      <c r="H44" s="290">
        <f>AUX!U516</f>
        <v>25.888683115279687</v>
      </c>
      <c r="I44" s="290">
        <f>AUX!U514</f>
        <v>28.558843100685106</v>
      </c>
      <c r="J44" s="256">
        <f>AUX!U510</f>
        <v>30.255878086676336</v>
      </c>
      <c r="K44" s="16"/>
      <c r="L44" s="254">
        <f>AUX!U509</f>
        <v>10.612670170256129</v>
      </c>
      <c r="M44" s="16"/>
      <c r="O44" s="127"/>
    </row>
    <row r="45" spans="1:15" ht="21.95" customHeight="1" x14ac:dyDescent="0.2">
      <c r="A45" s="16"/>
      <c r="B45" s="845"/>
      <c r="C45" s="244" t="s">
        <v>309</v>
      </c>
      <c r="D45" s="299" t="s">
        <v>55</v>
      </c>
      <c r="E45" s="492">
        <v>44531</v>
      </c>
      <c r="F45" s="299" t="s">
        <v>66</v>
      </c>
      <c r="G45" s="290">
        <f>IF(AUX!$B$232=0,"",AUX!V515)</f>
        <v>1.6</v>
      </c>
      <c r="H45" s="290">
        <f>AUX!V516</f>
        <v>2.0963418762570445</v>
      </c>
      <c r="I45" s="290">
        <f>AUX!V514</f>
        <v>2.7123028332036849</v>
      </c>
      <c r="J45" s="257">
        <f>AUX!V510</f>
        <v>5.1076629405214673</v>
      </c>
      <c r="K45" s="252"/>
      <c r="L45" s="297">
        <f>AUX!V509</f>
        <v>0.84300560537130076</v>
      </c>
      <c r="M45" s="16"/>
      <c r="O45" s="127"/>
    </row>
    <row r="46" spans="1:15" ht="15" customHeight="1" x14ac:dyDescent="0.2">
      <c r="A46" s="16"/>
      <c r="B46" s="16"/>
      <c r="C46" s="16"/>
      <c r="D46" s="16"/>
      <c r="E46" s="16"/>
      <c r="F46" s="16"/>
      <c r="G46" s="16"/>
      <c r="H46" s="16"/>
      <c r="I46" s="16"/>
      <c r="J46" s="16"/>
      <c r="K46" s="16"/>
      <c r="L46" s="16"/>
      <c r="M46" s="16"/>
    </row>
    <row r="47" spans="1:15" ht="12" customHeight="1" x14ac:dyDescent="0.2">
      <c r="A47" s="16"/>
      <c r="B47" s="865" t="s">
        <v>37</v>
      </c>
      <c r="C47" s="865"/>
      <c r="D47" s="865"/>
      <c r="E47" s="865"/>
      <c r="F47" s="865"/>
      <c r="G47" s="865"/>
      <c r="H47" s="865"/>
      <c r="I47" s="865"/>
      <c r="J47" s="225"/>
      <c r="K47" s="16"/>
      <c r="L47" s="16"/>
      <c r="M47" s="16"/>
    </row>
    <row r="48" spans="1:15" ht="5.0999999999999996" customHeight="1" x14ac:dyDescent="0.2">
      <c r="A48" s="16"/>
      <c r="B48" s="866"/>
      <c r="C48" s="866"/>
      <c r="D48" s="866"/>
      <c r="E48" s="866"/>
      <c r="F48" s="866"/>
      <c r="G48" s="866"/>
      <c r="H48" s="866"/>
      <c r="I48" s="866"/>
      <c r="J48" s="226"/>
      <c r="K48" s="277"/>
      <c r="L48" s="277"/>
      <c r="M48" s="16"/>
    </row>
    <row r="49" spans="1:13" ht="5.0999999999999996" customHeight="1" x14ac:dyDescent="0.2">
      <c r="A49" s="16"/>
      <c r="B49" s="16"/>
      <c r="C49" s="16"/>
      <c r="D49" s="16"/>
      <c r="E49" s="16"/>
      <c r="F49" s="16"/>
      <c r="G49" s="16"/>
      <c r="H49" s="16"/>
      <c r="I49" s="16"/>
      <c r="J49" s="16"/>
      <c r="K49" s="16"/>
      <c r="L49" s="16"/>
      <c r="M49" s="16"/>
    </row>
    <row r="50" spans="1:13" ht="35.1" customHeight="1" x14ac:dyDescent="0.2">
      <c r="A50" s="16"/>
      <c r="B50" s="846"/>
      <c r="C50" s="137" t="s">
        <v>158</v>
      </c>
      <c r="D50" s="133" t="s">
        <v>284</v>
      </c>
      <c r="E50" s="133" t="s">
        <v>285</v>
      </c>
      <c r="F50" s="133" t="s">
        <v>286</v>
      </c>
      <c r="G50" s="242" t="s">
        <v>58</v>
      </c>
      <c r="H50" s="398" t="str">
        <f>AUX!A2</f>
        <v>ARS Norte</v>
      </c>
      <c r="I50" s="243" t="str">
        <f>PeLS!C5</f>
        <v>ACES Gerês/Cabreira</v>
      </c>
      <c r="J50" s="270" t="s">
        <v>287</v>
      </c>
      <c r="K50" s="266"/>
      <c r="L50" s="274" t="s">
        <v>288</v>
      </c>
      <c r="M50" s="16"/>
    </row>
    <row r="51" spans="1:13" ht="21.95" customHeight="1" x14ac:dyDescent="0.2">
      <c r="A51" s="16"/>
      <c r="B51" s="847"/>
      <c r="C51" s="245" t="s">
        <v>310</v>
      </c>
      <c r="D51" s="133" t="s">
        <v>55</v>
      </c>
      <c r="E51" s="301" t="s">
        <v>145</v>
      </c>
      <c r="F51" s="134" t="s">
        <v>66</v>
      </c>
      <c r="G51" s="246">
        <f>AUX!Z515</f>
        <v>8.8000000000000007</v>
      </c>
      <c r="H51" s="246">
        <f>AUX!Z516</f>
        <v>8.6959732204391056</v>
      </c>
      <c r="I51" s="247">
        <f>AUX!Z514</f>
        <v>7.8512396694214877</v>
      </c>
      <c r="J51" s="256">
        <f>AUX!Z510</f>
        <v>10.537992235163616</v>
      </c>
      <c r="K51" s="16"/>
      <c r="L51" s="254">
        <f>AUX!Z509</f>
        <v>6.3429571303587045</v>
      </c>
      <c r="M51" s="16"/>
    </row>
    <row r="52" spans="1:13" ht="21.95" customHeight="1" x14ac:dyDescent="0.2">
      <c r="A52" s="16"/>
      <c r="B52" s="847"/>
      <c r="C52" s="245" t="s">
        <v>311</v>
      </c>
      <c r="D52" s="133" t="s">
        <v>55</v>
      </c>
      <c r="E52" s="301" t="s">
        <v>145</v>
      </c>
      <c r="F52" s="134" t="s">
        <v>295</v>
      </c>
      <c r="G52" s="246">
        <f>AUX!AA515</f>
        <v>10.7</v>
      </c>
      <c r="H52" s="246">
        <f>AUX!AA516</f>
        <v>9.4501823582472646</v>
      </c>
      <c r="I52" s="247">
        <f>AUX!AA514</f>
        <v>10.058126282197401</v>
      </c>
      <c r="J52" s="256"/>
      <c r="K52" s="433" t="s">
        <v>291</v>
      </c>
      <c r="L52" s="254"/>
      <c r="M52" s="16"/>
    </row>
    <row r="53" spans="1:13" ht="21.95" customHeight="1" x14ac:dyDescent="0.2">
      <c r="A53" s="16"/>
      <c r="B53" s="847"/>
      <c r="C53" s="245" t="s">
        <v>312</v>
      </c>
      <c r="D53" s="133" t="s">
        <v>55</v>
      </c>
      <c r="E53" s="301" t="s">
        <v>145</v>
      </c>
      <c r="F53" s="134" t="s">
        <v>295</v>
      </c>
      <c r="G53" s="232">
        <f>AUX!AB515</f>
        <v>3</v>
      </c>
      <c r="H53" s="232">
        <f>AUX!AB516</f>
        <v>2.929014472777395</v>
      </c>
      <c r="I53" s="248">
        <f>AUX!AB514</f>
        <v>2.2956841138659319</v>
      </c>
      <c r="J53" s="256">
        <f>AUX!AB510</f>
        <v>4.1870202372644805</v>
      </c>
      <c r="K53" s="16"/>
      <c r="L53" s="254">
        <f>AUX!AB509</f>
        <v>0</v>
      </c>
      <c r="M53" s="16"/>
    </row>
    <row r="54" spans="1:13" ht="21.95" customHeight="1" x14ac:dyDescent="0.2">
      <c r="A54" s="16"/>
      <c r="B54" s="847"/>
      <c r="C54" s="245" t="s">
        <v>313</v>
      </c>
      <c r="D54" s="133" t="s">
        <v>55</v>
      </c>
      <c r="E54" s="301" t="s">
        <v>145</v>
      </c>
      <c r="F54" s="134" t="s">
        <v>295</v>
      </c>
      <c r="G54" s="232">
        <f>AUX!AC515</f>
        <v>2.2000000000000002</v>
      </c>
      <c r="H54" s="232">
        <f>AUX!AC516</f>
        <v>2.1783006793344493</v>
      </c>
      <c r="I54" s="248">
        <f>AUX!AC514</f>
        <v>0.91827364554637281</v>
      </c>
      <c r="J54" s="256">
        <f>AUX!AC510</f>
        <v>4.0330711837063919</v>
      </c>
      <c r="K54" s="16"/>
      <c r="L54" s="254">
        <f>AUX!AC509</f>
        <v>0</v>
      </c>
      <c r="M54" s="16"/>
    </row>
    <row r="55" spans="1:13" ht="21.95" customHeight="1" x14ac:dyDescent="0.2">
      <c r="A55" s="16"/>
      <c r="B55" s="847"/>
      <c r="C55" s="245" t="s">
        <v>314</v>
      </c>
      <c r="D55" s="133" t="s">
        <v>55</v>
      </c>
      <c r="E55" s="301" t="s">
        <v>145</v>
      </c>
      <c r="F55" s="134" t="s">
        <v>295</v>
      </c>
      <c r="G55" s="232">
        <f>AUX!AD515</f>
        <v>3.9</v>
      </c>
      <c r="H55" s="232">
        <f>AUX!AD516</f>
        <v>3.6226544847234501</v>
      </c>
      <c r="I55" s="248">
        <f>AUX!AD514</f>
        <v>1.8340210912425492</v>
      </c>
      <c r="J55" s="257">
        <f>AUX!AD510</f>
        <v>8.1521739130434785</v>
      </c>
      <c r="K55" s="252"/>
      <c r="L55" s="297">
        <f>AUX!AD509</f>
        <v>0</v>
      </c>
      <c r="M55" s="16"/>
    </row>
    <row r="56" spans="1:13" ht="18" customHeight="1" x14ac:dyDescent="0.2">
      <c r="A56" s="16"/>
      <c r="B56" s="847"/>
      <c r="C56" s="861" t="s">
        <v>315</v>
      </c>
      <c r="D56" s="859"/>
      <c r="E56" s="859"/>
      <c r="F56" s="859"/>
      <c r="G56" s="859"/>
      <c r="H56" s="859"/>
      <c r="I56" s="859"/>
      <c r="J56" s="859"/>
      <c r="K56" s="859"/>
      <c r="L56" s="860"/>
      <c r="M56" s="16"/>
    </row>
    <row r="57" spans="1:13" ht="21.95" customHeight="1" x14ac:dyDescent="0.2">
      <c r="A57" s="16"/>
      <c r="B57" s="847"/>
      <c r="C57" s="833" t="s">
        <v>211</v>
      </c>
      <c r="D57" s="133" t="s">
        <v>56</v>
      </c>
      <c r="E57" s="827" t="s">
        <v>167</v>
      </c>
      <c r="F57" s="825" t="s">
        <v>316</v>
      </c>
      <c r="G57" s="232">
        <f>AUX!AE515</f>
        <v>49.650461239188999</v>
      </c>
      <c r="H57" s="232">
        <f>AUX!AE516</f>
        <v>54.2646472150969</v>
      </c>
      <c r="I57" s="248">
        <f>IF(AUX!AE514="","",AUX!AE514)</f>
        <v>43.322556117339701</v>
      </c>
      <c r="J57" s="256">
        <f>AUX!AE510</f>
        <v>82.6440740156945</v>
      </c>
      <c r="K57" s="251"/>
      <c r="L57" s="254">
        <f>AUX!AE509</f>
        <v>27.400798442026701</v>
      </c>
      <c r="M57" s="16"/>
    </row>
    <row r="58" spans="1:13" ht="21.95" customHeight="1" x14ac:dyDescent="0.2">
      <c r="A58" s="16"/>
      <c r="B58" s="847"/>
      <c r="C58" s="834"/>
      <c r="D58" s="133" t="s">
        <v>57</v>
      </c>
      <c r="E58" s="826"/>
      <c r="F58" s="826"/>
      <c r="G58" s="232">
        <f>AUX!AF515</f>
        <v>11.194303993601</v>
      </c>
      <c r="H58" s="232">
        <f>AUX!AF516</f>
        <v>10.0035884952818</v>
      </c>
      <c r="I58" s="248">
        <f>IF(AUX!AF514="","",AUX!AF514)</f>
        <v>9.2618601758982209</v>
      </c>
      <c r="J58" s="256">
        <f>AUX!AF510</f>
        <v>21.573821776593402</v>
      </c>
      <c r="K58" s="16"/>
      <c r="L58" s="254">
        <f>AUX!AF509</f>
        <v>5.1396058268668297</v>
      </c>
      <c r="M58" s="16"/>
    </row>
    <row r="59" spans="1:13" ht="21.95" customHeight="1" x14ac:dyDescent="0.2">
      <c r="A59" s="16"/>
      <c r="B59" s="847"/>
      <c r="C59" s="833" t="s">
        <v>206</v>
      </c>
      <c r="D59" s="133" t="s">
        <v>56</v>
      </c>
      <c r="E59" s="827" t="s">
        <v>167</v>
      </c>
      <c r="F59" s="825" t="s">
        <v>316</v>
      </c>
      <c r="G59" s="232">
        <f>AUX!AG515</f>
        <v>16.139002454912301</v>
      </c>
      <c r="H59" s="232">
        <f>AUX!AG516</f>
        <v>21.237970378754401</v>
      </c>
      <c r="I59" s="248">
        <f>IF(AUX!AG514="","",AUX!AG514)</f>
        <v>21.281142266802501</v>
      </c>
      <c r="J59" s="256">
        <f>AUX!AG510</f>
        <v>32.621569968151</v>
      </c>
      <c r="K59" s="16"/>
      <c r="L59" s="254">
        <f>AUX!AG509</f>
        <v>8.6363060297841496</v>
      </c>
      <c r="M59" s="16"/>
    </row>
    <row r="60" spans="1:13" ht="21.95" customHeight="1" x14ac:dyDescent="0.2">
      <c r="A60" s="16"/>
      <c r="B60" s="847"/>
      <c r="C60" s="834"/>
      <c r="D60" s="133" t="s">
        <v>57</v>
      </c>
      <c r="E60" s="826"/>
      <c r="F60" s="826"/>
      <c r="G60" s="232">
        <f>AUX!AH515</f>
        <v>6.5818085654395899</v>
      </c>
      <c r="H60" s="232">
        <f>AUX!AH516</f>
        <v>8.2510714649315595</v>
      </c>
      <c r="I60" s="248">
        <f>IF(AUX!AH514="","",AUX!AH514)</f>
        <v>7.2453978793846696</v>
      </c>
      <c r="J60" s="256">
        <f>AUX!AH510</f>
        <v>11.7740751110651</v>
      </c>
      <c r="K60" s="16"/>
      <c r="L60" s="254">
        <f>AUX!AH509</f>
        <v>1.63538649525871</v>
      </c>
      <c r="M60" s="16"/>
    </row>
    <row r="61" spans="1:13" ht="21.95" customHeight="1" x14ac:dyDescent="0.2">
      <c r="A61" s="16"/>
      <c r="B61" s="847"/>
      <c r="C61" s="245" t="s">
        <v>317</v>
      </c>
      <c r="D61" s="133" t="s">
        <v>57</v>
      </c>
      <c r="E61" s="298" t="s">
        <v>167</v>
      </c>
      <c r="F61" s="228" t="s">
        <v>316</v>
      </c>
      <c r="G61" s="232">
        <f>AUX!AI515</f>
        <v>17.678812527240101</v>
      </c>
      <c r="H61" s="232">
        <f>AUX!AI516</f>
        <v>15.303949137406001</v>
      </c>
      <c r="I61" s="248">
        <f>IF(AUX!AI514="","",AUX!AI514)</f>
        <v>10.2527078474776</v>
      </c>
      <c r="J61" s="256">
        <f>AUX!AI510</f>
        <v>23.6997602801749</v>
      </c>
      <c r="K61" s="16"/>
      <c r="L61" s="254">
        <f>AUX!AI509</f>
        <v>8.2198712033477506</v>
      </c>
      <c r="M61" s="16"/>
    </row>
    <row r="62" spans="1:13" ht="21.95" customHeight="1" x14ac:dyDescent="0.2">
      <c r="A62" s="16"/>
      <c r="B62" s="847"/>
      <c r="C62" s="833" t="s">
        <v>207</v>
      </c>
      <c r="D62" s="133" t="s">
        <v>56</v>
      </c>
      <c r="E62" s="827" t="s">
        <v>167</v>
      </c>
      <c r="F62" s="825" t="s">
        <v>316</v>
      </c>
      <c r="G62" s="232">
        <f>AUX!AJ515</f>
        <v>14.1152014276788</v>
      </c>
      <c r="H62" s="232">
        <f>AUX!AJ516</f>
        <v>12.103231194791199</v>
      </c>
      <c r="I62" s="248">
        <f>IF(AUX!AJ514="","",AUX!AJ514)</f>
        <v>11.8120858171714</v>
      </c>
      <c r="J62" s="256">
        <f>AUX!AJ510</f>
        <v>23.519861130314698</v>
      </c>
      <c r="K62" s="16"/>
      <c r="L62" s="254">
        <f>AUX!AJ509</f>
        <v>7.9567214900868803</v>
      </c>
      <c r="M62" s="16"/>
    </row>
    <row r="63" spans="1:13" ht="21.95" customHeight="1" x14ac:dyDescent="0.2">
      <c r="A63" s="16"/>
      <c r="B63" s="847"/>
      <c r="C63" s="834"/>
      <c r="D63" s="133" t="s">
        <v>57</v>
      </c>
      <c r="E63" s="826"/>
      <c r="F63" s="826"/>
      <c r="G63" s="232">
        <f>AUX!AK515</f>
        <v>7.6741974677630997</v>
      </c>
      <c r="H63" s="232">
        <f>AUX!AK516</f>
        <v>6.8583917337488201</v>
      </c>
      <c r="I63" s="248">
        <f>IF(AUX!AK514="","",AUX!AK514)</f>
        <v>0</v>
      </c>
      <c r="J63" s="256">
        <f>AUX!AK510</f>
        <v>13.0269940991917</v>
      </c>
      <c r="K63" s="16"/>
      <c r="L63" s="254">
        <f>AUX!AK509</f>
        <v>2.2348100585522599</v>
      </c>
      <c r="M63" s="16"/>
    </row>
    <row r="64" spans="1:13" ht="21.95" customHeight="1" x14ac:dyDescent="0.2">
      <c r="A64" s="16"/>
      <c r="B64" s="847"/>
      <c r="C64" s="833" t="s">
        <v>318</v>
      </c>
      <c r="D64" s="133" t="s">
        <v>56</v>
      </c>
      <c r="E64" s="827" t="s">
        <v>167</v>
      </c>
      <c r="F64" s="825" t="s">
        <v>316</v>
      </c>
      <c r="G64" s="232">
        <f>AUX!AL515</f>
        <v>40.227848699995</v>
      </c>
      <c r="H64" s="232">
        <f>AUX!AL516</f>
        <v>37.768677419659603</v>
      </c>
      <c r="I64" s="248">
        <f>IF(AUX!AL514="","",AUX!AL514)</f>
        <v>0</v>
      </c>
      <c r="J64" s="256">
        <f>AUX!AL510</f>
        <v>71.727783298006102</v>
      </c>
      <c r="K64" s="16"/>
      <c r="L64" s="254">
        <f>AUX!AL509</f>
        <v>20.220800694350601</v>
      </c>
      <c r="M64" s="16"/>
    </row>
    <row r="65" spans="1:13" ht="21.95" customHeight="1" x14ac:dyDescent="0.2">
      <c r="A65" s="16"/>
      <c r="B65" s="847"/>
      <c r="C65" s="834"/>
      <c r="D65" s="133" t="s">
        <v>57</v>
      </c>
      <c r="E65" s="826"/>
      <c r="F65" s="826"/>
      <c r="G65" s="232">
        <f>AUX!AM515</f>
        <v>10.1011552948311</v>
      </c>
      <c r="H65" s="232">
        <f>AUX!AM516</f>
        <v>9.6051650549968599</v>
      </c>
      <c r="I65" s="248">
        <f>IF(AUX!AM514="","",AUX!AM514)</f>
        <v>0</v>
      </c>
      <c r="J65" s="256">
        <f>AUX!AM510</f>
        <v>17.1594440626553</v>
      </c>
      <c r="K65" s="16"/>
      <c r="L65" s="254">
        <f>AUX!AM509</f>
        <v>4.3333084983260104</v>
      </c>
      <c r="M65" s="16"/>
    </row>
    <row r="66" spans="1:13" ht="21.95" customHeight="1" x14ac:dyDescent="0.2">
      <c r="A66" s="16"/>
      <c r="B66" s="847"/>
      <c r="C66" s="833" t="s">
        <v>223</v>
      </c>
      <c r="D66" s="133" t="s">
        <v>56</v>
      </c>
      <c r="E66" s="827" t="s">
        <v>167</v>
      </c>
      <c r="F66" s="825" t="s">
        <v>316</v>
      </c>
      <c r="G66" s="232">
        <f>AUX!AN515</f>
        <v>26.4074563879308</v>
      </c>
      <c r="H66" s="232">
        <f>AUX!AN516</f>
        <v>24.110741028470699</v>
      </c>
      <c r="I66" s="248">
        <f>IF(AUX!AN514="","",AUX!AN514)</f>
        <v>0</v>
      </c>
      <c r="J66" s="256">
        <f>AUX!AN510</f>
        <v>51.032357547744297</v>
      </c>
      <c r="K66" s="16"/>
      <c r="L66" s="254">
        <f>AUX!AN509</f>
        <v>13.9972953135642</v>
      </c>
      <c r="M66" s="16"/>
    </row>
    <row r="67" spans="1:13" ht="21.95" customHeight="1" x14ac:dyDescent="0.2">
      <c r="A67" s="16"/>
      <c r="B67" s="847"/>
      <c r="C67" s="834"/>
      <c r="D67" s="133" t="s">
        <v>57</v>
      </c>
      <c r="E67" s="826"/>
      <c r="F67" s="826"/>
      <c r="G67" s="232">
        <f>AUX!AO515</f>
        <v>12.7954077432936</v>
      </c>
      <c r="H67" s="232">
        <f>AUX!AO516</f>
        <v>12.119778148541</v>
      </c>
      <c r="I67" s="248">
        <f>IF(AUX!AO514="","",AUX!AO514)</f>
        <v>0</v>
      </c>
      <c r="J67" s="256">
        <f>AUX!AO510</f>
        <v>20.673999603731001</v>
      </c>
      <c r="K67" s="16"/>
      <c r="L67" s="254">
        <f>AUX!AO509</f>
        <v>7.6520424182693603</v>
      </c>
      <c r="M67" s="16"/>
    </row>
    <row r="68" spans="1:13" ht="21.95" customHeight="1" x14ac:dyDescent="0.2">
      <c r="A68" s="16"/>
      <c r="B68" s="847"/>
      <c r="C68" s="833" t="s">
        <v>225</v>
      </c>
      <c r="D68" s="133" t="s">
        <v>56</v>
      </c>
      <c r="E68" s="827" t="s">
        <v>167</v>
      </c>
      <c r="F68" s="825" t="s">
        <v>316</v>
      </c>
      <c r="G68" s="232">
        <f>AUX!AP515</f>
        <v>8.9121253338015496</v>
      </c>
      <c r="H68" s="232">
        <f>AUX!AP516</f>
        <v>8.4965367815339601</v>
      </c>
      <c r="I68" s="248">
        <f>IF(AUX!AP514="","",AUX!AP514)</f>
        <v>0</v>
      </c>
      <c r="J68" s="256">
        <f>AUX!AP510</f>
        <v>20.7992562023049</v>
      </c>
      <c r="K68" s="16"/>
      <c r="L68" s="254">
        <f>AUX!AP509</f>
        <v>3.41507268260722</v>
      </c>
      <c r="M68" s="16"/>
    </row>
    <row r="69" spans="1:13" ht="21.95" customHeight="1" x14ac:dyDescent="0.2">
      <c r="A69" s="16"/>
      <c r="B69" s="847"/>
      <c r="C69" s="834"/>
      <c r="D69" s="133" t="s">
        <v>57</v>
      </c>
      <c r="E69" s="826"/>
      <c r="F69" s="826"/>
      <c r="G69" s="232">
        <f>AUX!AQ515</f>
        <v>3.20722043674821</v>
      </c>
      <c r="H69" s="232">
        <f>AUX!AQ516</f>
        <v>3.2304395210063102</v>
      </c>
      <c r="I69" s="248">
        <f>IF(AUX!AQ514="","",AUX!AQ514)</f>
        <v>0</v>
      </c>
      <c r="J69" s="256">
        <f>AUX!AQ510</f>
        <v>8.6740307184823902</v>
      </c>
      <c r="K69" s="16"/>
      <c r="L69" s="254">
        <f>AUX!AQ509</f>
        <v>0.807402232623884</v>
      </c>
      <c r="M69" s="16"/>
    </row>
    <row r="70" spans="1:13" ht="21.95" customHeight="1" x14ac:dyDescent="0.2">
      <c r="A70" s="16"/>
      <c r="B70" s="847"/>
      <c r="C70" s="833" t="s">
        <v>228</v>
      </c>
      <c r="D70" s="133" t="s">
        <v>56</v>
      </c>
      <c r="E70" s="827" t="s">
        <v>167</v>
      </c>
      <c r="F70" s="825" t="s">
        <v>316</v>
      </c>
      <c r="G70" s="232">
        <f>AUX!AR515</f>
        <v>14.666537455106701</v>
      </c>
      <c r="H70" s="232">
        <f>AUX!AR516</f>
        <v>15.5213817375109</v>
      </c>
      <c r="I70" s="248">
        <f>IF(AUX!AR514="","",AUX!AR514)</f>
        <v>0</v>
      </c>
      <c r="J70" s="256">
        <f>AUX!AR510</f>
        <v>27.576658285824099</v>
      </c>
      <c r="K70" s="16"/>
      <c r="L70" s="254">
        <f>AUX!AR509</f>
        <v>6.8396118627848201</v>
      </c>
      <c r="M70" s="16"/>
    </row>
    <row r="71" spans="1:13" ht="21.95" customHeight="1" x14ac:dyDescent="0.2">
      <c r="A71" s="16"/>
      <c r="B71" s="847"/>
      <c r="C71" s="834"/>
      <c r="D71" s="133" t="s">
        <v>57</v>
      </c>
      <c r="E71" s="826"/>
      <c r="F71" s="826"/>
      <c r="G71" s="232">
        <f>AUX!AS515</f>
        <v>2.8990936722965102</v>
      </c>
      <c r="H71" s="232">
        <f>AUX!AS516</f>
        <v>4.3446646325019396</v>
      </c>
      <c r="I71" s="248">
        <f>IF(AUX!AS514="","",AUX!AS514)</f>
        <v>0</v>
      </c>
      <c r="J71" s="256">
        <f>AUX!AS510</f>
        <v>16.417415689060999</v>
      </c>
      <c r="K71" s="16"/>
      <c r="L71" s="254">
        <f>AUX!AS509</f>
        <v>0.39332155728590801</v>
      </c>
      <c r="M71" s="16"/>
    </row>
    <row r="72" spans="1:13" ht="21.95" customHeight="1" x14ac:dyDescent="0.2">
      <c r="A72" s="16"/>
      <c r="B72" s="847"/>
      <c r="C72" s="833" t="s">
        <v>235</v>
      </c>
      <c r="D72" s="133" t="s">
        <v>56</v>
      </c>
      <c r="E72" s="827" t="s">
        <v>167</v>
      </c>
      <c r="F72" s="825" t="s">
        <v>316</v>
      </c>
      <c r="G72" s="232">
        <f>AUX!AT515</f>
        <v>11.130155473178601</v>
      </c>
      <c r="H72" s="232">
        <f>AUX!AT516</f>
        <v>9.4996745304547403</v>
      </c>
      <c r="I72" s="248">
        <f>IF(AUX!AT514="","",AUX!AT514)</f>
        <v>0</v>
      </c>
      <c r="J72" s="256">
        <f>AUX!AT510</f>
        <v>23.164295807347202</v>
      </c>
      <c r="K72" s="16"/>
      <c r="L72" s="254">
        <f>AUX!AT509</f>
        <v>5.3704033181050796</v>
      </c>
      <c r="M72" s="16"/>
    </row>
    <row r="73" spans="1:13" ht="21.95" customHeight="1" x14ac:dyDescent="0.2">
      <c r="A73" s="16"/>
      <c r="B73" s="847"/>
      <c r="C73" s="834"/>
      <c r="D73" s="133" t="s">
        <v>57</v>
      </c>
      <c r="E73" s="826"/>
      <c r="F73" s="826"/>
      <c r="G73" s="232">
        <f>AUX!AU515</f>
        <v>2.27150519433272</v>
      </c>
      <c r="H73" s="232">
        <f>AUX!AU516</f>
        <v>1.9565866701341099</v>
      </c>
      <c r="I73" s="248">
        <f>IF(AUX!AU514="","",AUX!AU514)</f>
        <v>0</v>
      </c>
      <c r="J73" s="256">
        <f>AUX!AU510</f>
        <v>5.91579517543002</v>
      </c>
      <c r="K73" s="16"/>
      <c r="L73" s="254">
        <f>AUX!AU509</f>
        <v>0</v>
      </c>
      <c r="M73" s="16"/>
    </row>
    <row r="74" spans="1:13" ht="21.95" customHeight="1" x14ac:dyDescent="0.2">
      <c r="A74" s="16"/>
      <c r="B74" s="847"/>
      <c r="C74" s="833" t="s">
        <v>237</v>
      </c>
      <c r="D74" s="133" t="s">
        <v>56</v>
      </c>
      <c r="E74" s="827" t="s">
        <v>167</v>
      </c>
      <c r="F74" s="825" t="s">
        <v>316</v>
      </c>
      <c r="G74" s="232">
        <f>AUX!AV515</f>
        <v>11.851988466570001</v>
      </c>
      <c r="H74" s="232">
        <f>AUX!AV516</f>
        <v>9.7305046692407196</v>
      </c>
      <c r="I74" s="248">
        <f>IF(AUX!AV514="","",AUX!AV514)</f>
        <v>0</v>
      </c>
      <c r="J74" s="256">
        <f>AUX!AV510</f>
        <v>21.663257874732601</v>
      </c>
      <c r="K74" s="16"/>
      <c r="L74" s="254">
        <f>AUX!AV509</f>
        <v>3.7734703614946299</v>
      </c>
      <c r="M74" s="16"/>
    </row>
    <row r="75" spans="1:13" ht="21.95" customHeight="1" x14ac:dyDescent="0.2">
      <c r="A75" s="16"/>
      <c r="B75" s="847"/>
      <c r="C75" s="834"/>
      <c r="D75" s="133" t="s">
        <v>57</v>
      </c>
      <c r="E75" s="826"/>
      <c r="F75" s="826"/>
      <c r="G75" s="232">
        <f>AUX!AW515</f>
        <v>3.8051665896922402</v>
      </c>
      <c r="H75" s="232">
        <f>AUX!AW516</f>
        <v>3.4859799576764101</v>
      </c>
      <c r="I75" s="248">
        <f>IF(AUX!AW514="","",AUX!AW514)</f>
        <v>0</v>
      </c>
      <c r="J75" s="256">
        <f>AUX!AW510</f>
        <v>7.2055846622897199</v>
      </c>
      <c r="K75" s="252"/>
      <c r="L75" s="297">
        <f>AUX!AW509</f>
        <v>1.2692814230137099</v>
      </c>
      <c r="M75" s="16"/>
    </row>
    <row r="76" spans="1:13" ht="18" customHeight="1" x14ac:dyDescent="0.2">
      <c r="A76" s="16"/>
      <c r="B76" s="847"/>
      <c r="C76" s="858" t="s">
        <v>319</v>
      </c>
      <c r="D76" s="859"/>
      <c r="E76" s="859"/>
      <c r="F76" s="859"/>
      <c r="G76" s="859"/>
      <c r="H76" s="859"/>
      <c r="I76" s="859"/>
      <c r="J76" s="859"/>
      <c r="K76" s="859"/>
      <c r="L76" s="860"/>
      <c r="M76" s="16"/>
    </row>
    <row r="77" spans="1:13" ht="21.95" customHeight="1" x14ac:dyDescent="0.2">
      <c r="A77" s="16"/>
      <c r="B77" s="847"/>
      <c r="C77" s="245" t="s">
        <v>320</v>
      </c>
      <c r="D77" s="133" t="s">
        <v>55</v>
      </c>
      <c r="E77" s="401">
        <v>44531</v>
      </c>
      <c r="F77" s="228" t="s">
        <v>66</v>
      </c>
      <c r="G77" s="232">
        <f>IF(AUX!$B$232=0,"",AUX!AX515)</f>
        <v>22.361979375750675</v>
      </c>
      <c r="H77" s="232">
        <f>AUX!AX516</f>
        <v>22.520102754047432</v>
      </c>
      <c r="I77" s="248">
        <f>AUX!AX514</f>
        <v>0</v>
      </c>
      <c r="J77" s="256">
        <f>AUX!AX510</f>
        <v>34.723377038695233</v>
      </c>
      <c r="K77" s="251"/>
      <c r="L77" s="254">
        <f>AUX!AX509</f>
        <v>17.63205227030797</v>
      </c>
      <c r="M77" s="16"/>
    </row>
    <row r="78" spans="1:13" ht="21.95" customHeight="1" x14ac:dyDescent="0.2">
      <c r="A78" s="16"/>
      <c r="B78" s="847"/>
      <c r="C78" s="245" t="s">
        <v>321</v>
      </c>
      <c r="D78" s="133" t="s">
        <v>55</v>
      </c>
      <c r="E78" s="401">
        <v>44531</v>
      </c>
      <c r="F78" s="228" t="s">
        <v>66</v>
      </c>
      <c r="G78" s="232">
        <f>IF(AUX!$B$232=0,"",AUX!AY515)</f>
        <v>24.23870071639848</v>
      </c>
      <c r="H78" s="232">
        <f>AUX!AY516</f>
        <v>26.579285899197487</v>
      </c>
      <c r="I78" s="248">
        <f>AUX!AY514</f>
        <v>0</v>
      </c>
      <c r="J78" s="256">
        <f>AUX!AY510</f>
        <v>42.65448077395844</v>
      </c>
      <c r="K78" s="16"/>
      <c r="L78" s="254">
        <f>AUX!AY509</f>
        <v>16.388797122196529</v>
      </c>
      <c r="M78" s="16"/>
    </row>
    <row r="79" spans="1:13" ht="21.95" customHeight="1" x14ac:dyDescent="0.2">
      <c r="A79" s="16"/>
      <c r="B79" s="847"/>
      <c r="C79" s="245" t="s">
        <v>322</v>
      </c>
      <c r="D79" s="133" t="s">
        <v>55</v>
      </c>
      <c r="E79" s="401">
        <v>44531</v>
      </c>
      <c r="F79" s="228" t="s">
        <v>66</v>
      </c>
      <c r="G79" s="232">
        <f>IF(AUX!$B$232=0,"",AUX!AZ515)</f>
        <v>11.709254925913795</v>
      </c>
      <c r="H79" s="232">
        <f>AUX!AZ516</f>
        <v>12.372649368407778</v>
      </c>
      <c r="I79" s="248">
        <f>AUX!AZ514</f>
        <v>0</v>
      </c>
      <c r="J79" s="256">
        <f>AUX!AZ510</f>
        <v>16.57726069388324</v>
      </c>
      <c r="K79" s="16"/>
      <c r="L79" s="254">
        <f>AUX!AZ509</f>
        <v>8.4841089055212073</v>
      </c>
      <c r="M79" s="16"/>
    </row>
    <row r="80" spans="1:13" ht="21.95" customHeight="1" x14ac:dyDescent="0.2">
      <c r="A80" s="16"/>
      <c r="B80" s="847"/>
      <c r="C80" s="245" t="s">
        <v>323</v>
      </c>
      <c r="D80" s="133" t="s">
        <v>55</v>
      </c>
      <c r="E80" s="401">
        <v>44531</v>
      </c>
      <c r="F80" s="228" t="s">
        <v>66</v>
      </c>
      <c r="G80" s="232">
        <f>IF(AUX!$B$232=0,"",AUX!BA515)</f>
        <v>8.2153791252627624</v>
      </c>
      <c r="H80" s="232">
        <f>AUX!BA516</f>
        <v>8.6856111144300403</v>
      </c>
      <c r="I80" s="248">
        <f>AUX!BA514</f>
        <v>0</v>
      </c>
      <c r="J80" s="256">
        <f>AUX!BA510</f>
        <v>10.938381223698862</v>
      </c>
      <c r="K80" s="16"/>
      <c r="L80" s="254">
        <f>AUX!BA509</f>
        <v>5.8741695114341299</v>
      </c>
      <c r="M80" s="16"/>
    </row>
    <row r="81" spans="1:13" ht="21.95" customHeight="1" x14ac:dyDescent="0.2">
      <c r="A81" s="16"/>
      <c r="B81" s="847"/>
      <c r="C81" s="245" t="s">
        <v>324</v>
      </c>
      <c r="D81" s="133" t="s">
        <v>55</v>
      </c>
      <c r="E81" s="401">
        <v>44531</v>
      </c>
      <c r="F81" s="228" t="s">
        <v>66</v>
      </c>
      <c r="G81" s="232">
        <f>IF(AUX!$B$232=0,"",AUX!BB515)</f>
        <v>13.380195836523939</v>
      </c>
      <c r="H81" s="232">
        <f>AUX!BB516</f>
        <v>15.475688843751453</v>
      </c>
      <c r="I81" s="248">
        <f>AUX!BB514</f>
        <v>0</v>
      </c>
      <c r="J81" s="256">
        <f>AUX!BB510</f>
        <v>18.39379937956307</v>
      </c>
      <c r="K81" s="16"/>
      <c r="L81" s="254">
        <f>AUX!BB509</f>
        <v>7.5192537151534875</v>
      </c>
      <c r="M81" s="16"/>
    </row>
    <row r="82" spans="1:13" ht="6.95" customHeight="1" x14ac:dyDescent="0.2">
      <c r="A82" s="16"/>
      <c r="B82" s="847"/>
      <c r="C82" s="849"/>
      <c r="D82" s="850"/>
      <c r="E82" s="850"/>
      <c r="F82" s="850"/>
      <c r="G82" s="850"/>
      <c r="H82" s="850"/>
      <c r="I82" s="850"/>
      <c r="J82" s="310"/>
      <c r="K82" s="311"/>
      <c r="L82" s="312"/>
      <c r="M82" s="16"/>
    </row>
    <row r="83" spans="1:13" ht="21.95" customHeight="1" x14ac:dyDescent="0.2">
      <c r="A83" s="16"/>
      <c r="B83" s="847"/>
      <c r="C83" s="245" t="s">
        <v>325</v>
      </c>
      <c r="D83" s="133" t="s">
        <v>55</v>
      </c>
      <c r="E83" s="133">
        <v>2019</v>
      </c>
      <c r="F83" s="228" t="s">
        <v>316</v>
      </c>
      <c r="G83" s="232">
        <f>AUX!BC515</f>
        <v>3.7</v>
      </c>
      <c r="H83" s="232">
        <f>AUX!BC516</f>
        <v>2.3693749644593756</v>
      </c>
      <c r="I83" s="248">
        <f>AUX!BC514</f>
        <v>0</v>
      </c>
      <c r="J83" s="256">
        <f>AUX!BC510</f>
        <v>8.431588538479323</v>
      </c>
      <c r="K83" s="251"/>
      <c r="L83" s="254">
        <f>AUX!BC509</f>
        <v>0</v>
      </c>
      <c r="M83" s="16"/>
    </row>
    <row r="84" spans="1:13" ht="21.95" customHeight="1" x14ac:dyDescent="0.2">
      <c r="A84" s="16"/>
      <c r="B84" s="847"/>
      <c r="C84" s="245" t="s">
        <v>326</v>
      </c>
      <c r="D84" s="133" t="s">
        <v>55</v>
      </c>
      <c r="E84" s="133">
        <v>2019</v>
      </c>
      <c r="F84" s="228" t="s">
        <v>316</v>
      </c>
      <c r="G84" s="232">
        <f>AUX!BD515</f>
        <v>14.5</v>
      </c>
      <c r="H84" s="232">
        <f>AUX!BD516</f>
        <v>9.5053748574193779</v>
      </c>
      <c r="I84" s="248">
        <f>AUX!BD514</f>
        <v>3.7758646730101195</v>
      </c>
      <c r="J84" s="256">
        <f>AUX!BD510</f>
        <v>28.890317027009498</v>
      </c>
      <c r="K84" s="16"/>
      <c r="L84" s="254">
        <f>AUX!BD509</f>
        <v>0</v>
      </c>
      <c r="M84" s="16"/>
    </row>
    <row r="85" spans="1:13" ht="21.95" customHeight="1" x14ac:dyDescent="0.2">
      <c r="A85" s="16"/>
      <c r="B85" s="848"/>
      <c r="C85" s="245" t="s">
        <v>327</v>
      </c>
      <c r="D85" s="133" t="s">
        <v>55</v>
      </c>
      <c r="E85" s="133">
        <v>2020</v>
      </c>
      <c r="F85" s="228" t="s">
        <v>316</v>
      </c>
      <c r="G85" s="232">
        <f>AUX!BE515</f>
        <v>17.7</v>
      </c>
      <c r="H85" s="232">
        <f>AUX!BE516</f>
        <v>19.958499700622504</v>
      </c>
      <c r="I85" s="248">
        <f>AUX!BE514</f>
        <v>20.767255701555655</v>
      </c>
      <c r="J85" s="257">
        <f>AUX!BE510</f>
        <v>24.507499009726061</v>
      </c>
      <c r="K85" s="252"/>
      <c r="L85" s="297">
        <f>AUX!BE509</f>
        <v>0</v>
      </c>
      <c r="M85" s="16"/>
    </row>
    <row r="86" spans="1:13" ht="14.1" customHeight="1" x14ac:dyDescent="0.2">
      <c r="A86" s="16"/>
      <c r="B86" s="16"/>
      <c r="C86" s="654" t="s">
        <v>59</v>
      </c>
      <c r="D86" s="654"/>
      <c r="E86" s="654"/>
      <c r="F86" s="654"/>
      <c r="G86" s="16"/>
      <c r="H86" s="16"/>
      <c r="I86" s="16"/>
      <c r="J86" s="16"/>
      <c r="K86" s="16"/>
      <c r="L86" s="16"/>
      <c r="M86" s="16"/>
    </row>
    <row r="87" spans="1:13" ht="14.1" customHeight="1" x14ac:dyDescent="0.2">
      <c r="A87" s="16"/>
      <c r="B87" s="16"/>
      <c r="C87" s="854" t="s">
        <v>328</v>
      </c>
      <c r="D87" s="854"/>
      <c r="E87" s="854"/>
      <c r="F87" s="854"/>
      <c r="G87" s="16"/>
      <c r="H87" s="16"/>
      <c r="I87" s="16"/>
      <c r="J87" s="16"/>
      <c r="K87" s="16"/>
      <c r="L87" s="16"/>
      <c r="M87" s="16"/>
    </row>
    <row r="88" spans="1:13" ht="14.1" customHeight="1" x14ac:dyDescent="0.2">
      <c r="A88" s="16"/>
      <c r="B88" s="16"/>
      <c r="C88" s="619"/>
      <c r="D88" s="619"/>
      <c r="E88" s="619"/>
      <c r="F88" s="619"/>
      <c r="G88" s="16"/>
      <c r="H88" s="16"/>
      <c r="I88" s="16"/>
      <c r="J88" s="16"/>
      <c r="K88" s="16"/>
      <c r="L88" s="16"/>
      <c r="M88" s="16"/>
    </row>
    <row r="89" spans="1:13" ht="30" customHeight="1" x14ac:dyDescent="0.2">
      <c r="A89" s="16"/>
      <c r="B89" s="16"/>
      <c r="C89" s="16"/>
      <c r="D89" s="16"/>
      <c r="E89" s="16"/>
      <c r="F89" s="16"/>
      <c r="G89" s="16"/>
      <c r="H89" s="16"/>
      <c r="I89" s="16"/>
      <c r="J89" s="16"/>
      <c r="K89" s="16"/>
      <c r="L89" s="16"/>
      <c r="M89" s="16"/>
    </row>
    <row r="90" spans="1:13" ht="15" customHeight="1" x14ac:dyDescent="0.2">
      <c r="A90" s="16"/>
      <c r="B90" s="16"/>
      <c r="C90" s="16"/>
      <c r="D90" s="16"/>
      <c r="E90" s="16"/>
      <c r="F90" s="16"/>
      <c r="G90" s="16"/>
      <c r="H90" s="16"/>
      <c r="I90" s="16"/>
      <c r="J90" s="16"/>
      <c r="K90" s="16"/>
      <c r="L90" s="16"/>
      <c r="M90" s="16"/>
    </row>
    <row r="91" spans="1:13" ht="15" customHeight="1" x14ac:dyDescent="0.2">
      <c r="A91" s="16"/>
      <c r="B91" s="16"/>
      <c r="C91" s="16"/>
      <c r="D91" s="16"/>
      <c r="E91" s="16"/>
      <c r="F91" s="16"/>
      <c r="G91" s="16"/>
      <c r="H91" s="16"/>
      <c r="I91" s="16"/>
      <c r="J91" s="16"/>
      <c r="K91" s="16"/>
      <c r="L91" s="16"/>
      <c r="M91" s="16"/>
    </row>
    <row r="92" spans="1:13" ht="15" customHeight="1" thickBot="1" x14ac:dyDescent="0.25">
      <c r="A92" s="16"/>
      <c r="B92" s="16"/>
      <c r="C92" s="16"/>
      <c r="D92" s="16"/>
      <c r="E92" s="16"/>
      <c r="F92" s="16"/>
      <c r="G92" s="16"/>
      <c r="H92" s="16"/>
      <c r="I92" s="16"/>
      <c r="J92" s="16"/>
      <c r="K92" s="16"/>
      <c r="L92" s="16"/>
      <c r="M92" s="16"/>
    </row>
    <row r="93" spans="1:13" ht="9.9499999999999993" customHeight="1" x14ac:dyDescent="0.2">
      <c r="A93" s="16"/>
      <c r="B93" s="855"/>
      <c r="C93" s="855"/>
      <c r="D93" s="855"/>
      <c r="E93" s="855"/>
      <c r="F93" s="855"/>
      <c r="G93" s="855"/>
      <c r="H93" s="855"/>
      <c r="I93" s="855"/>
      <c r="J93" s="855"/>
      <c r="K93" s="855"/>
      <c r="L93" s="855"/>
      <c r="M93" s="16"/>
    </row>
  </sheetData>
  <mergeCells count="59">
    <mergeCell ref="G2:L2"/>
    <mergeCell ref="B2:F2"/>
    <mergeCell ref="B6:L6"/>
    <mergeCell ref="C62:C63"/>
    <mergeCell ref="E62:E63"/>
    <mergeCell ref="F62:F63"/>
    <mergeCell ref="F57:F58"/>
    <mergeCell ref="B47:I47"/>
    <mergeCell ref="B48:I48"/>
    <mergeCell ref="B8:L8"/>
    <mergeCell ref="B14:I14"/>
    <mergeCell ref="E29:E30"/>
    <mergeCell ref="F59:F60"/>
    <mergeCell ref="B17:B23"/>
    <mergeCell ref="B36:I36"/>
    <mergeCell ref="B37:I37"/>
    <mergeCell ref="C87:F87"/>
    <mergeCell ref="B93:L93"/>
    <mergeCell ref="F10:G12"/>
    <mergeCell ref="K10:K12"/>
    <mergeCell ref="C76:L76"/>
    <mergeCell ref="C56:L56"/>
    <mergeCell ref="B15:I15"/>
    <mergeCell ref="C88:F88"/>
    <mergeCell ref="C57:C58"/>
    <mergeCell ref="C74:C75"/>
    <mergeCell ref="E74:E75"/>
    <mergeCell ref="F74:F75"/>
    <mergeCell ref="E72:E73"/>
    <mergeCell ref="C66:C67"/>
    <mergeCell ref="C68:C69"/>
    <mergeCell ref="E68:E69"/>
    <mergeCell ref="F68:F69"/>
    <mergeCell ref="C72:C73"/>
    <mergeCell ref="E57:E58"/>
    <mergeCell ref="B39:B45"/>
    <mergeCell ref="C86:F86"/>
    <mergeCell ref="B50:B85"/>
    <mergeCell ref="C82:I82"/>
    <mergeCell ref="C59:C60"/>
    <mergeCell ref="E59:E60"/>
    <mergeCell ref="F72:F73"/>
    <mergeCell ref="C70:C71"/>
    <mergeCell ref="E70:E71"/>
    <mergeCell ref="F70:F71"/>
    <mergeCell ref="C42:L42"/>
    <mergeCell ref="C64:C65"/>
    <mergeCell ref="E64:E65"/>
    <mergeCell ref="F64:F65"/>
    <mergeCell ref="E66:E67"/>
    <mergeCell ref="F66:F67"/>
    <mergeCell ref="E22:E23"/>
    <mergeCell ref="F22:F23"/>
    <mergeCell ref="B25:I25"/>
    <mergeCell ref="C22:C23"/>
    <mergeCell ref="F29:F30"/>
    <mergeCell ref="B26:I26"/>
    <mergeCell ref="B28:B34"/>
    <mergeCell ref="C29:C30"/>
  </mergeCells>
  <hyperlinks>
    <hyperlink ref="C4" location="INDICE!A1" display="Índice" xr:uid="{00000000-0004-0000-0C00-000000000000}"/>
  </hyperlinks>
  <pageMargins left="0.39370078740157483" right="0.19685039370078741" top="0.39370078740157483" bottom="0.39370078740157483" header="0.31496062992125984" footer="0.31496062992125984"/>
  <pageSetup paperSize="9" scale="69" orientation="portrait" r:id="rId1"/>
  <rowBreaks count="1" manualBreakCount="1">
    <brk id="45" max="12"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Folha13"/>
  <dimension ref="A1:L164"/>
  <sheetViews>
    <sheetView zoomScaleNormal="100" workbookViewId="0">
      <selection activeCell="M23" sqref="M23"/>
    </sheetView>
  </sheetViews>
  <sheetFormatPr defaultColWidth="9.140625" defaultRowHeight="14.25" x14ac:dyDescent="0.2"/>
  <cols>
    <col min="1" max="1" width="2.7109375" style="5" customWidth="1"/>
    <col min="2" max="2" width="4.7109375" style="5" customWidth="1"/>
    <col min="3" max="3" width="2.7109375" style="5" customWidth="1"/>
    <col min="4" max="4" width="14.7109375" style="5" customWidth="1"/>
    <col min="5" max="5" width="20.7109375" style="5" customWidth="1"/>
    <col min="6" max="6" width="24.7109375" style="5" customWidth="1"/>
    <col min="7" max="7" width="6.7109375" style="5" customWidth="1"/>
    <col min="8" max="8" width="16.7109375" style="5" customWidth="1"/>
    <col min="9" max="9" width="37.7109375" style="5" customWidth="1"/>
    <col min="10" max="10" width="2.7109375" style="5" customWidth="1"/>
    <col min="11" max="11" width="4.7109375" style="5" customWidth="1"/>
    <col min="12" max="12" width="2.7109375" style="5" customWidth="1"/>
    <col min="13" max="16384" width="9.140625" style="5"/>
  </cols>
  <sheetData>
    <row r="1" spans="1:12" ht="9.9499999999999993" customHeight="1" x14ac:dyDescent="0.2">
      <c r="A1" s="16"/>
      <c r="B1" s="16"/>
      <c r="C1" s="16"/>
      <c r="D1" s="16"/>
      <c r="E1" s="16"/>
      <c r="F1" s="16"/>
      <c r="G1" s="16"/>
      <c r="H1" s="16"/>
      <c r="I1" s="16"/>
      <c r="J1" s="16"/>
      <c r="K1" s="16"/>
      <c r="L1" s="16"/>
    </row>
    <row r="2" spans="1:12" ht="15" x14ac:dyDescent="0.25">
      <c r="A2" s="16"/>
      <c r="B2" s="16"/>
      <c r="C2" s="561" t="str">
        <f>AUX!A1</f>
        <v>Perfil Local de Saúde 2020</v>
      </c>
      <c r="D2" s="561"/>
      <c r="E2" s="561"/>
      <c r="F2" s="561"/>
      <c r="G2" s="561"/>
      <c r="H2" s="16"/>
      <c r="I2" s="16"/>
      <c r="J2" s="16"/>
      <c r="K2" s="16"/>
      <c r="L2" s="16"/>
    </row>
    <row r="3" spans="1:12" ht="5.0999999999999996" customHeight="1" x14ac:dyDescent="0.2">
      <c r="A3" s="16"/>
      <c r="B3" s="16"/>
      <c r="C3" s="16"/>
      <c r="D3" s="16"/>
      <c r="E3" s="16"/>
      <c r="F3" s="16"/>
      <c r="G3" s="16"/>
      <c r="H3" s="16"/>
      <c r="I3" s="16"/>
      <c r="J3" s="16"/>
      <c r="K3" s="16"/>
      <c r="L3" s="16"/>
    </row>
    <row r="4" spans="1:12" ht="30" customHeight="1" x14ac:dyDescent="0.2">
      <c r="A4" s="16"/>
      <c r="B4" s="560" t="str">
        <f>AUX!A3</f>
        <v>ACES Gerês/Cabreira</v>
      </c>
      <c r="C4" s="560"/>
      <c r="D4" s="560"/>
      <c r="E4" s="560"/>
      <c r="F4" s="560"/>
      <c r="G4" s="560"/>
      <c r="H4" s="560"/>
      <c r="I4" s="560"/>
      <c r="J4" s="560"/>
      <c r="K4" s="560"/>
      <c r="L4" s="16"/>
    </row>
    <row r="5" spans="1:12" ht="5.0999999999999996" customHeight="1" x14ac:dyDescent="0.2">
      <c r="A5" s="16"/>
      <c r="B5" s="16"/>
      <c r="C5" s="16"/>
      <c r="D5" s="16"/>
      <c r="E5" s="16"/>
      <c r="F5" s="16"/>
      <c r="G5" s="16"/>
      <c r="H5" s="16"/>
      <c r="I5" s="16"/>
      <c r="J5" s="16"/>
      <c r="K5" s="16"/>
      <c r="L5" s="16"/>
    </row>
    <row r="6" spans="1:12" x14ac:dyDescent="0.2">
      <c r="A6" s="16"/>
      <c r="B6" s="568" t="s">
        <v>18</v>
      </c>
      <c r="C6" s="568"/>
      <c r="D6" s="568"/>
      <c r="E6" s="16"/>
      <c r="F6" s="16"/>
      <c r="G6" s="16"/>
      <c r="H6" s="16"/>
      <c r="I6" s="16"/>
      <c r="J6" s="16"/>
      <c r="K6" s="16"/>
      <c r="L6" s="16"/>
    </row>
    <row r="7" spans="1:12" x14ac:dyDescent="0.2">
      <c r="A7" s="16"/>
      <c r="B7" s="568" t="s">
        <v>11</v>
      </c>
      <c r="C7" s="568"/>
      <c r="D7" s="568"/>
      <c r="E7" s="16"/>
      <c r="F7" s="16"/>
      <c r="G7" s="16"/>
      <c r="H7" s="16"/>
      <c r="I7" s="904" t="s">
        <v>329</v>
      </c>
      <c r="J7" s="904"/>
      <c r="K7" s="904"/>
      <c r="L7" s="16"/>
    </row>
    <row r="8" spans="1:12" x14ac:dyDescent="0.2">
      <c r="A8" s="16"/>
      <c r="B8" s="568" t="s">
        <v>13</v>
      </c>
      <c r="C8" s="568"/>
      <c r="D8" s="568"/>
      <c r="E8" s="16"/>
      <c r="F8" s="16"/>
      <c r="G8" s="16"/>
      <c r="H8" s="16"/>
      <c r="I8" s="904" t="s">
        <v>330</v>
      </c>
      <c r="J8" s="904"/>
      <c r="K8" s="904"/>
      <c r="L8" s="16"/>
    </row>
    <row r="9" spans="1:12" ht="15" customHeight="1" x14ac:dyDescent="0.2">
      <c r="A9" s="16"/>
      <c r="B9" s="16"/>
      <c r="C9" s="16"/>
      <c r="D9" s="16"/>
      <c r="E9" s="16"/>
      <c r="F9" s="16"/>
      <c r="G9" s="16"/>
      <c r="H9" s="16"/>
      <c r="I9" s="16"/>
      <c r="J9" s="16"/>
      <c r="K9" s="16"/>
      <c r="L9" s="16"/>
    </row>
    <row r="10" spans="1:12" s="139" customFormat="1" ht="20.100000000000001" customHeight="1" x14ac:dyDescent="0.25">
      <c r="A10" s="138"/>
      <c r="B10" s="138"/>
      <c r="C10" s="561" t="s">
        <v>331</v>
      </c>
      <c r="D10" s="561"/>
      <c r="E10" s="561"/>
      <c r="F10" s="561"/>
      <c r="G10" s="561"/>
      <c r="H10" s="561"/>
      <c r="I10" s="561"/>
      <c r="J10" s="561"/>
      <c r="K10" s="138"/>
      <c r="L10" s="138"/>
    </row>
    <row r="11" spans="1:12" ht="5.0999999999999996" customHeight="1" x14ac:dyDescent="0.2">
      <c r="A11" s="16"/>
      <c r="B11" s="16"/>
      <c r="C11" s="892"/>
      <c r="D11" s="892"/>
      <c r="E11" s="892"/>
      <c r="F11" s="892"/>
      <c r="G11" s="892"/>
      <c r="H11" s="892"/>
      <c r="I11" s="892"/>
      <c r="J11" s="892"/>
      <c r="K11" s="16"/>
      <c r="L11" s="16"/>
    </row>
    <row r="12" spans="1:12" ht="15" customHeight="1" x14ac:dyDescent="0.2">
      <c r="A12" s="16"/>
      <c r="B12" s="16"/>
      <c r="C12" s="16"/>
      <c r="D12" s="16"/>
      <c r="E12" s="16"/>
      <c r="F12" s="16"/>
      <c r="G12" s="16"/>
      <c r="H12" s="16"/>
      <c r="I12" s="16"/>
      <c r="J12" s="16"/>
      <c r="K12" s="16"/>
      <c r="L12" s="16"/>
    </row>
    <row r="13" spans="1:12" ht="9.9499999999999993" customHeight="1" x14ac:dyDescent="0.2">
      <c r="A13" s="16"/>
      <c r="B13" s="16"/>
      <c r="C13" s="16"/>
      <c r="D13" s="182"/>
      <c r="E13" s="182"/>
      <c r="F13" s="182"/>
      <c r="G13" s="182"/>
      <c r="H13" s="182"/>
      <c r="I13" s="182"/>
      <c r="J13" s="16"/>
      <c r="K13" s="16"/>
      <c r="L13" s="16"/>
    </row>
    <row r="14" spans="1:12" ht="15" x14ac:dyDescent="0.25">
      <c r="A14" s="16"/>
      <c r="B14" s="16"/>
      <c r="C14" s="16"/>
      <c r="D14" s="886" t="s">
        <v>332</v>
      </c>
      <c r="E14" s="886"/>
      <c r="F14" s="886"/>
      <c r="G14" s="183"/>
      <c r="H14" s="895"/>
      <c r="I14" s="895"/>
      <c r="J14" s="178"/>
      <c r="K14" s="16"/>
      <c r="L14" s="16"/>
    </row>
    <row r="15" spans="1:12" x14ac:dyDescent="0.2">
      <c r="A15" s="16"/>
      <c r="B15" s="16"/>
      <c r="C15" s="16"/>
      <c r="D15" s="887" t="str">
        <f>AUX!B1</f>
        <v>Perfil Local de Saúde 2020 - ACES Gerês/Cabreira</v>
      </c>
      <c r="E15" s="887"/>
      <c r="F15" s="887"/>
      <c r="G15" s="183"/>
      <c r="H15" s="896"/>
      <c r="I15" s="896"/>
      <c r="J15" s="179"/>
      <c r="K15" s="16"/>
      <c r="L15" s="16"/>
    </row>
    <row r="16" spans="1:12" ht="9.9499999999999993" customHeight="1" x14ac:dyDescent="0.2">
      <c r="A16" s="16"/>
      <c r="B16" s="16"/>
      <c r="C16" s="16"/>
      <c r="D16" s="184"/>
      <c r="E16" s="184"/>
      <c r="F16" s="184"/>
      <c r="G16" s="183"/>
      <c r="H16" s="896"/>
      <c r="I16" s="896"/>
      <c r="J16" s="179"/>
      <c r="K16" s="16"/>
      <c r="L16" s="16"/>
    </row>
    <row r="17" spans="1:12" x14ac:dyDescent="0.2">
      <c r="A17" s="16"/>
      <c r="B17" s="16"/>
      <c r="C17" s="16"/>
      <c r="D17" s="886" t="str">
        <f>"Presidente do Conselho Diretivo da " &amp; AUX!A2 &amp;", I.P."</f>
        <v>Presidente do Conselho Diretivo da ARS Norte, I.P.</v>
      </c>
      <c r="E17" s="886"/>
      <c r="F17" s="886"/>
      <c r="G17" s="183"/>
      <c r="H17" s="896"/>
      <c r="I17" s="896"/>
      <c r="J17" s="179"/>
      <c r="K17" s="16"/>
      <c r="L17" s="16"/>
    </row>
    <row r="18" spans="1:12" x14ac:dyDescent="0.2">
      <c r="A18" s="16"/>
      <c r="B18" s="16"/>
      <c r="C18" s="16"/>
      <c r="D18" s="887" t="s">
        <v>815</v>
      </c>
      <c r="E18" s="887"/>
      <c r="F18" s="887"/>
      <c r="G18" s="183"/>
      <c r="H18" s="897"/>
      <c r="I18" s="897"/>
      <c r="J18" s="180"/>
      <c r="K18" s="16"/>
      <c r="L18" s="16"/>
    </row>
    <row r="19" spans="1:12" ht="9.9499999999999993" customHeight="1" x14ac:dyDescent="0.25">
      <c r="A19" s="16"/>
      <c r="B19" s="16"/>
      <c r="C19" s="16"/>
      <c r="D19" s="184"/>
      <c r="E19" s="184"/>
      <c r="F19" s="184"/>
      <c r="G19" s="183"/>
      <c r="H19" s="895"/>
      <c r="I19" s="895"/>
      <c r="J19" s="178"/>
      <c r="K19" s="16"/>
      <c r="L19" s="16"/>
    </row>
    <row r="20" spans="1:12" x14ac:dyDescent="0.2">
      <c r="A20" s="16"/>
      <c r="B20" s="16"/>
      <c r="C20" s="16"/>
      <c r="D20" s="886" t="str">
        <f>CONCATENATE(IF(OR(AUX!B2=1,AUX!B2=4,AUX!B2=5),"Diretora","Diretor")," do Departamento de Saúde Pública da ",AUX!A2,", I.P.")</f>
        <v>Diretor do Departamento de Saúde Pública da ARS Norte, I.P.</v>
      </c>
      <c r="E20" s="886"/>
      <c r="F20" s="886"/>
      <c r="G20" s="183"/>
      <c r="H20" s="896"/>
      <c r="I20" s="896"/>
      <c r="J20" s="179"/>
      <c r="K20" s="16"/>
      <c r="L20" s="16"/>
    </row>
    <row r="21" spans="1:12" x14ac:dyDescent="0.2">
      <c r="A21" s="16"/>
      <c r="B21" s="16"/>
      <c r="C21" s="16"/>
      <c r="D21" s="887" t="s">
        <v>816</v>
      </c>
      <c r="E21" s="887"/>
      <c r="F21" s="887"/>
      <c r="G21" s="183"/>
      <c r="H21" s="896"/>
      <c r="I21" s="896"/>
      <c r="J21" s="179"/>
      <c r="K21" s="16"/>
      <c r="L21" s="16"/>
    </row>
    <row r="22" spans="1:12" ht="9.9499999999999993" customHeight="1" x14ac:dyDescent="0.2">
      <c r="A22" s="16"/>
      <c r="B22" s="16"/>
      <c r="C22" s="16"/>
      <c r="D22" s="184"/>
      <c r="E22" s="184"/>
      <c r="F22" s="184"/>
      <c r="G22" s="183"/>
      <c r="H22" s="896"/>
      <c r="I22" s="896"/>
      <c r="J22" s="179"/>
      <c r="K22" s="16"/>
      <c r="L22" s="16"/>
    </row>
    <row r="23" spans="1:12" x14ac:dyDescent="0.2">
      <c r="A23" s="16"/>
      <c r="B23" s="16"/>
      <c r="C23" s="16"/>
      <c r="D23" s="886" t="s">
        <v>333</v>
      </c>
      <c r="E23" s="886"/>
      <c r="F23" s="886"/>
      <c r="G23" s="183"/>
      <c r="H23" s="905" t="s">
        <v>334</v>
      </c>
      <c r="I23" s="905"/>
      <c r="J23" s="179"/>
      <c r="K23" s="16"/>
      <c r="L23" s="16"/>
    </row>
    <row r="24" spans="1:12" x14ac:dyDescent="0.2">
      <c r="A24" s="16"/>
      <c r="B24" s="16"/>
      <c r="C24" s="16"/>
      <c r="D24" s="888" t="s">
        <v>335</v>
      </c>
      <c r="E24" s="888"/>
      <c r="F24" s="888"/>
      <c r="G24" s="183"/>
      <c r="H24" s="876" t="s">
        <v>336</v>
      </c>
      <c r="I24" s="876"/>
      <c r="J24" s="179"/>
      <c r="K24" s="16"/>
      <c r="L24" s="16"/>
    </row>
    <row r="25" spans="1:12" x14ac:dyDescent="0.2">
      <c r="A25" s="16"/>
      <c r="B25" s="16"/>
      <c r="C25" s="16"/>
      <c r="D25" s="888" t="s">
        <v>337</v>
      </c>
      <c r="E25" s="888"/>
      <c r="F25" s="888"/>
      <c r="G25" s="183"/>
      <c r="H25" s="876" t="s">
        <v>337</v>
      </c>
      <c r="I25" s="876"/>
      <c r="J25" s="179"/>
      <c r="K25" s="16"/>
      <c r="L25" s="16"/>
    </row>
    <row r="26" spans="1:12" x14ac:dyDescent="0.2">
      <c r="A26" s="16"/>
      <c r="B26" s="16"/>
      <c r="C26" s="16"/>
      <c r="D26" s="888" t="s">
        <v>338</v>
      </c>
      <c r="E26" s="888"/>
      <c r="F26" s="888"/>
      <c r="G26" s="183"/>
      <c r="H26" s="876" t="s">
        <v>339</v>
      </c>
      <c r="I26" s="876"/>
      <c r="J26" s="179"/>
      <c r="K26" s="16"/>
      <c r="L26" s="16"/>
    </row>
    <row r="27" spans="1:12" x14ac:dyDescent="0.2">
      <c r="A27" s="16"/>
      <c r="B27" s="16"/>
      <c r="C27" s="16"/>
      <c r="D27" s="888" t="s">
        <v>339</v>
      </c>
      <c r="E27" s="888"/>
      <c r="F27" s="888"/>
      <c r="G27" s="183"/>
      <c r="H27" s="876" t="s">
        <v>340</v>
      </c>
      <c r="I27" s="876"/>
      <c r="J27" s="179"/>
      <c r="K27" s="16"/>
      <c r="L27" s="16"/>
    </row>
    <row r="28" spans="1:12" x14ac:dyDescent="0.2">
      <c r="A28" s="16"/>
      <c r="B28" s="16"/>
      <c r="C28" s="16"/>
      <c r="D28" s="504" t="s">
        <v>341</v>
      </c>
      <c r="E28" s="504"/>
      <c r="F28" s="504"/>
      <c r="G28" s="183"/>
      <c r="H28" s="876" t="s">
        <v>342</v>
      </c>
      <c r="I28" s="876"/>
      <c r="J28" s="179"/>
      <c r="K28" s="16"/>
      <c r="L28" s="16"/>
    </row>
    <row r="29" spans="1:12" x14ac:dyDescent="0.2">
      <c r="A29" s="16"/>
      <c r="B29" s="16"/>
      <c r="C29" s="16"/>
      <c r="D29" s="504" t="s">
        <v>342</v>
      </c>
      <c r="E29" s="504"/>
      <c r="F29" s="504"/>
      <c r="G29" s="183"/>
      <c r="H29" s="505" t="s">
        <v>343</v>
      </c>
      <c r="I29" s="505"/>
      <c r="J29" s="179"/>
      <c r="K29" s="16"/>
      <c r="L29" s="16"/>
    </row>
    <row r="30" spans="1:12" x14ac:dyDescent="0.2">
      <c r="A30" s="16"/>
      <c r="B30" s="16"/>
      <c r="C30" s="16"/>
      <c r="D30" s="504" t="s">
        <v>344</v>
      </c>
      <c r="E30" s="504"/>
      <c r="F30" s="504"/>
      <c r="G30" s="183"/>
      <c r="H30" s="505" t="s">
        <v>345</v>
      </c>
      <c r="I30" s="505"/>
      <c r="J30" s="179"/>
      <c r="K30" s="16"/>
      <c r="L30" s="16"/>
    </row>
    <row r="31" spans="1:12" x14ac:dyDescent="0.2">
      <c r="A31" s="16"/>
      <c r="B31" s="16"/>
      <c r="C31" s="16"/>
      <c r="D31" s="504" t="s">
        <v>346</v>
      </c>
      <c r="E31" s="504"/>
      <c r="F31" s="504"/>
      <c r="G31" s="183"/>
      <c r="H31" s="505" t="s">
        <v>850</v>
      </c>
      <c r="I31" s="505"/>
      <c r="J31" s="179"/>
      <c r="K31" s="16"/>
      <c r="L31" s="16"/>
    </row>
    <row r="32" spans="1:12" x14ac:dyDescent="0.2">
      <c r="A32" s="16"/>
      <c r="B32" s="16"/>
      <c r="C32" s="16"/>
      <c r="D32" s="504" t="s">
        <v>347</v>
      </c>
      <c r="E32" s="504"/>
      <c r="F32" s="504"/>
      <c r="G32" s="183"/>
      <c r="H32" s="505" t="s">
        <v>348</v>
      </c>
      <c r="I32" s="505"/>
      <c r="J32" s="179"/>
      <c r="K32" s="16"/>
      <c r="L32" s="16"/>
    </row>
    <row r="33" spans="1:12" x14ac:dyDescent="0.2">
      <c r="A33" s="16"/>
      <c r="B33" s="16"/>
      <c r="C33" s="16"/>
      <c r="D33" s="504" t="s">
        <v>349</v>
      </c>
      <c r="E33" s="504"/>
      <c r="F33" s="504"/>
      <c r="G33" s="183"/>
      <c r="H33" s="505" t="s">
        <v>350</v>
      </c>
      <c r="I33" s="505"/>
      <c r="J33" s="179"/>
      <c r="K33" s="16"/>
      <c r="L33" s="16"/>
    </row>
    <row r="34" spans="1:12" x14ac:dyDescent="0.2">
      <c r="A34" s="16"/>
      <c r="B34" s="16"/>
      <c r="C34" s="16"/>
      <c r="D34" s="504" t="s">
        <v>351</v>
      </c>
      <c r="E34" s="504"/>
      <c r="F34" s="504"/>
      <c r="G34" s="183"/>
      <c r="H34" s="505" t="s">
        <v>349</v>
      </c>
      <c r="I34" s="505"/>
      <c r="J34" s="179"/>
      <c r="K34" s="16"/>
      <c r="L34" s="16"/>
    </row>
    <row r="35" spans="1:12" x14ac:dyDescent="0.2">
      <c r="A35" s="16"/>
      <c r="B35" s="16"/>
      <c r="C35" s="16"/>
      <c r="D35" s="504" t="s">
        <v>352</v>
      </c>
      <c r="E35" s="504"/>
      <c r="F35" s="504"/>
      <c r="G35" s="183"/>
      <c r="H35" s="505" t="s">
        <v>353</v>
      </c>
      <c r="I35" s="505"/>
      <c r="J35" s="179"/>
      <c r="K35" s="16"/>
      <c r="L35" s="16"/>
    </row>
    <row r="36" spans="1:12" x14ac:dyDescent="0.2">
      <c r="A36" s="16"/>
      <c r="B36" s="16"/>
      <c r="C36" s="16"/>
      <c r="D36" s="504" t="s">
        <v>354</v>
      </c>
      <c r="E36" s="504"/>
      <c r="F36" s="504"/>
      <c r="G36" s="183"/>
      <c r="H36" s="505" t="s">
        <v>355</v>
      </c>
      <c r="I36" s="505"/>
      <c r="J36" s="179"/>
      <c r="K36" s="16"/>
      <c r="L36" s="16"/>
    </row>
    <row r="37" spans="1:12" x14ac:dyDescent="0.2">
      <c r="A37" s="16"/>
      <c r="B37" s="16"/>
      <c r="C37" s="16"/>
      <c r="D37" s="887"/>
      <c r="E37" s="887"/>
      <c r="F37" s="887"/>
      <c r="G37" s="183"/>
      <c r="H37" s="505" t="s">
        <v>356</v>
      </c>
      <c r="I37" s="505"/>
      <c r="J37" s="179"/>
      <c r="K37" s="16"/>
      <c r="L37" s="16"/>
    </row>
    <row r="38" spans="1:12" x14ac:dyDescent="0.2">
      <c r="A38" s="16"/>
      <c r="B38" s="16"/>
      <c r="C38" s="16"/>
      <c r="D38" s="184"/>
      <c r="E38" s="184"/>
      <c r="F38" s="184"/>
      <c r="G38" s="183"/>
      <c r="H38" s="505" t="s">
        <v>357</v>
      </c>
      <c r="I38" s="505"/>
      <c r="J38" s="179"/>
      <c r="K38" s="16"/>
      <c r="L38" s="16"/>
    </row>
    <row r="39" spans="1:12" x14ac:dyDescent="0.2">
      <c r="A39" s="16"/>
      <c r="B39" s="16"/>
      <c r="C39" s="16"/>
      <c r="D39" s="887"/>
      <c r="E39" s="887"/>
      <c r="F39" s="887"/>
      <c r="G39" s="183"/>
      <c r="H39" s="505" t="s">
        <v>358</v>
      </c>
      <c r="I39" s="505"/>
      <c r="J39" s="179"/>
      <c r="K39" s="16"/>
      <c r="L39" s="16"/>
    </row>
    <row r="40" spans="1:12" ht="15" customHeight="1" x14ac:dyDescent="0.2">
      <c r="A40" s="16"/>
      <c r="B40" s="16"/>
      <c r="C40" s="16"/>
      <c r="D40" s="184"/>
      <c r="E40" s="184"/>
      <c r="F40" s="184"/>
      <c r="G40" s="183"/>
      <c r="H40" s="505" t="s">
        <v>359</v>
      </c>
      <c r="I40" s="505"/>
      <c r="J40" s="179"/>
      <c r="K40" s="16"/>
      <c r="L40" s="16"/>
    </row>
    <row r="41" spans="1:12" x14ac:dyDescent="0.2">
      <c r="A41" s="16"/>
      <c r="B41" s="16"/>
      <c r="C41" s="16"/>
      <c r="D41" s="886" t="s">
        <v>360</v>
      </c>
      <c r="E41" s="886"/>
      <c r="F41" s="886"/>
      <c r="G41" s="183"/>
      <c r="H41" s="896"/>
      <c r="I41" s="896"/>
      <c r="J41" s="179"/>
      <c r="K41" s="16"/>
      <c r="L41" s="16"/>
    </row>
    <row r="42" spans="1:12" x14ac:dyDescent="0.2">
      <c r="A42" s="16"/>
      <c r="B42" s="16"/>
      <c r="C42" s="16"/>
      <c r="D42" s="885" t="s">
        <v>814</v>
      </c>
      <c r="E42" s="885"/>
      <c r="F42" s="885"/>
      <c r="G42" s="183"/>
      <c r="H42" s="896"/>
      <c r="I42" s="896"/>
      <c r="J42" s="179"/>
      <c r="K42" s="16"/>
      <c r="L42" s="16"/>
    </row>
    <row r="43" spans="1:12" ht="9.9499999999999993" customHeight="1" x14ac:dyDescent="0.2">
      <c r="A43" s="16"/>
      <c r="B43" s="16"/>
      <c r="C43" s="16"/>
      <c r="D43" s="177"/>
      <c r="E43" s="177"/>
      <c r="F43" s="177"/>
      <c r="G43" s="177"/>
      <c r="H43" s="177"/>
      <c r="I43" s="177"/>
      <c r="J43" s="16"/>
      <c r="K43" s="16"/>
      <c r="L43" s="16"/>
    </row>
    <row r="44" spans="1:12" x14ac:dyDescent="0.2">
      <c r="A44" s="16"/>
      <c r="B44" s="16"/>
      <c r="C44" s="16"/>
      <c r="D44" s="16"/>
      <c r="E44" s="16"/>
      <c r="F44" s="16"/>
      <c r="G44" s="16"/>
      <c r="H44" s="16"/>
      <c r="I44" s="16"/>
      <c r="J44" s="16"/>
      <c r="K44" s="16"/>
      <c r="L44" s="16"/>
    </row>
    <row r="45" spans="1:12" ht="30" customHeight="1" x14ac:dyDescent="0.2">
      <c r="A45" s="16"/>
      <c r="B45" s="16"/>
      <c r="C45" s="16"/>
      <c r="D45" s="16"/>
      <c r="E45" s="16"/>
      <c r="F45" s="16"/>
      <c r="G45" s="16"/>
      <c r="H45" s="16"/>
      <c r="I45" s="16"/>
      <c r="J45" s="16"/>
      <c r="K45" s="16"/>
      <c r="L45" s="16"/>
    </row>
    <row r="46" spans="1:12" ht="15" x14ac:dyDescent="0.25">
      <c r="A46" s="16"/>
      <c r="B46" s="16"/>
      <c r="C46" s="891" t="s">
        <v>361</v>
      </c>
      <c r="D46" s="891"/>
      <c r="E46" s="891"/>
      <c r="F46" s="891"/>
      <c r="G46" s="891"/>
      <c r="H46" s="891"/>
      <c r="I46" s="891"/>
      <c r="J46" s="891"/>
      <c r="K46" s="16"/>
      <c r="L46" s="16"/>
    </row>
    <row r="47" spans="1:12" ht="5.0999999999999996" customHeight="1" x14ac:dyDescent="0.2">
      <c r="A47" s="16"/>
      <c r="B47" s="16"/>
      <c r="C47" s="892"/>
      <c r="D47" s="892"/>
      <c r="E47" s="892"/>
      <c r="F47" s="892"/>
      <c r="G47" s="892"/>
      <c r="H47" s="892"/>
      <c r="I47" s="892"/>
      <c r="J47" s="892"/>
      <c r="K47" s="16"/>
      <c r="L47" s="16"/>
    </row>
    <row r="48" spans="1:12" ht="5.0999999999999996" customHeight="1" x14ac:dyDescent="0.2">
      <c r="A48" s="16"/>
      <c r="B48" s="16"/>
      <c r="C48" s="16"/>
      <c r="D48" s="16"/>
      <c r="E48" s="16"/>
      <c r="F48" s="16"/>
      <c r="G48" s="16"/>
      <c r="H48" s="16"/>
      <c r="I48" s="16"/>
      <c r="J48" s="16"/>
      <c r="K48" s="16"/>
      <c r="L48" s="16"/>
    </row>
    <row r="49" spans="1:12" x14ac:dyDescent="0.2">
      <c r="A49" s="16"/>
      <c r="B49" s="16"/>
      <c r="C49" s="16"/>
      <c r="D49" s="185" t="s">
        <v>362</v>
      </c>
      <c r="E49" s="879" t="s">
        <v>363</v>
      </c>
      <c r="F49" s="879"/>
      <c r="G49" s="879"/>
      <c r="H49" s="879"/>
      <c r="I49" s="879"/>
      <c r="J49" s="879"/>
      <c r="K49" s="16"/>
      <c r="L49" s="16"/>
    </row>
    <row r="50" spans="1:12" x14ac:dyDescent="0.2">
      <c r="A50" s="16"/>
      <c r="B50" s="16"/>
      <c r="C50" s="16"/>
      <c r="D50" s="185" t="s">
        <v>364</v>
      </c>
      <c r="E50" s="879" t="s">
        <v>365</v>
      </c>
      <c r="F50" s="879"/>
      <c r="G50" s="879"/>
      <c r="H50" s="879"/>
      <c r="I50" s="879"/>
      <c r="J50" s="879"/>
      <c r="K50" s="16"/>
      <c r="L50" s="16"/>
    </row>
    <row r="51" spans="1:12" x14ac:dyDescent="0.2">
      <c r="A51" s="16"/>
      <c r="B51" s="16"/>
      <c r="C51" s="16"/>
      <c r="D51" s="185" t="s">
        <v>366</v>
      </c>
      <c r="E51" s="879" t="s">
        <v>367</v>
      </c>
      <c r="F51" s="879"/>
      <c r="G51" s="879"/>
      <c r="H51" s="879"/>
      <c r="I51" s="879"/>
      <c r="J51" s="879"/>
      <c r="K51" s="16"/>
      <c r="L51" s="16"/>
    </row>
    <row r="52" spans="1:12" x14ac:dyDescent="0.2">
      <c r="A52" s="16"/>
      <c r="B52" s="16"/>
      <c r="C52" s="16"/>
      <c r="D52" s="185" t="s">
        <v>368</v>
      </c>
      <c r="E52" s="443" t="s">
        <v>369</v>
      </c>
      <c r="F52" s="443"/>
      <c r="G52" s="443"/>
      <c r="H52" s="443"/>
      <c r="I52" s="443"/>
      <c r="J52" s="443"/>
      <c r="K52" s="16"/>
      <c r="L52" s="16"/>
    </row>
    <row r="53" spans="1:12" x14ac:dyDescent="0.2">
      <c r="A53" s="16"/>
      <c r="B53" s="16"/>
      <c r="C53" s="16"/>
      <c r="D53" s="185" t="s">
        <v>370</v>
      </c>
      <c r="E53" s="879" t="s">
        <v>58</v>
      </c>
      <c r="F53" s="879"/>
      <c r="G53" s="879"/>
      <c r="H53" s="879"/>
      <c r="I53" s="879"/>
      <c r="J53" s="879"/>
      <c r="K53" s="16"/>
      <c r="L53" s="16"/>
    </row>
    <row r="54" spans="1:12" x14ac:dyDescent="0.2">
      <c r="A54" s="16"/>
      <c r="B54" s="16"/>
      <c r="C54" s="16"/>
      <c r="D54" s="436" t="s">
        <v>371</v>
      </c>
      <c r="E54" s="894" t="s">
        <v>372</v>
      </c>
      <c r="F54" s="894"/>
      <c r="G54" s="894"/>
      <c r="H54" s="894"/>
      <c r="I54" s="894"/>
      <c r="J54" s="894"/>
      <c r="K54" s="16"/>
      <c r="L54" s="16"/>
    </row>
    <row r="55" spans="1:12" ht="14.25" customHeight="1" x14ac:dyDescent="0.2">
      <c r="A55" s="16"/>
      <c r="B55" s="16"/>
      <c r="C55" s="16"/>
      <c r="D55" s="436" t="s">
        <v>373</v>
      </c>
      <c r="E55" s="894" t="s">
        <v>374</v>
      </c>
      <c r="F55" s="894"/>
      <c r="G55" s="894"/>
      <c r="H55" s="894"/>
      <c r="I55" s="894"/>
      <c r="J55" s="894"/>
      <c r="K55" s="16"/>
      <c r="L55" s="16"/>
    </row>
    <row r="56" spans="1:12" x14ac:dyDescent="0.2">
      <c r="A56" s="16"/>
      <c r="B56" s="16"/>
      <c r="C56" s="16"/>
      <c r="D56" s="185" t="s">
        <v>375</v>
      </c>
      <c r="E56" s="879" t="s">
        <v>376</v>
      </c>
      <c r="F56" s="879"/>
      <c r="G56" s="879"/>
      <c r="H56" s="879"/>
      <c r="I56" s="879"/>
      <c r="J56" s="879"/>
      <c r="K56" s="16"/>
      <c r="L56" s="16"/>
    </row>
    <row r="57" spans="1:12" ht="14.25" customHeight="1" x14ac:dyDescent="0.2">
      <c r="A57" s="16"/>
      <c r="B57" s="16"/>
      <c r="C57" s="16"/>
      <c r="D57" s="185" t="s">
        <v>377</v>
      </c>
      <c r="E57" s="443" t="s">
        <v>378</v>
      </c>
      <c r="F57" s="443"/>
      <c r="G57" s="443"/>
      <c r="H57" s="443"/>
      <c r="I57" s="443"/>
      <c r="J57" s="443"/>
      <c r="K57" s="16"/>
      <c r="L57" s="16"/>
    </row>
    <row r="58" spans="1:12" x14ac:dyDescent="0.2">
      <c r="A58" s="16"/>
      <c r="B58" s="16"/>
      <c r="C58" s="16"/>
      <c r="D58" s="185" t="s">
        <v>379</v>
      </c>
      <c r="E58" s="879" t="s">
        <v>380</v>
      </c>
      <c r="F58" s="879"/>
      <c r="G58" s="879"/>
      <c r="H58" s="879"/>
      <c r="I58" s="879"/>
      <c r="J58" s="879"/>
      <c r="K58" s="16"/>
      <c r="L58" s="16"/>
    </row>
    <row r="59" spans="1:12" x14ac:dyDescent="0.2">
      <c r="A59" s="16"/>
      <c r="B59" s="16"/>
      <c r="C59" s="16"/>
      <c r="D59" s="185" t="s">
        <v>381</v>
      </c>
      <c r="E59" s="443" t="s">
        <v>382</v>
      </c>
      <c r="F59" s="443"/>
      <c r="G59" s="443"/>
      <c r="H59" s="443"/>
      <c r="I59" s="443"/>
      <c r="J59" s="443"/>
      <c r="K59" s="16"/>
      <c r="L59" s="16"/>
    </row>
    <row r="60" spans="1:12" x14ac:dyDescent="0.2">
      <c r="A60" s="16"/>
      <c r="B60" s="16"/>
      <c r="C60" s="16"/>
      <c r="D60" s="185" t="s">
        <v>56</v>
      </c>
      <c r="E60" s="443" t="s">
        <v>96</v>
      </c>
      <c r="F60" s="443"/>
      <c r="G60" s="443"/>
      <c r="H60" s="443"/>
      <c r="I60" s="443"/>
      <c r="J60" s="443"/>
      <c r="K60" s="16"/>
      <c r="L60" s="16"/>
    </row>
    <row r="61" spans="1:12" x14ac:dyDescent="0.2">
      <c r="A61" s="16"/>
      <c r="B61" s="16"/>
      <c r="C61" s="16"/>
      <c r="D61" s="185" t="s">
        <v>55</v>
      </c>
      <c r="E61" s="443" t="s">
        <v>383</v>
      </c>
      <c r="F61" s="443"/>
      <c r="G61" s="443"/>
      <c r="H61" s="443"/>
      <c r="I61" s="443"/>
      <c r="J61" s="443"/>
      <c r="K61" s="16"/>
      <c r="L61" s="16"/>
    </row>
    <row r="62" spans="1:12" x14ac:dyDescent="0.2">
      <c r="A62" s="16"/>
      <c r="B62" s="16"/>
      <c r="C62" s="16"/>
      <c r="D62" s="185" t="s">
        <v>384</v>
      </c>
      <c r="E62" s="879" t="s">
        <v>385</v>
      </c>
      <c r="F62" s="879"/>
      <c r="G62" s="879"/>
      <c r="H62" s="879"/>
      <c r="I62" s="879"/>
      <c r="J62" s="879"/>
      <c r="K62" s="16"/>
      <c r="L62" s="16"/>
    </row>
    <row r="63" spans="1:12" x14ac:dyDescent="0.2">
      <c r="A63" s="16"/>
      <c r="B63" s="16"/>
      <c r="C63" s="16"/>
      <c r="D63" s="185" t="s">
        <v>386</v>
      </c>
      <c r="E63" s="443" t="s">
        <v>387</v>
      </c>
      <c r="F63" s="443"/>
      <c r="G63" s="443"/>
      <c r="H63" s="443"/>
      <c r="I63" s="443"/>
      <c r="J63" s="443"/>
      <c r="K63" s="16"/>
      <c r="L63" s="16"/>
    </row>
    <row r="64" spans="1:12" x14ac:dyDescent="0.2">
      <c r="A64" s="16"/>
      <c r="B64" s="16"/>
      <c r="C64" s="16"/>
      <c r="D64" s="185" t="s">
        <v>388</v>
      </c>
      <c r="E64" s="879" t="s">
        <v>389</v>
      </c>
      <c r="F64" s="879"/>
      <c r="G64" s="879"/>
      <c r="H64" s="879"/>
      <c r="I64" s="879"/>
      <c r="J64" s="879"/>
      <c r="K64" s="16"/>
      <c r="L64" s="16"/>
    </row>
    <row r="65" spans="1:12" x14ac:dyDescent="0.2">
      <c r="A65" s="16"/>
      <c r="B65" s="16"/>
      <c r="C65" s="16"/>
      <c r="D65" s="185" t="s">
        <v>390</v>
      </c>
      <c r="E65" s="879" t="s">
        <v>391</v>
      </c>
      <c r="F65" s="879"/>
      <c r="G65" s="879"/>
      <c r="H65" s="879"/>
      <c r="I65" s="879"/>
      <c r="J65" s="879"/>
      <c r="K65" s="16"/>
      <c r="L65" s="16"/>
    </row>
    <row r="66" spans="1:12" x14ac:dyDescent="0.2">
      <c r="A66" s="16"/>
      <c r="B66" s="16"/>
      <c r="C66" s="16"/>
      <c r="D66" s="185" t="s">
        <v>392</v>
      </c>
      <c r="E66" s="443" t="s">
        <v>393</v>
      </c>
      <c r="F66" s="443"/>
      <c r="G66" s="443"/>
      <c r="H66" s="443"/>
      <c r="I66" s="443"/>
      <c r="J66" s="443"/>
      <c r="K66" s="16"/>
      <c r="L66" s="16"/>
    </row>
    <row r="67" spans="1:12" x14ac:dyDescent="0.2">
      <c r="A67" s="16"/>
      <c r="B67" s="16"/>
      <c r="C67" s="16"/>
      <c r="D67" s="185" t="s">
        <v>57</v>
      </c>
      <c r="E67" s="443" t="s">
        <v>97</v>
      </c>
      <c r="F67" s="443"/>
      <c r="G67" s="443"/>
      <c r="H67" s="443"/>
      <c r="I67" s="443"/>
      <c r="J67" s="443"/>
      <c r="K67" s="16"/>
      <c r="L67" s="16"/>
    </row>
    <row r="68" spans="1:12" x14ac:dyDescent="0.2">
      <c r="A68" s="16"/>
      <c r="B68" s="16"/>
      <c r="C68" s="16"/>
      <c r="D68" s="185" t="s">
        <v>394</v>
      </c>
      <c r="E68" s="879" t="s">
        <v>395</v>
      </c>
      <c r="F68" s="879"/>
      <c r="G68" s="879"/>
      <c r="H68" s="879"/>
      <c r="I68" s="879"/>
      <c r="J68" s="879"/>
      <c r="K68" s="16"/>
      <c r="L68" s="16"/>
    </row>
    <row r="69" spans="1:12" x14ac:dyDescent="0.2">
      <c r="A69" s="16"/>
      <c r="B69" s="16"/>
      <c r="C69" s="16"/>
      <c r="D69" s="185" t="s">
        <v>396</v>
      </c>
      <c r="E69" s="443" t="s">
        <v>397</v>
      </c>
      <c r="F69" s="443"/>
      <c r="G69" s="443"/>
      <c r="H69" s="443"/>
      <c r="I69" s="443"/>
      <c r="J69" s="443"/>
      <c r="K69" s="16"/>
      <c r="L69" s="16"/>
    </row>
    <row r="70" spans="1:12" x14ac:dyDescent="0.2">
      <c r="A70" s="16"/>
      <c r="B70" s="16"/>
      <c r="C70" s="16"/>
      <c r="D70" s="185" t="s">
        <v>398</v>
      </c>
      <c r="E70" s="879" t="s">
        <v>399</v>
      </c>
      <c r="F70" s="879"/>
      <c r="G70" s="879"/>
      <c r="H70" s="879"/>
      <c r="I70" s="879"/>
      <c r="J70" s="879"/>
      <c r="K70" s="16"/>
      <c r="L70" s="16"/>
    </row>
    <row r="71" spans="1:12" x14ac:dyDescent="0.2">
      <c r="A71" s="16"/>
      <c r="B71" s="16"/>
      <c r="C71" s="16"/>
      <c r="D71" s="185" t="s">
        <v>400</v>
      </c>
      <c r="E71" s="879" t="s">
        <v>401</v>
      </c>
      <c r="F71" s="879"/>
      <c r="G71" s="879"/>
      <c r="H71" s="879"/>
      <c r="I71" s="879"/>
      <c r="J71" s="879"/>
      <c r="K71" s="16"/>
      <c r="L71" s="16"/>
    </row>
    <row r="72" spans="1:12" x14ac:dyDescent="0.2">
      <c r="A72" s="16"/>
      <c r="B72" s="16"/>
      <c r="C72" s="16"/>
      <c r="D72" s="185" t="s">
        <v>402</v>
      </c>
      <c r="E72" s="879" t="s">
        <v>403</v>
      </c>
      <c r="F72" s="879"/>
      <c r="G72" s="879"/>
      <c r="H72" s="879"/>
      <c r="I72" s="879"/>
      <c r="J72" s="879"/>
      <c r="K72" s="16"/>
      <c r="L72" s="16"/>
    </row>
    <row r="73" spans="1:12" x14ac:dyDescent="0.2">
      <c r="A73" s="16"/>
      <c r="B73" s="16"/>
      <c r="C73" s="16"/>
      <c r="D73" s="185" t="s">
        <v>404</v>
      </c>
      <c r="E73" s="879" t="s">
        <v>405</v>
      </c>
      <c r="F73" s="879"/>
      <c r="G73" s="879"/>
      <c r="H73" s="879"/>
      <c r="I73" s="879"/>
      <c r="J73" s="879"/>
      <c r="K73" s="16"/>
      <c r="L73" s="16"/>
    </row>
    <row r="74" spans="1:12" x14ac:dyDescent="0.2">
      <c r="A74" s="16"/>
      <c r="B74" s="16"/>
      <c r="C74" s="16"/>
      <c r="D74" s="185" t="s">
        <v>406</v>
      </c>
      <c r="E74" s="879" t="s">
        <v>407</v>
      </c>
      <c r="F74" s="879"/>
      <c r="G74" s="879"/>
      <c r="H74" s="879"/>
      <c r="I74" s="879"/>
      <c r="J74" s="879"/>
      <c r="K74" s="16"/>
      <c r="L74" s="16"/>
    </row>
    <row r="75" spans="1:12" x14ac:dyDescent="0.2">
      <c r="A75" s="16"/>
      <c r="B75" s="16"/>
      <c r="C75" s="16"/>
      <c r="D75" s="185" t="s">
        <v>408</v>
      </c>
      <c r="E75" s="443" t="s">
        <v>409</v>
      </c>
      <c r="F75" s="443"/>
      <c r="G75" s="443"/>
      <c r="H75" s="443"/>
      <c r="I75" s="443"/>
      <c r="J75" s="443"/>
      <c r="K75" s="16"/>
      <c r="L75" s="16"/>
    </row>
    <row r="76" spans="1:12" x14ac:dyDescent="0.2">
      <c r="A76" s="16"/>
      <c r="B76" s="16"/>
      <c r="C76" s="16"/>
      <c r="D76" s="185" t="s">
        <v>410</v>
      </c>
      <c r="E76" s="443" t="s">
        <v>411</v>
      </c>
      <c r="F76" s="443"/>
      <c r="G76" s="443"/>
      <c r="H76" s="443"/>
      <c r="I76" s="443"/>
      <c r="J76" s="443"/>
      <c r="K76" s="16"/>
      <c r="L76" s="16"/>
    </row>
    <row r="77" spans="1:12" x14ac:dyDescent="0.2">
      <c r="A77" s="16"/>
      <c r="B77" s="16"/>
      <c r="C77" s="16"/>
      <c r="D77" s="185" t="s">
        <v>412</v>
      </c>
      <c r="E77" s="879" t="s">
        <v>413</v>
      </c>
      <c r="F77" s="879"/>
      <c r="G77" s="879"/>
      <c r="H77" s="879"/>
      <c r="I77" s="879"/>
      <c r="J77" s="879"/>
      <c r="K77" s="16"/>
      <c r="L77" s="16"/>
    </row>
    <row r="78" spans="1:12" x14ac:dyDescent="0.2">
      <c r="A78" s="16"/>
      <c r="B78" s="16"/>
      <c r="C78" s="16"/>
      <c r="D78" s="185" t="s">
        <v>414</v>
      </c>
      <c r="E78" s="443" t="s">
        <v>415</v>
      </c>
      <c r="F78" s="443"/>
      <c r="G78" s="443"/>
      <c r="H78" s="443"/>
      <c r="I78" s="443"/>
      <c r="J78" s="443"/>
      <c r="K78" s="16"/>
      <c r="L78" s="16"/>
    </row>
    <row r="79" spans="1:12" x14ac:dyDescent="0.2">
      <c r="A79" s="16"/>
      <c r="B79" s="16"/>
      <c r="C79" s="16"/>
      <c r="D79" s="185" t="s">
        <v>416</v>
      </c>
      <c r="E79" s="443" t="s">
        <v>417</v>
      </c>
      <c r="F79" s="443"/>
      <c r="G79" s="443"/>
      <c r="H79" s="443"/>
      <c r="I79" s="443"/>
      <c r="J79" s="443"/>
      <c r="K79" s="16"/>
      <c r="L79" s="16"/>
    </row>
    <row r="80" spans="1:12" x14ac:dyDescent="0.2">
      <c r="A80" s="16"/>
      <c r="B80" s="16"/>
      <c r="C80" s="16"/>
      <c r="D80" s="185" t="s">
        <v>418</v>
      </c>
      <c r="E80" s="879" t="s">
        <v>419</v>
      </c>
      <c r="F80" s="879"/>
      <c r="G80" s="879"/>
      <c r="H80" s="879"/>
      <c r="I80" s="879"/>
      <c r="J80" s="879"/>
      <c r="K80" s="16"/>
      <c r="L80" s="16"/>
    </row>
    <row r="81" spans="1:12" x14ac:dyDescent="0.2">
      <c r="A81" s="16"/>
      <c r="B81" s="16"/>
      <c r="C81" s="16"/>
      <c r="D81" s="185" t="s">
        <v>420</v>
      </c>
      <c r="E81" s="879" t="s">
        <v>46</v>
      </c>
      <c r="F81" s="879"/>
      <c r="G81" s="879"/>
      <c r="H81" s="879"/>
      <c r="I81" s="879"/>
      <c r="J81" s="879"/>
      <c r="K81" s="16"/>
      <c r="L81" s="16"/>
    </row>
    <row r="82" spans="1:12" x14ac:dyDescent="0.2">
      <c r="A82" s="16"/>
      <c r="B82" s="16"/>
      <c r="C82" s="16"/>
      <c r="D82" s="185" t="s">
        <v>421</v>
      </c>
      <c r="E82" s="879" t="s">
        <v>422</v>
      </c>
      <c r="F82" s="879"/>
      <c r="G82" s="879"/>
      <c r="H82" s="879"/>
      <c r="I82" s="879"/>
      <c r="J82" s="879"/>
      <c r="K82" s="16"/>
      <c r="L82" s="16"/>
    </row>
    <row r="83" spans="1:12" x14ac:dyDescent="0.2">
      <c r="A83" s="16"/>
      <c r="B83" s="16"/>
      <c r="C83" s="16"/>
      <c r="D83" s="185" t="s">
        <v>423</v>
      </c>
      <c r="E83" s="879" t="s">
        <v>424</v>
      </c>
      <c r="F83" s="879"/>
      <c r="G83" s="879"/>
      <c r="H83" s="879"/>
      <c r="I83" s="879"/>
      <c r="J83" s="879"/>
      <c r="K83" s="16"/>
      <c r="L83" s="16"/>
    </row>
    <row r="84" spans="1:12" x14ac:dyDescent="0.2">
      <c r="A84" s="16"/>
      <c r="B84" s="16"/>
      <c r="C84" s="16"/>
      <c r="D84" s="185" t="s">
        <v>425</v>
      </c>
      <c r="E84" s="879" t="s">
        <v>426</v>
      </c>
      <c r="F84" s="879"/>
      <c r="G84" s="879"/>
      <c r="H84" s="879"/>
      <c r="I84" s="879"/>
      <c r="J84" s="879"/>
      <c r="K84" s="16"/>
      <c r="L84" s="16"/>
    </row>
    <row r="85" spans="1:12" ht="15" x14ac:dyDescent="0.25">
      <c r="A85" s="16"/>
      <c r="B85" s="16"/>
      <c r="C85" s="16"/>
      <c r="D85" s="181"/>
      <c r="E85" s="880"/>
      <c r="F85" s="880"/>
      <c r="G85" s="880"/>
      <c r="H85" s="880"/>
      <c r="I85" s="880"/>
      <c r="J85" s="880"/>
      <c r="K85" s="16"/>
      <c r="L85" s="16"/>
    </row>
    <row r="86" spans="1:12" x14ac:dyDescent="0.2">
      <c r="A86" s="16"/>
      <c r="B86" s="16"/>
      <c r="C86" s="893" t="s">
        <v>67</v>
      </c>
      <c r="D86" s="893"/>
      <c r="E86" s="16"/>
      <c r="F86" s="16"/>
      <c r="G86" s="16"/>
      <c r="H86" s="16"/>
      <c r="I86" s="16"/>
      <c r="J86" s="16"/>
      <c r="K86" s="16"/>
      <c r="L86" s="16"/>
    </row>
    <row r="87" spans="1:12" ht="30" customHeight="1" x14ac:dyDescent="0.2">
      <c r="A87" s="16"/>
      <c r="B87" s="16"/>
      <c r="C87" s="16"/>
      <c r="D87" s="16"/>
      <c r="E87" s="16"/>
      <c r="F87" s="16"/>
      <c r="G87" s="16"/>
      <c r="H87" s="16"/>
      <c r="I87" s="16"/>
      <c r="J87" s="16"/>
      <c r="K87" s="16"/>
      <c r="L87" s="16"/>
    </row>
    <row r="88" spans="1:12" ht="15" x14ac:dyDescent="0.25">
      <c r="A88" s="16"/>
      <c r="B88" s="16"/>
      <c r="C88" s="891" t="s">
        <v>427</v>
      </c>
      <c r="D88" s="891"/>
      <c r="E88" s="891"/>
      <c r="F88" s="891"/>
      <c r="G88" s="891"/>
      <c r="H88" s="891"/>
      <c r="I88" s="891"/>
      <c r="J88" s="891"/>
      <c r="K88" s="16"/>
      <c r="L88" s="16"/>
    </row>
    <row r="89" spans="1:12" ht="5.0999999999999996" customHeight="1" x14ac:dyDescent="0.2">
      <c r="A89" s="16"/>
      <c r="B89" s="16"/>
      <c r="C89" s="892"/>
      <c r="D89" s="892"/>
      <c r="E89" s="892"/>
      <c r="F89" s="892"/>
      <c r="G89" s="892"/>
      <c r="H89" s="892"/>
      <c r="I89" s="892"/>
      <c r="J89" s="892"/>
      <c r="K89" s="16"/>
      <c r="L89" s="16"/>
    </row>
    <row r="90" spans="1:12" ht="9.9499999999999993" customHeight="1" x14ac:dyDescent="0.2">
      <c r="A90" s="16"/>
      <c r="B90" s="16"/>
      <c r="C90" s="16"/>
      <c r="D90" s="16"/>
      <c r="E90" s="16"/>
      <c r="F90" s="16"/>
      <c r="G90" s="16"/>
      <c r="H90" s="16"/>
      <c r="I90" s="16"/>
      <c r="J90" s="16"/>
      <c r="K90" s="16"/>
      <c r="L90" s="16"/>
    </row>
    <row r="91" spans="1:12" x14ac:dyDescent="0.2">
      <c r="A91" s="16"/>
      <c r="B91" s="16"/>
      <c r="C91" s="16"/>
      <c r="D91" s="903" t="s">
        <v>20</v>
      </c>
      <c r="E91" s="903"/>
      <c r="F91" s="903"/>
      <c r="G91" s="903"/>
      <c r="H91" s="903"/>
      <c r="I91" s="903"/>
      <c r="J91" s="16"/>
      <c r="K91" s="16"/>
      <c r="L91" s="16"/>
    </row>
    <row r="92" spans="1:12" ht="18" customHeight="1" x14ac:dyDescent="0.2">
      <c r="A92" s="16"/>
      <c r="B92" s="16"/>
      <c r="C92" s="16"/>
      <c r="D92" s="889" t="s">
        <v>428</v>
      </c>
      <c r="E92" s="890"/>
      <c r="F92" s="881" t="s">
        <v>429</v>
      </c>
      <c r="G92" s="881"/>
      <c r="H92" s="881"/>
      <c r="I92" s="882"/>
      <c r="J92" s="16"/>
      <c r="K92" s="16"/>
      <c r="L92" s="16"/>
    </row>
    <row r="93" spans="1:12" ht="5.0999999999999996" customHeight="1" x14ac:dyDescent="0.2">
      <c r="A93" s="16"/>
      <c r="B93" s="16"/>
      <c r="C93" s="16"/>
      <c r="D93" s="128"/>
      <c r="E93" s="128"/>
      <c r="F93" s="128"/>
      <c r="G93" s="128"/>
      <c r="H93" s="128"/>
      <c r="I93" s="128"/>
      <c r="J93" s="16"/>
      <c r="K93" s="16"/>
      <c r="L93" s="16"/>
    </row>
    <row r="94" spans="1:12" ht="30" customHeight="1" x14ac:dyDescent="0.2">
      <c r="A94" s="16"/>
      <c r="B94" s="16"/>
      <c r="C94" s="16"/>
      <c r="D94" s="878" t="s">
        <v>292</v>
      </c>
      <c r="E94" s="878"/>
      <c r="F94" s="883" t="s">
        <v>430</v>
      </c>
      <c r="G94" s="883"/>
      <c r="H94" s="883"/>
      <c r="I94" s="883"/>
      <c r="J94" s="16"/>
      <c r="K94" s="16"/>
      <c r="L94" s="16"/>
    </row>
    <row r="95" spans="1:12" ht="30" customHeight="1" x14ac:dyDescent="0.2">
      <c r="A95" s="16"/>
      <c r="B95" s="16"/>
      <c r="C95" s="16"/>
      <c r="D95" s="878" t="s">
        <v>431</v>
      </c>
      <c r="E95" s="878"/>
      <c r="F95" s="883" t="s">
        <v>432</v>
      </c>
      <c r="G95" s="883"/>
      <c r="H95" s="883"/>
      <c r="I95" s="883"/>
      <c r="J95" s="16"/>
      <c r="K95" s="16"/>
      <c r="L95" s="16"/>
    </row>
    <row r="96" spans="1:12" ht="30" customHeight="1" x14ac:dyDescent="0.2">
      <c r="A96" s="16"/>
      <c r="B96" s="16"/>
      <c r="C96" s="16"/>
      <c r="D96" s="878" t="s">
        <v>433</v>
      </c>
      <c r="E96" s="878"/>
      <c r="F96" s="883" t="s">
        <v>434</v>
      </c>
      <c r="G96" s="883"/>
      <c r="H96" s="883"/>
      <c r="I96" s="883"/>
      <c r="J96" s="16"/>
      <c r="K96" s="16"/>
      <c r="L96" s="16"/>
    </row>
    <row r="97" spans="1:12" ht="30" customHeight="1" x14ac:dyDescent="0.2">
      <c r="A97" s="16"/>
      <c r="B97" s="16"/>
      <c r="C97" s="16"/>
      <c r="D97" s="878" t="s">
        <v>294</v>
      </c>
      <c r="E97" s="878"/>
      <c r="F97" s="883" t="s">
        <v>435</v>
      </c>
      <c r="G97" s="883"/>
      <c r="H97" s="883"/>
      <c r="I97" s="883"/>
      <c r="J97" s="16"/>
      <c r="K97" s="16"/>
      <c r="L97" s="16"/>
    </row>
    <row r="98" spans="1:12" ht="84" customHeight="1" x14ac:dyDescent="0.2">
      <c r="A98" s="16"/>
      <c r="B98" s="16"/>
      <c r="C98" s="16"/>
      <c r="D98" s="878" t="s">
        <v>436</v>
      </c>
      <c r="E98" s="878"/>
      <c r="F98" s="883" t="s">
        <v>437</v>
      </c>
      <c r="G98" s="883"/>
      <c r="H98" s="883"/>
      <c r="I98" s="883"/>
      <c r="J98" s="16"/>
      <c r="K98" s="16"/>
      <c r="L98" s="16"/>
    </row>
    <row r="99" spans="1:12" ht="30" customHeight="1" x14ac:dyDescent="0.2">
      <c r="A99" s="16"/>
      <c r="B99" s="16"/>
      <c r="C99" s="16"/>
      <c r="D99" s="878" t="s">
        <v>438</v>
      </c>
      <c r="E99" s="878"/>
      <c r="F99" s="883" t="s">
        <v>439</v>
      </c>
      <c r="G99" s="883"/>
      <c r="H99" s="883"/>
      <c r="I99" s="883"/>
      <c r="J99" s="16"/>
      <c r="K99" s="16"/>
      <c r="L99" s="16"/>
    </row>
    <row r="100" spans="1:12" ht="20.100000000000001" customHeight="1" x14ac:dyDescent="0.2">
      <c r="A100" s="16"/>
      <c r="B100" s="16"/>
      <c r="C100" s="16"/>
      <c r="D100" s="128"/>
      <c r="E100" s="128"/>
      <c r="F100" s="128"/>
      <c r="G100" s="128"/>
      <c r="H100" s="128"/>
      <c r="I100" s="128"/>
      <c r="J100" s="16"/>
      <c r="K100" s="16"/>
      <c r="L100" s="16"/>
    </row>
    <row r="101" spans="1:12" x14ac:dyDescent="0.2">
      <c r="A101" s="16"/>
      <c r="B101" s="16"/>
      <c r="C101" s="16"/>
      <c r="D101" s="884" t="s">
        <v>27</v>
      </c>
      <c r="E101" s="884"/>
      <c r="F101" s="884"/>
      <c r="G101" s="884"/>
      <c r="H101" s="884"/>
      <c r="I101" s="884"/>
      <c r="J101" s="16"/>
      <c r="K101" s="16"/>
      <c r="L101" s="16"/>
    </row>
    <row r="102" spans="1:12" ht="18" customHeight="1" x14ac:dyDescent="0.2">
      <c r="A102" s="16"/>
      <c r="B102" s="16"/>
      <c r="C102" s="16"/>
      <c r="D102" s="899" t="s">
        <v>428</v>
      </c>
      <c r="E102" s="900"/>
      <c r="F102" s="901" t="s">
        <v>429</v>
      </c>
      <c r="G102" s="901"/>
      <c r="H102" s="901"/>
      <c r="I102" s="902"/>
      <c r="J102" s="16"/>
      <c r="K102" s="16"/>
      <c r="L102" s="16"/>
    </row>
    <row r="103" spans="1:12" ht="5.0999999999999996" customHeight="1" x14ac:dyDescent="0.2">
      <c r="A103" s="16"/>
      <c r="B103" s="16"/>
      <c r="C103" s="16"/>
      <c r="D103" s="128"/>
      <c r="E103" s="128"/>
      <c r="F103" s="128"/>
      <c r="G103" s="128"/>
      <c r="H103" s="128"/>
      <c r="I103" s="128"/>
      <c r="J103" s="16"/>
      <c r="K103" s="16"/>
      <c r="L103" s="16"/>
    </row>
    <row r="104" spans="1:12" ht="30" customHeight="1" x14ac:dyDescent="0.2">
      <c r="A104" s="16"/>
      <c r="B104" s="16"/>
      <c r="C104" s="16"/>
      <c r="D104" s="878" t="s">
        <v>440</v>
      </c>
      <c r="E104" s="878"/>
      <c r="F104" s="883" t="s">
        <v>441</v>
      </c>
      <c r="G104" s="883"/>
      <c r="H104" s="883"/>
      <c r="I104" s="883"/>
      <c r="J104" s="16"/>
      <c r="K104" s="16"/>
      <c r="L104" s="16"/>
    </row>
    <row r="105" spans="1:12" ht="45" customHeight="1" x14ac:dyDescent="0.2">
      <c r="A105" s="16"/>
      <c r="B105" s="16"/>
      <c r="C105" s="16"/>
      <c r="D105" s="878" t="s">
        <v>442</v>
      </c>
      <c r="E105" s="878"/>
      <c r="F105" s="883" t="s">
        <v>443</v>
      </c>
      <c r="G105" s="883"/>
      <c r="H105" s="883"/>
      <c r="I105" s="883"/>
      <c r="J105" s="16"/>
      <c r="K105" s="16"/>
      <c r="L105" s="16"/>
    </row>
    <row r="106" spans="1:12" ht="45" customHeight="1" x14ac:dyDescent="0.2">
      <c r="A106" s="16"/>
      <c r="B106" s="16"/>
      <c r="C106" s="16"/>
      <c r="D106" s="878" t="s">
        <v>444</v>
      </c>
      <c r="E106" s="878"/>
      <c r="F106" s="883" t="s">
        <v>445</v>
      </c>
      <c r="G106" s="883"/>
      <c r="H106" s="883"/>
      <c r="I106" s="883"/>
      <c r="J106" s="16"/>
      <c r="K106" s="16"/>
      <c r="L106" s="16"/>
    </row>
    <row r="107" spans="1:12" ht="66" customHeight="1" x14ac:dyDescent="0.2">
      <c r="A107" s="16"/>
      <c r="B107" s="16"/>
      <c r="C107" s="16"/>
      <c r="D107" s="878" t="s">
        <v>446</v>
      </c>
      <c r="E107" s="878"/>
      <c r="F107" s="883" t="s">
        <v>447</v>
      </c>
      <c r="G107" s="883"/>
      <c r="H107" s="883"/>
      <c r="I107" s="883"/>
      <c r="J107" s="16"/>
      <c r="K107" s="16"/>
      <c r="L107" s="16"/>
    </row>
    <row r="108" spans="1:12" ht="56.1" customHeight="1" x14ac:dyDescent="0.2">
      <c r="A108" s="16"/>
      <c r="B108" s="16"/>
      <c r="C108" s="16"/>
      <c r="D108" s="878" t="s">
        <v>448</v>
      </c>
      <c r="E108" s="878"/>
      <c r="F108" s="883" t="s">
        <v>449</v>
      </c>
      <c r="G108" s="883"/>
      <c r="H108" s="883"/>
      <c r="I108" s="883"/>
      <c r="J108" s="16"/>
      <c r="K108" s="16"/>
      <c r="L108" s="16"/>
    </row>
    <row r="109" spans="1:12" ht="45" customHeight="1" x14ac:dyDescent="0.2">
      <c r="A109" s="16"/>
      <c r="B109" s="16"/>
      <c r="C109" s="16"/>
      <c r="D109" s="878" t="s">
        <v>450</v>
      </c>
      <c r="E109" s="878"/>
      <c r="F109" s="883" t="s">
        <v>451</v>
      </c>
      <c r="G109" s="883"/>
      <c r="H109" s="883"/>
      <c r="I109" s="883"/>
      <c r="J109" s="16"/>
      <c r="K109" s="16"/>
      <c r="L109" s="16"/>
    </row>
    <row r="110" spans="1:12" ht="45" customHeight="1" x14ac:dyDescent="0.2">
      <c r="A110" s="16"/>
      <c r="B110" s="16"/>
      <c r="C110" s="16"/>
      <c r="D110" s="878" t="s">
        <v>452</v>
      </c>
      <c r="E110" s="878"/>
      <c r="F110" s="883" t="s">
        <v>453</v>
      </c>
      <c r="G110" s="883"/>
      <c r="H110" s="883"/>
      <c r="I110" s="883"/>
      <c r="J110" s="16"/>
      <c r="K110" s="16"/>
      <c r="L110" s="16"/>
    </row>
    <row r="111" spans="1:12" ht="45" customHeight="1" x14ac:dyDescent="0.2">
      <c r="A111" s="16"/>
      <c r="B111" s="16"/>
      <c r="C111" s="16"/>
      <c r="D111" s="878" t="s">
        <v>454</v>
      </c>
      <c r="E111" s="878"/>
      <c r="F111" s="883" t="s">
        <v>455</v>
      </c>
      <c r="G111" s="883"/>
      <c r="H111" s="883"/>
      <c r="I111" s="883"/>
      <c r="J111" s="16"/>
      <c r="K111" s="16"/>
      <c r="L111" s="16"/>
    </row>
    <row r="112" spans="1:12" ht="56.1" customHeight="1" x14ac:dyDescent="0.2">
      <c r="A112" s="16"/>
      <c r="B112" s="16"/>
      <c r="C112" s="16"/>
      <c r="D112" s="878" t="s">
        <v>456</v>
      </c>
      <c r="E112" s="878"/>
      <c r="F112" s="883" t="s">
        <v>457</v>
      </c>
      <c r="G112" s="883"/>
      <c r="H112" s="883"/>
      <c r="I112" s="883"/>
      <c r="J112" s="16"/>
      <c r="K112" s="16"/>
      <c r="L112" s="16"/>
    </row>
    <row r="113" spans="1:12" ht="30" customHeight="1" x14ac:dyDescent="0.2">
      <c r="A113" s="16"/>
      <c r="B113" s="16"/>
      <c r="C113" s="16"/>
      <c r="D113" s="878" t="s">
        <v>300</v>
      </c>
      <c r="E113" s="878"/>
      <c r="F113" s="883" t="s">
        <v>458</v>
      </c>
      <c r="G113" s="883"/>
      <c r="H113" s="883"/>
      <c r="I113" s="883"/>
      <c r="J113" s="16"/>
      <c r="K113" s="16"/>
      <c r="L113" s="16"/>
    </row>
    <row r="114" spans="1:12" ht="30" customHeight="1" x14ac:dyDescent="0.2">
      <c r="A114" s="16"/>
      <c r="B114" s="16"/>
      <c r="C114" s="16"/>
      <c r="D114" s="878" t="s">
        <v>459</v>
      </c>
      <c r="E114" s="878"/>
      <c r="F114" s="883" t="s">
        <v>460</v>
      </c>
      <c r="G114" s="883"/>
      <c r="H114" s="883"/>
      <c r="I114" s="883"/>
      <c r="J114" s="16"/>
      <c r="K114" s="16"/>
      <c r="L114" s="16"/>
    </row>
    <row r="115" spans="1:12" ht="30" customHeight="1" x14ac:dyDescent="0.2">
      <c r="A115" s="16"/>
      <c r="B115" s="16"/>
      <c r="C115" s="16"/>
      <c r="D115" s="878" t="s">
        <v>461</v>
      </c>
      <c r="E115" s="878"/>
      <c r="F115" s="883" t="s">
        <v>462</v>
      </c>
      <c r="G115" s="883"/>
      <c r="H115" s="883"/>
      <c r="I115" s="883"/>
      <c r="J115" s="16"/>
      <c r="K115" s="16"/>
      <c r="L115" s="16"/>
    </row>
    <row r="116" spans="1:12" ht="45" customHeight="1" x14ac:dyDescent="0.2">
      <c r="A116" s="16"/>
      <c r="B116" s="16"/>
      <c r="C116" s="16"/>
      <c r="D116" s="878" t="s">
        <v>463</v>
      </c>
      <c r="E116" s="878"/>
      <c r="F116" s="883" t="s">
        <v>464</v>
      </c>
      <c r="G116" s="883"/>
      <c r="H116" s="883"/>
      <c r="I116" s="883"/>
      <c r="J116" s="16"/>
      <c r="K116" s="16"/>
      <c r="L116" s="16"/>
    </row>
    <row r="117" spans="1:12" ht="30" customHeight="1" x14ac:dyDescent="0.2">
      <c r="A117" s="16"/>
      <c r="B117" s="16"/>
      <c r="C117" s="16"/>
      <c r="D117" s="878" t="s">
        <v>465</v>
      </c>
      <c r="E117" s="878"/>
      <c r="F117" s="883" t="s">
        <v>466</v>
      </c>
      <c r="G117" s="883"/>
      <c r="H117" s="883"/>
      <c r="I117" s="883"/>
      <c r="J117" s="16"/>
      <c r="K117" s="16"/>
      <c r="L117" s="16"/>
    </row>
    <row r="118" spans="1:12" ht="45" customHeight="1" x14ac:dyDescent="0.2">
      <c r="A118" s="16"/>
      <c r="B118" s="16"/>
      <c r="C118" s="16"/>
      <c r="D118" s="878" t="s">
        <v>467</v>
      </c>
      <c r="E118" s="878"/>
      <c r="F118" s="883" t="s">
        <v>468</v>
      </c>
      <c r="G118" s="883"/>
      <c r="H118" s="883"/>
      <c r="I118" s="883"/>
      <c r="J118" s="16"/>
      <c r="K118" s="16"/>
      <c r="L118" s="16"/>
    </row>
    <row r="119" spans="1:12" ht="30" customHeight="1" x14ac:dyDescent="0.2">
      <c r="A119" s="16"/>
      <c r="B119" s="16"/>
      <c r="C119" s="16"/>
      <c r="D119" s="878" t="s">
        <v>469</v>
      </c>
      <c r="E119" s="878"/>
      <c r="F119" s="883" t="s">
        <v>470</v>
      </c>
      <c r="G119" s="883"/>
      <c r="H119" s="883"/>
      <c r="I119" s="883"/>
      <c r="J119" s="16"/>
      <c r="K119" s="16"/>
      <c r="L119" s="16"/>
    </row>
    <row r="120" spans="1:12" ht="30" customHeight="1" x14ac:dyDescent="0.2">
      <c r="A120" s="16"/>
      <c r="B120" s="16"/>
      <c r="C120" s="16"/>
      <c r="D120" s="878" t="s">
        <v>471</v>
      </c>
      <c r="E120" s="878"/>
      <c r="F120" s="877" t="s">
        <v>472</v>
      </c>
      <c r="G120" s="877"/>
      <c r="H120" s="877"/>
      <c r="I120" s="877"/>
      <c r="J120" s="16"/>
      <c r="K120" s="16"/>
      <c r="L120" s="16"/>
    </row>
    <row r="121" spans="1:12" ht="30" customHeight="1" x14ac:dyDescent="0.2">
      <c r="A121" s="16"/>
      <c r="B121" s="16"/>
      <c r="C121" s="16"/>
      <c r="D121" s="878" t="s">
        <v>473</v>
      </c>
      <c r="E121" s="878"/>
      <c r="F121" s="877" t="s">
        <v>474</v>
      </c>
      <c r="G121" s="877"/>
      <c r="H121" s="877"/>
      <c r="I121" s="877"/>
      <c r="J121" s="16"/>
      <c r="K121" s="16"/>
      <c r="L121" s="16"/>
    </row>
    <row r="122" spans="1:12" ht="30" customHeight="1" x14ac:dyDescent="0.2">
      <c r="A122" s="16"/>
      <c r="B122" s="16"/>
      <c r="C122" s="16"/>
      <c r="D122" s="878" t="s">
        <v>475</v>
      </c>
      <c r="E122" s="878"/>
      <c r="F122" s="877" t="s">
        <v>476</v>
      </c>
      <c r="G122" s="877"/>
      <c r="H122" s="877"/>
      <c r="I122" s="877"/>
      <c r="J122" s="16"/>
      <c r="K122" s="16"/>
      <c r="L122" s="16"/>
    </row>
    <row r="123" spans="1:12" ht="30" customHeight="1" x14ac:dyDescent="0.2">
      <c r="A123" s="16"/>
      <c r="B123" s="16"/>
      <c r="C123" s="16"/>
      <c r="D123" s="878" t="s">
        <v>477</v>
      </c>
      <c r="E123" s="878"/>
      <c r="F123" s="877" t="s">
        <v>478</v>
      </c>
      <c r="G123" s="877"/>
      <c r="H123" s="877"/>
      <c r="I123" s="877"/>
      <c r="J123" s="16"/>
      <c r="K123" s="16"/>
      <c r="L123" s="16"/>
    </row>
    <row r="124" spans="1:12" ht="20.100000000000001" customHeight="1" x14ac:dyDescent="0.2">
      <c r="A124" s="16"/>
      <c r="B124" s="16"/>
      <c r="C124" s="16"/>
      <c r="D124" s="128"/>
      <c r="E124" s="128"/>
      <c r="F124" s="128"/>
      <c r="G124" s="128"/>
      <c r="H124" s="128"/>
      <c r="I124" s="128"/>
      <c r="J124" s="16"/>
      <c r="K124" s="16"/>
      <c r="L124" s="16"/>
    </row>
    <row r="125" spans="1:12" x14ac:dyDescent="0.2">
      <c r="A125" s="16"/>
      <c r="B125" s="16"/>
      <c r="C125" s="16"/>
      <c r="D125" s="906" t="s">
        <v>34</v>
      </c>
      <c r="E125" s="906"/>
      <c r="F125" s="906"/>
      <c r="G125" s="906"/>
      <c r="H125" s="906"/>
      <c r="I125" s="906"/>
      <c r="J125" s="16"/>
      <c r="K125" s="16"/>
      <c r="L125" s="16"/>
    </row>
    <row r="126" spans="1:12" ht="18" customHeight="1" x14ac:dyDescent="0.2">
      <c r="A126" s="16"/>
      <c r="B126" s="16"/>
      <c r="C126" s="16"/>
      <c r="D126" s="907" t="s">
        <v>428</v>
      </c>
      <c r="E126" s="908"/>
      <c r="F126" s="909" t="s">
        <v>429</v>
      </c>
      <c r="G126" s="909"/>
      <c r="H126" s="909"/>
      <c r="I126" s="910"/>
      <c r="J126" s="16"/>
      <c r="K126" s="16"/>
      <c r="L126" s="16"/>
    </row>
    <row r="127" spans="1:12" ht="5.0999999999999996" customHeight="1" x14ac:dyDescent="0.2">
      <c r="A127" s="16"/>
      <c r="B127" s="16"/>
      <c r="C127" s="16"/>
      <c r="D127" s="128"/>
      <c r="E127" s="128"/>
      <c r="F127" s="128"/>
      <c r="G127" s="128"/>
      <c r="H127" s="128"/>
      <c r="I127" s="128"/>
      <c r="J127" s="16"/>
      <c r="K127" s="16"/>
      <c r="L127" s="16"/>
    </row>
    <row r="128" spans="1:12" ht="45" customHeight="1" x14ac:dyDescent="0.2">
      <c r="A128" s="16"/>
      <c r="B128" s="16"/>
      <c r="C128" s="16"/>
      <c r="D128" s="878" t="s">
        <v>479</v>
      </c>
      <c r="E128" s="878"/>
      <c r="F128" s="883" t="s">
        <v>480</v>
      </c>
      <c r="G128" s="883"/>
      <c r="H128" s="883"/>
      <c r="I128" s="883"/>
      <c r="J128" s="16"/>
      <c r="K128" s="16"/>
      <c r="L128" s="16"/>
    </row>
    <row r="129" spans="1:12" ht="45" customHeight="1" x14ac:dyDescent="0.2">
      <c r="A129" s="16"/>
      <c r="B129" s="16"/>
      <c r="C129" s="16"/>
      <c r="D129" s="878" t="s">
        <v>481</v>
      </c>
      <c r="E129" s="878"/>
      <c r="F129" s="883" t="s">
        <v>482</v>
      </c>
      <c r="G129" s="883"/>
      <c r="H129" s="883"/>
      <c r="I129" s="883"/>
      <c r="J129" s="16"/>
      <c r="K129" s="16"/>
      <c r="L129" s="16"/>
    </row>
    <row r="130" spans="1:12" ht="45" customHeight="1" x14ac:dyDescent="0.2">
      <c r="A130" s="16"/>
      <c r="B130" s="16"/>
      <c r="C130" s="16"/>
      <c r="D130" s="878" t="s">
        <v>483</v>
      </c>
      <c r="E130" s="878"/>
      <c r="F130" s="883" t="s">
        <v>484</v>
      </c>
      <c r="G130" s="883"/>
      <c r="H130" s="883"/>
      <c r="I130" s="883"/>
      <c r="J130" s="16"/>
      <c r="K130" s="16"/>
      <c r="L130" s="16"/>
    </row>
    <row r="131" spans="1:12" ht="20.100000000000001" customHeight="1" x14ac:dyDescent="0.2">
      <c r="A131" s="16"/>
      <c r="B131" s="16"/>
      <c r="C131" s="16"/>
      <c r="D131" s="128"/>
      <c r="E131" s="128"/>
      <c r="F131" s="128"/>
      <c r="G131" s="128"/>
      <c r="H131" s="128"/>
      <c r="I131" s="128"/>
      <c r="J131" s="16"/>
      <c r="K131" s="16"/>
      <c r="L131" s="16"/>
    </row>
    <row r="132" spans="1:12" x14ac:dyDescent="0.2">
      <c r="A132" s="16"/>
      <c r="B132" s="16"/>
      <c r="C132" s="16"/>
      <c r="D132" s="911" t="s">
        <v>37</v>
      </c>
      <c r="E132" s="911"/>
      <c r="F132" s="911"/>
      <c r="G132" s="911"/>
      <c r="H132" s="911"/>
      <c r="I132" s="911"/>
      <c r="J132" s="16"/>
      <c r="K132" s="16"/>
      <c r="L132" s="16"/>
    </row>
    <row r="133" spans="1:12" ht="18" customHeight="1" x14ac:dyDescent="0.2">
      <c r="A133" s="16"/>
      <c r="B133" s="16"/>
      <c r="C133" s="16"/>
      <c r="D133" s="912" t="s">
        <v>428</v>
      </c>
      <c r="E133" s="913"/>
      <c r="F133" s="914" t="s">
        <v>429</v>
      </c>
      <c r="G133" s="914"/>
      <c r="H133" s="914"/>
      <c r="I133" s="915"/>
      <c r="J133" s="16"/>
      <c r="K133" s="16"/>
      <c r="L133" s="16"/>
    </row>
    <row r="134" spans="1:12" ht="5.0999999999999996" customHeight="1" x14ac:dyDescent="0.2">
      <c r="A134" s="16"/>
      <c r="B134" s="16"/>
      <c r="C134" s="16"/>
      <c r="D134" s="128"/>
      <c r="E134" s="128"/>
      <c r="F134" s="128"/>
      <c r="G134" s="128"/>
      <c r="H134" s="128"/>
      <c r="I134" s="128"/>
      <c r="J134" s="16"/>
      <c r="K134" s="16"/>
      <c r="L134" s="16"/>
    </row>
    <row r="135" spans="1:12" ht="30" customHeight="1" x14ac:dyDescent="0.2">
      <c r="A135" s="16"/>
      <c r="B135" s="16"/>
      <c r="C135" s="16"/>
      <c r="D135" s="878" t="s">
        <v>485</v>
      </c>
      <c r="E135" s="878"/>
      <c r="F135" s="883" t="s">
        <v>486</v>
      </c>
      <c r="G135" s="883"/>
      <c r="H135" s="883"/>
      <c r="I135" s="883"/>
      <c r="J135" s="16"/>
      <c r="K135" s="16"/>
      <c r="L135" s="16"/>
    </row>
    <row r="136" spans="1:12" ht="30" customHeight="1" x14ac:dyDescent="0.2">
      <c r="A136" s="16"/>
      <c r="B136" s="16"/>
      <c r="C136" s="16"/>
      <c r="D136" s="878" t="s">
        <v>487</v>
      </c>
      <c r="E136" s="878"/>
      <c r="F136" s="883" t="s">
        <v>488</v>
      </c>
      <c r="G136" s="883"/>
      <c r="H136" s="883"/>
      <c r="I136" s="883"/>
      <c r="J136" s="16"/>
      <c r="K136" s="16"/>
      <c r="L136" s="16"/>
    </row>
    <row r="137" spans="1:12" ht="30" customHeight="1" x14ac:dyDescent="0.2">
      <c r="A137" s="16"/>
      <c r="B137" s="16"/>
      <c r="C137" s="16"/>
      <c r="D137" s="878" t="s">
        <v>311</v>
      </c>
      <c r="E137" s="878"/>
      <c r="F137" s="883" t="s">
        <v>489</v>
      </c>
      <c r="G137" s="883"/>
      <c r="H137" s="883"/>
      <c r="I137" s="883"/>
      <c r="J137" s="16"/>
      <c r="K137" s="16"/>
      <c r="L137" s="16"/>
    </row>
    <row r="138" spans="1:12" ht="30" customHeight="1" x14ac:dyDescent="0.2">
      <c r="A138" s="16"/>
      <c r="B138" s="16"/>
      <c r="C138" s="16"/>
      <c r="D138" s="878" t="s">
        <v>312</v>
      </c>
      <c r="E138" s="878"/>
      <c r="F138" s="883" t="s">
        <v>490</v>
      </c>
      <c r="G138" s="883"/>
      <c r="H138" s="883"/>
      <c r="I138" s="883"/>
      <c r="J138" s="16"/>
      <c r="K138" s="16"/>
      <c r="L138" s="16"/>
    </row>
    <row r="139" spans="1:12" ht="30" customHeight="1" x14ac:dyDescent="0.2">
      <c r="A139" s="16"/>
      <c r="B139" s="16"/>
      <c r="C139" s="16"/>
      <c r="D139" s="878" t="s">
        <v>313</v>
      </c>
      <c r="E139" s="878"/>
      <c r="F139" s="883" t="s">
        <v>491</v>
      </c>
      <c r="G139" s="883"/>
      <c r="H139" s="883"/>
      <c r="I139" s="883"/>
      <c r="J139" s="16"/>
      <c r="K139" s="16"/>
      <c r="L139" s="16"/>
    </row>
    <row r="140" spans="1:12" ht="30" customHeight="1" x14ac:dyDescent="0.2">
      <c r="A140" s="16"/>
      <c r="B140" s="16"/>
      <c r="C140" s="16"/>
      <c r="D140" s="878" t="s">
        <v>492</v>
      </c>
      <c r="E140" s="878"/>
      <c r="F140" s="883" t="s">
        <v>493</v>
      </c>
      <c r="G140" s="883"/>
      <c r="H140" s="883"/>
      <c r="I140" s="883"/>
      <c r="J140" s="16"/>
      <c r="K140" s="16"/>
      <c r="L140" s="16"/>
    </row>
    <row r="141" spans="1:12" ht="30" customHeight="1" x14ac:dyDescent="0.2">
      <c r="A141" s="16"/>
      <c r="B141" s="16"/>
      <c r="C141" s="16"/>
      <c r="D141" s="878" t="s">
        <v>494</v>
      </c>
      <c r="E141" s="878"/>
      <c r="F141" s="883" t="s">
        <v>495</v>
      </c>
      <c r="G141" s="883"/>
      <c r="H141" s="883"/>
      <c r="I141" s="883"/>
      <c r="J141" s="16"/>
      <c r="K141" s="16"/>
      <c r="L141" s="16"/>
    </row>
    <row r="142" spans="1:12" ht="30" customHeight="1" x14ac:dyDescent="0.2">
      <c r="A142" s="16"/>
      <c r="B142" s="16"/>
      <c r="C142" s="16"/>
      <c r="D142" s="878" t="s">
        <v>496</v>
      </c>
      <c r="E142" s="878"/>
      <c r="F142" s="883" t="s">
        <v>497</v>
      </c>
      <c r="G142" s="883"/>
      <c r="H142" s="883"/>
      <c r="I142" s="883"/>
      <c r="J142" s="16"/>
      <c r="K142" s="16"/>
      <c r="L142" s="16"/>
    </row>
    <row r="143" spans="1:12" ht="45" customHeight="1" x14ac:dyDescent="0.2">
      <c r="A143" s="16"/>
      <c r="B143" s="16"/>
      <c r="C143" s="16"/>
      <c r="D143" s="878" t="s">
        <v>314</v>
      </c>
      <c r="E143" s="878"/>
      <c r="F143" s="883" t="s">
        <v>498</v>
      </c>
      <c r="G143" s="883"/>
      <c r="H143" s="883"/>
      <c r="I143" s="883"/>
      <c r="J143" s="16"/>
      <c r="K143" s="16"/>
      <c r="L143" s="16"/>
    </row>
    <row r="144" spans="1:12" ht="35.1" customHeight="1" x14ac:dyDescent="0.2">
      <c r="A144" s="16"/>
      <c r="B144" s="16"/>
      <c r="C144" s="16"/>
      <c r="D144" s="878" t="s">
        <v>499</v>
      </c>
      <c r="E144" s="878"/>
      <c r="F144" s="883" t="s">
        <v>500</v>
      </c>
      <c r="G144" s="883"/>
      <c r="H144" s="883"/>
      <c r="I144" s="883"/>
      <c r="J144" s="16"/>
      <c r="K144" s="16"/>
      <c r="L144" s="16"/>
    </row>
    <row r="145" spans="1:12" ht="45" customHeight="1" x14ac:dyDescent="0.2">
      <c r="A145" s="16"/>
      <c r="B145" s="16"/>
      <c r="C145" s="16"/>
      <c r="D145" s="878" t="s">
        <v>501</v>
      </c>
      <c r="E145" s="878"/>
      <c r="F145" s="883" t="s">
        <v>502</v>
      </c>
      <c r="G145" s="883"/>
      <c r="H145" s="883"/>
      <c r="I145" s="883"/>
      <c r="J145" s="16"/>
      <c r="K145" s="16"/>
      <c r="L145" s="16"/>
    </row>
    <row r="146" spans="1:12" ht="35.1" customHeight="1" x14ac:dyDescent="0.2">
      <c r="A146" s="16"/>
      <c r="B146" s="16"/>
      <c r="C146" s="16"/>
      <c r="D146" s="878" t="s">
        <v>503</v>
      </c>
      <c r="E146" s="878"/>
      <c r="F146" s="883" t="s">
        <v>504</v>
      </c>
      <c r="G146" s="883"/>
      <c r="H146" s="883"/>
      <c r="I146" s="883"/>
      <c r="J146" s="16"/>
      <c r="K146" s="16"/>
      <c r="L146" s="16"/>
    </row>
    <row r="147" spans="1:12" ht="80.099999999999994" customHeight="1" x14ac:dyDescent="0.2">
      <c r="A147" s="16"/>
      <c r="B147" s="16"/>
      <c r="C147" s="16"/>
      <c r="D147" s="878" t="s">
        <v>505</v>
      </c>
      <c r="E147" s="878"/>
      <c r="F147" s="883" t="s">
        <v>506</v>
      </c>
      <c r="G147" s="883"/>
      <c r="H147" s="883"/>
      <c r="I147" s="883"/>
      <c r="J147" s="16"/>
      <c r="K147" s="16"/>
      <c r="L147" s="16"/>
    </row>
    <row r="148" spans="1:12" ht="35.1" customHeight="1" x14ac:dyDescent="0.2">
      <c r="A148" s="16"/>
      <c r="B148" s="16"/>
      <c r="C148" s="16"/>
      <c r="D148" s="878" t="s">
        <v>507</v>
      </c>
      <c r="E148" s="878"/>
      <c r="F148" s="883" t="s">
        <v>508</v>
      </c>
      <c r="G148" s="883"/>
      <c r="H148" s="883"/>
      <c r="I148" s="883"/>
      <c r="J148" s="16"/>
      <c r="K148" s="16"/>
      <c r="L148" s="16"/>
    </row>
    <row r="149" spans="1:12" ht="35.1" customHeight="1" x14ac:dyDescent="0.2">
      <c r="A149" s="16"/>
      <c r="B149" s="16"/>
      <c r="C149" s="16"/>
      <c r="D149" s="916" t="s">
        <v>509</v>
      </c>
      <c r="E149" s="916"/>
      <c r="F149" s="917" t="s">
        <v>510</v>
      </c>
      <c r="G149" s="917"/>
      <c r="H149" s="917"/>
      <c r="I149" s="917"/>
      <c r="J149" s="16"/>
      <c r="K149" s="16"/>
      <c r="L149" s="16"/>
    </row>
    <row r="150" spans="1:12" ht="20.100000000000001" customHeight="1" x14ac:dyDescent="0.2">
      <c r="A150" s="16"/>
      <c r="B150" s="16"/>
      <c r="C150" s="16"/>
      <c r="D150" s="916" t="s">
        <v>511</v>
      </c>
      <c r="E150" s="916"/>
      <c r="F150" s="917" t="s">
        <v>512</v>
      </c>
      <c r="G150" s="917"/>
      <c r="H150" s="917"/>
      <c r="I150" s="917"/>
      <c r="J150" s="16"/>
      <c r="K150" s="16"/>
      <c r="L150" s="16"/>
    </row>
    <row r="151" spans="1:12" ht="35.1" customHeight="1" x14ac:dyDescent="0.2">
      <c r="A151" s="16"/>
      <c r="B151" s="16"/>
      <c r="C151" s="16"/>
      <c r="D151" s="878" t="s">
        <v>513</v>
      </c>
      <c r="E151" s="878"/>
      <c r="F151" s="883" t="s">
        <v>514</v>
      </c>
      <c r="G151" s="883"/>
      <c r="H151" s="883"/>
      <c r="I151" s="883"/>
      <c r="J151" s="16"/>
      <c r="K151" s="16"/>
      <c r="L151" s="16"/>
    </row>
    <row r="152" spans="1:12" ht="30" customHeight="1" x14ac:dyDescent="0.2">
      <c r="A152" s="16"/>
      <c r="B152" s="16"/>
      <c r="C152" s="16"/>
      <c r="D152" s="878" t="s">
        <v>325</v>
      </c>
      <c r="E152" s="878"/>
      <c r="F152" s="883" t="s">
        <v>515</v>
      </c>
      <c r="G152" s="883"/>
      <c r="H152" s="883"/>
      <c r="I152" s="883"/>
      <c r="J152" s="16"/>
      <c r="K152" s="16"/>
      <c r="L152" s="16"/>
    </row>
    <row r="153" spans="1:12" ht="30" customHeight="1" x14ac:dyDescent="0.2">
      <c r="A153" s="16"/>
      <c r="B153" s="16"/>
      <c r="C153" s="16"/>
      <c r="D153" s="878" t="s">
        <v>516</v>
      </c>
      <c r="E153" s="878"/>
      <c r="F153" s="883" t="s">
        <v>517</v>
      </c>
      <c r="G153" s="883"/>
      <c r="H153" s="883"/>
      <c r="I153" s="883"/>
      <c r="J153" s="16"/>
      <c r="K153" s="16"/>
      <c r="L153" s="16"/>
    </row>
    <row r="154" spans="1:12" ht="30" customHeight="1" x14ac:dyDescent="0.2">
      <c r="A154" s="16"/>
      <c r="B154" s="16"/>
      <c r="C154" s="16"/>
      <c r="D154" s="878" t="s">
        <v>518</v>
      </c>
      <c r="E154" s="878"/>
      <c r="F154" s="883" t="s">
        <v>519</v>
      </c>
      <c r="G154" s="883"/>
      <c r="H154" s="883"/>
      <c r="I154" s="883"/>
      <c r="J154" s="16"/>
      <c r="K154" s="16"/>
      <c r="L154" s="16"/>
    </row>
    <row r="155" spans="1:12" ht="30" customHeight="1" x14ac:dyDescent="0.2">
      <c r="A155" s="16"/>
      <c r="B155" s="16"/>
      <c r="C155" s="16"/>
      <c r="D155" s="878" t="s">
        <v>327</v>
      </c>
      <c r="E155" s="878"/>
      <c r="F155" s="883" t="s">
        <v>520</v>
      </c>
      <c r="G155" s="883"/>
      <c r="H155" s="883"/>
      <c r="I155" s="883"/>
      <c r="J155" s="16"/>
      <c r="K155" s="16"/>
      <c r="L155" s="16"/>
    </row>
    <row r="156" spans="1:12" ht="18" customHeight="1" x14ac:dyDescent="0.2">
      <c r="A156" s="16"/>
      <c r="B156" s="16"/>
      <c r="C156" s="16"/>
      <c r="D156" s="898"/>
      <c r="E156" s="898"/>
      <c r="F156" s="883"/>
      <c r="G156" s="883"/>
      <c r="H156" s="883"/>
      <c r="I156" s="883"/>
      <c r="J156" s="16"/>
      <c r="K156" s="16"/>
      <c r="L156" s="16"/>
    </row>
    <row r="157" spans="1:12" ht="18" customHeight="1" x14ac:dyDescent="0.2">
      <c r="A157" s="16"/>
      <c r="B157" s="16"/>
      <c r="C157" s="16"/>
      <c r="D157" s="898"/>
      <c r="E157" s="898"/>
      <c r="F157" s="883"/>
      <c r="G157" s="883"/>
      <c r="H157" s="883"/>
      <c r="I157" s="883"/>
      <c r="J157" s="16"/>
      <c r="K157" s="16"/>
      <c r="L157" s="16"/>
    </row>
    <row r="158" spans="1:12" x14ac:dyDescent="0.2">
      <c r="A158" s="16"/>
      <c r="B158" s="16"/>
      <c r="C158" s="893" t="s">
        <v>67</v>
      </c>
      <c r="D158" s="893"/>
      <c r="E158" s="16"/>
      <c r="F158" s="16"/>
      <c r="G158" s="16"/>
      <c r="H158" s="16"/>
      <c r="I158" s="16"/>
      <c r="J158" s="16"/>
      <c r="K158" s="16"/>
      <c r="L158" s="16"/>
    </row>
    <row r="159" spans="1:12" x14ac:dyDescent="0.2">
      <c r="A159" s="16"/>
      <c r="B159" s="16"/>
      <c r="C159" s="16"/>
      <c r="D159" s="16"/>
      <c r="E159" s="16"/>
      <c r="F159" s="16"/>
      <c r="G159" s="16"/>
      <c r="H159" s="16"/>
      <c r="I159" s="16"/>
      <c r="J159" s="16"/>
      <c r="K159" s="16"/>
      <c r="L159" s="16"/>
    </row>
    <row r="160" spans="1:12" x14ac:dyDescent="0.2">
      <c r="A160" s="16"/>
      <c r="B160" s="16"/>
      <c r="C160" s="16"/>
      <c r="D160" s="16"/>
      <c r="E160" s="16"/>
      <c r="F160" s="16"/>
      <c r="G160" s="16"/>
      <c r="H160" s="16"/>
      <c r="I160" s="16"/>
      <c r="J160" s="16"/>
      <c r="K160" s="16"/>
      <c r="L160" s="16"/>
    </row>
    <row r="161" spans="1:12" x14ac:dyDescent="0.2">
      <c r="A161" s="16"/>
      <c r="B161" s="16"/>
      <c r="C161" s="16"/>
      <c r="D161" s="16"/>
      <c r="E161" s="16"/>
      <c r="F161" s="16"/>
      <c r="G161" s="16"/>
      <c r="H161" s="16"/>
      <c r="I161" s="16"/>
      <c r="J161" s="16"/>
      <c r="K161" s="16"/>
      <c r="L161" s="16"/>
    </row>
    <row r="162" spans="1:12" x14ac:dyDescent="0.2">
      <c r="A162" s="16"/>
      <c r="B162" s="16"/>
      <c r="C162" s="16"/>
      <c r="D162" s="16"/>
      <c r="E162" s="16"/>
      <c r="F162" s="16"/>
      <c r="G162" s="16"/>
      <c r="H162" s="16"/>
      <c r="I162" s="16"/>
      <c r="J162" s="16"/>
      <c r="K162" s="16"/>
      <c r="L162" s="16"/>
    </row>
    <row r="163" spans="1:12" ht="15" thickBot="1" x14ac:dyDescent="0.25">
      <c r="A163" s="16"/>
      <c r="B163" s="16"/>
      <c r="C163" s="16"/>
      <c r="D163" s="16"/>
      <c r="E163" s="16"/>
      <c r="F163" s="16"/>
      <c r="G163" s="16"/>
      <c r="H163" s="16"/>
      <c r="I163" s="16"/>
      <c r="J163" s="16"/>
      <c r="K163" s="16"/>
      <c r="L163" s="16"/>
    </row>
    <row r="164" spans="1:12" ht="9.9499999999999993" customHeight="1" x14ac:dyDescent="0.2">
      <c r="A164" s="16"/>
      <c r="B164" s="549"/>
      <c r="C164" s="549"/>
      <c r="D164" s="549"/>
      <c r="E164" s="549"/>
      <c r="F164" s="549"/>
      <c r="G164" s="549"/>
      <c r="H164" s="549"/>
      <c r="I164" s="549"/>
      <c r="J164" s="549"/>
      <c r="K164" s="549"/>
      <c r="L164" s="16"/>
    </row>
  </sheetData>
  <mergeCells count="188">
    <mergeCell ref="H25:I25"/>
    <mergeCell ref="H26:I26"/>
    <mergeCell ref="D155:E155"/>
    <mergeCell ref="F155:I155"/>
    <mergeCell ref="D154:E154"/>
    <mergeCell ref="F154:I154"/>
    <mergeCell ref="D146:E146"/>
    <mergeCell ref="F146:I146"/>
    <mergeCell ref="D147:E147"/>
    <mergeCell ref="F147:I147"/>
    <mergeCell ref="D151:E151"/>
    <mergeCell ref="F151:I151"/>
    <mergeCell ref="D152:E152"/>
    <mergeCell ref="F152:I152"/>
    <mergeCell ref="D153:E153"/>
    <mergeCell ref="F153:I153"/>
    <mergeCell ref="D148:E148"/>
    <mergeCell ref="F148:I148"/>
    <mergeCell ref="D149:E149"/>
    <mergeCell ref="D150:E150"/>
    <mergeCell ref="F149:I149"/>
    <mergeCell ref="F150:I150"/>
    <mergeCell ref="D136:E136"/>
    <mergeCell ref="F136:I136"/>
    <mergeCell ref="D137:E137"/>
    <mergeCell ref="F137:I137"/>
    <mergeCell ref="D138:E138"/>
    <mergeCell ref="F138:I138"/>
    <mergeCell ref="D132:I132"/>
    <mergeCell ref="D133:E133"/>
    <mergeCell ref="F133:I133"/>
    <mergeCell ref="D135:E135"/>
    <mergeCell ref="F135:I135"/>
    <mergeCell ref="D144:E144"/>
    <mergeCell ref="F144:I144"/>
    <mergeCell ref="D145:E145"/>
    <mergeCell ref="F145:I145"/>
    <mergeCell ref="D142:E142"/>
    <mergeCell ref="F142:I142"/>
    <mergeCell ref="F139:I139"/>
    <mergeCell ref="D140:E140"/>
    <mergeCell ref="F140:I140"/>
    <mergeCell ref="D141:E141"/>
    <mergeCell ref="F141:I141"/>
    <mergeCell ref="C46:J46"/>
    <mergeCell ref="D128:E128"/>
    <mergeCell ref="F128:I128"/>
    <mergeCell ref="D129:E129"/>
    <mergeCell ref="F129:I129"/>
    <mergeCell ref="D125:I125"/>
    <mergeCell ref="D126:E126"/>
    <mergeCell ref="F126:I126"/>
    <mergeCell ref="D130:E130"/>
    <mergeCell ref="F130:I130"/>
    <mergeCell ref="H41:I41"/>
    <mergeCell ref="H42:I42"/>
    <mergeCell ref="D23:F23"/>
    <mergeCell ref="H23:I23"/>
    <mergeCell ref="H24:I24"/>
    <mergeCell ref="D24:F24"/>
    <mergeCell ref="D118:E118"/>
    <mergeCell ref="F118:I118"/>
    <mergeCell ref="D119:E119"/>
    <mergeCell ref="F119:I119"/>
    <mergeCell ref="D108:E108"/>
    <mergeCell ref="F108:I108"/>
    <mergeCell ref="D109:E109"/>
    <mergeCell ref="F109:I109"/>
    <mergeCell ref="D110:E110"/>
    <mergeCell ref="F110:I110"/>
    <mergeCell ref="D111:E111"/>
    <mergeCell ref="F111:I111"/>
    <mergeCell ref="D112:E112"/>
    <mergeCell ref="F112:I112"/>
    <mergeCell ref="D113:E113"/>
    <mergeCell ref="F113:I113"/>
    <mergeCell ref="D114:E114"/>
    <mergeCell ref="F114:I114"/>
    <mergeCell ref="C2:G2"/>
    <mergeCell ref="D15:F15"/>
    <mergeCell ref="D14:F14"/>
    <mergeCell ref="D17:F17"/>
    <mergeCell ref="D18:F18"/>
    <mergeCell ref="D20:F20"/>
    <mergeCell ref="C10:J10"/>
    <mergeCell ref="C11:J11"/>
    <mergeCell ref="B4:K4"/>
    <mergeCell ref="I7:K7"/>
    <mergeCell ref="I8:K8"/>
    <mergeCell ref="B6:D6"/>
    <mergeCell ref="B7:D7"/>
    <mergeCell ref="B8:D8"/>
    <mergeCell ref="D21:F21"/>
    <mergeCell ref="D115:E115"/>
    <mergeCell ref="F115:I115"/>
    <mergeCell ref="E50:J50"/>
    <mergeCell ref="E73:J73"/>
    <mergeCell ref="E72:J72"/>
    <mergeCell ref="E74:J74"/>
    <mergeCell ref="E71:J71"/>
    <mergeCell ref="E49:J49"/>
    <mergeCell ref="C47:J47"/>
    <mergeCell ref="E53:J53"/>
    <mergeCell ref="E56:J56"/>
    <mergeCell ref="E58:J58"/>
    <mergeCell ref="E54:J54"/>
    <mergeCell ref="E65:J65"/>
    <mergeCell ref="E70:J70"/>
    <mergeCell ref="E62:J62"/>
    <mergeCell ref="D102:E102"/>
    <mergeCell ref="F102:I102"/>
    <mergeCell ref="E51:J51"/>
    <mergeCell ref="E77:J77"/>
    <mergeCell ref="E81:J81"/>
    <mergeCell ref="F94:I94"/>
    <mergeCell ref="D91:I91"/>
    <mergeCell ref="B164:K164"/>
    <mergeCell ref="E55:J55"/>
    <mergeCell ref="D39:F39"/>
    <mergeCell ref="C158:D158"/>
    <mergeCell ref="H14:I14"/>
    <mergeCell ref="H15:I15"/>
    <mergeCell ref="H16:I16"/>
    <mergeCell ref="H17:I17"/>
    <mergeCell ref="H18:I18"/>
    <mergeCell ref="H19:I19"/>
    <mergeCell ref="H20:I20"/>
    <mergeCell ref="H21:I21"/>
    <mergeCell ref="H22:I22"/>
    <mergeCell ref="D143:E143"/>
    <mergeCell ref="F143:I143"/>
    <mergeCell ref="D156:E156"/>
    <mergeCell ref="F156:I156"/>
    <mergeCell ref="D157:E157"/>
    <mergeCell ref="F157:I157"/>
    <mergeCell ref="D139:E139"/>
    <mergeCell ref="D95:E95"/>
    <mergeCell ref="D96:E96"/>
    <mergeCell ref="F95:I95"/>
    <mergeCell ref="D120:E120"/>
    <mergeCell ref="D25:F25"/>
    <mergeCell ref="D26:F26"/>
    <mergeCell ref="D27:F27"/>
    <mergeCell ref="F96:I96"/>
    <mergeCell ref="D116:E116"/>
    <mergeCell ref="F116:I116"/>
    <mergeCell ref="D117:E117"/>
    <mergeCell ref="D97:E97"/>
    <mergeCell ref="F97:I97"/>
    <mergeCell ref="D98:E98"/>
    <mergeCell ref="F98:I98"/>
    <mergeCell ref="D104:E104"/>
    <mergeCell ref="F104:I104"/>
    <mergeCell ref="D106:E106"/>
    <mergeCell ref="F106:I106"/>
    <mergeCell ref="D107:E107"/>
    <mergeCell ref="F107:I107"/>
    <mergeCell ref="D105:E105"/>
    <mergeCell ref="F105:I105"/>
    <mergeCell ref="F117:I117"/>
    <mergeCell ref="D92:E92"/>
    <mergeCell ref="C88:J88"/>
    <mergeCell ref="C89:J89"/>
    <mergeCell ref="C86:D86"/>
    <mergeCell ref="H27:I27"/>
    <mergeCell ref="H28:I28"/>
    <mergeCell ref="F120:I120"/>
    <mergeCell ref="D121:E121"/>
    <mergeCell ref="F121:I121"/>
    <mergeCell ref="D122:E122"/>
    <mergeCell ref="F122:I122"/>
    <mergeCell ref="D123:E123"/>
    <mergeCell ref="F123:I123"/>
    <mergeCell ref="E80:J80"/>
    <mergeCell ref="E82:J82"/>
    <mergeCell ref="E83:J83"/>
    <mergeCell ref="E84:J84"/>
    <mergeCell ref="E85:J85"/>
    <mergeCell ref="F92:I92"/>
    <mergeCell ref="D94:E94"/>
    <mergeCell ref="D99:E99"/>
    <mergeCell ref="F99:I99"/>
    <mergeCell ref="D101:I101"/>
    <mergeCell ref="E64:J64"/>
    <mergeCell ref="E68:J68"/>
    <mergeCell ref="D42:F42"/>
    <mergeCell ref="D41:F41"/>
    <mergeCell ref="D37:F37"/>
  </mergeCells>
  <hyperlinks>
    <hyperlink ref="B6:D6" location="PeLS!A1" display="Capa" xr:uid="{00000000-0004-0000-0D00-000000000000}"/>
    <hyperlink ref="B7:D7" location="INDICE!A1" display="Índice" xr:uid="{00000000-0004-0000-0D00-000001000000}"/>
    <hyperlink ref="B8:D8" location="LIGA!A1" display="Ligações" xr:uid="{00000000-0004-0000-0D00-000002000000}"/>
    <hyperlink ref="C86" location="FTEC!A1" display="Topo" xr:uid="{00000000-0004-0000-0D00-000003000000}"/>
    <hyperlink ref="C158" location="FTEC!A1" display="Topo" xr:uid="{00000000-0004-0000-0D00-000004000000}"/>
    <hyperlink ref="I7:K7" location="FTEC!A46" display="Lista de Siglas e Acrónimos" xr:uid="{00000000-0004-0000-0D00-000005000000}"/>
    <hyperlink ref="I8:K8" location="FTEC!A88" display="Meta Informação" xr:uid="{00000000-0004-0000-0D00-000006000000}"/>
  </hyperlinks>
  <pageMargins left="0.39370078740157483" right="0.19685039370078741" top="0.39370078740157483" bottom="0.39370078740157483" header="0.31496062992125984" footer="0.31496062992125984"/>
  <pageSetup paperSize="9" scale="68" orientation="portrait" r:id="rId1"/>
  <rowBreaks count="2" manualBreakCount="2">
    <brk id="86" max="16383" man="1"/>
    <brk id="123"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Folha14"/>
  <dimension ref="A1:GW742"/>
  <sheetViews>
    <sheetView topLeftCell="A485" zoomScaleNormal="100" workbookViewId="0">
      <selection activeCell="D509" sqref="D509"/>
    </sheetView>
  </sheetViews>
  <sheetFormatPr defaultColWidth="9.140625" defaultRowHeight="12.75" x14ac:dyDescent="0.2"/>
  <cols>
    <col min="1" max="1" width="57.85546875" style="7" customWidth="1"/>
    <col min="2" max="3" width="12.7109375" style="7" customWidth="1"/>
    <col min="4" max="4" width="14.140625" style="7" customWidth="1"/>
    <col min="5" max="5" width="12.7109375" style="7" customWidth="1"/>
    <col min="6" max="6" width="15.85546875" style="7" customWidth="1"/>
    <col min="7" max="7" width="12.7109375" style="7" customWidth="1"/>
    <col min="8" max="8" width="14.42578125" style="7" customWidth="1"/>
    <col min="9" max="9" width="12.42578125" style="7" customWidth="1"/>
    <col min="10" max="10" width="12.85546875" style="7" bestFit="1" customWidth="1"/>
    <col min="11" max="11" width="12.7109375" style="7" bestFit="1" customWidth="1"/>
    <col min="12" max="12" width="11.140625" style="7" customWidth="1"/>
    <col min="13" max="14" width="12.7109375" style="7" bestFit="1" customWidth="1"/>
    <col min="15" max="15" width="11" style="7" customWidth="1"/>
    <col min="16" max="20" width="13.42578125" style="7" bestFit="1" customWidth="1"/>
    <col min="21" max="21" width="9.140625" style="7" customWidth="1"/>
    <col min="22" max="24" width="13.42578125" style="7" bestFit="1" customWidth="1"/>
    <col min="25" max="25" width="12.28515625" style="7" customWidth="1"/>
    <col min="26" max="28" width="13.42578125" style="7" bestFit="1" customWidth="1"/>
    <col min="29" max="40" width="14.42578125" style="7" bestFit="1" customWidth="1"/>
    <col min="41" max="46" width="13.42578125" style="7" bestFit="1" customWidth="1"/>
    <col min="47" max="49" width="12.7109375" style="7" bestFit="1" customWidth="1"/>
    <col min="50" max="67" width="13.85546875" style="7" bestFit="1" customWidth="1"/>
    <col min="68" max="73" width="12.7109375" style="7" bestFit="1" customWidth="1"/>
    <col min="74" max="82" width="13.42578125" style="7" bestFit="1" customWidth="1"/>
    <col min="83" max="84" width="12.7109375" style="7" bestFit="1" customWidth="1"/>
    <col min="85" max="101" width="13.85546875" style="7" bestFit="1" customWidth="1"/>
    <col min="102" max="103" width="12.7109375" style="7" bestFit="1" customWidth="1"/>
    <col min="104" max="115" width="11.5703125" style="7" bestFit="1" customWidth="1"/>
    <col min="116" max="16384" width="9.140625" style="7"/>
  </cols>
  <sheetData>
    <row r="1" spans="1:13" ht="14.25" x14ac:dyDescent="0.2">
      <c r="A1" s="5" t="s">
        <v>521</v>
      </c>
      <c r="B1" s="7" t="str">
        <f>CONCATENATE(A1," - ",A3)</f>
        <v>Perfil Local de Saúde 2020 - ACES Gerês/Cabreira</v>
      </c>
    </row>
    <row r="2" spans="1:13" ht="15.75" x14ac:dyDescent="0.25">
      <c r="A2" s="328" t="s">
        <v>806</v>
      </c>
      <c r="B2" s="329">
        <v>11</v>
      </c>
      <c r="C2" s="7" t="str">
        <f>RIGHT(B2,1)</f>
        <v>1</v>
      </c>
      <c r="D2" s="7" t="s">
        <v>291</v>
      </c>
      <c r="E2" s="7" t="str">
        <f>UPPER(A2)</f>
        <v>ARS NORTE</v>
      </c>
      <c r="F2" s="7" t="str">
        <f>CONCATENATE(D2," ",E2)</f>
        <v>NA ARS NORTE</v>
      </c>
      <c r="G2" s="7">
        <f>IF(OR(B2=11,B2=15),1,2)</f>
        <v>1</v>
      </c>
      <c r="H2" s="7" t="s">
        <v>522</v>
      </c>
      <c r="I2" s="7" t="str">
        <f>CONCATENATE(H2," ",E2)</f>
        <v>DA ARS NORTE</v>
      </c>
    </row>
    <row r="3" spans="1:13" x14ac:dyDescent="0.2">
      <c r="A3" s="7" t="s">
        <v>807</v>
      </c>
      <c r="B3" s="11">
        <v>107</v>
      </c>
      <c r="C3" s="7" t="str">
        <f>IF(OR(B3=122,B3=123,B3=124,B3=209,B3=402,B3=403,B3=404),"NA","NO")</f>
        <v>NO</v>
      </c>
      <c r="D3" s="7" t="str">
        <f>UPPER(A3)</f>
        <v>ACES GERÊS/CABREIRA</v>
      </c>
      <c r="E3" s="7" t="str">
        <f>CONCATENATE(C3," ",D3)</f>
        <v>NO ACES GERÊS/CABREIRA</v>
      </c>
      <c r="F3" s="7" t="str">
        <f>CONCATENATE(UPPER(C4)," ",D3)</f>
        <v>DO ACES GERÊS/CABREIRA</v>
      </c>
      <c r="G3" s="146"/>
      <c r="H3" s="7" t="str">
        <f>"Este Perfil Local de Saúde proporciona-lhe um olhar rápido mas integrador, sobre a saúde da população da área geográfica de influência " &amp; C4 &amp; D4 &amp; E4 &amp; ". Conjuntamente com outra informação adicional relevante, a obter ou já existente, este Perfil Local de Saúde foi construído para apoiar a tomada de decisão e a intervenção, tendo em vista a melhoria da saúde ao nível " &amp; F4 &amp; " " &amp; G4 &amp; "."</f>
        <v>Este Perfil Local de Saúde proporciona-lhe um olhar rápido mas integrador, sobre a saúde da população da área geográfica de influência do Agrupamento de Centros de Saúde (ACES) Gerês/Cabreira. Conjuntamente com outra informação adicional relevante, a obter ou já existente, este Perfil Local de Saúde foi construído para apoiar a tomada de decisão e a intervenção, tendo em vista a melhoria da saúde ao nível deste ACES.</v>
      </c>
    </row>
    <row r="4" spans="1:13" x14ac:dyDescent="0.2">
      <c r="C4" s="7" t="str">
        <f>IF(OR(B3=122,B3=123,B3=124,B3=209,B3=402,B3=403,B3=404),"da","do")</f>
        <v>do</v>
      </c>
      <c r="D4" s="14" t="str">
        <f>IF(C4="da"," Unidade Local de Saúde (ULS) "," Agrupamento de Centros de Saúde (ACES) ")</f>
        <v xml:space="preserve"> Agrupamento de Centros de Saúde (ACES) </v>
      </c>
      <c r="E4" s="7" t="str">
        <f>IF(C4="da",RIGHT(A3,LEN(A3)-4),RIGHT(A3,LEN(A3)-5))</f>
        <v>Gerês/Cabreira</v>
      </c>
      <c r="F4" s="7" t="str">
        <f>IF(C4="da","desta","deste")</f>
        <v>deste</v>
      </c>
      <c r="G4" s="7" t="str">
        <f>IF(C4="da","ULS","ACES")</f>
        <v>ACES</v>
      </c>
    </row>
    <row r="5" spans="1:13" x14ac:dyDescent="0.2">
      <c r="A5" s="187" t="str">
        <f>INDICE!C11</f>
        <v>QUEM SOMOS?</v>
      </c>
      <c r="B5" s="221">
        <v>1</v>
      </c>
      <c r="C5" s="221" t="s">
        <v>807</v>
      </c>
      <c r="D5" s="221"/>
    </row>
    <row r="6" spans="1:13" x14ac:dyDescent="0.2">
      <c r="B6" s="221"/>
      <c r="C6" s="221" t="str">
        <f>CONCATENATE(C3," ",UPPER(C5))</f>
        <v>NO ACES GERÊS/CABREIRA</v>
      </c>
      <c r="D6" s="221" t="str">
        <f>CONCATENATE(C3," ",UPPER(D5))</f>
        <v xml:space="preserve">NO </v>
      </c>
    </row>
    <row r="7" spans="1:13" x14ac:dyDescent="0.2">
      <c r="A7" s="61" t="s">
        <v>49</v>
      </c>
    </row>
    <row r="8" spans="1:13" x14ac:dyDescent="0.2">
      <c r="A8" s="7" t="s">
        <v>50</v>
      </c>
      <c r="B8" s="7" t="s">
        <v>523</v>
      </c>
      <c r="C8" s="7" t="s">
        <v>524</v>
      </c>
      <c r="D8" s="7" t="s">
        <v>525</v>
      </c>
      <c r="E8" s="7" t="s">
        <v>526</v>
      </c>
      <c r="F8" s="7" t="s">
        <v>527</v>
      </c>
      <c r="G8" s="7" t="s">
        <v>528</v>
      </c>
      <c r="H8" s="7" t="s">
        <v>529</v>
      </c>
      <c r="I8" s="7" t="s">
        <v>530</v>
      </c>
      <c r="J8" s="7" t="s">
        <v>531</v>
      </c>
      <c r="K8" s="7" t="s">
        <v>532</v>
      </c>
      <c r="L8" s="7" t="s">
        <v>533</v>
      </c>
      <c r="M8" s="7" t="s">
        <v>534</v>
      </c>
    </row>
    <row r="9" spans="1:13" x14ac:dyDescent="0.2">
      <c r="A9" s="7" t="s">
        <v>58</v>
      </c>
      <c r="B9" s="7">
        <v>9802128</v>
      </c>
      <c r="C9" s="7">
        <v>4623175</v>
      </c>
      <c r="D9" s="7">
        <v>5178953</v>
      </c>
      <c r="E9" s="7">
        <v>1313806</v>
      </c>
      <c r="F9" s="7">
        <v>670725</v>
      </c>
      <c r="G9" s="7">
        <v>643081</v>
      </c>
      <c r="H9" s="7">
        <v>6259794</v>
      </c>
      <c r="I9" s="7">
        <v>3018040</v>
      </c>
      <c r="J9" s="7">
        <v>3241754</v>
      </c>
      <c r="K9" s="7">
        <v>2228528</v>
      </c>
      <c r="L9" s="7">
        <v>934410</v>
      </c>
      <c r="M9" s="7">
        <v>1294118</v>
      </c>
    </row>
    <row r="10" spans="1:13" x14ac:dyDescent="0.2">
      <c r="A10" s="7" t="str">
        <f>A2</f>
        <v>ARS Norte</v>
      </c>
      <c r="B10" s="329">
        <v>3559951</v>
      </c>
      <c r="C10" s="329">
        <v>1679792</v>
      </c>
      <c r="D10" s="329">
        <v>1880159</v>
      </c>
      <c r="E10" s="329">
        <v>443464</v>
      </c>
      <c r="F10" s="329">
        <v>226362</v>
      </c>
      <c r="G10" s="329">
        <v>217102</v>
      </c>
      <c r="H10" s="329">
        <v>2355701</v>
      </c>
      <c r="I10" s="329">
        <v>1132480</v>
      </c>
      <c r="J10" s="329">
        <v>1223221</v>
      </c>
      <c r="K10" s="329">
        <v>760786</v>
      </c>
      <c r="L10" s="329">
        <v>320950</v>
      </c>
      <c r="M10" s="329">
        <v>439836</v>
      </c>
    </row>
    <row r="11" spans="1:13" x14ac:dyDescent="0.2">
      <c r="A11" s="7" t="str">
        <f>A3</f>
        <v>ACES Gerês/Cabreira</v>
      </c>
      <c r="B11" s="11">
        <v>104443</v>
      </c>
      <c r="C11" s="11">
        <v>49942</v>
      </c>
      <c r="D11" s="11">
        <v>54501</v>
      </c>
      <c r="E11" s="11">
        <v>12554</v>
      </c>
      <c r="F11" s="11">
        <v>6521</v>
      </c>
      <c r="G11" s="11">
        <v>6033</v>
      </c>
      <c r="H11" s="11">
        <v>70550</v>
      </c>
      <c r="I11" s="11">
        <v>34360</v>
      </c>
      <c r="J11" s="11">
        <v>36190</v>
      </c>
      <c r="K11" s="11">
        <v>21339</v>
      </c>
      <c r="L11" s="11">
        <v>9061</v>
      </c>
      <c r="M11" s="11">
        <v>12278</v>
      </c>
    </row>
    <row r="13" spans="1:13" x14ac:dyDescent="0.2">
      <c r="A13" s="61" t="s">
        <v>61</v>
      </c>
    </row>
    <row r="14" spans="1:13" x14ac:dyDescent="0.2">
      <c r="A14" s="7" t="s">
        <v>50</v>
      </c>
      <c r="B14" s="7">
        <v>1991</v>
      </c>
      <c r="C14" s="7">
        <v>2001</v>
      </c>
      <c r="D14" s="7">
        <v>2011</v>
      </c>
    </row>
    <row r="15" spans="1:13" x14ac:dyDescent="0.2">
      <c r="A15" s="7" t="s">
        <v>58</v>
      </c>
      <c r="B15" s="7">
        <v>9375926</v>
      </c>
      <c r="C15" s="7">
        <v>9869343</v>
      </c>
      <c r="D15" s="7">
        <v>10047621</v>
      </c>
    </row>
    <row r="16" spans="1:13" x14ac:dyDescent="0.2">
      <c r="A16" s="7" t="str">
        <f>A2</f>
        <v>ARS Norte</v>
      </c>
      <c r="B16" s="329">
        <v>3463830</v>
      </c>
      <c r="C16" s="329">
        <v>3678799</v>
      </c>
      <c r="D16" s="329">
        <v>3682370</v>
      </c>
    </row>
    <row r="17" spans="1:17" x14ac:dyDescent="0.2">
      <c r="A17" s="7" t="str">
        <f>A3</f>
        <v>ACES Gerês/Cabreira</v>
      </c>
      <c r="B17" s="11">
        <v>107468</v>
      </c>
      <c r="C17" s="11">
        <v>110946</v>
      </c>
      <c r="D17" s="11">
        <v>108913</v>
      </c>
    </row>
    <row r="19" spans="1:17" x14ac:dyDescent="0.2">
      <c r="A19" s="61" t="s">
        <v>535</v>
      </c>
    </row>
    <row r="20" spans="1:17" x14ac:dyDescent="0.2">
      <c r="B20" s="920" t="str">
        <f>A3</f>
        <v>ACES Gerês/Cabreira</v>
      </c>
      <c r="C20" s="920"/>
      <c r="D20" s="920"/>
      <c r="E20" s="920"/>
      <c r="F20" s="920" t="str">
        <f>A2</f>
        <v>ARS Norte</v>
      </c>
      <c r="G20" s="920"/>
      <c r="H20" s="920" t="str">
        <f>A3</f>
        <v>ACES Gerês/Cabreira</v>
      </c>
      <c r="I20" s="920"/>
      <c r="J20" s="920"/>
      <c r="K20" s="920"/>
      <c r="L20" s="920" t="str">
        <f>A2</f>
        <v>ARS Norte</v>
      </c>
      <c r="M20" s="920"/>
      <c r="N20" s="920" t="str">
        <f>H20</f>
        <v>ACES Gerês/Cabreira</v>
      </c>
      <c r="O20" s="920"/>
      <c r="P20" s="920" t="str">
        <f>L20</f>
        <v>ARS Norte</v>
      </c>
      <c r="Q20" s="920"/>
    </row>
    <row r="21" spans="1:17" x14ac:dyDescent="0.2">
      <c r="B21" s="920">
        <v>1991</v>
      </c>
      <c r="C21" s="920"/>
      <c r="D21" s="920">
        <v>2020</v>
      </c>
      <c r="E21" s="920"/>
      <c r="F21" s="920">
        <v>2020</v>
      </c>
      <c r="G21" s="920"/>
      <c r="H21" s="920">
        <v>1991</v>
      </c>
      <c r="I21" s="920"/>
      <c r="J21" s="920">
        <v>2020</v>
      </c>
      <c r="K21" s="920"/>
      <c r="L21" s="920">
        <v>2020</v>
      </c>
      <c r="M21" s="920"/>
    </row>
    <row r="22" spans="1:17" x14ac:dyDescent="0.2">
      <c r="B22" s="14" t="s">
        <v>536</v>
      </c>
      <c r="C22" s="14" t="s">
        <v>537</v>
      </c>
      <c r="D22" s="14" t="s">
        <v>96</v>
      </c>
      <c r="E22" s="14" t="s">
        <v>97</v>
      </c>
      <c r="F22" s="14" t="s">
        <v>96</v>
      </c>
      <c r="G22" s="14" t="s">
        <v>97</v>
      </c>
      <c r="H22" s="14" t="str">
        <f>CONCATENATE("Homens (",H21,")")</f>
        <v>Homens (1991)</v>
      </c>
      <c r="I22" s="14" t="str">
        <f>CONCATENATE("Mulheres (",H21,")")</f>
        <v>Mulheres (1991)</v>
      </c>
      <c r="J22" s="14" t="str">
        <f>CONCATENATE("Homens (",J21,")")</f>
        <v>Homens (2020)</v>
      </c>
      <c r="K22" s="14" t="str">
        <f>CONCATENATE("Mulheres (",J21,")")</f>
        <v>Mulheres (2020)</v>
      </c>
      <c r="L22" s="14" t="s">
        <v>96</v>
      </c>
      <c r="M22" s="14" t="s">
        <v>97</v>
      </c>
      <c r="N22" s="14" t="str">
        <f>CONCATENATE("Homens (",N20,")")</f>
        <v>Homens (ACES Gerês/Cabreira)</v>
      </c>
      <c r="O22" s="14" t="str">
        <f>CONCATENATE("Mulheres (",N20,")")</f>
        <v>Mulheres (ACES Gerês/Cabreira)</v>
      </c>
      <c r="P22" s="14" t="str">
        <f>CONCATENATE("Homens (",P20,")")</f>
        <v>Homens (ARS Norte)</v>
      </c>
      <c r="Q22" s="14" t="str">
        <f>CONCATENATE("Mulheres (",P20,")")</f>
        <v>Mulheres (ARS Norte)</v>
      </c>
    </row>
    <row r="23" spans="1:17" x14ac:dyDescent="0.2">
      <c r="A23" s="7" t="s">
        <v>538</v>
      </c>
      <c r="B23" s="11">
        <v>3914</v>
      </c>
      <c r="C23" s="11">
        <v>3575</v>
      </c>
      <c r="D23" s="11">
        <v>1936</v>
      </c>
      <c r="E23" s="11">
        <v>1813</v>
      </c>
      <c r="F23" s="329">
        <v>70718</v>
      </c>
      <c r="G23" s="329">
        <v>67399</v>
      </c>
      <c r="H23" s="7">
        <f>B23*-1</f>
        <v>-3914</v>
      </c>
      <c r="I23" s="7">
        <f>C23</f>
        <v>3575</v>
      </c>
      <c r="J23" s="7">
        <f>D23*-1</f>
        <v>-1936</v>
      </c>
      <c r="K23" s="7">
        <f>E23</f>
        <v>1813</v>
      </c>
      <c r="L23" s="7">
        <f>F23*-1</f>
        <v>-70718</v>
      </c>
      <c r="M23" s="7">
        <f>G23</f>
        <v>67399</v>
      </c>
      <c r="N23" s="9">
        <f>J23/$J$41*-100</f>
        <v>-3.8764967362140079</v>
      </c>
      <c r="O23" s="9">
        <f>K23/$K$41*100</f>
        <v>3.3265444670739988</v>
      </c>
      <c r="P23" s="7">
        <f>L23/$L$41*-100</f>
        <v>-4.2099259908369611</v>
      </c>
      <c r="Q23" s="7">
        <f>M23/$M$41*100</f>
        <v>3.5847500131637804</v>
      </c>
    </row>
    <row r="24" spans="1:17" x14ac:dyDescent="0.2">
      <c r="A24" s="15" t="s">
        <v>539</v>
      </c>
      <c r="B24" s="11">
        <v>4632</v>
      </c>
      <c r="C24" s="11">
        <v>4363</v>
      </c>
      <c r="D24" s="11">
        <v>2049</v>
      </c>
      <c r="E24" s="11">
        <v>1858</v>
      </c>
      <c r="F24" s="329">
        <v>72387</v>
      </c>
      <c r="G24" s="329">
        <v>68690</v>
      </c>
      <c r="H24" s="7">
        <f t="shared" ref="H24:H41" si="0">B24*-1</f>
        <v>-4632</v>
      </c>
      <c r="I24" s="7">
        <f t="shared" ref="I24:I41" si="1">C24</f>
        <v>4363</v>
      </c>
      <c r="J24" s="7">
        <f t="shared" ref="J24:J41" si="2">D24*-1</f>
        <v>-2049</v>
      </c>
      <c r="K24" s="7">
        <f t="shared" ref="K24:K41" si="3">E24</f>
        <v>1858</v>
      </c>
      <c r="L24" s="7">
        <f t="shared" ref="L24:L41" si="4">F24*-1</f>
        <v>-72387</v>
      </c>
      <c r="M24" s="7">
        <f t="shared" ref="M24:M41" si="5">G24</f>
        <v>68690</v>
      </c>
      <c r="N24" s="9">
        <f>J24/$J$41*-100</f>
        <v>-4.1027592006727804</v>
      </c>
      <c r="O24" s="9">
        <f>K24/$K$41*100</f>
        <v>3.4091117594172582</v>
      </c>
      <c r="P24" s="7">
        <f t="shared" ref="P24:P41" si="6">L24/$L$41*-100</f>
        <v>-4.309283530341852</v>
      </c>
      <c r="Q24" s="7">
        <f t="shared" ref="Q24:Q41" si="7">M24/$M$41*100</f>
        <v>3.6534144186741653</v>
      </c>
    </row>
    <row r="25" spans="1:17" x14ac:dyDescent="0.2">
      <c r="A25" s="15" t="s">
        <v>540</v>
      </c>
      <c r="B25" s="11">
        <v>5128</v>
      </c>
      <c r="C25" s="11">
        <v>4923</v>
      </c>
      <c r="D25" s="11">
        <v>2536</v>
      </c>
      <c r="E25" s="11">
        <v>2362</v>
      </c>
      <c r="F25" s="329">
        <v>83257</v>
      </c>
      <c r="G25" s="329">
        <v>81013</v>
      </c>
      <c r="H25" s="7">
        <f t="shared" si="0"/>
        <v>-5128</v>
      </c>
      <c r="I25" s="7">
        <f t="shared" si="1"/>
        <v>4923</v>
      </c>
      <c r="J25" s="7">
        <f t="shared" si="2"/>
        <v>-2536</v>
      </c>
      <c r="K25" s="7">
        <f t="shared" si="3"/>
        <v>2362</v>
      </c>
      <c r="L25" s="7">
        <f t="shared" si="4"/>
        <v>-83257</v>
      </c>
      <c r="M25" s="7">
        <f t="shared" si="5"/>
        <v>81013</v>
      </c>
      <c r="N25" s="9">
        <f>J25/$J$41*-100</f>
        <v>-5.0778903528092592</v>
      </c>
      <c r="O25" s="9">
        <f>K25/$K$41*100</f>
        <v>4.3338654336617672</v>
      </c>
      <c r="P25" s="7">
        <f t="shared" si="6"/>
        <v>-4.9563874574947375</v>
      </c>
      <c r="Q25" s="7">
        <f t="shared" si="7"/>
        <v>4.3088377100021864</v>
      </c>
    </row>
    <row r="26" spans="1:17" x14ac:dyDescent="0.2">
      <c r="A26" s="7" t="s">
        <v>541</v>
      </c>
      <c r="B26" s="11">
        <v>5378</v>
      </c>
      <c r="C26" s="11">
        <v>5370</v>
      </c>
      <c r="D26" s="11">
        <v>3116</v>
      </c>
      <c r="E26" s="11">
        <v>2887</v>
      </c>
      <c r="F26" s="329">
        <v>94875</v>
      </c>
      <c r="G26" s="329">
        <v>91888</v>
      </c>
      <c r="H26" s="7">
        <f t="shared" si="0"/>
        <v>-5378</v>
      </c>
      <c r="I26" s="7">
        <f t="shared" si="1"/>
        <v>5370</v>
      </c>
      <c r="J26" s="7">
        <f t="shared" si="2"/>
        <v>-3116</v>
      </c>
      <c r="K26" s="7">
        <f t="shared" si="3"/>
        <v>2887</v>
      </c>
      <c r="L26" s="7">
        <f t="shared" si="4"/>
        <v>-94875</v>
      </c>
      <c r="M26" s="7">
        <f t="shared" si="5"/>
        <v>91888</v>
      </c>
      <c r="N26" s="9">
        <f t="shared" ref="N26:N41" si="8">J26/$J$41*-100</f>
        <v>-6.2392375155180009</v>
      </c>
      <c r="O26" s="9">
        <f>K26/$K$41*100</f>
        <v>5.2971505109997983</v>
      </c>
      <c r="P26" s="7">
        <f t="shared" si="6"/>
        <v>-5.648020707325669</v>
      </c>
      <c r="Q26" s="7">
        <f t="shared" si="7"/>
        <v>4.8872462382170871</v>
      </c>
    </row>
    <row r="27" spans="1:17" x14ac:dyDescent="0.2">
      <c r="A27" s="7" t="s">
        <v>542</v>
      </c>
      <c r="B27" s="11">
        <v>4501</v>
      </c>
      <c r="C27" s="11">
        <v>4562</v>
      </c>
      <c r="D27" s="11">
        <v>3365</v>
      </c>
      <c r="E27" s="11">
        <v>3176</v>
      </c>
      <c r="F27" s="329">
        <v>104100</v>
      </c>
      <c r="G27" s="329">
        <v>100325</v>
      </c>
      <c r="H27" s="7">
        <f t="shared" si="0"/>
        <v>-4501</v>
      </c>
      <c r="I27" s="7">
        <f t="shared" si="1"/>
        <v>4562</v>
      </c>
      <c r="J27" s="7">
        <f t="shared" si="2"/>
        <v>-3365</v>
      </c>
      <c r="K27" s="7">
        <f t="shared" si="3"/>
        <v>3176</v>
      </c>
      <c r="L27" s="7">
        <f t="shared" si="4"/>
        <v>-104100</v>
      </c>
      <c r="M27" s="7">
        <f t="shared" si="5"/>
        <v>100325</v>
      </c>
      <c r="N27" s="9">
        <f t="shared" si="8"/>
        <v>-6.7378158664050298</v>
      </c>
      <c r="O27" s="9">
        <f t="shared" ref="O27:O41" si="9">K27/$K$41*100</f>
        <v>5.8274160107153996</v>
      </c>
      <c r="P27" s="7">
        <f t="shared" si="6"/>
        <v>-6.1971958432948844</v>
      </c>
      <c r="Q27" s="7">
        <f t="shared" si="7"/>
        <v>5.3359848821296501</v>
      </c>
    </row>
    <row r="28" spans="1:17" x14ac:dyDescent="0.2">
      <c r="A28" s="7" t="s">
        <v>543</v>
      </c>
      <c r="B28" s="11">
        <v>3700</v>
      </c>
      <c r="C28" s="11">
        <v>3971</v>
      </c>
      <c r="D28" s="11">
        <v>3242</v>
      </c>
      <c r="E28" s="11">
        <v>3311</v>
      </c>
      <c r="F28" s="329">
        <v>99655</v>
      </c>
      <c r="G28" s="329">
        <v>99073</v>
      </c>
      <c r="H28" s="7">
        <f t="shared" si="0"/>
        <v>-3700</v>
      </c>
      <c r="I28" s="7">
        <f t="shared" si="1"/>
        <v>3971</v>
      </c>
      <c r="J28" s="7">
        <f t="shared" si="2"/>
        <v>-3242</v>
      </c>
      <c r="K28" s="7">
        <f t="shared" si="3"/>
        <v>3311</v>
      </c>
      <c r="L28" s="7">
        <f t="shared" si="4"/>
        <v>-99655</v>
      </c>
      <c r="M28" s="7">
        <f t="shared" si="5"/>
        <v>99073</v>
      </c>
      <c r="N28" s="9">
        <f t="shared" si="8"/>
        <v>-6.4915301750030032</v>
      </c>
      <c r="O28" s="9">
        <f t="shared" si="9"/>
        <v>6.0751178877451784</v>
      </c>
      <c r="P28" s="7">
        <f t="shared" si="6"/>
        <v>-5.9325797479687958</v>
      </c>
      <c r="Q28" s="7">
        <f t="shared" si="7"/>
        <v>5.2693947692721732</v>
      </c>
    </row>
    <row r="29" spans="1:17" x14ac:dyDescent="0.2">
      <c r="A29" s="7" t="s">
        <v>544</v>
      </c>
      <c r="B29" s="11">
        <v>3454</v>
      </c>
      <c r="C29" s="11">
        <v>3759</v>
      </c>
      <c r="D29" s="11">
        <v>3143</v>
      </c>
      <c r="E29" s="11">
        <v>3087</v>
      </c>
      <c r="F29" s="329">
        <v>98501</v>
      </c>
      <c r="G29" s="329">
        <v>101538</v>
      </c>
      <c r="H29" s="7">
        <f t="shared" si="0"/>
        <v>-3454</v>
      </c>
      <c r="I29" s="7">
        <f t="shared" si="1"/>
        <v>3759</v>
      </c>
      <c r="J29" s="7">
        <f t="shared" si="2"/>
        <v>-3143</v>
      </c>
      <c r="K29" s="7">
        <f t="shared" si="3"/>
        <v>3087</v>
      </c>
      <c r="L29" s="7">
        <f t="shared" si="4"/>
        <v>-98501</v>
      </c>
      <c r="M29" s="7">
        <f t="shared" si="5"/>
        <v>101538</v>
      </c>
      <c r="N29" s="9">
        <f t="shared" si="8"/>
        <v>-6.293300228264787</v>
      </c>
      <c r="O29" s="9">
        <f t="shared" si="9"/>
        <v>5.6641162547476194</v>
      </c>
      <c r="P29" s="7">
        <f t="shared" si="6"/>
        <v>-5.8638807661900998</v>
      </c>
      <c r="Q29" s="7">
        <f t="shared" si="7"/>
        <v>5.4005007023342175</v>
      </c>
    </row>
    <row r="30" spans="1:17" x14ac:dyDescent="0.2">
      <c r="A30" s="7" t="s">
        <v>545</v>
      </c>
      <c r="B30" s="11">
        <v>2861</v>
      </c>
      <c r="C30" s="11">
        <v>3036</v>
      </c>
      <c r="D30" s="11">
        <v>3312</v>
      </c>
      <c r="E30" s="11">
        <v>3529</v>
      </c>
      <c r="F30" s="329">
        <v>108484</v>
      </c>
      <c r="G30" s="329">
        <v>117219</v>
      </c>
      <c r="H30" s="7">
        <f t="shared" si="0"/>
        <v>-2861</v>
      </c>
      <c r="I30" s="7">
        <f t="shared" si="1"/>
        <v>3036</v>
      </c>
      <c r="J30" s="7">
        <f t="shared" si="2"/>
        <v>-3312</v>
      </c>
      <c r="K30" s="7">
        <f t="shared" si="3"/>
        <v>3529</v>
      </c>
      <c r="L30" s="7">
        <f t="shared" si="4"/>
        <v>-108484</v>
      </c>
      <c r="M30" s="7">
        <f t="shared" si="5"/>
        <v>117219</v>
      </c>
      <c r="N30" s="9">
        <f t="shared" si="8"/>
        <v>-6.6316927636057832</v>
      </c>
      <c r="O30" s="9">
        <f t="shared" si="9"/>
        <v>6.4751105484303046</v>
      </c>
      <c r="P30" s="7">
        <f t="shared" si="6"/>
        <v>-6.4581805366378697</v>
      </c>
      <c r="Q30" s="7">
        <f t="shared" si="7"/>
        <v>6.2345259097767798</v>
      </c>
    </row>
    <row r="31" spans="1:17" x14ac:dyDescent="0.2">
      <c r="A31" s="7" t="s">
        <v>546</v>
      </c>
      <c r="B31" s="11">
        <v>2463</v>
      </c>
      <c r="C31" s="11">
        <v>2746</v>
      </c>
      <c r="D31" s="11">
        <v>3503</v>
      </c>
      <c r="E31" s="11">
        <v>3936</v>
      </c>
      <c r="F31" s="329">
        <v>123607</v>
      </c>
      <c r="G31" s="329">
        <v>137096</v>
      </c>
      <c r="H31" s="7">
        <f t="shared" si="0"/>
        <v>-2463</v>
      </c>
      <c r="I31" s="7">
        <f t="shared" si="1"/>
        <v>2746</v>
      </c>
      <c r="J31" s="7">
        <f t="shared" si="2"/>
        <v>-3503</v>
      </c>
      <c r="K31" s="7">
        <f t="shared" si="3"/>
        <v>3936</v>
      </c>
      <c r="L31" s="7">
        <f t="shared" si="4"/>
        <v>-123607</v>
      </c>
      <c r="M31" s="7">
        <f t="shared" si="5"/>
        <v>137096</v>
      </c>
      <c r="N31" s="9">
        <f t="shared" si="8"/>
        <v>-7.0141363982219378</v>
      </c>
      <c r="O31" s="9">
        <f t="shared" si="9"/>
        <v>7.2218858369571208</v>
      </c>
      <c r="P31" s="7">
        <f t="shared" si="6"/>
        <v>-7.3584705725470769</v>
      </c>
      <c r="Q31" s="7">
        <f t="shared" si="7"/>
        <v>7.2917237318758685</v>
      </c>
    </row>
    <row r="32" spans="1:17" x14ac:dyDescent="0.2">
      <c r="A32" s="7" t="s">
        <v>547</v>
      </c>
      <c r="B32" s="11">
        <v>2224</v>
      </c>
      <c r="C32" s="11">
        <v>2612</v>
      </c>
      <c r="D32" s="11">
        <v>3841</v>
      </c>
      <c r="E32" s="11">
        <v>4323</v>
      </c>
      <c r="F32" s="329">
        <v>131932</v>
      </c>
      <c r="G32" s="329">
        <v>149982</v>
      </c>
      <c r="H32" s="7">
        <f t="shared" si="0"/>
        <v>-2224</v>
      </c>
      <c r="I32" s="7">
        <f t="shared" si="1"/>
        <v>2612</v>
      </c>
      <c r="J32" s="7">
        <f t="shared" si="2"/>
        <v>-3841</v>
      </c>
      <c r="K32" s="7">
        <f t="shared" si="3"/>
        <v>4323</v>
      </c>
      <c r="L32" s="7">
        <f t="shared" si="4"/>
        <v>-131932</v>
      </c>
      <c r="M32" s="7">
        <f t="shared" si="5"/>
        <v>149982</v>
      </c>
      <c r="N32" s="9">
        <f t="shared" si="8"/>
        <v>-7.6909214689039285</v>
      </c>
      <c r="O32" s="9">
        <f t="shared" si="9"/>
        <v>7.9319645511091537</v>
      </c>
      <c r="P32" s="7">
        <f t="shared" si="6"/>
        <v>-7.854067646470515</v>
      </c>
      <c r="Q32" s="7">
        <f t="shared" si="7"/>
        <v>7.9770912991933134</v>
      </c>
    </row>
    <row r="33" spans="1:31" x14ac:dyDescent="0.2">
      <c r="A33" s="7" t="s">
        <v>548</v>
      </c>
      <c r="B33" s="11">
        <v>2159</v>
      </c>
      <c r="C33" s="11">
        <v>2632</v>
      </c>
      <c r="D33" s="11">
        <v>3637</v>
      </c>
      <c r="E33" s="11">
        <v>4082</v>
      </c>
      <c r="F33" s="329">
        <v>126603</v>
      </c>
      <c r="G33" s="329">
        <v>144990</v>
      </c>
      <c r="H33" s="7">
        <f t="shared" si="0"/>
        <v>-2159</v>
      </c>
      <c r="I33" s="7">
        <f t="shared" si="1"/>
        <v>2632</v>
      </c>
      <c r="J33" s="7">
        <f t="shared" si="2"/>
        <v>-3637</v>
      </c>
      <c r="K33" s="7">
        <f t="shared" si="3"/>
        <v>4082</v>
      </c>
      <c r="L33" s="7">
        <f t="shared" si="4"/>
        <v>-126603</v>
      </c>
      <c r="M33" s="7">
        <f t="shared" si="5"/>
        <v>144990</v>
      </c>
      <c r="N33" s="9">
        <f t="shared" si="8"/>
        <v>-7.2824476392615436</v>
      </c>
      <c r="O33" s="9">
        <f t="shared" si="9"/>
        <v>7.489770829893029</v>
      </c>
      <c r="P33" s="7">
        <f t="shared" si="6"/>
        <v>-7.5368259879794648</v>
      </c>
      <c r="Q33" s="7">
        <f t="shared" si="7"/>
        <v>7.7115818396210107</v>
      </c>
    </row>
    <row r="34" spans="1:31" x14ac:dyDescent="0.2">
      <c r="A34" s="7" t="s">
        <v>549</v>
      </c>
      <c r="B34" s="11">
        <v>2521</v>
      </c>
      <c r="C34" s="11">
        <v>3025</v>
      </c>
      <c r="D34" s="11">
        <v>3764</v>
      </c>
      <c r="E34" s="11">
        <v>4188</v>
      </c>
      <c r="F34" s="329">
        <v>128931</v>
      </c>
      <c r="G34" s="329">
        <v>148283</v>
      </c>
      <c r="H34" s="7">
        <f t="shared" si="0"/>
        <v>-2521</v>
      </c>
      <c r="I34" s="7">
        <f t="shared" si="1"/>
        <v>3025</v>
      </c>
      <c r="J34" s="7">
        <f t="shared" si="2"/>
        <v>-3764</v>
      </c>
      <c r="K34" s="7">
        <f t="shared" si="3"/>
        <v>4188</v>
      </c>
      <c r="L34" s="7">
        <f t="shared" si="4"/>
        <v>-128931</v>
      </c>
      <c r="M34" s="7">
        <f t="shared" si="5"/>
        <v>148283</v>
      </c>
      <c r="N34" s="9">
        <f t="shared" si="8"/>
        <v>-7.5367426214408715</v>
      </c>
      <c r="O34" s="9">
        <f t="shared" si="9"/>
        <v>7.684262674079374</v>
      </c>
      <c r="P34" s="7">
        <f t="shared" si="6"/>
        <v>-7.6754145751378751</v>
      </c>
      <c r="Q34" s="7">
        <f t="shared" si="7"/>
        <v>7.886726601314038</v>
      </c>
    </row>
    <row r="35" spans="1:31" x14ac:dyDescent="0.2">
      <c r="A35" s="7" t="s">
        <v>550</v>
      </c>
      <c r="B35" s="11">
        <v>2412</v>
      </c>
      <c r="C35" s="11">
        <v>2862</v>
      </c>
      <c r="D35" s="11">
        <v>3437</v>
      </c>
      <c r="E35" s="11">
        <v>3671</v>
      </c>
      <c r="F35" s="329">
        <v>115792</v>
      </c>
      <c r="G35" s="329">
        <v>132827</v>
      </c>
      <c r="H35" s="7">
        <f t="shared" si="0"/>
        <v>-2412</v>
      </c>
      <c r="I35" s="7">
        <f t="shared" si="1"/>
        <v>2862</v>
      </c>
      <c r="J35" s="7">
        <f t="shared" si="2"/>
        <v>-3437</v>
      </c>
      <c r="K35" s="7">
        <f t="shared" si="3"/>
        <v>3671</v>
      </c>
      <c r="L35" s="7">
        <f t="shared" si="4"/>
        <v>-115792</v>
      </c>
      <c r="M35" s="7">
        <f t="shared" si="5"/>
        <v>132827</v>
      </c>
      <c r="N35" s="9">
        <f t="shared" si="8"/>
        <v>-6.8819831003964609</v>
      </c>
      <c r="O35" s="9">
        <f t="shared" si="9"/>
        <v>6.7356562264912574</v>
      </c>
      <c r="P35" s="7">
        <f t="shared" si="6"/>
        <v>-6.8932344004495798</v>
      </c>
      <c r="Q35" s="7">
        <f t="shared" si="7"/>
        <v>7.0646684668690254</v>
      </c>
    </row>
    <row r="36" spans="1:31" x14ac:dyDescent="0.2">
      <c r="A36" s="7" t="s">
        <v>551</v>
      </c>
      <c r="B36" s="11">
        <v>2299</v>
      </c>
      <c r="C36" s="11">
        <v>2760</v>
      </c>
      <c r="D36" s="11">
        <v>2681</v>
      </c>
      <c r="E36" s="11">
        <v>3064</v>
      </c>
      <c r="F36" s="329">
        <v>101300</v>
      </c>
      <c r="G36" s="329">
        <v>120207</v>
      </c>
      <c r="H36" s="7">
        <f t="shared" si="0"/>
        <v>-2299</v>
      </c>
      <c r="I36" s="7">
        <f t="shared" si="1"/>
        <v>2760</v>
      </c>
      <c r="J36" s="7">
        <f t="shared" si="2"/>
        <v>-2681</v>
      </c>
      <c r="K36" s="7">
        <f t="shared" si="3"/>
        <v>3064</v>
      </c>
      <c r="L36" s="7">
        <f t="shared" si="4"/>
        <v>-101300</v>
      </c>
      <c r="M36" s="7">
        <f t="shared" si="5"/>
        <v>120207</v>
      </c>
      <c r="N36" s="9">
        <f t="shared" si="8"/>
        <v>-5.3682271434864441</v>
      </c>
      <c r="O36" s="9">
        <f t="shared" si="9"/>
        <v>5.6219151942166201</v>
      </c>
      <c r="P36" s="7">
        <f t="shared" si="6"/>
        <v>-6.0305085391524669</v>
      </c>
      <c r="Q36" s="7">
        <f t="shared" si="7"/>
        <v>6.3934486391842391</v>
      </c>
    </row>
    <row r="37" spans="1:31" x14ac:dyDescent="0.2">
      <c r="A37" s="7" t="s">
        <v>552</v>
      </c>
      <c r="B37" s="11">
        <v>1797</v>
      </c>
      <c r="C37" s="11">
        <v>2264</v>
      </c>
      <c r="D37" s="11">
        <v>2122</v>
      </c>
      <c r="E37" s="11">
        <v>2581</v>
      </c>
      <c r="F37" s="329">
        <v>83255</v>
      </c>
      <c r="G37" s="329">
        <v>102134</v>
      </c>
      <c r="H37" s="7">
        <f t="shared" si="0"/>
        <v>-1797</v>
      </c>
      <c r="I37" s="7">
        <f t="shared" si="1"/>
        <v>2264</v>
      </c>
      <c r="J37" s="7">
        <f t="shared" si="2"/>
        <v>-2122</v>
      </c>
      <c r="K37" s="7">
        <f t="shared" si="3"/>
        <v>2581</v>
      </c>
      <c r="L37" s="7">
        <f t="shared" si="4"/>
        <v>-83255</v>
      </c>
      <c r="M37" s="7">
        <f t="shared" si="5"/>
        <v>102134</v>
      </c>
      <c r="N37" s="9">
        <f t="shared" si="8"/>
        <v>-4.2489287573585361</v>
      </c>
      <c r="O37" s="9">
        <f t="shared" si="9"/>
        <v>4.7356929230656322</v>
      </c>
      <c r="P37" s="7">
        <f t="shared" si="6"/>
        <v>-4.9562683951346358</v>
      </c>
      <c r="Q37" s="7">
        <f t="shared" si="7"/>
        <v>5.4322001490299492</v>
      </c>
    </row>
    <row r="38" spans="1:31" x14ac:dyDescent="0.2">
      <c r="A38" s="7" t="s">
        <v>553</v>
      </c>
      <c r="B38" s="11">
        <v>1222</v>
      </c>
      <c r="C38" s="11">
        <v>1775</v>
      </c>
      <c r="D38" s="11">
        <v>1720</v>
      </c>
      <c r="E38" s="11">
        <v>2278</v>
      </c>
      <c r="F38" s="329">
        <v>59370</v>
      </c>
      <c r="G38" s="329">
        <v>81996</v>
      </c>
      <c r="H38" s="7">
        <f t="shared" si="0"/>
        <v>-1222</v>
      </c>
      <c r="I38" s="7">
        <f t="shared" si="1"/>
        <v>1775</v>
      </c>
      <c r="J38" s="7">
        <f t="shared" si="2"/>
        <v>-1720</v>
      </c>
      <c r="K38" s="7">
        <f t="shared" si="3"/>
        <v>2278</v>
      </c>
      <c r="L38" s="7">
        <f t="shared" si="4"/>
        <v>-59370</v>
      </c>
      <c r="M38" s="7">
        <f t="shared" si="5"/>
        <v>81996</v>
      </c>
      <c r="N38" s="9">
        <f t="shared" si="8"/>
        <v>-3.4439950342397183</v>
      </c>
      <c r="O38" s="9">
        <f t="shared" si="9"/>
        <v>4.1797398212876828</v>
      </c>
      <c r="P38" s="7">
        <f t="shared" si="6"/>
        <v>-3.5343661596197626</v>
      </c>
      <c r="Q38" s="7">
        <f t="shared" si="7"/>
        <v>4.3611205222537031</v>
      </c>
    </row>
    <row r="39" spans="1:31" x14ac:dyDescent="0.2">
      <c r="A39" s="7" t="s">
        <v>554</v>
      </c>
      <c r="B39" s="11">
        <v>711</v>
      </c>
      <c r="C39" s="11">
        <v>1170</v>
      </c>
      <c r="D39" s="11">
        <v>1305</v>
      </c>
      <c r="E39" s="11">
        <v>2030</v>
      </c>
      <c r="F39" s="329">
        <v>43103</v>
      </c>
      <c r="G39" s="329">
        <v>66800</v>
      </c>
      <c r="H39" s="7">
        <f t="shared" si="0"/>
        <v>-711</v>
      </c>
      <c r="I39" s="7">
        <f t="shared" si="1"/>
        <v>1170</v>
      </c>
      <c r="J39" s="7">
        <f t="shared" si="2"/>
        <v>-1305</v>
      </c>
      <c r="K39" s="7">
        <f t="shared" si="3"/>
        <v>2030</v>
      </c>
      <c r="L39" s="7">
        <f t="shared" si="4"/>
        <v>-43103</v>
      </c>
      <c r="M39" s="7">
        <f t="shared" si="5"/>
        <v>66800</v>
      </c>
      <c r="N39" s="9">
        <f t="shared" si="8"/>
        <v>-2.6130311160946698</v>
      </c>
      <c r="O39" s="9">
        <f t="shared" si="9"/>
        <v>3.7247022990403846</v>
      </c>
      <c r="P39" s="7">
        <f t="shared" si="6"/>
        <v>-2.5659724537323672</v>
      </c>
      <c r="Q39" s="7">
        <f t="shared" si="7"/>
        <v>3.552891005494748</v>
      </c>
    </row>
    <row r="40" spans="1:31" x14ac:dyDescent="0.2">
      <c r="A40" s="7" t="s">
        <v>555</v>
      </c>
      <c r="B40" s="11">
        <v>387</v>
      </c>
      <c r="C40" s="11">
        <v>815</v>
      </c>
      <c r="D40" s="11">
        <v>1233</v>
      </c>
      <c r="E40" s="11">
        <v>2325</v>
      </c>
      <c r="F40" s="329">
        <v>33922</v>
      </c>
      <c r="G40" s="329">
        <v>68699</v>
      </c>
      <c r="H40" s="7">
        <f t="shared" si="0"/>
        <v>-387</v>
      </c>
      <c r="I40" s="7">
        <f t="shared" si="1"/>
        <v>815</v>
      </c>
      <c r="J40" s="7">
        <f t="shared" si="2"/>
        <v>-1233</v>
      </c>
      <c r="K40" s="7">
        <f t="shared" si="3"/>
        <v>2325</v>
      </c>
      <c r="L40" s="7">
        <f t="shared" si="4"/>
        <v>-33922</v>
      </c>
      <c r="M40" s="7">
        <f t="shared" si="5"/>
        <v>68699</v>
      </c>
      <c r="N40" s="9">
        <f t="shared" si="8"/>
        <v>-2.4688638821032396</v>
      </c>
      <c r="O40" s="9">
        <f t="shared" si="9"/>
        <v>4.2659767710684209</v>
      </c>
      <c r="P40" s="7">
        <f t="shared" si="6"/>
        <v>-2.0194166896853898</v>
      </c>
      <c r="Q40" s="7">
        <f t="shared" si="7"/>
        <v>3.6538931015940674</v>
      </c>
    </row>
    <row r="41" spans="1:31" x14ac:dyDescent="0.2">
      <c r="A41" s="7" t="s">
        <v>51</v>
      </c>
      <c r="B41" s="7">
        <f t="shared" ref="B41:G41" si="10">SUM(B23:B40)</f>
        <v>51763</v>
      </c>
      <c r="C41" s="7">
        <f t="shared" si="10"/>
        <v>56220</v>
      </c>
      <c r="D41" s="7">
        <f t="shared" si="10"/>
        <v>49942</v>
      </c>
      <c r="E41" s="7">
        <f t="shared" si="10"/>
        <v>54501</v>
      </c>
      <c r="F41" s="7">
        <f t="shared" si="10"/>
        <v>1679792</v>
      </c>
      <c r="G41" s="7">
        <f t="shared" si="10"/>
        <v>1880159</v>
      </c>
      <c r="H41" s="7">
        <f t="shared" si="0"/>
        <v>-51763</v>
      </c>
      <c r="I41" s="7">
        <f t="shared" si="1"/>
        <v>56220</v>
      </c>
      <c r="J41" s="7">
        <f t="shared" si="2"/>
        <v>-49942</v>
      </c>
      <c r="K41" s="7">
        <f t="shared" si="3"/>
        <v>54501</v>
      </c>
      <c r="L41" s="7">
        <f t="shared" si="4"/>
        <v>-1679792</v>
      </c>
      <c r="M41" s="7">
        <f t="shared" si="5"/>
        <v>1880159</v>
      </c>
      <c r="N41" s="9">
        <f t="shared" si="8"/>
        <v>-100</v>
      </c>
      <c r="O41" s="9">
        <f t="shared" si="9"/>
        <v>100</v>
      </c>
      <c r="P41" s="7">
        <f t="shared" si="6"/>
        <v>-100</v>
      </c>
      <c r="Q41" s="7">
        <f t="shared" si="7"/>
        <v>100</v>
      </c>
    </row>
    <row r="42" spans="1:31" x14ac:dyDescent="0.2">
      <c r="N42" s="9"/>
      <c r="O42" s="9"/>
    </row>
    <row r="43" spans="1:31" x14ac:dyDescent="0.2">
      <c r="A43" s="61" t="s">
        <v>69</v>
      </c>
    </row>
    <row r="44" spans="1:31" x14ac:dyDescent="0.2">
      <c r="A44" s="63" t="s">
        <v>50</v>
      </c>
      <c r="B44" s="62">
        <v>1991</v>
      </c>
      <c r="C44" s="62">
        <v>1992</v>
      </c>
      <c r="D44" s="62">
        <v>1993</v>
      </c>
      <c r="E44" s="62">
        <v>1994</v>
      </c>
      <c r="F44" s="62">
        <v>1995</v>
      </c>
      <c r="G44" s="62">
        <v>1996</v>
      </c>
      <c r="H44" s="62">
        <v>1997</v>
      </c>
      <c r="I44" s="62">
        <v>1998</v>
      </c>
      <c r="J44" s="62">
        <v>1999</v>
      </c>
      <c r="K44" s="62">
        <v>2000</v>
      </c>
      <c r="L44" s="62">
        <v>2001</v>
      </c>
      <c r="M44" s="62">
        <v>2002</v>
      </c>
      <c r="N44" s="62">
        <v>2003</v>
      </c>
      <c r="O44" s="62">
        <v>2004</v>
      </c>
      <c r="P44" s="62">
        <v>2005</v>
      </c>
      <c r="Q44" s="62">
        <v>2006</v>
      </c>
      <c r="R44" s="62">
        <v>2007</v>
      </c>
      <c r="S44" s="62">
        <v>2008</v>
      </c>
      <c r="T44" s="62">
        <v>2009</v>
      </c>
      <c r="U44" s="62">
        <v>2010</v>
      </c>
      <c r="V44" s="62">
        <v>2011</v>
      </c>
      <c r="W44" s="62">
        <v>2012</v>
      </c>
      <c r="X44" s="62">
        <v>2013</v>
      </c>
      <c r="Y44" s="62">
        <v>2014</v>
      </c>
      <c r="Z44" s="62">
        <v>2015</v>
      </c>
      <c r="AA44" s="62">
        <v>2016</v>
      </c>
      <c r="AB44" s="62">
        <v>2017</v>
      </c>
      <c r="AC44" s="62">
        <v>2018</v>
      </c>
      <c r="AD44" s="62">
        <v>2019</v>
      </c>
      <c r="AE44" s="62">
        <v>2020</v>
      </c>
    </row>
    <row r="45" spans="1:31" x14ac:dyDescent="0.2">
      <c r="A45" s="7" t="s">
        <v>58</v>
      </c>
      <c r="B45" s="9">
        <v>73.597977157125527</v>
      </c>
      <c r="C45" s="9">
        <v>77.284539674184856</v>
      </c>
      <c r="D45" s="9">
        <v>80.568010481125015</v>
      </c>
      <c r="E45" s="9">
        <v>84.076061920958352</v>
      </c>
      <c r="F45" s="9">
        <v>87.75498854493469</v>
      </c>
      <c r="G45" s="9">
        <v>90.989876907166035</v>
      </c>
      <c r="H45" s="9">
        <v>94.343876363695102</v>
      </c>
      <c r="I45" s="9">
        <v>97.128660275331896</v>
      </c>
      <c r="J45" s="9">
        <v>99.367415115350013</v>
      </c>
      <c r="K45" s="9">
        <v>102.8110964232486</v>
      </c>
      <c r="L45" s="9">
        <v>104.84773387015626</v>
      </c>
      <c r="M45" s="9">
        <v>106.26824043953185</v>
      </c>
      <c r="N45" s="9">
        <v>107.92667323363257</v>
      </c>
      <c r="O45" s="9">
        <v>110.08942895739293</v>
      </c>
      <c r="P45" s="9">
        <v>111.83811659706224</v>
      </c>
      <c r="Q45" s="9">
        <v>114.07329162785871</v>
      </c>
      <c r="R45" s="9">
        <v>116.41342468725142</v>
      </c>
      <c r="S45" s="9">
        <v>119.07374424797987</v>
      </c>
      <c r="T45" s="9">
        <v>122.0226789826834</v>
      </c>
      <c r="U45" s="9">
        <v>126.72327632495308</v>
      </c>
      <c r="V45" s="9">
        <v>130.48516699754603</v>
      </c>
      <c r="W45" s="9">
        <v>133.98202652317022</v>
      </c>
      <c r="X45" s="9">
        <v>138.9483058518293</v>
      </c>
      <c r="Y45" s="9">
        <v>144.26143788994824</v>
      </c>
      <c r="Z45" s="9">
        <v>149.55397538022214</v>
      </c>
      <c r="AA45" s="9">
        <v>153.85104087526918</v>
      </c>
      <c r="AB45" s="9">
        <v>158.32504775014928</v>
      </c>
      <c r="AC45" s="9">
        <v>162.24864770951234</v>
      </c>
      <c r="AD45" s="9">
        <v>165.94224588286474</v>
      </c>
      <c r="AE45" s="9">
        <v>169.62382573987333</v>
      </c>
    </row>
    <row r="46" spans="1:31" x14ac:dyDescent="0.2">
      <c r="A46" s="7" t="str">
        <f>A2</f>
        <v>ARS Norte</v>
      </c>
      <c r="B46" s="330">
        <v>54.49448974917572</v>
      </c>
      <c r="C46" s="330">
        <v>57.144300134451719</v>
      </c>
      <c r="D46" s="330">
        <v>59.649749771603148</v>
      </c>
      <c r="E46" s="330">
        <v>62.239417013497004</v>
      </c>
      <c r="F46" s="330">
        <v>65.049873098827078</v>
      </c>
      <c r="G46" s="330">
        <v>67.574495025360477</v>
      </c>
      <c r="H46" s="330">
        <v>70.37209468363919</v>
      </c>
      <c r="I46" s="330">
        <v>72.89514056484893</v>
      </c>
      <c r="J46" s="330">
        <v>75.156540972765896</v>
      </c>
      <c r="K46" s="330">
        <v>77.886102261099381</v>
      </c>
      <c r="L46" s="330">
        <v>80.434752417648724</v>
      </c>
      <c r="M46" s="330">
        <v>82.659416999919145</v>
      </c>
      <c r="N46" s="330">
        <v>85.050571731698682</v>
      </c>
      <c r="O46" s="330">
        <v>87.759577102156811</v>
      </c>
      <c r="P46" s="330">
        <v>90.22549354949048</v>
      </c>
      <c r="Q46" s="330">
        <v>93.103878596211217</v>
      </c>
      <c r="R46" s="330">
        <v>96.293717296767085</v>
      </c>
      <c r="S46" s="330">
        <v>99.979502841418608</v>
      </c>
      <c r="T46" s="330">
        <v>103.90419570433988</v>
      </c>
      <c r="U46" s="330">
        <v>109.24130184793945</v>
      </c>
      <c r="V46" s="330">
        <v>113.90591332183652</v>
      </c>
      <c r="W46" s="330">
        <v>118.62399108755062</v>
      </c>
      <c r="X46" s="330">
        <v>125.00192279589906</v>
      </c>
      <c r="Y46" s="330">
        <v>131.9746996626225</v>
      </c>
      <c r="Z46" s="330">
        <v>139.26973521354967</v>
      </c>
      <c r="AA46" s="330">
        <v>146.13474330118572</v>
      </c>
      <c r="AB46" s="330">
        <v>153.08310072334203</v>
      </c>
      <c r="AC46" s="330">
        <v>159.32661168727302</v>
      </c>
      <c r="AD46" s="330">
        <v>165.55210935993136</v>
      </c>
      <c r="AE46" s="330">
        <v>171.55530099399274</v>
      </c>
    </row>
    <row r="47" spans="1:31" x14ac:dyDescent="0.2">
      <c r="A47" s="7" t="str">
        <f>A3</f>
        <v>ACES Gerês/Cabreira</v>
      </c>
      <c r="B47" s="10">
        <v>57.282833992839642</v>
      </c>
      <c r="C47" s="10">
        <v>59.765366176871801</v>
      </c>
      <c r="D47" s="10">
        <v>62.470023980815348</v>
      </c>
      <c r="E47" s="10">
        <v>64.439082246124897</v>
      </c>
      <c r="F47" s="10">
        <v>67.205474850953067</v>
      </c>
      <c r="G47" s="10">
        <v>69.588935183196597</v>
      </c>
      <c r="H47" s="10">
        <v>72.686448886149506</v>
      </c>
      <c r="I47" s="10">
        <v>75.25286581254214</v>
      </c>
      <c r="J47" s="10">
        <v>77.668925105292075</v>
      </c>
      <c r="K47" s="10">
        <v>80.984704077362963</v>
      </c>
      <c r="L47" s="10">
        <v>83.963203565840018</v>
      </c>
      <c r="M47" s="10">
        <v>85.667689946277818</v>
      </c>
      <c r="N47" s="10">
        <v>87.919365048449137</v>
      </c>
      <c r="O47" s="10">
        <v>90.15428740975176</v>
      </c>
      <c r="P47" s="10">
        <v>91.607026675341572</v>
      </c>
      <c r="Q47" s="10">
        <v>94.150318471337584</v>
      </c>
      <c r="R47" s="10">
        <v>96.721140834807954</v>
      </c>
      <c r="S47" s="10">
        <v>100.04815666969876</v>
      </c>
      <c r="T47" s="10">
        <v>103.34537888742884</v>
      </c>
      <c r="U47" s="10">
        <v>109.25422191998186</v>
      </c>
      <c r="V47" s="10">
        <v>113.74121779859485</v>
      </c>
      <c r="W47" s="10">
        <v>117.55251911153917</v>
      </c>
      <c r="X47" s="10">
        <v>123.79553833656189</v>
      </c>
      <c r="Y47" s="10">
        <v>130.39656182848211</v>
      </c>
      <c r="Z47" s="10">
        <v>136.38577032327879</v>
      </c>
      <c r="AA47" s="10">
        <v>143.89762391595573</v>
      </c>
      <c r="AB47" s="10">
        <v>151.37191775810345</v>
      </c>
      <c r="AC47" s="10">
        <v>157.74967820095404</v>
      </c>
      <c r="AD47" s="10">
        <v>164.03780601177564</v>
      </c>
      <c r="AE47" s="10">
        <v>169.97769635176039</v>
      </c>
    </row>
    <row r="48" spans="1:31" x14ac:dyDescent="0.2">
      <c r="N48" s="9"/>
      <c r="O48" s="9"/>
    </row>
    <row r="49" spans="1:31" x14ac:dyDescent="0.2">
      <c r="A49" s="61" t="s">
        <v>73</v>
      </c>
    </row>
    <row r="50" spans="1:31" x14ac:dyDescent="0.2">
      <c r="A50" s="8" t="s">
        <v>50</v>
      </c>
      <c r="B50" s="62">
        <v>1991</v>
      </c>
      <c r="C50" s="62">
        <v>1992</v>
      </c>
      <c r="D50" s="62">
        <v>1993</v>
      </c>
      <c r="E50" s="62">
        <v>1994</v>
      </c>
      <c r="F50" s="62">
        <v>1995</v>
      </c>
      <c r="G50" s="62">
        <v>1996</v>
      </c>
      <c r="H50" s="62">
        <v>1997</v>
      </c>
      <c r="I50" s="62">
        <v>1998</v>
      </c>
      <c r="J50" s="62">
        <v>1999</v>
      </c>
      <c r="K50" s="62">
        <v>2000</v>
      </c>
      <c r="L50" s="62">
        <v>2001</v>
      </c>
      <c r="M50" s="62">
        <v>2002</v>
      </c>
      <c r="N50" s="62">
        <v>2003</v>
      </c>
      <c r="O50" s="62">
        <v>2004</v>
      </c>
      <c r="P50" s="62">
        <v>2005</v>
      </c>
      <c r="Q50" s="62">
        <v>2006</v>
      </c>
      <c r="R50" s="62">
        <v>2007</v>
      </c>
      <c r="S50" s="62">
        <v>2008</v>
      </c>
      <c r="T50" s="62">
        <v>2009</v>
      </c>
      <c r="U50" s="62">
        <v>2010</v>
      </c>
      <c r="V50" s="62">
        <v>2011</v>
      </c>
      <c r="W50" s="62">
        <v>2012</v>
      </c>
      <c r="X50" s="62">
        <v>2013</v>
      </c>
      <c r="Y50" s="62">
        <v>2014</v>
      </c>
      <c r="Z50" s="62">
        <v>2015</v>
      </c>
      <c r="AA50" s="62">
        <v>2016</v>
      </c>
      <c r="AB50" s="62">
        <v>2017</v>
      </c>
      <c r="AC50" s="62">
        <v>2018</v>
      </c>
      <c r="AD50" s="62">
        <v>2019</v>
      </c>
      <c r="AE50" s="62">
        <v>2020</v>
      </c>
    </row>
    <row r="51" spans="1:31" x14ac:dyDescent="0.2">
      <c r="A51" s="7" t="s">
        <v>58</v>
      </c>
      <c r="B51" s="9">
        <v>28.536817399626358</v>
      </c>
      <c r="C51" s="9">
        <v>27.640010416919242</v>
      </c>
      <c r="D51" s="9">
        <v>26.967640887492212</v>
      </c>
      <c r="E51" s="9">
        <v>26.283184696165769</v>
      </c>
      <c r="F51" s="9">
        <v>25.635041762761851</v>
      </c>
      <c r="G51" s="9">
        <v>25.128952446632113</v>
      </c>
      <c r="H51" s="9">
        <v>24.677512970461901</v>
      </c>
      <c r="I51" s="9">
        <v>24.344458823769827</v>
      </c>
      <c r="J51" s="9">
        <v>24.096354492361453</v>
      </c>
      <c r="K51" s="9">
        <v>23.764988413887199</v>
      </c>
      <c r="L51" s="9">
        <v>23.700558061275899</v>
      </c>
      <c r="M51" s="9">
        <v>23.703865870197514</v>
      </c>
      <c r="N51" s="9">
        <v>23.676990277986803</v>
      </c>
      <c r="O51" s="9">
        <v>23.632804135511616</v>
      </c>
      <c r="P51" s="9">
        <v>23.544357063862702</v>
      </c>
      <c r="Q51" s="9">
        <v>23.356119837933598</v>
      </c>
      <c r="R51" s="9">
        <v>23.146136091416036</v>
      </c>
      <c r="S51" s="9">
        <v>23.001501028815206</v>
      </c>
      <c r="T51" s="9">
        <v>22.868282465069253</v>
      </c>
      <c r="U51" s="9">
        <v>22.64146287627803</v>
      </c>
      <c r="V51" s="9">
        <v>22.470303037639859</v>
      </c>
      <c r="W51" s="9">
        <v>22.356048909791866</v>
      </c>
      <c r="X51" s="9">
        <v>22.192859852783236</v>
      </c>
      <c r="Y51" s="9">
        <v>21.930766044672428</v>
      </c>
      <c r="Z51" s="9">
        <v>21.639696356468576</v>
      </c>
      <c r="AA51" s="9">
        <v>21.545791908236406</v>
      </c>
      <c r="AB51" s="9">
        <v>21.403638637914803</v>
      </c>
      <c r="AC51" s="9">
        <v>21.270115446939759</v>
      </c>
      <c r="AD51" s="9">
        <v>21.148658495789395</v>
      </c>
      <c r="AE51" s="9">
        <v>20.988006953583458</v>
      </c>
    </row>
    <row r="52" spans="1:31" x14ac:dyDescent="0.2">
      <c r="A52" s="7" t="str">
        <f>A2</f>
        <v>ARS Norte</v>
      </c>
      <c r="B52" s="330">
        <v>32.072125168429437</v>
      </c>
      <c r="C52" s="330">
        <v>31.055546488682779</v>
      </c>
      <c r="D52" s="330">
        <v>30.255449946653297</v>
      </c>
      <c r="E52" s="330">
        <v>29.458189933879815</v>
      </c>
      <c r="F52" s="330">
        <v>28.679747325210165</v>
      </c>
      <c r="G52" s="330">
        <v>28.01390429568346</v>
      </c>
      <c r="H52" s="330">
        <v>27.391983702571938</v>
      </c>
      <c r="I52" s="330">
        <v>26.86058046349568</v>
      </c>
      <c r="J52" s="330">
        <v>26.403353607018044</v>
      </c>
      <c r="K52" s="330">
        <v>26.065945789919791</v>
      </c>
      <c r="L52" s="330">
        <v>25.730241163811929</v>
      </c>
      <c r="M52" s="330">
        <v>25.469406504805541</v>
      </c>
      <c r="N52" s="330">
        <v>25.164918270626551</v>
      </c>
      <c r="O52" s="330">
        <v>24.849963284156114</v>
      </c>
      <c r="P52" s="330">
        <v>24.486851368830937</v>
      </c>
      <c r="Q52" s="330">
        <v>24.014114885928723</v>
      </c>
      <c r="R52" s="330">
        <v>23.526367916262199</v>
      </c>
      <c r="S52" s="330">
        <v>23.101819388580946</v>
      </c>
      <c r="T52" s="330">
        <v>22.719419399736747</v>
      </c>
      <c r="U52" s="330">
        <v>22.322944123688281</v>
      </c>
      <c r="V52" s="330">
        <v>21.884474955796836</v>
      </c>
      <c r="W52" s="330">
        <v>21.489251196911226</v>
      </c>
      <c r="X52" s="330">
        <v>21.08105697944492</v>
      </c>
      <c r="Y52" s="330">
        <v>20.61840956445106</v>
      </c>
      <c r="Z52" s="330">
        <v>20.137026481679683</v>
      </c>
      <c r="AA52" s="330">
        <v>19.854032456371382</v>
      </c>
      <c r="AB52" s="330">
        <v>19.523823077360962</v>
      </c>
      <c r="AC52" s="330">
        <v>19.233672481271771</v>
      </c>
      <c r="AD52" s="330">
        <v>19.023817888658655</v>
      </c>
      <c r="AE52" s="330">
        <v>18.825139523224721</v>
      </c>
    </row>
    <row r="53" spans="1:31" x14ac:dyDescent="0.2">
      <c r="A53" s="7" t="str">
        <f>A3</f>
        <v>ACES Gerês/Cabreira</v>
      </c>
      <c r="B53" s="10">
        <v>40.054039367226181</v>
      </c>
      <c r="C53" s="10">
        <v>38.452430909417899</v>
      </c>
      <c r="D53" s="10">
        <v>37.263195520076252</v>
      </c>
      <c r="E53" s="10">
        <v>36.093233349078886</v>
      </c>
      <c r="F53" s="10">
        <v>34.872110218005595</v>
      </c>
      <c r="G53" s="10">
        <v>33.767495830009423</v>
      </c>
      <c r="H53" s="10">
        <v>32.648661080047717</v>
      </c>
      <c r="I53" s="10">
        <v>31.655116474321577</v>
      </c>
      <c r="J53" s="10">
        <v>30.750172445345381</v>
      </c>
      <c r="K53" s="10">
        <v>29.991912543923256</v>
      </c>
      <c r="L53" s="10">
        <v>29.173987023946214</v>
      </c>
      <c r="M53" s="10">
        <v>28.715462383956364</v>
      </c>
      <c r="N53" s="10">
        <v>28.253243269270456</v>
      </c>
      <c r="O53" s="10">
        <v>27.82333516785911</v>
      </c>
      <c r="P53" s="10">
        <v>27.481535478014496</v>
      </c>
      <c r="Q53" s="10">
        <v>26.981879176176204</v>
      </c>
      <c r="R53" s="10">
        <v>26.385608349354573</v>
      </c>
      <c r="S53" s="10">
        <v>25.694644943974705</v>
      </c>
      <c r="T53" s="10">
        <v>25.170546161160956</v>
      </c>
      <c r="U53" s="10">
        <v>24.458397438562933</v>
      </c>
      <c r="V53" s="10">
        <v>23.621829447072166</v>
      </c>
      <c r="W53" s="10">
        <v>23.049281314168375</v>
      </c>
      <c r="X53" s="10">
        <v>22.287059216756727</v>
      </c>
      <c r="Y53" s="10">
        <v>21.468413179930941</v>
      </c>
      <c r="Z53" s="10">
        <v>20.704913671180318</v>
      </c>
      <c r="AA53" s="10">
        <v>20</v>
      </c>
      <c r="AB53" s="10">
        <v>19.327148796560795</v>
      </c>
      <c r="AC53" s="10">
        <v>18.683774951546962</v>
      </c>
      <c r="AD53" s="10">
        <v>18.267761109538636</v>
      </c>
      <c r="AE53" s="10">
        <v>17.794472005669736</v>
      </c>
    </row>
    <row r="54" spans="1:31" x14ac:dyDescent="0.2">
      <c r="N54" s="9"/>
      <c r="O54" s="9"/>
    </row>
    <row r="55" spans="1:31" x14ac:dyDescent="0.2">
      <c r="A55" s="61" t="s">
        <v>74</v>
      </c>
    </row>
    <row r="56" spans="1:31" x14ac:dyDescent="0.2">
      <c r="A56" s="8" t="s">
        <v>50</v>
      </c>
      <c r="B56" s="62">
        <v>1991</v>
      </c>
      <c r="C56" s="62">
        <v>1992</v>
      </c>
      <c r="D56" s="62">
        <v>1993</v>
      </c>
      <c r="E56" s="62">
        <v>1994</v>
      </c>
      <c r="F56" s="62">
        <v>1995</v>
      </c>
      <c r="G56" s="62">
        <v>1996</v>
      </c>
      <c r="H56" s="62">
        <v>1997</v>
      </c>
      <c r="I56" s="62">
        <v>1998</v>
      </c>
      <c r="J56" s="62">
        <v>1999</v>
      </c>
      <c r="K56" s="62">
        <v>2000</v>
      </c>
      <c r="L56" s="62">
        <v>2001</v>
      </c>
      <c r="M56" s="62">
        <v>2002</v>
      </c>
      <c r="N56" s="62">
        <v>2003</v>
      </c>
      <c r="O56" s="62">
        <v>2004</v>
      </c>
      <c r="P56" s="62">
        <v>2005</v>
      </c>
      <c r="Q56" s="62">
        <v>2006</v>
      </c>
      <c r="R56" s="62">
        <v>2007</v>
      </c>
      <c r="S56" s="62">
        <v>2008</v>
      </c>
      <c r="T56" s="62">
        <v>2009</v>
      </c>
      <c r="U56" s="62">
        <v>2010</v>
      </c>
      <c r="V56" s="62">
        <v>2011</v>
      </c>
      <c r="W56" s="62">
        <v>2012</v>
      </c>
      <c r="X56" s="62">
        <v>2013</v>
      </c>
      <c r="Y56" s="62">
        <v>2014</v>
      </c>
      <c r="Z56" s="62">
        <v>2015</v>
      </c>
      <c r="AA56" s="62">
        <v>2016</v>
      </c>
      <c r="AB56" s="62">
        <v>2017</v>
      </c>
      <c r="AC56" s="62">
        <v>2018</v>
      </c>
      <c r="AD56" s="62">
        <v>2019</v>
      </c>
      <c r="AE56" s="62">
        <v>2020</v>
      </c>
    </row>
    <row r="57" spans="1:31" x14ac:dyDescent="0.2">
      <c r="A57" s="7" t="s">
        <v>58</v>
      </c>
      <c r="B57" s="9">
        <v>21.002520351147631</v>
      </c>
      <c r="C57" s="9">
        <v>21.361454816612781</v>
      </c>
      <c r="D57" s="9">
        <v>21.727291736746885</v>
      </c>
      <c r="E57" s="9">
        <v>22.09786663994818</v>
      </c>
      <c r="F57" s="9">
        <v>22.496027962400884</v>
      </c>
      <c r="G57" s="9">
        <v>22.864802899250847</v>
      </c>
      <c r="H57" s="9">
        <v>23.281722326487397</v>
      </c>
      <c r="I57" s="9">
        <v>23.645446706807451</v>
      </c>
      <c r="J57" s="9">
        <v>23.943924596091094</v>
      </c>
      <c r="K57" s="9">
        <v>24.433045153175424</v>
      </c>
      <c r="L57" s="9">
        <v>24.849498041828422</v>
      </c>
      <c r="M57" s="9">
        <v>25.189681176405625</v>
      </c>
      <c r="N57" s="9">
        <v>25.553787928881768</v>
      </c>
      <c r="O57" s="9">
        <v>26.017219119403883</v>
      </c>
      <c r="P57" s="9">
        <v>26.331565505111428</v>
      </c>
      <c r="Q57" s="9">
        <v>26.643094695678155</v>
      </c>
      <c r="R57" s="9">
        <v>26.945209706789331</v>
      </c>
      <c r="S57" s="9">
        <v>27.388748508247879</v>
      </c>
      <c r="T57" s="9">
        <v>27.904490901204731</v>
      </c>
      <c r="U57" s="9">
        <v>28.692003564717481</v>
      </c>
      <c r="V57" s="9">
        <v>29.320412443519029</v>
      </c>
      <c r="W57" s="9">
        <v>29.953087379850245</v>
      </c>
      <c r="X57" s="9">
        <v>30.836602785513083</v>
      </c>
      <c r="Y57" s="9">
        <v>31.637638436324973</v>
      </c>
      <c r="Z57" s="9">
        <v>32.363026161307843</v>
      </c>
      <c r="AA57" s="9">
        <v>33.148425115641231</v>
      </c>
      <c r="AB57" s="9">
        <v>33.887321093748021</v>
      </c>
      <c r="AC57" s="9">
        <v>34.510474678911855</v>
      </c>
      <c r="AD57" s="9">
        <v>35.094558882010197</v>
      </c>
      <c r="AE57" s="9">
        <v>35.600660341218898</v>
      </c>
    </row>
    <row r="58" spans="1:31" x14ac:dyDescent="0.2">
      <c r="A58" s="7" t="str">
        <f>A2</f>
        <v>ARS Norte</v>
      </c>
      <c r="B58" s="330">
        <v>17.47754096225259</v>
      </c>
      <c r="C58" s="330">
        <v>17.74647469388707</v>
      </c>
      <c r="D58" s="330">
        <v>18.047300185451327</v>
      </c>
      <c r="E58" s="330">
        <v>18.334605677575453</v>
      </c>
      <c r="F58" s="330">
        <v>18.656139240113468</v>
      </c>
      <c r="G58" s="330">
        <v>18.930254364695863</v>
      </c>
      <c r="H58" s="330">
        <v>19.276312706900942</v>
      </c>
      <c r="I58" s="330">
        <v>19.580057885399526</v>
      </c>
      <c r="J58" s="330">
        <v>19.843847271842776</v>
      </c>
      <c r="K58" s="330">
        <v>20.30174919325966</v>
      </c>
      <c r="L58" s="330">
        <v>20.69605577657606</v>
      </c>
      <c r="M58" s="330">
        <v>21.052862930211745</v>
      </c>
      <c r="N58" s="330">
        <v>21.402906864982583</v>
      </c>
      <c r="O58" s="330">
        <v>21.808222688216645</v>
      </c>
      <c r="P58" s="330">
        <v>22.093382502257878</v>
      </c>
      <c r="Q58" s="330">
        <v>22.35807236934977</v>
      </c>
      <c r="R58" s="330">
        <v>22.654414211482838</v>
      </c>
      <c r="S58" s="330">
        <v>23.097084172025681</v>
      </c>
      <c r="T58" s="330">
        <v>23.606429995992233</v>
      </c>
      <c r="U58" s="330">
        <v>24.385874771505179</v>
      </c>
      <c r="V58" s="330">
        <v>24.927711074088968</v>
      </c>
      <c r="W58" s="330">
        <v>25.491407424605338</v>
      </c>
      <c r="X58" s="330">
        <v>26.35172657000523</v>
      </c>
      <c r="Y58" s="330">
        <v>27.211084097893718</v>
      </c>
      <c r="Z58" s="330">
        <v>28.044783460917667</v>
      </c>
      <c r="AA58" s="330">
        <v>29.01363936505242</v>
      </c>
      <c r="AB58" s="330">
        <v>29.887673746563575</v>
      </c>
      <c r="AC58" s="330">
        <v>30.644358667437764</v>
      </c>
      <c r="AD58" s="330">
        <v>31.494331795466362</v>
      </c>
      <c r="AE58" s="330">
        <v>32.295524771607262</v>
      </c>
    </row>
    <row r="59" spans="1:31" x14ac:dyDescent="0.2">
      <c r="A59" s="7" t="str">
        <f>A3</f>
        <v>ACES Gerês/Cabreira</v>
      </c>
      <c r="B59" s="10">
        <v>22.944088878154812</v>
      </c>
      <c r="C59" s="10">
        <v>22.981236136922249</v>
      </c>
      <c r="D59" s="10">
        <v>23.278327177409746</v>
      </c>
      <c r="E59" s="10">
        <v>23.258148323098723</v>
      </c>
      <c r="F59" s="10">
        <v>23.435967262558382</v>
      </c>
      <c r="G59" s="10">
        <v>23.498440786133877</v>
      </c>
      <c r="H59" s="10">
        <v>23.731152347961075</v>
      </c>
      <c r="I59" s="10">
        <v>23.821382323225137</v>
      </c>
      <c r="J59" s="10">
        <v>23.883328406323464</v>
      </c>
      <c r="K59" s="10">
        <v>24.28886162083775</v>
      </c>
      <c r="L59" s="10">
        <v>24.49541411318771</v>
      </c>
      <c r="M59" s="10">
        <v>24.599873281727778</v>
      </c>
      <c r="N59" s="10">
        <v>24.840072087936278</v>
      </c>
      <c r="O59" s="10">
        <v>25.083929554210236</v>
      </c>
      <c r="P59" s="10">
        <v>25.175017536138199</v>
      </c>
      <c r="Q59" s="10">
        <v>25.403525173921409</v>
      </c>
      <c r="R59" s="10">
        <v>25.520461411700087</v>
      </c>
      <c r="S59" s="10">
        <v>25.707018629270639</v>
      </c>
      <c r="T59" s="10">
        <v>26.012596298286962</v>
      </c>
      <c r="U59" s="10">
        <v>26.721831815598705</v>
      </c>
      <c r="V59" s="10">
        <v>26.867756479406964</v>
      </c>
      <c r="W59" s="10">
        <v>27.095010821910204</v>
      </c>
      <c r="X59" s="10">
        <v>27.59038493677232</v>
      </c>
      <c r="Y59" s="10">
        <v>27.994072665762655</v>
      </c>
      <c r="Z59" s="10">
        <v>28.238556005209137</v>
      </c>
      <c r="AA59" s="10">
        <v>28.779524783191146</v>
      </c>
      <c r="AB59" s="10">
        <v>29.255875781316288</v>
      </c>
      <c r="AC59" s="10">
        <v>29.473594861855783</v>
      </c>
      <c r="AD59" s="10">
        <v>29.966034531559583</v>
      </c>
      <c r="AE59" s="10">
        <v>30.246633593196314</v>
      </c>
    </row>
    <row r="60" spans="1:31" x14ac:dyDescent="0.2">
      <c r="N60" s="9"/>
      <c r="O60" s="9"/>
    </row>
    <row r="61" spans="1:31" x14ac:dyDescent="0.2">
      <c r="A61" s="61" t="s">
        <v>556</v>
      </c>
    </row>
    <row r="62" spans="1:31" x14ac:dyDescent="0.2">
      <c r="A62" s="8" t="s">
        <v>50</v>
      </c>
      <c r="B62" s="62">
        <v>1996</v>
      </c>
      <c r="C62" s="62">
        <v>1997</v>
      </c>
      <c r="D62" s="62">
        <v>1998</v>
      </c>
      <c r="E62" s="62">
        <v>1999</v>
      </c>
      <c r="F62" s="62">
        <v>2000</v>
      </c>
      <c r="G62" s="62">
        <v>2001</v>
      </c>
      <c r="H62" s="62">
        <v>2002</v>
      </c>
      <c r="I62" s="62">
        <v>2003</v>
      </c>
      <c r="J62" s="62">
        <v>2004</v>
      </c>
      <c r="K62" s="62">
        <v>2005</v>
      </c>
      <c r="L62" s="62">
        <v>2006</v>
      </c>
      <c r="M62" s="62">
        <v>2007</v>
      </c>
      <c r="N62" s="62">
        <v>2008</v>
      </c>
      <c r="O62" s="62">
        <v>2009</v>
      </c>
      <c r="P62" s="62">
        <v>2010</v>
      </c>
      <c r="Q62" s="62">
        <v>2011</v>
      </c>
      <c r="R62" s="62">
        <v>2012</v>
      </c>
      <c r="S62" s="62">
        <v>2013</v>
      </c>
      <c r="T62" s="62">
        <v>2014</v>
      </c>
      <c r="U62" s="62">
        <v>2015</v>
      </c>
      <c r="V62" s="62">
        <v>2016</v>
      </c>
      <c r="W62" s="62">
        <v>2017</v>
      </c>
      <c r="X62" s="62">
        <v>2018</v>
      </c>
      <c r="Y62" s="62">
        <v>2019</v>
      </c>
      <c r="Z62" s="62">
        <v>2020</v>
      </c>
    </row>
    <row r="63" spans="1:31" x14ac:dyDescent="0.2">
      <c r="A63" s="7" t="s">
        <v>58</v>
      </c>
      <c r="B63" s="78">
        <v>103668</v>
      </c>
      <c r="C63" s="78">
        <v>106299</v>
      </c>
      <c r="D63" s="78">
        <v>106857</v>
      </c>
      <c r="E63" s="78">
        <v>109381</v>
      </c>
      <c r="F63" s="78">
        <v>113318</v>
      </c>
      <c r="G63" s="78">
        <v>106479</v>
      </c>
      <c r="H63" s="78">
        <v>108192</v>
      </c>
      <c r="I63" s="78">
        <v>106232</v>
      </c>
      <c r="J63" s="78">
        <v>103309</v>
      </c>
      <c r="K63" s="78">
        <v>103420</v>
      </c>
      <c r="L63" s="78">
        <v>99713</v>
      </c>
      <c r="M63" s="78">
        <v>96925</v>
      </c>
      <c r="N63" s="78">
        <v>99057</v>
      </c>
      <c r="O63" s="78">
        <v>94324</v>
      </c>
      <c r="P63" s="78">
        <v>96133</v>
      </c>
      <c r="Q63" s="78">
        <v>91701</v>
      </c>
      <c r="R63" s="78">
        <v>85306</v>
      </c>
      <c r="S63" s="78">
        <v>78607</v>
      </c>
      <c r="T63" s="78">
        <v>78312</v>
      </c>
      <c r="U63" s="78">
        <v>81292</v>
      </c>
      <c r="V63" s="78">
        <v>83005</v>
      </c>
      <c r="W63" s="7">
        <v>81975</v>
      </c>
      <c r="X63" s="78">
        <v>82848</v>
      </c>
      <c r="Y63" s="7">
        <v>82556</v>
      </c>
      <c r="Z63" s="78">
        <v>80567</v>
      </c>
    </row>
    <row r="64" spans="1:31" x14ac:dyDescent="0.2">
      <c r="A64" s="7" t="str">
        <f>A2</f>
        <v>ARS Norte</v>
      </c>
      <c r="B64" s="331">
        <v>43019</v>
      </c>
      <c r="C64" s="331">
        <v>43746</v>
      </c>
      <c r="D64" s="331">
        <v>43409</v>
      </c>
      <c r="E64" s="331">
        <v>43640</v>
      </c>
      <c r="F64" s="331">
        <v>44465</v>
      </c>
      <c r="G64" s="331">
        <v>41413</v>
      </c>
      <c r="H64" s="331">
        <v>41616</v>
      </c>
      <c r="I64" s="331">
        <v>39850</v>
      </c>
      <c r="J64" s="331">
        <v>37947</v>
      </c>
      <c r="K64" s="331">
        <v>37267</v>
      </c>
      <c r="L64" s="331">
        <v>35846</v>
      </c>
      <c r="M64" s="331">
        <v>34059</v>
      </c>
      <c r="N64" s="331">
        <v>34595</v>
      </c>
      <c r="O64" s="331">
        <v>32719</v>
      </c>
      <c r="P64" s="331">
        <v>33003</v>
      </c>
      <c r="Q64" s="331">
        <v>31479</v>
      </c>
      <c r="R64" s="331">
        <v>28680</v>
      </c>
      <c r="S64" s="331">
        <v>26641</v>
      </c>
      <c r="T64" s="330">
        <v>26009</v>
      </c>
      <c r="U64" s="330">
        <v>27212</v>
      </c>
      <c r="V64" s="330">
        <v>28035</v>
      </c>
      <c r="W64" s="330">
        <v>27501</v>
      </c>
      <c r="X64" s="330">
        <v>27493</v>
      </c>
      <c r="Y64" s="330">
        <v>27238</v>
      </c>
      <c r="Z64" s="330">
        <v>26853</v>
      </c>
    </row>
    <row r="65" spans="1:28" x14ac:dyDescent="0.2">
      <c r="A65" s="7" t="str">
        <f>A3</f>
        <v>ACES Gerês/Cabreira</v>
      </c>
      <c r="B65" s="79">
        <v>1419</v>
      </c>
      <c r="C65" s="79">
        <v>1346</v>
      </c>
      <c r="D65" s="79">
        <v>1397</v>
      </c>
      <c r="E65" s="79">
        <v>1391</v>
      </c>
      <c r="F65" s="79">
        <v>1356</v>
      </c>
      <c r="G65" s="79">
        <v>1324</v>
      </c>
      <c r="H65" s="79">
        <v>1339</v>
      </c>
      <c r="I65" s="79">
        <v>1280</v>
      </c>
      <c r="J65" s="79">
        <v>1211</v>
      </c>
      <c r="K65" s="79">
        <v>1194</v>
      </c>
      <c r="L65" s="79">
        <v>1109</v>
      </c>
      <c r="M65" s="79">
        <v>1012</v>
      </c>
      <c r="N65" s="79">
        <v>987</v>
      </c>
      <c r="O65" s="79">
        <v>988</v>
      </c>
      <c r="P65" s="79">
        <v>945</v>
      </c>
      <c r="Q65" s="79">
        <v>846</v>
      </c>
      <c r="R65" s="79">
        <v>839</v>
      </c>
      <c r="S65" s="79">
        <v>747</v>
      </c>
      <c r="T65" s="10">
        <v>688</v>
      </c>
      <c r="U65" s="10">
        <v>726</v>
      </c>
      <c r="V65" s="10">
        <v>711</v>
      </c>
      <c r="W65" s="10">
        <v>741</v>
      </c>
      <c r="X65" s="10">
        <v>732</v>
      </c>
      <c r="Y65" s="10">
        <v>781</v>
      </c>
      <c r="Z65" s="10">
        <v>773</v>
      </c>
    </row>
    <row r="66" spans="1:28" x14ac:dyDescent="0.2">
      <c r="N66" s="9"/>
      <c r="O66" s="9"/>
    </row>
    <row r="67" spans="1:28" x14ac:dyDescent="0.2">
      <c r="A67" s="61" t="s">
        <v>76</v>
      </c>
    </row>
    <row r="68" spans="1:28" x14ac:dyDescent="0.2">
      <c r="A68" s="8" t="s">
        <v>50</v>
      </c>
      <c r="B68" s="62">
        <v>1996</v>
      </c>
      <c r="C68" s="62">
        <v>1997</v>
      </c>
      <c r="D68" s="62">
        <v>1998</v>
      </c>
      <c r="E68" s="62">
        <v>1999</v>
      </c>
      <c r="F68" s="62">
        <v>2000</v>
      </c>
      <c r="G68" s="62">
        <v>2001</v>
      </c>
      <c r="H68" s="62">
        <v>2002</v>
      </c>
      <c r="I68" s="62">
        <v>2003</v>
      </c>
      <c r="J68" s="62">
        <v>2004</v>
      </c>
      <c r="K68" s="62">
        <v>2005</v>
      </c>
      <c r="L68" s="62">
        <v>2006</v>
      </c>
      <c r="M68" s="62">
        <v>2007</v>
      </c>
      <c r="N68" s="62">
        <v>2008</v>
      </c>
      <c r="O68" s="62">
        <v>2009</v>
      </c>
      <c r="P68" s="62">
        <v>2010</v>
      </c>
      <c r="Q68" s="62">
        <v>2011</v>
      </c>
      <c r="R68" s="62">
        <v>2012</v>
      </c>
      <c r="S68" s="62">
        <v>2013</v>
      </c>
      <c r="T68" s="62">
        <v>2014</v>
      </c>
      <c r="U68" s="62">
        <v>2015</v>
      </c>
      <c r="V68" s="62">
        <v>2016</v>
      </c>
      <c r="W68" s="62">
        <v>2017</v>
      </c>
      <c r="X68" s="62">
        <v>2018</v>
      </c>
      <c r="Y68" s="62">
        <v>2019</v>
      </c>
      <c r="Z68" s="62">
        <v>2020</v>
      </c>
    </row>
    <row r="69" spans="1:28" x14ac:dyDescent="0.2">
      <c r="A69" s="7" t="s">
        <v>58</v>
      </c>
      <c r="B69" s="9">
        <v>10.821126059730386</v>
      </c>
      <c r="C69" s="9">
        <v>11.042744601820905</v>
      </c>
      <c r="D69" s="9">
        <v>11.041624559345594</v>
      </c>
      <c r="E69" s="9">
        <v>11.236130496118188</v>
      </c>
      <c r="F69" s="9">
        <v>11.556765735318571</v>
      </c>
      <c r="G69" s="9">
        <v>10.783038429112857</v>
      </c>
      <c r="H69" s="9">
        <v>10.898670928677733</v>
      </c>
      <c r="I69" s="9">
        <v>10.663047809664718</v>
      </c>
      <c r="J69" s="9">
        <v>10.346899410558548</v>
      </c>
      <c r="K69" s="9">
        <v>10.340910585069862</v>
      </c>
      <c r="L69" s="9">
        <v>9.9543378083745289</v>
      </c>
      <c r="M69" s="9">
        <v>9.6590035416180218</v>
      </c>
      <c r="N69" s="9">
        <v>9.8590047955866638</v>
      </c>
      <c r="O69" s="9">
        <v>9.3803064680297972</v>
      </c>
      <c r="P69" s="9">
        <v>9.5569792875117994</v>
      </c>
      <c r="Q69" s="9">
        <v>9.1293892811910133</v>
      </c>
      <c r="R69" s="9">
        <v>8.527352357854511</v>
      </c>
      <c r="S69" s="9">
        <v>7.9020077056789138</v>
      </c>
      <c r="T69" s="9">
        <v>7.9149676645291613</v>
      </c>
      <c r="U69" s="9">
        <v>8.2492584703892753</v>
      </c>
      <c r="V69" s="9">
        <v>8.4489677968159906</v>
      </c>
      <c r="W69" s="9">
        <v>8.3638524246065913</v>
      </c>
      <c r="X69" s="9">
        <v>8.4657023230866919</v>
      </c>
      <c r="Y69" s="9">
        <v>8.4332527950676983</v>
      </c>
      <c r="Z69" s="9">
        <v>8.2207084775883992</v>
      </c>
    </row>
    <row r="70" spans="1:28" x14ac:dyDescent="0.2">
      <c r="A70" s="7" t="str">
        <f>A2</f>
        <v>ARS Norte</v>
      </c>
      <c r="B70" s="330">
        <v>12.05065482489098</v>
      </c>
      <c r="C70" s="330">
        <v>12.187132916109896</v>
      </c>
      <c r="D70" s="330">
        <v>12.022990170750612</v>
      </c>
      <c r="E70" s="330">
        <v>12.014058981761702</v>
      </c>
      <c r="F70" s="330">
        <v>12.157428930032786</v>
      </c>
      <c r="G70" s="330">
        <v>11.254789597425146</v>
      </c>
      <c r="H70" s="330">
        <v>11.265963058328891</v>
      </c>
      <c r="I70" s="330">
        <v>10.762191355003102</v>
      </c>
      <c r="J70" s="330">
        <v>10.236067226741151</v>
      </c>
      <c r="K70" s="330">
        <v>10.04642295502644</v>
      </c>
      <c r="L70" s="330">
        <v>9.6591124966216277</v>
      </c>
      <c r="M70" s="330">
        <v>9.1752350280134394</v>
      </c>
      <c r="N70" s="330">
        <v>9.3285368016776538</v>
      </c>
      <c r="O70" s="330">
        <v>8.8387972384938145</v>
      </c>
      <c r="P70" s="330">
        <v>8.93811083387431</v>
      </c>
      <c r="Q70" s="330">
        <v>8.5467962139313673</v>
      </c>
      <c r="R70" s="330">
        <v>7.8156317540288791</v>
      </c>
      <c r="S70" s="330">
        <v>7.3025623932427521</v>
      </c>
      <c r="T70" s="330">
        <v>7.1728258311083435</v>
      </c>
      <c r="U70" s="330">
        <v>7.5464498240955047</v>
      </c>
      <c r="V70" s="330">
        <v>7.8147561327786583</v>
      </c>
      <c r="W70" s="330">
        <v>7.6952673028789045</v>
      </c>
      <c r="X70" s="330">
        <v>7.7058151675040119</v>
      </c>
      <c r="Y70" s="330">
        <v>7.6351701648115311</v>
      </c>
      <c r="Z70" s="330">
        <v>7.5336810503218921</v>
      </c>
    </row>
    <row r="71" spans="1:28" x14ac:dyDescent="0.2">
      <c r="A71" s="7" t="str">
        <f>A3</f>
        <v>ACES Gerês/Cabreira</v>
      </c>
      <c r="B71" s="10">
        <v>13.105336799767263</v>
      </c>
      <c r="C71" s="10">
        <v>12.392851552789313</v>
      </c>
      <c r="D71" s="10">
        <v>12.81339857741008</v>
      </c>
      <c r="E71" s="10">
        <v>12.697108692179548</v>
      </c>
      <c r="F71" s="10">
        <v>12.299821761432439</v>
      </c>
      <c r="G71" s="10">
        <v>11.942614115556518</v>
      </c>
      <c r="H71" s="10">
        <v>12.041745918261816</v>
      </c>
      <c r="I71" s="10">
        <v>11.500862564692353</v>
      </c>
      <c r="J71" s="10">
        <v>10.889553312501405</v>
      </c>
      <c r="K71" s="10">
        <v>10.750703432751829</v>
      </c>
      <c r="L71" s="10">
        <v>9.9987377607876358</v>
      </c>
      <c r="M71" s="10">
        <v>9.1395955819267201</v>
      </c>
      <c r="N71" s="10">
        <v>8.9426474585485192</v>
      </c>
      <c r="O71" s="10">
        <v>8.9890911737678678</v>
      </c>
      <c r="P71" s="10">
        <v>8.6391311502386046</v>
      </c>
      <c r="Q71" s="10">
        <v>7.7655644032402416</v>
      </c>
      <c r="R71" s="10">
        <v>7.7316143776695494</v>
      </c>
      <c r="S71" s="10">
        <v>6.9219222001890328</v>
      </c>
      <c r="T71" s="10">
        <v>6.4139316562020765</v>
      </c>
      <c r="U71" s="10">
        <v>6.807951987996999</v>
      </c>
      <c r="V71" s="10">
        <v>6.7115994562754873</v>
      </c>
      <c r="W71" s="10">
        <v>7.0378390699794844</v>
      </c>
      <c r="X71" s="10">
        <v>6.9781741397636763</v>
      </c>
      <c r="Y71" s="10">
        <v>7.4569150713706023</v>
      </c>
      <c r="Z71" s="10">
        <v>7.3905872792026202</v>
      </c>
    </row>
    <row r="72" spans="1:28" x14ac:dyDescent="0.2">
      <c r="N72" s="9"/>
      <c r="O72" s="9"/>
    </row>
    <row r="73" spans="1:28" x14ac:dyDescent="0.2">
      <c r="A73" s="61" t="s">
        <v>79</v>
      </c>
    </row>
    <row r="74" spans="1:28" x14ac:dyDescent="0.2">
      <c r="A74" s="8" t="s">
        <v>50</v>
      </c>
      <c r="B74" s="62">
        <v>1996</v>
      </c>
      <c r="C74" s="62">
        <v>1997</v>
      </c>
      <c r="D74" s="62">
        <v>1998</v>
      </c>
      <c r="E74" s="62">
        <v>1999</v>
      </c>
      <c r="F74" s="62">
        <v>2000</v>
      </c>
      <c r="G74" s="62">
        <v>2001</v>
      </c>
      <c r="H74" s="62">
        <v>2002</v>
      </c>
      <c r="I74" s="62">
        <v>2003</v>
      </c>
      <c r="J74" s="62">
        <v>2004</v>
      </c>
      <c r="K74" s="62">
        <v>2005</v>
      </c>
      <c r="L74" s="62">
        <v>2006</v>
      </c>
      <c r="M74" s="62">
        <v>2007</v>
      </c>
      <c r="N74" s="62">
        <v>2008</v>
      </c>
      <c r="O74" s="62">
        <v>2009</v>
      </c>
      <c r="P74" s="62">
        <v>2010</v>
      </c>
      <c r="Q74" s="62">
        <v>2011</v>
      </c>
      <c r="R74" s="62">
        <v>2012</v>
      </c>
      <c r="S74" s="62">
        <v>2013</v>
      </c>
      <c r="T74" s="62">
        <v>2014</v>
      </c>
      <c r="U74" s="62">
        <v>2015</v>
      </c>
      <c r="V74" s="62">
        <v>2016</v>
      </c>
      <c r="W74" s="62">
        <v>2017</v>
      </c>
      <c r="X74" s="62">
        <v>2018</v>
      </c>
      <c r="Y74" s="62">
        <v>2019</v>
      </c>
      <c r="Z74" s="62">
        <v>2020</v>
      </c>
    </row>
    <row r="75" spans="1:28" x14ac:dyDescent="0.2">
      <c r="A75" s="7" t="s">
        <v>58</v>
      </c>
      <c r="B75" s="89">
        <v>1.43273764133683</v>
      </c>
      <c r="C75" s="89">
        <v>1.4611013039185572</v>
      </c>
      <c r="D75" s="89">
        <v>1.4637021530801475</v>
      </c>
      <c r="E75" s="89">
        <v>1.4938896550464988</v>
      </c>
      <c r="F75" s="89">
        <v>1.5426097879157423</v>
      </c>
      <c r="G75" s="89">
        <v>1.4442204917011185</v>
      </c>
      <c r="H75" s="89">
        <v>1.4624444371409304</v>
      </c>
      <c r="I75" s="89">
        <v>1.4351019148859052</v>
      </c>
      <c r="J75" s="89">
        <v>1.402336090443824</v>
      </c>
      <c r="K75" s="89">
        <v>1.4135648144842672</v>
      </c>
      <c r="L75" s="89">
        <v>1.3742621168427569</v>
      </c>
      <c r="M75" s="89">
        <v>1.3502316877831153</v>
      </c>
      <c r="N75" s="89">
        <v>1.3827809255730685</v>
      </c>
      <c r="O75" s="89">
        <v>1.347474588283234</v>
      </c>
      <c r="P75" s="89">
        <v>1.3942369399420746</v>
      </c>
      <c r="Q75" s="89">
        <v>1.3498754066360792</v>
      </c>
      <c r="R75" s="89">
        <v>1.2877062357186866</v>
      </c>
      <c r="S75" s="89">
        <v>1.2146584946263963</v>
      </c>
      <c r="T75" s="89">
        <v>1.2345630246972301</v>
      </c>
      <c r="U75" s="89">
        <v>1.3092241618587122</v>
      </c>
      <c r="V75" s="89">
        <v>1.3671414567907798</v>
      </c>
      <c r="W75" s="89">
        <v>1.383630075554515</v>
      </c>
      <c r="X75" s="89">
        <v>1.4219744272208115</v>
      </c>
      <c r="Y75" s="89">
        <v>1.4345395695246417</v>
      </c>
      <c r="Z75" s="89">
        <v>1.4122579083390987</v>
      </c>
    </row>
    <row r="76" spans="1:28" x14ac:dyDescent="0.2">
      <c r="A76" s="7" t="str">
        <f>A2</f>
        <v>ARS Norte</v>
      </c>
      <c r="B76" s="332">
        <v>1.4738936506175579</v>
      </c>
      <c r="C76" s="332">
        <v>1.4959761428427871</v>
      </c>
      <c r="D76" s="332">
        <v>1.4836573850909303</v>
      </c>
      <c r="E76" s="332">
        <v>1.4930689609983925</v>
      </c>
      <c r="F76" s="332">
        <v>1.5249221613034079</v>
      </c>
      <c r="G76" s="332">
        <v>1.4246013613914714</v>
      </c>
      <c r="H76" s="332">
        <v>1.4364476900073118</v>
      </c>
      <c r="I76" s="332">
        <v>1.3832869757168544</v>
      </c>
      <c r="J76" s="332">
        <v>1.3307376143310266</v>
      </c>
      <c r="K76" s="332">
        <v>1.3218643495549218</v>
      </c>
      <c r="L76" s="332">
        <v>1.289589299078298</v>
      </c>
      <c r="M76" s="332">
        <v>1.2438942364953052</v>
      </c>
      <c r="N76" s="332">
        <v>1.2727578744619028</v>
      </c>
      <c r="O76" s="332">
        <v>1.2390919213834664</v>
      </c>
      <c r="P76" s="332">
        <v>1.2771491577019922</v>
      </c>
      <c r="Q76" s="332">
        <v>1.2388233862801816</v>
      </c>
      <c r="R76" s="332">
        <v>1.1561259584842396</v>
      </c>
      <c r="S76" s="332">
        <v>1.0951043476310052</v>
      </c>
      <c r="T76" s="332">
        <v>1.0913691919913704</v>
      </c>
      <c r="U76" s="332">
        <v>1.1677338974685594</v>
      </c>
      <c r="V76" s="332">
        <v>1.2323100711131947</v>
      </c>
      <c r="W76" s="332">
        <v>1.2385260679711054</v>
      </c>
      <c r="X76" s="332">
        <v>1.252793537307517</v>
      </c>
      <c r="Y76" s="332">
        <v>1.2549486654609863</v>
      </c>
      <c r="Z76" s="332">
        <v>1.252750400751685</v>
      </c>
    </row>
    <row r="77" spans="1:28" x14ac:dyDescent="0.2">
      <c r="A77" s="7" t="str">
        <f>A3</f>
        <v>ACES Gerês/Cabreira</v>
      </c>
      <c r="B77" s="90">
        <v>1.6756717198969608</v>
      </c>
      <c r="C77" s="90">
        <v>1.5880134534314665</v>
      </c>
      <c r="D77" s="90">
        <v>1.6527057935500507</v>
      </c>
      <c r="E77" s="90">
        <v>1.6426766760790803</v>
      </c>
      <c r="F77" s="90">
        <v>1.5972161834159031</v>
      </c>
      <c r="G77" s="90">
        <v>1.5580157951334341</v>
      </c>
      <c r="H77" s="90">
        <v>1.5641909587037817</v>
      </c>
      <c r="I77" s="90">
        <v>1.4983361603299989</v>
      </c>
      <c r="J77" s="90">
        <v>1.4265934381669141</v>
      </c>
      <c r="K77" s="90">
        <v>1.4165444322215959</v>
      </c>
      <c r="L77" s="90">
        <v>1.3300429014132034</v>
      </c>
      <c r="M77" s="90">
        <v>1.2326429229026312</v>
      </c>
      <c r="N77" s="90">
        <v>1.2139211639920655</v>
      </c>
      <c r="O77" s="90">
        <v>1.2457009409115773</v>
      </c>
      <c r="P77" s="90">
        <v>1.2223140816303986</v>
      </c>
      <c r="Q77" s="90">
        <v>1.1117344205392092</v>
      </c>
      <c r="R77" s="90">
        <v>1.1282295182983451</v>
      </c>
      <c r="S77" s="90">
        <v>1.0260035360838342</v>
      </c>
      <c r="T77" s="90">
        <v>0.95435441022131429</v>
      </c>
      <c r="U77" s="90">
        <v>1.0294419568969935</v>
      </c>
      <c r="V77" s="90">
        <v>1.0321810737040717</v>
      </c>
      <c r="W77" s="90">
        <v>1.0962425844713855</v>
      </c>
      <c r="X77" s="90">
        <v>1.0911498938354862</v>
      </c>
      <c r="Y77" s="90">
        <v>1.1684667192950642</v>
      </c>
      <c r="Z77" s="90">
        <v>1.1632045170563206</v>
      </c>
    </row>
    <row r="78" spans="1:28" x14ac:dyDescent="0.2">
      <c r="N78" s="9"/>
      <c r="O78" s="9"/>
    </row>
    <row r="79" spans="1:28" x14ac:dyDescent="0.2">
      <c r="A79" s="61" t="s">
        <v>557</v>
      </c>
      <c r="V79" s="452"/>
    </row>
    <row r="80" spans="1:28" x14ac:dyDescent="0.2">
      <c r="A80" s="8" t="s">
        <v>383</v>
      </c>
      <c r="B80" s="62" t="s">
        <v>558</v>
      </c>
      <c r="C80" s="62" t="s">
        <v>559</v>
      </c>
      <c r="D80" s="62" t="s">
        <v>560</v>
      </c>
      <c r="E80" s="62" t="s">
        <v>561</v>
      </c>
      <c r="F80" s="62" t="s">
        <v>562</v>
      </c>
      <c r="G80" s="94" t="s">
        <v>563</v>
      </c>
      <c r="H80" s="94" t="s">
        <v>564</v>
      </c>
      <c r="I80" s="94" t="s">
        <v>565</v>
      </c>
      <c r="J80" s="94" t="s">
        <v>566</v>
      </c>
      <c r="K80" s="94" t="s">
        <v>567</v>
      </c>
      <c r="L80" s="94" t="s">
        <v>142</v>
      </c>
      <c r="M80" s="94" t="s">
        <v>159</v>
      </c>
      <c r="N80" s="94" t="s">
        <v>160</v>
      </c>
      <c r="O80" s="94" t="s">
        <v>143</v>
      </c>
      <c r="P80" s="94" t="s">
        <v>161</v>
      </c>
      <c r="Q80" s="452" t="s">
        <v>162</v>
      </c>
      <c r="R80" s="94" t="s">
        <v>144</v>
      </c>
      <c r="S80" s="452" t="s">
        <v>163</v>
      </c>
      <c r="T80" s="452" t="s">
        <v>164</v>
      </c>
      <c r="U80" s="452" t="s">
        <v>165</v>
      </c>
      <c r="V80" s="452" t="s">
        <v>166</v>
      </c>
      <c r="W80" s="452" t="s">
        <v>167</v>
      </c>
      <c r="X80" s="452" t="s">
        <v>145</v>
      </c>
      <c r="Z80" s="94" t="s">
        <v>568</v>
      </c>
      <c r="AA80" s="7" t="s">
        <v>569</v>
      </c>
      <c r="AB80" s="7" t="s">
        <v>570</v>
      </c>
    </row>
    <row r="81" spans="1:28" x14ac:dyDescent="0.2">
      <c r="A81" s="7" t="s">
        <v>58</v>
      </c>
      <c r="B81" s="9">
        <v>75.842931027107568</v>
      </c>
      <c r="C81" s="9">
        <v>76.150955935506246</v>
      </c>
      <c r="D81" s="9">
        <v>76.47967569130401</v>
      </c>
      <c r="E81" s="9">
        <v>76.913818460382458</v>
      </c>
      <c r="F81" s="9">
        <v>77.317543385493849</v>
      </c>
      <c r="G81" s="9">
        <v>77.538677702453555</v>
      </c>
      <c r="H81" s="9">
        <v>77.914654403544915</v>
      </c>
      <c r="I81" s="9">
        <v>78.169372327918623</v>
      </c>
      <c r="J81" s="9">
        <v>78.679601142304676</v>
      </c>
      <c r="K81" s="9">
        <v>78.961769893920803</v>
      </c>
      <c r="L81" s="9">
        <v>79.388113844452818</v>
      </c>
      <c r="M81" s="9">
        <v>79.624992373266664</v>
      </c>
      <c r="N81" s="9">
        <v>79.869711060519549</v>
      </c>
      <c r="O81" s="9">
        <v>80.286881840493976</v>
      </c>
      <c r="P81" s="9">
        <v>80.571829775787393</v>
      </c>
      <c r="Q81" s="9">
        <v>80.822494613730441</v>
      </c>
      <c r="R81" s="9">
        <v>81.039776975016693</v>
      </c>
      <c r="S81" s="9">
        <v>81.291948106685936</v>
      </c>
      <c r="T81" s="9">
        <v>81.431837181163772</v>
      </c>
      <c r="U81" s="9">
        <v>81.513261440596324</v>
      </c>
      <c r="V81" s="9">
        <v>81.576390397606247</v>
      </c>
      <c r="W81" s="9">
        <v>81.755339052365827</v>
      </c>
      <c r="X81" s="9">
        <v>81.68227430442451</v>
      </c>
      <c r="Z81" s="9">
        <f>X81-B81</f>
        <v>5.8393432773169422</v>
      </c>
      <c r="AA81" s="9">
        <f>B83-B81</f>
        <v>-0.11343877775226474</v>
      </c>
      <c r="AB81" s="9">
        <f>X83-U81</f>
        <v>0.50519927929556729</v>
      </c>
    </row>
    <row r="82" spans="1:28" x14ac:dyDescent="0.2">
      <c r="A82" s="7" t="str">
        <f>A2</f>
        <v>ARS Norte</v>
      </c>
      <c r="B82" s="330">
        <v>76.005718424666767</v>
      </c>
      <c r="C82" s="330">
        <v>76.274531441251355</v>
      </c>
      <c r="D82" s="330">
        <v>76.621632093114059</v>
      </c>
      <c r="E82" s="330">
        <v>76.980125341236672</v>
      </c>
      <c r="F82" s="330">
        <v>77.426186670128544</v>
      </c>
      <c r="G82" s="330">
        <v>77.614653401064899</v>
      </c>
      <c r="H82" s="330">
        <v>78.052500825532718</v>
      </c>
      <c r="I82" s="330">
        <v>78.294797851235131</v>
      </c>
      <c r="J82" s="330">
        <v>78.821227769988198</v>
      </c>
      <c r="K82" s="330">
        <v>79.106973166638113</v>
      </c>
      <c r="L82" s="330">
        <v>79.602220288358055</v>
      </c>
      <c r="M82" s="330">
        <v>79.901735196323315</v>
      </c>
      <c r="N82" s="330">
        <v>80.193275241587457</v>
      </c>
      <c r="O82" s="330">
        <v>80.532761072841424</v>
      </c>
      <c r="P82" s="330">
        <v>80.785075123244781</v>
      </c>
      <c r="Q82" s="330">
        <v>81.014467011431137</v>
      </c>
      <c r="R82" s="330">
        <v>81.226176009878813</v>
      </c>
      <c r="S82" s="330">
        <v>81.488765007157724</v>
      </c>
      <c r="T82" s="330">
        <v>81.670113758460474</v>
      </c>
      <c r="U82" s="330">
        <v>81.803983893074488</v>
      </c>
      <c r="V82" s="330">
        <v>81.895082359145604</v>
      </c>
      <c r="W82" s="330">
        <v>82.097830046690575</v>
      </c>
      <c r="X82" s="330">
        <v>81.959859009372266</v>
      </c>
      <c r="Z82" s="9">
        <f>X82-B82</f>
        <v>5.9541405847054989</v>
      </c>
      <c r="AA82" s="9">
        <f>B83-B82</f>
        <v>-0.27622617531146432</v>
      </c>
      <c r="AB82" s="9">
        <f>X83-U82</f>
        <v>0.21447682681740332</v>
      </c>
    </row>
    <row r="83" spans="1:28" x14ac:dyDescent="0.2">
      <c r="A83" s="7" t="str">
        <f>A3</f>
        <v>ACES Gerês/Cabreira</v>
      </c>
      <c r="B83" s="10">
        <v>75.729492249355303</v>
      </c>
      <c r="C83" s="10">
        <v>76.135373030972971</v>
      </c>
      <c r="D83" s="10">
        <v>76.575008613171349</v>
      </c>
      <c r="E83" s="10">
        <v>77.022845704981151</v>
      </c>
      <c r="F83" s="10">
        <v>77.398147412481194</v>
      </c>
      <c r="G83" s="10">
        <v>77.372853741071964</v>
      </c>
      <c r="H83" s="10">
        <v>77.577252164555873</v>
      </c>
      <c r="I83" s="10">
        <v>78.059619320872514</v>
      </c>
      <c r="J83" s="10">
        <v>78.592437508854957</v>
      </c>
      <c r="K83" s="10">
        <v>79.183174647694159</v>
      </c>
      <c r="L83" s="10">
        <v>79.665820103797941</v>
      </c>
      <c r="M83" s="10">
        <v>79.877838651821051</v>
      </c>
      <c r="N83" s="10">
        <v>80.140909783654834</v>
      </c>
      <c r="O83" s="10">
        <v>80.184425074733667</v>
      </c>
      <c r="P83" s="10">
        <v>80.447249526179746</v>
      </c>
      <c r="Q83" s="10">
        <v>80.798723563425256</v>
      </c>
      <c r="R83" s="10">
        <v>81.361747974999489</v>
      </c>
      <c r="S83" s="10">
        <v>81.821001041867376</v>
      </c>
      <c r="T83" s="10">
        <v>81.893200761498832</v>
      </c>
      <c r="U83" s="10">
        <v>82.06803049004364</v>
      </c>
      <c r="V83" s="10">
        <v>82.17879867712881</v>
      </c>
      <c r="W83" s="10">
        <v>82.329947603703815</v>
      </c>
      <c r="X83" s="10">
        <v>82.018460719891891</v>
      </c>
      <c r="Z83" s="9">
        <f>X83-B83</f>
        <v>6.288968470536588</v>
      </c>
      <c r="AA83" s="9"/>
      <c r="AB83" s="9"/>
    </row>
    <row r="84" spans="1:28" x14ac:dyDescent="0.2">
      <c r="A84" s="8" t="s">
        <v>96</v>
      </c>
      <c r="B84" s="62" t="s">
        <v>558</v>
      </c>
      <c r="C84" s="62" t="s">
        <v>559</v>
      </c>
      <c r="D84" s="62" t="s">
        <v>560</v>
      </c>
      <c r="E84" s="62" t="s">
        <v>561</v>
      </c>
      <c r="F84" s="62" t="s">
        <v>562</v>
      </c>
      <c r="G84" s="94" t="s">
        <v>563</v>
      </c>
      <c r="H84" s="94" t="s">
        <v>564</v>
      </c>
      <c r="I84" s="94" t="s">
        <v>565</v>
      </c>
      <c r="J84" s="94" t="s">
        <v>566</v>
      </c>
      <c r="K84" s="94" t="s">
        <v>567</v>
      </c>
      <c r="L84" s="94" t="s">
        <v>142</v>
      </c>
      <c r="M84" s="94" t="s">
        <v>159</v>
      </c>
      <c r="N84" s="94" t="s">
        <v>160</v>
      </c>
      <c r="O84" s="94" t="s">
        <v>143</v>
      </c>
      <c r="P84" s="94" t="s">
        <v>161</v>
      </c>
      <c r="Q84" s="452" t="s">
        <v>162</v>
      </c>
      <c r="R84" s="94" t="s">
        <v>144</v>
      </c>
      <c r="S84" s="452" t="s">
        <v>163</v>
      </c>
      <c r="T84" s="452" t="s">
        <v>164</v>
      </c>
      <c r="U84" s="452" t="s">
        <v>165</v>
      </c>
      <c r="V84" s="452" t="s">
        <v>166</v>
      </c>
      <c r="W84" s="452" t="s">
        <v>167</v>
      </c>
      <c r="X84" s="452" t="s">
        <v>145</v>
      </c>
    </row>
    <row r="85" spans="1:28" x14ac:dyDescent="0.2">
      <c r="A85" s="7" t="s">
        <v>58</v>
      </c>
      <c r="B85" s="9">
        <v>72.236034473125429</v>
      </c>
      <c r="C85" s="9">
        <v>72.59212045396508</v>
      </c>
      <c r="D85" s="9">
        <v>72.939511744395816</v>
      </c>
      <c r="E85" s="9">
        <v>73.382464218606671</v>
      </c>
      <c r="F85" s="9">
        <v>73.807200112506806</v>
      </c>
      <c r="G85" s="9">
        <v>74.111729973825817</v>
      </c>
      <c r="H85" s="9">
        <v>74.53809573917448</v>
      </c>
      <c r="I85" s="9">
        <v>74.836478445845216</v>
      </c>
      <c r="J85" s="9">
        <v>75.268369061226039</v>
      </c>
      <c r="K85" s="9">
        <v>75.58199477957811</v>
      </c>
      <c r="L85" s="9">
        <v>76.037112625383713</v>
      </c>
      <c r="M85" s="9">
        <v>76.384046458242906</v>
      </c>
      <c r="N85" s="9">
        <v>76.656367834144277</v>
      </c>
      <c r="O85" s="9">
        <v>77.046402771931596</v>
      </c>
      <c r="P85" s="9">
        <v>77.325289100626719</v>
      </c>
      <c r="Q85" s="9">
        <v>77.576843495574096</v>
      </c>
      <c r="R85" s="9">
        <v>77.805306415008317</v>
      </c>
      <c r="S85" s="9">
        <v>78.066421385475564</v>
      </c>
      <c r="T85" s="9">
        <v>78.238585311682172</v>
      </c>
      <c r="U85" s="9">
        <v>78.364230577404697</v>
      </c>
      <c r="V85" s="9">
        <v>78.430634913023511</v>
      </c>
      <c r="W85" s="9">
        <v>78.612543280182877</v>
      </c>
      <c r="X85" s="9">
        <v>78.550106304525002</v>
      </c>
      <c r="Z85" s="9">
        <f>X85-B85</f>
        <v>6.3140718313995734</v>
      </c>
      <c r="AA85" s="9">
        <f>B87-B85</f>
        <v>-0.25213092189584074</v>
      </c>
      <c r="AB85" s="9">
        <f>X87-U85</f>
        <v>0.8871160892336718</v>
      </c>
    </row>
    <row r="86" spans="1:28" x14ac:dyDescent="0.2">
      <c r="A86" s="7" t="str">
        <f>A2</f>
        <v>ARS Norte</v>
      </c>
      <c r="B86" s="330">
        <v>72.597907386291311</v>
      </c>
      <c r="C86" s="330">
        <v>72.863089184725197</v>
      </c>
      <c r="D86" s="330">
        <v>73.154683842492659</v>
      </c>
      <c r="E86" s="330">
        <v>73.476216795088916</v>
      </c>
      <c r="F86" s="330">
        <v>73.93299429821559</v>
      </c>
      <c r="G86" s="330">
        <v>74.218987294453228</v>
      </c>
      <c r="H86" s="330">
        <v>74.731080091254782</v>
      </c>
      <c r="I86" s="330">
        <v>75.03735538604893</v>
      </c>
      <c r="J86" s="330">
        <v>75.487318503994999</v>
      </c>
      <c r="K86" s="330">
        <v>75.780099217938144</v>
      </c>
      <c r="L86" s="330">
        <v>76.318655483765014</v>
      </c>
      <c r="M86" s="330">
        <v>76.748505620707164</v>
      </c>
      <c r="N86" s="330">
        <v>77.03768139925333</v>
      </c>
      <c r="O86" s="330">
        <v>77.340134184851919</v>
      </c>
      <c r="P86" s="330">
        <v>77.573344772270417</v>
      </c>
      <c r="Q86" s="330">
        <v>77.835501789635799</v>
      </c>
      <c r="R86" s="330">
        <v>78.033097480952406</v>
      </c>
      <c r="S86" s="330">
        <v>78.284885179272692</v>
      </c>
      <c r="T86" s="330">
        <v>78.490771703928289</v>
      </c>
      <c r="U86" s="330">
        <v>78.678310231197472</v>
      </c>
      <c r="V86" s="330">
        <v>78.774685259459673</v>
      </c>
      <c r="W86" s="330">
        <v>78.980161896834019</v>
      </c>
      <c r="X86" s="330">
        <v>78.857366132240983</v>
      </c>
      <c r="Z86" s="9">
        <f>X86-B86</f>
        <v>6.2594587459496722</v>
      </c>
      <c r="AA86" s="9">
        <f>B87-B86</f>
        <v>-0.61400383506172318</v>
      </c>
      <c r="AB86" s="9">
        <f>X87-U86</f>
        <v>0.57303643544089766</v>
      </c>
    </row>
    <row r="87" spans="1:28" x14ac:dyDescent="0.2">
      <c r="A87" s="7" t="str">
        <f>A3</f>
        <v>ACES Gerês/Cabreira</v>
      </c>
      <c r="B87" s="10">
        <v>71.983903551229588</v>
      </c>
      <c r="C87" s="10">
        <v>72.8299331142874</v>
      </c>
      <c r="D87" s="10">
        <v>73.432743577468997</v>
      </c>
      <c r="E87" s="10">
        <v>74.026249589380541</v>
      </c>
      <c r="F87" s="10">
        <v>74.239480493681157</v>
      </c>
      <c r="G87" s="10">
        <v>74.328456814738004</v>
      </c>
      <c r="H87" s="10">
        <v>74.5285233729211</v>
      </c>
      <c r="I87" s="10">
        <v>75.058801277296922</v>
      </c>
      <c r="J87" s="10">
        <v>75.365034190905831</v>
      </c>
      <c r="K87" s="10">
        <v>75.845289497406824</v>
      </c>
      <c r="L87" s="10">
        <v>76.359684918062982</v>
      </c>
      <c r="M87" s="10">
        <v>76.687857393732244</v>
      </c>
      <c r="N87" s="10">
        <v>76.971859952331741</v>
      </c>
      <c r="O87" s="10">
        <v>76.81450956548521</v>
      </c>
      <c r="P87" s="10">
        <v>77.041250519944001</v>
      </c>
      <c r="Q87" s="10">
        <v>77.68829057848329</v>
      </c>
      <c r="R87" s="10">
        <v>78.465519131085841</v>
      </c>
      <c r="S87" s="10">
        <v>79.043546920342123</v>
      </c>
      <c r="T87" s="10">
        <v>79.064556487245312</v>
      </c>
      <c r="U87" s="10">
        <v>79.427509987606356</v>
      </c>
      <c r="V87" s="10">
        <v>79.526265548263794</v>
      </c>
      <c r="W87" s="10">
        <v>79.621237252092982</v>
      </c>
      <c r="X87" s="10">
        <v>79.251346666638369</v>
      </c>
      <c r="Z87" s="13">
        <f>X87-B87</f>
        <v>7.2674431154087813</v>
      </c>
      <c r="AA87" s="9"/>
      <c r="AB87" s="9"/>
    </row>
    <row r="88" spans="1:28" x14ac:dyDescent="0.2">
      <c r="A88" s="7" t="str">
        <f>A3 &amp; " (IC min)"</f>
        <v>ACES Gerês/Cabreira (IC min)</v>
      </c>
      <c r="B88" s="10">
        <v>71.213010857568236</v>
      </c>
      <c r="C88" s="10">
        <v>72.068673219887017</v>
      </c>
      <c r="D88" s="10">
        <v>72.688080255725907</v>
      </c>
      <c r="E88" s="10">
        <v>73.293901382931381</v>
      </c>
      <c r="F88" s="10">
        <v>73.519163442137852</v>
      </c>
      <c r="G88" s="10">
        <v>73.622105533571457</v>
      </c>
      <c r="H88" s="10">
        <v>73.849840437801674</v>
      </c>
      <c r="I88" s="10">
        <v>74.390806755754454</v>
      </c>
      <c r="J88" s="10">
        <v>74.683839051325123</v>
      </c>
      <c r="K88" s="10">
        <v>75.153156640332881</v>
      </c>
      <c r="L88" s="10">
        <v>75.690040283787681</v>
      </c>
      <c r="M88" s="10">
        <v>76.005009282502598</v>
      </c>
      <c r="N88" s="10">
        <v>76.304906226254857</v>
      </c>
      <c r="O88" s="10">
        <v>76.136592472384677</v>
      </c>
      <c r="P88" s="10">
        <v>76.382485153869425</v>
      </c>
      <c r="Q88" s="10">
        <v>77.044705385818787</v>
      </c>
      <c r="R88" s="10">
        <v>77.817056692287565</v>
      </c>
      <c r="S88" s="10">
        <v>78.391984275099077</v>
      </c>
      <c r="T88" s="10">
        <v>78.408247707113773</v>
      </c>
      <c r="U88" s="10">
        <v>78.780277979628124</v>
      </c>
      <c r="V88" s="10">
        <v>78.886044456350646</v>
      </c>
      <c r="W88" s="10">
        <v>78.980795251340552</v>
      </c>
      <c r="X88" s="10">
        <v>78.597106652202996</v>
      </c>
      <c r="Z88" s="9"/>
      <c r="AA88" s="9"/>
      <c r="AB88" s="9"/>
    </row>
    <row r="89" spans="1:28" x14ac:dyDescent="0.2">
      <c r="A89" s="7" t="str">
        <f>A3&amp;" (IC max)"</f>
        <v>ACES Gerês/Cabreira (IC max)</v>
      </c>
      <c r="B89" s="10">
        <v>72.75479624489094</v>
      </c>
      <c r="C89" s="10">
        <v>73.591193008687782</v>
      </c>
      <c r="D89" s="10">
        <v>74.177406899212087</v>
      </c>
      <c r="E89" s="10">
        <v>74.758597795829701</v>
      </c>
      <c r="F89" s="10">
        <v>74.959797545224461</v>
      </c>
      <c r="G89" s="10">
        <v>75.034808095904552</v>
      </c>
      <c r="H89" s="10">
        <v>75.207206308040526</v>
      </c>
      <c r="I89" s="10">
        <v>75.72679579883939</v>
      </c>
      <c r="J89" s="10">
        <v>76.04622933048654</v>
      </c>
      <c r="K89" s="10">
        <v>76.537422354480768</v>
      </c>
      <c r="L89" s="10">
        <v>77.029329552338282</v>
      </c>
      <c r="M89" s="10">
        <v>77.37070550496189</v>
      </c>
      <c r="N89" s="10">
        <v>77.638813678408624</v>
      </c>
      <c r="O89" s="10">
        <v>77.492426658585742</v>
      </c>
      <c r="P89" s="10">
        <v>77.700015886018576</v>
      </c>
      <c r="Q89" s="10">
        <v>78.331875771147793</v>
      </c>
      <c r="R89" s="10">
        <v>79.113981569884118</v>
      </c>
      <c r="S89" s="10">
        <v>79.69510956558517</v>
      </c>
      <c r="T89" s="10">
        <v>79.720865267376851</v>
      </c>
      <c r="U89" s="10">
        <v>80.074741995584588</v>
      </c>
      <c r="V89" s="10">
        <v>80.166486640176942</v>
      </c>
      <c r="W89" s="10">
        <v>80.261679252845411</v>
      </c>
      <c r="X89" s="10">
        <v>79.905586681073743</v>
      </c>
      <c r="Z89" s="9"/>
      <c r="AA89" s="9"/>
      <c r="AB89" s="9"/>
    </row>
    <row r="90" spans="1:28" x14ac:dyDescent="0.2">
      <c r="A90" s="7" t="s">
        <v>571</v>
      </c>
      <c r="B90" s="89">
        <f>B87-B88</f>
        <v>0.77089269366135227</v>
      </c>
      <c r="C90" s="89">
        <f t="shared" ref="C90:N90" si="11">C87-C88</f>
        <v>0.76125989440038211</v>
      </c>
      <c r="D90" s="89">
        <f t="shared" si="11"/>
        <v>0.74466332174309002</v>
      </c>
      <c r="E90" s="89">
        <f t="shared" si="11"/>
        <v>0.73234820644915999</v>
      </c>
      <c r="F90" s="89">
        <f t="shared" si="11"/>
        <v>0.72031705154330439</v>
      </c>
      <c r="G90" s="89">
        <f t="shared" si="11"/>
        <v>0.70635128116654755</v>
      </c>
      <c r="H90" s="89">
        <f t="shared" si="11"/>
        <v>0.67868293511942568</v>
      </c>
      <c r="I90" s="89">
        <f t="shared" si="11"/>
        <v>0.66799452154246808</v>
      </c>
      <c r="J90" s="89">
        <f t="shared" si="11"/>
        <v>0.68119513958070854</v>
      </c>
      <c r="K90" s="89">
        <f t="shared" si="11"/>
        <v>0.69213285707394334</v>
      </c>
      <c r="L90" s="89">
        <f t="shared" si="11"/>
        <v>0.66964463427530063</v>
      </c>
      <c r="M90" s="89">
        <f t="shared" si="11"/>
        <v>0.68284811122964584</v>
      </c>
      <c r="N90" s="89">
        <f t="shared" si="11"/>
        <v>0.66695372607688341</v>
      </c>
      <c r="O90" s="89">
        <f t="shared" ref="O90:T90" si="12">O87-O88</f>
        <v>0.6779170931005325</v>
      </c>
      <c r="P90" s="89">
        <f t="shared" si="12"/>
        <v>0.65876536607457581</v>
      </c>
      <c r="Q90" s="89">
        <f t="shared" si="12"/>
        <v>0.64358519266450287</v>
      </c>
      <c r="R90" s="89">
        <f t="shared" si="12"/>
        <v>0.64846243879827625</v>
      </c>
      <c r="S90" s="89">
        <f t="shared" si="12"/>
        <v>0.65156264524304675</v>
      </c>
      <c r="T90" s="89">
        <f t="shared" si="12"/>
        <v>0.65630878013153904</v>
      </c>
      <c r="U90" s="89">
        <f t="shared" ref="U90:X90" si="13">U87-U88</f>
        <v>0.6472320079782321</v>
      </c>
      <c r="V90" s="89">
        <f t="shared" si="13"/>
        <v>0.64022109191314769</v>
      </c>
      <c r="W90" s="89">
        <f t="shared" si="13"/>
        <v>0.64044200075242941</v>
      </c>
      <c r="X90" s="89">
        <f t="shared" si="13"/>
        <v>0.6542400144353735</v>
      </c>
    </row>
    <row r="91" spans="1:28" x14ac:dyDescent="0.2">
      <c r="A91" s="8" t="s">
        <v>97</v>
      </c>
      <c r="B91" s="62" t="s">
        <v>558</v>
      </c>
      <c r="C91" s="62" t="s">
        <v>559</v>
      </c>
      <c r="D91" s="62" t="s">
        <v>560</v>
      </c>
      <c r="E91" s="62" t="s">
        <v>561</v>
      </c>
      <c r="F91" s="62" t="s">
        <v>562</v>
      </c>
      <c r="G91" s="94" t="s">
        <v>563</v>
      </c>
      <c r="H91" s="94" t="s">
        <v>564</v>
      </c>
      <c r="I91" s="94" t="s">
        <v>565</v>
      </c>
      <c r="J91" s="94" t="s">
        <v>566</v>
      </c>
      <c r="K91" s="94" t="s">
        <v>567</v>
      </c>
      <c r="L91" s="94" t="s">
        <v>142</v>
      </c>
      <c r="M91" s="94" t="s">
        <v>159</v>
      </c>
      <c r="N91" s="94" t="s">
        <v>160</v>
      </c>
      <c r="O91" s="94" t="s">
        <v>143</v>
      </c>
      <c r="P91" s="94" t="s">
        <v>161</v>
      </c>
      <c r="Q91" s="452" t="s">
        <v>162</v>
      </c>
      <c r="R91" s="94" t="s">
        <v>144</v>
      </c>
      <c r="S91" s="452" t="s">
        <v>163</v>
      </c>
      <c r="T91" s="452" t="s">
        <v>164</v>
      </c>
      <c r="U91" s="452" t="s">
        <v>165</v>
      </c>
      <c r="V91" s="452" t="s">
        <v>166</v>
      </c>
      <c r="W91" s="452" t="s">
        <v>167</v>
      </c>
      <c r="X91" s="452" t="s">
        <v>145</v>
      </c>
    </row>
    <row r="92" spans="1:28" x14ac:dyDescent="0.2">
      <c r="A92" s="7" t="s">
        <v>58</v>
      </c>
      <c r="B92" s="9">
        <v>79.443923615595722</v>
      </c>
      <c r="C92" s="9">
        <v>79.693892792065768</v>
      </c>
      <c r="D92" s="9">
        <v>79.999141955163608</v>
      </c>
      <c r="E92" s="9">
        <v>80.418481546781095</v>
      </c>
      <c r="F92" s="9">
        <v>80.791862316458221</v>
      </c>
      <c r="G92" s="9">
        <v>80.914577714649738</v>
      </c>
      <c r="H92" s="9">
        <v>81.220585636122593</v>
      </c>
      <c r="I92" s="9">
        <v>81.420421666650441</v>
      </c>
      <c r="J92" s="9">
        <v>82.004085267982191</v>
      </c>
      <c r="K92" s="9">
        <v>82.244534380367867</v>
      </c>
      <c r="L92" s="9">
        <v>82.624994827090632</v>
      </c>
      <c r="M92" s="9">
        <v>82.731426705931</v>
      </c>
      <c r="N92" s="9">
        <v>82.940009905682018</v>
      </c>
      <c r="O92" s="9">
        <v>83.371656505874853</v>
      </c>
      <c r="P92" s="9">
        <v>83.655929725352806</v>
      </c>
      <c r="Q92" s="9">
        <v>83.898625253105365</v>
      </c>
      <c r="R92" s="9">
        <v>84.097521470320672</v>
      </c>
      <c r="S92" s="9">
        <v>84.331409082561962</v>
      </c>
      <c r="T92" s="9">
        <v>84.432887091737811</v>
      </c>
      <c r="U92" s="9">
        <v>84.467277173369297</v>
      </c>
      <c r="V92" s="9">
        <v>84.526051337300558</v>
      </c>
      <c r="W92" s="9">
        <v>84.694769111826488</v>
      </c>
      <c r="X92" s="9">
        <v>84.618488728978704</v>
      </c>
      <c r="Z92" s="9">
        <f>X92-B92</f>
        <v>5.1745651133829824</v>
      </c>
      <c r="AA92" s="9">
        <f>B94-B92</f>
        <v>6.9029577173822076E-2</v>
      </c>
      <c r="AB92" s="9">
        <f>X94-U92</f>
        <v>0.15322147038118317</v>
      </c>
    </row>
    <row r="93" spans="1:28" x14ac:dyDescent="0.2">
      <c r="A93" s="7" t="str">
        <f>A2</f>
        <v>ARS Norte</v>
      </c>
      <c r="B93" s="330">
        <v>79.305024038654793</v>
      </c>
      <c r="C93" s="330">
        <v>79.576286036219216</v>
      </c>
      <c r="D93" s="330">
        <v>79.984078222590085</v>
      </c>
      <c r="E93" s="330">
        <v>80.384370623692774</v>
      </c>
      <c r="F93" s="330">
        <v>80.813239694881972</v>
      </c>
      <c r="G93" s="330">
        <v>80.895267990029339</v>
      </c>
      <c r="H93" s="330">
        <v>81.238882093785307</v>
      </c>
      <c r="I93" s="330">
        <v>81.408481034244957</v>
      </c>
      <c r="J93" s="330">
        <v>82.01063405722914</v>
      </c>
      <c r="K93" s="330">
        <v>82.287731361635878</v>
      </c>
      <c r="L93" s="330">
        <v>82.723963250382425</v>
      </c>
      <c r="M93" s="330">
        <v>82.873619668982585</v>
      </c>
      <c r="N93" s="330">
        <v>83.166028447969012</v>
      </c>
      <c r="O93" s="330">
        <v>83.535874365629965</v>
      </c>
      <c r="P93" s="330">
        <v>83.802083365697726</v>
      </c>
      <c r="Q93" s="330">
        <v>83.990519656023963</v>
      </c>
      <c r="R93" s="330">
        <v>84.214986463049982</v>
      </c>
      <c r="S93" s="330">
        <v>84.483525236610078</v>
      </c>
      <c r="T93" s="330">
        <v>84.631360221570745</v>
      </c>
      <c r="U93" s="330">
        <v>84.711715786291123</v>
      </c>
      <c r="V93" s="330">
        <v>84.796248547834097</v>
      </c>
      <c r="W93" s="330">
        <v>84.989495589911513</v>
      </c>
      <c r="X93" s="330">
        <v>84.84754540808477</v>
      </c>
      <c r="Z93" s="9">
        <f>X93-B93</f>
        <v>5.5425213694299771</v>
      </c>
      <c r="AA93" s="9">
        <f>B94-B93</f>
        <v>0.20792915411475121</v>
      </c>
      <c r="AB93" s="9">
        <f>X94-U93</f>
        <v>-9.1217142540642726E-2</v>
      </c>
    </row>
    <row r="94" spans="1:28" x14ac:dyDescent="0.2">
      <c r="A94" s="7" t="str">
        <f>A3</f>
        <v>ACES Gerês/Cabreira</v>
      </c>
      <c r="B94" s="10">
        <v>79.512953192769544</v>
      </c>
      <c r="C94" s="10">
        <v>79.396960078425295</v>
      </c>
      <c r="D94" s="10">
        <v>79.670339963135419</v>
      </c>
      <c r="E94" s="10">
        <v>79.951254428882805</v>
      </c>
      <c r="F94" s="10">
        <v>80.52309420413971</v>
      </c>
      <c r="G94" s="10">
        <v>80.377174493428484</v>
      </c>
      <c r="H94" s="10">
        <v>80.577830740282636</v>
      </c>
      <c r="I94" s="10">
        <v>80.984200942638836</v>
      </c>
      <c r="J94" s="10">
        <v>81.756422634391228</v>
      </c>
      <c r="K94" s="10">
        <v>82.453365793440284</v>
      </c>
      <c r="L94" s="10">
        <v>82.880005118807915</v>
      </c>
      <c r="M94" s="10">
        <v>82.955414775184209</v>
      </c>
      <c r="N94" s="10">
        <v>83.194731005361945</v>
      </c>
      <c r="O94" s="10">
        <v>83.450414909542459</v>
      </c>
      <c r="P94" s="10">
        <v>83.748632310174244</v>
      </c>
      <c r="Q94" s="10">
        <v>83.74535723112713</v>
      </c>
      <c r="R94" s="10">
        <v>84.043887931633904</v>
      </c>
      <c r="S94" s="10">
        <v>84.377691452395041</v>
      </c>
      <c r="T94" s="10">
        <v>84.511989314418628</v>
      </c>
      <c r="U94" s="10">
        <v>84.493112022312729</v>
      </c>
      <c r="V94" s="10">
        <v>84.604056235506903</v>
      </c>
      <c r="W94" s="10">
        <v>84.849102177281992</v>
      </c>
      <c r="X94" s="10">
        <v>84.62049864375048</v>
      </c>
      <c r="Z94" s="13">
        <f>X94-B94</f>
        <v>5.1075454509809362</v>
      </c>
      <c r="AA94" s="9"/>
      <c r="AB94" s="9"/>
    </row>
    <row r="95" spans="1:28" x14ac:dyDescent="0.2">
      <c r="A95" s="7" t="str">
        <f>A3 &amp; " (IC min)"</f>
        <v>ACES Gerês/Cabreira (IC min)</v>
      </c>
      <c r="B95" s="10">
        <v>78.877592858702258</v>
      </c>
      <c r="C95" s="10">
        <v>78.749476599199753</v>
      </c>
      <c r="D95" s="10">
        <v>79.012126475284532</v>
      </c>
      <c r="E95" s="10">
        <v>79.28556009458562</v>
      </c>
      <c r="F95" s="10">
        <v>79.873513367385343</v>
      </c>
      <c r="G95" s="10">
        <v>79.741325053428611</v>
      </c>
      <c r="H95" s="10">
        <v>79.917756401949291</v>
      </c>
      <c r="I95" s="10">
        <v>80.354898894615189</v>
      </c>
      <c r="J95" s="10">
        <v>81.127564525837059</v>
      </c>
      <c r="K95" s="10">
        <v>81.858307069108847</v>
      </c>
      <c r="L95" s="10">
        <v>82.286744081870367</v>
      </c>
      <c r="M95" s="10">
        <v>82.383765945831314</v>
      </c>
      <c r="N95" s="10">
        <v>82.627318717509581</v>
      </c>
      <c r="O95" s="10">
        <v>82.867522686663889</v>
      </c>
      <c r="P95" s="10">
        <v>83.155518401681491</v>
      </c>
      <c r="Q95" s="10">
        <v>83.137502673874494</v>
      </c>
      <c r="R95" s="10">
        <v>83.428690782490577</v>
      </c>
      <c r="S95" s="10">
        <v>83.76736376294221</v>
      </c>
      <c r="T95" s="10">
        <v>83.902417027581862</v>
      </c>
      <c r="U95" s="10">
        <v>83.872038992450513</v>
      </c>
      <c r="V95" s="10">
        <v>83.985198649820063</v>
      </c>
      <c r="W95" s="10">
        <v>84.25601644561354</v>
      </c>
      <c r="X95" s="10">
        <v>84.014587361383889</v>
      </c>
      <c r="Z95" s="9"/>
      <c r="AA95" s="9"/>
      <c r="AB95" s="9"/>
    </row>
    <row r="96" spans="1:28" x14ac:dyDescent="0.2">
      <c r="A96" s="7" t="str">
        <f>A3&amp;" (IC max)"</f>
        <v>ACES Gerês/Cabreira (IC max)</v>
      </c>
      <c r="B96" s="10">
        <v>80.14831352683683</v>
      </c>
      <c r="C96" s="10">
        <v>80.044443557650837</v>
      </c>
      <c r="D96" s="10">
        <v>80.328553450986306</v>
      </c>
      <c r="E96" s="10">
        <v>80.616948763179991</v>
      </c>
      <c r="F96" s="10">
        <v>81.172675040894077</v>
      </c>
      <c r="G96" s="10">
        <v>81.013023933428357</v>
      </c>
      <c r="H96" s="10">
        <v>81.237905078615981</v>
      </c>
      <c r="I96" s="10">
        <v>81.613502990662482</v>
      </c>
      <c r="J96" s="10">
        <v>82.385280742945397</v>
      </c>
      <c r="K96" s="10">
        <v>83.048424517771721</v>
      </c>
      <c r="L96" s="10">
        <v>83.473266155745463</v>
      </c>
      <c r="M96" s="10">
        <v>83.527063604537105</v>
      </c>
      <c r="N96" s="10">
        <v>83.762143293214308</v>
      </c>
      <c r="O96" s="10">
        <v>84.033307132421029</v>
      </c>
      <c r="P96" s="10">
        <v>84.341746218666998</v>
      </c>
      <c r="Q96" s="10">
        <v>84.353211788379767</v>
      </c>
      <c r="R96" s="10">
        <v>84.659085080777231</v>
      </c>
      <c r="S96" s="10">
        <v>84.988019141847872</v>
      </c>
      <c r="T96" s="10">
        <v>85.121561601255394</v>
      </c>
      <c r="U96" s="10">
        <v>85.114185052174946</v>
      </c>
      <c r="V96" s="10">
        <v>85.222913821193742</v>
      </c>
      <c r="W96" s="10">
        <v>85.442187908950444</v>
      </c>
      <c r="X96" s="10">
        <v>85.226409926117071</v>
      </c>
      <c r="Z96" s="9"/>
      <c r="AA96" s="9"/>
      <c r="AB96" s="9"/>
    </row>
    <row r="97" spans="1:205" x14ac:dyDescent="0.2">
      <c r="A97" s="7" t="s">
        <v>571</v>
      </c>
      <c r="B97" s="89">
        <f>B94-B95</f>
        <v>0.6353603340672862</v>
      </c>
      <c r="C97" s="89">
        <f t="shared" ref="C97:N97" si="14">C94-C95</f>
        <v>0.64748347922554217</v>
      </c>
      <c r="D97" s="89">
        <f t="shared" si="14"/>
        <v>0.65821348785088674</v>
      </c>
      <c r="E97" s="89">
        <f t="shared" si="14"/>
        <v>0.66569433429718572</v>
      </c>
      <c r="F97" s="89">
        <f t="shared" si="14"/>
        <v>0.6495808367543674</v>
      </c>
      <c r="G97" s="89">
        <f t="shared" si="14"/>
        <v>0.63584943999987331</v>
      </c>
      <c r="H97" s="89">
        <f t="shared" si="14"/>
        <v>0.66007433833334517</v>
      </c>
      <c r="I97" s="89">
        <f t="shared" si="14"/>
        <v>0.62930204802364642</v>
      </c>
      <c r="J97" s="89">
        <f t="shared" si="14"/>
        <v>0.62885810855416935</v>
      </c>
      <c r="K97" s="89">
        <f t="shared" si="14"/>
        <v>0.59505872433143736</v>
      </c>
      <c r="L97" s="89">
        <f t="shared" si="14"/>
        <v>0.59326103693754817</v>
      </c>
      <c r="M97" s="89">
        <f t="shared" si="14"/>
        <v>0.5716488293528954</v>
      </c>
      <c r="N97" s="89">
        <f t="shared" si="14"/>
        <v>0.56741228785236331</v>
      </c>
      <c r="O97" s="89">
        <f t="shared" ref="O97:T97" si="15">O94-O95</f>
        <v>0.58289222287857001</v>
      </c>
      <c r="P97" s="89">
        <f t="shared" si="15"/>
        <v>0.59311390849275369</v>
      </c>
      <c r="Q97" s="89">
        <f t="shared" si="15"/>
        <v>0.6078545572526366</v>
      </c>
      <c r="R97" s="89">
        <f t="shared" si="15"/>
        <v>0.61519714914332724</v>
      </c>
      <c r="S97" s="89">
        <f t="shared" si="15"/>
        <v>0.61032768945283067</v>
      </c>
      <c r="T97" s="89">
        <f t="shared" si="15"/>
        <v>0.6095722868367659</v>
      </c>
      <c r="U97" s="89">
        <f t="shared" ref="U97:X97" si="16">U94-U95</f>
        <v>0.62107302986221669</v>
      </c>
      <c r="V97" s="89">
        <f t="shared" si="16"/>
        <v>0.61885758568683968</v>
      </c>
      <c r="W97" s="89">
        <f t="shared" si="16"/>
        <v>0.59308573166845235</v>
      </c>
      <c r="X97" s="89">
        <f t="shared" si="16"/>
        <v>0.60591128236659131</v>
      </c>
    </row>
    <row r="98" spans="1:205" x14ac:dyDescent="0.2">
      <c r="B98" s="9"/>
      <c r="N98" s="9"/>
      <c r="O98" s="9"/>
    </row>
    <row r="99" spans="1:205" x14ac:dyDescent="0.2">
      <c r="B99" s="9"/>
      <c r="C99" s="95"/>
    </row>
    <row r="100" spans="1:205" x14ac:dyDescent="0.2">
      <c r="A100" s="188" t="str">
        <f>INDICE!C19</f>
        <v>COMO VIVEMOS?</v>
      </c>
    </row>
    <row r="102" spans="1:205" x14ac:dyDescent="0.2">
      <c r="A102" s="7" t="str">
        <f>"EVOLUÇÃO MENSAL DO NÚMERO DE DESEMPREGADOS INSCRITOS NO INSTITUTO DE EMPREGO E FORMAÇÃO PROFISSIONAL (IEFP) " &amp; C3 &amp; " " &amp; A3 &amp; " , POR GÉNERO (JAN-04 a DEZ-20)"</f>
        <v>EVOLUÇÃO MENSAL DO NÚMERO DE DESEMPREGADOS INSCRITOS NO INSTITUTO DE EMPREGO E FORMAÇÃO PROFISSIONAL (IEFP) NO ACES Gerês/Cabreira , POR GÉNERO (JAN-04 a DEZ-20)</v>
      </c>
    </row>
    <row r="103" spans="1:205" x14ac:dyDescent="0.2">
      <c r="B103" s="12">
        <v>37987</v>
      </c>
      <c r="C103" s="12">
        <v>38018</v>
      </c>
      <c r="D103" s="12">
        <v>38047</v>
      </c>
      <c r="E103" s="12">
        <v>38078</v>
      </c>
      <c r="F103" s="12">
        <v>38108</v>
      </c>
      <c r="G103" s="12">
        <v>38139</v>
      </c>
      <c r="H103" s="12">
        <v>38169</v>
      </c>
      <c r="I103" s="12">
        <v>38200</v>
      </c>
      <c r="J103" s="12">
        <v>38231</v>
      </c>
      <c r="K103" s="12">
        <v>38261</v>
      </c>
      <c r="L103" s="12">
        <v>38292</v>
      </c>
      <c r="M103" s="12">
        <v>38322</v>
      </c>
      <c r="N103" s="12">
        <v>38353</v>
      </c>
      <c r="O103" s="12">
        <v>38384</v>
      </c>
      <c r="P103" s="12">
        <v>38412</v>
      </c>
      <c r="Q103" s="12">
        <v>38443</v>
      </c>
      <c r="R103" s="12">
        <v>38473</v>
      </c>
      <c r="S103" s="12">
        <v>38504</v>
      </c>
      <c r="T103" s="12">
        <v>38534</v>
      </c>
      <c r="U103" s="12">
        <v>38565</v>
      </c>
      <c r="V103" s="12">
        <v>38596</v>
      </c>
      <c r="W103" s="12">
        <v>38626</v>
      </c>
      <c r="X103" s="12">
        <v>38657</v>
      </c>
      <c r="Y103" s="12">
        <v>38687</v>
      </c>
      <c r="Z103" s="12">
        <v>38718</v>
      </c>
      <c r="AA103" s="12">
        <v>38749</v>
      </c>
      <c r="AB103" s="12">
        <v>38777</v>
      </c>
      <c r="AC103" s="12">
        <v>38808</v>
      </c>
      <c r="AD103" s="12">
        <v>38838</v>
      </c>
      <c r="AE103" s="12">
        <v>38869</v>
      </c>
      <c r="AF103" s="12">
        <v>38899</v>
      </c>
      <c r="AG103" s="12">
        <v>38930</v>
      </c>
      <c r="AH103" s="12">
        <v>38961</v>
      </c>
      <c r="AI103" s="12">
        <v>38991</v>
      </c>
      <c r="AJ103" s="12">
        <v>39022</v>
      </c>
      <c r="AK103" s="12">
        <v>39052</v>
      </c>
      <c r="AL103" s="12">
        <v>39083</v>
      </c>
      <c r="AM103" s="12">
        <v>39114</v>
      </c>
      <c r="AN103" s="12">
        <v>39142</v>
      </c>
      <c r="AO103" s="12">
        <v>39173</v>
      </c>
      <c r="AP103" s="12">
        <v>39203</v>
      </c>
      <c r="AQ103" s="12">
        <v>39234</v>
      </c>
      <c r="AR103" s="12">
        <v>39264</v>
      </c>
      <c r="AS103" s="12">
        <v>39295</v>
      </c>
      <c r="AT103" s="12">
        <v>39326</v>
      </c>
      <c r="AU103" s="12">
        <v>39356</v>
      </c>
      <c r="AV103" s="12">
        <v>39387</v>
      </c>
      <c r="AW103" s="12">
        <v>39417</v>
      </c>
      <c r="AX103" s="12">
        <v>39448</v>
      </c>
      <c r="AY103" s="12">
        <v>39479</v>
      </c>
      <c r="AZ103" s="12">
        <v>39508</v>
      </c>
      <c r="BA103" s="12">
        <v>39539</v>
      </c>
      <c r="BB103" s="12">
        <v>39569</v>
      </c>
      <c r="BC103" s="12">
        <v>39600</v>
      </c>
      <c r="BD103" s="12">
        <v>39630</v>
      </c>
      <c r="BE103" s="12">
        <v>39661</v>
      </c>
      <c r="BF103" s="12">
        <v>39692</v>
      </c>
      <c r="BG103" s="12">
        <v>39722</v>
      </c>
      <c r="BH103" s="12">
        <v>39753</v>
      </c>
      <c r="BI103" s="12">
        <v>39783</v>
      </c>
      <c r="BJ103" s="12">
        <v>39814</v>
      </c>
      <c r="BK103" s="12">
        <v>39845</v>
      </c>
      <c r="BL103" s="12">
        <v>39873</v>
      </c>
      <c r="BM103" s="12">
        <v>39904</v>
      </c>
      <c r="BN103" s="12">
        <v>39934</v>
      </c>
      <c r="BO103" s="12">
        <v>39965</v>
      </c>
      <c r="BP103" s="12">
        <v>39995</v>
      </c>
      <c r="BQ103" s="12">
        <v>40026</v>
      </c>
      <c r="BR103" s="12">
        <v>40057</v>
      </c>
      <c r="BS103" s="12">
        <v>40087</v>
      </c>
      <c r="BT103" s="12">
        <v>40118</v>
      </c>
      <c r="BU103" s="12">
        <v>40148</v>
      </c>
      <c r="BV103" s="12">
        <v>40179</v>
      </c>
      <c r="BW103" s="12">
        <v>40210</v>
      </c>
      <c r="BX103" s="12">
        <v>40238</v>
      </c>
      <c r="BY103" s="12">
        <v>40269</v>
      </c>
      <c r="BZ103" s="12">
        <v>40299</v>
      </c>
      <c r="CA103" s="12">
        <v>40330</v>
      </c>
      <c r="CB103" s="12">
        <v>40360</v>
      </c>
      <c r="CC103" s="12">
        <v>40391</v>
      </c>
      <c r="CD103" s="12">
        <v>40422</v>
      </c>
      <c r="CE103" s="12">
        <v>40452</v>
      </c>
      <c r="CF103" s="12">
        <v>40483</v>
      </c>
      <c r="CG103" s="12">
        <v>40513</v>
      </c>
      <c r="CH103" s="12">
        <v>40544</v>
      </c>
      <c r="CI103" s="12">
        <v>40575</v>
      </c>
      <c r="CJ103" s="12">
        <v>40603</v>
      </c>
      <c r="CK103" s="12">
        <v>40634</v>
      </c>
      <c r="CL103" s="12">
        <v>40664</v>
      </c>
      <c r="CM103" s="12">
        <v>40695</v>
      </c>
      <c r="CN103" s="12">
        <v>40725</v>
      </c>
      <c r="CO103" s="12">
        <v>40756</v>
      </c>
      <c r="CP103" s="12">
        <v>40787</v>
      </c>
      <c r="CQ103" s="12">
        <v>40817</v>
      </c>
      <c r="CR103" s="12">
        <v>40848</v>
      </c>
      <c r="CS103" s="12">
        <v>40878</v>
      </c>
      <c r="CT103" s="12">
        <v>40909</v>
      </c>
      <c r="CU103" s="12">
        <v>40940</v>
      </c>
      <c r="CV103" s="12">
        <v>40969</v>
      </c>
      <c r="CW103" s="12">
        <v>41000</v>
      </c>
      <c r="CX103" s="12">
        <v>41030</v>
      </c>
      <c r="CY103" s="12">
        <v>41061</v>
      </c>
      <c r="CZ103" s="12">
        <v>41091</v>
      </c>
      <c r="DA103" s="12">
        <v>41122</v>
      </c>
      <c r="DB103" s="12">
        <v>41153</v>
      </c>
      <c r="DC103" s="12">
        <v>41183</v>
      </c>
      <c r="DD103" s="12">
        <v>41214</v>
      </c>
      <c r="DE103" s="12">
        <v>41244</v>
      </c>
      <c r="DF103" s="12">
        <v>41275</v>
      </c>
      <c r="DG103" s="12">
        <v>41306</v>
      </c>
      <c r="DH103" s="12">
        <v>41334</v>
      </c>
      <c r="DI103" s="12">
        <v>41365</v>
      </c>
      <c r="DJ103" s="12">
        <v>41395</v>
      </c>
      <c r="DK103" s="12">
        <v>41426</v>
      </c>
      <c r="DL103" s="12">
        <v>41456</v>
      </c>
      <c r="DM103" s="12">
        <v>41487</v>
      </c>
      <c r="DN103" s="12">
        <v>41518</v>
      </c>
      <c r="DO103" s="12">
        <v>41548</v>
      </c>
      <c r="DP103" s="12">
        <v>41579</v>
      </c>
      <c r="DQ103" s="12">
        <v>41609</v>
      </c>
      <c r="DR103" s="12">
        <v>41640</v>
      </c>
      <c r="DS103" s="12">
        <v>41671</v>
      </c>
      <c r="DT103" s="12">
        <v>41699</v>
      </c>
      <c r="DU103" s="12">
        <v>41730</v>
      </c>
      <c r="DV103" s="12">
        <v>41760</v>
      </c>
      <c r="DW103" s="12">
        <v>41791</v>
      </c>
      <c r="DX103" s="12">
        <v>41821</v>
      </c>
      <c r="DY103" s="12">
        <v>41852</v>
      </c>
      <c r="DZ103" s="12">
        <v>41883</v>
      </c>
      <c r="EA103" s="12">
        <v>41913</v>
      </c>
      <c r="EB103" s="12">
        <v>41944</v>
      </c>
      <c r="EC103" s="12">
        <v>41974</v>
      </c>
      <c r="ED103" s="12">
        <v>42005</v>
      </c>
      <c r="EE103" s="12">
        <v>42036</v>
      </c>
      <c r="EF103" s="12">
        <v>42064</v>
      </c>
      <c r="EG103" s="12">
        <v>42095</v>
      </c>
      <c r="EH103" s="12">
        <v>42125</v>
      </c>
      <c r="EI103" s="12">
        <v>42156</v>
      </c>
      <c r="EJ103" s="12">
        <v>42186</v>
      </c>
      <c r="EK103" s="12">
        <v>42217</v>
      </c>
      <c r="EL103" s="12">
        <v>42248</v>
      </c>
      <c r="EM103" s="12">
        <v>42278</v>
      </c>
      <c r="EN103" s="12">
        <v>42309</v>
      </c>
      <c r="EO103" s="12">
        <v>42339</v>
      </c>
      <c r="EP103" s="12">
        <v>42370</v>
      </c>
      <c r="EQ103" s="12">
        <v>42401</v>
      </c>
      <c r="ER103" s="12">
        <v>42430</v>
      </c>
      <c r="ES103" s="12">
        <v>42461</v>
      </c>
      <c r="ET103" s="12">
        <v>42491</v>
      </c>
      <c r="EU103" s="12">
        <v>42522</v>
      </c>
      <c r="EV103" s="12">
        <v>42552</v>
      </c>
      <c r="EW103" s="12">
        <v>42583</v>
      </c>
      <c r="EX103" s="12">
        <v>42614</v>
      </c>
      <c r="EY103" s="12">
        <v>42644</v>
      </c>
      <c r="EZ103" s="12">
        <v>42675</v>
      </c>
      <c r="FA103" s="12">
        <v>42705</v>
      </c>
      <c r="FB103" s="12">
        <v>42736</v>
      </c>
      <c r="FC103" s="12">
        <v>42767</v>
      </c>
      <c r="FD103" s="12">
        <v>42795</v>
      </c>
      <c r="FE103" s="12">
        <v>42826</v>
      </c>
      <c r="FF103" s="12">
        <v>42856</v>
      </c>
      <c r="FG103" s="12">
        <v>42887</v>
      </c>
      <c r="FH103" s="12">
        <v>42917</v>
      </c>
      <c r="FI103" s="12">
        <v>42948</v>
      </c>
      <c r="FJ103" s="12">
        <v>42979</v>
      </c>
      <c r="FK103" s="12">
        <v>43009</v>
      </c>
      <c r="FL103" s="12">
        <v>43040</v>
      </c>
      <c r="FM103" s="12">
        <v>43070</v>
      </c>
      <c r="FN103" s="12">
        <v>43101</v>
      </c>
      <c r="FO103" s="12">
        <v>43132</v>
      </c>
      <c r="FP103" s="12">
        <v>43160</v>
      </c>
      <c r="FQ103" s="12">
        <v>43191</v>
      </c>
      <c r="FR103" s="12">
        <v>43221</v>
      </c>
      <c r="FS103" s="12">
        <v>43252</v>
      </c>
      <c r="FT103" s="12">
        <v>43282</v>
      </c>
      <c r="FU103" s="12">
        <v>43313</v>
      </c>
      <c r="FV103" s="12">
        <v>43344</v>
      </c>
      <c r="FW103" s="12">
        <v>43374</v>
      </c>
      <c r="FX103" s="12">
        <v>43405</v>
      </c>
      <c r="FY103" s="12">
        <v>43435</v>
      </c>
      <c r="FZ103" s="12">
        <v>43466</v>
      </c>
      <c r="GA103" s="12">
        <v>43497</v>
      </c>
      <c r="GB103" s="12">
        <v>43525</v>
      </c>
      <c r="GC103" s="12">
        <v>43556</v>
      </c>
      <c r="GD103" s="12">
        <v>43586</v>
      </c>
      <c r="GE103" s="12">
        <v>43617</v>
      </c>
      <c r="GF103" s="12">
        <v>43647</v>
      </c>
      <c r="GG103" s="12">
        <v>43678</v>
      </c>
      <c r="GH103" s="12">
        <v>43709</v>
      </c>
      <c r="GI103" s="12">
        <v>43739</v>
      </c>
      <c r="GJ103" s="12">
        <v>43770</v>
      </c>
      <c r="GK103" s="12">
        <v>43800</v>
      </c>
      <c r="GL103" s="12">
        <v>43831</v>
      </c>
      <c r="GM103" s="12">
        <v>43862</v>
      </c>
      <c r="GN103" s="12">
        <v>43891</v>
      </c>
      <c r="GO103" s="12">
        <v>43922</v>
      </c>
      <c r="GP103" s="12">
        <v>43952</v>
      </c>
      <c r="GQ103" s="12">
        <v>43983</v>
      </c>
      <c r="GR103" s="12">
        <v>44013</v>
      </c>
      <c r="GS103" s="12">
        <v>44044</v>
      </c>
      <c r="GT103" s="12">
        <v>44075</v>
      </c>
      <c r="GU103" s="12">
        <v>44105</v>
      </c>
      <c r="GV103" s="12">
        <v>44136</v>
      </c>
      <c r="GW103" s="12">
        <v>44166</v>
      </c>
    </row>
    <row r="104" spans="1:205" x14ac:dyDescent="0.2">
      <c r="A104" s="7" t="s">
        <v>58</v>
      </c>
      <c r="B104" s="7">
        <v>454397</v>
      </c>
      <c r="C104" s="7">
        <v>457864</v>
      </c>
      <c r="D104" s="7">
        <v>461070</v>
      </c>
      <c r="E104" s="7">
        <v>452216</v>
      </c>
      <c r="F104" s="7">
        <v>442811</v>
      </c>
      <c r="G104" s="7">
        <v>435489</v>
      </c>
      <c r="H104" s="7">
        <v>436773</v>
      </c>
      <c r="I104" s="7">
        <v>440364</v>
      </c>
      <c r="J104" s="7">
        <v>457075</v>
      </c>
      <c r="K104" s="7">
        <v>457477</v>
      </c>
      <c r="L104" s="7">
        <v>460454</v>
      </c>
      <c r="M104" s="7">
        <v>457864</v>
      </c>
      <c r="N104" s="7">
        <v>471639</v>
      </c>
      <c r="O104" s="7">
        <v>475602</v>
      </c>
      <c r="P104" s="7">
        <v>472771</v>
      </c>
      <c r="Q104" s="7">
        <v>467166</v>
      </c>
      <c r="R104" s="7">
        <v>459194</v>
      </c>
      <c r="S104" s="7">
        <v>453207</v>
      </c>
      <c r="T104" s="7">
        <v>450215</v>
      </c>
      <c r="U104" s="7">
        <v>454662</v>
      </c>
      <c r="V104" s="7">
        <v>472114</v>
      </c>
      <c r="W104" s="7">
        <v>473813</v>
      </c>
      <c r="X104" s="7">
        <v>474862</v>
      </c>
      <c r="Y104" s="7">
        <v>468115</v>
      </c>
      <c r="Z104" s="7">
        <v>479552</v>
      </c>
      <c r="AA104" s="7">
        <v>476229</v>
      </c>
      <c r="AB104" s="7">
        <v>468470</v>
      </c>
      <c r="AC104" s="7">
        <v>457958</v>
      </c>
      <c r="AD104" s="7">
        <v>445949</v>
      </c>
      <c r="AE104" s="7">
        <v>431621</v>
      </c>
      <c r="AF104" s="7">
        <v>426340</v>
      </c>
      <c r="AG104" s="7">
        <v>426127</v>
      </c>
      <c r="AH104" s="7">
        <v>437246</v>
      </c>
      <c r="AI104" s="7">
        <v>440807</v>
      </c>
      <c r="AJ104" s="7">
        <v>445308</v>
      </c>
      <c r="AK104" s="7">
        <v>440125</v>
      </c>
      <c r="AL104" s="7">
        <v>444390</v>
      </c>
      <c r="AM104" s="7">
        <v>438073</v>
      </c>
      <c r="AN104" s="7">
        <v>428997</v>
      </c>
      <c r="AO104" s="7">
        <v>408401</v>
      </c>
      <c r="AP104" s="7">
        <v>385341</v>
      </c>
      <c r="AQ104" s="7">
        <v>376672</v>
      </c>
      <c r="AR104" s="7">
        <v>377806</v>
      </c>
      <c r="AS104" s="7">
        <v>380362</v>
      </c>
      <c r="AT104" s="7">
        <v>385918</v>
      </c>
      <c r="AU104" s="7">
        <v>386505</v>
      </c>
      <c r="AV104" s="7">
        <v>384562</v>
      </c>
      <c r="AW104" s="7">
        <v>377436</v>
      </c>
      <c r="AX104" s="7">
        <v>386377</v>
      </c>
      <c r="AY104" s="7">
        <v>385528</v>
      </c>
      <c r="AZ104" s="7">
        <v>378279</v>
      </c>
      <c r="BA104" s="7">
        <v>373812</v>
      </c>
      <c r="BB104" s="7">
        <v>371129</v>
      </c>
      <c r="BC104" s="7">
        <v>370849</v>
      </c>
      <c r="BD104" s="7">
        <v>370556</v>
      </c>
      <c r="BE104" s="7">
        <v>378750</v>
      </c>
      <c r="BF104" s="7">
        <v>383934</v>
      </c>
      <c r="BG104" s="7">
        <v>388658</v>
      </c>
      <c r="BH104" s="7">
        <v>395926</v>
      </c>
      <c r="BI104" s="7">
        <v>402545</v>
      </c>
      <c r="BJ104" s="7">
        <v>433149</v>
      </c>
      <c r="BK104" s="7">
        <v>453582</v>
      </c>
      <c r="BL104" s="7">
        <v>467559</v>
      </c>
      <c r="BM104" s="7">
        <v>474960</v>
      </c>
      <c r="BN104" s="7">
        <v>472356</v>
      </c>
      <c r="BO104" s="7">
        <v>472873</v>
      </c>
      <c r="BP104" s="7">
        <v>479922</v>
      </c>
      <c r="BQ104" s="7">
        <v>484932</v>
      </c>
      <c r="BR104" s="7">
        <v>492987</v>
      </c>
      <c r="BS104" s="7">
        <v>499283</v>
      </c>
      <c r="BT104" s="7">
        <v>504264</v>
      </c>
      <c r="BU104" s="7">
        <v>504775</v>
      </c>
      <c r="BV104" s="7">
        <v>539130</v>
      </c>
      <c r="BW104" s="7">
        <v>539733</v>
      </c>
      <c r="BX104" s="7">
        <v>550214</v>
      </c>
      <c r="BY104" s="7">
        <v>549676</v>
      </c>
      <c r="BZ104" s="7">
        <v>539957</v>
      </c>
      <c r="CA104" s="7">
        <v>531348</v>
      </c>
      <c r="CB104" s="7">
        <v>527809</v>
      </c>
      <c r="CC104" s="7">
        <v>529568</v>
      </c>
      <c r="CD104" s="7">
        <v>534990</v>
      </c>
      <c r="CE104" s="7">
        <v>529337</v>
      </c>
      <c r="CF104" s="7">
        <v>525154</v>
      </c>
      <c r="CG104" s="7">
        <v>519888</v>
      </c>
      <c r="CH104" s="7">
        <v>533980</v>
      </c>
      <c r="CI104" s="7">
        <v>531266</v>
      </c>
      <c r="CJ104" s="7">
        <v>527071</v>
      </c>
      <c r="CK104" s="7">
        <v>517103</v>
      </c>
      <c r="CL104" s="7">
        <v>506003</v>
      </c>
      <c r="CM104" s="7">
        <v>494326</v>
      </c>
      <c r="CN104" s="7">
        <v>499908</v>
      </c>
      <c r="CO104" s="7">
        <v>508946</v>
      </c>
      <c r="CP104" s="7">
        <v>529210</v>
      </c>
      <c r="CQ104" s="7">
        <v>541153</v>
      </c>
      <c r="CR104" s="7">
        <v>555788</v>
      </c>
      <c r="CS104" s="7">
        <v>576383</v>
      </c>
      <c r="CT104" s="7">
        <v>607044</v>
      </c>
      <c r="CU104" s="7">
        <v>616212</v>
      </c>
      <c r="CV104" s="7">
        <v>628908</v>
      </c>
      <c r="CW104" s="7">
        <v>623395</v>
      </c>
      <c r="CX104" s="7">
        <v>609273</v>
      </c>
      <c r="CY104" s="7">
        <v>614282</v>
      </c>
      <c r="CZ104" s="7">
        <v>622997</v>
      </c>
      <c r="DA104" s="7">
        <v>641218</v>
      </c>
      <c r="DB104" s="7">
        <v>650827</v>
      </c>
      <c r="DC104" s="7">
        <v>660780</v>
      </c>
      <c r="DD104" s="7">
        <v>662937</v>
      </c>
      <c r="DE104" s="7">
        <v>675466</v>
      </c>
      <c r="DF104" s="7">
        <v>703030</v>
      </c>
      <c r="DG104" s="7">
        <v>701959</v>
      </c>
      <c r="DH104" s="7">
        <v>696897</v>
      </c>
      <c r="DI104" s="7">
        <v>691128</v>
      </c>
      <c r="DJ104" s="7">
        <v>666445</v>
      </c>
      <c r="DK104" s="7">
        <v>653967</v>
      </c>
      <c r="DL104" s="7">
        <v>653601</v>
      </c>
      <c r="DM104" s="7">
        <v>660975</v>
      </c>
      <c r="DN104" s="7">
        <v>662812</v>
      </c>
      <c r="DO104" s="7">
        <v>659121</v>
      </c>
      <c r="DP104" s="7">
        <v>656093</v>
      </c>
      <c r="DQ104" s="7">
        <v>654569</v>
      </c>
      <c r="DR104" s="7">
        <v>669668</v>
      </c>
      <c r="DS104" s="7">
        <v>664713</v>
      </c>
      <c r="DT104" s="7">
        <v>653501</v>
      </c>
      <c r="DU104" s="7">
        <v>632098</v>
      </c>
      <c r="DV104" s="7">
        <v>601250</v>
      </c>
      <c r="DW104" s="7">
        <v>580679</v>
      </c>
      <c r="DX104" s="7">
        <v>578506</v>
      </c>
      <c r="DY104" s="7">
        <v>590820</v>
      </c>
      <c r="DZ104" s="7">
        <v>582840</v>
      </c>
      <c r="EA104" s="7">
        <v>572012</v>
      </c>
      <c r="EB104" s="7">
        <v>564394</v>
      </c>
      <c r="EC104" s="7">
        <v>564312</v>
      </c>
      <c r="ED104" s="7">
        <v>580961</v>
      </c>
      <c r="EE104" s="7">
        <v>569857</v>
      </c>
      <c r="EF104" s="7">
        <v>556576</v>
      </c>
      <c r="EG104" s="7">
        <v>539323</v>
      </c>
      <c r="EH104" s="7">
        <v>520444</v>
      </c>
      <c r="EI104" s="7">
        <v>503481</v>
      </c>
      <c r="EJ104" s="7">
        <v>500176</v>
      </c>
      <c r="EK104" s="7">
        <v>503961</v>
      </c>
      <c r="EL104" s="7">
        <v>506162</v>
      </c>
      <c r="EM104" s="7">
        <v>508850</v>
      </c>
      <c r="EN104" s="7">
        <v>516643</v>
      </c>
      <c r="EO104" s="7">
        <v>521611</v>
      </c>
      <c r="EP104" s="7">
        <v>536750</v>
      </c>
      <c r="EQ104" s="7">
        <v>542077</v>
      </c>
      <c r="ER104" s="7">
        <v>541570</v>
      </c>
      <c r="ES104" s="7">
        <v>529966</v>
      </c>
      <c r="ET104" s="7">
        <v>502764</v>
      </c>
      <c r="EU104" s="7">
        <v>480091</v>
      </c>
      <c r="EV104" s="7">
        <v>466741</v>
      </c>
      <c r="EW104" s="7">
        <v>468282</v>
      </c>
      <c r="EX104" s="7">
        <v>461037</v>
      </c>
      <c r="EY104" s="7">
        <v>460548</v>
      </c>
      <c r="EZ104" s="7">
        <v>456449</v>
      </c>
      <c r="FA104" s="7">
        <v>452652</v>
      </c>
      <c r="FB104" s="7">
        <v>464821</v>
      </c>
      <c r="FC104" s="7">
        <v>457920</v>
      </c>
      <c r="FD104" s="7">
        <v>441911</v>
      </c>
      <c r="FE104" s="7">
        <v>422249</v>
      </c>
      <c r="FF104" s="7">
        <v>404470</v>
      </c>
      <c r="FG104" s="7">
        <v>391541</v>
      </c>
      <c r="FH104" s="7">
        <v>390035</v>
      </c>
      <c r="FI104" s="7">
        <v>392182</v>
      </c>
      <c r="FJ104" s="7">
        <v>385009</v>
      </c>
      <c r="FK104" s="7">
        <v>378786</v>
      </c>
      <c r="FL104" s="7">
        <v>378870</v>
      </c>
      <c r="FM104" s="7">
        <v>377791</v>
      </c>
      <c r="FN104" s="7">
        <v>389580</v>
      </c>
      <c r="FO104" s="7">
        <v>378674</v>
      </c>
      <c r="FP104" s="7">
        <v>367458</v>
      </c>
      <c r="FQ104" s="7">
        <v>350209</v>
      </c>
      <c r="FR104" s="7">
        <v>325160</v>
      </c>
      <c r="FS104" s="7">
        <v>308245</v>
      </c>
      <c r="FT104" s="7">
        <v>306779</v>
      </c>
      <c r="FU104" s="7">
        <v>314419</v>
      </c>
      <c r="FV104" s="7">
        <v>315406</v>
      </c>
      <c r="FW104" s="7">
        <v>310556</v>
      </c>
      <c r="FX104" s="7">
        <v>310931</v>
      </c>
      <c r="FY104" s="7">
        <v>315093</v>
      </c>
      <c r="FZ104" s="7">
        <v>326526</v>
      </c>
      <c r="GA104" s="7">
        <v>318523</v>
      </c>
      <c r="GB104" s="7">
        <v>309841</v>
      </c>
      <c r="GC104" s="7">
        <v>297625</v>
      </c>
      <c r="GD104" s="7">
        <v>282292</v>
      </c>
      <c r="GE104" s="7">
        <v>275950</v>
      </c>
      <c r="GF104" s="7">
        <v>275261</v>
      </c>
      <c r="GG104" s="7">
        <v>282365</v>
      </c>
      <c r="GH104" s="7">
        <v>279388</v>
      </c>
      <c r="GI104" s="7">
        <v>278136</v>
      </c>
      <c r="GJ104" s="7">
        <v>283866</v>
      </c>
      <c r="GK104" s="7">
        <v>288176</v>
      </c>
      <c r="GL104" s="7">
        <v>297931</v>
      </c>
      <c r="GM104" s="7">
        <v>293016</v>
      </c>
      <c r="GN104" s="7">
        <v>321164</v>
      </c>
      <c r="GO104" s="7">
        <v>368925</v>
      </c>
      <c r="GP104" s="7">
        <v>384504</v>
      </c>
      <c r="GQ104" s="7">
        <v>381629</v>
      </c>
      <c r="GR104" s="7">
        <v>382019</v>
      </c>
      <c r="GS104" s="7">
        <v>383482</v>
      </c>
      <c r="GT104" s="7">
        <v>383894</v>
      </c>
      <c r="GU104" s="7">
        <v>377196</v>
      </c>
      <c r="GV104" s="7">
        <v>371576</v>
      </c>
      <c r="GW104" s="7">
        <v>375150</v>
      </c>
    </row>
    <row r="105" spans="1:205" x14ac:dyDescent="0.2">
      <c r="A105" s="7" t="str">
        <f>A2</f>
        <v>ARS Norte</v>
      </c>
      <c r="B105" s="329">
        <v>192058</v>
      </c>
      <c r="C105" s="329">
        <v>195269</v>
      </c>
      <c r="D105" s="329">
        <v>198906</v>
      </c>
      <c r="E105" s="329">
        <v>198720</v>
      </c>
      <c r="F105" s="329">
        <v>197523</v>
      </c>
      <c r="G105" s="329">
        <v>195766</v>
      </c>
      <c r="H105" s="329">
        <v>197327</v>
      </c>
      <c r="I105" s="329">
        <v>199425</v>
      </c>
      <c r="J105" s="329">
        <v>206490</v>
      </c>
      <c r="K105" s="329">
        <v>205929</v>
      </c>
      <c r="L105" s="329">
        <v>206116</v>
      </c>
      <c r="M105" s="329">
        <v>204887</v>
      </c>
      <c r="N105" s="329">
        <v>208329</v>
      </c>
      <c r="O105" s="329">
        <v>211498</v>
      </c>
      <c r="P105" s="329">
        <v>211927</v>
      </c>
      <c r="Q105" s="329">
        <v>212920</v>
      </c>
      <c r="R105" s="329">
        <v>213340</v>
      </c>
      <c r="S105" s="329">
        <v>212973</v>
      </c>
      <c r="T105" s="329">
        <v>211588</v>
      </c>
      <c r="U105" s="329">
        <v>213377</v>
      </c>
      <c r="V105" s="329">
        <v>221598</v>
      </c>
      <c r="W105" s="329">
        <v>220742</v>
      </c>
      <c r="X105" s="329">
        <v>219643</v>
      </c>
      <c r="Y105" s="329">
        <v>215799</v>
      </c>
      <c r="Z105" s="329">
        <v>217611</v>
      </c>
      <c r="AA105" s="329">
        <v>215730</v>
      </c>
      <c r="AB105" s="329">
        <v>213954</v>
      </c>
      <c r="AC105" s="329">
        <v>211421</v>
      </c>
      <c r="AD105" s="329">
        <v>209006</v>
      </c>
      <c r="AE105" s="329">
        <v>203381</v>
      </c>
      <c r="AF105" s="329">
        <v>201851</v>
      </c>
      <c r="AG105" s="329">
        <v>200988</v>
      </c>
      <c r="AH105" s="329">
        <v>206062</v>
      </c>
      <c r="AI105" s="329">
        <v>205754</v>
      </c>
      <c r="AJ105" s="329">
        <v>207161</v>
      </c>
      <c r="AK105" s="329">
        <v>203660</v>
      </c>
      <c r="AL105" s="329">
        <v>202029</v>
      </c>
      <c r="AM105" s="329">
        <v>198808</v>
      </c>
      <c r="AN105" s="329">
        <v>195393</v>
      </c>
      <c r="AO105" s="329">
        <v>188095</v>
      </c>
      <c r="AP105" s="329">
        <v>179997</v>
      </c>
      <c r="AQ105" s="329">
        <v>176415</v>
      </c>
      <c r="AR105" s="329">
        <v>177153</v>
      </c>
      <c r="AS105" s="329">
        <v>179141</v>
      </c>
      <c r="AT105" s="329">
        <v>180943</v>
      </c>
      <c r="AU105" s="329">
        <v>178759</v>
      </c>
      <c r="AV105" s="329">
        <v>177067</v>
      </c>
      <c r="AW105" s="329">
        <v>173359</v>
      </c>
      <c r="AX105" s="329">
        <v>175226</v>
      </c>
      <c r="AY105" s="329">
        <v>174256</v>
      </c>
      <c r="AZ105" s="329">
        <v>171814</v>
      </c>
      <c r="BA105" s="329">
        <v>170553</v>
      </c>
      <c r="BB105" s="329">
        <v>170843</v>
      </c>
      <c r="BC105" s="329">
        <v>172108</v>
      </c>
      <c r="BD105" s="329">
        <v>173071</v>
      </c>
      <c r="BE105" s="329">
        <v>177098</v>
      </c>
      <c r="BF105" s="329">
        <v>178940</v>
      </c>
      <c r="BG105" s="329">
        <v>180336</v>
      </c>
      <c r="BH105" s="329">
        <v>181316</v>
      </c>
      <c r="BI105" s="329">
        <v>183674</v>
      </c>
      <c r="BJ105" s="329">
        <v>194149</v>
      </c>
      <c r="BK105" s="329">
        <v>201804</v>
      </c>
      <c r="BL105" s="329">
        <v>207766</v>
      </c>
      <c r="BM105" s="329">
        <v>212499</v>
      </c>
      <c r="BN105" s="329">
        <v>214184</v>
      </c>
      <c r="BO105" s="329">
        <v>217274</v>
      </c>
      <c r="BP105" s="329">
        <v>222644</v>
      </c>
      <c r="BQ105" s="329">
        <v>225513</v>
      </c>
      <c r="BR105" s="329">
        <v>228054</v>
      </c>
      <c r="BS105" s="329">
        <v>228707</v>
      </c>
      <c r="BT105" s="329">
        <v>228666</v>
      </c>
      <c r="BU105" s="329">
        <v>228212</v>
      </c>
      <c r="BV105" s="329">
        <v>240485</v>
      </c>
      <c r="BW105" s="329">
        <v>240325</v>
      </c>
      <c r="BX105" s="329">
        <v>244154</v>
      </c>
      <c r="BY105" s="329">
        <v>245264</v>
      </c>
      <c r="BZ105" s="329">
        <v>243555</v>
      </c>
      <c r="CA105" s="329">
        <v>241143</v>
      </c>
      <c r="CB105" s="329">
        <v>242557</v>
      </c>
      <c r="CC105" s="329">
        <v>244862</v>
      </c>
      <c r="CD105" s="329">
        <v>246319</v>
      </c>
      <c r="CE105" s="329">
        <v>241428</v>
      </c>
      <c r="CF105" s="329">
        <v>237320</v>
      </c>
      <c r="CG105" s="329">
        <v>233887</v>
      </c>
      <c r="CH105" s="329">
        <v>237898</v>
      </c>
      <c r="CI105" s="329">
        <v>236084</v>
      </c>
      <c r="CJ105" s="329">
        <v>234603</v>
      </c>
      <c r="CK105" s="329">
        <v>232047</v>
      </c>
      <c r="CL105" s="329">
        <v>229303</v>
      </c>
      <c r="CM105" s="329">
        <v>225638</v>
      </c>
      <c r="CN105" s="329">
        <v>230508</v>
      </c>
      <c r="CO105" s="329">
        <v>235120</v>
      </c>
      <c r="CP105" s="329">
        <v>241297</v>
      </c>
      <c r="CQ105" s="329">
        <v>243683</v>
      </c>
      <c r="CR105" s="329">
        <v>246000</v>
      </c>
      <c r="CS105" s="329">
        <v>254217</v>
      </c>
      <c r="CT105" s="329">
        <v>265358</v>
      </c>
      <c r="CU105" s="329">
        <v>268795</v>
      </c>
      <c r="CV105" s="329">
        <v>273830</v>
      </c>
      <c r="CW105" s="329">
        <v>272751</v>
      </c>
      <c r="CX105" s="329">
        <v>269614</v>
      </c>
      <c r="CY105" s="329">
        <v>273550</v>
      </c>
      <c r="CZ105" s="329">
        <v>278688</v>
      </c>
      <c r="DA105" s="329">
        <v>288109</v>
      </c>
      <c r="DB105" s="329">
        <v>290398</v>
      </c>
      <c r="DC105" s="329">
        <v>292479</v>
      </c>
      <c r="DD105" s="329">
        <v>291713</v>
      </c>
      <c r="DE105" s="329">
        <v>295258</v>
      </c>
      <c r="DF105" s="329">
        <v>303753</v>
      </c>
      <c r="DG105" s="329">
        <v>302250</v>
      </c>
      <c r="DH105" s="329">
        <v>299786</v>
      </c>
      <c r="DI105" s="329">
        <v>298927</v>
      </c>
      <c r="DJ105" s="329">
        <v>291269</v>
      </c>
      <c r="DK105" s="329">
        <v>287047</v>
      </c>
      <c r="DL105" s="329">
        <v>289532</v>
      </c>
      <c r="DM105" s="329">
        <v>297440</v>
      </c>
      <c r="DN105" s="329">
        <v>300253</v>
      </c>
      <c r="DO105" s="329">
        <v>297513</v>
      </c>
      <c r="DP105" s="329">
        <v>293074</v>
      </c>
      <c r="DQ105" s="329">
        <v>291306</v>
      </c>
      <c r="DR105" s="329">
        <v>296488</v>
      </c>
      <c r="DS105" s="329">
        <v>294253</v>
      </c>
      <c r="DT105" s="329">
        <v>289977</v>
      </c>
      <c r="DU105" s="329">
        <v>284375</v>
      </c>
      <c r="DV105" s="329">
        <v>270854</v>
      </c>
      <c r="DW105" s="329">
        <v>262066</v>
      </c>
      <c r="DX105" s="329">
        <v>261858</v>
      </c>
      <c r="DY105" s="329">
        <v>269018</v>
      </c>
      <c r="DZ105" s="329">
        <v>264195</v>
      </c>
      <c r="EA105" s="329">
        <v>258162</v>
      </c>
      <c r="EB105" s="329">
        <v>252876</v>
      </c>
      <c r="EC105" s="329">
        <v>253170</v>
      </c>
      <c r="ED105" s="329">
        <v>257836</v>
      </c>
      <c r="EE105" s="329">
        <v>252060</v>
      </c>
      <c r="EF105" s="329">
        <v>244854</v>
      </c>
      <c r="EG105" s="329">
        <v>239433</v>
      </c>
      <c r="EH105" s="329">
        <v>232907</v>
      </c>
      <c r="EI105" s="329">
        <v>229402</v>
      </c>
      <c r="EJ105" s="329">
        <v>230253</v>
      </c>
      <c r="EK105" s="329">
        <v>235413</v>
      </c>
      <c r="EL105" s="329">
        <v>232531</v>
      </c>
      <c r="EM105" s="329">
        <v>229966</v>
      </c>
      <c r="EN105" s="329">
        <v>230092</v>
      </c>
      <c r="EO105" s="329">
        <v>230702</v>
      </c>
      <c r="EP105" s="329">
        <v>234728</v>
      </c>
      <c r="EQ105" s="329">
        <v>235419</v>
      </c>
      <c r="ER105" s="329">
        <v>235980</v>
      </c>
      <c r="ES105" s="329">
        <v>233464</v>
      </c>
      <c r="ET105" s="329">
        <v>224158</v>
      </c>
      <c r="EU105" s="329">
        <v>215917</v>
      </c>
      <c r="EV105" s="329">
        <v>211168</v>
      </c>
      <c r="EW105" s="329">
        <v>212921</v>
      </c>
      <c r="EX105" s="329">
        <v>210296</v>
      </c>
      <c r="EY105" s="329">
        <v>209529</v>
      </c>
      <c r="EZ105" s="329">
        <v>204539</v>
      </c>
      <c r="FA105" s="329">
        <v>200491</v>
      </c>
      <c r="FB105" s="329">
        <v>203973</v>
      </c>
      <c r="FC105" s="329">
        <v>201276</v>
      </c>
      <c r="FD105" s="329">
        <v>195876</v>
      </c>
      <c r="FE105" s="329">
        <v>187872</v>
      </c>
      <c r="FF105" s="329">
        <v>181140</v>
      </c>
      <c r="FG105" s="329">
        <v>176534</v>
      </c>
      <c r="FH105" s="329">
        <v>176940</v>
      </c>
      <c r="FI105" s="329">
        <v>180268</v>
      </c>
      <c r="FJ105" s="329">
        <v>176737</v>
      </c>
      <c r="FK105" s="329">
        <v>173407</v>
      </c>
      <c r="FL105" s="329">
        <v>170941</v>
      </c>
      <c r="FM105" s="329">
        <v>169011</v>
      </c>
      <c r="FN105" s="329">
        <v>172712</v>
      </c>
      <c r="FO105" s="329">
        <v>166861</v>
      </c>
      <c r="FP105" s="329">
        <v>164009</v>
      </c>
      <c r="FQ105" s="329">
        <v>158214</v>
      </c>
      <c r="FR105" s="329">
        <v>147056</v>
      </c>
      <c r="FS105" s="329">
        <v>139084</v>
      </c>
      <c r="FT105" s="329">
        <v>138894</v>
      </c>
      <c r="FU105" s="329">
        <v>141993</v>
      </c>
      <c r="FV105" s="329">
        <v>142688</v>
      </c>
      <c r="FW105" s="329">
        <v>139698</v>
      </c>
      <c r="FX105" s="329">
        <v>136936</v>
      </c>
      <c r="FY105" s="329">
        <v>136822</v>
      </c>
      <c r="FZ105" s="329">
        <v>140490</v>
      </c>
      <c r="GA105" s="329">
        <v>137754</v>
      </c>
      <c r="GB105" s="329">
        <v>136103</v>
      </c>
      <c r="GC105" s="329">
        <v>132929</v>
      </c>
      <c r="GD105" s="329">
        <v>126462</v>
      </c>
      <c r="GE105" s="329">
        <v>124677</v>
      </c>
      <c r="GF105" s="329">
        <v>124054</v>
      </c>
      <c r="GG105" s="329">
        <v>127090</v>
      </c>
      <c r="GH105" s="329">
        <v>126032</v>
      </c>
      <c r="GI105" s="329">
        <v>123904</v>
      </c>
      <c r="GJ105" s="329">
        <v>122682</v>
      </c>
      <c r="GK105" s="329">
        <v>123184</v>
      </c>
      <c r="GL105" s="329">
        <v>125571</v>
      </c>
      <c r="GM105" s="329">
        <v>124337</v>
      </c>
      <c r="GN105" s="329">
        <v>134578</v>
      </c>
      <c r="GO105" s="329">
        <v>151853</v>
      </c>
      <c r="GP105" s="329">
        <v>156260</v>
      </c>
      <c r="GQ105" s="329">
        <v>153548</v>
      </c>
      <c r="GR105" s="329">
        <v>154667</v>
      </c>
      <c r="GS105" s="329">
        <v>158013</v>
      </c>
      <c r="GT105" s="329">
        <v>156650</v>
      </c>
      <c r="GU105" s="329">
        <v>153022</v>
      </c>
      <c r="GV105" s="329">
        <v>149421</v>
      </c>
      <c r="GW105" s="329">
        <v>150308</v>
      </c>
    </row>
    <row r="106" spans="1:205" x14ac:dyDescent="0.2">
      <c r="A106" s="7" t="str">
        <f>A3</f>
        <v>ACES Gerês/Cabreira</v>
      </c>
      <c r="B106" s="11">
        <v>5083</v>
      </c>
      <c r="C106" s="11">
        <v>5048</v>
      </c>
      <c r="D106" s="11">
        <v>5108</v>
      </c>
      <c r="E106" s="11">
        <v>4953</v>
      </c>
      <c r="F106" s="11">
        <v>4763</v>
      </c>
      <c r="G106" s="11">
        <v>4577</v>
      </c>
      <c r="H106" s="11">
        <v>4581</v>
      </c>
      <c r="I106" s="11">
        <v>4596</v>
      </c>
      <c r="J106" s="11">
        <v>4664</v>
      </c>
      <c r="K106" s="11">
        <v>4680</v>
      </c>
      <c r="L106" s="11">
        <v>5028</v>
      </c>
      <c r="M106" s="11">
        <v>5130</v>
      </c>
      <c r="N106" s="11">
        <v>5272</v>
      </c>
      <c r="O106" s="11">
        <v>5330</v>
      </c>
      <c r="P106" s="11">
        <v>5353</v>
      </c>
      <c r="Q106" s="11">
        <v>5329</v>
      </c>
      <c r="R106" s="11">
        <v>5044</v>
      </c>
      <c r="S106" s="11">
        <v>4636</v>
      </c>
      <c r="T106" s="11">
        <v>4618</v>
      </c>
      <c r="U106" s="11">
        <v>4931</v>
      </c>
      <c r="V106" s="11">
        <v>5160</v>
      </c>
      <c r="W106" s="11">
        <v>5380</v>
      </c>
      <c r="X106" s="11">
        <v>5610</v>
      </c>
      <c r="Y106" s="11">
        <v>5608</v>
      </c>
      <c r="Z106" s="11">
        <v>5729</v>
      </c>
      <c r="AA106" s="11">
        <v>5638</v>
      </c>
      <c r="AB106" s="11">
        <v>5493</v>
      </c>
      <c r="AC106" s="11">
        <v>5293</v>
      </c>
      <c r="AD106" s="11">
        <v>4937</v>
      </c>
      <c r="AE106" s="11">
        <v>4641</v>
      </c>
      <c r="AF106" s="11">
        <v>4471</v>
      </c>
      <c r="AG106" s="11">
        <v>4485</v>
      </c>
      <c r="AH106" s="11">
        <v>4568</v>
      </c>
      <c r="AI106" s="11">
        <v>4589</v>
      </c>
      <c r="AJ106" s="11">
        <v>5141</v>
      </c>
      <c r="AK106" s="11">
        <v>5201</v>
      </c>
      <c r="AL106" s="11">
        <v>5270</v>
      </c>
      <c r="AM106" s="11">
        <v>5200</v>
      </c>
      <c r="AN106" s="11">
        <v>5043</v>
      </c>
      <c r="AO106" s="11">
        <v>4713</v>
      </c>
      <c r="AP106" s="11">
        <v>4326</v>
      </c>
      <c r="AQ106" s="11">
        <v>4125</v>
      </c>
      <c r="AR106" s="11">
        <v>4047</v>
      </c>
      <c r="AS106" s="11">
        <v>4196</v>
      </c>
      <c r="AT106" s="11">
        <v>4187</v>
      </c>
      <c r="AU106" s="11">
        <v>4240</v>
      </c>
      <c r="AV106" s="11">
        <v>4424</v>
      </c>
      <c r="AW106" s="11">
        <v>4506</v>
      </c>
      <c r="AX106" s="11">
        <v>4568</v>
      </c>
      <c r="AY106" s="11">
        <v>4508</v>
      </c>
      <c r="AZ106" s="11">
        <v>4429</v>
      </c>
      <c r="BA106" s="11">
        <v>4145</v>
      </c>
      <c r="BB106" s="11">
        <v>3982</v>
      </c>
      <c r="BC106" s="11">
        <v>3950</v>
      </c>
      <c r="BD106" s="11">
        <v>4056</v>
      </c>
      <c r="BE106" s="11">
        <v>4122</v>
      </c>
      <c r="BF106" s="11">
        <v>4277</v>
      </c>
      <c r="BG106" s="11">
        <v>4286</v>
      </c>
      <c r="BH106" s="11">
        <v>4615</v>
      </c>
      <c r="BI106" s="11">
        <v>4688</v>
      </c>
      <c r="BJ106" s="11">
        <v>4908</v>
      </c>
      <c r="BK106" s="11">
        <v>4933</v>
      </c>
      <c r="BL106" s="11">
        <v>5019</v>
      </c>
      <c r="BM106" s="11">
        <v>5004</v>
      </c>
      <c r="BN106" s="11">
        <v>4907</v>
      </c>
      <c r="BO106" s="11">
        <v>4877</v>
      </c>
      <c r="BP106" s="11">
        <v>5026</v>
      </c>
      <c r="BQ106" s="11">
        <v>5220</v>
      </c>
      <c r="BR106" s="11">
        <v>5324</v>
      </c>
      <c r="BS106" s="11">
        <v>5404</v>
      </c>
      <c r="BT106" s="11">
        <v>5690</v>
      </c>
      <c r="BU106" s="11">
        <v>5756</v>
      </c>
      <c r="BV106" s="11">
        <v>6073</v>
      </c>
      <c r="BW106" s="11">
        <v>6017</v>
      </c>
      <c r="BX106" s="11">
        <v>6148</v>
      </c>
      <c r="BY106" s="11">
        <v>6178</v>
      </c>
      <c r="BZ106" s="11">
        <v>6178</v>
      </c>
      <c r="CA106" s="11">
        <v>5682</v>
      </c>
      <c r="CB106" s="11">
        <v>5596</v>
      </c>
      <c r="CC106" s="11">
        <v>5737</v>
      </c>
      <c r="CD106" s="11">
        <v>5896</v>
      </c>
      <c r="CE106" s="11">
        <v>5809</v>
      </c>
      <c r="CF106" s="11">
        <v>6038</v>
      </c>
      <c r="CG106" s="11">
        <v>5923</v>
      </c>
      <c r="CH106" s="11">
        <v>6067</v>
      </c>
      <c r="CI106" s="11">
        <v>6054</v>
      </c>
      <c r="CJ106" s="11">
        <v>6018</v>
      </c>
      <c r="CK106" s="11">
        <v>5909</v>
      </c>
      <c r="CL106" s="11">
        <v>5626</v>
      </c>
      <c r="CM106" s="11">
        <v>5325</v>
      </c>
      <c r="CN106" s="11">
        <v>5376</v>
      </c>
      <c r="CO106" s="11">
        <v>5457</v>
      </c>
      <c r="CP106" s="11">
        <v>5565</v>
      </c>
      <c r="CQ106" s="11">
        <v>5593</v>
      </c>
      <c r="CR106" s="11">
        <v>5923</v>
      </c>
      <c r="CS106" s="11">
        <v>6272</v>
      </c>
      <c r="CT106" s="11">
        <v>6616</v>
      </c>
      <c r="CU106" s="11">
        <v>6717</v>
      </c>
      <c r="CV106" s="11">
        <v>6877</v>
      </c>
      <c r="CW106" s="11">
        <v>6804</v>
      </c>
      <c r="CX106" s="11">
        <v>6816</v>
      </c>
      <c r="CY106" s="11">
        <v>6902</v>
      </c>
      <c r="CZ106" s="11">
        <v>6898</v>
      </c>
      <c r="DA106" s="11">
        <v>7112</v>
      </c>
      <c r="DB106" s="11">
        <v>7328</v>
      </c>
      <c r="DC106" s="11">
        <v>7509</v>
      </c>
      <c r="DD106" s="11">
        <v>7783</v>
      </c>
      <c r="DE106" s="11">
        <v>7646</v>
      </c>
      <c r="DF106" s="11">
        <v>7893</v>
      </c>
      <c r="DG106" s="11">
        <v>7744</v>
      </c>
      <c r="DH106" s="11">
        <v>7676</v>
      </c>
      <c r="DI106" s="11">
        <v>7448</v>
      </c>
      <c r="DJ106" s="11">
        <v>7182</v>
      </c>
      <c r="DK106" s="11">
        <v>7185</v>
      </c>
      <c r="DL106" s="11">
        <v>7255</v>
      </c>
      <c r="DM106" s="11">
        <v>7309</v>
      </c>
      <c r="DN106" s="11">
        <v>7297</v>
      </c>
      <c r="DO106" s="11">
        <v>7181</v>
      </c>
      <c r="DP106" s="11">
        <v>7452</v>
      </c>
      <c r="DQ106" s="11">
        <v>7628</v>
      </c>
      <c r="DR106" s="11">
        <v>7914</v>
      </c>
      <c r="DS106" s="11">
        <v>7841</v>
      </c>
      <c r="DT106" s="11">
        <v>7798</v>
      </c>
      <c r="DU106" s="11">
        <v>7377</v>
      </c>
      <c r="DV106" s="11">
        <v>6928</v>
      </c>
      <c r="DW106" s="11">
        <v>6790</v>
      </c>
      <c r="DX106" s="11">
        <v>6964</v>
      </c>
      <c r="DY106" s="11">
        <v>6979</v>
      </c>
      <c r="DZ106" s="11">
        <v>6770</v>
      </c>
      <c r="EA106" s="11">
        <v>6713</v>
      </c>
      <c r="EB106" s="11">
        <v>6755</v>
      </c>
      <c r="EC106" s="11">
        <v>6876</v>
      </c>
      <c r="ED106" s="11">
        <v>7148</v>
      </c>
      <c r="EE106" s="11">
        <v>6795</v>
      </c>
      <c r="EF106" s="11">
        <v>6512</v>
      </c>
      <c r="EG106" s="11">
        <v>6521</v>
      </c>
      <c r="EH106" s="11">
        <v>6317</v>
      </c>
      <c r="EI106" s="11">
        <v>6124</v>
      </c>
      <c r="EJ106" s="11">
        <v>6007</v>
      </c>
      <c r="EK106" s="11">
        <v>6119</v>
      </c>
      <c r="EL106" s="11">
        <v>6136</v>
      </c>
      <c r="EM106" s="11">
        <v>6064</v>
      </c>
      <c r="EN106" s="11">
        <v>6244</v>
      </c>
      <c r="EO106" s="11">
        <v>6238</v>
      </c>
      <c r="EP106" s="11">
        <v>6300</v>
      </c>
      <c r="EQ106" s="11">
        <v>6299</v>
      </c>
      <c r="ER106" s="11">
        <v>6255</v>
      </c>
      <c r="ES106" s="11">
        <v>6020</v>
      </c>
      <c r="ET106" s="11">
        <v>5221</v>
      </c>
      <c r="EU106" s="11">
        <v>5007</v>
      </c>
      <c r="EV106" s="11">
        <v>4658</v>
      </c>
      <c r="EW106" s="11">
        <v>4636</v>
      </c>
      <c r="EX106" s="11">
        <v>4609</v>
      </c>
      <c r="EY106" s="11">
        <v>4818</v>
      </c>
      <c r="EZ106" s="11">
        <v>4883</v>
      </c>
      <c r="FA106" s="11">
        <v>4878</v>
      </c>
      <c r="FB106" s="11">
        <v>5005</v>
      </c>
      <c r="FC106" s="11">
        <v>4993</v>
      </c>
      <c r="FD106" s="11">
        <v>4555</v>
      </c>
      <c r="FE106" s="11">
        <v>4547</v>
      </c>
      <c r="FF106" s="11">
        <v>4340</v>
      </c>
      <c r="FG106" s="11">
        <v>4192</v>
      </c>
      <c r="FH106" s="11">
        <v>4261</v>
      </c>
      <c r="FI106" s="11">
        <v>4344</v>
      </c>
      <c r="FJ106" s="11">
        <v>4168</v>
      </c>
      <c r="FK106" s="11">
        <v>4236</v>
      </c>
      <c r="FL106" s="11">
        <v>4347</v>
      </c>
      <c r="FM106" s="11">
        <v>4304</v>
      </c>
      <c r="FN106" s="11">
        <v>4583</v>
      </c>
      <c r="FO106" s="11">
        <v>4337</v>
      </c>
      <c r="FP106" s="11">
        <v>4210</v>
      </c>
      <c r="FQ106" s="11">
        <v>4084</v>
      </c>
      <c r="FR106" s="11">
        <v>3359</v>
      </c>
      <c r="FS106" s="11">
        <v>3043</v>
      </c>
      <c r="FT106" s="11">
        <v>3198</v>
      </c>
      <c r="FU106" s="11">
        <v>3308</v>
      </c>
      <c r="FV106" s="11">
        <v>3329</v>
      </c>
      <c r="FW106" s="11">
        <v>3449</v>
      </c>
      <c r="FX106" s="11">
        <v>3561</v>
      </c>
      <c r="FY106" s="11">
        <v>3549</v>
      </c>
      <c r="FZ106" s="11">
        <v>3738</v>
      </c>
      <c r="GA106" s="11">
        <v>3528</v>
      </c>
      <c r="GB106" s="11">
        <v>3522</v>
      </c>
      <c r="GC106" s="11">
        <v>3400</v>
      </c>
      <c r="GD106" s="11">
        <v>3171</v>
      </c>
      <c r="GE106" s="11">
        <v>3095</v>
      </c>
      <c r="GF106" s="11">
        <v>3068</v>
      </c>
      <c r="GG106" s="11">
        <v>3218</v>
      </c>
      <c r="GH106" s="11">
        <v>3084</v>
      </c>
      <c r="GI106" s="11">
        <v>3039</v>
      </c>
      <c r="GJ106" s="11">
        <v>3265</v>
      </c>
      <c r="GK106" s="11">
        <v>3340</v>
      </c>
      <c r="GL106" s="11">
        <v>3485</v>
      </c>
      <c r="GM106" s="11">
        <v>3452</v>
      </c>
      <c r="GN106" s="11">
        <v>3564</v>
      </c>
      <c r="GO106" s="11">
        <v>3942</v>
      </c>
      <c r="GP106" s="11">
        <v>3854</v>
      </c>
      <c r="GQ106" s="11">
        <v>3754</v>
      </c>
      <c r="GR106" s="11">
        <v>3696</v>
      </c>
      <c r="GS106" s="11">
        <v>3780</v>
      </c>
      <c r="GT106" s="11">
        <v>3681</v>
      </c>
      <c r="GU106" s="11">
        <v>3670</v>
      </c>
      <c r="GV106" s="11">
        <v>3809</v>
      </c>
      <c r="GW106" s="11">
        <v>3750</v>
      </c>
    </row>
    <row r="107" spans="1:205" x14ac:dyDescent="0.2">
      <c r="A107" s="7" t="s">
        <v>96</v>
      </c>
      <c r="B107" s="11">
        <v>1972</v>
      </c>
      <c r="C107" s="11">
        <v>1970</v>
      </c>
      <c r="D107" s="11">
        <v>1985</v>
      </c>
      <c r="E107" s="11">
        <v>1929</v>
      </c>
      <c r="F107" s="11">
        <v>1860</v>
      </c>
      <c r="G107" s="11">
        <v>1771</v>
      </c>
      <c r="H107" s="11">
        <v>1755</v>
      </c>
      <c r="I107" s="11">
        <v>1736</v>
      </c>
      <c r="J107" s="11">
        <v>1725</v>
      </c>
      <c r="K107" s="11">
        <v>1777</v>
      </c>
      <c r="L107" s="11">
        <v>1883</v>
      </c>
      <c r="M107" s="11">
        <v>1991</v>
      </c>
      <c r="N107" s="11">
        <v>2039</v>
      </c>
      <c r="O107" s="11">
        <v>2039</v>
      </c>
      <c r="P107" s="11">
        <v>2013</v>
      </c>
      <c r="Q107" s="11">
        <v>1967</v>
      </c>
      <c r="R107" s="11">
        <v>1877</v>
      </c>
      <c r="S107" s="11">
        <v>1727</v>
      </c>
      <c r="T107" s="11">
        <v>1680</v>
      </c>
      <c r="U107" s="11">
        <v>1755</v>
      </c>
      <c r="V107" s="11">
        <v>1804</v>
      </c>
      <c r="W107" s="11">
        <v>1869</v>
      </c>
      <c r="X107" s="11">
        <v>1921</v>
      </c>
      <c r="Y107" s="11">
        <v>2009</v>
      </c>
      <c r="Z107" s="11">
        <v>2087</v>
      </c>
      <c r="AA107" s="11">
        <v>2053</v>
      </c>
      <c r="AB107" s="11">
        <v>2016</v>
      </c>
      <c r="AC107" s="11">
        <v>1901</v>
      </c>
      <c r="AD107" s="11">
        <v>1777</v>
      </c>
      <c r="AE107" s="11">
        <v>1620</v>
      </c>
      <c r="AF107" s="11">
        <v>1521</v>
      </c>
      <c r="AG107" s="11">
        <v>1521</v>
      </c>
      <c r="AH107" s="11">
        <v>1525</v>
      </c>
      <c r="AI107" s="11">
        <v>1558</v>
      </c>
      <c r="AJ107" s="11">
        <v>1733</v>
      </c>
      <c r="AK107" s="11">
        <v>1853</v>
      </c>
      <c r="AL107" s="11">
        <v>1884</v>
      </c>
      <c r="AM107" s="11">
        <v>1846</v>
      </c>
      <c r="AN107" s="11">
        <v>1763</v>
      </c>
      <c r="AO107" s="11">
        <v>1629</v>
      </c>
      <c r="AP107" s="11">
        <v>1465</v>
      </c>
      <c r="AQ107" s="11">
        <v>1371</v>
      </c>
      <c r="AR107" s="11">
        <v>1318</v>
      </c>
      <c r="AS107" s="11">
        <v>1363</v>
      </c>
      <c r="AT107" s="11">
        <v>1353</v>
      </c>
      <c r="AU107" s="11">
        <v>1380</v>
      </c>
      <c r="AV107" s="11">
        <v>1427</v>
      </c>
      <c r="AW107" s="11">
        <v>1542</v>
      </c>
      <c r="AX107" s="11">
        <v>1615</v>
      </c>
      <c r="AY107" s="11">
        <v>1613</v>
      </c>
      <c r="AZ107" s="11">
        <v>1535</v>
      </c>
      <c r="BA107" s="11">
        <v>1420</v>
      </c>
      <c r="BB107" s="11">
        <v>1381</v>
      </c>
      <c r="BC107" s="11">
        <v>1321</v>
      </c>
      <c r="BD107" s="11">
        <v>1320</v>
      </c>
      <c r="BE107" s="11">
        <v>1337</v>
      </c>
      <c r="BF107" s="11">
        <v>1392</v>
      </c>
      <c r="BG107" s="11">
        <v>1402</v>
      </c>
      <c r="BH107" s="11">
        <v>1556</v>
      </c>
      <c r="BI107" s="11">
        <v>1718</v>
      </c>
      <c r="BJ107" s="11">
        <v>1849</v>
      </c>
      <c r="BK107" s="11">
        <v>1876</v>
      </c>
      <c r="BL107" s="11">
        <v>1900</v>
      </c>
      <c r="BM107" s="11">
        <v>1894</v>
      </c>
      <c r="BN107" s="11">
        <v>1863</v>
      </c>
      <c r="BO107" s="11">
        <v>1886</v>
      </c>
      <c r="BP107" s="11">
        <v>1932</v>
      </c>
      <c r="BQ107" s="11">
        <v>1983</v>
      </c>
      <c r="BR107" s="11">
        <v>2043</v>
      </c>
      <c r="BS107" s="11">
        <v>2104</v>
      </c>
      <c r="BT107" s="11">
        <v>2232</v>
      </c>
      <c r="BU107" s="11">
        <v>2349</v>
      </c>
      <c r="BV107" s="11">
        <v>2510</v>
      </c>
      <c r="BW107" s="11">
        <v>2485</v>
      </c>
      <c r="BX107" s="11">
        <v>2522</v>
      </c>
      <c r="BY107" s="11">
        <v>2524</v>
      </c>
      <c r="BZ107" s="11">
        <v>2500</v>
      </c>
      <c r="CA107" s="11">
        <v>2234</v>
      </c>
      <c r="CB107" s="11">
        <v>2179</v>
      </c>
      <c r="CC107" s="11">
        <v>2220</v>
      </c>
      <c r="CD107" s="11">
        <v>2255</v>
      </c>
      <c r="CE107" s="11">
        <v>2280</v>
      </c>
      <c r="CF107" s="11">
        <v>2380</v>
      </c>
      <c r="CG107" s="11">
        <v>2413</v>
      </c>
      <c r="CH107" s="11">
        <v>2515</v>
      </c>
      <c r="CI107" s="11">
        <v>2512</v>
      </c>
      <c r="CJ107" s="11">
        <v>2458</v>
      </c>
      <c r="CK107" s="11">
        <v>2425</v>
      </c>
      <c r="CL107" s="11">
        <v>2317</v>
      </c>
      <c r="CM107" s="11">
        <v>2195</v>
      </c>
      <c r="CN107" s="11">
        <v>2170</v>
      </c>
      <c r="CO107" s="11">
        <v>2159</v>
      </c>
      <c r="CP107" s="11">
        <v>2218</v>
      </c>
      <c r="CQ107" s="11">
        <v>2245</v>
      </c>
      <c r="CR107" s="11">
        <v>2380</v>
      </c>
      <c r="CS107" s="11">
        <v>2617</v>
      </c>
      <c r="CT107" s="11">
        <v>2787</v>
      </c>
      <c r="CU107" s="11">
        <v>2876</v>
      </c>
      <c r="CV107" s="11">
        <v>2982</v>
      </c>
      <c r="CW107" s="11">
        <v>2984</v>
      </c>
      <c r="CX107" s="11">
        <v>3037</v>
      </c>
      <c r="CY107" s="11">
        <v>3066</v>
      </c>
      <c r="CZ107" s="11">
        <v>3068</v>
      </c>
      <c r="DA107" s="11">
        <v>3135</v>
      </c>
      <c r="DB107" s="11">
        <v>3236</v>
      </c>
      <c r="DC107" s="11">
        <v>3374</v>
      </c>
      <c r="DD107" s="11">
        <v>3556</v>
      </c>
      <c r="DE107" s="11">
        <v>3588</v>
      </c>
      <c r="DF107" s="11">
        <v>3689</v>
      </c>
      <c r="DG107" s="11">
        <v>3652</v>
      </c>
      <c r="DH107" s="11">
        <v>3633</v>
      </c>
      <c r="DI107" s="11">
        <v>3477</v>
      </c>
      <c r="DJ107" s="11">
        <v>3331</v>
      </c>
      <c r="DK107" s="11">
        <v>3301</v>
      </c>
      <c r="DL107" s="11">
        <v>3314</v>
      </c>
      <c r="DM107" s="11">
        <v>3242</v>
      </c>
      <c r="DN107" s="11">
        <v>3205</v>
      </c>
      <c r="DO107" s="11">
        <v>3231</v>
      </c>
      <c r="DP107" s="11">
        <v>3371</v>
      </c>
      <c r="DQ107" s="11">
        <v>3545</v>
      </c>
      <c r="DR107" s="11">
        <v>3660</v>
      </c>
      <c r="DS107" s="11">
        <v>3616</v>
      </c>
      <c r="DT107" s="11">
        <v>3551</v>
      </c>
      <c r="DU107" s="11">
        <v>3341</v>
      </c>
      <c r="DV107" s="11">
        <v>3222</v>
      </c>
      <c r="DW107" s="11">
        <v>3147</v>
      </c>
      <c r="DX107" s="11">
        <v>3088</v>
      </c>
      <c r="DY107" s="11">
        <v>3095</v>
      </c>
      <c r="DZ107" s="11">
        <v>3097</v>
      </c>
      <c r="EA107" s="11">
        <v>3069</v>
      </c>
      <c r="EB107" s="11">
        <v>3107</v>
      </c>
      <c r="EC107" s="11">
        <v>3161</v>
      </c>
      <c r="ED107" s="11">
        <v>3284</v>
      </c>
      <c r="EE107" s="11">
        <v>3130</v>
      </c>
      <c r="EF107" s="11">
        <v>3041</v>
      </c>
      <c r="EG107" s="11">
        <v>2998</v>
      </c>
      <c r="EH107" s="11">
        <v>2936</v>
      </c>
      <c r="EI107" s="11">
        <v>2790</v>
      </c>
      <c r="EJ107" s="11">
        <v>2660</v>
      </c>
      <c r="EK107" s="11">
        <v>2723</v>
      </c>
      <c r="EL107" s="11">
        <v>2807</v>
      </c>
      <c r="EM107" s="11">
        <v>2768</v>
      </c>
      <c r="EN107" s="11">
        <v>2808</v>
      </c>
      <c r="EO107" s="11">
        <v>2838</v>
      </c>
      <c r="EP107" s="11">
        <v>2896</v>
      </c>
      <c r="EQ107" s="11">
        <v>2881</v>
      </c>
      <c r="ER107" s="11">
        <v>2848</v>
      </c>
      <c r="ES107" s="11">
        <v>2748</v>
      </c>
      <c r="ET107" s="11">
        <v>2382</v>
      </c>
      <c r="EU107" s="11">
        <v>2225</v>
      </c>
      <c r="EV107" s="11">
        <v>2070</v>
      </c>
      <c r="EW107" s="11">
        <v>2049</v>
      </c>
      <c r="EX107" s="11">
        <v>2069</v>
      </c>
      <c r="EY107" s="11">
        <v>2175</v>
      </c>
      <c r="EZ107" s="11">
        <v>2201</v>
      </c>
      <c r="FA107" s="11">
        <v>2244</v>
      </c>
      <c r="FB107" s="11">
        <v>2334</v>
      </c>
      <c r="FC107" s="11">
        <v>2282</v>
      </c>
      <c r="FD107" s="11">
        <v>2028</v>
      </c>
      <c r="FE107" s="11">
        <v>1940</v>
      </c>
      <c r="FF107" s="11">
        <v>1867</v>
      </c>
      <c r="FG107" s="11">
        <v>1773</v>
      </c>
      <c r="FH107" s="11">
        <v>1750</v>
      </c>
      <c r="FI107" s="11">
        <v>1757</v>
      </c>
      <c r="FJ107" s="11">
        <v>1680</v>
      </c>
      <c r="FK107" s="11">
        <v>1740</v>
      </c>
      <c r="FL107" s="11">
        <v>1786</v>
      </c>
      <c r="FM107" s="11">
        <v>1844</v>
      </c>
      <c r="FN107" s="11">
        <v>1947</v>
      </c>
      <c r="FO107" s="11">
        <v>1865</v>
      </c>
      <c r="FP107" s="11">
        <v>1759</v>
      </c>
      <c r="FQ107" s="11">
        <v>1707</v>
      </c>
      <c r="FR107" s="11">
        <v>1455</v>
      </c>
      <c r="FS107" s="11">
        <v>1273</v>
      </c>
      <c r="FT107" s="11">
        <v>1301</v>
      </c>
      <c r="FU107" s="11">
        <v>1312</v>
      </c>
      <c r="FV107" s="11">
        <v>1341</v>
      </c>
      <c r="FW107" s="11">
        <v>1427</v>
      </c>
      <c r="FX107" s="11">
        <v>1465</v>
      </c>
      <c r="FY107" s="11">
        <v>1516</v>
      </c>
      <c r="FZ107" s="11">
        <v>1572</v>
      </c>
      <c r="GA107" s="11">
        <v>1420</v>
      </c>
      <c r="GB107" s="11">
        <v>1402</v>
      </c>
      <c r="GC107" s="11">
        <v>1365</v>
      </c>
      <c r="GD107" s="11">
        <v>1263</v>
      </c>
      <c r="GE107" s="11">
        <v>1183</v>
      </c>
      <c r="GF107" s="11">
        <v>1198</v>
      </c>
      <c r="GG107" s="11">
        <v>1249</v>
      </c>
      <c r="GH107" s="11">
        <v>1214</v>
      </c>
      <c r="GI107" s="11">
        <v>1198</v>
      </c>
      <c r="GJ107" s="11">
        <v>1264</v>
      </c>
      <c r="GK107" s="11">
        <v>1366</v>
      </c>
      <c r="GL107" s="11">
        <v>1415</v>
      </c>
      <c r="GM107" s="11">
        <v>1368</v>
      </c>
      <c r="GN107" s="11">
        <v>1385</v>
      </c>
      <c r="GO107" s="11">
        <v>1500</v>
      </c>
      <c r="GP107" s="11">
        <v>1467</v>
      </c>
      <c r="GQ107" s="11">
        <v>1437</v>
      </c>
      <c r="GR107" s="11">
        <v>1404</v>
      </c>
      <c r="GS107" s="11">
        <v>1418</v>
      </c>
      <c r="GT107" s="11">
        <v>1392</v>
      </c>
      <c r="GU107" s="11">
        <v>1422</v>
      </c>
      <c r="GV107" s="11">
        <v>1503</v>
      </c>
      <c r="GW107" s="11">
        <v>1542</v>
      </c>
    </row>
    <row r="108" spans="1:205" x14ac:dyDescent="0.2">
      <c r="A108" s="7" t="s">
        <v>97</v>
      </c>
      <c r="B108" s="11">
        <v>3111</v>
      </c>
      <c r="C108" s="11">
        <v>3078</v>
      </c>
      <c r="D108" s="11">
        <v>3123</v>
      </c>
      <c r="E108" s="11">
        <v>3024</v>
      </c>
      <c r="F108" s="11">
        <v>2903</v>
      </c>
      <c r="G108" s="11">
        <v>2806</v>
      </c>
      <c r="H108" s="11">
        <v>2826</v>
      </c>
      <c r="I108" s="11">
        <v>2860</v>
      </c>
      <c r="J108" s="11">
        <v>2939</v>
      </c>
      <c r="K108" s="11">
        <v>2903</v>
      </c>
      <c r="L108" s="11">
        <v>3145</v>
      </c>
      <c r="M108" s="11">
        <v>3139</v>
      </c>
      <c r="N108" s="11">
        <v>3233</v>
      </c>
      <c r="O108" s="11">
        <v>3291</v>
      </c>
      <c r="P108" s="11">
        <v>3340</v>
      </c>
      <c r="Q108" s="11">
        <v>3362</v>
      </c>
      <c r="R108" s="11">
        <v>3167</v>
      </c>
      <c r="S108" s="11">
        <v>2909</v>
      </c>
      <c r="T108" s="11">
        <v>2938</v>
      </c>
      <c r="U108" s="11">
        <v>3176</v>
      </c>
      <c r="V108" s="11">
        <v>3356</v>
      </c>
      <c r="W108" s="11">
        <v>3511</v>
      </c>
      <c r="X108" s="11">
        <v>3689</v>
      </c>
      <c r="Y108" s="11">
        <v>3599</v>
      </c>
      <c r="Z108" s="11">
        <v>3642</v>
      </c>
      <c r="AA108" s="11">
        <v>3585</v>
      </c>
      <c r="AB108" s="11">
        <v>3477</v>
      </c>
      <c r="AC108" s="11">
        <v>3392</v>
      </c>
      <c r="AD108" s="11">
        <v>3160</v>
      </c>
      <c r="AE108" s="11">
        <v>3021</v>
      </c>
      <c r="AF108" s="11">
        <v>2950</v>
      </c>
      <c r="AG108" s="11">
        <v>2964</v>
      </c>
      <c r="AH108" s="11">
        <v>3043</v>
      </c>
      <c r="AI108" s="11">
        <v>3031</v>
      </c>
      <c r="AJ108" s="11">
        <v>3408</v>
      </c>
      <c r="AK108" s="11">
        <v>3348</v>
      </c>
      <c r="AL108" s="11">
        <v>3386</v>
      </c>
      <c r="AM108" s="11">
        <v>3354</v>
      </c>
      <c r="AN108" s="11">
        <v>3280</v>
      </c>
      <c r="AO108" s="11">
        <v>3084</v>
      </c>
      <c r="AP108" s="11">
        <v>2861</v>
      </c>
      <c r="AQ108" s="11">
        <v>2754</v>
      </c>
      <c r="AR108" s="11">
        <v>2729</v>
      </c>
      <c r="AS108" s="11">
        <v>2833</v>
      </c>
      <c r="AT108" s="11">
        <v>2834</v>
      </c>
      <c r="AU108" s="11">
        <v>2860</v>
      </c>
      <c r="AV108" s="11">
        <v>2997</v>
      </c>
      <c r="AW108" s="11">
        <v>2964</v>
      </c>
      <c r="AX108" s="11">
        <v>2953</v>
      </c>
      <c r="AY108" s="11">
        <v>2895</v>
      </c>
      <c r="AZ108" s="11">
        <v>2894</v>
      </c>
      <c r="BA108" s="11">
        <v>2725</v>
      </c>
      <c r="BB108" s="11">
        <v>2601</v>
      </c>
      <c r="BC108" s="11">
        <v>2629</v>
      </c>
      <c r="BD108" s="11">
        <v>2736</v>
      </c>
      <c r="BE108" s="11">
        <v>2785</v>
      </c>
      <c r="BF108" s="11">
        <v>2885</v>
      </c>
      <c r="BG108" s="11">
        <v>2884</v>
      </c>
      <c r="BH108" s="11">
        <v>3059</v>
      </c>
      <c r="BI108" s="11">
        <v>2970</v>
      </c>
      <c r="BJ108" s="11">
        <v>3059</v>
      </c>
      <c r="BK108" s="11">
        <v>3057</v>
      </c>
      <c r="BL108" s="11">
        <v>3119</v>
      </c>
      <c r="BM108" s="11">
        <v>3110</v>
      </c>
      <c r="BN108" s="11">
        <v>3044</v>
      </c>
      <c r="BO108" s="11">
        <v>2991</v>
      </c>
      <c r="BP108" s="11">
        <v>3094</v>
      </c>
      <c r="BQ108" s="11">
        <v>3237</v>
      </c>
      <c r="BR108" s="11">
        <v>3281</v>
      </c>
      <c r="BS108" s="11">
        <v>3300</v>
      </c>
      <c r="BT108" s="11">
        <v>3458</v>
      </c>
      <c r="BU108" s="11">
        <v>3407</v>
      </c>
      <c r="BV108" s="11">
        <v>3563</v>
      </c>
      <c r="BW108" s="11">
        <v>3532</v>
      </c>
      <c r="BX108" s="11">
        <v>3626</v>
      </c>
      <c r="BY108" s="11">
        <v>3654</v>
      </c>
      <c r="BZ108" s="11">
        <v>3678</v>
      </c>
      <c r="CA108" s="11">
        <v>3448</v>
      </c>
      <c r="CB108" s="11">
        <v>3417</v>
      </c>
      <c r="CC108" s="11">
        <v>3517</v>
      </c>
      <c r="CD108" s="11">
        <v>3641</v>
      </c>
      <c r="CE108" s="11">
        <v>3529</v>
      </c>
      <c r="CF108" s="11">
        <v>3658</v>
      </c>
      <c r="CG108" s="11">
        <v>3510</v>
      </c>
      <c r="CH108" s="11">
        <v>3552</v>
      </c>
      <c r="CI108" s="11">
        <v>3542</v>
      </c>
      <c r="CJ108" s="11">
        <v>3560</v>
      </c>
      <c r="CK108" s="11">
        <v>3484</v>
      </c>
      <c r="CL108" s="11">
        <v>3309</v>
      </c>
      <c r="CM108" s="11">
        <v>3130</v>
      </c>
      <c r="CN108" s="11">
        <v>3206</v>
      </c>
      <c r="CO108" s="11">
        <v>3298</v>
      </c>
      <c r="CP108" s="11">
        <v>3347</v>
      </c>
      <c r="CQ108" s="11">
        <v>3348</v>
      </c>
      <c r="CR108" s="11">
        <v>3543</v>
      </c>
      <c r="CS108" s="11">
        <v>3655</v>
      </c>
      <c r="CT108" s="11">
        <v>3829</v>
      </c>
      <c r="CU108" s="11">
        <v>3841</v>
      </c>
      <c r="CV108" s="11">
        <v>3895</v>
      </c>
      <c r="CW108" s="11">
        <v>3820</v>
      </c>
      <c r="CX108" s="11">
        <v>3779</v>
      </c>
      <c r="CY108" s="11">
        <v>3836</v>
      </c>
      <c r="CZ108" s="11">
        <v>3830</v>
      </c>
      <c r="DA108" s="11">
        <v>3977</v>
      </c>
      <c r="DB108" s="11">
        <v>4092</v>
      </c>
      <c r="DC108" s="11">
        <v>4135</v>
      </c>
      <c r="DD108" s="11">
        <v>4227</v>
      </c>
      <c r="DE108" s="11">
        <v>4058</v>
      </c>
      <c r="DF108" s="11">
        <v>4204</v>
      </c>
      <c r="DG108" s="11">
        <v>4092</v>
      </c>
      <c r="DH108" s="11">
        <v>4043</v>
      </c>
      <c r="DI108" s="11">
        <v>3971</v>
      </c>
      <c r="DJ108" s="11">
        <v>3851</v>
      </c>
      <c r="DK108" s="11">
        <v>3884</v>
      </c>
      <c r="DL108" s="11">
        <v>3941</v>
      </c>
      <c r="DM108" s="11">
        <v>4067</v>
      </c>
      <c r="DN108" s="11">
        <v>4092</v>
      </c>
      <c r="DO108" s="11">
        <v>3950</v>
      </c>
      <c r="DP108" s="11">
        <v>4081</v>
      </c>
      <c r="DQ108" s="11">
        <v>4083</v>
      </c>
      <c r="DR108" s="11">
        <v>4254</v>
      </c>
      <c r="DS108" s="11">
        <v>4225</v>
      </c>
      <c r="DT108" s="11">
        <v>4247</v>
      </c>
      <c r="DU108" s="11">
        <v>4036</v>
      </c>
      <c r="DV108" s="11">
        <v>3706</v>
      </c>
      <c r="DW108" s="11">
        <v>3643</v>
      </c>
      <c r="DX108" s="11">
        <v>3876</v>
      </c>
      <c r="DY108" s="11">
        <v>3884</v>
      </c>
      <c r="DZ108" s="11">
        <v>3673</v>
      </c>
      <c r="EA108" s="11">
        <v>3644</v>
      </c>
      <c r="EB108" s="11">
        <v>3648</v>
      </c>
      <c r="EC108" s="11">
        <v>3715</v>
      </c>
      <c r="ED108" s="11">
        <v>3864</v>
      </c>
      <c r="EE108" s="11">
        <v>3665</v>
      </c>
      <c r="EF108" s="11">
        <v>3471</v>
      </c>
      <c r="EG108" s="11">
        <v>3523</v>
      </c>
      <c r="EH108" s="11">
        <v>3381</v>
      </c>
      <c r="EI108" s="11">
        <v>3334</v>
      </c>
      <c r="EJ108" s="11">
        <v>3347</v>
      </c>
      <c r="EK108" s="11">
        <v>3396</v>
      </c>
      <c r="EL108" s="11">
        <v>3329</v>
      </c>
      <c r="EM108" s="11">
        <v>3296</v>
      </c>
      <c r="EN108" s="11">
        <v>3436</v>
      </c>
      <c r="EO108" s="11">
        <v>3400</v>
      </c>
      <c r="EP108" s="11">
        <v>3404</v>
      </c>
      <c r="EQ108" s="11">
        <v>3418</v>
      </c>
      <c r="ER108" s="11">
        <v>3407</v>
      </c>
      <c r="ES108" s="11">
        <v>3272</v>
      </c>
      <c r="ET108" s="11">
        <v>2839</v>
      </c>
      <c r="EU108" s="11">
        <v>2782</v>
      </c>
      <c r="EV108" s="11">
        <v>2588</v>
      </c>
      <c r="EW108" s="11">
        <v>2587</v>
      </c>
      <c r="EX108" s="11">
        <v>2540</v>
      </c>
      <c r="EY108" s="11">
        <v>2643</v>
      </c>
      <c r="EZ108" s="11">
        <v>2682</v>
      </c>
      <c r="FA108" s="11">
        <v>2634</v>
      </c>
      <c r="FB108" s="11">
        <v>2671</v>
      </c>
      <c r="FC108" s="11">
        <v>2711</v>
      </c>
      <c r="FD108" s="11">
        <v>2527</v>
      </c>
      <c r="FE108" s="11">
        <v>2607</v>
      </c>
      <c r="FF108" s="11">
        <v>2473</v>
      </c>
      <c r="FG108" s="11">
        <v>2419</v>
      </c>
      <c r="FH108" s="11">
        <v>2511</v>
      </c>
      <c r="FI108" s="11">
        <v>2587</v>
      </c>
      <c r="FJ108" s="11">
        <v>2488</v>
      </c>
      <c r="FK108" s="11">
        <v>2496</v>
      </c>
      <c r="FL108" s="11">
        <v>2561</v>
      </c>
      <c r="FM108" s="11">
        <v>2460</v>
      </c>
      <c r="FN108" s="11">
        <v>2636</v>
      </c>
      <c r="FO108" s="11">
        <v>2472</v>
      </c>
      <c r="FP108" s="11">
        <v>2451</v>
      </c>
      <c r="FQ108" s="11">
        <v>2377</v>
      </c>
      <c r="FR108" s="11">
        <v>1904</v>
      </c>
      <c r="FS108" s="11">
        <v>1770</v>
      </c>
      <c r="FT108" s="11">
        <v>1897</v>
      </c>
      <c r="FU108" s="11">
        <v>1996</v>
      </c>
      <c r="FV108" s="11">
        <v>1988</v>
      </c>
      <c r="FW108" s="11">
        <v>2022</v>
      </c>
      <c r="FX108" s="11">
        <v>2096</v>
      </c>
      <c r="FY108" s="11">
        <v>2033</v>
      </c>
      <c r="FZ108" s="11">
        <v>2166</v>
      </c>
      <c r="GA108" s="11">
        <v>2108</v>
      </c>
      <c r="GB108" s="11">
        <v>2120</v>
      </c>
      <c r="GC108" s="11">
        <v>2035</v>
      </c>
      <c r="GD108" s="11">
        <v>1908</v>
      </c>
      <c r="GE108" s="11">
        <v>1912</v>
      </c>
      <c r="GF108" s="11">
        <v>1870</v>
      </c>
      <c r="GG108" s="11">
        <v>1969</v>
      </c>
      <c r="GH108" s="11">
        <v>1870</v>
      </c>
      <c r="GI108" s="11">
        <v>1841</v>
      </c>
      <c r="GJ108" s="11">
        <v>2001</v>
      </c>
      <c r="GK108" s="11">
        <v>1974</v>
      </c>
      <c r="GL108" s="11">
        <v>2070</v>
      </c>
      <c r="GM108" s="11">
        <v>2084</v>
      </c>
      <c r="GN108" s="11">
        <v>2179</v>
      </c>
      <c r="GO108" s="11">
        <v>2442</v>
      </c>
      <c r="GP108" s="11">
        <v>2387</v>
      </c>
      <c r="GQ108" s="11">
        <v>2317</v>
      </c>
      <c r="GR108" s="11">
        <v>2292</v>
      </c>
      <c r="GS108" s="11">
        <v>2362</v>
      </c>
      <c r="GT108" s="11">
        <v>2289</v>
      </c>
      <c r="GU108" s="11">
        <v>2248</v>
      </c>
      <c r="GV108" s="11">
        <v>2306</v>
      </c>
      <c r="GW108" s="11">
        <v>2208</v>
      </c>
    </row>
    <row r="110" spans="1:205" x14ac:dyDescent="0.2">
      <c r="A110" s="7" t="s">
        <v>572</v>
      </c>
    </row>
    <row r="111" spans="1:205" x14ac:dyDescent="0.2">
      <c r="B111" s="12">
        <v>38353</v>
      </c>
      <c r="C111" s="12">
        <v>38384</v>
      </c>
      <c r="D111" s="12">
        <v>38412</v>
      </c>
      <c r="E111" s="12">
        <v>38443</v>
      </c>
      <c r="F111" s="12">
        <v>38473</v>
      </c>
      <c r="G111" s="12">
        <v>38504</v>
      </c>
      <c r="H111" s="12">
        <v>38534</v>
      </c>
      <c r="I111" s="12">
        <v>38565</v>
      </c>
      <c r="J111" s="12">
        <v>38596</v>
      </c>
      <c r="K111" s="12">
        <v>38626</v>
      </c>
      <c r="L111" s="12">
        <v>38657</v>
      </c>
      <c r="M111" s="12">
        <v>38687</v>
      </c>
      <c r="N111" s="12">
        <v>38718</v>
      </c>
      <c r="O111" s="12">
        <v>38749</v>
      </c>
      <c r="P111" s="12">
        <v>38777</v>
      </c>
      <c r="Q111" s="12">
        <v>38808</v>
      </c>
      <c r="R111" s="12">
        <v>38838</v>
      </c>
      <c r="S111" s="12">
        <v>38869</v>
      </c>
      <c r="T111" s="12">
        <v>38899</v>
      </c>
      <c r="U111" s="12">
        <v>38930</v>
      </c>
      <c r="V111" s="12">
        <v>38961</v>
      </c>
      <c r="W111" s="12">
        <v>38991</v>
      </c>
      <c r="X111" s="12">
        <v>39022</v>
      </c>
      <c r="Y111" s="12">
        <v>39052</v>
      </c>
      <c r="Z111" s="12">
        <v>39083</v>
      </c>
      <c r="AA111" s="12">
        <v>39114</v>
      </c>
      <c r="AB111" s="12">
        <v>39142</v>
      </c>
      <c r="AC111" s="12">
        <v>39173</v>
      </c>
      <c r="AD111" s="12">
        <v>39203</v>
      </c>
      <c r="AE111" s="12">
        <v>39234</v>
      </c>
      <c r="AF111" s="12">
        <v>39264</v>
      </c>
      <c r="AG111" s="12">
        <v>39295</v>
      </c>
      <c r="AH111" s="12">
        <v>39326</v>
      </c>
      <c r="AI111" s="12">
        <v>39356</v>
      </c>
      <c r="AJ111" s="12">
        <v>39387</v>
      </c>
      <c r="AK111" s="12">
        <v>39417</v>
      </c>
      <c r="AL111" s="12">
        <v>39448</v>
      </c>
      <c r="AM111" s="12">
        <v>39479</v>
      </c>
      <c r="AN111" s="12">
        <v>39508</v>
      </c>
      <c r="AO111" s="12">
        <v>39539</v>
      </c>
      <c r="AP111" s="12">
        <v>39569</v>
      </c>
      <c r="AQ111" s="12">
        <v>39600</v>
      </c>
      <c r="AR111" s="12">
        <v>39630</v>
      </c>
      <c r="AS111" s="12">
        <v>39661</v>
      </c>
      <c r="AT111" s="12">
        <v>39692</v>
      </c>
      <c r="AU111" s="12">
        <v>39722</v>
      </c>
      <c r="AV111" s="12">
        <v>39753</v>
      </c>
      <c r="AW111" s="12">
        <v>39783</v>
      </c>
      <c r="AX111" s="12">
        <v>39814</v>
      </c>
      <c r="AY111" s="12">
        <v>39845</v>
      </c>
      <c r="AZ111" s="12">
        <v>39873</v>
      </c>
      <c r="BA111" s="12">
        <v>39904</v>
      </c>
      <c r="BB111" s="12">
        <v>39934</v>
      </c>
      <c r="BC111" s="12">
        <v>39965</v>
      </c>
      <c r="BD111" s="12">
        <v>39995</v>
      </c>
      <c r="BE111" s="12">
        <v>40026</v>
      </c>
      <c r="BF111" s="12">
        <v>40057</v>
      </c>
      <c r="BG111" s="12">
        <v>40087</v>
      </c>
      <c r="BH111" s="12">
        <v>40118</v>
      </c>
      <c r="BI111" s="12">
        <v>40148</v>
      </c>
      <c r="BJ111" s="12">
        <v>40179</v>
      </c>
      <c r="BK111" s="12">
        <v>40210</v>
      </c>
      <c r="BL111" s="12">
        <v>40238</v>
      </c>
      <c r="BM111" s="12">
        <v>40269</v>
      </c>
      <c r="BN111" s="12">
        <v>40299</v>
      </c>
      <c r="BO111" s="12">
        <v>40330</v>
      </c>
      <c r="BP111" s="12">
        <v>40360</v>
      </c>
      <c r="BQ111" s="12">
        <v>40391</v>
      </c>
      <c r="BR111" s="12">
        <v>40422</v>
      </c>
      <c r="BS111" s="12">
        <v>40452</v>
      </c>
      <c r="BT111" s="12">
        <v>40483</v>
      </c>
      <c r="BU111" s="12">
        <v>40513</v>
      </c>
      <c r="BV111" s="12">
        <v>40544</v>
      </c>
      <c r="BW111" s="12">
        <v>40575</v>
      </c>
      <c r="BX111" s="12">
        <v>40603</v>
      </c>
      <c r="BY111" s="12">
        <v>40634</v>
      </c>
      <c r="BZ111" s="12">
        <v>40664</v>
      </c>
      <c r="CA111" s="12">
        <v>40695</v>
      </c>
      <c r="CB111" s="12">
        <v>40725</v>
      </c>
      <c r="CC111" s="12">
        <v>40756</v>
      </c>
      <c r="CD111" s="12">
        <v>40787</v>
      </c>
      <c r="CE111" s="12">
        <v>40817</v>
      </c>
      <c r="CF111" s="12">
        <v>40848</v>
      </c>
      <c r="CG111" s="12">
        <v>40878</v>
      </c>
      <c r="CH111" s="12">
        <v>40909</v>
      </c>
      <c r="CI111" s="12">
        <v>40940</v>
      </c>
      <c r="CJ111" s="12">
        <v>40969</v>
      </c>
      <c r="CK111" s="12">
        <v>41000</v>
      </c>
      <c r="CL111" s="12">
        <v>41030</v>
      </c>
      <c r="CM111" s="12">
        <v>41061</v>
      </c>
      <c r="CN111" s="12">
        <v>41091</v>
      </c>
      <c r="CO111" s="12">
        <v>41122</v>
      </c>
      <c r="CP111" s="12">
        <v>41153</v>
      </c>
      <c r="CQ111" s="12">
        <v>41183</v>
      </c>
      <c r="CR111" s="12">
        <v>41214</v>
      </c>
      <c r="CS111" s="12">
        <v>41244</v>
      </c>
      <c r="CT111" s="12">
        <v>41275</v>
      </c>
      <c r="CU111" s="12">
        <v>41306</v>
      </c>
      <c r="CV111" s="12">
        <v>41334</v>
      </c>
      <c r="CW111" s="12">
        <v>41365</v>
      </c>
      <c r="CX111" s="12">
        <v>41395</v>
      </c>
      <c r="CY111" s="12">
        <v>41426</v>
      </c>
      <c r="CZ111" s="12">
        <v>41456</v>
      </c>
      <c r="DA111" s="12">
        <v>41487</v>
      </c>
      <c r="DB111" s="12">
        <v>41518</v>
      </c>
      <c r="DC111" s="12">
        <v>41548</v>
      </c>
      <c r="DD111" s="12">
        <v>41579</v>
      </c>
      <c r="DE111" s="12">
        <v>41609</v>
      </c>
      <c r="DF111" s="12">
        <v>41640</v>
      </c>
      <c r="DG111" s="12">
        <v>41671</v>
      </c>
      <c r="DH111" s="12">
        <v>41699</v>
      </c>
      <c r="DI111" s="12">
        <v>41730</v>
      </c>
      <c r="DJ111" s="12">
        <v>41760</v>
      </c>
      <c r="DK111" s="12">
        <v>41791</v>
      </c>
      <c r="DL111" s="12">
        <v>41821</v>
      </c>
      <c r="DM111" s="12">
        <v>41852</v>
      </c>
      <c r="DN111" s="12">
        <v>41883</v>
      </c>
      <c r="DO111" s="12">
        <v>41913</v>
      </c>
      <c r="DP111" s="12">
        <v>41944</v>
      </c>
      <c r="DQ111" s="12">
        <v>41974</v>
      </c>
      <c r="DR111" s="12">
        <v>42005</v>
      </c>
      <c r="DS111" s="12">
        <v>42036</v>
      </c>
      <c r="DT111" s="12">
        <v>42064</v>
      </c>
      <c r="DU111" s="12">
        <v>42095</v>
      </c>
      <c r="DV111" s="12">
        <v>42125</v>
      </c>
      <c r="DW111" s="12">
        <v>42156</v>
      </c>
      <c r="DX111" s="12">
        <v>42186</v>
      </c>
      <c r="DY111" s="12">
        <v>42217</v>
      </c>
      <c r="DZ111" s="12">
        <v>42248</v>
      </c>
      <c r="EA111" s="12">
        <v>42278</v>
      </c>
      <c r="EB111" s="12">
        <v>42309</v>
      </c>
      <c r="EC111" s="12">
        <v>42339</v>
      </c>
      <c r="ED111" s="12">
        <v>42370</v>
      </c>
      <c r="EE111" s="12">
        <v>42401</v>
      </c>
      <c r="EF111" s="12">
        <v>42430</v>
      </c>
      <c r="EG111" s="12">
        <v>42461</v>
      </c>
      <c r="EH111" s="12">
        <v>42491</v>
      </c>
      <c r="EI111" s="12">
        <v>42522</v>
      </c>
      <c r="EJ111" s="12">
        <v>42552</v>
      </c>
      <c r="EK111" s="12">
        <v>42583</v>
      </c>
      <c r="EL111" s="12">
        <v>42614</v>
      </c>
      <c r="EM111" s="12">
        <v>42644</v>
      </c>
      <c r="EN111" s="12">
        <v>42675</v>
      </c>
      <c r="EO111" s="12">
        <v>42705</v>
      </c>
      <c r="EP111" s="12">
        <v>42736</v>
      </c>
      <c r="EQ111" s="12">
        <v>42767</v>
      </c>
      <c r="ER111" s="12">
        <v>42795</v>
      </c>
      <c r="ES111" s="12">
        <v>42826</v>
      </c>
      <c r="ET111" s="12">
        <v>42856</v>
      </c>
      <c r="EU111" s="12">
        <v>42887</v>
      </c>
      <c r="EV111" s="12">
        <v>42917</v>
      </c>
      <c r="EW111" s="12">
        <v>42948</v>
      </c>
      <c r="EX111" s="12">
        <v>42979</v>
      </c>
      <c r="EY111" s="12">
        <v>43009</v>
      </c>
      <c r="EZ111" s="12">
        <v>43040</v>
      </c>
      <c r="FA111" s="12">
        <v>43070</v>
      </c>
      <c r="FB111" s="12">
        <v>43101</v>
      </c>
      <c r="FC111" s="12">
        <v>43132</v>
      </c>
      <c r="FD111" s="12">
        <v>43160</v>
      </c>
      <c r="FE111" s="12">
        <v>43191</v>
      </c>
      <c r="FF111" s="12">
        <v>43221</v>
      </c>
      <c r="FG111" s="12">
        <v>43252</v>
      </c>
      <c r="FH111" s="12">
        <v>43282</v>
      </c>
      <c r="FI111" s="12">
        <v>43313</v>
      </c>
      <c r="FJ111" s="12">
        <v>43344</v>
      </c>
      <c r="FK111" s="12">
        <v>43374</v>
      </c>
      <c r="FL111" s="12">
        <v>43405</v>
      </c>
      <c r="FM111" s="12">
        <v>43435</v>
      </c>
      <c r="FN111" s="12">
        <v>43466</v>
      </c>
      <c r="FO111" s="12">
        <v>43497</v>
      </c>
      <c r="FP111" s="12">
        <v>43525</v>
      </c>
      <c r="FQ111" s="12">
        <v>43556</v>
      </c>
      <c r="FR111" s="12">
        <v>43586</v>
      </c>
      <c r="FS111" s="12">
        <v>43617</v>
      </c>
      <c r="FT111" s="12">
        <v>43647</v>
      </c>
      <c r="FU111" s="12">
        <v>43678</v>
      </c>
      <c r="FV111" s="12">
        <v>43709</v>
      </c>
      <c r="FW111" s="12">
        <v>43739</v>
      </c>
      <c r="FX111" s="12">
        <v>43770</v>
      </c>
      <c r="FY111" s="12">
        <v>43800</v>
      </c>
      <c r="FZ111" s="12">
        <v>43831</v>
      </c>
      <c r="GA111" s="12">
        <v>43862</v>
      </c>
      <c r="GB111" s="12">
        <v>43891</v>
      </c>
      <c r="GC111" s="12">
        <v>43922</v>
      </c>
      <c r="GD111" s="12">
        <v>43952</v>
      </c>
      <c r="GE111" s="12">
        <v>43983</v>
      </c>
      <c r="GF111" s="12">
        <v>44013</v>
      </c>
      <c r="GG111" s="12">
        <v>44044</v>
      </c>
      <c r="GH111" s="12">
        <v>44075</v>
      </c>
      <c r="GI111" s="12">
        <v>44105</v>
      </c>
      <c r="GJ111" s="12">
        <v>44136</v>
      </c>
      <c r="GK111" s="12">
        <v>44166</v>
      </c>
    </row>
    <row r="112" spans="1:205" x14ac:dyDescent="0.2">
      <c r="A112" s="7" t="s">
        <v>58</v>
      </c>
      <c r="B112" s="9">
        <v>3.7944792769318463</v>
      </c>
      <c r="C112" s="9">
        <v>3.8740761448814496</v>
      </c>
      <c r="D112" s="9">
        <v>2.5377925260806387</v>
      </c>
      <c r="E112" s="9">
        <v>3.3059422930634916</v>
      </c>
      <c r="F112" s="9">
        <v>3.6997725892084885</v>
      </c>
      <c r="G112" s="9">
        <v>4.0685298595372101</v>
      </c>
      <c r="H112" s="9">
        <v>3.0775711868636568</v>
      </c>
      <c r="I112" s="9">
        <v>3.24685941630106</v>
      </c>
      <c r="J112" s="9">
        <v>3.2902696494010826</v>
      </c>
      <c r="K112" s="9">
        <v>3.5708899026617731</v>
      </c>
      <c r="L112" s="9">
        <v>3.1290856415624582</v>
      </c>
      <c r="M112" s="9">
        <v>2.2388744255936261</v>
      </c>
      <c r="N112" s="9">
        <v>1.6777662576674111</v>
      </c>
      <c r="O112" s="9">
        <v>0.13183291912145029</v>
      </c>
      <c r="P112" s="9">
        <v>-0.90974277187052499</v>
      </c>
      <c r="Q112" s="9">
        <v>-1.9710338509223702</v>
      </c>
      <c r="R112" s="9">
        <v>-2.8844017996750826</v>
      </c>
      <c r="S112" s="9">
        <v>-4.762944967752043</v>
      </c>
      <c r="T112" s="9">
        <v>-5.3030218895416636</v>
      </c>
      <c r="U112" s="9">
        <v>-6.2760908103162345</v>
      </c>
      <c r="V112" s="9">
        <v>-7.3855043485259912</v>
      </c>
      <c r="W112" s="9">
        <v>-6.9660393446359645</v>
      </c>
      <c r="X112" s="9">
        <v>-6.2237028863122337</v>
      </c>
      <c r="Y112" s="9">
        <v>-5.9792999583435691</v>
      </c>
      <c r="Z112" s="9">
        <v>-7.3322601094354738</v>
      </c>
      <c r="AA112" s="9">
        <v>-8.0121118201537502</v>
      </c>
      <c r="AB112" s="9">
        <v>-8.4259397613507794</v>
      </c>
      <c r="AC112" s="9">
        <v>-10.821298022962804</v>
      </c>
      <c r="AD112" s="9">
        <v>-13.590791772153318</v>
      </c>
      <c r="AE112" s="9">
        <v>-12.730844884748423</v>
      </c>
      <c r="AF112" s="9">
        <v>-11.383872027020688</v>
      </c>
      <c r="AG112" s="9">
        <v>-10.739755988238247</v>
      </c>
      <c r="AH112" s="9">
        <v>-11.738929572826279</v>
      </c>
      <c r="AI112" s="9">
        <v>-12.318769892492632</v>
      </c>
      <c r="AJ112" s="9">
        <v>-13.64134486692357</v>
      </c>
      <c r="AK112" s="9">
        <v>-14.243453564328314</v>
      </c>
      <c r="AL112" s="9">
        <v>-13.054524179211954</v>
      </c>
      <c r="AM112" s="9">
        <v>-11.994576246424684</v>
      </c>
      <c r="AN112" s="9">
        <v>-11.822460296925154</v>
      </c>
      <c r="AO112" s="9">
        <v>-8.469372014270288</v>
      </c>
      <c r="AP112" s="9">
        <v>-3.6881619137335502</v>
      </c>
      <c r="AQ112" s="9">
        <v>-1.5459073145866962</v>
      </c>
      <c r="AR112" s="9">
        <v>-1.9189742883913965</v>
      </c>
      <c r="AS112" s="9">
        <v>-0.42380679457990023</v>
      </c>
      <c r="AT112" s="9">
        <v>-0.51409885001477007</v>
      </c>
      <c r="AU112" s="9">
        <v>0.55704324652979909</v>
      </c>
      <c r="AV112" s="9">
        <v>2.9550501609623412</v>
      </c>
      <c r="AW112" s="9">
        <v>6.6525185726851701</v>
      </c>
      <c r="AX112" s="9">
        <v>12.105275417532617</v>
      </c>
      <c r="AY112" s="9">
        <v>17.652154966695026</v>
      </c>
      <c r="AZ112" s="9">
        <v>23.601627370274322</v>
      </c>
      <c r="BA112" s="9">
        <v>27.058521395781838</v>
      </c>
      <c r="BB112" s="9">
        <v>27.275421753622055</v>
      </c>
      <c r="BC112" s="9">
        <v>27.510927628226046</v>
      </c>
      <c r="BD112" s="9">
        <v>29.514027569382222</v>
      </c>
      <c r="BE112" s="9">
        <v>28.034851485148515</v>
      </c>
      <c r="BF112" s="9">
        <v>28.404100704808638</v>
      </c>
      <c r="BG112" s="9">
        <v>28.463327655676711</v>
      </c>
      <c r="BH112" s="9">
        <v>27.363194132236835</v>
      </c>
      <c r="BI112" s="9">
        <v>25.395918468742622</v>
      </c>
      <c r="BJ112" s="9">
        <v>24.467561970592104</v>
      </c>
      <c r="BK112" s="9">
        <v>18.993478577192217</v>
      </c>
      <c r="BL112" s="9">
        <v>17.677982885582356</v>
      </c>
      <c r="BM112" s="9">
        <v>15.731008927067542</v>
      </c>
      <c r="BN112" s="9">
        <v>14.311451532318845</v>
      </c>
      <c r="BO112" s="9">
        <v>12.365899512131163</v>
      </c>
      <c r="BP112" s="9">
        <v>9.9780797712961693</v>
      </c>
      <c r="BQ112" s="9">
        <v>9.2045895094569961</v>
      </c>
      <c r="BR112" s="9">
        <v>8.5201029641755266</v>
      </c>
      <c r="BS112" s="9">
        <v>6.0194318652948331</v>
      </c>
      <c r="BT112" s="9">
        <v>4.1426712991607575</v>
      </c>
      <c r="BU112" s="9">
        <v>2.9940072309444803</v>
      </c>
      <c r="BV112" s="9">
        <v>-0.95524270584089188</v>
      </c>
      <c r="BW112" s="9">
        <v>-1.5687386170569522</v>
      </c>
      <c r="BX112" s="9">
        <v>-4.20618159479766</v>
      </c>
      <c r="BY112" s="9">
        <v>-5.9258545033801724</v>
      </c>
      <c r="BZ112" s="9">
        <v>-6.2882785110666219</v>
      </c>
      <c r="CA112" s="9">
        <v>-6.9675617486091985</v>
      </c>
      <c r="CB112" s="9">
        <v>-5.2861925431358685</v>
      </c>
      <c r="CC112" s="9">
        <v>-3.8941174693334948</v>
      </c>
      <c r="CD112" s="9">
        <v>-1.0803940260565617</v>
      </c>
      <c r="CE112" s="9">
        <v>2.2322263510769131</v>
      </c>
      <c r="CF112" s="9">
        <v>5.8333365070055638</v>
      </c>
      <c r="CG112" s="9">
        <v>10.866763610623826</v>
      </c>
      <c r="CH112" s="9">
        <v>13.682909472264878</v>
      </c>
      <c r="CI112" s="9">
        <v>15.989353732405236</v>
      </c>
      <c r="CJ112" s="9">
        <v>19.321305858224033</v>
      </c>
      <c r="CK112" s="9">
        <v>20.555285890818656</v>
      </c>
      <c r="CL112" s="9">
        <v>20.408969907293042</v>
      </c>
      <c r="CM112" s="9">
        <v>24.266577117125134</v>
      </c>
      <c r="CN112" s="9">
        <v>24.622330508813622</v>
      </c>
      <c r="CO112" s="9">
        <v>25.989397696415729</v>
      </c>
      <c r="CP112" s="9">
        <v>22.980858260425919</v>
      </c>
      <c r="CQ112" s="9">
        <v>22.105947855782006</v>
      </c>
      <c r="CR112" s="9">
        <v>19.278753769422874</v>
      </c>
      <c r="CS112" s="9">
        <v>17.190479247306044</v>
      </c>
      <c r="CT112" s="9">
        <v>15.8120333946139</v>
      </c>
      <c r="CU112" s="9">
        <v>13.915178542449677</v>
      </c>
      <c r="CV112" s="9">
        <v>10.810643210135664</v>
      </c>
      <c r="CW112" s="9">
        <v>10.865181786828575</v>
      </c>
      <c r="CX112" s="9">
        <v>9.3836424722579199</v>
      </c>
      <c r="CY112" s="9">
        <v>6.4603879000198612</v>
      </c>
      <c r="CZ112" s="9">
        <v>4.91238320569762</v>
      </c>
      <c r="DA112" s="9">
        <v>3.081167403285622</v>
      </c>
      <c r="DB112" s="9">
        <v>1.8415031951655356</v>
      </c>
      <c r="DC112" s="9">
        <v>-0.25106692091164984</v>
      </c>
      <c r="DD112" s="9">
        <v>-1.0323756254365044</v>
      </c>
      <c r="DE112" s="9">
        <v>-3.0937160419621414</v>
      </c>
      <c r="DF112" s="9">
        <v>-4.745458942008165</v>
      </c>
      <c r="DG112" s="9">
        <v>-5.3060079007463399</v>
      </c>
      <c r="DH112" s="9">
        <v>-6.2270321152193215</v>
      </c>
      <c r="DI112" s="9">
        <v>-8.5411096063247332</v>
      </c>
      <c r="DJ112" s="9">
        <v>-9.7825026821418124</v>
      </c>
      <c r="DK112" s="9">
        <v>-11.206681682714876</v>
      </c>
      <c r="DL112" s="9">
        <v>-11.48942550577493</v>
      </c>
      <c r="DM112" s="9">
        <v>-10.613865879950074</v>
      </c>
      <c r="DN112" s="9">
        <v>-12.065563085761875</v>
      </c>
      <c r="DO112" s="9">
        <v>-13.215934555263754</v>
      </c>
      <c r="DP112" s="9">
        <v>-13.976524669520938</v>
      </c>
      <c r="DQ112" s="9">
        <v>-13.788767876266672</v>
      </c>
      <c r="DR112" s="9">
        <v>-13.246414641284934</v>
      </c>
      <c r="DS112" s="9">
        <v>-14.27021887641734</v>
      </c>
      <c r="DT112" s="9">
        <v>-14.831652897241169</v>
      </c>
      <c r="DU112" s="9">
        <v>-14.677312695183343</v>
      </c>
      <c r="DV112" s="9">
        <v>-13.439667359667359</v>
      </c>
      <c r="DW112" s="9">
        <v>-13.294436340904356</v>
      </c>
      <c r="DX112" s="9">
        <v>-13.540049714263983</v>
      </c>
      <c r="DY112" s="9">
        <v>-14.701431908195389</v>
      </c>
      <c r="DZ112" s="9">
        <v>-13.155926154690825</v>
      </c>
      <c r="EA112" s="9">
        <v>-11.04207604036279</v>
      </c>
      <c r="EB112" s="9">
        <v>-8.4605789572532668</v>
      </c>
      <c r="EC112" s="9">
        <v>-7.5669133387204237</v>
      </c>
      <c r="ED112" s="9">
        <v>-7.6099772618127544</v>
      </c>
      <c r="EE112" s="9">
        <v>-4.8749072135641045</v>
      </c>
      <c r="EF112" s="9">
        <v>-2.6961277525441267</v>
      </c>
      <c r="EG112" s="9">
        <v>-1.7349528946475488</v>
      </c>
      <c r="EH112" s="9">
        <v>-3.3970993997432961</v>
      </c>
      <c r="EI112" s="9">
        <v>-4.6456569364087219</v>
      </c>
      <c r="EJ112" s="9">
        <v>-6.6846470042545025</v>
      </c>
      <c r="EK112" s="9">
        <v>-7.0797145017173948</v>
      </c>
      <c r="EL112" s="9">
        <v>-8.9151299386362481</v>
      </c>
      <c r="EM112" s="9">
        <v>-9.4923847892306181</v>
      </c>
      <c r="EN112" s="9">
        <v>-11.650985303197761</v>
      </c>
      <c r="EO112" s="9">
        <v>-13.220388373711444</v>
      </c>
      <c r="EP112" s="7">
        <v>-13.400838379133676</v>
      </c>
      <c r="EQ112" s="7">
        <v>-15.524916201941791</v>
      </c>
      <c r="ER112" s="7">
        <v>-18.401868641172886</v>
      </c>
      <c r="ES112" s="7">
        <v>-20.32526614914919</v>
      </c>
      <c r="ET112" s="7">
        <v>-19.550723599939534</v>
      </c>
      <c r="EU112" s="7">
        <v>-18.444419912058336</v>
      </c>
      <c r="EV112" s="7">
        <v>-16.434382237686425</v>
      </c>
      <c r="EW112" s="7">
        <v>-16.250891556796972</v>
      </c>
      <c r="EX112" s="7">
        <v>-16.490650425020117</v>
      </c>
      <c r="EY112" s="7">
        <v>-17.753198363688476</v>
      </c>
      <c r="EZ112" s="7">
        <v>-16.996203299821008</v>
      </c>
      <c r="FA112" s="7">
        <v>-16.538311992435688</v>
      </c>
      <c r="FB112" s="7">
        <v>-16.18709137495939</v>
      </c>
      <c r="FC112" s="7">
        <v>-17.305642907058001</v>
      </c>
      <c r="FD112" s="7">
        <v>-16.847962598803832</v>
      </c>
      <c r="FE112" s="7">
        <v>-17.061023235105353</v>
      </c>
      <c r="FF112" s="7">
        <v>-19.608376393799293</v>
      </c>
      <c r="FG112" s="7">
        <v>-21.273889579890739</v>
      </c>
      <c r="FH112" s="7">
        <v>-21.345776661068879</v>
      </c>
      <c r="FI112" s="7">
        <v>-19.828294006354195</v>
      </c>
      <c r="FJ112" s="7">
        <v>-18.078278689589077</v>
      </c>
      <c r="FK112" s="7">
        <v>-18.012809343534343</v>
      </c>
      <c r="FL112" s="7">
        <v>-17.932008340591761</v>
      </c>
      <c r="FM112" s="7">
        <v>-16.595948553565332</v>
      </c>
      <c r="FN112" s="7">
        <v>-16.185122439550284</v>
      </c>
      <c r="FO112" s="7">
        <v>-15.884639558036728</v>
      </c>
      <c r="FP112" s="7">
        <v>-15.67988722520669</v>
      </c>
      <c r="FQ112" s="7">
        <v>-15.015033879768938</v>
      </c>
      <c r="FR112" s="7">
        <v>-13.183663427235823</v>
      </c>
      <c r="FS112" s="7">
        <v>-10.477055588898441</v>
      </c>
      <c r="FT112" s="7">
        <v>-10.273845341434713</v>
      </c>
      <c r="FU112" s="7">
        <v>-10.194676530362351</v>
      </c>
      <c r="FV112" s="7">
        <v>-11.419567161055909</v>
      </c>
      <c r="FW112" s="7">
        <v>-10.439341052821391</v>
      </c>
      <c r="FX112" s="7">
        <v>-8.7045035715319479</v>
      </c>
      <c r="FY112" s="7">
        <v>-8.5425572767405171</v>
      </c>
      <c r="FZ112" s="7">
        <v>-8.7573424474620705</v>
      </c>
      <c r="GA112" s="7">
        <v>-8.0078989586309302</v>
      </c>
      <c r="GB112" s="7">
        <v>3.654455026933169</v>
      </c>
      <c r="GC112" s="7">
        <v>23.956320873582531</v>
      </c>
      <c r="GD112" s="7">
        <v>36.207898204695852</v>
      </c>
      <c r="GE112" s="7">
        <v>38.296430512774052</v>
      </c>
      <c r="GF112" s="7">
        <v>38.784281100482815</v>
      </c>
      <c r="GG112" s="7">
        <v>35.810741416252014</v>
      </c>
      <c r="GH112" s="7">
        <v>37.405328790069724</v>
      </c>
      <c r="GI112" s="7">
        <v>35.615670031926825</v>
      </c>
      <c r="GJ112" s="7">
        <v>30.89838163076945</v>
      </c>
      <c r="GK112" s="7">
        <v>30.180861695630444</v>
      </c>
    </row>
    <row r="113" spans="1:205" x14ac:dyDescent="0.2">
      <c r="A113" s="7" t="str">
        <f>A2</f>
        <v>ARS Norte</v>
      </c>
      <c r="B113" s="330">
        <v>8.4719199408512011</v>
      </c>
      <c r="C113" s="330">
        <v>8.3110990479799671</v>
      </c>
      <c r="D113" s="330">
        <v>6.546308306436206</v>
      </c>
      <c r="E113" s="330">
        <v>7.1457326892109503</v>
      </c>
      <c r="F113" s="330">
        <v>8.0076750555631495</v>
      </c>
      <c r="G113" s="330">
        <v>8.7895753092978346</v>
      </c>
      <c r="H113" s="330">
        <v>7.227090058633638</v>
      </c>
      <c r="I113" s="330">
        <v>6.9961138272533532</v>
      </c>
      <c r="J113" s="330">
        <v>7.3165770739503131</v>
      </c>
      <c r="K113" s="330">
        <v>7.1932559280140236</v>
      </c>
      <c r="L113" s="330">
        <v>6.5628092918550722</v>
      </c>
      <c r="M113" s="330">
        <v>5.3258625486243636</v>
      </c>
      <c r="N113" s="330">
        <v>4.455452673415607</v>
      </c>
      <c r="O113" s="330">
        <v>2.0009645481281146</v>
      </c>
      <c r="P113" s="330">
        <v>0.95646142303717796</v>
      </c>
      <c r="Q113" s="330">
        <v>-0.70402028931053917</v>
      </c>
      <c r="R113" s="330">
        <v>-2.0314990156557609</v>
      </c>
      <c r="S113" s="330">
        <v>-4.50385729646481</v>
      </c>
      <c r="T113" s="330">
        <v>-4.6018677807815189</v>
      </c>
      <c r="U113" s="330">
        <v>-5.806155302586502</v>
      </c>
      <c r="V113" s="330">
        <v>-7.0108936001227447</v>
      </c>
      <c r="W113" s="330">
        <v>-6.7898270378994487</v>
      </c>
      <c r="X113" s="330">
        <v>-5.6828580924500205</v>
      </c>
      <c r="Y113" s="330">
        <v>-5.6251419144667025</v>
      </c>
      <c r="Z113" s="330">
        <v>-7.1604836152584204</v>
      </c>
      <c r="AA113" s="330">
        <v>-7.8440643396838636</v>
      </c>
      <c r="AB113" s="330">
        <v>-8.675229254886565</v>
      </c>
      <c r="AC113" s="330">
        <v>-11.032962666906315</v>
      </c>
      <c r="AD113" s="330">
        <v>-13.879505851506654</v>
      </c>
      <c r="AE113" s="330">
        <v>-13.258858988794431</v>
      </c>
      <c r="AF113" s="330">
        <v>-12.235758059162452</v>
      </c>
      <c r="AG113" s="330">
        <v>-10.869803172328696</v>
      </c>
      <c r="AH113" s="330">
        <v>-12.190020479273228</v>
      </c>
      <c r="AI113" s="330">
        <v>-13.120036548499664</v>
      </c>
      <c r="AJ113" s="330">
        <v>-14.526865577980411</v>
      </c>
      <c r="AK113" s="330">
        <v>-14.878228419915546</v>
      </c>
      <c r="AL113" s="330">
        <v>-13.2669072261903</v>
      </c>
      <c r="AM113" s="330">
        <v>-12.349603637680575</v>
      </c>
      <c r="AN113" s="330">
        <v>-12.067474269804958</v>
      </c>
      <c r="AO113" s="330">
        <v>-9.3261383875169468</v>
      </c>
      <c r="AP113" s="330">
        <v>-5.0856403162274928</v>
      </c>
      <c r="AQ113" s="330">
        <v>-2.4414023750814842</v>
      </c>
      <c r="AR113" s="330">
        <v>-2.3042229033660169</v>
      </c>
      <c r="AS113" s="330">
        <v>-1.1404424447781356</v>
      </c>
      <c r="AT113" s="330">
        <v>-1.106978440724427</v>
      </c>
      <c r="AU113" s="330">
        <v>0.88219334411134531</v>
      </c>
      <c r="AV113" s="330">
        <v>2.3996566271524338</v>
      </c>
      <c r="AW113" s="330">
        <v>5.9500804688536499</v>
      </c>
      <c r="AX113" s="330">
        <v>10.799196466277836</v>
      </c>
      <c r="AY113" s="330">
        <v>15.80892480029382</v>
      </c>
      <c r="AZ113" s="330">
        <v>20.924953729032559</v>
      </c>
      <c r="BA113" s="330">
        <v>24.594114439499744</v>
      </c>
      <c r="BB113" s="330">
        <v>25.368905954589888</v>
      </c>
      <c r="BC113" s="330">
        <v>26.242824273130829</v>
      </c>
      <c r="BD113" s="330">
        <v>28.643158010296354</v>
      </c>
      <c r="BE113" s="330">
        <v>27.337971066866935</v>
      </c>
      <c r="BF113" s="330">
        <v>27.447189001900078</v>
      </c>
      <c r="BG113" s="330">
        <v>26.822708721497651</v>
      </c>
      <c r="BH113" s="330">
        <v>26.114628604204814</v>
      </c>
      <c r="BI113" s="330">
        <v>24.248396615743108</v>
      </c>
      <c r="BJ113" s="330">
        <v>23.866205852206296</v>
      </c>
      <c r="BK113" s="330">
        <v>19.088323323620941</v>
      </c>
      <c r="BL113" s="330">
        <v>17.513933944918804</v>
      </c>
      <c r="BM113" s="330">
        <v>15.41889608892277</v>
      </c>
      <c r="BN113" s="330">
        <v>13.712975759160347</v>
      </c>
      <c r="BO113" s="330">
        <v>10.9856678663807</v>
      </c>
      <c r="BP113" s="330">
        <v>8.9438745261493686</v>
      </c>
      <c r="BQ113" s="330">
        <v>8.5799931711253894</v>
      </c>
      <c r="BR113" s="330">
        <v>8.0090680277478139</v>
      </c>
      <c r="BS113" s="330">
        <v>5.5621384566279124</v>
      </c>
      <c r="BT113" s="330">
        <v>3.7845591386563808</v>
      </c>
      <c r="BU113" s="330">
        <v>2.4867228717157732</v>
      </c>
      <c r="BV113" s="330">
        <v>-1.0757427698193234</v>
      </c>
      <c r="BW113" s="330">
        <v>-1.7646936440237178</v>
      </c>
      <c r="BX113" s="330">
        <v>-3.9118752918240132</v>
      </c>
      <c r="BY113" s="330">
        <v>-5.3888870767825692</v>
      </c>
      <c r="BZ113" s="330">
        <v>-5.8516556835211757</v>
      </c>
      <c r="CA113" s="330">
        <v>-6.4297947690789279</v>
      </c>
      <c r="CB113" s="330">
        <v>-4.9674921770965179</v>
      </c>
      <c r="CC113" s="330">
        <v>-3.9785675196641375</v>
      </c>
      <c r="CD113" s="330">
        <v>-2.0388195794883868</v>
      </c>
      <c r="CE113" s="330">
        <v>0.93402587935119374</v>
      </c>
      <c r="CF113" s="330">
        <v>3.6575088488117311</v>
      </c>
      <c r="CG113" s="330">
        <v>8.6922317187359717</v>
      </c>
      <c r="CH113" s="330">
        <v>11.542762024060732</v>
      </c>
      <c r="CI113" s="330">
        <v>13.855661544196133</v>
      </c>
      <c r="CJ113" s="330">
        <v>16.720587545768808</v>
      </c>
      <c r="CK113" s="330">
        <v>17.541273966049982</v>
      </c>
      <c r="CL113" s="330">
        <v>17.579796164899719</v>
      </c>
      <c r="CM113" s="330">
        <v>21.234012001524565</v>
      </c>
      <c r="CN113" s="330">
        <v>20.901660679889638</v>
      </c>
      <c r="CO113" s="330">
        <v>22.537002381762505</v>
      </c>
      <c r="CP113" s="330">
        <v>20.348781791733838</v>
      </c>
      <c r="CQ113" s="330">
        <v>20.024375931025144</v>
      </c>
      <c r="CR113" s="330">
        <v>18.582520325203252</v>
      </c>
      <c r="CS113" s="330">
        <v>16.144081631047491</v>
      </c>
      <c r="CT113" s="330">
        <v>14.469132266598331</v>
      </c>
      <c r="CU113" s="330">
        <v>12.446288063394038</v>
      </c>
      <c r="CV113" s="330">
        <v>9.4788737537888466</v>
      </c>
      <c r="CW113" s="330">
        <v>9.5970317249065999</v>
      </c>
      <c r="CX113" s="330">
        <v>8.0318529453218304</v>
      </c>
      <c r="CY113" s="330">
        <v>4.934015719246938</v>
      </c>
      <c r="CZ113" s="330">
        <v>3.8910896773452746</v>
      </c>
      <c r="DA113" s="330">
        <v>3.2387047957543844</v>
      </c>
      <c r="DB113" s="330">
        <v>3.3936184133499538</v>
      </c>
      <c r="DC113" s="330">
        <v>1.7211492107125641</v>
      </c>
      <c r="DD113" s="330">
        <v>0.46655445592071654</v>
      </c>
      <c r="DE113" s="330">
        <v>-1.3384904050017272</v>
      </c>
      <c r="DF113" s="330">
        <v>-2.3917459251431263</v>
      </c>
      <c r="DG113" s="330">
        <v>-2.645822994210091</v>
      </c>
      <c r="DH113" s="330">
        <v>-3.2720006938282644</v>
      </c>
      <c r="DI113" s="330">
        <v>-4.8680781595506595</v>
      </c>
      <c r="DJ113" s="330">
        <v>-7.0089848215910386</v>
      </c>
      <c r="DK113" s="330">
        <v>-8.7027559946628941</v>
      </c>
      <c r="DL113" s="330">
        <v>-9.5581835513863744</v>
      </c>
      <c r="DM113" s="330">
        <v>-9.555540613232921</v>
      </c>
      <c r="DN113" s="330">
        <v>-12.009205569969327</v>
      </c>
      <c r="DO113" s="330">
        <v>-13.22664891954301</v>
      </c>
      <c r="DP113" s="330">
        <v>-13.715989818271154</v>
      </c>
      <c r="DQ113" s="330">
        <v>-13.091388436901402</v>
      </c>
      <c r="DR113" s="330">
        <v>-13.036615309894497</v>
      </c>
      <c r="DS113" s="330">
        <v>-14.339021182451836</v>
      </c>
      <c r="DT113" s="330">
        <v>-15.560889311910945</v>
      </c>
      <c r="DU113" s="330">
        <v>-15.80378021978022</v>
      </c>
      <c r="DV113" s="330">
        <v>-14.010130919240623</v>
      </c>
      <c r="DW113" s="330">
        <v>-12.464035777246952</v>
      </c>
      <c r="DX113" s="330">
        <v>-12.069518594047155</v>
      </c>
      <c r="DY113" s="330">
        <v>-12.491729177973221</v>
      </c>
      <c r="DZ113" s="330">
        <v>-11.985086773027499</v>
      </c>
      <c r="EA113" s="330">
        <v>-10.921824280877898</v>
      </c>
      <c r="EB113" s="330">
        <v>-9.0099495404862466</v>
      </c>
      <c r="EC113" s="330">
        <v>-8.8746691946123146</v>
      </c>
      <c r="ED113" s="330">
        <v>-8.962286104345397</v>
      </c>
      <c r="EE113" s="330">
        <v>-6.6019995239228759</v>
      </c>
      <c r="EF113" s="330">
        <v>-3.6242005439976475</v>
      </c>
      <c r="EG113" s="330">
        <v>-2.492972982003316</v>
      </c>
      <c r="EH113" s="330">
        <v>-3.7564349718986549</v>
      </c>
      <c r="EI113" s="330">
        <v>-5.8783271287957382</v>
      </c>
      <c r="EJ113" s="330">
        <v>-8.2887085075981641</v>
      </c>
      <c r="EK113" s="330">
        <v>-9.5542727037164479</v>
      </c>
      <c r="EL113" s="330">
        <v>-9.5621659047610859</v>
      </c>
      <c r="EM113" s="330">
        <v>-8.886965899306853</v>
      </c>
      <c r="EN113" s="330">
        <v>-11.105557776889244</v>
      </c>
      <c r="EO113" s="330">
        <v>-13.095248415705107</v>
      </c>
      <c r="EP113" s="330">
        <v>-13.102399372891178</v>
      </c>
      <c r="EQ113" s="330">
        <v>-14.503077491621323</v>
      </c>
      <c r="ER113" s="330">
        <v>-16.994660564454612</v>
      </c>
      <c r="ES113" s="330">
        <v>-19.528492615563856</v>
      </c>
      <c r="ET113" s="330">
        <v>-19.190927827692967</v>
      </c>
      <c r="EU113" s="330">
        <v>-18.239879212845679</v>
      </c>
      <c r="EV113" s="330">
        <v>-16.208895287164722</v>
      </c>
      <c r="EW113" s="330">
        <v>-15.335734850014795</v>
      </c>
      <c r="EX113" s="330">
        <v>-15.957983033438584</v>
      </c>
      <c r="EY113" s="330">
        <v>-17.239618382180989</v>
      </c>
      <c r="EZ113" s="330">
        <v>-16.426207226983607</v>
      </c>
      <c r="FA113" s="330">
        <v>-15.701452933049364</v>
      </c>
      <c r="FB113" s="330">
        <v>-15.326048055379879</v>
      </c>
      <c r="FC113" s="330">
        <v>-17.098412130606729</v>
      </c>
      <c r="FD113" s="330">
        <v>-16.268966080581592</v>
      </c>
      <c r="FE113" s="330">
        <v>-15.786280020439447</v>
      </c>
      <c r="FF113" s="330">
        <v>-18.816385116484486</v>
      </c>
      <c r="FG113" s="330">
        <v>-21.214043753611204</v>
      </c>
      <c r="FH113" s="330">
        <v>-21.502204136995591</v>
      </c>
      <c r="FI113" s="330">
        <v>-21.232276388488248</v>
      </c>
      <c r="FJ113" s="330">
        <v>-19.265349078008569</v>
      </c>
      <c r="FK113" s="330">
        <v>-19.43923832371242</v>
      </c>
      <c r="FL113" s="330">
        <v>-19.892828519781681</v>
      </c>
      <c r="FM113" s="330">
        <v>-19.04550591381626</v>
      </c>
      <c r="FN113" s="330">
        <v>-18.656491731900505</v>
      </c>
      <c r="FO113" s="330">
        <v>-17.443860458705149</v>
      </c>
      <c r="FP113" s="330">
        <v>-17.01491991293161</v>
      </c>
      <c r="FQ113" s="330">
        <v>-15.981518702516844</v>
      </c>
      <c r="FR113" s="330">
        <v>-14.004188880426504</v>
      </c>
      <c r="FS113" s="330">
        <v>-10.358488395501999</v>
      </c>
      <c r="FT113" s="330">
        <v>-10.684406813829252</v>
      </c>
      <c r="FU113" s="330">
        <v>-10.495587810666724</v>
      </c>
      <c r="FV113" s="330">
        <v>-11.673020856694325</v>
      </c>
      <c r="FW113" s="330">
        <v>-11.305816833455024</v>
      </c>
      <c r="FX113" s="330">
        <v>-10.409242273762926</v>
      </c>
      <c r="FY113" s="330">
        <v>-9.9676952536872729</v>
      </c>
      <c r="FZ113" s="330">
        <v>-10.61926115737775</v>
      </c>
      <c r="GA113" s="330">
        <v>-9.7398260667566827</v>
      </c>
      <c r="GB113" s="330">
        <v>-1.1204749344246636</v>
      </c>
      <c r="GC113" s="330">
        <v>14.236171189131039</v>
      </c>
      <c r="GD113" s="330">
        <v>23.562809381474274</v>
      </c>
      <c r="GE113" s="330">
        <v>23.156636749360345</v>
      </c>
      <c r="GF113" s="330">
        <v>24.677156722072645</v>
      </c>
      <c r="GG113" s="330">
        <v>24.331576048469589</v>
      </c>
      <c r="GH113" s="330">
        <v>24.293830138377555</v>
      </c>
      <c r="GI113" s="330">
        <v>23.500451962809919</v>
      </c>
      <c r="GJ113" s="330">
        <v>21.795373404411407</v>
      </c>
      <c r="GK113" s="330">
        <v>22.019093388751788</v>
      </c>
    </row>
    <row r="114" spans="1:205" x14ac:dyDescent="0.2">
      <c r="A114" s="7" t="str">
        <f>A3</f>
        <v>ACES Gerês/Cabreira</v>
      </c>
      <c r="B114" s="10">
        <v>3.7182766083021837</v>
      </c>
      <c r="C114" s="10">
        <v>5.5863708399366088</v>
      </c>
      <c r="D114" s="10">
        <v>4.7963978073610027</v>
      </c>
      <c r="E114" s="10">
        <v>7.5913587724611347</v>
      </c>
      <c r="F114" s="10">
        <v>5.899643082091119</v>
      </c>
      <c r="G114" s="10">
        <v>1.2890539654795716</v>
      </c>
      <c r="H114" s="10">
        <v>0.8076839118096486</v>
      </c>
      <c r="I114" s="10">
        <v>7.2889469103568318</v>
      </c>
      <c r="J114" s="10">
        <v>10.634648370497427</v>
      </c>
      <c r="K114" s="10">
        <v>14.957264957264957</v>
      </c>
      <c r="L114" s="10">
        <v>11.575178997613365</v>
      </c>
      <c r="M114" s="10">
        <v>9.3177387914230021</v>
      </c>
      <c r="N114" s="10">
        <v>8.6684370257966616</v>
      </c>
      <c r="O114" s="10">
        <v>5.7786116322701693</v>
      </c>
      <c r="P114" s="10">
        <v>2.6153558752101622</v>
      </c>
      <c r="Q114" s="10">
        <v>-0.67554888346781761</v>
      </c>
      <c r="R114" s="10">
        <v>-2.1213322759714512</v>
      </c>
      <c r="S114" s="10">
        <v>0.10785159620362382</v>
      </c>
      <c r="T114" s="10">
        <v>-3.1831961888263316</v>
      </c>
      <c r="U114" s="10">
        <v>-9.0448184952342334</v>
      </c>
      <c r="V114" s="10">
        <v>-11.472868217054263</v>
      </c>
      <c r="W114" s="10">
        <v>-14.702602230483272</v>
      </c>
      <c r="X114" s="10">
        <v>-8.3600713012477712</v>
      </c>
      <c r="Y114" s="10">
        <v>-7.2574893009985733</v>
      </c>
      <c r="Z114" s="10">
        <v>-8.0118694362017813</v>
      </c>
      <c r="AA114" s="10">
        <v>-7.7687123093295494</v>
      </c>
      <c r="AB114" s="10">
        <v>-8.1922446750409605</v>
      </c>
      <c r="AC114" s="10">
        <v>-10.957868883430946</v>
      </c>
      <c r="AD114" s="10">
        <v>-12.37593680372696</v>
      </c>
      <c r="AE114" s="10">
        <v>-11.118293471234647</v>
      </c>
      <c r="AF114" s="10">
        <v>-9.4833370610601655</v>
      </c>
      <c r="AG114" s="10">
        <v>-6.4437012263099227</v>
      </c>
      <c r="AH114" s="10">
        <v>-8.3406304728546399</v>
      </c>
      <c r="AI114" s="10">
        <v>-7.6051427326214869</v>
      </c>
      <c r="AJ114" s="10">
        <v>-13.946702976074693</v>
      </c>
      <c r="AK114" s="10">
        <v>-13.362814843299365</v>
      </c>
      <c r="AL114" s="10">
        <v>-13.320683111954459</v>
      </c>
      <c r="AM114" s="10">
        <v>-13.307692307692307</v>
      </c>
      <c r="AN114" s="10">
        <v>-12.175292484632164</v>
      </c>
      <c r="AO114" s="10">
        <v>-12.051771695310842</v>
      </c>
      <c r="AP114" s="10">
        <v>-7.9519186315302814</v>
      </c>
      <c r="AQ114" s="10">
        <v>-4.2424242424242431</v>
      </c>
      <c r="AR114" s="10">
        <v>0.22238695329873981</v>
      </c>
      <c r="AS114" s="10">
        <v>-1.7635843660629171</v>
      </c>
      <c r="AT114" s="10">
        <v>2.149510389300215</v>
      </c>
      <c r="AU114" s="10">
        <v>1.0849056603773584</v>
      </c>
      <c r="AV114" s="10">
        <v>4.3173598553345389</v>
      </c>
      <c r="AW114" s="10">
        <v>4.0390590324012425</v>
      </c>
      <c r="AX114" s="10">
        <v>7.443082311733801</v>
      </c>
      <c r="AY114" s="10">
        <v>9.4276841171251107</v>
      </c>
      <c r="AZ114" s="10">
        <v>13.321291487920526</v>
      </c>
      <c r="BA114" s="10">
        <v>20.723763570566948</v>
      </c>
      <c r="BB114" s="10">
        <v>23.229532898041185</v>
      </c>
      <c r="BC114" s="10">
        <v>23.468354430379748</v>
      </c>
      <c r="BD114" s="10">
        <v>23.915187376725839</v>
      </c>
      <c r="BE114" s="10">
        <v>26.637554585152838</v>
      </c>
      <c r="BF114" s="10">
        <v>24.479775543605331</v>
      </c>
      <c r="BG114" s="10">
        <v>26.084927671488568</v>
      </c>
      <c r="BH114" s="10">
        <v>23.293607800650054</v>
      </c>
      <c r="BI114" s="10">
        <v>22.781569965870307</v>
      </c>
      <c r="BJ114" s="10">
        <v>23.736756316218418</v>
      </c>
      <c r="BK114" s="10">
        <v>21.974457733630651</v>
      </c>
      <c r="BL114" s="10">
        <v>22.494520820880652</v>
      </c>
      <c r="BM114" s="10">
        <v>23.461231015187849</v>
      </c>
      <c r="BN114" s="10">
        <v>25.901772977379256</v>
      </c>
      <c r="BO114" s="10">
        <v>16.506048800492106</v>
      </c>
      <c r="BP114" s="10">
        <v>11.341026661360923</v>
      </c>
      <c r="BQ114" s="10">
        <v>9.9042145593869737</v>
      </c>
      <c r="BR114" s="10">
        <v>10.743801652892563</v>
      </c>
      <c r="BS114" s="10">
        <v>7.4944485566247216</v>
      </c>
      <c r="BT114" s="10">
        <v>6.1159929701230231</v>
      </c>
      <c r="BU114" s="10">
        <v>2.9013203613620568</v>
      </c>
      <c r="BV114" s="10">
        <v>-9.8797958175531025E-2</v>
      </c>
      <c r="BW114" s="10">
        <v>0.61492438092072454</v>
      </c>
      <c r="BX114" s="10">
        <v>-2.1145087833441769</v>
      </c>
      <c r="BY114" s="10">
        <v>-4.3541599223049534</v>
      </c>
      <c r="BZ114" s="10">
        <v>-8.9349303981871167</v>
      </c>
      <c r="CA114" s="10">
        <v>-6.2829989440337908</v>
      </c>
      <c r="CB114" s="10">
        <v>-3.9313795568263048</v>
      </c>
      <c r="CC114" s="10">
        <v>-4.8805996165243153</v>
      </c>
      <c r="CD114" s="10">
        <v>-5.6139755766621438</v>
      </c>
      <c r="CE114" s="10">
        <v>-3.7183680495782405</v>
      </c>
      <c r="CF114" s="10">
        <v>-1.9046041735674062</v>
      </c>
      <c r="CG114" s="10">
        <v>5.892284315380719</v>
      </c>
      <c r="CH114" s="10">
        <v>9.0489533542113065</v>
      </c>
      <c r="CI114" s="10">
        <v>10.951437066402377</v>
      </c>
      <c r="CJ114" s="10">
        <v>14.273845131272846</v>
      </c>
      <c r="CK114" s="10">
        <v>15.14638686749027</v>
      </c>
      <c r="CL114" s="10">
        <v>21.151795236402418</v>
      </c>
      <c r="CM114" s="10">
        <v>29.615023474178404</v>
      </c>
      <c r="CN114" s="10">
        <v>28.311011904761905</v>
      </c>
      <c r="CO114" s="10">
        <v>30.328019058090526</v>
      </c>
      <c r="CP114" s="10">
        <v>31.680143755615454</v>
      </c>
      <c r="CQ114" s="10">
        <v>34.257107098158414</v>
      </c>
      <c r="CR114" s="10">
        <v>31.403005233834207</v>
      </c>
      <c r="CS114" s="10">
        <v>21.906887755102041</v>
      </c>
      <c r="CT114" s="10">
        <v>19.301692865779927</v>
      </c>
      <c r="CU114" s="10">
        <v>15.289563793360131</v>
      </c>
      <c r="CV114" s="10">
        <v>11.618438272502544</v>
      </c>
      <c r="CW114" s="10">
        <v>9.4650205761316872</v>
      </c>
      <c r="CX114" s="10">
        <v>5.369718309859155</v>
      </c>
      <c r="CY114" s="10">
        <v>4.1002607939727618</v>
      </c>
      <c r="CZ114" s="10">
        <v>5.1754131632357208</v>
      </c>
      <c r="DA114" s="10">
        <v>2.7699662542182226</v>
      </c>
      <c r="DB114" s="10">
        <v>-0.42303493449781665</v>
      </c>
      <c r="DC114" s="10">
        <v>-4.3680916233852711</v>
      </c>
      <c r="DD114" s="10">
        <v>-4.2528587948091996</v>
      </c>
      <c r="DE114" s="10">
        <v>-0.23541721161391577</v>
      </c>
      <c r="DF114" s="10">
        <v>0.26605853287723297</v>
      </c>
      <c r="DG114" s="10">
        <v>1.2525826446280992</v>
      </c>
      <c r="DH114" s="10">
        <v>1.5893694632621156</v>
      </c>
      <c r="DI114" s="10">
        <v>-0.95327604726100967</v>
      </c>
      <c r="DJ114" s="10">
        <v>-3.5366193260930103</v>
      </c>
      <c r="DK114" s="10">
        <v>-5.4975643702157271</v>
      </c>
      <c r="DL114" s="10">
        <v>-4.0110268780151621</v>
      </c>
      <c r="DM114" s="10">
        <v>-4.5149815296210152</v>
      </c>
      <c r="DN114" s="10">
        <v>-7.2221460874331918</v>
      </c>
      <c r="DO114" s="10">
        <v>-6.5171981618159025</v>
      </c>
      <c r="DP114" s="10">
        <v>-9.3531937734836283</v>
      </c>
      <c r="DQ114" s="10">
        <v>-9.8584163607760882</v>
      </c>
      <c r="DR114" s="10">
        <v>-9.6790497851908004</v>
      </c>
      <c r="DS114" s="10">
        <v>-13.340135186838415</v>
      </c>
      <c r="DT114" s="10">
        <v>-16.491408053347012</v>
      </c>
      <c r="DU114" s="10">
        <v>-11.60363291310831</v>
      </c>
      <c r="DV114" s="10">
        <v>-8.8192840646651263</v>
      </c>
      <c r="DW114" s="10">
        <v>-9.8085419734904278</v>
      </c>
      <c r="DX114" s="10">
        <v>-13.742102240091903</v>
      </c>
      <c r="DY114" s="10">
        <v>-12.322682332712423</v>
      </c>
      <c r="DZ114" s="10">
        <v>-9.3648449039881836</v>
      </c>
      <c r="EA114" s="10">
        <v>-9.6678087293311474</v>
      </c>
      <c r="EB114" s="10">
        <v>-7.5647668393782386</v>
      </c>
      <c r="EC114" s="10">
        <v>-9.2786503781268177</v>
      </c>
      <c r="ED114" s="10">
        <v>-11.863458310016787</v>
      </c>
      <c r="EE114" s="10">
        <v>-7.2994849153789554</v>
      </c>
      <c r="EF114" s="10">
        <v>-3.9465601965601964</v>
      </c>
      <c r="EG114" s="10">
        <v>-7.6828707253488728</v>
      </c>
      <c r="EH114" s="10">
        <v>-17.350007915149597</v>
      </c>
      <c r="EI114" s="10">
        <v>-18.239712606139776</v>
      </c>
      <c r="EJ114" s="10">
        <v>-22.457133344431497</v>
      </c>
      <c r="EK114" s="10">
        <v>-24.235986272266711</v>
      </c>
      <c r="EL114" s="10">
        <v>-24.885919165580184</v>
      </c>
      <c r="EM114" s="10">
        <v>-20.547493403693931</v>
      </c>
      <c r="EN114" s="10">
        <v>-21.796925048046123</v>
      </c>
      <c r="EO114" s="10">
        <v>-21.801859570375122</v>
      </c>
      <c r="EP114" s="10">
        <v>-20.555555555555554</v>
      </c>
      <c r="EQ114" s="10">
        <v>-20.733449753929197</v>
      </c>
      <c r="ER114" s="10">
        <v>-27.178257394084731</v>
      </c>
      <c r="ES114" s="10">
        <v>-24.46843853820598</v>
      </c>
      <c r="ET114" s="10">
        <v>-16.874162037923771</v>
      </c>
      <c r="EU114" s="10">
        <v>-16.277211903335331</v>
      </c>
      <c r="EV114" s="10">
        <v>-8.5229712322885351</v>
      </c>
      <c r="EW114" s="10">
        <v>-6.2985332182916309</v>
      </c>
      <c r="EX114" s="10">
        <v>-9.5682360598828389</v>
      </c>
      <c r="EY114" s="10">
        <v>-12.079701120797012</v>
      </c>
      <c r="EZ114" s="10">
        <v>-10.976858488634036</v>
      </c>
      <c r="FA114" s="10">
        <v>-11.767117671176711</v>
      </c>
      <c r="FB114" s="10">
        <v>-8.4315684315684312</v>
      </c>
      <c r="FC114" s="10">
        <v>-13.138393751251753</v>
      </c>
      <c r="FD114" s="10">
        <v>-7.5740944017563123</v>
      </c>
      <c r="FE114" s="10">
        <v>-10.182537937101385</v>
      </c>
      <c r="FF114" s="10">
        <v>-22.603686635944701</v>
      </c>
      <c r="FG114" s="10">
        <v>-27.409351145038169</v>
      </c>
      <c r="FH114" s="10">
        <v>-24.947195494015489</v>
      </c>
      <c r="FI114" s="10">
        <v>-23.848987108655617</v>
      </c>
      <c r="FJ114" s="10">
        <v>-20.129558541266796</v>
      </c>
      <c r="FK114" s="10">
        <v>-18.578847969782814</v>
      </c>
      <c r="FL114" s="10">
        <v>-18.08143547273982</v>
      </c>
      <c r="FM114" s="10">
        <v>-17.541821561338288</v>
      </c>
      <c r="FN114" s="10">
        <v>-18.43770456033166</v>
      </c>
      <c r="FO114" s="10">
        <v>-18.653447083237261</v>
      </c>
      <c r="FP114" s="10">
        <v>-16.342042755344419</v>
      </c>
      <c r="FQ114" s="10">
        <v>-16.748285994123407</v>
      </c>
      <c r="FR114" s="10">
        <v>-5.5969038404286993</v>
      </c>
      <c r="FS114" s="10">
        <v>1.7088399605652318</v>
      </c>
      <c r="FT114" s="10">
        <v>-4.0650406504065035</v>
      </c>
      <c r="FU114" s="10">
        <v>-2.7206771463119712</v>
      </c>
      <c r="FV114" s="10">
        <v>-7.3595674376689697</v>
      </c>
      <c r="FW114" s="10">
        <v>-11.88750362423891</v>
      </c>
      <c r="FX114" s="10">
        <v>-8.3122718337545631</v>
      </c>
      <c r="FY114" s="10">
        <v>-5.8889828120597354</v>
      </c>
      <c r="FZ114" s="10">
        <v>-6.7683253076511507</v>
      </c>
      <c r="GA114" s="10">
        <v>-2.1541950113378685</v>
      </c>
      <c r="GB114" s="10">
        <v>1.192504258943782</v>
      </c>
      <c r="GC114" s="10">
        <v>15.941176470588236</v>
      </c>
      <c r="GD114" s="10">
        <v>21.538946704509616</v>
      </c>
      <c r="GE114" s="10">
        <v>21.292407108239093</v>
      </c>
      <c r="GF114" s="10">
        <v>20.469361147327252</v>
      </c>
      <c r="GG114" s="10">
        <v>17.464263517712865</v>
      </c>
      <c r="GH114" s="10">
        <v>19.3579766536965</v>
      </c>
      <c r="GI114" s="10">
        <v>20.763409016123724</v>
      </c>
      <c r="GJ114" s="10">
        <v>16.661562021439511</v>
      </c>
      <c r="GK114" s="10">
        <v>12.275449101796406</v>
      </c>
    </row>
    <row r="116" spans="1:205" x14ac:dyDescent="0.2">
      <c r="A116" s="7" t="str">
        <f>"EVOLUÇÃO MENSAL DO NÚMERO DE DESEMPREGADOS INSCRITOS NO INSTITUTO DE EMPREGO E FORMAÇÃO PROFISSIONAL (IEFP) POR 1000 HABITANTES EM IDADE ATIVA (15+ ANOS) " &amp; C16 &amp; " " &amp; A16 &amp; " , POR GÉNERO (JAN-04 A DEZ-20)"</f>
        <v>EVOLUÇÃO MENSAL DO NÚMERO DE DESEMPREGADOS INSCRITOS NO INSTITUTO DE EMPREGO E FORMAÇÃO PROFISSIONAL (IEFP) POR 1000 HABITANTES EM IDADE ATIVA (15+ ANOS) 3678799 ARS Norte , POR GÉNERO (JAN-04 A DEZ-20)</v>
      </c>
    </row>
    <row r="117" spans="1:205" x14ac:dyDescent="0.2">
      <c r="B117" s="12">
        <v>37987</v>
      </c>
      <c r="C117" s="12">
        <v>38018</v>
      </c>
      <c r="D117" s="12">
        <v>38047</v>
      </c>
      <c r="E117" s="12">
        <v>38078</v>
      </c>
      <c r="F117" s="12">
        <v>38108</v>
      </c>
      <c r="G117" s="12">
        <v>38139</v>
      </c>
      <c r="H117" s="12">
        <v>38169</v>
      </c>
      <c r="I117" s="12">
        <v>38200</v>
      </c>
      <c r="J117" s="12">
        <v>38231</v>
      </c>
      <c r="K117" s="12">
        <v>38261</v>
      </c>
      <c r="L117" s="12">
        <v>38292</v>
      </c>
      <c r="M117" s="12">
        <v>38322</v>
      </c>
      <c r="N117" s="12">
        <v>38353</v>
      </c>
      <c r="O117" s="12">
        <v>38384</v>
      </c>
      <c r="P117" s="12">
        <v>38412</v>
      </c>
      <c r="Q117" s="12">
        <v>38443</v>
      </c>
      <c r="R117" s="12">
        <v>38473</v>
      </c>
      <c r="S117" s="12">
        <v>38504</v>
      </c>
      <c r="T117" s="12">
        <v>38534</v>
      </c>
      <c r="U117" s="12">
        <v>38565</v>
      </c>
      <c r="V117" s="12">
        <v>38596</v>
      </c>
      <c r="W117" s="12">
        <v>38626</v>
      </c>
      <c r="X117" s="12">
        <v>38657</v>
      </c>
      <c r="Y117" s="12">
        <v>38687</v>
      </c>
      <c r="Z117" s="12">
        <v>38718</v>
      </c>
      <c r="AA117" s="12">
        <v>38749</v>
      </c>
      <c r="AB117" s="12">
        <v>38777</v>
      </c>
      <c r="AC117" s="12">
        <v>38808</v>
      </c>
      <c r="AD117" s="12">
        <v>38838</v>
      </c>
      <c r="AE117" s="12">
        <v>38869</v>
      </c>
      <c r="AF117" s="12">
        <v>38899</v>
      </c>
      <c r="AG117" s="12">
        <v>38930</v>
      </c>
      <c r="AH117" s="12">
        <v>38961</v>
      </c>
      <c r="AI117" s="12">
        <v>38991</v>
      </c>
      <c r="AJ117" s="12">
        <v>39022</v>
      </c>
      <c r="AK117" s="12">
        <v>39052</v>
      </c>
      <c r="AL117" s="12">
        <v>39083</v>
      </c>
      <c r="AM117" s="12">
        <v>39114</v>
      </c>
      <c r="AN117" s="12">
        <v>39142</v>
      </c>
      <c r="AO117" s="12">
        <v>39173</v>
      </c>
      <c r="AP117" s="12">
        <v>39203</v>
      </c>
      <c r="AQ117" s="12">
        <v>39234</v>
      </c>
      <c r="AR117" s="12">
        <v>39264</v>
      </c>
      <c r="AS117" s="12">
        <v>39295</v>
      </c>
      <c r="AT117" s="12">
        <v>39326</v>
      </c>
      <c r="AU117" s="12">
        <v>39356</v>
      </c>
      <c r="AV117" s="12">
        <v>39387</v>
      </c>
      <c r="AW117" s="12">
        <v>39417</v>
      </c>
      <c r="AX117" s="12">
        <v>39448</v>
      </c>
      <c r="AY117" s="12">
        <v>39479</v>
      </c>
      <c r="AZ117" s="12">
        <v>39508</v>
      </c>
      <c r="BA117" s="12">
        <v>39539</v>
      </c>
      <c r="BB117" s="12">
        <v>39569</v>
      </c>
      <c r="BC117" s="12">
        <v>39600</v>
      </c>
      <c r="BD117" s="12">
        <v>39630</v>
      </c>
      <c r="BE117" s="12">
        <v>39661</v>
      </c>
      <c r="BF117" s="12">
        <v>39692</v>
      </c>
      <c r="BG117" s="12">
        <v>39722</v>
      </c>
      <c r="BH117" s="12">
        <v>39753</v>
      </c>
      <c r="BI117" s="12">
        <v>39783</v>
      </c>
      <c r="BJ117" s="12">
        <v>39814</v>
      </c>
      <c r="BK117" s="12">
        <v>39845</v>
      </c>
      <c r="BL117" s="12">
        <v>39873</v>
      </c>
      <c r="BM117" s="12">
        <v>39904</v>
      </c>
      <c r="BN117" s="12">
        <v>39934</v>
      </c>
      <c r="BO117" s="12">
        <v>39965</v>
      </c>
      <c r="BP117" s="12">
        <v>39995</v>
      </c>
      <c r="BQ117" s="12">
        <v>40026</v>
      </c>
      <c r="BR117" s="12">
        <v>40057</v>
      </c>
      <c r="BS117" s="12">
        <v>40087</v>
      </c>
      <c r="BT117" s="12">
        <v>40118</v>
      </c>
      <c r="BU117" s="12">
        <v>40148</v>
      </c>
      <c r="BV117" s="12">
        <v>40179</v>
      </c>
      <c r="BW117" s="12">
        <v>40210</v>
      </c>
      <c r="BX117" s="12">
        <v>40238</v>
      </c>
      <c r="BY117" s="12">
        <v>40269</v>
      </c>
      <c r="BZ117" s="12">
        <v>40299</v>
      </c>
      <c r="CA117" s="12">
        <v>40330</v>
      </c>
      <c r="CB117" s="12">
        <v>40360</v>
      </c>
      <c r="CC117" s="12">
        <v>40391</v>
      </c>
      <c r="CD117" s="12">
        <v>40422</v>
      </c>
      <c r="CE117" s="12">
        <v>40452</v>
      </c>
      <c r="CF117" s="12">
        <v>40483</v>
      </c>
      <c r="CG117" s="12">
        <v>40513</v>
      </c>
      <c r="CH117" s="12">
        <v>40544</v>
      </c>
      <c r="CI117" s="12">
        <v>40575</v>
      </c>
      <c r="CJ117" s="12">
        <v>40603</v>
      </c>
      <c r="CK117" s="12">
        <v>40634</v>
      </c>
      <c r="CL117" s="12">
        <v>40664</v>
      </c>
      <c r="CM117" s="12">
        <v>40695</v>
      </c>
      <c r="CN117" s="12">
        <v>40725</v>
      </c>
      <c r="CO117" s="12">
        <v>40756</v>
      </c>
      <c r="CP117" s="12">
        <v>40787</v>
      </c>
      <c r="CQ117" s="12">
        <v>40817</v>
      </c>
      <c r="CR117" s="12">
        <v>40848</v>
      </c>
      <c r="CS117" s="12">
        <v>40878</v>
      </c>
      <c r="CT117" s="12">
        <v>40909</v>
      </c>
      <c r="CU117" s="12">
        <v>40940</v>
      </c>
      <c r="CV117" s="12">
        <v>40969</v>
      </c>
      <c r="CW117" s="12">
        <v>41000</v>
      </c>
      <c r="CX117" s="12">
        <v>41030</v>
      </c>
      <c r="CY117" s="12">
        <v>41061</v>
      </c>
      <c r="CZ117" s="12">
        <v>41091</v>
      </c>
      <c r="DA117" s="12">
        <v>41122</v>
      </c>
      <c r="DB117" s="12">
        <v>41153</v>
      </c>
      <c r="DC117" s="12">
        <v>41183</v>
      </c>
      <c r="DD117" s="12">
        <v>41214</v>
      </c>
      <c r="DE117" s="12">
        <v>41244</v>
      </c>
      <c r="DF117" s="12">
        <v>41275</v>
      </c>
      <c r="DG117" s="12">
        <v>41306</v>
      </c>
      <c r="DH117" s="12">
        <v>41334</v>
      </c>
      <c r="DI117" s="12">
        <v>41365</v>
      </c>
      <c r="DJ117" s="12">
        <v>41395</v>
      </c>
      <c r="DK117" s="12">
        <v>41426</v>
      </c>
      <c r="DL117" s="12">
        <v>41456</v>
      </c>
      <c r="DM117" s="12">
        <v>41487</v>
      </c>
      <c r="DN117" s="12">
        <v>41518</v>
      </c>
      <c r="DO117" s="12">
        <v>41548</v>
      </c>
      <c r="DP117" s="12">
        <v>41579</v>
      </c>
      <c r="DQ117" s="12">
        <v>41609</v>
      </c>
      <c r="DR117" s="12">
        <v>41640</v>
      </c>
      <c r="DS117" s="12">
        <v>41671</v>
      </c>
      <c r="DT117" s="12">
        <v>41699</v>
      </c>
      <c r="DU117" s="12">
        <v>41730</v>
      </c>
      <c r="DV117" s="12">
        <v>41760</v>
      </c>
      <c r="DW117" s="12">
        <v>41791</v>
      </c>
      <c r="DX117" s="12">
        <v>41821</v>
      </c>
      <c r="DY117" s="12">
        <v>41852</v>
      </c>
      <c r="DZ117" s="12">
        <v>41883</v>
      </c>
      <c r="EA117" s="12">
        <v>41913</v>
      </c>
      <c r="EB117" s="12">
        <v>41944</v>
      </c>
      <c r="EC117" s="12">
        <v>41974</v>
      </c>
      <c r="ED117" s="12">
        <v>42005</v>
      </c>
      <c r="EE117" s="12">
        <v>42036</v>
      </c>
      <c r="EF117" s="12">
        <v>42064</v>
      </c>
      <c r="EG117" s="12">
        <v>42095</v>
      </c>
      <c r="EH117" s="12">
        <v>42125</v>
      </c>
      <c r="EI117" s="12">
        <v>42156</v>
      </c>
      <c r="EJ117" s="12">
        <v>42186</v>
      </c>
      <c r="EK117" s="12">
        <v>42217</v>
      </c>
      <c r="EL117" s="12">
        <v>42248</v>
      </c>
      <c r="EM117" s="12">
        <v>42278</v>
      </c>
      <c r="EN117" s="12">
        <v>42309</v>
      </c>
      <c r="EO117" s="12">
        <v>42339</v>
      </c>
      <c r="EP117" s="12">
        <v>42370</v>
      </c>
      <c r="EQ117" s="12">
        <v>42401</v>
      </c>
      <c r="ER117" s="12">
        <v>42430</v>
      </c>
      <c r="ES117" s="12">
        <v>42461</v>
      </c>
      <c r="ET117" s="12">
        <v>42491</v>
      </c>
      <c r="EU117" s="12">
        <v>42522</v>
      </c>
      <c r="EV117" s="12">
        <v>42552</v>
      </c>
      <c r="EW117" s="12">
        <v>42583</v>
      </c>
      <c r="EX117" s="12">
        <v>42614</v>
      </c>
      <c r="EY117" s="12">
        <v>42644</v>
      </c>
      <c r="EZ117" s="12">
        <v>42675</v>
      </c>
      <c r="FA117" s="12">
        <v>42705</v>
      </c>
      <c r="FB117" s="12">
        <v>42736</v>
      </c>
      <c r="FC117" s="12">
        <v>42767</v>
      </c>
      <c r="FD117" s="12">
        <v>42795</v>
      </c>
      <c r="FE117" s="12">
        <v>42826</v>
      </c>
      <c r="FF117" s="12">
        <v>42856</v>
      </c>
      <c r="FG117" s="12">
        <v>42887</v>
      </c>
      <c r="FH117" s="12">
        <v>42917</v>
      </c>
      <c r="FI117" s="12">
        <v>42948</v>
      </c>
      <c r="FJ117" s="12">
        <v>42979</v>
      </c>
      <c r="FK117" s="12">
        <v>43009</v>
      </c>
      <c r="FL117" s="12">
        <v>43040</v>
      </c>
      <c r="FM117" s="12">
        <v>43070</v>
      </c>
      <c r="FN117" s="12">
        <v>43101</v>
      </c>
      <c r="FO117" s="12">
        <v>43132</v>
      </c>
      <c r="FP117" s="12">
        <v>43160</v>
      </c>
      <c r="FQ117" s="12">
        <v>43191</v>
      </c>
      <c r="FR117" s="12">
        <v>43221</v>
      </c>
      <c r="FS117" s="12">
        <v>43252</v>
      </c>
      <c r="FT117" s="12">
        <v>43282</v>
      </c>
      <c r="FU117" s="12">
        <v>43313</v>
      </c>
      <c r="FV117" s="12">
        <v>43344</v>
      </c>
      <c r="FW117" s="12">
        <v>43374</v>
      </c>
      <c r="FX117" s="12">
        <v>43405</v>
      </c>
      <c r="FY117" s="12">
        <v>43435</v>
      </c>
      <c r="FZ117" s="12">
        <v>43466</v>
      </c>
      <c r="GA117" s="12">
        <v>43497</v>
      </c>
      <c r="GB117" s="12">
        <v>43525</v>
      </c>
      <c r="GC117" s="12">
        <v>43556</v>
      </c>
      <c r="GD117" s="12">
        <v>43586</v>
      </c>
      <c r="GE117" s="12">
        <v>43617</v>
      </c>
      <c r="GF117" s="12">
        <v>43647</v>
      </c>
      <c r="GG117" s="12">
        <v>43678</v>
      </c>
      <c r="GH117" s="12">
        <v>43709</v>
      </c>
      <c r="GI117" s="12">
        <v>43739</v>
      </c>
      <c r="GJ117" s="12">
        <v>43770</v>
      </c>
      <c r="GK117" s="12">
        <v>43800</v>
      </c>
      <c r="GL117" s="12">
        <v>43831</v>
      </c>
      <c r="GM117" s="12">
        <v>43862</v>
      </c>
      <c r="GN117" s="12">
        <v>43891</v>
      </c>
      <c r="GO117" s="12">
        <v>43922</v>
      </c>
      <c r="GP117" s="12">
        <v>43952</v>
      </c>
      <c r="GQ117" s="12">
        <v>43983</v>
      </c>
      <c r="GR117" s="12">
        <v>44013</v>
      </c>
      <c r="GS117" s="12">
        <v>44044</v>
      </c>
      <c r="GT117" s="12">
        <v>44075</v>
      </c>
      <c r="GU117" s="12">
        <v>44105</v>
      </c>
      <c r="GV117" s="12">
        <v>44136</v>
      </c>
      <c r="GW117" s="12">
        <v>44166</v>
      </c>
    </row>
    <row r="118" spans="1:205" x14ac:dyDescent="0.2">
      <c r="A118" s="7" t="s">
        <v>58</v>
      </c>
      <c r="B118" s="9">
        <v>54.130555028780918</v>
      </c>
      <c r="C118" s="9">
        <v>54.531066324172848</v>
      </c>
      <c r="D118" s="9">
        <v>54.900316429649301</v>
      </c>
      <c r="E118" s="9">
        <v>53.833723487700283</v>
      </c>
      <c r="F118" s="9">
        <v>52.702040670591423</v>
      </c>
      <c r="G118" s="9">
        <v>51.818731713133062</v>
      </c>
      <c r="H118" s="9">
        <v>51.95961860733685</v>
      </c>
      <c r="I118" s="9">
        <v>52.374824758745689</v>
      </c>
      <c r="J118" s="9">
        <v>54.349915056519833</v>
      </c>
      <c r="K118" s="9">
        <v>54.385273352243978</v>
      </c>
      <c r="L118" s="9">
        <v>54.726663765909947</v>
      </c>
      <c r="M118" s="9">
        <v>54.406390776019244</v>
      </c>
      <c r="N118" s="9">
        <v>56.031910282540842</v>
      </c>
      <c r="O118" s="9">
        <v>56.491318307146663</v>
      </c>
      <c r="P118" s="9">
        <v>56.143722257259768</v>
      </c>
      <c r="Q118" s="9">
        <v>55.466907758420554</v>
      </c>
      <c r="R118" s="9">
        <v>54.509387684023402</v>
      </c>
      <c r="S118" s="9">
        <v>53.787839092105678</v>
      </c>
      <c r="T118" s="9">
        <v>53.421964589390718</v>
      </c>
      <c r="U118" s="9">
        <v>53.938762346576958</v>
      </c>
      <c r="V118" s="9">
        <v>55.997887064649284</v>
      </c>
      <c r="W118" s="9">
        <v>56.188080148788778</v>
      </c>
      <c r="X118" s="9">
        <v>56.301130540064101</v>
      </c>
      <c r="Y118" s="9">
        <v>55.490003347548566</v>
      </c>
      <c r="Z118" s="9">
        <v>56.829620755458492</v>
      </c>
      <c r="AA118" s="9">
        <v>56.419831180472208</v>
      </c>
      <c r="AB118" s="9">
        <v>55.484880674995182</v>
      </c>
      <c r="AC118" s="9">
        <v>54.224491036351104</v>
      </c>
      <c r="AD118" s="9">
        <v>52.787613236559707</v>
      </c>
      <c r="AE118" s="9">
        <v>51.07712341388752</v>
      </c>
      <c r="AF118" s="9">
        <v>50.43790179874361</v>
      </c>
      <c r="AG118" s="9">
        <v>50.398439012882392</v>
      </c>
      <c r="AH118" s="9">
        <v>51.69886568872446</v>
      </c>
      <c r="AI118" s="9">
        <v>52.105170709888576</v>
      </c>
      <c r="AJ118" s="9">
        <v>52.622326394445928</v>
      </c>
      <c r="AK118" s="9">
        <v>51.995148812744453</v>
      </c>
      <c r="AL118" s="9">
        <v>52.499004103142312</v>
      </c>
      <c r="AM118" s="9">
        <v>51.752731214644477</v>
      </c>
      <c r="AN118" s="9">
        <v>50.680517705699366</v>
      </c>
      <c r="AO118" s="9">
        <v>48.247363295140353</v>
      </c>
      <c r="AP118" s="9">
        <v>45.523118747291704</v>
      </c>
      <c r="AQ118" s="9">
        <v>44.498987091381039</v>
      </c>
      <c r="AR118" s="9">
        <v>44.632954711383654</v>
      </c>
      <c r="AS118" s="9">
        <v>44.934913473929242</v>
      </c>
      <c r="AT118" s="9">
        <v>45.591283929603442</v>
      </c>
      <c r="AU118" s="9">
        <v>45.660630484225607</v>
      </c>
      <c r="AV118" s="9">
        <v>45.431089844309305</v>
      </c>
      <c r="AW118" s="9">
        <v>44.432086371316046</v>
      </c>
      <c r="AX118" s="9">
        <v>45.476041503359831</v>
      </c>
      <c r="AY118" s="9">
        <v>45.367550494946968</v>
      </c>
      <c r="AZ118" s="9">
        <v>44.506113547598886</v>
      </c>
      <c r="BA118" s="9">
        <v>43.972253904441409</v>
      </c>
      <c r="BB118" s="9">
        <v>43.648411585413179</v>
      </c>
      <c r="BC118" s="9">
        <v>43.60725449819715</v>
      </c>
      <c r="BD118" s="9">
        <v>43.564584582466289</v>
      </c>
      <c r="BE118" s="9">
        <v>44.519520649064638</v>
      </c>
      <c r="BF118" s="9">
        <v>45.12035809158845</v>
      </c>
      <c r="BG118" s="9">
        <v>45.666919524476917</v>
      </c>
      <c r="BH118" s="9">
        <v>46.512136062617977</v>
      </c>
      <c r="BI118" s="9">
        <v>47.280806021198224</v>
      </c>
      <c r="BJ118" s="9">
        <v>50.865369923264147</v>
      </c>
      <c r="BK118" s="9">
        <v>53.254360755395027</v>
      </c>
      <c r="BL118" s="9">
        <v>54.884571182263457</v>
      </c>
      <c r="BM118" s="9">
        <v>55.742365801959998</v>
      </c>
      <c r="BN118" s="9">
        <v>55.425844746438436</v>
      </c>
      <c r="BO118" s="9">
        <v>55.475591633629485</v>
      </c>
      <c r="BP118" s="9">
        <v>56.291476626805107</v>
      </c>
      <c r="BQ118" s="9">
        <v>56.867927354580239</v>
      </c>
      <c r="BR118" s="9">
        <v>57.801168001297221</v>
      </c>
      <c r="BS118" s="9">
        <v>58.527845045780779</v>
      </c>
      <c r="BT118" s="9">
        <v>59.100117429288339</v>
      </c>
      <c r="BU118" s="9">
        <v>59.148380498534927</v>
      </c>
      <c r="BV118" s="9">
        <v>63.162212853423824</v>
      </c>
      <c r="BW118" s="9">
        <v>63.221041015593229</v>
      </c>
      <c r="BX118" s="9">
        <v>64.436679851627247</v>
      </c>
      <c r="BY118" s="9">
        <v>64.361648087646515</v>
      </c>
      <c r="BZ118" s="9">
        <v>63.211840419107588</v>
      </c>
      <c r="CA118" s="9">
        <v>62.192383707207902</v>
      </c>
      <c r="CB118" s="9">
        <v>61.76662224576453</v>
      </c>
      <c r="CC118" s="9">
        <v>61.960900184661497</v>
      </c>
      <c r="CD118" s="9">
        <v>62.583606608004843</v>
      </c>
      <c r="CE118" s="9">
        <v>61.910759027080722</v>
      </c>
      <c r="CF118" s="9">
        <v>61.410060249282715</v>
      </c>
      <c r="CG118" s="9">
        <v>60.782928850764584</v>
      </c>
      <c r="CH118" s="9">
        <v>62.434853469469019</v>
      </c>
      <c r="CI118" s="9">
        <v>62.121853739801288</v>
      </c>
      <c r="CJ118" s="9">
        <v>61.635622391637582</v>
      </c>
      <c r="CK118" s="9">
        <v>60.47418219990022</v>
      </c>
      <c r="CL118" s="9">
        <v>59.180185608896899</v>
      </c>
      <c r="CM118" s="9">
        <v>57.818520100353069</v>
      </c>
      <c r="CN118" s="9">
        <v>58.475493191922148</v>
      </c>
      <c r="CO118" s="9">
        <v>59.536843119916533</v>
      </c>
      <c r="CP118" s="9">
        <v>61.911657699814214</v>
      </c>
      <c r="CQ118" s="9">
        <v>63.31327166461034</v>
      </c>
      <c r="CR118" s="9">
        <v>65.030059062152816</v>
      </c>
      <c r="CS118" s="9">
        <v>67.444485373101628</v>
      </c>
      <c r="CT118" s="9">
        <v>71.055626797325147</v>
      </c>
      <c r="CU118" s="9">
        <v>72.152523389348545</v>
      </c>
      <c r="CV118" s="9">
        <v>73.66337419935364</v>
      </c>
      <c r="CW118" s="9">
        <v>73.041715855916777</v>
      </c>
      <c r="CX118" s="9">
        <v>71.410618636498967</v>
      </c>
      <c r="CY118" s="9">
        <v>72.02145816949573</v>
      </c>
      <c r="CZ118" s="9">
        <v>73.06735404781945</v>
      </c>
      <c r="DA118" s="9">
        <v>75.22920682187268</v>
      </c>
      <c r="DB118" s="9">
        <v>76.381773668352722</v>
      </c>
      <c r="DC118" s="9">
        <v>77.575487579768563</v>
      </c>
      <c r="DD118" s="9">
        <v>77.854438587136485</v>
      </c>
      <c r="DE118" s="9">
        <v>79.352050551973861</v>
      </c>
      <c r="DF118" s="9">
        <v>82.616197205339461</v>
      </c>
      <c r="DG118" s="9">
        <v>82.516313058453974</v>
      </c>
      <c r="DH118" s="9">
        <v>81.94707030172296</v>
      </c>
      <c r="DI118" s="9">
        <v>81.294307582330831</v>
      </c>
      <c r="DJ118" s="9">
        <v>78.415662667082259</v>
      </c>
      <c r="DK118" s="9">
        <v>76.971727646397113</v>
      </c>
      <c r="DL118" s="9">
        <v>76.952910379401359</v>
      </c>
      <c r="DM118" s="9">
        <v>77.845651790806258</v>
      </c>
      <c r="DN118" s="9">
        <v>78.086636367409</v>
      </c>
      <c r="DO118" s="9">
        <v>77.676307530631888</v>
      </c>
      <c r="DP118" s="9">
        <v>77.343877670960921</v>
      </c>
      <c r="DQ118" s="9">
        <v>77.188593660047033</v>
      </c>
      <c r="DR118" s="9">
        <v>78.984497278878422</v>
      </c>
      <c r="DS118" s="9">
        <v>78.415355786546655</v>
      </c>
      <c r="DT118" s="9">
        <v>77.107718107947051</v>
      </c>
      <c r="DU118" s="9">
        <v>74.596882294417441</v>
      </c>
      <c r="DV118" s="9">
        <v>70.970200611166049</v>
      </c>
      <c r="DW118" s="9">
        <v>68.555414807430765</v>
      </c>
      <c r="DX118" s="9">
        <v>68.312192772371404</v>
      </c>
      <c r="DY118" s="9">
        <v>69.779889773237983</v>
      </c>
      <c r="DZ118" s="9">
        <v>68.850831438111342</v>
      </c>
      <c r="EA118" s="9">
        <v>67.584910772164847</v>
      </c>
      <c r="EB118" s="9">
        <v>66.697840846178948</v>
      </c>
      <c r="EC118" s="9">
        <v>66.701172925171349</v>
      </c>
      <c r="ED118" s="9">
        <v>68.67157794002641</v>
      </c>
      <c r="EE118" s="9">
        <v>67.361507517480263</v>
      </c>
      <c r="EF118" s="9">
        <v>65.793993739962318</v>
      </c>
      <c r="EG118" s="9">
        <v>63.756810002051054</v>
      </c>
      <c r="EH118" s="9">
        <v>61.527250579163173</v>
      </c>
      <c r="EI118" s="9">
        <v>59.524047381274599</v>
      </c>
      <c r="EJ118" s="9">
        <v>59.135474025134137</v>
      </c>
      <c r="EK118" s="9">
        <v>59.585148860304457</v>
      </c>
      <c r="EL118" s="9">
        <v>59.847567608471515</v>
      </c>
      <c r="EM118" s="9">
        <v>60.167589528037077</v>
      </c>
      <c r="EN118" s="9">
        <v>61.091283782169882</v>
      </c>
      <c r="EO118" s="9">
        <v>61.680986657392637</v>
      </c>
      <c r="EP118" s="9">
        <v>63.479590434531438</v>
      </c>
      <c r="EQ118" s="9">
        <v>64.118085109004497</v>
      </c>
      <c r="ER118" s="9">
        <v>64.066598883936123</v>
      </c>
      <c r="ES118" s="9">
        <v>62.702173254774159</v>
      </c>
      <c r="ET118" s="9">
        <v>59.491686537023639</v>
      </c>
      <c r="EU118" s="9">
        <v>56.816333351144245</v>
      </c>
      <c r="EV118" s="9">
        <v>55.243747144858631</v>
      </c>
      <c r="EW118" s="9">
        <v>55.433485487639096</v>
      </c>
      <c r="EX118" s="9">
        <v>54.583082206683208</v>
      </c>
      <c r="EY118" s="9">
        <v>54.532415708095719</v>
      </c>
      <c r="EZ118" s="9">
        <v>54.054227421595769</v>
      </c>
      <c r="FA118" s="9">
        <v>53.611680934626371</v>
      </c>
      <c r="FB118" s="7">
        <v>55.053018657931489</v>
      </c>
      <c r="FC118" s="7">
        <v>54.235721792650573</v>
      </c>
      <c r="FD118" s="7">
        <v>52.339677234255056</v>
      </c>
      <c r="FE118" s="7">
        <v>50.010969473674116</v>
      </c>
      <c r="FF118" s="7">
        <v>47.905279086467196</v>
      </c>
      <c r="FG118" s="7">
        <v>46.374017446056463</v>
      </c>
      <c r="FH118" s="7">
        <v>46.195691412481317</v>
      </c>
      <c r="FI118" s="7">
        <v>46.450026266038449</v>
      </c>
      <c r="FJ118" s="7">
        <v>45.600499982989042</v>
      </c>
      <c r="FK118" s="7">
        <v>44.863490264955665</v>
      </c>
      <c r="FL118" s="7">
        <v>44.873482203400059</v>
      </c>
      <c r="FM118" s="7">
        <v>44.745727942572501</v>
      </c>
      <c r="FN118" s="7">
        <v>46.142022154755921</v>
      </c>
      <c r="FO118" s="7">
        <v>44.850310840982715</v>
      </c>
      <c r="FP118" s="7">
        <v>43.521882994358805</v>
      </c>
      <c r="FQ118" s="7">
        <v>41.478904042288917</v>
      </c>
      <c r="FR118" s="7">
        <v>38.512089747524094</v>
      </c>
      <c r="FS118" s="7">
        <v>36.508669898590121</v>
      </c>
      <c r="FT118" s="7">
        <v>36.335036230334893</v>
      </c>
      <c r="FU118" s="7">
        <v>37.239921104461736</v>
      </c>
      <c r="FV118" s="7">
        <v>37.356821807441207</v>
      </c>
      <c r="FW118" s="7">
        <v>36.782385728970638</v>
      </c>
      <c r="FX118" s="7">
        <v>36.826800889677124</v>
      </c>
      <c r="FY118" s="7">
        <v>37.319749953304857</v>
      </c>
      <c r="FZ118" s="7">
        <v>38.656616496748128</v>
      </c>
      <c r="GA118" s="7">
        <v>37.698742205519366</v>
      </c>
      <c r="GB118" s="7">
        <v>36.66105632285668</v>
      </c>
      <c r="GC118" s="7">
        <v>35.20590848100133</v>
      </c>
      <c r="GD118" s="7">
        <v>33.382957513286669</v>
      </c>
      <c r="GE118" s="7">
        <v>32.623966491480083</v>
      </c>
      <c r="GF118" s="7">
        <v>32.5335312700781</v>
      </c>
      <c r="GG118" s="7">
        <v>33.36395882663885</v>
      </c>
      <c r="GH118" s="7">
        <v>33.003096240376578</v>
      </c>
      <c r="GI118" s="7">
        <v>32.846144469806845</v>
      </c>
      <c r="GJ118" s="7">
        <v>33.513583063306683</v>
      </c>
      <c r="GK118" s="7">
        <v>34.013053035510602</v>
      </c>
      <c r="GL118" s="7">
        <v>33.474205989772578</v>
      </c>
      <c r="GM118" s="7">
        <v>32.916831460271922</v>
      </c>
      <c r="GN118" s="7">
        <v>36.073281898808489</v>
      </c>
      <c r="GO118" s="7">
        <v>41.431342208156245</v>
      </c>
      <c r="GP118" s="7">
        <v>43.174161257538884</v>
      </c>
      <c r="GQ118" s="7">
        <v>42.844645847876691</v>
      </c>
      <c r="GR118" s="7">
        <v>42.881730473890272</v>
      </c>
      <c r="GS118" s="7">
        <v>43.039229227556035</v>
      </c>
      <c r="GT118" s="7">
        <v>43.078740617827698</v>
      </c>
      <c r="GU118" s="7">
        <v>42.320514200448329</v>
      </c>
      <c r="GV118" s="7">
        <v>41.683454739063905</v>
      </c>
      <c r="GW118" s="7">
        <v>42.077817548160397</v>
      </c>
    </row>
    <row r="119" spans="1:205" x14ac:dyDescent="0.2">
      <c r="A119" s="7" t="str">
        <f>A2</f>
        <v>ARS Norte</v>
      </c>
      <c r="B119" s="330">
        <v>62.554396254166662</v>
      </c>
      <c r="C119" s="330">
        <v>63.581168129913294</v>
      </c>
      <c r="D119" s="330">
        <v>64.745991948497732</v>
      </c>
      <c r="E119" s="330">
        <v>64.666063929545928</v>
      </c>
      <c r="F119" s="330">
        <v>64.257289845521228</v>
      </c>
      <c r="G119" s="330">
        <v>63.666638481101572</v>
      </c>
      <c r="H119" s="330">
        <v>64.155091241058841</v>
      </c>
      <c r="I119" s="330">
        <v>64.817789180079757</v>
      </c>
      <c r="J119" s="330">
        <v>67.093998695421547</v>
      </c>
      <c r="K119" s="330">
        <v>66.891700945143967</v>
      </c>
      <c r="L119" s="330">
        <v>66.932423579102107</v>
      </c>
      <c r="M119" s="330">
        <v>66.513439066869893</v>
      </c>
      <c r="N119" s="330">
        <v>67.612601054881281</v>
      </c>
      <c r="O119" s="330">
        <v>68.622593096566746</v>
      </c>
      <c r="P119" s="330">
        <v>68.743260657436267</v>
      </c>
      <c r="Q119" s="330">
        <v>69.046759949766084</v>
      </c>
      <c r="R119" s="330">
        <v>69.16433052978897</v>
      </c>
      <c r="S119" s="330">
        <v>69.026762929614407</v>
      </c>
      <c r="T119" s="330">
        <v>68.559413792407923</v>
      </c>
      <c r="U119" s="330">
        <v>69.120488961935266</v>
      </c>
      <c r="V119" s="330">
        <v>71.764258113688911</v>
      </c>
      <c r="W119" s="330">
        <v>71.467819834131447</v>
      </c>
      <c r="X119" s="330">
        <v>71.092887984241997</v>
      </c>
      <c r="Y119" s="330">
        <v>69.829909343660532</v>
      </c>
      <c r="Z119" s="330">
        <v>70.392134076650933</v>
      </c>
      <c r="AA119" s="330">
        <v>69.759782594460518</v>
      </c>
      <c r="AB119" s="330">
        <v>69.161805779533438</v>
      </c>
      <c r="AC119" s="330">
        <v>68.319617448144129</v>
      </c>
      <c r="AD119" s="330">
        <v>67.516123251505761</v>
      </c>
      <c r="AE119" s="330">
        <v>65.676592648733518</v>
      </c>
      <c r="AF119" s="330">
        <v>65.160241022292453</v>
      </c>
      <c r="AG119" s="330">
        <v>64.859485314096773</v>
      </c>
      <c r="AH119" s="330">
        <v>66.474170014443288</v>
      </c>
      <c r="AI119" s="330">
        <v>66.352149082560302</v>
      </c>
      <c r="AJ119" s="330">
        <v>66.783080873756134</v>
      </c>
      <c r="AK119" s="330">
        <v>65.632052521110637</v>
      </c>
      <c r="AL119" s="330">
        <v>65.106441808835612</v>
      </c>
      <c r="AM119" s="330">
        <v>64.068433161234225</v>
      </c>
      <c r="AN119" s="330">
        <v>62.967905520265987</v>
      </c>
      <c r="AO119" s="330">
        <v>60.61603122340324</v>
      </c>
      <c r="AP119" s="330">
        <v>58.006346644615292</v>
      </c>
      <c r="AQ119" s="330">
        <v>56.852001107295159</v>
      </c>
      <c r="AR119" s="330">
        <v>57.089831092371163</v>
      </c>
      <c r="AS119" s="330">
        <v>57.73048964295532</v>
      </c>
      <c r="AT119" s="330">
        <v>58.311207302991861</v>
      </c>
      <c r="AU119" s="330">
        <v>57.607385233336025</v>
      </c>
      <c r="AV119" s="330">
        <v>57.062116487064209</v>
      </c>
      <c r="AW119" s="330">
        <v>55.659562882408864</v>
      </c>
      <c r="AX119" s="330">
        <v>56.251618659379652</v>
      </c>
      <c r="AY119" s="330">
        <v>55.932895675500873</v>
      </c>
      <c r="AZ119" s="330">
        <v>55.141833828475534</v>
      </c>
      <c r="BA119" s="330">
        <v>54.729958694128612</v>
      </c>
      <c r="BB119" s="330">
        <v>54.815837629381789</v>
      </c>
      <c r="BC119" s="330">
        <v>55.214486760929013</v>
      </c>
      <c r="BD119" s="330">
        <v>55.516158638904471</v>
      </c>
      <c r="BE119" s="330">
        <v>56.80046518534769</v>
      </c>
      <c r="BF119" s="330">
        <v>57.38373432171209</v>
      </c>
      <c r="BG119" s="330">
        <v>57.823843068624292</v>
      </c>
      <c r="BH119" s="330">
        <v>58.130465731259129</v>
      </c>
      <c r="BI119" s="330">
        <v>58.878741348857041</v>
      </c>
      <c r="BJ119" s="330">
        <v>62.228747783566881</v>
      </c>
      <c r="BK119" s="330">
        <v>64.67415325836059</v>
      </c>
      <c r="BL119" s="330">
        <v>66.576436239946702</v>
      </c>
      <c r="BM119" s="330">
        <v>68.084467857304958</v>
      </c>
      <c r="BN119" s="330">
        <v>68.615665504076759</v>
      </c>
      <c r="BO119" s="330">
        <v>69.596775678894005</v>
      </c>
      <c r="BP119" s="330">
        <v>71.307870646844506</v>
      </c>
      <c r="BQ119" s="330">
        <v>72.217620297051909</v>
      </c>
      <c r="BR119" s="330">
        <v>73.022115578965483</v>
      </c>
      <c r="BS119" s="330">
        <v>73.221952787106019</v>
      </c>
      <c r="BT119" s="330">
        <v>73.199579207897685</v>
      </c>
      <c r="BU119" s="330">
        <v>73.045020188748396</v>
      </c>
      <c r="BV119" s="330">
        <v>76.971039613671962</v>
      </c>
      <c r="BW119" s="330">
        <v>76.917566207543899</v>
      </c>
      <c r="BX119" s="330">
        <v>78.140763566613742</v>
      </c>
      <c r="BY119" s="330">
        <v>78.493706673573797</v>
      </c>
      <c r="BZ119" s="330">
        <v>77.944469505912451</v>
      </c>
      <c r="CA119" s="330">
        <v>77.170291439513335</v>
      </c>
      <c r="CB119" s="330">
        <v>77.6205147985537</v>
      </c>
      <c r="CC119" s="330">
        <v>78.35583164204462</v>
      </c>
      <c r="CD119" s="330">
        <v>78.819753240884339</v>
      </c>
      <c r="CE119" s="330">
        <v>77.252407258132266</v>
      </c>
      <c r="CF119" s="330">
        <v>75.935691334789539</v>
      </c>
      <c r="CG119" s="330">
        <v>74.835027427170175</v>
      </c>
      <c r="CH119" s="330">
        <v>76.106058421621526</v>
      </c>
      <c r="CI119" s="330">
        <v>75.513501018856303</v>
      </c>
      <c r="CJ119" s="330">
        <v>75.02763130627001</v>
      </c>
      <c r="CK119" s="330">
        <v>74.198182427460381</v>
      </c>
      <c r="CL119" s="330">
        <v>73.308898064133302</v>
      </c>
      <c r="CM119" s="330">
        <v>72.125502811653718</v>
      </c>
      <c r="CN119" s="330">
        <v>73.67027373922204</v>
      </c>
      <c r="CO119" s="330">
        <v>75.132101099841236</v>
      </c>
      <c r="CP119" s="330">
        <v>77.093466686773624</v>
      </c>
      <c r="CQ119" s="330">
        <v>77.84318343863643</v>
      </c>
      <c r="CR119" s="330">
        <v>78.570619443098266</v>
      </c>
      <c r="CS119" s="330">
        <v>81.181932447864369</v>
      </c>
      <c r="CT119" s="330">
        <v>84.756172185748454</v>
      </c>
      <c r="CU119" s="330">
        <v>85.870641097384166</v>
      </c>
      <c r="CV119" s="330">
        <v>87.49614769955555</v>
      </c>
      <c r="CW119" s="330">
        <v>87.168316848559158</v>
      </c>
      <c r="CX119" s="330">
        <v>86.1825157775978</v>
      </c>
      <c r="CY119" s="330">
        <v>87.457665917790749</v>
      </c>
      <c r="CZ119" s="330">
        <v>89.117682563344246</v>
      </c>
      <c r="DA119" s="330">
        <v>92.148211231261229</v>
      </c>
      <c r="DB119" s="330">
        <v>92.898390565885933</v>
      </c>
      <c r="DC119" s="330">
        <v>93.582309657779845</v>
      </c>
      <c r="DD119" s="330">
        <v>93.355384462018904</v>
      </c>
      <c r="DE119" s="330">
        <v>94.508266248419574</v>
      </c>
      <c r="DF119" s="330">
        <v>97.229299099710943</v>
      </c>
      <c r="DG119" s="330">
        <v>96.750082825753282</v>
      </c>
      <c r="DH119" s="330">
        <v>95.963226249952982</v>
      </c>
      <c r="DI119" s="330">
        <v>95.690118782891503</v>
      </c>
      <c r="DJ119" s="330">
        <v>93.240516830882868</v>
      </c>
      <c r="DK119" s="330">
        <v>91.890767130260244</v>
      </c>
      <c r="DL119" s="330">
        <v>92.688081454054981</v>
      </c>
      <c r="DM119" s="330">
        <v>95.221529422184844</v>
      </c>
      <c r="DN119" s="330">
        <v>96.123946628932458</v>
      </c>
      <c r="DO119" s="330">
        <v>95.248609351030481</v>
      </c>
      <c r="DP119" s="330">
        <v>93.829293547236432</v>
      </c>
      <c r="DQ119" s="330">
        <v>93.265074821829913</v>
      </c>
      <c r="DR119" s="330">
        <v>94.956381683416325</v>
      </c>
      <c r="DS119" s="330">
        <v>94.272583767051316</v>
      </c>
      <c r="DT119" s="330">
        <v>92.934204815511379</v>
      </c>
      <c r="DU119" s="330">
        <v>91.16980436843491</v>
      </c>
      <c r="DV119" s="330">
        <v>86.864532536770625</v>
      </c>
      <c r="DW119" s="330">
        <v>84.074750578229256</v>
      </c>
      <c r="DX119" s="330">
        <v>84.036601097994435</v>
      </c>
      <c r="DY119" s="330">
        <v>86.363800771721813</v>
      </c>
      <c r="DZ119" s="330">
        <v>84.844330428034425</v>
      </c>
      <c r="EA119" s="330">
        <v>82.935110000768333</v>
      </c>
      <c r="EB119" s="330">
        <v>81.26464588933338</v>
      </c>
      <c r="EC119" s="330">
        <v>81.38685227982522</v>
      </c>
      <c r="ED119" s="330">
        <v>82.892437110501334</v>
      </c>
      <c r="EE119" s="330">
        <v>81.040969962391372</v>
      </c>
      <c r="EF119" s="330">
        <v>78.729455637391908</v>
      </c>
      <c r="EG119" s="330">
        <v>76.991610014389707</v>
      </c>
      <c r="EH119" s="330">
        <v>74.898183819187693</v>
      </c>
      <c r="EI119" s="330">
        <v>73.776032839374835</v>
      </c>
      <c r="EJ119" s="330">
        <v>74.054721089110714</v>
      </c>
      <c r="EK119" s="330">
        <v>75.719415339443231</v>
      </c>
      <c r="EL119" s="330">
        <v>74.797490677695549</v>
      </c>
      <c r="EM119" s="330">
        <v>73.977416609763537</v>
      </c>
      <c r="EN119" s="330">
        <v>74.022953918814167</v>
      </c>
      <c r="EO119" s="330">
        <v>74.224215673689116</v>
      </c>
      <c r="EP119" s="330">
        <v>75.534594104290136</v>
      </c>
      <c r="EQ119" s="330">
        <v>75.772091181165493</v>
      </c>
      <c r="ER119" s="330">
        <v>75.967832944166403</v>
      </c>
      <c r="ES119" s="330">
        <v>75.172892113646739</v>
      </c>
      <c r="ET119" s="330">
        <v>72.190889538596238</v>
      </c>
      <c r="EU119" s="330">
        <v>69.550750092004961</v>
      </c>
      <c r="EV119" s="330">
        <v>68.034615600539553</v>
      </c>
      <c r="EW119" s="330">
        <v>68.613123632263495</v>
      </c>
      <c r="EX119" s="330">
        <v>67.780784136738646</v>
      </c>
      <c r="EY119" s="330">
        <v>67.547085811127403</v>
      </c>
      <c r="EZ119" s="330">
        <v>65.951628303653365</v>
      </c>
      <c r="FA119" s="330">
        <v>64.659331615027185</v>
      </c>
      <c r="FB119" s="330">
        <v>65.777990855971467</v>
      </c>
      <c r="FC119" s="330">
        <v>64.904006610055831</v>
      </c>
      <c r="FD119" s="330">
        <v>63.158576955451309</v>
      </c>
      <c r="FE119" s="330">
        <v>60.573792497445893</v>
      </c>
      <c r="FF119" s="330">
        <v>58.399438208194077</v>
      </c>
      <c r="FG119" s="330">
        <v>56.91074471017378</v>
      </c>
      <c r="FH119" s="330">
        <v>57.037900676020868</v>
      </c>
      <c r="FI119" s="330">
        <v>58.106906461895775</v>
      </c>
      <c r="FJ119" s="330">
        <v>56.965012851510856</v>
      </c>
      <c r="FK119" s="330">
        <v>55.88804964703963</v>
      </c>
      <c r="FL119" s="330">
        <v>55.089671123075796</v>
      </c>
      <c r="FM119" s="330">
        <v>54.464124012861724</v>
      </c>
      <c r="FN119" s="330">
        <v>55.65677847305426</v>
      </c>
      <c r="FO119" s="330">
        <v>53.771282324287291</v>
      </c>
      <c r="FP119" s="330">
        <v>52.852219768094606</v>
      </c>
      <c r="FQ119" s="330">
        <v>50.984769728425398</v>
      </c>
      <c r="FR119" s="330">
        <v>47.389082490698193</v>
      </c>
      <c r="FS119" s="330">
        <v>44.820089959853853</v>
      </c>
      <c r="FT119" s="330">
        <v>44.758862089700763</v>
      </c>
      <c r="FU119" s="330">
        <v>45.757520877092468</v>
      </c>
      <c r="FV119" s="330">
        <v>45.981485981073497</v>
      </c>
      <c r="FW119" s="330">
        <v>45.017952656032783</v>
      </c>
      <c r="FX119" s="330">
        <v>44.127892775175773</v>
      </c>
      <c r="FY119" s="330">
        <v>44.091156053083921</v>
      </c>
      <c r="FZ119" s="330">
        <v>45.185317210907961</v>
      </c>
      <c r="GA119" s="330">
        <v>44.294237243228167</v>
      </c>
      <c r="GB119" s="330">
        <v>43.752393912025553</v>
      </c>
      <c r="GC119" s="330">
        <v>42.721353209765894</v>
      </c>
      <c r="GD119" s="330">
        <v>40.63277439072553</v>
      </c>
      <c r="GE119" s="330">
        <v>40.049211476039119</v>
      </c>
      <c r="GF119" s="330">
        <v>39.839109354052923</v>
      </c>
      <c r="GG119" s="330">
        <v>40.80388152180381</v>
      </c>
      <c r="GH119" s="330">
        <v>40.454068284857215</v>
      </c>
      <c r="GI119" s="330">
        <v>39.761064787691645</v>
      </c>
      <c r="GJ119" s="330">
        <v>39.359072696371747</v>
      </c>
      <c r="GK119" s="330">
        <v>39.510240318894184</v>
      </c>
      <c r="GL119" s="330">
        <v>40.277236173494174</v>
      </c>
      <c r="GM119" s="330">
        <v>39.882799349940235</v>
      </c>
      <c r="GN119" s="330">
        <v>43.169225767611998</v>
      </c>
      <c r="GO119" s="330">
        <v>48.712285614842116</v>
      </c>
      <c r="GP119" s="330">
        <v>50.127713229444886</v>
      </c>
      <c r="GQ119" s="330">
        <v>49.25940700910661</v>
      </c>
      <c r="GR119" s="330">
        <v>49.620098278060645</v>
      </c>
      <c r="GS119" s="330">
        <v>50.695302664556884</v>
      </c>
      <c r="GT119" s="330">
        <v>50.259740832670595</v>
      </c>
      <c r="GU119" s="330">
        <v>49.097419178577091</v>
      </c>
      <c r="GV119" s="330">
        <v>47.943680830444968</v>
      </c>
      <c r="GW119" s="330">
        <v>48.22994608994037</v>
      </c>
    </row>
    <row r="120" spans="1:205" x14ac:dyDescent="0.2">
      <c r="A120" s="7" t="str">
        <f>A3</f>
        <v>ACES Gerês/Cabreira</v>
      </c>
      <c r="B120" s="10">
        <v>56.005567869426855</v>
      </c>
      <c r="C120" s="10">
        <v>55.611454255686368</v>
      </c>
      <c r="D120" s="10">
        <v>56.263871831164323</v>
      </c>
      <c r="E120" s="10">
        <v>54.548257899200081</v>
      </c>
      <c r="F120" s="10">
        <v>52.447764207126269</v>
      </c>
      <c r="G120" s="10">
        <v>50.391949619060206</v>
      </c>
      <c r="H120" s="10">
        <v>50.428308543604182</v>
      </c>
      <c r="I120" s="10">
        <v>50.585727545887799</v>
      </c>
      <c r="J120" s="10">
        <v>51.32635262656887</v>
      </c>
      <c r="K120" s="10">
        <v>51.49459013387127</v>
      </c>
      <c r="L120" s="10">
        <v>55.315255517682061</v>
      </c>
      <c r="M120" s="10">
        <v>56.428814994885109</v>
      </c>
      <c r="N120" s="10">
        <v>57.985466970721305</v>
      </c>
      <c r="O120" s="10">
        <v>58.618022384092846</v>
      </c>
      <c r="P120" s="10">
        <v>58.865575789566293</v>
      </c>
      <c r="Q120" s="10">
        <v>58.596284173835279</v>
      </c>
      <c r="R120" s="10">
        <v>55.457417411254198</v>
      </c>
      <c r="S120" s="10">
        <v>50.96689790129836</v>
      </c>
      <c r="T120" s="10">
        <v>50.76436015067349</v>
      </c>
      <c r="U120" s="10">
        <v>54.200115046549882</v>
      </c>
      <c r="V120" s="10">
        <v>56.712021629701269</v>
      </c>
      <c r="W120" s="10">
        <v>59.124560870090811</v>
      </c>
      <c r="X120" s="10">
        <v>61.646545156185894</v>
      </c>
      <c r="Y120" s="10">
        <v>61.618925184867763</v>
      </c>
      <c r="Z120" s="10">
        <v>62.936909291314358</v>
      </c>
      <c r="AA120" s="10">
        <v>61.925874940047528</v>
      </c>
      <c r="AB120" s="10">
        <v>60.322201601124526</v>
      </c>
      <c r="AC120" s="10">
        <v>58.115234982597272</v>
      </c>
      <c r="AD120" s="10">
        <v>54.196565465103944</v>
      </c>
      <c r="AE120" s="10">
        <v>50.937866997398778</v>
      </c>
      <c r="AF120" s="10">
        <v>49.063036106853751</v>
      </c>
      <c r="AG120" s="10">
        <v>49.207666960461978</v>
      </c>
      <c r="AH120" s="10">
        <v>50.109147552133038</v>
      </c>
      <c r="AI120" s="10">
        <v>50.330307494890924</v>
      </c>
      <c r="AJ120" s="10">
        <v>56.374116812813668</v>
      </c>
      <c r="AK120" s="10">
        <v>57.02163116290798</v>
      </c>
      <c r="AL120" s="10">
        <v>57.778118867241893</v>
      </c>
      <c r="AM120" s="10">
        <v>57.010667572990101</v>
      </c>
      <c r="AN120" s="10">
        <v>55.289383955882514</v>
      </c>
      <c r="AO120" s="10">
        <v>51.67139928298122</v>
      </c>
      <c r="AP120" s="10">
        <v>47.42848998476061</v>
      </c>
      <c r="AQ120" s="10">
        <v>45.224808411266189</v>
      </c>
      <c r="AR120" s="10">
        <v>44.369648397671334</v>
      </c>
      <c r="AS120" s="10">
        <v>46.003223295435859</v>
      </c>
      <c r="AT120" s="10">
        <v>45.904550986174918</v>
      </c>
      <c r="AU120" s="10">
        <v>46.4856212518227</v>
      </c>
      <c r="AV120" s="10">
        <v>48.502921796713117</v>
      </c>
      <c r="AW120" s="10">
        <v>49.297623736379151</v>
      </c>
      <c r="AX120" s="10">
        <v>49.974609732905328</v>
      </c>
      <c r="AY120" s="10">
        <v>49.316896798814128</v>
      </c>
      <c r="AZ120" s="10">
        <v>48.45136676284374</v>
      </c>
      <c r="BA120" s="10">
        <v>45.34332940734609</v>
      </c>
      <c r="BB120" s="10">
        <v>43.559074670485593</v>
      </c>
      <c r="BC120" s="10">
        <v>43.207884618540014</v>
      </c>
      <c r="BD120" s="10">
        <v>44.366214515095464</v>
      </c>
      <c r="BE120" s="10">
        <v>45.086958106974883</v>
      </c>
      <c r="BF120" s="10">
        <v>46.781131136468666</v>
      </c>
      <c r="BG120" s="10">
        <v>46.878332534284652</v>
      </c>
      <c r="BH120" s="10">
        <v>50.475451777167926</v>
      </c>
      <c r="BI120" s="10">
        <v>51.272516487482633</v>
      </c>
      <c r="BJ120" s="10">
        <v>53.678503170345579</v>
      </c>
      <c r="BK120" s="10">
        <v>53.951779161904554</v>
      </c>
      <c r="BL120" s="10">
        <v>54.892203371293419</v>
      </c>
      <c r="BM120" s="10">
        <v>54.728000524968834</v>
      </c>
      <c r="BN120" s="10">
        <v>53.666979277458942</v>
      </c>
      <c r="BO120" s="10">
        <v>53.33872881680329</v>
      </c>
      <c r="BP120" s="10">
        <v>54.96816035478853</v>
      </c>
      <c r="BQ120" s="10">
        <v>57.089735877946083</v>
      </c>
      <c r="BR120" s="10">
        <v>58.226996699850439</v>
      </c>
      <c r="BS120" s="10">
        <v>59.101771193901712</v>
      </c>
      <c r="BT120" s="10">
        <v>62.229489012776732</v>
      </c>
      <c r="BU120" s="10">
        <v>62.951135220263353</v>
      </c>
      <c r="BV120" s="10">
        <v>66.418646363270142</v>
      </c>
      <c r="BW120" s="10">
        <v>65.806790301236234</v>
      </c>
      <c r="BX120" s="10">
        <v>67.240125336993557</v>
      </c>
      <c r="BY120" s="10">
        <v>67.568848478661891</v>
      </c>
      <c r="BZ120" s="10">
        <v>67.569464318590718</v>
      </c>
      <c r="CA120" s="10">
        <v>62.145224267480401</v>
      </c>
      <c r="CB120" s="10">
        <v>61.205182097083203</v>
      </c>
      <c r="CC120" s="10">
        <v>62.74791460071166</v>
      </c>
      <c r="CD120" s="10">
        <v>64.487550380898739</v>
      </c>
      <c r="CE120" s="10">
        <v>63.536566247270152</v>
      </c>
      <c r="CF120" s="10">
        <v>66.041880483665452</v>
      </c>
      <c r="CG120" s="10">
        <v>64.78463456784722</v>
      </c>
      <c r="CH120" s="10">
        <v>66.341114925110645</v>
      </c>
      <c r="CI120" s="10">
        <v>66.180449401763283</v>
      </c>
      <c r="CJ120" s="10">
        <v>65.768515153916141</v>
      </c>
      <c r="CK120" s="10">
        <v>64.559243949960845</v>
      </c>
      <c r="CL120" s="10">
        <v>61.450129113354883</v>
      </c>
      <c r="CM120" s="10">
        <v>58.146200841891471</v>
      </c>
      <c r="CN120" s="10">
        <v>58.686699519040523</v>
      </c>
      <c r="CO120" s="10">
        <v>59.554297687819208</v>
      </c>
      <c r="CP120" s="10">
        <v>60.71599045346062</v>
      </c>
      <c r="CQ120" s="10">
        <v>61.004451990670638</v>
      </c>
      <c r="CR120" s="10">
        <v>64.58583411556134</v>
      </c>
      <c r="CS120" s="10">
        <v>68.372341469264057</v>
      </c>
      <c r="CT120" s="10">
        <v>72.130742421874714</v>
      </c>
      <c r="CU120" s="10">
        <v>73.240409253639115</v>
      </c>
      <c r="CV120" s="10">
        <v>74.993729621269125</v>
      </c>
      <c r="CW120" s="10">
        <v>74.206295829076851</v>
      </c>
      <c r="CX120" s="10">
        <v>74.345820047338734</v>
      </c>
      <c r="CY120" s="10">
        <v>75.292628914900348</v>
      </c>
      <c r="CZ120" s="10">
        <v>75.257750704609506</v>
      </c>
      <c r="DA120" s="10">
        <v>77.601539228130918</v>
      </c>
      <c r="DB120" s="10">
        <v>79.967698637013427</v>
      </c>
      <c r="DC120" s="10">
        <v>81.952422702352678</v>
      </c>
      <c r="DD120" s="10">
        <v>84.952719149199368</v>
      </c>
      <c r="DE120" s="10">
        <v>83.467059658315591</v>
      </c>
      <c r="DF120" s="10">
        <v>86.162635203362228</v>
      </c>
      <c r="DG120" s="10">
        <v>84.535332217451426</v>
      </c>
      <c r="DH120" s="10">
        <v>83.792265917091939</v>
      </c>
      <c r="DI120" s="10">
        <v>81.302647139088506</v>
      </c>
      <c r="DJ120" s="10">
        <v>78.398268004475526</v>
      </c>
      <c r="DK120" s="10">
        <v>78.430302368737031</v>
      </c>
      <c r="DL120" s="10">
        <v>79.193690702518822</v>
      </c>
      <c r="DM120" s="10">
        <v>79.782414903487549</v>
      </c>
      <c r="DN120" s="10">
        <v>79.650702687951977</v>
      </c>
      <c r="DO120" s="10">
        <v>78.383786930577799</v>
      </c>
      <c r="DP120" s="10">
        <v>81.341131739086933</v>
      </c>
      <c r="DQ120" s="10">
        <v>83.261474649347818</v>
      </c>
      <c r="DR120" s="10">
        <v>86.387713165284453</v>
      </c>
      <c r="DS120" s="10">
        <v>85.595297225603275</v>
      </c>
      <c r="DT120" s="10">
        <v>85.130307339186643</v>
      </c>
      <c r="DU120" s="10">
        <v>80.538451460762474</v>
      </c>
      <c r="DV120" s="10">
        <v>75.640413249082201</v>
      </c>
      <c r="DW120" s="10">
        <v>74.137563942284075</v>
      </c>
      <c r="DX120" s="10">
        <v>76.041351033366354</v>
      </c>
      <c r="DY120" s="10">
        <v>76.209091802526828</v>
      </c>
      <c r="DZ120" s="10">
        <v>73.930694069436981</v>
      </c>
      <c r="EA120" s="10">
        <v>73.312037567914373</v>
      </c>
      <c r="EB120" s="10">
        <v>73.774542595105544</v>
      </c>
      <c r="EC120" s="10">
        <v>75.099936652176766</v>
      </c>
      <c r="ED120" s="10">
        <v>78.069238939599543</v>
      </c>
      <c r="EE120" s="10">
        <v>74.212414606575905</v>
      </c>
      <c r="EF120" s="10">
        <v>71.120236557789283</v>
      </c>
      <c r="EG120" s="10">
        <v>71.217168131928133</v>
      </c>
      <c r="EH120" s="10">
        <v>68.987924110007171</v>
      </c>
      <c r="EI120" s="10">
        <v>66.878893942785993</v>
      </c>
      <c r="EJ120" s="10">
        <v>65.599908267150084</v>
      </c>
      <c r="EK120" s="10">
        <v>66.821735901804047</v>
      </c>
      <c r="EL120" s="10">
        <v>67.006101639389016</v>
      </c>
      <c r="EM120" s="10">
        <v>66.218584665112388</v>
      </c>
      <c r="EN120" s="10">
        <v>68.182872929685047</v>
      </c>
      <c r="EO120" s="10">
        <v>68.116052806866207</v>
      </c>
      <c r="EP120" s="10">
        <v>68.809030366080421</v>
      </c>
      <c r="EQ120" s="10">
        <v>68.81407962943743</v>
      </c>
      <c r="ER120" s="10">
        <v>68.349264193672639</v>
      </c>
      <c r="ES120" s="10">
        <v>65.796664262137412</v>
      </c>
      <c r="ET120" s="10">
        <v>57.077107663211173</v>
      </c>
      <c r="EU120" s="10">
        <v>54.750332143267194</v>
      </c>
      <c r="EV120" s="10">
        <v>50.94593966438898</v>
      </c>
      <c r="EW120" s="10">
        <v>50.717106630638121</v>
      </c>
      <c r="EX120" s="10">
        <v>50.433455249746274</v>
      </c>
      <c r="EY120" s="10">
        <v>52.732675543005371</v>
      </c>
      <c r="EZ120" s="10">
        <v>53.456528938286333</v>
      </c>
      <c r="FA120" s="10">
        <v>53.41421751127853</v>
      </c>
      <c r="FB120" s="10">
        <v>54.800970103087138</v>
      </c>
      <c r="FC120" s="10">
        <v>54.665688603742183</v>
      </c>
      <c r="FD120" s="10">
        <v>49.866711917104119</v>
      </c>
      <c r="FE120" s="10">
        <v>49.775588396278053</v>
      </c>
      <c r="FF120" s="10">
        <v>47.506198245335575</v>
      </c>
      <c r="FG120" s="10">
        <v>45.882906647110978</v>
      </c>
      <c r="FH120" s="10">
        <v>46.634817964419199</v>
      </c>
      <c r="FI120" s="10">
        <v>47.539835405358083</v>
      </c>
      <c r="FJ120" s="10">
        <v>45.610483407654641</v>
      </c>
      <c r="FK120" s="10">
        <v>46.351311426976984</v>
      </c>
      <c r="FL120" s="10">
        <v>47.562516754107151</v>
      </c>
      <c r="FM120" s="10">
        <v>47.08868514912146</v>
      </c>
      <c r="FN120" s="10">
        <v>50.141134767291739</v>
      </c>
      <c r="FO120" s="10">
        <v>47.449727577077084</v>
      </c>
      <c r="FP120" s="10">
        <v>46.060261263429688</v>
      </c>
      <c r="FQ120" s="10">
        <v>44.681735629417297</v>
      </c>
      <c r="FR120" s="10">
        <v>36.749742894028579</v>
      </c>
      <c r="FS120" s="10">
        <v>33.292488129362596</v>
      </c>
      <c r="FT120" s="10">
        <v>34.988293472790531</v>
      </c>
      <c r="FU120" s="10">
        <v>36.191768232642616</v>
      </c>
      <c r="FV120" s="10">
        <v>36.421522504978007</v>
      </c>
      <c r="FW120" s="10">
        <v>37.734404061180285</v>
      </c>
      <c r="FX120" s="10">
        <v>38.959760180302403</v>
      </c>
      <c r="FY120" s="10">
        <v>38.828472024682178</v>
      </c>
      <c r="FZ120" s="10">
        <v>40.831448298462085</v>
      </c>
      <c r="GA120" s="10">
        <v>38.526569828497792</v>
      </c>
      <c r="GB120" s="10">
        <v>38.450096480047605</v>
      </c>
      <c r="GC120" s="10">
        <v>37.10764126369709</v>
      </c>
      <c r="GD120" s="10">
        <v>34.59848320220545</v>
      </c>
      <c r="GE120" s="10">
        <v>33.759646587221511</v>
      </c>
      <c r="GF120" s="10">
        <v>33.455617419530142</v>
      </c>
      <c r="GG120" s="10">
        <v>35.081344094422377</v>
      </c>
      <c r="GH120" s="10">
        <v>33.610972609346007</v>
      </c>
      <c r="GI120" s="10">
        <v>33.111127655981306</v>
      </c>
      <c r="GJ120" s="10">
        <v>35.563381879739858</v>
      </c>
      <c r="GK120" s="10">
        <v>36.369971905830084</v>
      </c>
      <c r="GL120" s="10">
        <v>37.947013918442053</v>
      </c>
      <c r="GM120" s="10">
        <v>37.585812045534141</v>
      </c>
      <c r="GN120" s="10">
        <v>38.80334575425092</v>
      </c>
      <c r="GO120" s="10">
        <v>42.91671051724326</v>
      </c>
      <c r="GP120" s="10">
        <v>41.956557435794615</v>
      </c>
      <c r="GQ120" s="10">
        <v>40.865868726289037</v>
      </c>
      <c r="GR120" s="10">
        <v>40.232476077043309</v>
      </c>
      <c r="GS120" s="10">
        <v>41.144797759168682</v>
      </c>
      <c r="GT120" s="10">
        <v>40.065197101504488</v>
      </c>
      <c r="GU120" s="10">
        <v>39.943476896453518</v>
      </c>
      <c r="GV120" s="10">
        <v>41.454254575268024</v>
      </c>
      <c r="GW120" s="10">
        <v>40.810107847511674</v>
      </c>
    </row>
    <row r="121" spans="1:205" x14ac:dyDescent="0.2">
      <c r="A121" s="7" t="s">
        <v>96</v>
      </c>
      <c r="B121" s="10">
        <v>45.319008359426618</v>
      </c>
      <c r="C121" s="10">
        <v>45.269144597001208</v>
      </c>
      <c r="D121" s="10">
        <v>45.609903208202894</v>
      </c>
      <c r="E121" s="10">
        <v>44.319356691556578</v>
      </c>
      <c r="F121" s="10">
        <v>42.730379346983312</v>
      </c>
      <c r="G121" s="10">
        <v>40.682248894504106</v>
      </c>
      <c r="H121" s="10">
        <v>40.311234890464846</v>
      </c>
      <c r="I121" s="10">
        <v>39.871382636655945</v>
      </c>
      <c r="J121" s="10">
        <v>39.615329410076072</v>
      </c>
      <c r="K121" s="10">
        <v>40.806016418852977</v>
      </c>
      <c r="L121" s="10">
        <v>43.236416865187564</v>
      </c>
      <c r="M121" s="10">
        <v>45.712317759155091</v>
      </c>
      <c r="N121" s="10">
        <v>46.812312625434537</v>
      </c>
      <c r="O121" s="10">
        <v>46.810252799853068</v>
      </c>
      <c r="P121" s="10">
        <v>46.211325562576398</v>
      </c>
      <c r="Q121" s="10">
        <v>45.153342311459355</v>
      </c>
      <c r="R121" s="10">
        <v>43.085457414757776</v>
      </c>
      <c r="S121" s="10">
        <v>39.640549504780047</v>
      </c>
      <c r="T121" s="10">
        <v>38.560042538459626</v>
      </c>
      <c r="U121" s="10">
        <v>40.27970101980705</v>
      </c>
      <c r="V121" s="10">
        <v>41.402498149625053</v>
      </c>
      <c r="W121" s="10">
        <v>42.892386544014997</v>
      </c>
      <c r="X121" s="10">
        <v>44.083815089699435</v>
      </c>
      <c r="Y121" s="10">
        <v>46.101243746844737</v>
      </c>
      <c r="Z121" s="10">
        <v>47.888665163692274</v>
      </c>
      <c r="AA121" s="10">
        <v>47.106063213445765</v>
      </c>
      <c r="AB121" s="10">
        <v>46.254710649940634</v>
      </c>
      <c r="AC121" s="10">
        <v>43.613921582123112</v>
      </c>
      <c r="AD121" s="10">
        <v>40.76693221379125</v>
      </c>
      <c r="AE121" s="10">
        <v>37.163208423660578</v>
      </c>
      <c r="AF121" s="10">
        <v>34.890322580645162</v>
      </c>
      <c r="AG121" s="10">
        <v>34.888521882741536</v>
      </c>
      <c r="AH121" s="10">
        <v>34.978468172461049</v>
      </c>
      <c r="AI121" s="10">
        <v>35.733535165881122</v>
      </c>
      <c r="AJ121" s="10">
        <v>39.745199557367371</v>
      </c>
      <c r="AK121" s="10">
        <v>42.495126705653021</v>
      </c>
      <c r="AL121" s="10">
        <v>43.206054351565186</v>
      </c>
      <c r="AM121" s="10">
        <v>42.33459465657608</v>
      </c>
      <c r="AN121" s="10">
        <v>40.431143217520926</v>
      </c>
      <c r="AO121" s="10">
        <v>37.358101135190921</v>
      </c>
      <c r="AP121" s="10">
        <v>33.597064556816882</v>
      </c>
      <c r="AQ121" s="10">
        <v>31.441348469212247</v>
      </c>
      <c r="AR121" s="10">
        <v>30.225891526201121</v>
      </c>
      <c r="AS121" s="10">
        <v>31.257883270267168</v>
      </c>
      <c r="AT121" s="10">
        <v>31.028551771585828</v>
      </c>
      <c r="AU121" s="10">
        <v>31.647746818025457</v>
      </c>
      <c r="AV121" s="10">
        <v>32.725604861827776</v>
      </c>
      <c r="AW121" s="10">
        <v>35.349946126865497</v>
      </c>
      <c r="AX121" s="10">
        <v>37.03059705627772</v>
      </c>
      <c r="AY121" s="10">
        <v>36.991877687529865</v>
      </c>
      <c r="AZ121" s="10">
        <v>35.209854171564885</v>
      </c>
      <c r="BA121" s="10">
        <v>32.578271975038618</v>
      </c>
      <c r="BB121" s="10">
        <v>31.689635852199174</v>
      </c>
      <c r="BC121" s="10">
        <v>30.318678922665562</v>
      </c>
      <c r="BD121" s="10">
        <v>30.301581076815655</v>
      </c>
      <c r="BE121" s="10">
        <v>30.697759851830309</v>
      </c>
      <c r="BF121" s="10">
        <v>31.966747234198905</v>
      </c>
      <c r="BG121" s="10">
        <v>32.202617706845928</v>
      </c>
      <c r="BH121" s="10">
        <v>35.746763129832814</v>
      </c>
      <c r="BI121" s="10">
        <v>39.476102941176471</v>
      </c>
      <c r="BJ121" s="10">
        <v>42.494268789464911</v>
      </c>
      <c r="BK121" s="10">
        <v>43.122967117588246</v>
      </c>
      <c r="BL121" s="10">
        <v>43.682930894752879</v>
      </c>
      <c r="BM121" s="10">
        <v>43.553245797594684</v>
      </c>
      <c r="BN121" s="10">
        <v>42.848517954173012</v>
      </c>
      <c r="BO121" s="10">
        <v>43.385744355367436</v>
      </c>
      <c r="BP121" s="10">
        <v>44.45236958509971</v>
      </c>
      <c r="BQ121" s="10">
        <v>45.634464030929259</v>
      </c>
      <c r="BR121" s="10">
        <v>47.02416231737282</v>
      </c>
      <c r="BS121" s="10">
        <v>48.437410071942445</v>
      </c>
      <c r="BT121" s="10">
        <v>51.393933811889454</v>
      </c>
      <c r="BU121" s="10">
        <v>54.098247391815022</v>
      </c>
      <c r="BV121" s="10">
        <v>57.828216406548492</v>
      </c>
      <c r="BW121" s="10">
        <v>57.274120625213669</v>
      </c>
      <c r="BX121" s="10">
        <v>58.149119520419632</v>
      </c>
      <c r="BY121" s="10">
        <v>58.217492926559238</v>
      </c>
      <c r="BZ121" s="10">
        <v>57.685984420938475</v>
      </c>
      <c r="CA121" s="10">
        <v>51.567928164998904</v>
      </c>
      <c r="CB121" s="10">
        <v>50.317612126413671</v>
      </c>
      <c r="CC121" s="10">
        <v>51.284025719015901</v>
      </c>
      <c r="CD121" s="10">
        <v>52.112521448751203</v>
      </c>
      <c r="CE121" s="10">
        <v>52.710466187083625</v>
      </c>
      <c r="CF121" s="10">
        <v>55.043431503113531</v>
      </c>
      <c r="CG121" s="10">
        <v>55.828050529822775</v>
      </c>
      <c r="CH121" s="10">
        <v>58.169342559219778</v>
      </c>
      <c r="CI121" s="10">
        <v>58.081372496127138</v>
      </c>
      <c r="CJ121" s="10">
        <v>56.814635893998407</v>
      </c>
      <c r="CK121" s="10">
        <v>56.03395156818042</v>
      </c>
      <c r="CL121" s="10">
        <v>53.521311121976389</v>
      </c>
      <c r="CM121" s="10">
        <v>50.686987645768383</v>
      </c>
      <c r="CN121" s="10">
        <v>50.093685194661283</v>
      </c>
      <c r="CO121" s="10">
        <v>49.82384344374529</v>
      </c>
      <c r="CP121" s="10">
        <v>51.169067860150186</v>
      </c>
      <c r="CQ121" s="10">
        <v>51.775432230687031</v>
      </c>
      <c r="CR121" s="10">
        <v>54.871371207900246</v>
      </c>
      <c r="CS121" s="10">
        <v>60.316216465382134</v>
      </c>
      <c r="CT121" s="10">
        <v>64.242740900673851</v>
      </c>
      <c r="CU121" s="10">
        <v>66.302927841389391</v>
      </c>
      <c r="CV121" s="10">
        <v>68.755620114823259</v>
      </c>
      <c r="CW121" s="10">
        <v>68.810724388144138</v>
      </c>
      <c r="CX121" s="10">
        <v>70.042051368783589</v>
      </c>
      <c r="CY121" s="10">
        <v>70.720118097522729</v>
      </c>
      <c r="CZ121" s="10">
        <v>70.775500788188694</v>
      </c>
      <c r="DA121" s="10">
        <v>72.330574953087037</v>
      </c>
      <c r="DB121" s="10">
        <v>74.670604794978885</v>
      </c>
      <c r="DC121" s="10">
        <v>77.865132236872469</v>
      </c>
      <c r="DD121" s="10">
        <v>82.07605961054648</v>
      </c>
      <c r="DE121" s="10">
        <v>82.825484764542935</v>
      </c>
      <c r="DF121" s="10">
        <v>85.155824694573582</v>
      </c>
      <c r="DG121" s="10">
        <v>84.300592089317391</v>
      </c>
      <c r="DH121" s="10">
        <v>83.860878196287089</v>
      </c>
      <c r="DI121" s="10">
        <v>80.258834935021966</v>
      </c>
      <c r="DJ121" s="10">
        <v>76.887713392642468</v>
      </c>
      <c r="DK121" s="10">
        <v>76.194213302249366</v>
      </c>
      <c r="DL121" s="10">
        <v>76.493251444058245</v>
      </c>
      <c r="DM121" s="10">
        <v>74.830350685521722</v>
      </c>
      <c r="DN121" s="10">
        <v>73.97533770722616</v>
      </c>
      <c r="DO121" s="10">
        <v>74.574445577119121</v>
      </c>
      <c r="DP121" s="10">
        <v>77.804726523656669</v>
      </c>
      <c r="DQ121" s="10">
        <v>81.81965056431325</v>
      </c>
      <c r="DR121" s="10">
        <v>84.494848930828496</v>
      </c>
      <c r="DS121" s="10">
        <v>83.499786401265425</v>
      </c>
      <c r="DT121" s="10">
        <v>82.019182464386546</v>
      </c>
      <c r="DU121" s="10">
        <v>77.187875427409665</v>
      </c>
      <c r="DV121" s="10">
        <v>74.457083764219234</v>
      </c>
      <c r="DW121" s="10">
        <v>72.741982086102283</v>
      </c>
      <c r="DX121" s="10">
        <v>71.395955076962196</v>
      </c>
      <c r="DY121" s="10">
        <v>71.575587983626647</v>
      </c>
      <c r="DZ121" s="10">
        <v>71.639650476229022</v>
      </c>
      <c r="EA121" s="10">
        <v>71.009613716030955</v>
      </c>
      <c r="EB121" s="10">
        <v>71.906731854080476</v>
      </c>
      <c r="EC121" s="10">
        <v>73.174684013148763</v>
      </c>
      <c r="ED121" s="10">
        <v>76.013679684742286</v>
      </c>
      <c r="EE121" s="10">
        <v>72.441127119134407</v>
      </c>
      <c r="EF121" s="10">
        <v>70.37356305214378</v>
      </c>
      <c r="EG121" s="10">
        <v>69.370849434250417</v>
      </c>
      <c r="EH121" s="10">
        <v>67.928762717844606</v>
      </c>
      <c r="EI121" s="10">
        <v>64.543740529536279</v>
      </c>
      <c r="EJ121" s="10">
        <v>61.529564840248668</v>
      </c>
      <c r="EK121" s="10">
        <v>62.979924137293004</v>
      </c>
      <c r="EL121" s="10">
        <v>64.915617791088266</v>
      </c>
      <c r="EM121" s="10">
        <v>64.0066596524494</v>
      </c>
      <c r="EN121" s="10">
        <v>64.924480205316726</v>
      </c>
      <c r="EO121" s="10">
        <v>65.610912033290944</v>
      </c>
      <c r="EP121" s="10">
        <v>66.966247099902105</v>
      </c>
      <c r="EQ121" s="10">
        <v>66.633772521567508</v>
      </c>
      <c r="ER121" s="10">
        <v>65.884747958451896</v>
      </c>
      <c r="ES121" s="10">
        <v>63.585107941968182</v>
      </c>
      <c r="ET121" s="10">
        <v>55.128254580520732</v>
      </c>
      <c r="EU121" s="10">
        <v>51.505821894025324</v>
      </c>
      <c r="EV121" s="10">
        <v>47.928130957250573</v>
      </c>
      <c r="EW121" s="10">
        <v>47.452158004029613</v>
      </c>
      <c r="EX121" s="10">
        <v>47.925690857288458</v>
      </c>
      <c r="EY121" s="10">
        <v>50.391937290033596</v>
      </c>
      <c r="EZ121" s="10">
        <v>51.005353128838145</v>
      </c>
      <c r="FA121" s="10">
        <v>52.013072804394689</v>
      </c>
      <c r="FB121" s="10">
        <v>54.098322658404868</v>
      </c>
      <c r="FC121" s="10">
        <v>52.892229956811626</v>
      </c>
      <c r="FD121" s="10">
        <v>47.004287866496696</v>
      </c>
      <c r="FE121" s="10">
        <v>44.963959300663646</v>
      </c>
      <c r="FF121" s="10">
        <v>43.271347893602389</v>
      </c>
      <c r="FG121" s="10">
        <v>41.092080561800358</v>
      </c>
      <c r="FH121" s="10">
        <v>40.558392497083659</v>
      </c>
      <c r="FI121" s="10">
        <v>40.7199969098845</v>
      </c>
      <c r="FJ121" s="10">
        <v>38.934853646666205</v>
      </c>
      <c r="FK121" s="10">
        <v>40.324761102828141</v>
      </c>
      <c r="FL121" s="10">
        <v>41.390178523147753</v>
      </c>
      <c r="FM121" s="10">
        <v>42.73365623044657</v>
      </c>
      <c r="FN121" s="10">
        <v>45.120622928784968</v>
      </c>
      <c r="FO121" s="10">
        <v>43.220319343700027</v>
      </c>
      <c r="FP121" s="10">
        <v>40.763829343468281</v>
      </c>
      <c r="FQ121" s="10">
        <v>39.558758777316861</v>
      </c>
      <c r="FR121" s="10">
        <v>33.718801418275362</v>
      </c>
      <c r="FS121" s="10">
        <v>29.501054436745381</v>
      </c>
      <c r="FT121" s="10">
        <v>30.149938587749997</v>
      </c>
      <c r="FU121" s="10">
        <v>30.40485736135895</v>
      </c>
      <c r="FV121" s="10">
        <v>31.076915946328011</v>
      </c>
      <c r="FW121" s="10">
        <v>33.069917267270746</v>
      </c>
      <c r="FX121" s="10">
        <v>33.950545757919862</v>
      </c>
      <c r="FY121" s="10">
        <v>35.132441890106833</v>
      </c>
      <c r="FZ121" s="10">
        <v>36.429084560896662</v>
      </c>
      <c r="GA121" s="10">
        <v>32.893466863306799</v>
      </c>
      <c r="GB121" s="10">
        <v>32.463472804316112</v>
      </c>
      <c r="GC121" s="10">
        <v>31.594053065664706</v>
      </c>
      <c r="GD121" s="10">
        <v>29.221455288628388</v>
      </c>
      <c r="GE121" s="10">
        <v>27.359559656791323</v>
      </c>
      <c r="GF121" s="10">
        <v>27.695366381801506</v>
      </c>
      <c r="GG121" s="10">
        <v>28.86281880435369</v>
      </c>
      <c r="GH121" s="10">
        <v>28.042780254556376</v>
      </c>
      <c r="GI121" s="10">
        <v>27.662112757360013</v>
      </c>
      <c r="GJ121" s="10">
        <v>29.174392392500213</v>
      </c>
      <c r="GK121" s="10">
        <v>31.516046420413911</v>
      </c>
      <c r="GL121" s="10">
        <v>32.641668300672443</v>
      </c>
      <c r="GM121" s="10">
        <v>31.552726266260724</v>
      </c>
      <c r="GN121" s="10">
        <v>31.940040357451718</v>
      </c>
      <c r="GO121" s="10">
        <v>34.586916922225555</v>
      </c>
      <c r="GP121" s="10">
        <v>33.820935781720095</v>
      </c>
      <c r="GQ121" s="10">
        <v>33.124337282744001</v>
      </c>
      <c r="GR121" s="10">
        <v>32.358804752411352</v>
      </c>
      <c r="GS121" s="10">
        <v>32.676575642355111</v>
      </c>
      <c r="GT121" s="10">
        <v>32.072624218056973</v>
      </c>
      <c r="GU121" s="10">
        <v>32.758938444526358</v>
      </c>
      <c r="GV121" s="10">
        <v>34.619769892547417</v>
      </c>
      <c r="GW121" s="10">
        <v>35.512770318509475</v>
      </c>
    </row>
    <row r="122" spans="1:205" x14ac:dyDescent="0.2">
      <c r="A122" s="7" t="s">
        <v>97</v>
      </c>
      <c r="B122" s="10">
        <v>65.848121762229226</v>
      </c>
      <c r="C122" s="10">
        <v>65.135734716838726</v>
      </c>
      <c r="D122" s="10">
        <v>66.07391265253014</v>
      </c>
      <c r="E122" s="10">
        <v>63.965704454754416</v>
      </c>
      <c r="F122" s="10">
        <v>61.393135656694724</v>
      </c>
      <c r="G122" s="10">
        <v>59.329111649099808</v>
      </c>
      <c r="H122" s="10">
        <v>59.739248538315593</v>
      </c>
      <c r="I122" s="10">
        <v>60.445095704734875</v>
      </c>
      <c r="J122" s="10">
        <v>62.101498655594476</v>
      </c>
      <c r="K122" s="10">
        <v>61.327746773937996</v>
      </c>
      <c r="L122" s="10">
        <v>66.426002946399819</v>
      </c>
      <c r="M122" s="10">
        <v>66.28515921952868</v>
      </c>
      <c r="N122" s="10">
        <v>68.260874920163502</v>
      </c>
      <c r="O122" s="10">
        <v>69.476061967608786</v>
      </c>
      <c r="P122" s="10">
        <v>70.500947224552903</v>
      </c>
      <c r="Q122" s="10">
        <v>70.955714235463788</v>
      </c>
      <c r="R122" s="10">
        <v>66.831147774493232</v>
      </c>
      <c r="S122" s="10">
        <v>61.378429986601816</v>
      </c>
      <c r="T122" s="10">
        <v>61.981923696974924</v>
      </c>
      <c r="U122" s="10">
        <v>66.993854677897943</v>
      </c>
      <c r="V122" s="10">
        <v>70.781155255595678</v>
      </c>
      <c r="W122" s="10">
        <v>74.040229016487359</v>
      </c>
      <c r="X122" s="10">
        <v>77.783380980076217</v>
      </c>
      <c r="Y122" s="10">
        <v>75.875445365041216</v>
      </c>
      <c r="Z122" s="10">
        <v>76.758657390901149</v>
      </c>
      <c r="AA122" s="10">
        <v>75.534376744823021</v>
      </c>
      <c r="AB122" s="10">
        <v>73.236618309154579</v>
      </c>
      <c r="AC122" s="10">
        <v>71.424560615419168</v>
      </c>
      <c r="AD122" s="10">
        <v>66.519197068383917</v>
      </c>
      <c r="AE122" s="10">
        <v>63.57390124054335</v>
      </c>
      <c r="AF122" s="10">
        <v>62.06094946240141</v>
      </c>
      <c r="AG122" s="10">
        <v>62.336569806162146</v>
      </c>
      <c r="AH122" s="10">
        <v>63.978638745657051</v>
      </c>
      <c r="AI122" s="10">
        <v>63.707030333178039</v>
      </c>
      <c r="AJ122" s="10">
        <v>71.609300664158042</v>
      </c>
      <c r="AK122" s="10">
        <v>70.327269671890093</v>
      </c>
      <c r="AL122" s="10">
        <v>71.125488383817157</v>
      </c>
      <c r="AM122" s="10">
        <v>70.453304205352268</v>
      </c>
      <c r="AN122" s="10">
        <v>68.898878292652185</v>
      </c>
      <c r="AO122" s="10">
        <v>64.781750199554679</v>
      </c>
      <c r="AP122" s="10">
        <v>60.097466705877409</v>
      </c>
      <c r="AQ122" s="10">
        <v>57.849850859135401</v>
      </c>
      <c r="AR122" s="10">
        <v>57.324706969709695</v>
      </c>
      <c r="AS122" s="10">
        <v>59.509305549720622</v>
      </c>
      <c r="AT122" s="10">
        <v>59.530311305297651</v>
      </c>
      <c r="AU122" s="10">
        <v>60.076460950300387</v>
      </c>
      <c r="AV122" s="10">
        <v>62.954249464353225</v>
      </c>
      <c r="AW122" s="10">
        <v>62.030429232153701</v>
      </c>
      <c r="AX122" s="10">
        <v>61.786213702604584</v>
      </c>
      <c r="AY122" s="10">
        <v>60.558941247019128</v>
      </c>
      <c r="AZ122" s="10">
        <v>60.524306971588715</v>
      </c>
      <c r="BA122" s="10">
        <v>56.976979209501039</v>
      </c>
      <c r="BB122" s="10">
        <v>54.371949286294132</v>
      </c>
      <c r="BC122" s="10">
        <v>54.944825280053507</v>
      </c>
      <c r="BD122" s="10">
        <v>57.16812988197929</v>
      </c>
      <c r="BE122" s="10">
        <v>58.178804949550518</v>
      </c>
      <c r="BF122" s="10">
        <v>60.254174455153979</v>
      </c>
      <c r="BG122" s="10">
        <v>60.219663961468321</v>
      </c>
      <c r="BH122" s="10">
        <v>63.859324386857942</v>
      </c>
      <c r="BI122" s="10">
        <v>61.987352075637091</v>
      </c>
      <c r="BJ122" s="10">
        <v>63.83356113644188</v>
      </c>
      <c r="BK122" s="10">
        <v>63.780513248487381</v>
      </c>
      <c r="BL122" s="10">
        <v>65.062528030706019</v>
      </c>
      <c r="BM122" s="10">
        <v>64.863286545560726</v>
      </c>
      <c r="BN122" s="10">
        <v>63.475513757546068</v>
      </c>
      <c r="BO122" s="10">
        <v>62.359269452089066</v>
      </c>
      <c r="BP122" s="10">
        <v>64.495283756318727</v>
      </c>
      <c r="BQ122" s="10">
        <v>67.464204580979967</v>
      </c>
      <c r="BR122" s="10">
        <v>68.369122412194343</v>
      </c>
      <c r="BS122" s="10">
        <v>68.752864702695945</v>
      </c>
      <c r="BT122" s="10">
        <v>72.031912345203253</v>
      </c>
      <c r="BU122" s="10">
        <v>70.956992606477144</v>
      </c>
      <c r="BV122" s="10">
        <v>74.181644050946531</v>
      </c>
      <c r="BW122" s="10">
        <v>73.512118468566911</v>
      </c>
      <c r="BX122" s="10">
        <v>75.443825455529023</v>
      </c>
      <c r="BY122" s="10">
        <v>76.001497566454503</v>
      </c>
      <c r="BZ122" s="10">
        <v>76.475633528265107</v>
      </c>
      <c r="CA122" s="10">
        <v>71.669836518774886</v>
      </c>
      <c r="CB122" s="10">
        <v>71.002228559851645</v>
      </c>
      <c r="CC122" s="10">
        <v>73.056230655781974</v>
      </c>
      <c r="CD122" s="10">
        <v>75.607261702668893</v>
      </c>
      <c r="CE122" s="10">
        <v>73.257563962841871</v>
      </c>
      <c r="CF122" s="10">
        <v>75.910621365166818</v>
      </c>
      <c r="CG122" s="10">
        <v>72.815533980582515</v>
      </c>
      <c r="CH122" s="10">
        <v>73.668873760130239</v>
      </c>
      <c r="CI122" s="10">
        <v>73.443574723964545</v>
      </c>
      <c r="CJ122" s="10">
        <v>73.79882564509191</v>
      </c>
      <c r="CK122" s="10">
        <v>72.205757393629156</v>
      </c>
      <c r="CL122" s="10">
        <v>68.56219341003154</v>
      </c>
      <c r="CM122" s="10">
        <v>64.837543630695293</v>
      </c>
      <c r="CN122" s="10">
        <v>66.395713065313629</v>
      </c>
      <c r="CO122" s="10">
        <v>68.284401010393807</v>
      </c>
      <c r="CP122" s="10">
        <v>69.282080739395269</v>
      </c>
      <c r="CQ122" s="10">
        <v>69.285928623904468</v>
      </c>
      <c r="CR122" s="10">
        <v>73.303574661335617</v>
      </c>
      <c r="CS122" s="10">
        <v>75.602440790154105</v>
      </c>
      <c r="CT122" s="10">
        <v>79.209764170459252</v>
      </c>
      <c r="CU122" s="10">
        <v>79.466225302575765</v>
      </c>
      <c r="CV122" s="10">
        <v>80.59176494930685</v>
      </c>
      <c r="CW122" s="10">
        <v>79.048111743404036</v>
      </c>
      <c r="CX122" s="10">
        <v>78.20778145695364</v>
      </c>
      <c r="CY122" s="10">
        <v>79.395632826244437</v>
      </c>
      <c r="CZ122" s="10">
        <v>79.279652245911819</v>
      </c>
      <c r="DA122" s="10">
        <v>82.331021633371293</v>
      </c>
      <c r="DB122" s="10">
        <v>84.720496894409948</v>
      </c>
      <c r="DC122" s="10">
        <v>85.61962936121752</v>
      </c>
      <c r="DD122" s="10">
        <v>87.533650859391173</v>
      </c>
      <c r="DE122" s="10">
        <v>84.04266335300818</v>
      </c>
      <c r="DF122" s="10">
        <v>87.065925929761164</v>
      </c>
      <c r="DG122" s="10">
        <v>84.745938221619326</v>
      </c>
      <c r="DH122" s="10">
        <v>83.730707299772703</v>
      </c>
      <c r="DI122" s="10">
        <v>82.239158348175451</v>
      </c>
      <c r="DJ122" s="10">
        <v>79.753553030106914</v>
      </c>
      <c r="DK122" s="10">
        <v>80.436560943534943</v>
      </c>
      <c r="DL122" s="10">
        <v>81.616592543503131</v>
      </c>
      <c r="DM122" s="10">
        <v>84.225567958249627</v>
      </c>
      <c r="DN122" s="10">
        <v>84.742866905860254</v>
      </c>
      <c r="DO122" s="10">
        <v>81.801708516696863</v>
      </c>
      <c r="DP122" s="10">
        <v>84.51418838111114</v>
      </c>
      <c r="DQ122" s="10">
        <v>84.555168986083487</v>
      </c>
      <c r="DR122" s="10">
        <v>88.085476456702693</v>
      </c>
      <c r="DS122" s="10">
        <v>87.47412008281573</v>
      </c>
      <c r="DT122" s="10">
        <v>87.918685049476252</v>
      </c>
      <c r="DU122" s="10">
        <v>83.540321245239269</v>
      </c>
      <c r="DV122" s="10">
        <v>76.700194544476176</v>
      </c>
      <c r="DW122" s="10">
        <v>75.386971277212155</v>
      </c>
      <c r="DX122" s="10">
        <v>80.198634388578526</v>
      </c>
      <c r="DY122" s="10">
        <v>80.3541873551804</v>
      </c>
      <c r="DZ122" s="10">
        <v>75.979479541599432</v>
      </c>
      <c r="EA122" s="10">
        <v>75.370232481178121</v>
      </c>
      <c r="EB122" s="10">
        <v>75.443603424742534</v>
      </c>
      <c r="EC122" s="10">
        <v>76.819685690653429</v>
      </c>
      <c r="ED122" s="10">
        <v>79.90570134623735</v>
      </c>
      <c r="EE122" s="10">
        <v>75.795177234561777</v>
      </c>
      <c r="EF122" s="10">
        <v>71.787553514922138</v>
      </c>
      <c r="EG122" s="10">
        <v>72.867543641929345</v>
      </c>
      <c r="EH122" s="10">
        <v>69.934843313682904</v>
      </c>
      <c r="EI122" s="10">
        <v>68.966943858342631</v>
      </c>
      <c r="EJ122" s="10">
        <v>69.240158050435468</v>
      </c>
      <c r="EK122" s="10">
        <v>70.258192651439927</v>
      </c>
      <c r="EL122" s="10">
        <v>68.876337078186751</v>
      </c>
      <c r="EM122" s="10">
        <v>68.19780674529278</v>
      </c>
      <c r="EN122" s="10">
        <v>71.098971589380682</v>
      </c>
      <c r="EO122" s="10">
        <v>70.358414038572974</v>
      </c>
      <c r="EP122" s="10">
        <v>70.458563678858809</v>
      </c>
      <c r="EQ122" s="10">
        <v>70.765801360243756</v>
      </c>
      <c r="ER122" s="10">
        <v>70.555466391927638</v>
      </c>
      <c r="ES122" s="10">
        <v>67.776481229587986</v>
      </c>
      <c r="ET122" s="10">
        <v>58.821802811940479</v>
      </c>
      <c r="EU122" s="10">
        <v>57.655043780115015</v>
      </c>
      <c r="EV122" s="10">
        <v>53.647775818078479</v>
      </c>
      <c r="EW122" s="10">
        <v>53.640296918844946</v>
      </c>
      <c r="EX122" s="10">
        <v>52.678789010043189</v>
      </c>
      <c r="EY122" s="10">
        <v>54.828526876627166</v>
      </c>
      <c r="EZ122" s="10">
        <v>55.651331886601596</v>
      </c>
      <c r="FA122" s="10">
        <v>54.668852867312843</v>
      </c>
      <c r="FB122" s="10">
        <v>55.430079447705282</v>
      </c>
      <c r="FC122" s="10">
        <v>56.253371882305743</v>
      </c>
      <c r="FD122" s="10">
        <v>52.429017500544624</v>
      </c>
      <c r="FE122" s="10">
        <v>54.082274760913613</v>
      </c>
      <c r="FF122" s="10">
        <v>51.296234196798054</v>
      </c>
      <c r="FG122" s="10">
        <v>50.170068027210881</v>
      </c>
      <c r="FH122" s="10">
        <v>52.07184850569071</v>
      </c>
      <c r="FI122" s="10">
        <v>53.641409149658223</v>
      </c>
      <c r="FJ122" s="10">
        <v>51.582406418775328</v>
      </c>
      <c r="FK122" s="10">
        <v>51.742008596028136</v>
      </c>
      <c r="FL122" s="10">
        <v>53.083037679076661</v>
      </c>
      <c r="FM122" s="10">
        <v>50.983399307786364</v>
      </c>
      <c r="FN122" s="10">
        <v>54.630992103790597</v>
      </c>
      <c r="FO122" s="10">
        <v>51.232098816604839</v>
      </c>
      <c r="FP122" s="10">
        <v>50.796874676172514</v>
      </c>
      <c r="FQ122" s="10">
        <v>49.263227705125281</v>
      </c>
      <c r="FR122" s="10">
        <v>39.46032206586392</v>
      </c>
      <c r="FS122" s="10">
        <v>36.683177550724338</v>
      </c>
      <c r="FT122" s="10">
        <v>39.315247352386478</v>
      </c>
      <c r="FU122" s="10">
        <v>41.367018300138859</v>
      </c>
      <c r="FV122" s="10">
        <v>41.201218627593214</v>
      </c>
      <c r="FW122" s="10">
        <v>41.905867235912204</v>
      </c>
      <c r="FX122" s="10">
        <v>43.439514206959444</v>
      </c>
      <c r="FY122" s="10">
        <v>42.133841785662469</v>
      </c>
      <c r="FZ122" s="10">
        <v>44.75692094700355</v>
      </c>
      <c r="GA122" s="10">
        <v>43.550569690208356</v>
      </c>
      <c r="GB122" s="10">
        <v>43.790569535603076</v>
      </c>
      <c r="GC122" s="10">
        <v>42.027219594803903</v>
      </c>
      <c r="GD122" s="10">
        <v>39.39727130534434</v>
      </c>
      <c r="GE122" s="10">
        <v>39.472733466147794</v>
      </c>
      <c r="GF122" s="10">
        <v>38.598682071737819</v>
      </c>
      <c r="GG122" s="10">
        <v>40.63480270761103</v>
      </c>
      <c r="GH122" s="10">
        <v>38.584744582402671</v>
      </c>
      <c r="GI122" s="10">
        <v>37.979514580131415</v>
      </c>
      <c r="GJ122" s="10">
        <v>41.272836966106155</v>
      </c>
      <c r="GK122" s="10">
        <v>40.708585098265658</v>
      </c>
      <c r="GL122" s="10">
        <v>42.690021293452645</v>
      </c>
      <c r="GM122" s="10">
        <v>42.980444997473562</v>
      </c>
      <c r="GN122" s="10">
        <v>44.941502828179708</v>
      </c>
      <c r="GO122" s="10">
        <v>50.36782399449983</v>
      </c>
      <c r="GP122" s="10">
        <v>49.235359940320777</v>
      </c>
      <c r="GQ122" s="10">
        <v>47.79339720912963</v>
      </c>
      <c r="GR122" s="10">
        <v>47.279584550247449</v>
      </c>
      <c r="GS122" s="10">
        <v>48.725477387280215</v>
      </c>
      <c r="GT122" s="10">
        <v>47.221434281440992</v>
      </c>
      <c r="GU122" s="10">
        <v>46.377449446585821</v>
      </c>
      <c r="GV122" s="10">
        <v>47.575901891035507</v>
      </c>
      <c r="GW122" s="10">
        <v>45.555830651151275</v>
      </c>
    </row>
    <row r="124" spans="1:205" x14ac:dyDescent="0.2">
      <c r="A124" s="61" t="s">
        <v>573</v>
      </c>
    </row>
    <row r="125" spans="1:205" x14ac:dyDescent="0.2">
      <c r="A125" s="8" t="s">
        <v>50</v>
      </c>
      <c r="B125" s="62" t="s">
        <v>574</v>
      </c>
      <c r="C125" s="62" t="s">
        <v>575</v>
      </c>
      <c r="D125" s="62" t="s">
        <v>576</v>
      </c>
      <c r="E125" s="62"/>
      <c r="F125" s="62"/>
      <c r="G125" s="62"/>
      <c r="H125" s="62"/>
      <c r="I125" s="62"/>
      <c r="J125" s="62"/>
      <c r="K125" s="62"/>
      <c r="L125" s="62"/>
      <c r="M125" s="62"/>
      <c r="N125" s="62"/>
      <c r="O125" s="62"/>
      <c r="P125" s="62"/>
    </row>
    <row r="126" spans="1:205" x14ac:dyDescent="0.2">
      <c r="A126" s="7" t="s">
        <v>58</v>
      </c>
      <c r="B126" s="9">
        <f>FM118</f>
        <v>44.745727942572501</v>
      </c>
      <c r="C126" s="9">
        <v>43.29165723404838</v>
      </c>
      <c r="D126" s="9">
        <v>46.018119695702815</v>
      </c>
      <c r="E126" s="9"/>
      <c r="F126" s="78"/>
      <c r="G126" s="78"/>
      <c r="H126" s="9"/>
      <c r="I126" s="78"/>
      <c r="J126" s="9"/>
      <c r="K126" s="9"/>
      <c r="L126" s="9"/>
      <c r="M126" s="9"/>
      <c r="N126" s="9"/>
      <c r="O126" s="9"/>
      <c r="P126" s="9"/>
      <c r="Q126" s="9"/>
      <c r="R126" s="9"/>
      <c r="S126" s="9"/>
      <c r="T126" s="9"/>
      <c r="U126" s="9"/>
    </row>
    <row r="127" spans="1:205" x14ac:dyDescent="0.2">
      <c r="A127" s="7" t="str">
        <f>A2</f>
        <v>ARS Norte</v>
      </c>
      <c r="B127" s="9">
        <f>FA119</f>
        <v>64.659331615027185</v>
      </c>
      <c r="C127" s="330">
        <v>64.207220593771567</v>
      </c>
      <c r="D127" s="330">
        <v>65.05800351389324</v>
      </c>
      <c r="E127" s="9" t="s">
        <v>577</v>
      </c>
      <c r="F127" s="78"/>
      <c r="G127" s="78"/>
      <c r="H127" s="9"/>
      <c r="I127" s="78"/>
      <c r="J127" s="9"/>
      <c r="K127" s="9"/>
      <c r="L127" s="9"/>
      <c r="M127" s="9"/>
      <c r="N127" s="9"/>
      <c r="O127" s="9"/>
      <c r="P127" s="9"/>
      <c r="Q127" s="9"/>
      <c r="R127" s="9"/>
      <c r="S127" s="9"/>
      <c r="T127" s="9"/>
      <c r="U127" s="9"/>
    </row>
    <row r="128" spans="1:205" x14ac:dyDescent="0.2">
      <c r="A128" s="7" t="str">
        <f>A3</f>
        <v>ACES Gerês/Cabreira</v>
      </c>
      <c r="B128" s="9">
        <f>FA120</f>
        <v>53.41421751127853</v>
      </c>
      <c r="C128" s="9">
        <f>FA121</f>
        <v>52.013072804394689</v>
      </c>
      <c r="D128" s="9">
        <f>FA122</f>
        <v>54.668852867312843</v>
      </c>
      <c r="E128" s="9"/>
      <c r="F128" s="78"/>
      <c r="G128" s="78"/>
      <c r="H128" s="9"/>
      <c r="I128" s="78"/>
      <c r="J128" s="9"/>
      <c r="K128" s="9"/>
      <c r="L128" s="9"/>
      <c r="M128" s="9"/>
      <c r="N128" s="9"/>
      <c r="O128" s="9"/>
      <c r="P128" s="9"/>
      <c r="Q128" s="9"/>
      <c r="R128" s="9"/>
      <c r="S128" s="9"/>
      <c r="T128" s="9"/>
      <c r="U128" s="9"/>
    </row>
    <row r="130" spans="1:21" x14ac:dyDescent="0.2">
      <c r="A130" s="61" t="s">
        <v>578</v>
      </c>
    </row>
    <row r="131" spans="1:21" x14ac:dyDescent="0.2">
      <c r="A131" s="8" t="s">
        <v>50</v>
      </c>
      <c r="C131" s="7" t="s">
        <v>103</v>
      </c>
      <c r="D131" s="7" t="s">
        <v>104</v>
      </c>
      <c r="E131" s="7" t="s">
        <v>105</v>
      </c>
      <c r="G131" s="62"/>
      <c r="H131" s="62"/>
      <c r="I131" s="62"/>
      <c r="J131" s="62"/>
      <c r="K131" s="62"/>
      <c r="L131" s="62"/>
      <c r="M131" s="62"/>
      <c r="N131" s="62"/>
      <c r="O131" s="62"/>
      <c r="P131" s="62"/>
    </row>
    <row r="132" spans="1:21" x14ac:dyDescent="0.2">
      <c r="A132" s="7" t="s">
        <v>58</v>
      </c>
      <c r="B132" s="7">
        <v>2001</v>
      </c>
      <c r="C132" s="9">
        <v>4.7543639656675083</v>
      </c>
      <c r="D132" s="9">
        <v>35.537602868395638</v>
      </c>
      <c r="E132" s="9">
        <v>59.708033165936861</v>
      </c>
      <c r="F132" s="336">
        <f t="shared" ref="F132:F137" si="17">SUM(C132:E132)</f>
        <v>100</v>
      </c>
      <c r="G132" s="78"/>
      <c r="H132" s="9"/>
      <c r="I132" s="78"/>
      <c r="J132" s="9"/>
      <c r="K132" s="9"/>
      <c r="L132" s="9"/>
      <c r="M132" s="9"/>
      <c r="N132" s="9"/>
      <c r="O132" s="9"/>
      <c r="P132" s="9"/>
      <c r="Q132" s="9"/>
      <c r="R132" s="9"/>
      <c r="S132" s="9"/>
      <c r="T132" s="9"/>
      <c r="U132" s="9"/>
    </row>
    <row r="133" spans="1:21" x14ac:dyDescent="0.2">
      <c r="B133" s="7">
        <v>2011</v>
      </c>
      <c r="C133" s="9">
        <v>2.916810834619199</v>
      </c>
      <c r="D133" s="9">
        <v>26.874440395426589</v>
      </c>
      <c r="E133" s="9">
        <v>70.208748769954212</v>
      </c>
      <c r="F133" s="336">
        <f t="shared" si="17"/>
        <v>100</v>
      </c>
      <c r="G133" s="78"/>
      <c r="H133" s="9"/>
      <c r="I133" s="78"/>
      <c r="J133" s="9"/>
      <c r="K133" s="9"/>
      <c r="L133" s="9"/>
      <c r="M133" s="9"/>
      <c r="N133" s="9"/>
      <c r="O133" s="9"/>
      <c r="P133" s="9"/>
      <c r="Q133" s="9"/>
      <c r="R133" s="9"/>
      <c r="S133" s="9"/>
      <c r="T133" s="9"/>
      <c r="U133" s="9"/>
    </row>
    <row r="134" spans="1:21" x14ac:dyDescent="0.2">
      <c r="A134" s="7" t="str">
        <f>A2</f>
        <v>ARS Norte</v>
      </c>
      <c r="B134" s="7">
        <v>2001</v>
      </c>
      <c r="C134" s="330">
        <v>4.7130517885873964</v>
      </c>
      <c r="D134" s="330">
        <v>45.814330474335556</v>
      </c>
      <c r="E134" s="330">
        <v>49.472617737077044</v>
      </c>
      <c r="F134" s="336">
        <f t="shared" si="17"/>
        <v>100</v>
      </c>
      <c r="G134" s="78"/>
      <c r="H134" s="9"/>
      <c r="I134" s="78"/>
      <c r="J134" s="9"/>
      <c r="K134" s="9"/>
      <c r="L134" s="9"/>
      <c r="M134" s="9"/>
      <c r="N134" s="9"/>
      <c r="O134" s="9"/>
      <c r="P134" s="9"/>
      <c r="Q134" s="9"/>
      <c r="R134" s="9"/>
      <c r="S134" s="9"/>
      <c r="T134" s="9"/>
      <c r="U134" s="9"/>
    </row>
    <row r="135" spans="1:21" x14ac:dyDescent="0.2">
      <c r="B135" s="7">
        <v>2011</v>
      </c>
      <c r="C135" s="330">
        <v>2.8299842007998972</v>
      </c>
      <c r="D135" s="330">
        <v>35.574009815644878</v>
      </c>
      <c r="E135" s="330">
        <v>61.596005983555223</v>
      </c>
      <c r="F135" s="336">
        <f t="shared" si="17"/>
        <v>100</v>
      </c>
      <c r="G135" s="78"/>
      <c r="H135" s="9"/>
      <c r="I135" s="78"/>
      <c r="J135" s="9"/>
      <c r="K135" s="9"/>
      <c r="L135" s="9"/>
      <c r="M135" s="9"/>
      <c r="N135" s="9"/>
      <c r="O135" s="9"/>
      <c r="P135" s="9"/>
      <c r="Q135" s="9"/>
      <c r="R135" s="9"/>
      <c r="S135" s="9"/>
      <c r="T135" s="9"/>
      <c r="U135" s="9"/>
    </row>
    <row r="136" spans="1:21" x14ac:dyDescent="0.2">
      <c r="A136" s="7" t="str">
        <f>A3</f>
        <v>ACES Gerês/Cabreira</v>
      </c>
      <c r="B136" s="7">
        <v>2001</v>
      </c>
      <c r="C136" s="10">
        <v>7.5612503520135173</v>
      </c>
      <c r="D136" s="10">
        <v>49.286585938233365</v>
      </c>
      <c r="E136" s="10">
        <v>43.152163709753125</v>
      </c>
      <c r="F136" s="336">
        <f t="shared" si="17"/>
        <v>100</v>
      </c>
      <c r="G136" s="78"/>
      <c r="H136" s="9"/>
      <c r="I136" s="78"/>
      <c r="J136" s="9"/>
      <c r="K136" s="9"/>
      <c r="L136" s="9"/>
      <c r="M136" s="9"/>
      <c r="N136" s="9"/>
      <c r="O136" s="9"/>
      <c r="P136" s="9"/>
      <c r="Q136" s="9"/>
      <c r="R136" s="9"/>
      <c r="S136" s="9"/>
      <c r="T136" s="9"/>
      <c r="U136" s="9"/>
    </row>
    <row r="137" spans="1:21" x14ac:dyDescent="0.2">
      <c r="B137" s="7">
        <v>2011</v>
      </c>
      <c r="C137" s="10">
        <v>3.9350872389675682</v>
      </c>
      <c r="D137" s="10">
        <v>38.059088533240413</v>
      </c>
      <c r="E137" s="10">
        <v>58.005824227792026</v>
      </c>
      <c r="F137" s="336">
        <f t="shared" si="17"/>
        <v>100</v>
      </c>
      <c r="G137" s="78"/>
      <c r="H137" s="9"/>
      <c r="I137" s="78"/>
      <c r="J137" s="9"/>
      <c r="K137" s="9"/>
      <c r="L137" s="9"/>
      <c r="M137" s="9"/>
      <c r="N137" s="9"/>
      <c r="O137" s="9"/>
      <c r="P137" s="9"/>
      <c r="Q137" s="9"/>
      <c r="R137" s="9"/>
      <c r="S137" s="9"/>
      <c r="T137" s="9"/>
      <c r="U137" s="9"/>
    </row>
    <row r="139" spans="1:21" x14ac:dyDescent="0.2">
      <c r="A139" s="61" t="s">
        <v>579</v>
      </c>
    </row>
    <row r="140" spans="1:21" x14ac:dyDescent="0.2">
      <c r="A140" s="8" t="s">
        <v>50</v>
      </c>
      <c r="B140" s="62" t="s">
        <v>580</v>
      </c>
      <c r="C140" s="62" t="s">
        <v>581</v>
      </c>
      <c r="D140" s="62" t="s">
        <v>582</v>
      </c>
      <c r="E140" s="62" t="s">
        <v>583</v>
      </c>
      <c r="F140" s="62" t="s">
        <v>584</v>
      </c>
      <c r="G140" s="62" t="s">
        <v>585</v>
      </c>
      <c r="H140" s="62" t="s">
        <v>586</v>
      </c>
      <c r="I140" s="349"/>
      <c r="J140" s="62"/>
      <c r="K140" s="62"/>
      <c r="L140" s="62"/>
      <c r="M140" s="62"/>
      <c r="N140" s="62"/>
      <c r="O140" s="62"/>
      <c r="P140" s="62"/>
    </row>
    <row r="141" spans="1:21" x14ac:dyDescent="0.2">
      <c r="A141" s="7" t="s">
        <v>58</v>
      </c>
      <c r="B141" s="78">
        <v>232117</v>
      </c>
      <c r="C141" s="9">
        <v>27.370941782697717</v>
      </c>
      <c r="D141" s="78">
        <v>2886114</v>
      </c>
      <c r="E141" s="9">
        <v>340.64442753223602</v>
      </c>
      <c r="F141" s="78">
        <v>5840</v>
      </c>
      <c r="G141" s="78">
        <v>196717</v>
      </c>
      <c r="H141" s="9">
        <v>23.196618751176977</v>
      </c>
      <c r="I141" s="78"/>
      <c r="J141" s="9"/>
      <c r="K141" s="9"/>
      <c r="L141" s="9"/>
      <c r="M141" s="9"/>
      <c r="N141" s="9"/>
      <c r="O141" s="9"/>
      <c r="P141" s="9"/>
      <c r="Q141" s="9"/>
      <c r="R141" s="9"/>
      <c r="S141" s="9"/>
      <c r="T141" s="9"/>
      <c r="U141" s="9"/>
    </row>
    <row r="142" spans="1:21" x14ac:dyDescent="0.2">
      <c r="A142" s="7" t="str">
        <f>A2</f>
        <v>ARS Norte</v>
      </c>
      <c r="B142" s="331">
        <v>96248</v>
      </c>
      <c r="C142" s="330">
        <v>30.877115988567049</v>
      </c>
      <c r="D142" s="331">
        <v>1036949</v>
      </c>
      <c r="E142" s="330">
        <v>332.73009000197976</v>
      </c>
      <c r="F142" s="331">
        <v>5404.681425991057</v>
      </c>
      <c r="G142" s="331">
        <v>70762</v>
      </c>
      <c r="H142" s="330">
        <v>22.701006582817115</v>
      </c>
      <c r="I142" s="78"/>
      <c r="J142" s="9"/>
      <c r="K142" s="9"/>
      <c r="L142" s="9"/>
      <c r="M142" s="9"/>
      <c r="N142" s="9"/>
      <c r="O142" s="9"/>
      <c r="P142" s="9"/>
      <c r="Q142" s="9"/>
      <c r="R142" s="9"/>
      <c r="S142" s="9"/>
      <c r="T142" s="9"/>
      <c r="U142" s="9"/>
    </row>
    <row r="143" spans="1:21" x14ac:dyDescent="0.2">
      <c r="A143" s="7" t="str">
        <f>A3</f>
        <v>ACES Gerês/Cabreira</v>
      </c>
      <c r="B143" s="79">
        <v>1077</v>
      </c>
      <c r="C143" s="10">
        <v>11.724171715027515</v>
      </c>
      <c r="D143" s="79">
        <v>29828</v>
      </c>
      <c r="E143" s="10">
        <v>324.60903916682082</v>
      </c>
      <c r="F143" s="79">
        <v>4232.8013946627334</v>
      </c>
      <c r="G143" s="79">
        <v>1606</v>
      </c>
      <c r="H143" s="10">
        <v>17.482841016094881</v>
      </c>
      <c r="I143" s="78"/>
      <c r="J143" s="9"/>
      <c r="K143" s="9"/>
      <c r="L143" s="9"/>
      <c r="M143" s="9"/>
      <c r="N143" s="9"/>
      <c r="O143" s="9"/>
      <c r="P143" s="9"/>
      <c r="Q143" s="9"/>
      <c r="R143" s="9"/>
      <c r="S143" s="9"/>
      <c r="T143" s="9"/>
      <c r="U143" s="9"/>
    </row>
    <row r="144" spans="1:21" x14ac:dyDescent="0.2">
      <c r="N144" s="9"/>
      <c r="O144" s="9"/>
    </row>
    <row r="145" spans="1:24" x14ac:dyDescent="0.2">
      <c r="A145" s="61" t="s">
        <v>118</v>
      </c>
    </row>
    <row r="146" spans="1:24" x14ac:dyDescent="0.2">
      <c r="A146" s="7" t="s">
        <v>50</v>
      </c>
      <c r="B146" s="186">
        <v>2007</v>
      </c>
      <c r="C146" s="186">
        <v>2008</v>
      </c>
      <c r="D146" s="186">
        <v>2009</v>
      </c>
      <c r="E146" s="186">
        <v>2010</v>
      </c>
      <c r="F146" s="186">
        <v>2011</v>
      </c>
      <c r="G146" s="186">
        <v>2012</v>
      </c>
      <c r="H146" s="186">
        <v>2013</v>
      </c>
      <c r="I146" s="186">
        <v>2014</v>
      </c>
      <c r="J146" s="186">
        <v>2015</v>
      </c>
      <c r="K146" s="186">
        <v>2016</v>
      </c>
      <c r="L146" s="186">
        <v>2017</v>
      </c>
      <c r="M146" s="186">
        <v>2018</v>
      </c>
      <c r="N146" s="186">
        <v>2019</v>
      </c>
      <c r="O146" s="186">
        <v>2020</v>
      </c>
      <c r="P146" s="62"/>
    </row>
    <row r="147" spans="1:24" x14ac:dyDescent="0.2">
      <c r="A147" s="7" t="s">
        <v>58</v>
      </c>
      <c r="B147" s="9">
        <v>39.879231605072917</v>
      </c>
      <c r="C147" s="9">
        <v>45.481483711291325</v>
      </c>
      <c r="D147" s="9">
        <v>53.018993585510437</v>
      </c>
      <c r="E147" s="9">
        <v>57.176242127384313</v>
      </c>
      <c r="F147" s="9">
        <v>48.52394789542241</v>
      </c>
      <c r="G147" s="9">
        <v>45.237319886119991</v>
      </c>
      <c r="H147" s="9">
        <v>38.590557717143462</v>
      </c>
      <c r="I147" s="9">
        <v>34.114960620532173</v>
      </c>
      <c r="J147" s="9">
        <v>31.328564215156756</v>
      </c>
      <c r="K147" s="9">
        <v>30.44553373058174</v>
      </c>
      <c r="L147" s="9">
        <v>30.58043234416601</v>
      </c>
      <c r="M147" s="9">
        <v>29.946181692774836</v>
      </c>
      <c r="N147" s="9">
        <v>28.295896952481737</v>
      </c>
      <c r="O147" s="9">
        <v>27.370941782697717</v>
      </c>
      <c r="P147" s="9"/>
      <c r="Q147" s="9"/>
      <c r="R147" s="9"/>
      <c r="S147" s="9"/>
      <c r="T147" s="9"/>
      <c r="U147" s="9"/>
    </row>
    <row r="148" spans="1:24" x14ac:dyDescent="0.2">
      <c r="A148" s="7" t="str">
        <f>A2</f>
        <v>ARS Norte</v>
      </c>
      <c r="B148" s="330">
        <v>54.40897002229768</v>
      </c>
      <c r="C148" s="330">
        <v>61.296459940639963</v>
      </c>
      <c r="D148" s="330">
        <v>70.280334315908846</v>
      </c>
      <c r="E148" s="330">
        <v>73.888178713854074</v>
      </c>
      <c r="F148" s="330">
        <v>60.930991098347782</v>
      </c>
      <c r="G148" s="330">
        <v>53.91522920750343</v>
      </c>
      <c r="H148" s="330">
        <v>44.569027051320361</v>
      </c>
      <c r="I148" s="330">
        <v>39.490455269038968</v>
      </c>
      <c r="J148" s="330">
        <v>36.636524027814673</v>
      </c>
      <c r="K148" s="330">
        <v>36.160321344907032</v>
      </c>
      <c r="L148" s="330">
        <v>36.57253755305139</v>
      </c>
      <c r="M148" s="330">
        <v>35.532033888973146</v>
      </c>
      <c r="N148" s="330">
        <v>33.158641159360698</v>
      </c>
      <c r="O148" s="330">
        <v>30.877115988567049</v>
      </c>
      <c r="P148" s="9"/>
      <c r="Q148" s="9"/>
      <c r="R148" s="9"/>
      <c r="S148" s="9"/>
      <c r="T148" s="9"/>
      <c r="U148" s="9"/>
    </row>
    <row r="149" spans="1:24" x14ac:dyDescent="0.2">
      <c r="A149" s="7" t="str">
        <f>A3</f>
        <v>ACES Gerês/Cabreira</v>
      </c>
      <c r="B149" s="10">
        <v>32.078416340388252</v>
      </c>
      <c r="C149" s="10">
        <v>32.291057061754458</v>
      </c>
      <c r="D149" s="10">
        <v>32.001049931918473</v>
      </c>
      <c r="E149" s="10">
        <v>35.709988953418424</v>
      </c>
      <c r="F149" s="10">
        <v>26.315933150978111</v>
      </c>
      <c r="G149" s="10">
        <v>21.33763867828819</v>
      </c>
      <c r="H149" s="10">
        <v>16.122694029036133</v>
      </c>
      <c r="I149" s="10">
        <v>12.294388365097477</v>
      </c>
      <c r="J149" s="10">
        <v>12.36232984050192</v>
      </c>
      <c r="K149" s="10">
        <v>11.732995084826383</v>
      </c>
      <c r="L149" s="10">
        <v>12.335409301358316</v>
      </c>
      <c r="M149" s="10">
        <v>13.546683577242884</v>
      </c>
      <c r="N149" s="10">
        <v>12.947560742821302</v>
      </c>
      <c r="O149" s="10">
        <v>11.724171715027515</v>
      </c>
      <c r="P149" s="9"/>
      <c r="Q149" s="9"/>
      <c r="R149" s="9"/>
      <c r="S149" s="9"/>
      <c r="T149" s="9"/>
      <c r="U149" s="9"/>
    </row>
    <row r="150" spans="1:24" x14ac:dyDescent="0.2">
      <c r="N150" s="9"/>
      <c r="O150" s="9"/>
    </row>
    <row r="151" spans="1:24" x14ac:dyDescent="0.2">
      <c r="A151" s="61" t="s">
        <v>119</v>
      </c>
    </row>
    <row r="152" spans="1:24" x14ac:dyDescent="0.2">
      <c r="A152" s="7" t="s">
        <v>50</v>
      </c>
      <c r="B152" s="186">
        <v>2004</v>
      </c>
      <c r="C152" s="186">
        <v>2005</v>
      </c>
      <c r="D152" s="186">
        <v>2006</v>
      </c>
      <c r="E152" s="186">
        <v>2007</v>
      </c>
      <c r="F152" s="186">
        <v>2008</v>
      </c>
      <c r="G152" s="186">
        <v>2009</v>
      </c>
      <c r="H152" s="186">
        <v>2010</v>
      </c>
      <c r="I152" s="186">
        <v>2011</v>
      </c>
      <c r="J152" s="186">
        <v>2012</v>
      </c>
      <c r="K152" s="186">
        <v>2013</v>
      </c>
      <c r="L152" s="186">
        <v>2014</v>
      </c>
      <c r="M152" s="186">
        <v>2015</v>
      </c>
      <c r="N152" s="186">
        <v>2016</v>
      </c>
      <c r="O152" s="186">
        <v>2017</v>
      </c>
      <c r="P152" s="186">
        <v>2018</v>
      </c>
      <c r="Q152" s="186">
        <v>2019</v>
      </c>
      <c r="R152" s="186">
        <v>2020</v>
      </c>
    </row>
    <row r="153" spans="1:24" x14ac:dyDescent="0.2">
      <c r="A153" s="7" t="s">
        <v>58</v>
      </c>
      <c r="B153" s="9">
        <v>309.10000000000002</v>
      </c>
      <c r="C153" s="9">
        <v>312.5</v>
      </c>
      <c r="D153" s="9">
        <v>316.8</v>
      </c>
      <c r="E153" s="9">
        <v>320.3</v>
      </c>
      <c r="F153" s="9">
        <v>323.2</v>
      </c>
      <c r="G153" s="9">
        <v>326.7</v>
      </c>
      <c r="H153" s="9">
        <v>329.6</v>
      </c>
      <c r="I153" s="9">
        <v>334.4</v>
      </c>
      <c r="J153" s="9">
        <v>340.2</v>
      </c>
      <c r="K153" s="9">
        <v>343.1</v>
      </c>
      <c r="L153" s="9">
        <v>342.6</v>
      </c>
      <c r="M153" s="9">
        <v>344.3</v>
      </c>
      <c r="N153" s="9">
        <v>344.6</v>
      </c>
      <c r="O153" s="9">
        <v>343.8</v>
      </c>
      <c r="P153" s="7">
        <v>340.5</v>
      </c>
      <c r="Q153" s="7">
        <v>338.6</v>
      </c>
      <c r="R153" s="7">
        <v>340.6</v>
      </c>
      <c r="S153" s="9"/>
      <c r="T153" s="9"/>
      <c r="U153" s="9"/>
    </row>
    <row r="154" spans="1:24" x14ac:dyDescent="0.2">
      <c r="A154" s="7" t="str">
        <f>A2</f>
        <v>ARS Norte</v>
      </c>
      <c r="B154" s="330">
        <v>285.20420441906299</v>
      </c>
      <c r="C154" s="330">
        <v>289.23968077070862</v>
      </c>
      <c r="D154" s="330">
        <v>293.24044318726567</v>
      </c>
      <c r="E154" s="330">
        <v>297.59196666027634</v>
      </c>
      <c r="F154" s="330">
        <v>301.49301566000617</v>
      </c>
      <c r="G154" s="330">
        <v>305.70254148318446</v>
      </c>
      <c r="H154" s="330">
        <v>310.18845426603446</v>
      </c>
      <c r="I154" s="330">
        <v>315.57840281702386</v>
      </c>
      <c r="J154" s="330">
        <v>321.63287986216505</v>
      </c>
      <c r="K154" s="330">
        <v>325.42625436909231</v>
      </c>
      <c r="L154" s="330">
        <v>326.18852718296603</v>
      </c>
      <c r="M154" s="330">
        <v>329.10513140017446</v>
      </c>
      <c r="N154" s="330">
        <v>330.62171206245762</v>
      </c>
      <c r="O154" s="330">
        <v>331.1396569047958</v>
      </c>
      <c r="P154" s="330">
        <v>329.07307130062384</v>
      </c>
      <c r="Q154" s="330">
        <v>328.96900160178382</v>
      </c>
      <c r="R154" s="330">
        <v>332.73009000197976</v>
      </c>
      <c r="S154" s="9"/>
      <c r="T154" s="9"/>
      <c r="U154" s="9"/>
    </row>
    <row r="155" spans="1:24" x14ac:dyDescent="0.2">
      <c r="A155" s="7" t="str">
        <f>A3</f>
        <v>ACES Gerês/Cabreira</v>
      </c>
      <c r="B155" s="10">
        <v>328.36790417052009</v>
      </c>
      <c r="C155" s="10">
        <v>328.94317344796121</v>
      </c>
      <c r="D155" s="10">
        <v>328.42357124825759</v>
      </c>
      <c r="E155" s="10">
        <v>328.64770144840236</v>
      </c>
      <c r="F155" s="10">
        <v>329.93321920617819</v>
      </c>
      <c r="G155" s="10">
        <v>331.37382497853656</v>
      </c>
      <c r="H155" s="10">
        <v>330.67559142960266</v>
      </c>
      <c r="I155" s="10">
        <v>332.30144300853357</v>
      </c>
      <c r="J155" s="10">
        <v>335.1623776849317</v>
      </c>
      <c r="K155" s="10">
        <v>337.36491649383254</v>
      </c>
      <c r="L155" s="10">
        <v>335.82460297096191</v>
      </c>
      <c r="M155" s="10">
        <v>335.93946210375742</v>
      </c>
      <c r="N155" s="10">
        <v>334.7969865533704</v>
      </c>
      <c r="O155" s="10">
        <v>332.6841863416555</v>
      </c>
      <c r="P155" s="10">
        <v>326.01260912795971</v>
      </c>
      <c r="Q155" s="10">
        <v>322.44049045016004</v>
      </c>
      <c r="R155" s="10">
        <v>324.60903916682082</v>
      </c>
      <c r="S155" s="9"/>
      <c r="T155" s="9"/>
      <c r="U155" s="9"/>
    </row>
    <row r="156" spans="1:24" x14ac:dyDescent="0.2">
      <c r="N156" s="9"/>
      <c r="O156" s="9"/>
    </row>
    <row r="157" spans="1:24" x14ac:dyDescent="0.2">
      <c r="A157" s="61" t="s">
        <v>587</v>
      </c>
    </row>
    <row r="158" spans="1:24" x14ac:dyDescent="0.2">
      <c r="A158" s="7" t="s">
        <v>50</v>
      </c>
      <c r="B158" s="186">
        <v>1998</v>
      </c>
      <c r="C158" s="186">
        <v>1999</v>
      </c>
      <c r="D158" s="186">
        <v>2000</v>
      </c>
      <c r="E158" s="186">
        <v>2001</v>
      </c>
      <c r="F158" s="186">
        <v>2002</v>
      </c>
      <c r="G158" s="186">
        <v>2003</v>
      </c>
      <c r="H158" s="186">
        <v>2004</v>
      </c>
      <c r="I158" s="186">
        <v>2005</v>
      </c>
      <c r="J158" s="186">
        <v>2006</v>
      </c>
      <c r="K158" s="186">
        <v>2007</v>
      </c>
      <c r="L158" s="186">
        <v>2008</v>
      </c>
      <c r="M158" s="186">
        <v>2009</v>
      </c>
      <c r="N158" s="186">
        <v>2010</v>
      </c>
      <c r="O158" s="186">
        <v>2011</v>
      </c>
      <c r="P158" s="186">
        <v>2012</v>
      </c>
      <c r="Q158" s="186">
        <v>2013</v>
      </c>
      <c r="R158" s="186">
        <v>2014</v>
      </c>
      <c r="S158" s="186">
        <v>2015</v>
      </c>
      <c r="T158" s="186">
        <v>2016</v>
      </c>
      <c r="U158" s="186">
        <v>2017</v>
      </c>
      <c r="V158" s="186">
        <v>2018</v>
      </c>
      <c r="W158" s="186">
        <v>2019</v>
      </c>
      <c r="X158" s="186">
        <v>2020</v>
      </c>
    </row>
    <row r="159" spans="1:24" x14ac:dyDescent="0.2">
      <c r="A159" s="7" t="s">
        <v>58</v>
      </c>
      <c r="B159" s="9">
        <v>33.200000000000003</v>
      </c>
      <c r="C159" s="9">
        <v>35.299999999999997</v>
      </c>
      <c r="D159" s="9">
        <v>34.5</v>
      </c>
      <c r="E159" s="9">
        <v>34.700000000000003</v>
      </c>
      <c r="F159" s="9">
        <v>36.6</v>
      </c>
      <c r="G159" s="9">
        <v>38.700000000000003</v>
      </c>
      <c r="H159" s="9">
        <v>38.6</v>
      </c>
      <c r="I159" s="9">
        <v>36.5</v>
      </c>
      <c r="J159" s="9">
        <v>37.1</v>
      </c>
      <c r="K159" s="9">
        <v>36.700000000000003</v>
      </c>
      <c r="L159" s="9">
        <v>38.9</v>
      </c>
      <c r="M159" s="9">
        <v>38.700000000000003</v>
      </c>
      <c r="N159" s="9">
        <v>38.6</v>
      </c>
      <c r="O159" s="9">
        <v>39.4</v>
      </c>
      <c r="P159" s="9">
        <v>38.5</v>
      </c>
      <c r="Q159" s="9">
        <v>36</v>
      </c>
      <c r="R159" s="9">
        <v>33.799999999999997</v>
      </c>
      <c r="S159" s="9">
        <v>34.299999999999997</v>
      </c>
      <c r="T159" s="9">
        <v>31.9</v>
      </c>
      <c r="U159" s="9">
        <v>32.200000000000003</v>
      </c>
      <c r="V159" s="9">
        <v>31.3</v>
      </c>
      <c r="W159" s="9">
        <v>31.4</v>
      </c>
      <c r="X159" s="9">
        <v>27.8</v>
      </c>
    </row>
    <row r="160" spans="1:24" x14ac:dyDescent="0.2">
      <c r="A160" s="7" t="str">
        <f>A2</f>
        <v>ARS Norte</v>
      </c>
      <c r="B160" s="330">
        <v>28.517271441664924</v>
      </c>
      <c r="C160" s="330">
        <v>31.02936563240937</v>
      </c>
      <c r="D160" s="330">
        <v>29.535396060639737</v>
      </c>
      <c r="E160" s="330">
        <v>31.221647312497392</v>
      </c>
      <c r="F160" s="330">
        <v>31.808421362731572</v>
      </c>
      <c r="G160" s="330">
        <v>34.05962931378793</v>
      </c>
      <c r="H160" s="330">
        <v>32.575129873158808</v>
      </c>
      <c r="I160" s="330">
        <v>31.349153726482072</v>
      </c>
      <c r="J160" s="330">
        <v>31.468998665433215</v>
      </c>
      <c r="K160" s="330">
        <v>31.185471959017782</v>
      </c>
      <c r="L160" s="330">
        <v>32.494938565070711</v>
      </c>
      <c r="M160" s="330">
        <v>33.974680135481258</v>
      </c>
      <c r="N160" s="330">
        <v>34.087638348104839</v>
      </c>
      <c r="O160" s="330">
        <v>33.200000000000003</v>
      </c>
      <c r="P160" s="330">
        <v>32.4</v>
      </c>
      <c r="Q160" s="330">
        <v>31.5</v>
      </c>
      <c r="R160" s="330">
        <v>29</v>
      </c>
      <c r="S160" s="330">
        <v>30.3</v>
      </c>
      <c r="T160" s="330">
        <v>28</v>
      </c>
      <c r="U160" s="330">
        <v>28.7</v>
      </c>
      <c r="V160" s="330">
        <v>28.3</v>
      </c>
      <c r="W160" s="330">
        <v>28.1</v>
      </c>
      <c r="X160" s="330">
        <v>25.3</v>
      </c>
    </row>
    <row r="161" spans="1:24" x14ac:dyDescent="0.2">
      <c r="A161" s="7" t="str">
        <f>A3</f>
        <v>ACES Gerês/Cabreira</v>
      </c>
      <c r="B161" s="10">
        <v>18.717164875798566</v>
      </c>
      <c r="C161" s="10">
        <v>17.060092674356149</v>
      </c>
      <c r="D161" s="10">
        <v>19.775134666136438</v>
      </c>
      <c r="E161" s="10">
        <v>23.531953584256819</v>
      </c>
      <c r="F161" s="10">
        <v>27.176354325756893</v>
      </c>
      <c r="G161" s="10">
        <v>26.527201164608829</v>
      </c>
      <c r="H161" s="10">
        <v>24.889096847920957</v>
      </c>
      <c r="I161" s="10">
        <v>27.920931238287444</v>
      </c>
      <c r="J161" s="10">
        <v>27.292576419213976</v>
      </c>
      <c r="K161" s="10">
        <v>30.004158455224285</v>
      </c>
      <c r="L161" s="10">
        <v>31.020141297833312</v>
      </c>
      <c r="M161" s="10">
        <v>35.104831358249776</v>
      </c>
      <c r="N161" s="10">
        <v>36.828883673170019</v>
      </c>
      <c r="O161" s="10">
        <v>37.4</v>
      </c>
      <c r="P161" s="10">
        <v>36.9</v>
      </c>
      <c r="Q161" s="10">
        <v>34.799999999999997</v>
      </c>
      <c r="R161" s="10">
        <v>27.3</v>
      </c>
      <c r="S161" s="10">
        <v>26.5</v>
      </c>
      <c r="T161" s="10">
        <v>26.1</v>
      </c>
      <c r="U161" s="10">
        <v>28.7</v>
      </c>
      <c r="V161" s="10">
        <v>26.1</v>
      </c>
      <c r="W161" s="10">
        <v>25.3</v>
      </c>
      <c r="X161" s="10">
        <v>26.5</v>
      </c>
    </row>
    <row r="162" spans="1:24" x14ac:dyDescent="0.2">
      <c r="N162" s="9"/>
      <c r="O162" s="9"/>
    </row>
    <row r="163" spans="1:24" x14ac:dyDescent="0.2">
      <c r="A163" s="61" t="s">
        <v>588</v>
      </c>
    </row>
    <row r="164" spans="1:24" x14ac:dyDescent="0.2">
      <c r="A164" s="7" t="s">
        <v>50</v>
      </c>
      <c r="B164" s="186">
        <v>1998</v>
      </c>
      <c r="C164" s="186">
        <v>1999</v>
      </c>
      <c r="D164" s="186">
        <v>2000</v>
      </c>
      <c r="E164" s="186">
        <v>2001</v>
      </c>
      <c r="F164" s="186">
        <v>2002</v>
      </c>
      <c r="G164" s="186">
        <v>2003</v>
      </c>
      <c r="H164" s="186">
        <v>2004</v>
      </c>
      <c r="I164" s="186">
        <v>2005</v>
      </c>
      <c r="J164" s="186">
        <v>2006</v>
      </c>
      <c r="K164" s="186">
        <v>2007</v>
      </c>
      <c r="L164" s="186">
        <v>2008</v>
      </c>
      <c r="M164" s="186">
        <v>2009</v>
      </c>
      <c r="N164" s="186">
        <v>2010</v>
      </c>
      <c r="O164" s="186">
        <v>2011</v>
      </c>
      <c r="P164" s="186">
        <v>2012</v>
      </c>
      <c r="Q164" s="186">
        <v>2013</v>
      </c>
      <c r="R164" s="186">
        <v>2014</v>
      </c>
      <c r="S164" s="186">
        <v>2015</v>
      </c>
      <c r="T164" s="186">
        <v>2016</v>
      </c>
      <c r="U164" s="186">
        <v>2017</v>
      </c>
      <c r="V164" s="186">
        <v>2018</v>
      </c>
      <c r="W164" s="186">
        <v>2019</v>
      </c>
      <c r="X164" s="186">
        <v>2020</v>
      </c>
    </row>
    <row r="165" spans="1:24" x14ac:dyDescent="0.2">
      <c r="A165" s="7" t="s">
        <v>58</v>
      </c>
      <c r="B165" s="9">
        <v>5</v>
      </c>
      <c r="C165" s="9">
        <v>5</v>
      </c>
      <c r="D165" s="9">
        <v>5.0999999999999996</v>
      </c>
      <c r="E165" s="9">
        <v>4.9000000000000004</v>
      </c>
      <c r="F165" s="9">
        <v>5.3</v>
      </c>
      <c r="G165" s="9">
        <v>5.6</v>
      </c>
      <c r="H165" s="9">
        <v>5.2</v>
      </c>
      <c r="I165" s="9">
        <v>5.2</v>
      </c>
      <c r="J165" s="9">
        <v>5.6</v>
      </c>
      <c r="K165" s="9">
        <v>5.5</v>
      </c>
      <c r="L165" s="9">
        <v>5.7</v>
      </c>
      <c r="M165" s="9">
        <v>5.8</v>
      </c>
      <c r="N165" s="9">
        <v>5.8</v>
      </c>
      <c r="O165" s="9">
        <v>5.6</v>
      </c>
      <c r="P165" s="9">
        <v>5.2</v>
      </c>
      <c r="Q165" s="9">
        <v>5.2</v>
      </c>
      <c r="R165" s="9">
        <v>5.0999999999999996</v>
      </c>
      <c r="S165" s="9">
        <v>5</v>
      </c>
      <c r="T165" s="9">
        <v>5</v>
      </c>
      <c r="U165" s="9">
        <v>4.7</v>
      </c>
      <c r="V165" s="9">
        <v>5</v>
      </c>
      <c r="W165" s="9">
        <v>5.4</v>
      </c>
      <c r="X165" s="9">
        <v>4.5999999999999996</v>
      </c>
    </row>
    <row r="166" spans="1:24" x14ac:dyDescent="0.2">
      <c r="A166" s="7" t="str">
        <f>A2</f>
        <v>ARS Norte</v>
      </c>
      <c r="B166" s="330">
        <v>4.2328214969089046</v>
      </c>
      <c r="C166" s="330">
        <v>4.0598025641032676</v>
      </c>
      <c r="D166" s="330">
        <v>4.3421759474141819</v>
      </c>
      <c r="E166" s="330">
        <v>4.5843839701598901</v>
      </c>
      <c r="F166" s="330">
        <v>5.0077613618396786</v>
      </c>
      <c r="G166" s="330">
        <v>5.3858843197789259</v>
      </c>
      <c r="H166" s="330">
        <v>4.9253593132677826</v>
      </c>
      <c r="I166" s="330">
        <v>5.1482711201817288</v>
      </c>
      <c r="J166" s="330">
        <v>5.5813083872969944</v>
      </c>
      <c r="K166" s="330">
        <v>5.507898387117196</v>
      </c>
      <c r="L166" s="330">
        <v>5.7450618451882445</v>
      </c>
      <c r="M166" s="330">
        <v>5.8022109390272174</v>
      </c>
      <c r="N166" s="330">
        <v>5.9074051959938823</v>
      </c>
      <c r="O166" s="330">
        <v>5.6</v>
      </c>
      <c r="P166" s="330">
        <v>5.2</v>
      </c>
      <c r="Q166" s="330">
        <v>5.2</v>
      </c>
      <c r="R166" s="330">
        <v>5.0999999999999996</v>
      </c>
      <c r="S166" s="330">
        <v>5</v>
      </c>
      <c r="T166" s="330">
        <v>5</v>
      </c>
      <c r="U166" s="330">
        <v>4.9000000000000004</v>
      </c>
      <c r="V166" s="330">
        <v>4.9000000000000004</v>
      </c>
      <c r="W166" s="330">
        <v>5.0999999999999996</v>
      </c>
      <c r="X166" s="330">
        <v>4.4000000000000004</v>
      </c>
    </row>
    <row r="167" spans="1:24" x14ac:dyDescent="0.2">
      <c r="A167" s="7" t="str">
        <f>A3</f>
        <v>ACES Gerês/Cabreira</v>
      </c>
      <c r="B167" s="10">
        <v>3.9659585568104854</v>
      </c>
      <c r="C167" s="10">
        <v>3.9897220679672629</v>
      </c>
      <c r="D167" s="10">
        <v>4.3786938288565134</v>
      </c>
      <c r="E167" s="10">
        <v>4.5612983084720433</v>
      </c>
      <c r="F167" s="10">
        <v>5.2174171233492048</v>
      </c>
      <c r="G167" s="10">
        <v>4.7739032368217682</v>
      </c>
      <c r="H167" s="10">
        <v>4.557401491906095</v>
      </c>
      <c r="I167" s="10">
        <v>4.6853430877901117</v>
      </c>
      <c r="J167" s="10">
        <v>5.5262910967555658</v>
      </c>
      <c r="K167" s="10">
        <v>5.0558155092299621</v>
      </c>
      <c r="L167" s="10">
        <v>5.0272806523673736</v>
      </c>
      <c r="M167" s="10">
        <v>5.1664092980856884</v>
      </c>
      <c r="N167" s="10">
        <v>6.2319247836291627</v>
      </c>
      <c r="O167" s="10">
        <v>5.6</v>
      </c>
      <c r="P167" s="10">
        <v>5.6</v>
      </c>
      <c r="Q167" s="10">
        <v>5.3</v>
      </c>
      <c r="R167" s="10">
        <v>4.3</v>
      </c>
      <c r="S167" s="10">
        <v>4.3</v>
      </c>
      <c r="T167" s="10">
        <v>5.2</v>
      </c>
      <c r="U167" s="10">
        <v>5</v>
      </c>
      <c r="V167" s="10">
        <v>4.8</v>
      </c>
      <c r="W167" s="10">
        <v>5.0999999999999996</v>
      </c>
      <c r="X167" s="10">
        <v>4.4000000000000004</v>
      </c>
    </row>
    <row r="168" spans="1:24" x14ac:dyDescent="0.2">
      <c r="N168" s="9"/>
      <c r="O168" s="9"/>
    </row>
    <row r="169" spans="1:24" x14ac:dyDescent="0.2">
      <c r="A169" s="61" t="s">
        <v>589</v>
      </c>
    </row>
    <row r="170" spans="1:24" x14ac:dyDescent="0.2">
      <c r="A170" s="7" t="s">
        <v>50</v>
      </c>
      <c r="B170" s="186">
        <v>1998</v>
      </c>
      <c r="C170" s="186">
        <v>1999</v>
      </c>
      <c r="D170" s="186">
        <v>2000</v>
      </c>
      <c r="E170" s="186">
        <v>2001</v>
      </c>
      <c r="F170" s="186">
        <v>2002</v>
      </c>
      <c r="G170" s="186">
        <v>2003</v>
      </c>
      <c r="H170" s="186">
        <v>2004</v>
      </c>
      <c r="I170" s="186">
        <v>2005</v>
      </c>
      <c r="J170" s="186">
        <v>2006</v>
      </c>
      <c r="K170" s="186">
        <v>2007</v>
      </c>
      <c r="L170" s="186">
        <v>2008</v>
      </c>
      <c r="M170" s="186">
        <v>2009</v>
      </c>
      <c r="N170" s="186">
        <v>2010</v>
      </c>
      <c r="O170" s="186">
        <v>2011</v>
      </c>
      <c r="P170" s="186">
        <v>2012</v>
      </c>
      <c r="Q170" s="186">
        <v>2013</v>
      </c>
      <c r="R170" s="186">
        <v>2014</v>
      </c>
      <c r="S170" s="186">
        <v>2015</v>
      </c>
      <c r="T170" s="186">
        <v>2016</v>
      </c>
      <c r="U170" s="186">
        <v>2017</v>
      </c>
      <c r="V170" s="186">
        <v>2018</v>
      </c>
      <c r="W170" s="186">
        <v>2019</v>
      </c>
      <c r="X170" s="186">
        <v>2020</v>
      </c>
    </row>
    <row r="171" spans="1:24" x14ac:dyDescent="0.2">
      <c r="A171" s="7" t="s">
        <v>58</v>
      </c>
      <c r="B171" s="9">
        <v>1.2</v>
      </c>
      <c r="C171" s="9">
        <v>1.5</v>
      </c>
      <c r="D171" s="9">
        <v>1.5</v>
      </c>
      <c r="E171" s="9">
        <v>1.5</v>
      </c>
      <c r="F171" s="9">
        <v>1.6</v>
      </c>
      <c r="G171" s="9">
        <v>2.1</v>
      </c>
      <c r="H171" s="9">
        <v>2</v>
      </c>
      <c r="I171" s="9">
        <v>1.8</v>
      </c>
      <c r="J171" s="9">
        <v>1.8</v>
      </c>
      <c r="K171" s="9">
        <v>1.9</v>
      </c>
      <c r="L171" s="9">
        <v>1.9</v>
      </c>
      <c r="M171" s="9">
        <v>1.6</v>
      </c>
      <c r="N171" s="9">
        <v>1.8</v>
      </c>
      <c r="O171" s="9">
        <v>2.2000000000000002</v>
      </c>
      <c r="P171" s="9">
        <v>2.4</v>
      </c>
      <c r="Q171" s="9">
        <v>2.2999999999999998</v>
      </c>
      <c r="R171" s="9">
        <v>1.9</v>
      </c>
      <c r="S171" s="9">
        <v>2.2000000000000002</v>
      </c>
      <c r="T171" s="9">
        <v>2</v>
      </c>
      <c r="U171" s="9">
        <v>1.6</v>
      </c>
      <c r="V171" s="9">
        <v>1.6</v>
      </c>
      <c r="W171" s="9">
        <v>1.5</v>
      </c>
      <c r="X171" s="9">
        <v>1.2</v>
      </c>
    </row>
    <row r="172" spans="1:24" x14ac:dyDescent="0.2">
      <c r="A172" s="7" t="str">
        <f>A2</f>
        <v>ARS Norte</v>
      </c>
      <c r="B172" s="330">
        <v>0.67808767734753772</v>
      </c>
      <c r="C172" s="330">
        <v>0.97331335682466813</v>
      </c>
      <c r="D172" s="330">
        <v>0.94297000808442633</v>
      </c>
      <c r="E172" s="330">
        <v>0.98650741528698271</v>
      </c>
      <c r="F172" s="330">
        <v>1.0107735010452719</v>
      </c>
      <c r="G172" s="330">
        <v>1.2803427282246136</v>
      </c>
      <c r="H172" s="330">
        <v>1.2782580185401731</v>
      </c>
      <c r="I172" s="330">
        <v>1.2506734232704471</v>
      </c>
      <c r="J172" s="330">
        <v>1.4206515724666537</v>
      </c>
      <c r="K172" s="330">
        <v>1.5027519841467609</v>
      </c>
      <c r="L172" s="330">
        <v>1.5193828733619668</v>
      </c>
      <c r="M172" s="330">
        <v>1.3980084731212679</v>
      </c>
      <c r="N172" s="330">
        <v>1.6165411963280978</v>
      </c>
      <c r="O172" s="330">
        <v>1.8</v>
      </c>
      <c r="P172" s="330">
        <v>1.9</v>
      </c>
      <c r="Q172" s="330">
        <v>1.8</v>
      </c>
      <c r="R172" s="330">
        <v>1.6</v>
      </c>
      <c r="S172" s="330">
        <v>1.7</v>
      </c>
      <c r="T172" s="330">
        <v>1.6</v>
      </c>
      <c r="U172" s="330">
        <v>1.5</v>
      </c>
      <c r="V172" s="330">
        <v>1.4</v>
      </c>
      <c r="W172" s="330">
        <v>1.3</v>
      </c>
      <c r="X172" s="330">
        <v>1.1000000000000001</v>
      </c>
    </row>
    <row r="173" spans="1:24" x14ac:dyDescent="0.2">
      <c r="A173" s="7" t="str">
        <f>A3</f>
        <v>ACES Gerês/Cabreira</v>
      </c>
      <c r="B173" s="10">
        <v>0.56245126215013996</v>
      </c>
      <c r="C173" s="10">
        <v>0.44563620308246915</v>
      </c>
      <c r="D173" s="10">
        <v>0.40821101912439894</v>
      </c>
      <c r="E173" s="10">
        <v>0.61875084396352276</v>
      </c>
      <c r="F173" s="10">
        <v>0.43192615218758418</v>
      </c>
      <c r="G173" s="10">
        <v>0.69778939990294919</v>
      </c>
      <c r="H173" s="10">
        <v>0.68154643535223558</v>
      </c>
      <c r="I173" s="10">
        <v>1.194004072365576</v>
      </c>
      <c r="J173" s="10">
        <v>0.81325110974773529</v>
      </c>
      <c r="K173" s="10">
        <v>1.0281165813882007</v>
      </c>
      <c r="L173" s="10">
        <v>1.3360064292330327</v>
      </c>
      <c r="M173" s="10">
        <v>1.2396873290793071</v>
      </c>
      <c r="N173" s="10">
        <v>1.5423875971835115</v>
      </c>
      <c r="O173" s="10">
        <v>2.6</v>
      </c>
      <c r="P173" s="10">
        <v>2.6</v>
      </c>
      <c r="Q173" s="10">
        <v>1.7</v>
      </c>
      <c r="R173" s="10">
        <v>1.8</v>
      </c>
      <c r="S173" s="10">
        <v>1.8</v>
      </c>
      <c r="T173" s="10">
        <v>1.5</v>
      </c>
      <c r="U173" s="10">
        <v>1.7</v>
      </c>
      <c r="V173" s="10">
        <v>1.5</v>
      </c>
      <c r="W173" s="10">
        <v>1.5</v>
      </c>
      <c r="X173" s="10">
        <v>1.2</v>
      </c>
    </row>
    <row r="174" spans="1:24" x14ac:dyDescent="0.2">
      <c r="N174" s="9"/>
      <c r="O174" s="9"/>
    </row>
    <row r="175" spans="1:24" x14ac:dyDescent="0.2">
      <c r="A175" s="7" t="s">
        <v>590</v>
      </c>
    </row>
    <row r="176" spans="1:24" x14ac:dyDescent="0.2">
      <c r="B176" s="6"/>
      <c r="C176" s="6" t="s">
        <v>591</v>
      </c>
      <c r="D176" s="6" t="s">
        <v>592</v>
      </c>
      <c r="E176" s="6" t="s">
        <v>593</v>
      </c>
      <c r="F176" s="6" t="s">
        <v>594</v>
      </c>
      <c r="G176" s="6"/>
      <c r="H176" s="6"/>
    </row>
    <row r="177" spans="1:31" x14ac:dyDescent="0.2">
      <c r="A177" s="7" t="s">
        <v>58</v>
      </c>
      <c r="B177" s="7">
        <v>2001</v>
      </c>
      <c r="C177" s="9">
        <v>26.162217687641416</v>
      </c>
      <c r="D177" s="9">
        <v>55.385216624855374</v>
      </c>
      <c r="E177" s="9">
        <v>11.841082025419523</v>
      </c>
      <c r="F177" s="9">
        <v>6.6114836620836863</v>
      </c>
      <c r="G177" s="336">
        <f t="shared" ref="G177:G182" si="18">SUM(C177:F177)</f>
        <v>100</v>
      </c>
      <c r="H177" s="9"/>
      <c r="T177" s="9"/>
      <c r="U177" s="9"/>
      <c r="V177" s="9"/>
      <c r="W177" s="9"/>
      <c r="AA177" s="9"/>
      <c r="AB177" s="9"/>
      <c r="AC177" s="9"/>
      <c r="AD177" s="9"/>
      <c r="AE177" s="9"/>
    </row>
    <row r="178" spans="1:31" x14ac:dyDescent="0.2">
      <c r="B178" s="7">
        <v>2011</v>
      </c>
      <c r="C178" s="9">
        <v>18.812084970163585</v>
      </c>
      <c r="D178" s="9">
        <v>54.940985532794286</v>
      </c>
      <c r="E178" s="9">
        <v>14.31920053513165</v>
      </c>
      <c r="F178" s="9">
        <v>11.927728961910486</v>
      </c>
      <c r="G178" s="336">
        <f t="shared" si="18"/>
        <v>100.00000000000001</v>
      </c>
      <c r="H178" s="9"/>
      <c r="T178" s="9"/>
      <c r="U178" s="9"/>
      <c r="V178" s="9"/>
      <c r="W178" s="9"/>
      <c r="AA178" s="9"/>
      <c r="AB178" s="9"/>
      <c r="AC178" s="9"/>
      <c r="AD178" s="9"/>
      <c r="AE178" s="9"/>
    </row>
    <row r="179" spans="1:31" x14ac:dyDescent="0.2">
      <c r="A179" s="7" t="str">
        <f>A2</f>
        <v>ARS Norte</v>
      </c>
      <c r="B179" s="7">
        <v>2001</v>
      </c>
      <c r="C179" s="330">
        <v>26.781702397983693</v>
      </c>
      <c r="D179" s="330">
        <v>58.288126097674805</v>
      </c>
      <c r="E179" s="330">
        <v>9.7093915704554661</v>
      </c>
      <c r="F179" s="330">
        <v>5.2207799338860319</v>
      </c>
      <c r="G179" s="336">
        <f t="shared" si="18"/>
        <v>100</v>
      </c>
      <c r="H179" s="9"/>
      <c r="T179" s="9"/>
      <c r="U179" s="9"/>
      <c r="V179" s="9"/>
      <c r="W179" s="9"/>
      <c r="AA179" s="9"/>
      <c r="AB179" s="9"/>
      <c r="AC179" s="9"/>
      <c r="AD179" s="9"/>
      <c r="AE179" s="9"/>
    </row>
    <row r="180" spans="1:31" x14ac:dyDescent="0.2">
      <c r="B180" s="7">
        <v>2011</v>
      </c>
      <c r="C180" s="330">
        <v>18.660237835958906</v>
      </c>
      <c r="D180" s="330">
        <v>58.576351643099422</v>
      </c>
      <c r="E180" s="330">
        <v>12.58279314680491</v>
      </c>
      <c r="F180" s="330">
        <v>10.180617374136764</v>
      </c>
      <c r="G180" s="336">
        <f t="shared" si="18"/>
        <v>99.999999999999986</v>
      </c>
      <c r="T180" s="9"/>
      <c r="U180" s="9"/>
      <c r="V180" s="9"/>
      <c r="W180" s="9"/>
      <c r="AA180" s="9"/>
      <c r="AB180" s="9"/>
      <c r="AC180" s="9"/>
      <c r="AD180" s="9"/>
      <c r="AE180" s="9"/>
    </row>
    <row r="181" spans="1:31" x14ac:dyDescent="0.2">
      <c r="A181" s="7" t="str">
        <f>A3</f>
        <v>ACES Gerês/Cabreira</v>
      </c>
      <c r="B181" s="7">
        <v>2001</v>
      </c>
      <c r="C181" s="10">
        <v>32.477962251906334</v>
      </c>
      <c r="D181" s="10">
        <v>59.400969841184001</v>
      </c>
      <c r="E181" s="10">
        <v>5.9362212247399633</v>
      </c>
      <c r="F181" s="10">
        <v>2.1848466821697041</v>
      </c>
      <c r="G181" s="336">
        <f t="shared" si="18"/>
        <v>100</v>
      </c>
      <c r="T181" s="9"/>
      <c r="U181" s="9"/>
      <c r="V181" s="9"/>
      <c r="W181" s="9"/>
      <c r="AA181" s="9"/>
      <c r="AB181" s="9"/>
      <c r="AC181" s="9"/>
      <c r="AD181" s="9"/>
      <c r="AE181" s="9"/>
    </row>
    <row r="182" spans="1:31" x14ac:dyDescent="0.2">
      <c r="B182" s="7">
        <v>2011</v>
      </c>
      <c r="C182" s="350">
        <v>22.446356266010486</v>
      </c>
      <c r="D182" s="350">
        <v>60.41886643467722</v>
      </c>
      <c r="E182" s="350">
        <v>11.264954596788263</v>
      </c>
      <c r="F182" s="350">
        <v>5.8698227025240328</v>
      </c>
      <c r="G182" s="336">
        <f t="shared" si="18"/>
        <v>100</v>
      </c>
      <c r="H182" s="6"/>
      <c r="I182" s="6"/>
      <c r="J182" s="6"/>
      <c r="K182" s="6"/>
      <c r="L182" s="6"/>
      <c r="T182" s="9"/>
      <c r="U182" s="9"/>
      <c r="V182" s="9"/>
      <c r="W182" s="9"/>
      <c r="AA182" s="9"/>
      <c r="AB182" s="9"/>
      <c r="AC182" s="9"/>
      <c r="AD182" s="9"/>
      <c r="AE182" s="9"/>
    </row>
    <row r="183" spans="1:31" x14ac:dyDescent="0.2">
      <c r="B183" s="9"/>
      <c r="C183" s="9"/>
      <c r="D183" s="9"/>
      <c r="E183" s="9"/>
      <c r="F183" s="9"/>
      <c r="G183" s="9"/>
      <c r="H183" s="9"/>
      <c r="I183" s="9"/>
      <c r="J183" s="9"/>
      <c r="K183" s="9"/>
      <c r="L183" s="9"/>
    </row>
    <row r="184" spans="1:31" x14ac:dyDescent="0.2">
      <c r="A184" s="7" t="s">
        <v>595</v>
      </c>
      <c r="B184" s="9"/>
      <c r="C184" s="9"/>
      <c r="D184" s="9"/>
      <c r="E184" s="9"/>
      <c r="F184" s="9"/>
      <c r="G184" s="9"/>
      <c r="H184" s="9"/>
      <c r="I184" s="9"/>
      <c r="J184" s="9"/>
      <c r="K184" s="9"/>
      <c r="L184" s="455"/>
      <c r="M184" s="456"/>
    </row>
    <row r="185" spans="1:31" ht="54.95" customHeight="1" x14ac:dyDescent="0.2">
      <c r="B185" s="281" t="s">
        <v>596</v>
      </c>
      <c r="C185" s="281" t="s">
        <v>597</v>
      </c>
      <c r="D185" s="281" t="s">
        <v>598</v>
      </c>
      <c r="E185" s="281" t="s">
        <v>599</v>
      </c>
      <c r="F185" s="9" t="s">
        <v>600</v>
      </c>
      <c r="G185" s="9" t="s">
        <v>601</v>
      </c>
      <c r="H185" s="9" t="s">
        <v>602</v>
      </c>
      <c r="I185" s="9" t="s">
        <v>603</v>
      </c>
      <c r="J185" s="9" t="s">
        <v>604</v>
      </c>
      <c r="K185" s="9" t="s">
        <v>605</v>
      </c>
      <c r="L185" s="9" t="s">
        <v>606</v>
      </c>
      <c r="M185" s="9" t="s">
        <v>607</v>
      </c>
      <c r="N185" s="488" t="s">
        <v>129</v>
      </c>
      <c r="O185" s="488" t="s">
        <v>130</v>
      </c>
      <c r="P185" s="488" t="s">
        <v>131</v>
      </c>
      <c r="Q185" s="488" t="s">
        <v>132</v>
      </c>
    </row>
    <row r="186" spans="1:31" x14ac:dyDescent="0.2">
      <c r="A186" s="7" t="s">
        <v>58</v>
      </c>
      <c r="B186" s="9">
        <v>2.71</v>
      </c>
      <c r="C186" s="9">
        <v>1.5395037470714941</v>
      </c>
      <c r="D186" s="9">
        <v>8.9330724620986928</v>
      </c>
      <c r="E186" s="9">
        <v>5.1874562546237728</v>
      </c>
      <c r="F186" s="9">
        <v>909.17</v>
      </c>
      <c r="G186" s="9">
        <v>1010.38</v>
      </c>
      <c r="H186" s="9">
        <v>1084.55</v>
      </c>
      <c r="I186" s="455">
        <v>1209.9000000000001</v>
      </c>
      <c r="J186" s="9">
        <v>101.76</v>
      </c>
      <c r="K186" s="9">
        <v>101.65</v>
      </c>
      <c r="L186" s="9">
        <v>100.51</v>
      </c>
      <c r="M186" s="456">
        <v>100.62</v>
      </c>
      <c r="N186" s="499">
        <v>96</v>
      </c>
      <c r="O186" s="499">
        <v>86</v>
      </c>
      <c r="P186" s="499">
        <v>512</v>
      </c>
      <c r="Q186" s="499">
        <v>109</v>
      </c>
    </row>
    <row r="187" spans="1:31" x14ac:dyDescent="0.2">
      <c r="A187" s="329" t="str">
        <f>A2</f>
        <v>ARS Norte</v>
      </c>
      <c r="B187" s="330">
        <v>3.49</v>
      </c>
      <c r="C187" s="330">
        <v>1.4473964304769393</v>
      </c>
      <c r="D187" s="330">
        <v>8.3162417745506279</v>
      </c>
      <c r="E187" s="330">
        <v>4.9885492877438171</v>
      </c>
      <c r="F187" s="330">
        <v>751.74</v>
      </c>
      <c r="G187" s="330">
        <v>901.37</v>
      </c>
      <c r="H187" s="330">
        <v>967.2</v>
      </c>
      <c r="I187" s="330">
        <v>1100.4000000000001</v>
      </c>
      <c r="J187" s="330">
        <v>83.9</v>
      </c>
      <c r="K187" s="330">
        <v>87.64</v>
      </c>
      <c r="L187" s="330">
        <v>92.09</v>
      </c>
      <c r="M187" s="330">
        <v>92.95</v>
      </c>
      <c r="N187" s="331">
        <v>94</v>
      </c>
      <c r="O187" s="331">
        <v>82</v>
      </c>
      <c r="P187" s="331">
        <v>478.32558839611681</v>
      </c>
      <c r="Q187" s="331">
        <v>85.220742353606909</v>
      </c>
    </row>
    <row r="188" spans="1:31" x14ac:dyDescent="0.2">
      <c r="A188" s="11" t="str">
        <f>A3</f>
        <v>ACES Gerês/Cabreira</v>
      </c>
      <c r="B188" s="10"/>
      <c r="C188" s="10">
        <v>1.5254018644494836</v>
      </c>
      <c r="D188" s="10">
        <v>12.05707913742765</v>
      </c>
      <c r="E188" s="10">
        <v>7.4395655454387892</v>
      </c>
      <c r="F188" s="10"/>
      <c r="G188" s="10"/>
      <c r="H188" s="10"/>
      <c r="I188" s="10"/>
      <c r="J188" s="10"/>
      <c r="K188" s="10"/>
      <c r="L188" s="10"/>
      <c r="M188" s="10"/>
      <c r="N188" s="79" t="s">
        <v>848</v>
      </c>
      <c r="O188" s="79" t="s">
        <v>849</v>
      </c>
      <c r="P188" s="79">
        <v>398.5203671391352</v>
      </c>
      <c r="Q188" s="79">
        <v>78.785123216291794</v>
      </c>
    </row>
    <row r="189" spans="1:31" x14ac:dyDescent="0.2">
      <c r="A189" s="182" t="s">
        <v>808</v>
      </c>
      <c r="B189" s="295">
        <v>3.99</v>
      </c>
      <c r="C189" s="295">
        <v>1.68</v>
      </c>
      <c r="D189" s="295">
        <v>10.79</v>
      </c>
      <c r="E189" s="295">
        <v>6.15</v>
      </c>
      <c r="F189" s="295">
        <v>626.27</v>
      </c>
      <c r="G189" s="295">
        <v>792.45</v>
      </c>
      <c r="H189" s="295">
        <v>778.9</v>
      </c>
      <c r="I189" s="295">
        <v>932.6</v>
      </c>
      <c r="J189" s="295">
        <v>54.55</v>
      </c>
      <c r="K189" s="295">
        <v>62.04</v>
      </c>
      <c r="L189" s="295">
        <v>70.66</v>
      </c>
      <c r="M189" s="295">
        <v>71.91</v>
      </c>
      <c r="N189" s="453"/>
      <c r="O189" s="453"/>
      <c r="P189" s="453"/>
      <c r="Q189" s="453"/>
    </row>
    <row r="190" spans="1:31" x14ac:dyDescent="0.2">
      <c r="A190" s="182" t="s">
        <v>809</v>
      </c>
      <c r="B190" s="295">
        <v>4.34</v>
      </c>
      <c r="C190" s="295">
        <v>1.47</v>
      </c>
      <c r="D190" s="295">
        <v>11.68</v>
      </c>
      <c r="E190" s="295">
        <v>7.64</v>
      </c>
      <c r="F190" s="295">
        <v>603.22</v>
      </c>
      <c r="G190" s="295">
        <v>702.82</v>
      </c>
      <c r="H190" s="295">
        <v>752.1</v>
      </c>
      <c r="I190" s="295">
        <v>855.7</v>
      </c>
      <c r="J190" s="295">
        <v>56.71</v>
      </c>
      <c r="K190" s="295">
        <v>58.4</v>
      </c>
      <c r="L190" s="295">
        <v>69.89</v>
      </c>
      <c r="M190" s="295">
        <v>71.349999999999994</v>
      </c>
      <c r="N190" s="453"/>
      <c r="O190" s="453"/>
      <c r="P190" s="453"/>
      <c r="Q190" s="453"/>
    </row>
    <row r="191" spans="1:31" x14ac:dyDescent="0.2">
      <c r="A191" s="182" t="s">
        <v>810</v>
      </c>
      <c r="B191" s="295">
        <v>4.12</v>
      </c>
      <c r="C191" s="295">
        <v>1.1299999999999999</v>
      </c>
      <c r="D191" s="295">
        <v>15.55</v>
      </c>
      <c r="E191" s="295">
        <v>9.35</v>
      </c>
      <c r="F191" s="295">
        <v>544.63</v>
      </c>
      <c r="G191" s="295">
        <v>791.95</v>
      </c>
      <c r="H191" s="295">
        <v>846.3</v>
      </c>
      <c r="I191" s="295">
        <v>888.9</v>
      </c>
      <c r="J191" s="295">
        <v>49.36</v>
      </c>
      <c r="K191" s="295">
        <v>52.34</v>
      </c>
      <c r="L191" s="295">
        <v>63.97</v>
      </c>
      <c r="M191" s="295">
        <v>63.79</v>
      </c>
      <c r="N191" s="453"/>
      <c r="O191" s="453"/>
      <c r="P191" s="453"/>
      <c r="Q191" s="453"/>
    </row>
    <row r="192" spans="1:31" x14ac:dyDescent="0.2">
      <c r="A192" s="182" t="s">
        <v>811</v>
      </c>
      <c r="B192" s="295">
        <v>5.58</v>
      </c>
      <c r="C192" s="295">
        <v>0.91</v>
      </c>
      <c r="D192" s="295">
        <v>12.81</v>
      </c>
      <c r="E192" s="295">
        <v>8.36</v>
      </c>
      <c r="F192" s="295">
        <v>596.89</v>
      </c>
      <c r="G192" s="295">
        <v>676.39</v>
      </c>
      <c r="H192" s="295">
        <v>902.1</v>
      </c>
      <c r="I192" s="295">
        <v>811.9</v>
      </c>
      <c r="J192" s="295">
        <v>50.61</v>
      </c>
      <c r="K192" s="295">
        <v>55.42</v>
      </c>
      <c r="L192" s="295">
        <v>69.03</v>
      </c>
      <c r="M192" s="295">
        <v>67.260000000000005</v>
      </c>
      <c r="N192" s="453"/>
      <c r="O192" s="453"/>
      <c r="P192" s="453"/>
      <c r="Q192" s="453"/>
    </row>
    <row r="193" spans="1:17" x14ac:dyDescent="0.2">
      <c r="A193" s="182" t="s">
        <v>812</v>
      </c>
      <c r="B193" s="295">
        <v>4.4400000000000004</v>
      </c>
      <c r="C193" s="295">
        <v>1.69</v>
      </c>
      <c r="D193" s="295">
        <v>11.86</v>
      </c>
      <c r="E193" s="295">
        <v>7.33</v>
      </c>
      <c r="F193" s="295">
        <v>574.91</v>
      </c>
      <c r="G193" s="295">
        <v>716.38</v>
      </c>
      <c r="H193" s="295">
        <v>798.5</v>
      </c>
      <c r="I193" s="295">
        <v>893.1</v>
      </c>
      <c r="J193" s="295">
        <v>51.36</v>
      </c>
      <c r="K193" s="295">
        <v>57.83</v>
      </c>
      <c r="L193" s="295">
        <v>66.45</v>
      </c>
      <c r="M193" s="295">
        <v>70.39</v>
      </c>
      <c r="N193" s="453"/>
      <c r="O193" s="453"/>
      <c r="P193" s="453"/>
      <c r="Q193" s="453"/>
    </row>
    <row r="194" spans="1:17" x14ac:dyDescent="0.2">
      <c r="A194" s="182"/>
      <c r="B194" s="295"/>
      <c r="C194" s="295"/>
      <c r="D194" s="295"/>
      <c r="E194" s="295"/>
      <c r="F194" s="295"/>
      <c r="G194" s="295"/>
      <c r="H194" s="295"/>
      <c r="I194" s="295"/>
      <c r="J194" s="295"/>
      <c r="K194" s="295"/>
      <c r="L194" s="295"/>
      <c r="M194" s="295"/>
      <c r="N194" s="453"/>
      <c r="O194" s="453"/>
      <c r="P194" s="453"/>
      <c r="Q194" s="453"/>
    </row>
    <row r="195" spans="1:17" x14ac:dyDescent="0.2">
      <c r="A195" s="182"/>
      <c r="B195" s="295"/>
      <c r="C195" s="295"/>
      <c r="D195" s="295"/>
      <c r="E195" s="295"/>
      <c r="F195" s="295"/>
      <c r="G195" s="295"/>
      <c r="H195" s="295"/>
      <c r="I195" s="295"/>
      <c r="J195" s="295"/>
      <c r="K195" s="295"/>
      <c r="L195" s="295"/>
      <c r="M195" s="295"/>
      <c r="N195" s="453"/>
      <c r="O195" s="453"/>
      <c r="P195" s="453"/>
      <c r="Q195" s="453"/>
    </row>
    <row r="196" spans="1:17" x14ac:dyDescent="0.2">
      <c r="A196" s="182"/>
      <c r="B196" s="295"/>
      <c r="C196" s="295"/>
      <c r="D196" s="295"/>
      <c r="E196" s="295"/>
      <c r="F196" s="295"/>
      <c r="G196" s="295"/>
      <c r="H196" s="295"/>
      <c r="I196" s="295"/>
      <c r="J196" s="295"/>
      <c r="K196" s="295"/>
      <c r="L196" s="295"/>
      <c r="M196" s="295"/>
      <c r="N196" s="453"/>
      <c r="O196" s="453"/>
      <c r="P196" s="453"/>
      <c r="Q196" s="453"/>
    </row>
    <row r="197" spans="1:17" x14ac:dyDescent="0.2">
      <c r="A197" s="182"/>
      <c r="B197" s="295"/>
      <c r="C197" s="295"/>
      <c r="D197" s="295"/>
      <c r="E197" s="295"/>
      <c r="F197" s="295"/>
      <c r="G197" s="295"/>
      <c r="H197" s="295"/>
      <c r="I197" s="295"/>
      <c r="J197" s="295"/>
      <c r="K197" s="295"/>
      <c r="L197" s="295"/>
      <c r="M197" s="295"/>
      <c r="N197" s="453"/>
      <c r="O197" s="453"/>
      <c r="P197" s="453"/>
      <c r="Q197" s="453"/>
    </row>
    <row r="198" spans="1:17" x14ac:dyDescent="0.2">
      <c r="A198" s="182"/>
      <c r="B198" s="295"/>
      <c r="C198" s="295"/>
      <c r="D198" s="295"/>
      <c r="E198" s="295"/>
      <c r="F198" s="295"/>
      <c r="G198" s="295"/>
      <c r="H198" s="295"/>
      <c r="I198" s="295"/>
      <c r="J198" s="295"/>
      <c r="K198" s="295"/>
      <c r="L198" s="295"/>
      <c r="M198" s="295"/>
      <c r="N198" s="453"/>
      <c r="O198" s="453"/>
      <c r="P198" s="453"/>
      <c r="Q198" s="453"/>
    </row>
    <row r="199" spans="1:17" x14ac:dyDescent="0.2">
      <c r="A199" s="182"/>
      <c r="B199" s="295"/>
      <c r="C199" s="295"/>
      <c r="D199" s="295"/>
      <c r="E199" s="295"/>
      <c r="F199" s="295"/>
      <c r="G199" s="295"/>
      <c r="H199" s="295"/>
      <c r="I199" s="295"/>
      <c r="J199" s="295"/>
      <c r="K199" s="295"/>
      <c r="L199" s="295"/>
      <c r="M199" s="295"/>
      <c r="N199" s="453"/>
      <c r="O199" s="453"/>
      <c r="P199" s="453"/>
      <c r="Q199" s="453"/>
    </row>
    <row r="200" spans="1:17" x14ac:dyDescent="0.2">
      <c r="A200" s="182"/>
      <c r="B200" s="295"/>
      <c r="C200" s="295"/>
      <c r="D200" s="295"/>
      <c r="E200" s="295"/>
      <c r="F200" s="295"/>
      <c r="G200" s="295"/>
      <c r="H200" s="295"/>
      <c r="I200" s="295"/>
      <c r="J200" s="295"/>
      <c r="K200" s="295"/>
      <c r="L200" s="295"/>
      <c r="M200" s="295"/>
      <c r="N200" s="453"/>
      <c r="O200" s="453"/>
      <c r="P200" s="453"/>
      <c r="Q200" s="453"/>
    </row>
    <row r="201" spans="1:17" x14ac:dyDescent="0.2">
      <c r="A201" s="182"/>
      <c r="B201" s="295"/>
      <c r="C201" s="295"/>
      <c r="D201" s="295"/>
      <c r="E201" s="295"/>
      <c r="F201" s="295"/>
      <c r="G201" s="295"/>
      <c r="H201" s="295"/>
      <c r="I201" s="295"/>
      <c r="J201" s="295"/>
      <c r="K201" s="295"/>
      <c r="L201" s="295"/>
      <c r="M201" s="295"/>
      <c r="N201" s="453"/>
      <c r="O201" s="453"/>
      <c r="P201" s="453"/>
      <c r="Q201" s="453"/>
    </row>
    <row r="202" spans="1:17" x14ac:dyDescent="0.2">
      <c r="A202" s="182"/>
      <c r="B202" s="295"/>
      <c r="C202" s="295"/>
      <c r="D202" s="295"/>
      <c r="E202" s="295"/>
      <c r="F202" s="295"/>
      <c r="G202" s="295"/>
      <c r="H202" s="295"/>
      <c r="I202" s="295"/>
      <c r="J202" s="295"/>
      <c r="K202" s="295"/>
      <c r="L202" s="295"/>
      <c r="M202" s="295"/>
      <c r="N202" s="453"/>
      <c r="O202" s="453"/>
      <c r="P202" s="453"/>
      <c r="Q202" s="453"/>
    </row>
    <row r="203" spans="1:17" x14ac:dyDescent="0.2">
      <c r="A203" s="182"/>
      <c r="B203" s="295"/>
      <c r="C203" s="295"/>
      <c r="D203" s="295"/>
      <c r="E203" s="295"/>
      <c r="F203" s="295"/>
      <c r="G203" s="295"/>
      <c r="H203" s="295"/>
      <c r="I203" s="295"/>
      <c r="J203" s="295"/>
      <c r="K203" s="295"/>
      <c r="L203" s="295"/>
      <c r="M203" s="295"/>
      <c r="N203" s="453"/>
      <c r="O203" s="453"/>
      <c r="P203" s="453"/>
      <c r="Q203" s="453"/>
    </row>
    <row r="204" spans="1:17" x14ac:dyDescent="0.2">
      <c r="B204" s="9"/>
      <c r="C204" s="9"/>
      <c r="D204" s="9"/>
      <c r="E204" s="9"/>
      <c r="F204" s="9"/>
      <c r="G204" s="9"/>
      <c r="H204" s="9"/>
      <c r="I204" s="9"/>
      <c r="J204" s="9"/>
      <c r="K204" s="9"/>
      <c r="L204" s="9"/>
    </row>
    <row r="206" spans="1:17" x14ac:dyDescent="0.2">
      <c r="A206" s="195" t="str">
        <f>INDICE!C28</f>
        <v>QUE ESCOLHAS FAZEMOS?</v>
      </c>
    </row>
    <row r="208" spans="1:17" x14ac:dyDescent="0.2">
      <c r="A208" s="61" t="s">
        <v>608</v>
      </c>
    </row>
    <row r="209" spans="1:24" x14ac:dyDescent="0.2">
      <c r="A209" s="8" t="s">
        <v>50</v>
      </c>
      <c r="B209" s="62" t="s">
        <v>558</v>
      </c>
      <c r="C209" s="62" t="s">
        <v>559</v>
      </c>
      <c r="D209" s="62" t="s">
        <v>560</v>
      </c>
      <c r="E209" s="62" t="s">
        <v>561</v>
      </c>
      <c r="F209" s="62" t="s">
        <v>562</v>
      </c>
      <c r="G209" s="62" t="s">
        <v>563</v>
      </c>
      <c r="H209" s="62" t="s">
        <v>564</v>
      </c>
      <c r="I209" s="62" t="s">
        <v>565</v>
      </c>
      <c r="J209" s="62" t="s">
        <v>566</v>
      </c>
      <c r="K209" s="62" t="s">
        <v>567</v>
      </c>
      <c r="L209" s="62" t="s">
        <v>142</v>
      </c>
      <c r="M209" s="62" t="s">
        <v>159</v>
      </c>
      <c r="N209" s="62" t="s">
        <v>160</v>
      </c>
      <c r="O209" s="282" t="s">
        <v>143</v>
      </c>
      <c r="P209" s="282" t="s">
        <v>161</v>
      </c>
      <c r="Q209" s="282" t="s">
        <v>162</v>
      </c>
      <c r="R209" s="282" t="s">
        <v>144</v>
      </c>
      <c r="S209" s="282" t="s">
        <v>163</v>
      </c>
      <c r="T209" s="282" t="s">
        <v>164</v>
      </c>
      <c r="U209" s="282" t="s">
        <v>165</v>
      </c>
      <c r="V209" s="496" t="s">
        <v>166</v>
      </c>
      <c r="W209" s="496" t="s">
        <v>167</v>
      </c>
      <c r="X209" s="496" t="s">
        <v>145</v>
      </c>
    </row>
    <row r="210" spans="1:24" x14ac:dyDescent="0.2">
      <c r="A210" s="7" t="s">
        <v>58</v>
      </c>
      <c r="B210" s="9">
        <v>6.6</v>
      </c>
      <c r="C210" s="9">
        <v>6.3</v>
      </c>
      <c r="D210" s="9">
        <v>6.2</v>
      </c>
      <c r="E210" s="9">
        <v>6</v>
      </c>
      <c r="F210" s="9">
        <v>5.8</v>
      </c>
      <c r="G210" s="9">
        <v>5.6</v>
      </c>
      <c r="H210" s="9">
        <v>5.3</v>
      </c>
      <c r="I210" s="9">
        <v>5</v>
      </c>
      <c r="J210" s="9">
        <v>4.8</v>
      </c>
      <c r="K210" s="9">
        <v>4.5999999999999996</v>
      </c>
      <c r="L210" s="9">
        <v>4.4000000000000004</v>
      </c>
      <c r="M210" s="9">
        <v>4.3</v>
      </c>
      <c r="N210" s="9">
        <v>4.0999999999999996</v>
      </c>
      <c r="O210" s="9">
        <v>3.9</v>
      </c>
      <c r="P210" s="9">
        <v>3.7</v>
      </c>
      <c r="Q210" s="9">
        <v>3.5</v>
      </c>
      <c r="R210" s="9">
        <v>3.3</v>
      </c>
      <c r="S210" s="9">
        <v>2.9</v>
      </c>
      <c r="T210" s="9">
        <v>2.6</v>
      </c>
      <c r="U210" s="9">
        <v>2.5</v>
      </c>
      <c r="V210" s="9">
        <v>2.4</v>
      </c>
      <c r="W210" s="9">
        <v>2.4</v>
      </c>
      <c r="X210" s="9">
        <v>2.2000000000000002</v>
      </c>
    </row>
    <row r="211" spans="1:24" x14ac:dyDescent="0.2">
      <c r="A211" s="7" t="str">
        <f>A2</f>
        <v>ARS Norte</v>
      </c>
      <c r="B211" s="330">
        <v>6.0549725751686205</v>
      </c>
      <c r="C211" s="330">
        <v>5.9512978324859516</v>
      </c>
      <c r="D211" s="330">
        <v>5.8396824672658418</v>
      </c>
      <c r="E211" s="330">
        <v>5.7629055420868145</v>
      </c>
      <c r="F211" s="330">
        <v>5.7045821764161451</v>
      </c>
      <c r="G211" s="330">
        <v>5.4736773574003692</v>
      </c>
      <c r="H211" s="330">
        <v>5.2950683761399508</v>
      </c>
      <c r="I211" s="330">
        <v>5.0754362789404155</v>
      </c>
      <c r="J211" s="330">
        <v>4.8730415991356022</v>
      </c>
      <c r="K211" s="330">
        <v>4.6793938715336099</v>
      </c>
      <c r="L211" s="330">
        <v>4.3492822966507179</v>
      </c>
      <c r="M211" s="330">
        <v>4.2358418908387829</v>
      </c>
      <c r="N211" s="330">
        <v>3.9155875873481065</v>
      </c>
      <c r="O211" s="330">
        <v>3.7118959681484758</v>
      </c>
      <c r="P211" s="330">
        <v>3.427363087954316</v>
      </c>
      <c r="Q211" s="330">
        <v>3.1889400921658986</v>
      </c>
      <c r="R211" s="330">
        <v>2.8501168080659043</v>
      </c>
      <c r="S211" s="330">
        <v>2.3778517943452453</v>
      </c>
      <c r="T211" s="330">
        <v>2.1019986216402482</v>
      </c>
      <c r="U211" s="330">
        <v>1.9529172910523518</v>
      </c>
      <c r="V211" s="330">
        <v>1.8860879933517205</v>
      </c>
      <c r="W211" s="330">
        <v>1.8131627590232513</v>
      </c>
      <c r="X211" s="330">
        <v>1.6829280251029612</v>
      </c>
    </row>
    <row r="212" spans="1:24" x14ac:dyDescent="0.2">
      <c r="A212" s="7" t="str">
        <f>A3</f>
        <v>ACES Gerês/Cabreira</v>
      </c>
      <c r="B212" s="10">
        <v>7.0879384911100436</v>
      </c>
      <c r="C212" s="10">
        <v>7.1601354620222546</v>
      </c>
      <c r="D212" s="10">
        <v>7.1428571428571423</v>
      </c>
      <c r="E212" s="10">
        <v>7.0989928764431349</v>
      </c>
      <c r="F212" s="10">
        <v>6.892261756655885</v>
      </c>
      <c r="G212" s="10">
        <v>6.5686025868627942</v>
      </c>
      <c r="H212" s="10">
        <v>6.3185378590078329</v>
      </c>
      <c r="I212" s="10">
        <v>5.4545454545454541</v>
      </c>
      <c r="J212" s="10">
        <v>4.8093340922026186</v>
      </c>
      <c r="K212" s="10">
        <v>4.4343891402714934</v>
      </c>
      <c r="L212" s="10">
        <v>4.1827541827541825</v>
      </c>
      <c r="M212" s="10">
        <v>4.0843655841981921</v>
      </c>
      <c r="N212" s="10">
        <v>3.7671232876712328</v>
      </c>
      <c r="O212" s="10">
        <v>3.2745591939546599</v>
      </c>
      <c r="P212" s="10">
        <v>2.6615969581749046</v>
      </c>
      <c r="Q212" s="10">
        <v>2.2615131578947367</v>
      </c>
      <c r="R212" s="10">
        <v>2.0668425681618294</v>
      </c>
      <c r="S212" s="10">
        <v>1.9435446552521982</v>
      </c>
      <c r="T212" s="10">
        <v>1.411764705882353</v>
      </c>
      <c r="U212" s="10">
        <v>1.3314967860422406</v>
      </c>
      <c r="V212" s="10">
        <v>1.2362637362637363</v>
      </c>
      <c r="W212" s="10">
        <v>1.3309671694764862</v>
      </c>
      <c r="X212" s="10">
        <v>1.1373578302712162</v>
      </c>
    </row>
    <row r="213" spans="1:24" x14ac:dyDescent="0.2">
      <c r="N213" s="9"/>
      <c r="O213" s="9"/>
      <c r="P213" s="9"/>
      <c r="Q213" s="9"/>
    </row>
    <row r="214" spans="1:24" x14ac:dyDescent="0.2">
      <c r="A214" s="61" t="s">
        <v>147</v>
      </c>
    </row>
    <row r="215" spans="1:24" x14ac:dyDescent="0.2">
      <c r="A215" s="8" t="s">
        <v>50</v>
      </c>
      <c r="B215" s="62" t="s">
        <v>558</v>
      </c>
      <c r="C215" s="62" t="s">
        <v>559</v>
      </c>
      <c r="D215" s="62" t="s">
        <v>560</v>
      </c>
      <c r="E215" s="62" t="s">
        <v>561</v>
      </c>
      <c r="F215" s="62" t="s">
        <v>562</v>
      </c>
      <c r="G215" s="62" t="s">
        <v>563</v>
      </c>
      <c r="H215" s="62" t="s">
        <v>564</v>
      </c>
      <c r="I215" s="62" t="s">
        <v>565</v>
      </c>
      <c r="J215" s="62" t="s">
        <v>566</v>
      </c>
      <c r="K215" s="62" t="s">
        <v>567</v>
      </c>
      <c r="L215" s="62" t="s">
        <v>142</v>
      </c>
      <c r="M215" s="62" t="s">
        <v>159</v>
      </c>
      <c r="N215" s="62" t="s">
        <v>160</v>
      </c>
      <c r="O215" s="282" t="s">
        <v>143</v>
      </c>
      <c r="P215" s="282" t="s">
        <v>161</v>
      </c>
      <c r="Q215" s="282" t="s">
        <v>162</v>
      </c>
      <c r="R215" s="282" t="s">
        <v>144</v>
      </c>
      <c r="S215" s="282" t="s">
        <v>163</v>
      </c>
      <c r="T215" s="282" t="s">
        <v>164</v>
      </c>
      <c r="U215" s="282" t="s">
        <v>165</v>
      </c>
      <c r="V215" s="496" t="s">
        <v>166</v>
      </c>
      <c r="W215" s="496" t="s">
        <v>167</v>
      </c>
      <c r="X215" s="496" t="s">
        <v>145</v>
      </c>
    </row>
    <row r="216" spans="1:24" x14ac:dyDescent="0.2">
      <c r="A216" s="7" t="s">
        <v>58</v>
      </c>
      <c r="B216" s="9">
        <v>11</v>
      </c>
      <c r="C216" s="9">
        <v>11.8</v>
      </c>
      <c r="D216" s="9">
        <v>12.5</v>
      </c>
      <c r="E216" s="9">
        <v>13.3</v>
      </c>
      <c r="F216" s="9">
        <v>13.8</v>
      </c>
      <c r="G216" s="9">
        <v>14.5</v>
      </c>
      <c r="H216" s="9">
        <v>15</v>
      </c>
      <c r="I216" s="9">
        <v>15.7</v>
      </c>
      <c r="J216" s="9">
        <v>16.5</v>
      </c>
      <c r="K216" s="9">
        <v>17.399999999999999</v>
      </c>
      <c r="L216" s="9">
        <v>18.399999999999999</v>
      </c>
      <c r="M216" s="9">
        <v>19.399999999999999</v>
      </c>
      <c r="N216" s="9">
        <v>20.6</v>
      </c>
      <c r="O216" s="9">
        <v>22.2</v>
      </c>
      <c r="P216" s="9">
        <v>23.6</v>
      </c>
      <c r="Q216" s="9">
        <v>25.2</v>
      </c>
      <c r="R216" s="9">
        <v>26.7</v>
      </c>
      <c r="S216" s="9">
        <v>28.3</v>
      </c>
      <c r="T216" s="9">
        <v>30</v>
      </c>
      <c r="U216" s="9">
        <v>31.2</v>
      </c>
      <c r="V216" s="9">
        <v>32.299999999999997</v>
      </c>
      <c r="W216" s="9">
        <v>32.9</v>
      </c>
      <c r="X216" s="9">
        <v>33.4</v>
      </c>
    </row>
    <row r="217" spans="1:24" x14ac:dyDescent="0.2">
      <c r="A217" s="7" t="str">
        <f>A2</f>
        <v>ARS Norte</v>
      </c>
      <c r="B217" s="330">
        <v>10.323874199148833</v>
      </c>
      <c r="C217" s="330">
        <v>11.039412821591039</v>
      </c>
      <c r="D217" s="330">
        <v>11.732591207019786</v>
      </c>
      <c r="E217" s="330">
        <v>12.488611621550673</v>
      </c>
      <c r="F217" s="330">
        <v>13.132382700362369</v>
      </c>
      <c r="G217" s="330">
        <v>13.84532751731378</v>
      </c>
      <c r="H217" s="330">
        <v>14.452362808069473</v>
      </c>
      <c r="I217" s="330">
        <v>15.112459153166933</v>
      </c>
      <c r="J217" s="330">
        <v>15.839186025571763</v>
      </c>
      <c r="K217" s="330">
        <v>16.70678908670175</v>
      </c>
      <c r="L217" s="330">
        <v>17.560765550239235</v>
      </c>
      <c r="M217" s="330">
        <v>18.572992808736053</v>
      </c>
      <c r="N217" s="330">
        <v>19.574947416689096</v>
      </c>
      <c r="O217" s="330">
        <v>21.085174020843407</v>
      </c>
      <c r="P217" s="330">
        <v>22.230093815074817</v>
      </c>
      <c r="Q217" s="330">
        <v>23.762672811059907</v>
      </c>
      <c r="R217" s="330">
        <v>25.108815935079303</v>
      </c>
      <c r="S217" s="330">
        <v>26.85757932433448</v>
      </c>
      <c r="T217" s="330">
        <v>28.636654523973615</v>
      </c>
      <c r="U217" s="330">
        <v>30.099821143713445</v>
      </c>
      <c r="V217" s="330">
        <v>31.637138831010851</v>
      </c>
      <c r="W217" s="330">
        <v>32.673411810487401</v>
      </c>
      <c r="X217" s="330">
        <v>33.363159443028046</v>
      </c>
    </row>
    <row r="218" spans="1:24" x14ac:dyDescent="0.2">
      <c r="A218" s="7" t="str">
        <f>A3</f>
        <v>ACES Gerês/Cabreira</v>
      </c>
      <c r="B218" s="10">
        <v>9.8990869774147043</v>
      </c>
      <c r="C218" s="10">
        <v>10.062893081761008</v>
      </c>
      <c r="D218" s="10">
        <v>9.7007722007722013</v>
      </c>
      <c r="E218" s="10">
        <v>9.6536477523949884</v>
      </c>
      <c r="F218" s="10">
        <v>10.325951729285892</v>
      </c>
      <c r="G218" s="10">
        <v>11.082931777834135</v>
      </c>
      <c r="H218" s="10">
        <v>12.219321148825065</v>
      </c>
      <c r="I218" s="10">
        <v>12.591587516960651</v>
      </c>
      <c r="J218" s="10">
        <v>14.143426294820719</v>
      </c>
      <c r="K218" s="10">
        <v>14.720965309200604</v>
      </c>
      <c r="L218" s="10">
        <v>15.990990990990991</v>
      </c>
      <c r="M218" s="10">
        <v>17.040508871777703</v>
      </c>
      <c r="N218" s="10">
        <v>17.636986301369863</v>
      </c>
      <c r="O218" s="10">
        <v>19.539402662828355</v>
      </c>
      <c r="P218" s="10">
        <v>20.49429657794677</v>
      </c>
      <c r="Q218" s="10">
        <v>23.067434210526315</v>
      </c>
      <c r="R218" s="10">
        <v>24.890061565523308</v>
      </c>
      <c r="S218" s="10">
        <v>26.608051827857469</v>
      </c>
      <c r="T218" s="10">
        <v>27.341176470588234</v>
      </c>
      <c r="U218" s="10">
        <v>28.191000918273645</v>
      </c>
      <c r="V218" s="10">
        <v>29.807692307692307</v>
      </c>
      <c r="W218" s="10">
        <v>31.677018633540371</v>
      </c>
      <c r="X218" s="10">
        <v>32.895888013998245</v>
      </c>
    </row>
    <row r="219" spans="1:24" x14ac:dyDescent="0.2">
      <c r="B219" s="9"/>
      <c r="C219" s="9"/>
      <c r="D219" s="9"/>
      <c r="E219" s="9"/>
      <c r="F219" s="9"/>
      <c r="G219" s="9"/>
      <c r="H219" s="9"/>
      <c r="I219" s="9"/>
      <c r="J219" s="9"/>
      <c r="K219" s="9"/>
      <c r="L219" s="9"/>
      <c r="M219" s="9"/>
      <c r="N219" s="9"/>
      <c r="O219" s="9"/>
      <c r="P219" s="9"/>
      <c r="Q219" s="9"/>
      <c r="R219" s="9"/>
      <c r="S219" s="9"/>
      <c r="T219" s="9"/>
      <c r="U219" s="9"/>
    </row>
    <row r="220" spans="1:24" x14ac:dyDescent="0.2">
      <c r="A220" s="8" t="s">
        <v>609</v>
      </c>
      <c r="B220" s="9"/>
      <c r="C220" s="9"/>
      <c r="D220" s="9"/>
      <c r="E220" s="9"/>
      <c r="F220" s="9"/>
      <c r="G220" s="9"/>
      <c r="H220" s="9"/>
      <c r="I220" s="9"/>
      <c r="J220" s="9"/>
      <c r="K220" s="9"/>
      <c r="L220" s="9"/>
      <c r="M220" s="9"/>
      <c r="N220" s="9"/>
      <c r="O220" s="9"/>
      <c r="P220" s="9"/>
      <c r="Q220" s="9"/>
      <c r="R220" s="9"/>
      <c r="S220" s="9"/>
      <c r="T220" s="9"/>
      <c r="U220" s="9"/>
    </row>
    <row r="221" spans="1:24" x14ac:dyDescent="0.2">
      <c r="A221" s="221" t="s">
        <v>610</v>
      </c>
      <c r="B221" s="9"/>
      <c r="C221" s="9"/>
      <c r="D221" s="9"/>
      <c r="E221" s="9"/>
      <c r="F221" s="9"/>
      <c r="G221" s="9"/>
      <c r="H221" s="9"/>
      <c r="I221" s="9"/>
      <c r="J221" s="9"/>
      <c r="K221" s="9"/>
      <c r="L221" s="9"/>
      <c r="M221" s="9"/>
      <c r="N221" s="9"/>
      <c r="O221" s="9"/>
      <c r="P221" s="9"/>
      <c r="Q221" s="9"/>
      <c r="R221" s="9"/>
      <c r="S221" s="9"/>
      <c r="T221" s="9"/>
      <c r="U221" s="9"/>
    </row>
    <row r="222" spans="1:24" x14ac:dyDescent="0.2">
      <c r="B222" s="9"/>
      <c r="C222" s="9"/>
      <c r="D222" s="9"/>
      <c r="E222" s="9"/>
      <c r="F222" s="9"/>
      <c r="G222" s="9"/>
      <c r="H222" s="9"/>
      <c r="I222" s="9"/>
      <c r="J222" s="9"/>
      <c r="K222" s="9"/>
      <c r="L222" s="9"/>
      <c r="M222" s="9"/>
      <c r="N222" s="9"/>
      <c r="O222" s="9"/>
      <c r="P222" s="9"/>
      <c r="Q222" s="9"/>
      <c r="R222" s="9"/>
      <c r="S222" s="9"/>
      <c r="T222" s="9"/>
      <c r="U222" s="9"/>
    </row>
    <row r="223" spans="1:24" x14ac:dyDescent="0.2">
      <c r="B223" s="9"/>
      <c r="C223" s="9"/>
      <c r="D223" s="9"/>
      <c r="E223" s="9"/>
      <c r="F223" s="9"/>
      <c r="G223" s="9"/>
      <c r="H223" s="9"/>
      <c r="I223" s="9"/>
      <c r="J223" s="9"/>
      <c r="K223" s="9"/>
      <c r="L223" s="9"/>
      <c r="M223" s="9"/>
      <c r="N223" s="9"/>
      <c r="O223" s="9"/>
      <c r="P223" s="9"/>
      <c r="Q223" s="9"/>
      <c r="R223" s="9"/>
      <c r="S223" s="9"/>
      <c r="T223" s="9"/>
      <c r="U223" s="9"/>
    </row>
    <row r="224" spans="1:24" x14ac:dyDescent="0.2">
      <c r="B224" s="9"/>
      <c r="C224" s="9"/>
      <c r="D224" s="9"/>
      <c r="E224" s="9"/>
      <c r="F224" s="9"/>
      <c r="G224" s="9"/>
      <c r="H224" s="9"/>
      <c r="I224" s="9"/>
      <c r="J224" s="9"/>
      <c r="K224" s="9"/>
      <c r="L224" s="9"/>
      <c r="M224" s="9"/>
      <c r="N224" s="9"/>
      <c r="O224" s="9"/>
      <c r="P224" s="9"/>
      <c r="Q224" s="9"/>
      <c r="R224" s="9"/>
      <c r="S224" s="9"/>
      <c r="T224" s="9"/>
      <c r="U224" s="9"/>
    </row>
    <row r="225" spans="1:32" x14ac:dyDescent="0.2">
      <c r="A225" s="489" t="s">
        <v>611</v>
      </c>
      <c r="B225" s="490"/>
      <c r="C225" s="490"/>
      <c r="D225" s="9"/>
      <c r="E225" s="9"/>
      <c r="F225" s="9"/>
      <c r="G225" s="9"/>
      <c r="H225" s="9"/>
      <c r="I225" s="9"/>
      <c r="J225" s="9"/>
      <c r="K225" s="9"/>
      <c r="L225" s="9"/>
      <c r="M225" s="9"/>
      <c r="N225" s="9"/>
      <c r="O225" s="9"/>
      <c r="P225" s="9"/>
      <c r="Q225" s="9"/>
      <c r="R225" s="9"/>
      <c r="S225" s="9"/>
      <c r="T225" s="9"/>
      <c r="U225" s="9"/>
    </row>
    <row r="226" spans="1:32" x14ac:dyDescent="0.2">
      <c r="B226" s="9"/>
      <c r="D226" s="9" t="s">
        <v>58</v>
      </c>
      <c r="E226" s="9"/>
      <c r="F226" s="9"/>
      <c r="G226" s="9" t="str">
        <f>A2</f>
        <v>ARS Norte</v>
      </c>
      <c r="H226" s="9"/>
      <c r="I226" s="9"/>
      <c r="J226" s="9" t="str">
        <f>C5</f>
        <v>ACES Gerês/Cabreira</v>
      </c>
      <c r="K226" s="9"/>
      <c r="L226" s="9"/>
      <c r="M226" s="9" t="str">
        <f>IF(B5=2,D5,"")</f>
        <v/>
      </c>
      <c r="N226" s="9"/>
      <c r="O226" s="9"/>
      <c r="P226" s="9"/>
      <c r="R226" s="9"/>
      <c r="U226" s="9" t="s">
        <v>58</v>
      </c>
      <c r="V226" s="9"/>
      <c r="W226" s="9"/>
      <c r="X226" s="9" t="str">
        <f>A2</f>
        <v>ARS Norte</v>
      </c>
      <c r="Y226" s="9"/>
      <c r="Z226" s="9"/>
      <c r="AA226" s="9" t="str">
        <f>C5</f>
        <v>ACES Gerês/Cabreira</v>
      </c>
      <c r="AB226" s="9"/>
      <c r="AC226" s="9"/>
      <c r="AD226" s="9" t="str">
        <f>IF(B5=2,D5,"")</f>
        <v/>
      </c>
      <c r="AE226" s="9"/>
      <c r="AF226" s="9"/>
    </row>
    <row r="227" spans="1:32" x14ac:dyDescent="0.2">
      <c r="B227" s="9" t="s">
        <v>612</v>
      </c>
      <c r="C227" s="7" t="s">
        <v>613</v>
      </c>
      <c r="D227" s="9" t="s">
        <v>55</v>
      </c>
      <c r="E227" s="9" t="s">
        <v>56</v>
      </c>
      <c r="F227" s="9" t="s">
        <v>57</v>
      </c>
      <c r="G227" s="9" t="s">
        <v>55</v>
      </c>
      <c r="H227" s="9" t="s">
        <v>56</v>
      </c>
      <c r="I227" s="9" t="s">
        <v>57</v>
      </c>
      <c r="J227" s="9" t="s">
        <v>55</v>
      </c>
      <c r="K227" s="9" t="s">
        <v>56</v>
      </c>
      <c r="L227" s="9" t="s">
        <v>57</v>
      </c>
      <c r="M227" s="9" t="s">
        <v>55</v>
      </c>
      <c r="N227" s="9" t="s">
        <v>56</v>
      </c>
      <c r="O227" s="9" t="s">
        <v>57</v>
      </c>
      <c r="P227" s="9"/>
      <c r="R227" s="9"/>
      <c r="U227" s="9" t="s">
        <v>55</v>
      </c>
      <c r="V227" s="9" t="s">
        <v>56</v>
      </c>
      <c r="W227" s="9" t="s">
        <v>57</v>
      </c>
      <c r="X227" s="9" t="s">
        <v>55</v>
      </c>
      <c r="Y227" s="9" t="s">
        <v>56</v>
      </c>
      <c r="Z227" s="9" t="s">
        <v>57</v>
      </c>
      <c r="AA227" s="9" t="s">
        <v>55</v>
      </c>
      <c r="AB227" s="9" t="s">
        <v>56</v>
      </c>
      <c r="AC227" s="9" t="s">
        <v>57</v>
      </c>
      <c r="AD227" s="9" t="s">
        <v>55</v>
      </c>
      <c r="AE227" s="9" t="s">
        <v>56</v>
      </c>
      <c r="AF227" s="9" t="s">
        <v>57</v>
      </c>
    </row>
    <row r="228" spans="1:32" x14ac:dyDescent="0.2">
      <c r="A228" s="7">
        <f>RANK(P228,$P$228:$P$231,0)</f>
        <v>3</v>
      </c>
      <c r="B228" s="9" t="s">
        <v>614</v>
      </c>
      <c r="C228" s="7" t="s">
        <v>615</v>
      </c>
      <c r="D228" s="9">
        <v>1.6</v>
      </c>
      <c r="E228" s="9">
        <v>3</v>
      </c>
      <c r="F228" s="9">
        <v>0.3</v>
      </c>
      <c r="G228" s="330">
        <v>2.0963418762570445</v>
      </c>
      <c r="H228" s="330">
        <v>3.8960981300371724</v>
      </c>
      <c r="I228" s="330">
        <v>0.44552567906777624</v>
      </c>
      <c r="J228" s="10">
        <v>2.7123028332036849</v>
      </c>
      <c r="K228" s="10">
        <v>4.8676711687095011</v>
      </c>
      <c r="L228" s="10">
        <v>0.7212015217352109</v>
      </c>
      <c r="M228" s="10"/>
      <c r="N228" s="10"/>
      <c r="O228" s="10"/>
      <c r="P228" s="379">
        <f>(J228+M228)/2</f>
        <v>1.3561514166018425</v>
      </c>
      <c r="R228" s="78">
        <v>1</v>
      </c>
      <c r="S228" s="9" t="str">
        <f>VLOOKUP(R228,$A$228:$O$231,2,FALSE)</f>
        <v>Excesso de peso (T83)</v>
      </c>
      <c r="T228" s="9" t="str">
        <f>VLOOKUP(R228,$A$228:$O$231,3,FALSE)</f>
        <v>T83</v>
      </c>
      <c r="U228" s="9">
        <f>VLOOKUP(R228,$A$228:$O$231,4,FALSE)</f>
        <v>20.399999999999999</v>
      </c>
      <c r="V228" s="9">
        <f>VLOOKUP(R228,$A$228:$O$231,5,FALSE)</f>
        <v>20.2</v>
      </c>
      <c r="W228" s="9">
        <f>VLOOKUP(R228,$A$228:$O$231,6,FALSE)</f>
        <v>20.6</v>
      </c>
      <c r="X228" s="9">
        <f>VLOOKUP(R228,$A$228:$O$231,7,FALSE)</f>
        <v>25.888683115279687</v>
      </c>
      <c r="Y228" s="9">
        <f>VLOOKUP(R228,$A$228:$O$231,8,FALSE)</f>
        <v>25.943722410361769</v>
      </c>
      <c r="Z228" s="9">
        <f>VLOOKUP(R228,$A$228:$O$231,9,FALSE)</f>
        <v>25.838198634610404</v>
      </c>
      <c r="AA228" s="9">
        <f>VLOOKUP(R228,$A$228:$O$231,10,FALSE)</f>
        <v>28.558843100685106</v>
      </c>
      <c r="AB228" s="9">
        <f>VLOOKUP(R228,$A$228:$O$231,11,FALSE)</f>
        <v>28.868373799672103</v>
      </c>
      <c r="AC228" s="9">
        <f>VLOOKUP(R228,$A$228:$O$231,12,FALSE)</f>
        <v>28.272902655824605</v>
      </c>
      <c r="AD228" s="9">
        <f>VLOOKUP(R228,$A$228:$O$231,13,FALSE)</f>
        <v>0</v>
      </c>
      <c r="AE228" s="9">
        <f>VLOOKUP(R228,$A$228:$O$231,14,FALSE)</f>
        <v>0</v>
      </c>
      <c r="AF228" s="9">
        <f>VLOOKUP(R228,$A$228:$O$231,15,FALSE)</f>
        <v>0</v>
      </c>
    </row>
    <row r="229" spans="1:32" x14ac:dyDescent="0.2">
      <c r="A229" s="7">
        <f>RANK(P229,$P$228:$P$231,0)</f>
        <v>2</v>
      </c>
      <c r="B229" s="9" t="s">
        <v>616</v>
      </c>
      <c r="C229" s="7" t="s">
        <v>617</v>
      </c>
      <c r="D229" s="9">
        <v>12</v>
      </c>
      <c r="E229" s="9">
        <v>15.3</v>
      </c>
      <c r="F229" s="9">
        <v>9.1</v>
      </c>
      <c r="G229" s="330">
        <v>14.100722862775555</v>
      </c>
      <c r="H229" s="330">
        <v>19.493976759493279</v>
      </c>
      <c r="I229" s="330">
        <v>9.1537913716051698</v>
      </c>
      <c r="J229" s="10">
        <v>11.920449113862361</v>
      </c>
      <c r="K229" s="10">
        <v>17.161761261612931</v>
      </c>
      <c r="L229" s="10">
        <v>7.0785929358310948</v>
      </c>
      <c r="M229" s="10"/>
      <c r="N229" s="10"/>
      <c r="O229" s="10"/>
      <c r="P229" s="379">
        <f>(J229+M229)/2</f>
        <v>5.9602245569311805</v>
      </c>
      <c r="R229" s="78">
        <v>2</v>
      </c>
      <c r="S229" s="9" t="str">
        <f>VLOOKUP(R229,$A$228:$O$231,2,FALSE)</f>
        <v>Abuso do tabaco (P17)</v>
      </c>
      <c r="T229" s="9" t="str">
        <f>VLOOKUP(R229,$A$228:$O$231,3,FALSE)</f>
        <v>P17</v>
      </c>
      <c r="U229" s="9">
        <f>VLOOKUP(R229,$A$228:$O$231,4,FALSE)</f>
        <v>12</v>
      </c>
      <c r="V229" s="9">
        <f>VLOOKUP(R229,$A$228:$O$231,5,FALSE)</f>
        <v>15.3</v>
      </c>
      <c r="W229" s="9">
        <f>VLOOKUP(R229,$A$228:$O$231,6,FALSE)</f>
        <v>9.1</v>
      </c>
      <c r="X229" s="9">
        <f>VLOOKUP(R229,$A$228:$O$231,7,FALSE)</f>
        <v>14.100722862775555</v>
      </c>
      <c r="Y229" s="9">
        <f>VLOOKUP(R229,$A$228:$O$231,8,FALSE)</f>
        <v>19.493976759493279</v>
      </c>
      <c r="Z229" s="9">
        <f>VLOOKUP(R229,$A$228:$O$231,9,FALSE)</f>
        <v>9.1537913716051698</v>
      </c>
      <c r="AA229" s="9">
        <f>VLOOKUP(R229,$A$228:$O$231,10,FALSE)</f>
        <v>11.920449113862361</v>
      </c>
      <c r="AB229" s="9">
        <f>VLOOKUP(R229,$A$228:$O$231,11,FALSE)</f>
        <v>17.161761261612931</v>
      </c>
      <c r="AC229" s="9">
        <f>VLOOKUP(R229,$A$228:$O$231,12,FALSE)</f>
        <v>7.0785929358310948</v>
      </c>
      <c r="AD229" s="9">
        <f>VLOOKUP(R229,$A$228:$O$231,13,FALSE)</f>
        <v>0</v>
      </c>
      <c r="AE229" s="9">
        <f>VLOOKUP(R229,$A$228:$O$231,14,FALSE)</f>
        <v>0</v>
      </c>
      <c r="AF229" s="9">
        <f>VLOOKUP(R229,$A$228:$O$231,15,FALSE)</f>
        <v>0</v>
      </c>
    </row>
    <row r="230" spans="1:32" x14ac:dyDescent="0.2">
      <c r="A230" s="7">
        <f>RANK(P230,$P$228:$P$231,0)</f>
        <v>4</v>
      </c>
      <c r="B230" s="9" t="s">
        <v>618</v>
      </c>
      <c r="C230" s="7" t="s">
        <v>619</v>
      </c>
      <c r="D230" s="9">
        <v>0.6</v>
      </c>
      <c r="E230" s="9">
        <v>0.9</v>
      </c>
      <c r="F230" s="9">
        <v>0.3</v>
      </c>
      <c r="G230" s="330">
        <v>0.62980000132757175</v>
      </c>
      <c r="H230" s="330">
        <v>1.0403728603982343</v>
      </c>
      <c r="I230" s="330">
        <v>0.25320437930565798</v>
      </c>
      <c r="J230" s="10">
        <v>0.45454971461775645</v>
      </c>
      <c r="K230" s="10">
        <v>0.74166601608244198</v>
      </c>
      <c r="L230" s="10">
        <v>0.18931539945549286</v>
      </c>
      <c r="M230" s="10"/>
      <c r="N230" s="10"/>
      <c r="O230" s="10"/>
      <c r="P230" s="379">
        <f>(J230+M230)/2</f>
        <v>0.22727485730887823</v>
      </c>
      <c r="R230" s="78">
        <v>3</v>
      </c>
      <c r="S230" s="9" t="str">
        <f>VLOOKUP(R230,$A$228:$O$231,2,FALSE)</f>
        <v>Abuso crónico do álcool (P15)</v>
      </c>
      <c r="T230" s="9" t="str">
        <f>VLOOKUP(R230,$A$228:$O$231,3,FALSE)</f>
        <v>P15</v>
      </c>
      <c r="U230" s="9">
        <f>VLOOKUP(R230,$A$228:$O$231,4,FALSE)</f>
        <v>1.6</v>
      </c>
      <c r="V230" s="9">
        <f>VLOOKUP(R230,$A$228:$O$231,5,FALSE)</f>
        <v>3</v>
      </c>
      <c r="W230" s="9">
        <f>VLOOKUP(R230,$A$228:$O$231,6,FALSE)</f>
        <v>0.3</v>
      </c>
      <c r="X230" s="9">
        <f>VLOOKUP(R230,$A$228:$O$231,7,FALSE)</f>
        <v>2.0963418762570445</v>
      </c>
      <c r="Y230" s="9">
        <f>VLOOKUP(R230,$A$228:$O$231,8,FALSE)</f>
        <v>3.8960981300371724</v>
      </c>
      <c r="Z230" s="9">
        <f>VLOOKUP(R230,$A$228:$O$231,9,FALSE)</f>
        <v>0.44552567906777624</v>
      </c>
      <c r="AA230" s="9">
        <f>VLOOKUP(R230,$A$228:$O$231,10,FALSE)</f>
        <v>2.7123028332036849</v>
      </c>
      <c r="AB230" s="9">
        <f>VLOOKUP(R230,$A$228:$O$231,11,FALSE)</f>
        <v>4.8676711687095011</v>
      </c>
      <c r="AC230" s="9">
        <f>VLOOKUP(R230,$A$228:$O$231,12,FALSE)</f>
        <v>0.7212015217352109</v>
      </c>
      <c r="AD230" s="9">
        <f>VLOOKUP(R230,$A$228:$O$231,13,FALSE)</f>
        <v>0</v>
      </c>
      <c r="AE230" s="9">
        <f>VLOOKUP(R230,$A$228:$O$231,14,FALSE)</f>
        <v>0</v>
      </c>
      <c r="AF230" s="9">
        <f>VLOOKUP(R230,$A$228:$O$231,15,FALSE)</f>
        <v>0</v>
      </c>
    </row>
    <row r="231" spans="1:32" x14ac:dyDescent="0.2">
      <c r="A231" s="7">
        <f>RANK(P231,$P$228:$P$231,0)</f>
        <v>1</v>
      </c>
      <c r="B231" s="9" t="s">
        <v>620</v>
      </c>
      <c r="C231" s="7" t="s">
        <v>621</v>
      </c>
      <c r="D231" s="9">
        <v>20.399999999999999</v>
      </c>
      <c r="E231" s="9">
        <v>20.2</v>
      </c>
      <c r="F231" s="9">
        <v>20.6</v>
      </c>
      <c r="G231" s="330">
        <v>25.888683115279687</v>
      </c>
      <c r="H231" s="330">
        <v>25.943722410361769</v>
      </c>
      <c r="I231" s="330">
        <v>25.838198634610404</v>
      </c>
      <c r="J231" s="10">
        <v>28.558843100685106</v>
      </c>
      <c r="K231" s="10">
        <v>28.868373799672103</v>
      </c>
      <c r="L231" s="10">
        <v>28.272902655824605</v>
      </c>
      <c r="M231" s="10"/>
      <c r="N231" s="10"/>
      <c r="O231" s="10"/>
      <c r="P231" s="379">
        <f>(J231+M231)/2</f>
        <v>14.279421550342553</v>
      </c>
      <c r="R231" s="78">
        <v>4</v>
      </c>
      <c r="S231" s="9" t="str">
        <f>VLOOKUP(R231,$A$228:$O$231,2,FALSE)</f>
        <v>Abuso de drogas (P19)</v>
      </c>
      <c r="T231" s="9" t="str">
        <f>VLOOKUP(R231,$A$228:$O$231,3,FALSE)</f>
        <v>P19</v>
      </c>
      <c r="U231" s="9">
        <f>VLOOKUP(R231,$A$228:$O$231,4,FALSE)</f>
        <v>0.6</v>
      </c>
      <c r="V231" s="9">
        <f>VLOOKUP(R231,$A$228:$O$231,5,FALSE)</f>
        <v>0.9</v>
      </c>
      <c r="W231" s="9">
        <f>VLOOKUP(R231,$A$228:$O$231,6,FALSE)</f>
        <v>0.3</v>
      </c>
      <c r="X231" s="9">
        <f>VLOOKUP(R231,$A$228:$O$231,7,FALSE)</f>
        <v>0.62980000132757175</v>
      </c>
      <c r="Y231" s="9">
        <f>VLOOKUP(R231,$A$228:$O$231,8,FALSE)</f>
        <v>1.0403728603982343</v>
      </c>
      <c r="Z231" s="9">
        <f>VLOOKUP(R231,$A$228:$O$231,9,FALSE)</f>
        <v>0.25320437930565798</v>
      </c>
      <c r="AA231" s="9">
        <f>VLOOKUP(R231,$A$228:$O$231,10,FALSE)</f>
        <v>0.45454971461775645</v>
      </c>
      <c r="AB231" s="9">
        <f>VLOOKUP(R231,$A$228:$O$231,11,FALSE)</f>
        <v>0.74166601608244198</v>
      </c>
      <c r="AC231" s="9">
        <f>VLOOKUP(R231,$A$228:$O$231,12,FALSE)</f>
        <v>0.18931539945549286</v>
      </c>
      <c r="AD231" s="9">
        <f>VLOOKUP(R231,$A$228:$O$231,13,FALSE)</f>
        <v>0</v>
      </c>
      <c r="AE231" s="9">
        <f>VLOOKUP(R231,$A$228:$O$231,14,FALSE)</f>
        <v>0</v>
      </c>
      <c r="AF231" s="9">
        <f>VLOOKUP(R231,$A$228:$O$231,15,FALSE)</f>
        <v>0</v>
      </c>
    </row>
    <row r="232" spans="1:32" x14ac:dyDescent="0.2">
      <c r="A232" s="7" t="s">
        <v>622</v>
      </c>
      <c r="B232" s="7">
        <v>1</v>
      </c>
    </row>
    <row r="233" spans="1:32" x14ac:dyDescent="0.2">
      <c r="A233" s="196" t="str">
        <f>INDICE!C33</f>
        <v>QUE SAÚDE TEMOS?</v>
      </c>
    </row>
    <row r="235" spans="1:32" x14ac:dyDescent="0.2">
      <c r="A235" s="61" t="s">
        <v>153</v>
      </c>
    </row>
    <row r="236" spans="1:32" x14ac:dyDescent="0.2">
      <c r="A236" s="8" t="s">
        <v>50</v>
      </c>
      <c r="F236" s="62" t="s">
        <v>562</v>
      </c>
      <c r="G236" s="62" t="s">
        <v>563</v>
      </c>
      <c r="H236" s="62" t="s">
        <v>564</v>
      </c>
      <c r="I236" s="62" t="s">
        <v>565</v>
      </c>
      <c r="J236" s="62" t="s">
        <v>566</v>
      </c>
      <c r="K236" s="62" t="s">
        <v>567</v>
      </c>
      <c r="L236" s="62" t="s">
        <v>142</v>
      </c>
      <c r="M236" s="62" t="s">
        <v>159</v>
      </c>
      <c r="N236" s="62" t="s">
        <v>160</v>
      </c>
      <c r="O236" s="283" t="s">
        <v>143</v>
      </c>
      <c r="P236" s="283" t="s">
        <v>161</v>
      </c>
      <c r="Q236" s="283" t="s">
        <v>162</v>
      </c>
      <c r="R236" s="283" t="s">
        <v>144</v>
      </c>
      <c r="S236" s="283" t="s">
        <v>163</v>
      </c>
      <c r="T236" s="283" t="s">
        <v>164</v>
      </c>
      <c r="U236" s="283" t="s">
        <v>165</v>
      </c>
      <c r="V236" s="497" t="s">
        <v>166</v>
      </c>
      <c r="W236" s="497" t="s">
        <v>167</v>
      </c>
      <c r="X236" s="497" t="s">
        <v>145</v>
      </c>
    </row>
    <row r="237" spans="1:32" x14ac:dyDescent="0.2">
      <c r="A237" s="7" t="s">
        <v>58</v>
      </c>
      <c r="F237" s="9">
        <v>6</v>
      </c>
      <c r="G237" s="9">
        <v>6.4</v>
      </c>
      <c r="H237" s="9">
        <v>6.7</v>
      </c>
      <c r="I237" s="9">
        <v>6.8</v>
      </c>
      <c r="J237" s="9">
        <v>7.1</v>
      </c>
      <c r="K237" s="9">
        <v>7.8</v>
      </c>
      <c r="L237" s="9">
        <v>8.6999999999999993</v>
      </c>
      <c r="M237" s="9">
        <v>9</v>
      </c>
      <c r="N237" s="9">
        <v>8.5</v>
      </c>
      <c r="O237" s="9">
        <v>8</v>
      </c>
      <c r="P237" s="9">
        <v>7.7</v>
      </c>
      <c r="Q237" s="9">
        <v>7.7</v>
      </c>
      <c r="R237" s="9">
        <v>7.9</v>
      </c>
      <c r="S237" s="9">
        <v>7.9</v>
      </c>
      <c r="T237" s="9">
        <v>7.9</v>
      </c>
      <c r="U237" s="9">
        <v>8</v>
      </c>
      <c r="V237" s="9">
        <v>8</v>
      </c>
      <c r="W237" s="9">
        <v>8</v>
      </c>
      <c r="X237" s="9">
        <v>7.6</v>
      </c>
    </row>
    <row r="238" spans="1:32" x14ac:dyDescent="0.2">
      <c r="A238" s="7" t="str">
        <f>A2</f>
        <v>ARS Norte</v>
      </c>
      <c r="F238" s="330">
        <v>5.6904638649661941</v>
      </c>
      <c r="G238" s="330">
        <v>5.9513830678960611</v>
      </c>
      <c r="H238" s="330">
        <v>6.3745153375260655</v>
      </c>
      <c r="I238" s="330">
        <v>6.4503232983383159</v>
      </c>
      <c r="J238" s="330">
        <v>7.0070232306861158</v>
      </c>
      <c r="K238" s="330">
        <v>7.8220057477699401</v>
      </c>
      <c r="L238" s="330">
        <v>8.7081339712918666</v>
      </c>
      <c r="M238" s="330">
        <v>8.9530742899983231</v>
      </c>
      <c r="N238" s="330">
        <v>8.530956866732458</v>
      </c>
      <c r="O238" s="330">
        <v>7.992716124319708</v>
      </c>
      <c r="P238" s="330">
        <v>7.5352611579828688</v>
      </c>
      <c r="Q238" s="330">
        <v>7.5</v>
      </c>
      <c r="R238" s="330">
        <v>7.4843231279970484</v>
      </c>
      <c r="S238" s="330">
        <v>7.6093761738999772</v>
      </c>
      <c r="T238" s="330">
        <v>7.6142069508713206</v>
      </c>
      <c r="U238" s="330">
        <v>8.0026103349929905</v>
      </c>
      <c r="V238" s="330">
        <v>8.0393597417769698</v>
      </c>
      <c r="W238" s="330">
        <v>8.0832279404611338</v>
      </c>
      <c r="X238" s="330">
        <v>7.5652088644832318</v>
      </c>
    </row>
    <row r="239" spans="1:32" x14ac:dyDescent="0.2">
      <c r="A239" s="7" t="str">
        <f>A3</f>
        <v>ACES Gerês/Cabreira</v>
      </c>
      <c r="F239" s="10">
        <v>6.1706892261756661</v>
      </c>
      <c r="G239" s="10">
        <v>5.6048693887902612</v>
      </c>
      <c r="H239" s="10">
        <v>5.4569190600522193</v>
      </c>
      <c r="I239" s="10">
        <v>5.3731343283582085</v>
      </c>
      <c r="J239" s="10">
        <v>6.4598747865680135</v>
      </c>
      <c r="K239" s="10">
        <v>8.08446455505279</v>
      </c>
      <c r="L239" s="10">
        <v>8.4298584298584291</v>
      </c>
      <c r="M239" s="10">
        <v>8.7043856712420489</v>
      </c>
      <c r="N239" s="10">
        <v>7.2260273972602738</v>
      </c>
      <c r="O239" s="10">
        <v>6.9449442245412021</v>
      </c>
      <c r="P239" s="10">
        <v>6.3117870722433462</v>
      </c>
      <c r="Q239" s="10">
        <v>6.1677631578947363</v>
      </c>
      <c r="R239" s="10">
        <v>6.1565523306948107</v>
      </c>
      <c r="S239" s="10">
        <v>6.1082832022211937</v>
      </c>
      <c r="T239" s="10">
        <v>6.3058823529411763</v>
      </c>
      <c r="U239" s="10">
        <v>7.2084481175390263</v>
      </c>
      <c r="V239" s="10">
        <v>7.0512820512820511</v>
      </c>
      <c r="W239" s="10">
        <v>7.0097604259094943</v>
      </c>
      <c r="X239" s="10">
        <v>6.7366579177602803</v>
      </c>
    </row>
    <row r="240" spans="1:32" x14ac:dyDescent="0.2">
      <c r="N240" s="9"/>
      <c r="O240" s="9"/>
    </row>
    <row r="241" spans="1:26" x14ac:dyDescent="0.2">
      <c r="A241" s="61" t="s">
        <v>154</v>
      </c>
    </row>
    <row r="242" spans="1:26" x14ac:dyDescent="0.2">
      <c r="A242" s="8" t="s">
        <v>50</v>
      </c>
      <c r="B242" s="8" t="s">
        <v>558</v>
      </c>
      <c r="C242" s="8" t="s">
        <v>559</v>
      </c>
      <c r="D242" s="8" t="s">
        <v>560</v>
      </c>
      <c r="E242" s="8" t="s">
        <v>561</v>
      </c>
      <c r="F242" s="8" t="s">
        <v>562</v>
      </c>
      <c r="G242" s="8" t="s">
        <v>563</v>
      </c>
      <c r="H242" s="8" t="s">
        <v>564</v>
      </c>
      <c r="I242" s="8" t="s">
        <v>565</v>
      </c>
      <c r="J242" s="8" t="s">
        <v>566</v>
      </c>
      <c r="K242" s="8" t="s">
        <v>567</v>
      </c>
      <c r="L242" s="8" t="s">
        <v>142</v>
      </c>
      <c r="M242" s="8" t="s">
        <v>159</v>
      </c>
      <c r="N242" s="8" t="s">
        <v>160</v>
      </c>
      <c r="O242" s="8" t="s">
        <v>143</v>
      </c>
      <c r="P242" s="8" t="s">
        <v>161</v>
      </c>
      <c r="Q242" s="497" t="s">
        <v>162</v>
      </c>
      <c r="R242" s="497" t="s">
        <v>144</v>
      </c>
      <c r="S242" s="497" t="s">
        <v>163</v>
      </c>
      <c r="T242" s="497" t="s">
        <v>164</v>
      </c>
      <c r="U242" s="497" t="s">
        <v>165</v>
      </c>
      <c r="V242" s="497" t="s">
        <v>166</v>
      </c>
      <c r="W242" s="497" t="s">
        <v>167</v>
      </c>
      <c r="X242" s="497" t="s">
        <v>145</v>
      </c>
    </row>
    <row r="243" spans="1:26" x14ac:dyDescent="0.2">
      <c r="A243" s="7" t="s">
        <v>58</v>
      </c>
      <c r="B243" s="9">
        <v>6.5</v>
      </c>
      <c r="C243" s="9">
        <v>6.9</v>
      </c>
      <c r="D243" s="9">
        <v>7.1</v>
      </c>
      <c r="E243" s="9">
        <v>7.2</v>
      </c>
      <c r="F243" s="9">
        <v>7.2</v>
      </c>
      <c r="G243" s="9">
        <v>7.3</v>
      </c>
      <c r="H243" s="9">
        <v>7.4</v>
      </c>
      <c r="I243" s="9">
        <v>7.5</v>
      </c>
      <c r="J243" s="9">
        <v>7.6</v>
      </c>
      <c r="K243" s="9">
        <v>7.6</v>
      </c>
      <c r="L243" s="9">
        <v>7.7</v>
      </c>
      <c r="M243" s="9">
        <v>7.9</v>
      </c>
      <c r="N243" s="9">
        <v>8.1</v>
      </c>
      <c r="O243" s="9">
        <v>8.3000000000000007</v>
      </c>
      <c r="P243" s="9">
        <v>8.4</v>
      </c>
      <c r="Q243" s="9">
        <v>8.6</v>
      </c>
      <c r="R243" s="9">
        <v>8.6999999999999993</v>
      </c>
      <c r="S243" s="9">
        <v>8.8000000000000007</v>
      </c>
      <c r="T243" s="9">
        <v>8.8000000000000007</v>
      </c>
      <c r="U243" s="9">
        <v>8.8000000000000007</v>
      </c>
      <c r="V243" s="9">
        <v>8.8000000000000007</v>
      </c>
      <c r="W243" s="9">
        <v>8.9</v>
      </c>
      <c r="X243" s="9">
        <v>8.6</v>
      </c>
    </row>
    <row r="244" spans="1:26" x14ac:dyDescent="0.2">
      <c r="A244" s="7" t="str">
        <f>A2</f>
        <v>ARS Norte</v>
      </c>
      <c r="B244" s="330">
        <v>6.1978582512636926</v>
      </c>
      <c r="C244" s="330">
        <v>6.5285370235865283</v>
      </c>
      <c r="D244" s="330">
        <v>6.7186763386407531</v>
      </c>
      <c r="E244" s="330">
        <v>6.8415200975926123</v>
      </c>
      <c r="F244" s="330">
        <v>6.941503129559039</v>
      </c>
      <c r="G244" s="330">
        <v>7.0402591166920301</v>
      </c>
      <c r="H244" s="330">
        <v>7.2864763467964124</v>
      </c>
      <c r="I244" s="330">
        <v>7.4488980045887514</v>
      </c>
      <c r="J244" s="330">
        <v>7.5688816855753638</v>
      </c>
      <c r="K244" s="330">
        <v>7.6232598066659207</v>
      </c>
      <c r="L244" s="330">
        <v>7.5540669856459326</v>
      </c>
      <c r="M244" s="330">
        <v>7.7357876357610014</v>
      </c>
      <c r="N244" s="330">
        <v>7.9308591764107774</v>
      </c>
      <c r="O244" s="330">
        <v>8.2077344883283097</v>
      </c>
      <c r="P244" s="330">
        <v>8.409007964620768</v>
      </c>
      <c r="Q244" s="330">
        <v>8.5</v>
      </c>
      <c r="R244" s="330">
        <v>8.5528095413746463</v>
      </c>
      <c r="S244" s="330">
        <v>8.6474167939695974</v>
      </c>
      <c r="T244" s="330">
        <v>8.6959732204391056</v>
      </c>
      <c r="U244" s="330">
        <v>8.8823899067046934</v>
      </c>
      <c r="V244" s="330">
        <v>8.9257970106830147</v>
      </c>
      <c r="W244" s="330">
        <v>8.9660959237279894</v>
      </c>
      <c r="X244" s="330">
        <v>8.6070798195724656</v>
      </c>
    </row>
    <row r="245" spans="1:26" x14ac:dyDescent="0.2">
      <c r="A245" s="7" t="str">
        <f>A3</f>
        <v>ACES Gerês/Cabreira</v>
      </c>
      <c r="B245" s="10">
        <v>5.5742431523306104</v>
      </c>
      <c r="C245" s="10">
        <v>5.6845670053217221</v>
      </c>
      <c r="D245" s="10">
        <v>5.6225868725868722</v>
      </c>
      <c r="E245" s="10">
        <v>6.3375092114959468</v>
      </c>
      <c r="F245" s="10">
        <v>6.6434436426971892</v>
      </c>
      <c r="G245" s="10">
        <v>6.5432411869135176</v>
      </c>
      <c r="H245" s="10">
        <v>6.2402088772845952</v>
      </c>
      <c r="I245" s="10">
        <v>6.4314789687924021</v>
      </c>
      <c r="J245" s="10">
        <v>6.5167899829254416</v>
      </c>
      <c r="K245" s="10">
        <v>6.877828054298643</v>
      </c>
      <c r="L245" s="10">
        <v>6.6924066924066921</v>
      </c>
      <c r="M245" s="10">
        <v>6.8965517241379306</v>
      </c>
      <c r="N245" s="10">
        <v>6.8150684931506849</v>
      </c>
      <c r="O245" s="10">
        <v>6.6930550557754582</v>
      </c>
      <c r="P245" s="10">
        <v>7.1482889733840302</v>
      </c>
      <c r="Q245" s="10">
        <v>7.072368421052631</v>
      </c>
      <c r="R245" s="10">
        <v>6.9920844327176779</v>
      </c>
      <c r="S245" s="10">
        <v>6.8024062933826928</v>
      </c>
      <c r="T245" s="10">
        <v>6.4470588235294111</v>
      </c>
      <c r="U245" s="10">
        <v>7.8512396694214877</v>
      </c>
      <c r="V245" s="10">
        <v>7.280219780219781</v>
      </c>
      <c r="W245" s="10">
        <v>7.2759538598047913</v>
      </c>
      <c r="X245" s="10">
        <v>6.3429571303587045</v>
      </c>
    </row>
    <row r="246" spans="1:26" x14ac:dyDescent="0.2">
      <c r="N246" s="9"/>
      <c r="O246" s="9"/>
    </row>
    <row r="247" spans="1:26" x14ac:dyDescent="0.2">
      <c r="A247" s="61" t="s">
        <v>623</v>
      </c>
    </row>
    <row r="248" spans="1:26" x14ac:dyDescent="0.2">
      <c r="A248" s="8" t="s">
        <v>50</v>
      </c>
      <c r="B248" s="62">
        <v>1996</v>
      </c>
      <c r="C248" s="62">
        <v>1997</v>
      </c>
      <c r="D248" s="62">
        <v>1998</v>
      </c>
      <c r="E248" s="62">
        <v>1999</v>
      </c>
      <c r="F248" s="62">
        <v>2000</v>
      </c>
      <c r="G248" s="62">
        <v>2001</v>
      </c>
      <c r="H248" s="62">
        <v>2002</v>
      </c>
      <c r="I248" s="62">
        <v>2003</v>
      </c>
      <c r="J248" s="62">
        <v>2004</v>
      </c>
      <c r="K248" s="62">
        <v>2005</v>
      </c>
      <c r="L248" s="62">
        <v>2006</v>
      </c>
      <c r="M248" s="62">
        <v>2007</v>
      </c>
      <c r="N248" s="62">
        <v>2008</v>
      </c>
      <c r="O248" s="62">
        <v>2009</v>
      </c>
      <c r="P248" s="62">
        <v>2010</v>
      </c>
      <c r="Q248" s="62">
        <v>2011</v>
      </c>
      <c r="R248" s="62">
        <v>2012</v>
      </c>
      <c r="S248" s="62">
        <v>2013</v>
      </c>
      <c r="T248" s="62">
        <v>2014</v>
      </c>
      <c r="U248" s="62">
        <v>2015</v>
      </c>
      <c r="V248" s="62">
        <v>2016</v>
      </c>
      <c r="W248" s="62">
        <v>2017</v>
      </c>
      <c r="X248" s="62">
        <v>2018</v>
      </c>
      <c r="Y248" s="62">
        <v>2019</v>
      </c>
      <c r="Z248" s="62">
        <v>2020</v>
      </c>
    </row>
    <row r="249" spans="1:26" x14ac:dyDescent="0.2">
      <c r="A249" s="7" t="s">
        <v>58</v>
      </c>
      <c r="B249" s="78">
        <v>101466</v>
      </c>
      <c r="C249" s="78">
        <v>99355</v>
      </c>
      <c r="D249" s="78">
        <v>100844</v>
      </c>
      <c r="E249" s="78">
        <v>102665</v>
      </c>
      <c r="F249" s="78">
        <v>100021</v>
      </c>
      <c r="G249" s="78">
        <v>99706</v>
      </c>
      <c r="H249" s="78">
        <v>100880</v>
      </c>
      <c r="I249" s="78">
        <v>103321</v>
      </c>
      <c r="J249" s="78">
        <v>96946</v>
      </c>
      <c r="K249" s="78">
        <v>102323</v>
      </c>
      <c r="L249" s="78">
        <v>97038</v>
      </c>
      <c r="M249" s="78">
        <v>98668</v>
      </c>
      <c r="N249" s="78">
        <v>99401</v>
      </c>
      <c r="O249" s="78">
        <v>99335</v>
      </c>
      <c r="P249" s="78">
        <v>100837</v>
      </c>
      <c r="Q249" s="78">
        <v>97968</v>
      </c>
      <c r="R249" s="78">
        <v>102821</v>
      </c>
      <c r="S249" s="78">
        <v>101663</v>
      </c>
      <c r="T249" s="78">
        <v>99783</v>
      </c>
      <c r="U249" s="78">
        <v>103614</v>
      </c>
      <c r="V249" s="78">
        <v>105542</v>
      </c>
      <c r="W249" s="7">
        <v>104984</v>
      </c>
      <c r="X249" s="78">
        <v>108018</v>
      </c>
      <c r="Y249" s="7">
        <v>106842</v>
      </c>
      <c r="Z249" s="78">
        <v>118193</v>
      </c>
    </row>
    <row r="250" spans="1:26" x14ac:dyDescent="0.2">
      <c r="A250" s="7" t="str">
        <f>A2</f>
        <v>ARS Norte</v>
      </c>
      <c r="B250" s="331">
        <v>32009</v>
      </c>
      <c r="C250" s="331">
        <v>31386</v>
      </c>
      <c r="D250" s="331">
        <v>31569</v>
      </c>
      <c r="E250" s="331">
        <v>32432</v>
      </c>
      <c r="F250" s="331">
        <v>31335</v>
      </c>
      <c r="G250" s="331">
        <v>31775</v>
      </c>
      <c r="H250" s="331">
        <v>31713</v>
      </c>
      <c r="I250" s="331">
        <v>32917</v>
      </c>
      <c r="J250" s="331">
        <v>30679</v>
      </c>
      <c r="K250" s="331">
        <v>32322</v>
      </c>
      <c r="L250" s="331">
        <v>31048</v>
      </c>
      <c r="M250" s="331">
        <v>31504</v>
      </c>
      <c r="N250" s="331">
        <v>31285</v>
      </c>
      <c r="O250" s="331">
        <v>31610</v>
      </c>
      <c r="P250" s="331">
        <v>32181</v>
      </c>
      <c r="Q250" s="331">
        <v>31456</v>
      </c>
      <c r="R250" s="331">
        <v>33021</v>
      </c>
      <c r="S250" s="331">
        <v>32875</v>
      </c>
      <c r="T250" s="331">
        <v>32241</v>
      </c>
      <c r="U250" s="331">
        <v>33417</v>
      </c>
      <c r="V250" s="331">
        <v>33902</v>
      </c>
      <c r="W250" s="331">
        <v>34153</v>
      </c>
      <c r="X250" s="331">
        <v>35115</v>
      </c>
      <c r="Y250" s="331">
        <v>34808</v>
      </c>
      <c r="Z250" s="331">
        <v>39873</v>
      </c>
    </row>
    <row r="251" spans="1:26" x14ac:dyDescent="0.2">
      <c r="A251" s="7" t="str">
        <f>A3</f>
        <v>ACES Gerês/Cabreira</v>
      </c>
      <c r="B251" s="79">
        <v>1142</v>
      </c>
      <c r="C251" s="79">
        <v>1088</v>
      </c>
      <c r="D251" s="79">
        <v>1092</v>
      </c>
      <c r="E251" s="79">
        <v>1105</v>
      </c>
      <c r="F251" s="79">
        <v>1043</v>
      </c>
      <c r="G251" s="79">
        <v>1073</v>
      </c>
      <c r="H251" s="79">
        <v>1104</v>
      </c>
      <c r="I251" s="79">
        <v>1128</v>
      </c>
      <c r="J251" s="79">
        <v>1066</v>
      </c>
      <c r="K251" s="79">
        <v>1053</v>
      </c>
      <c r="L251" s="79">
        <v>1010</v>
      </c>
      <c r="M251" s="79">
        <v>1008</v>
      </c>
      <c r="N251" s="79">
        <v>1022</v>
      </c>
      <c r="O251" s="79">
        <v>1042</v>
      </c>
      <c r="P251" s="79">
        <v>1026</v>
      </c>
      <c r="Q251" s="79">
        <v>1082</v>
      </c>
      <c r="R251" s="79">
        <v>1087</v>
      </c>
      <c r="S251" s="79">
        <v>1033</v>
      </c>
      <c r="T251" s="79">
        <v>1008</v>
      </c>
      <c r="U251" s="79">
        <v>1064</v>
      </c>
      <c r="V251" s="79">
        <v>1052</v>
      </c>
      <c r="W251" s="79">
        <v>1059</v>
      </c>
      <c r="X251" s="79">
        <v>1117</v>
      </c>
      <c r="Y251" s="79">
        <v>1085</v>
      </c>
      <c r="Z251" s="79">
        <v>1209</v>
      </c>
    </row>
    <row r="252" spans="1:26" x14ac:dyDescent="0.2">
      <c r="N252" s="9"/>
      <c r="O252" s="9"/>
    </row>
    <row r="253" spans="1:26" x14ac:dyDescent="0.2">
      <c r="A253" s="61" t="s">
        <v>156</v>
      </c>
    </row>
    <row r="254" spans="1:26" x14ac:dyDescent="0.2">
      <c r="A254" s="8" t="s">
        <v>50</v>
      </c>
      <c r="B254" s="62">
        <v>1996</v>
      </c>
      <c r="C254" s="62">
        <v>1997</v>
      </c>
      <c r="D254" s="62">
        <v>1998</v>
      </c>
      <c r="E254" s="62">
        <v>1999</v>
      </c>
      <c r="F254" s="62">
        <v>2000</v>
      </c>
      <c r="G254" s="62">
        <v>2001</v>
      </c>
      <c r="H254" s="62">
        <v>2002</v>
      </c>
      <c r="I254" s="62">
        <v>2003</v>
      </c>
      <c r="J254" s="62">
        <v>2004</v>
      </c>
      <c r="K254" s="62">
        <v>2005</v>
      </c>
      <c r="L254" s="62">
        <v>2006</v>
      </c>
      <c r="M254" s="62">
        <v>2007</v>
      </c>
      <c r="N254" s="62">
        <v>2008</v>
      </c>
      <c r="O254" s="62">
        <v>2009</v>
      </c>
      <c r="P254" s="62">
        <v>2010</v>
      </c>
      <c r="Q254" s="62">
        <v>2011</v>
      </c>
      <c r="R254" s="62">
        <v>2012</v>
      </c>
      <c r="S254" s="62">
        <v>2013</v>
      </c>
      <c r="T254" s="62">
        <v>2014</v>
      </c>
      <c r="U254" s="62">
        <v>2015</v>
      </c>
      <c r="V254" s="62">
        <v>2016</v>
      </c>
      <c r="W254" s="62">
        <v>2017</v>
      </c>
      <c r="X254" s="62">
        <v>2018</v>
      </c>
      <c r="Y254" s="62">
        <v>2019</v>
      </c>
      <c r="Z254" s="62">
        <v>2020</v>
      </c>
    </row>
    <row r="255" spans="1:26" x14ac:dyDescent="0.2">
      <c r="A255" s="7" t="s">
        <v>58</v>
      </c>
      <c r="B255" s="9">
        <v>10.6</v>
      </c>
      <c r="C255" s="9">
        <v>10.3</v>
      </c>
      <c r="D255" s="9">
        <v>10.4</v>
      </c>
      <c r="E255" s="9">
        <v>10.5</v>
      </c>
      <c r="F255" s="9">
        <v>10.199999999999999</v>
      </c>
      <c r="G255" s="9">
        <v>10.1</v>
      </c>
      <c r="H255" s="9">
        <v>10.199999999999999</v>
      </c>
      <c r="I255" s="9">
        <v>10.4</v>
      </c>
      <c r="J255" s="9">
        <v>9.6999999999999993</v>
      </c>
      <c r="K255" s="9">
        <v>10.199999999999999</v>
      </c>
      <c r="L255" s="9">
        <v>9.6999999999999993</v>
      </c>
      <c r="M255" s="9">
        <v>9.8000000000000007</v>
      </c>
      <c r="N255" s="9">
        <v>9.9</v>
      </c>
      <c r="O255" s="9">
        <v>9.9</v>
      </c>
      <c r="P255" s="9">
        <v>10</v>
      </c>
      <c r="Q255" s="9">
        <v>9.8000000000000007</v>
      </c>
      <c r="R255" s="9">
        <v>10.3</v>
      </c>
      <c r="S255" s="9">
        <v>10.199999999999999</v>
      </c>
      <c r="T255" s="9">
        <v>10.1</v>
      </c>
      <c r="U255" s="9">
        <v>10.5</v>
      </c>
      <c r="V255" s="9">
        <v>10.7</v>
      </c>
      <c r="W255" s="9">
        <v>10.7</v>
      </c>
      <c r="X255" s="9">
        <v>11</v>
      </c>
      <c r="Y255" s="9">
        <v>10.9</v>
      </c>
      <c r="Z255" s="9">
        <v>12.1</v>
      </c>
    </row>
    <row r="256" spans="1:26" x14ac:dyDescent="0.2">
      <c r="A256" s="7" t="str">
        <f>A2</f>
        <v>ARS Norte</v>
      </c>
      <c r="B256" s="330">
        <v>8.966489464886104</v>
      </c>
      <c r="C256" s="330">
        <v>8.7437789444754976</v>
      </c>
      <c r="D256" s="330">
        <v>8.7436655232883975</v>
      </c>
      <c r="E256" s="330">
        <v>8.9285050617895383</v>
      </c>
      <c r="F256" s="330">
        <v>8.5674808393697823</v>
      </c>
      <c r="G256" s="330">
        <v>8.635475320749137</v>
      </c>
      <c r="H256" s="330">
        <v>8.5850991558243006</v>
      </c>
      <c r="I256" s="330">
        <v>8.8898131200159884</v>
      </c>
      <c r="J256" s="330">
        <v>8.2755502793156683</v>
      </c>
      <c r="K256" s="330">
        <v>8.7133518327840882</v>
      </c>
      <c r="L256" s="330">
        <v>8.3662368128970677</v>
      </c>
      <c r="M256" s="330">
        <v>8.4869375002946477</v>
      </c>
      <c r="N256" s="330">
        <v>8.4359957751260417</v>
      </c>
      <c r="O256" s="330">
        <v>8.5392090439435648</v>
      </c>
      <c r="P256" s="330">
        <v>8.715490856737544</v>
      </c>
      <c r="Q256" s="330">
        <v>8.5405515329402171</v>
      </c>
      <c r="R256" s="330">
        <v>8.9986044682631672</v>
      </c>
      <c r="S256" s="330">
        <v>9.0113636379210789</v>
      </c>
      <c r="T256" s="330">
        <v>8.8915020808475571</v>
      </c>
      <c r="U256" s="330">
        <v>9.2672245249081087</v>
      </c>
      <c r="V256" s="330">
        <v>9.4501823582472646</v>
      </c>
      <c r="W256" s="330">
        <v>9.5566148211055317</v>
      </c>
      <c r="X256" s="330">
        <v>9.8421307098862751</v>
      </c>
      <c r="Y256" s="330">
        <v>9.7571408729260494</v>
      </c>
      <c r="Z256" s="330">
        <v>11.186476912057676</v>
      </c>
    </row>
    <row r="257" spans="1:26" x14ac:dyDescent="0.2">
      <c r="A257" s="7" t="str">
        <f>A3</f>
        <v>ACES Gerês/Cabreira</v>
      </c>
      <c r="B257" s="10">
        <v>10.54707161757168</v>
      </c>
      <c r="C257" s="10">
        <v>10.017401552328954</v>
      </c>
      <c r="D257" s="10">
        <v>10.015913562299074</v>
      </c>
      <c r="E257" s="10">
        <v>10.086488213413659</v>
      </c>
      <c r="F257" s="10">
        <v>9.4607036114852772</v>
      </c>
      <c r="G257" s="10">
        <v>9.6785686903263919</v>
      </c>
      <c r="H257" s="10">
        <v>9.9283700476184045</v>
      </c>
      <c r="I257" s="10">
        <v>10.135135135135135</v>
      </c>
      <c r="J257" s="10">
        <v>9.5856844187667196</v>
      </c>
      <c r="K257" s="10">
        <v>9.4811480022509844</v>
      </c>
      <c r="L257" s="10">
        <v>9.1061543177597049</v>
      </c>
      <c r="M257" s="10">
        <v>9.1034706982036901</v>
      </c>
      <c r="N257" s="10">
        <v>9.2597626166530755</v>
      </c>
      <c r="O257" s="10">
        <v>9.4803977763827092</v>
      </c>
      <c r="P257" s="10">
        <v>9.3796281059733424</v>
      </c>
      <c r="Q257" s="10">
        <v>9.9318447805034769</v>
      </c>
      <c r="R257" s="10">
        <v>10.017002179412158</v>
      </c>
      <c r="S257" s="10">
        <v>9.5720825070887159</v>
      </c>
      <c r="T257" s="10">
        <v>9.3971556823425768</v>
      </c>
      <c r="U257" s="10">
        <v>9.9774943735933981</v>
      </c>
      <c r="V257" s="10">
        <v>9.930524090016613</v>
      </c>
      <c r="W257" s="10">
        <v>10.058126282197401</v>
      </c>
      <c r="X257" s="10">
        <v>10.648388680486375</v>
      </c>
      <c r="Y257" s="10">
        <v>10.359478684298466</v>
      </c>
      <c r="Z257" s="10">
        <v>11.559146210292324</v>
      </c>
    </row>
    <row r="259" spans="1:26" x14ac:dyDescent="0.2">
      <c r="A259" s="61" t="s">
        <v>175</v>
      </c>
    </row>
    <row r="260" spans="1:26" x14ac:dyDescent="0.2">
      <c r="A260" s="8" t="s">
        <v>50</v>
      </c>
      <c r="B260" s="8" t="s">
        <v>558</v>
      </c>
      <c r="C260" s="8" t="s">
        <v>559</v>
      </c>
      <c r="D260" s="8" t="s">
        <v>560</v>
      </c>
      <c r="E260" s="8" t="s">
        <v>561</v>
      </c>
      <c r="F260" s="8" t="s">
        <v>562</v>
      </c>
      <c r="G260" s="8" t="s">
        <v>563</v>
      </c>
      <c r="H260" s="8" t="s">
        <v>564</v>
      </c>
      <c r="I260" s="8" t="s">
        <v>565</v>
      </c>
      <c r="J260" s="8" t="s">
        <v>566</v>
      </c>
      <c r="K260" s="8" t="s">
        <v>567</v>
      </c>
      <c r="L260" s="8" t="s">
        <v>142</v>
      </c>
      <c r="M260" s="8" t="s">
        <v>159</v>
      </c>
      <c r="N260" s="8" t="s">
        <v>160</v>
      </c>
      <c r="O260" s="8" t="s">
        <v>143</v>
      </c>
      <c r="P260" s="8" t="s">
        <v>161</v>
      </c>
      <c r="Q260" s="497" t="s">
        <v>162</v>
      </c>
      <c r="R260" s="497" t="s">
        <v>144</v>
      </c>
      <c r="S260" s="497" t="s">
        <v>163</v>
      </c>
      <c r="T260" s="497" t="s">
        <v>164</v>
      </c>
      <c r="U260" s="497" t="s">
        <v>165</v>
      </c>
      <c r="V260" s="497" t="s">
        <v>166</v>
      </c>
      <c r="W260" s="497" t="s">
        <v>167</v>
      </c>
      <c r="X260" s="497" t="s">
        <v>145</v>
      </c>
    </row>
    <row r="261" spans="1:26" x14ac:dyDescent="0.2">
      <c r="A261" s="7" t="s">
        <v>58</v>
      </c>
      <c r="B261" s="9">
        <v>6.2</v>
      </c>
      <c r="C261" s="9">
        <v>5.8</v>
      </c>
      <c r="D261" s="9">
        <v>5.5</v>
      </c>
      <c r="E261" s="9">
        <v>5.2</v>
      </c>
      <c r="F261" s="9">
        <v>5</v>
      </c>
      <c r="G261" s="9">
        <v>4.5999999999999996</v>
      </c>
      <c r="H261" s="9">
        <v>4.3</v>
      </c>
      <c r="I261" s="9">
        <v>3.7</v>
      </c>
      <c r="J261" s="9">
        <v>3.5</v>
      </c>
      <c r="K261" s="9">
        <v>3.4</v>
      </c>
      <c r="L261" s="9">
        <v>3.3</v>
      </c>
      <c r="M261" s="9">
        <v>3.4</v>
      </c>
      <c r="N261" s="9">
        <v>3.1</v>
      </c>
      <c r="O261" s="9">
        <v>3</v>
      </c>
      <c r="P261" s="9">
        <v>2.9</v>
      </c>
      <c r="Q261" s="9">
        <v>3.1</v>
      </c>
      <c r="R261" s="9">
        <v>3</v>
      </c>
      <c r="S261" s="9">
        <v>2.9</v>
      </c>
      <c r="T261" s="9">
        <v>3</v>
      </c>
      <c r="U261" s="9">
        <v>2.9</v>
      </c>
      <c r="V261" s="9">
        <v>3.1</v>
      </c>
      <c r="W261" s="9">
        <v>2.9</v>
      </c>
      <c r="X261" s="9">
        <v>2.8</v>
      </c>
    </row>
    <row r="262" spans="1:26" x14ac:dyDescent="0.2">
      <c r="A262" s="7" t="str">
        <f>A2</f>
        <v>ARS Norte</v>
      </c>
      <c r="B262" s="330">
        <v>7.090509625578072</v>
      </c>
      <c r="C262" s="330">
        <v>6.6669215184066664</v>
      </c>
      <c r="D262" s="330">
        <v>6.2654926471706434</v>
      </c>
      <c r="E262" s="330">
        <v>6.1149801571982279</v>
      </c>
      <c r="F262" s="330">
        <v>5.7179161372299872</v>
      </c>
      <c r="G262" s="330">
        <v>5.1839614580196773</v>
      </c>
      <c r="H262" s="330">
        <v>4.5556178975488431</v>
      </c>
      <c r="I262" s="330">
        <v>4.0151567823124523</v>
      </c>
      <c r="J262" s="330">
        <v>3.6376733297316766</v>
      </c>
      <c r="K262" s="330">
        <v>3.471055872802598</v>
      </c>
      <c r="L262" s="330">
        <v>3.0717703349282299</v>
      </c>
      <c r="M262" s="330">
        <v>3.1369299517623035</v>
      </c>
      <c r="N262" s="330">
        <v>2.6416260454359684</v>
      </c>
      <c r="O262" s="330">
        <v>2.8189010401127561</v>
      </c>
      <c r="P262" s="330">
        <v>2.6512955926236019</v>
      </c>
      <c r="Q262" s="330">
        <v>2.9147465437788016</v>
      </c>
      <c r="R262" s="330">
        <v>2.766506824050166</v>
      </c>
      <c r="S262" s="330">
        <v>2.7171871478300069</v>
      </c>
      <c r="T262" s="330">
        <v>2.929014472777395</v>
      </c>
      <c r="U262" s="330">
        <v>2.6586745298980037</v>
      </c>
      <c r="V262" s="330">
        <v>2.7098965421720118</v>
      </c>
      <c r="W262" s="330">
        <v>2.4078217725459674</v>
      </c>
      <c r="X262" s="330">
        <v>2.5011954242836651</v>
      </c>
    </row>
    <row r="263" spans="1:26" x14ac:dyDescent="0.2">
      <c r="A263" s="7" t="str">
        <f>A3</f>
        <v>ACES Gerês/Cabreira</v>
      </c>
      <c r="B263" s="10">
        <v>6.2469966362325806</v>
      </c>
      <c r="C263" s="10">
        <v>8.4663763909046938</v>
      </c>
      <c r="D263" s="10">
        <v>8.4459459459459456</v>
      </c>
      <c r="E263" s="10">
        <v>9.3343158929010084</v>
      </c>
      <c r="F263" s="10">
        <v>6.966907190843493</v>
      </c>
      <c r="G263" s="10">
        <v>6.0867359878265281</v>
      </c>
      <c r="H263" s="10">
        <v>4.6997389033942563</v>
      </c>
      <c r="I263" s="10">
        <v>2.9850746268656718</v>
      </c>
      <c r="J263" s="10">
        <v>1.9920318725099602</v>
      </c>
      <c r="K263" s="10">
        <v>2.1116138763197587</v>
      </c>
      <c r="L263" s="10">
        <v>1.287001287001287</v>
      </c>
      <c r="M263" s="10">
        <v>2.6782725142283228</v>
      </c>
      <c r="N263" s="10">
        <v>2.054794520547945</v>
      </c>
      <c r="O263" s="10">
        <v>2.1590500179920835</v>
      </c>
      <c r="P263" s="10">
        <v>1.1406844106463878</v>
      </c>
      <c r="Q263" s="10">
        <v>1.6447368421052631</v>
      </c>
      <c r="R263" s="10">
        <v>1.759014951627089</v>
      </c>
      <c r="S263" s="10">
        <v>2.7764923646459971</v>
      </c>
      <c r="T263" s="10">
        <v>2.3529411764705879</v>
      </c>
      <c r="U263" s="10">
        <v>2.2956841138659319</v>
      </c>
      <c r="V263" s="10">
        <v>1.8315018315018314</v>
      </c>
      <c r="W263" s="10">
        <v>1.7746228926353151</v>
      </c>
      <c r="X263" s="10">
        <v>2.6246719160104988</v>
      </c>
    </row>
    <row r="264" spans="1:26" x14ac:dyDescent="0.2">
      <c r="N264" s="9"/>
      <c r="O264" s="9"/>
      <c r="P264" s="9"/>
      <c r="Q264" s="9"/>
    </row>
    <row r="265" spans="1:26" x14ac:dyDescent="0.2">
      <c r="A265" s="61" t="s">
        <v>176</v>
      </c>
    </row>
    <row r="266" spans="1:26" x14ac:dyDescent="0.2">
      <c r="A266" s="8" t="s">
        <v>50</v>
      </c>
      <c r="B266" s="8" t="s">
        <v>558</v>
      </c>
      <c r="C266" s="8" t="s">
        <v>559</v>
      </c>
      <c r="D266" s="8" t="s">
        <v>560</v>
      </c>
      <c r="E266" s="8" t="s">
        <v>561</v>
      </c>
      <c r="F266" s="8" t="s">
        <v>562</v>
      </c>
      <c r="G266" s="8" t="s">
        <v>563</v>
      </c>
      <c r="H266" s="8" t="s">
        <v>564</v>
      </c>
      <c r="I266" s="8" t="s">
        <v>565</v>
      </c>
      <c r="J266" s="8" t="s">
        <v>566</v>
      </c>
      <c r="K266" s="8" t="s">
        <v>567</v>
      </c>
      <c r="L266" s="8" t="s">
        <v>142</v>
      </c>
      <c r="M266" s="8" t="s">
        <v>159</v>
      </c>
      <c r="N266" s="8" t="s">
        <v>160</v>
      </c>
      <c r="O266" s="8" t="s">
        <v>143</v>
      </c>
      <c r="P266" s="8" t="s">
        <v>161</v>
      </c>
      <c r="Q266" s="497" t="s">
        <v>162</v>
      </c>
      <c r="R266" s="497" t="s">
        <v>144</v>
      </c>
      <c r="S266" s="497" t="s">
        <v>163</v>
      </c>
      <c r="T266" s="497" t="s">
        <v>164</v>
      </c>
      <c r="U266" s="497" t="s">
        <v>165</v>
      </c>
      <c r="V266" s="497" t="s">
        <v>166</v>
      </c>
      <c r="W266" s="497" t="s">
        <v>167</v>
      </c>
      <c r="X266" s="497" t="s">
        <v>145</v>
      </c>
    </row>
    <row r="267" spans="1:26" x14ac:dyDescent="0.2">
      <c r="A267" s="7" t="s">
        <v>58</v>
      </c>
      <c r="B267" s="9">
        <v>3.9</v>
      </c>
      <c r="C267" s="9">
        <v>3.7</v>
      </c>
      <c r="D267" s="9">
        <v>3.4</v>
      </c>
      <c r="E267" s="9">
        <v>3.2</v>
      </c>
      <c r="F267" s="9">
        <v>3.1</v>
      </c>
      <c r="G267" s="9">
        <v>2.9</v>
      </c>
      <c r="H267" s="9">
        <v>2.8</v>
      </c>
      <c r="I267" s="9">
        <v>2.4</v>
      </c>
      <c r="J267" s="9">
        <v>2.2000000000000002</v>
      </c>
      <c r="K267" s="9">
        <v>2.1</v>
      </c>
      <c r="L267" s="9">
        <v>2.1</v>
      </c>
      <c r="M267" s="9">
        <v>2.2000000000000002</v>
      </c>
      <c r="N267" s="9">
        <v>2</v>
      </c>
      <c r="O267" s="9">
        <v>2.1</v>
      </c>
      <c r="P267" s="9">
        <v>2.1</v>
      </c>
      <c r="Q267" s="9">
        <v>2.2000000000000002</v>
      </c>
      <c r="R267" s="9">
        <v>2.1</v>
      </c>
      <c r="S267" s="9">
        <v>2</v>
      </c>
      <c r="T267" s="9">
        <v>2.2000000000000002</v>
      </c>
      <c r="U267" s="9">
        <v>2.1</v>
      </c>
      <c r="V267" s="9">
        <v>2.1</v>
      </c>
      <c r="W267" s="9">
        <v>1.9</v>
      </c>
      <c r="X267" s="9">
        <v>1.9</v>
      </c>
    </row>
    <row r="268" spans="1:26" x14ac:dyDescent="0.2">
      <c r="A268" s="7" t="str">
        <f>A2</f>
        <v>ARS Norte</v>
      </c>
      <c r="B268" s="330">
        <v>4.4325287691858586</v>
      </c>
      <c r="C268" s="330">
        <v>4.1974081578041975</v>
      </c>
      <c r="D268" s="330">
        <v>3.9311404109068238</v>
      </c>
      <c r="E268" s="330">
        <v>3.8141416637069754</v>
      </c>
      <c r="F268" s="330">
        <v>3.655073964264985</v>
      </c>
      <c r="G268" s="330">
        <v>3.3203395209921953</v>
      </c>
      <c r="H268" s="330">
        <v>3.0063728404780052</v>
      </c>
      <c r="I268" s="330">
        <v>2.5637905861086003</v>
      </c>
      <c r="J268" s="330">
        <v>2.2600396182243832</v>
      </c>
      <c r="K268" s="330">
        <v>2.108759750681148</v>
      </c>
      <c r="L268" s="330">
        <v>1.8660287081339713</v>
      </c>
      <c r="M268" s="330">
        <v>1.9630473597506242</v>
      </c>
      <c r="N268" s="330">
        <v>1.6946280291476021</v>
      </c>
      <c r="O268" s="330">
        <v>1.8929846400757193</v>
      </c>
      <c r="P268" s="330">
        <v>1.8033103625941909</v>
      </c>
      <c r="Q268" s="330">
        <v>2.0161290322580645</v>
      </c>
      <c r="R268" s="330">
        <v>1.8935202262387802</v>
      </c>
      <c r="S268" s="330">
        <v>1.928326362976134</v>
      </c>
      <c r="T268" s="330">
        <v>2.1783006793344493</v>
      </c>
      <c r="U268" s="330">
        <v>1.9940058974235029</v>
      </c>
      <c r="V268" s="330">
        <v>2.0354334027869778</v>
      </c>
      <c r="W268" s="330">
        <v>1.7146609592372799</v>
      </c>
      <c r="X268" s="330">
        <v>1.7410281874915707</v>
      </c>
    </row>
    <row r="269" spans="1:26" x14ac:dyDescent="0.2">
      <c r="A269" s="7" t="str">
        <f>A3</f>
        <v>ACES Gerês/Cabreira</v>
      </c>
      <c r="B269" s="10">
        <v>3.363767419509851</v>
      </c>
      <c r="C269" s="10">
        <v>3.6284470246734397</v>
      </c>
      <c r="D269" s="10">
        <v>3.6196911196911197</v>
      </c>
      <c r="E269" s="10">
        <v>4.9127978383689515</v>
      </c>
      <c r="F269" s="10">
        <v>4.9763622791739239</v>
      </c>
      <c r="G269" s="10">
        <v>4.3114379913771241</v>
      </c>
      <c r="H269" s="10">
        <v>3.133159268929504</v>
      </c>
      <c r="I269" s="10">
        <v>1.6282225237449117</v>
      </c>
      <c r="J269" s="10">
        <v>0.8537279453614115</v>
      </c>
      <c r="K269" s="10">
        <v>0.60331825037707398</v>
      </c>
      <c r="L269" s="10">
        <v>0.32175032175032175</v>
      </c>
      <c r="M269" s="10">
        <v>1.0043521928356209</v>
      </c>
      <c r="N269" s="10">
        <v>1.3698630136986301</v>
      </c>
      <c r="O269" s="10">
        <v>1.4393666786613888</v>
      </c>
      <c r="P269" s="10">
        <v>0.76045627376425851</v>
      </c>
      <c r="Q269" s="10">
        <v>0.82236842105263153</v>
      </c>
      <c r="R269" s="10">
        <v>0.87950747581354449</v>
      </c>
      <c r="S269" s="10">
        <v>1.3882461823229986</v>
      </c>
      <c r="T269" s="10">
        <v>0.94117647058823528</v>
      </c>
      <c r="U269" s="10">
        <v>0.91827364554637281</v>
      </c>
      <c r="V269" s="10">
        <v>0.91575091575091572</v>
      </c>
      <c r="W269" s="10">
        <v>0.88731144631765757</v>
      </c>
      <c r="X269" s="10">
        <v>1.7497812773403325</v>
      </c>
    </row>
    <row r="270" spans="1:26" x14ac:dyDescent="0.2">
      <c r="N270" s="9"/>
      <c r="O270" s="9"/>
      <c r="P270" s="9"/>
      <c r="Q270" s="9"/>
    </row>
    <row r="271" spans="1:26" x14ac:dyDescent="0.2">
      <c r="A271" s="61" t="s">
        <v>177</v>
      </c>
    </row>
    <row r="272" spans="1:26" x14ac:dyDescent="0.2">
      <c r="A272" s="8" t="s">
        <v>50</v>
      </c>
      <c r="B272" s="8" t="s">
        <v>558</v>
      </c>
      <c r="C272" s="8" t="s">
        <v>559</v>
      </c>
      <c r="D272" s="8" t="s">
        <v>560</v>
      </c>
      <c r="E272" s="8" t="s">
        <v>561</v>
      </c>
      <c r="F272" s="8" t="s">
        <v>562</v>
      </c>
      <c r="G272" s="8" t="s">
        <v>563</v>
      </c>
      <c r="H272" s="8" t="s">
        <v>564</v>
      </c>
      <c r="I272" s="8" t="s">
        <v>565</v>
      </c>
      <c r="J272" s="8" t="s">
        <v>566</v>
      </c>
      <c r="K272" s="8" t="s">
        <v>567</v>
      </c>
      <c r="L272" s="8" t="s">
        <v>142</v>
      </c>
      <c r="M272" s="8" t="s">
        <v>159</v>
      </c>
      <c r="N272" s="8" t="s">
        <v>160</v>
      </c>
      <c r="O272" s="8" t="s">
        <v>143</v>
      </c>
      <c r="P272" s="8" t="s">
        <v>161</v>
      </c>
      <c r="Q272" s="497" t="s">
        <v>162</v>
      </c>
      <c r="R272" s="497" t="s">
        <v>144</v>
      </c>
      <c r="S272" s="497" t="s">
        <v>163</v>
      </c>
      <c r="T272" s="497" t="s">
        <v>164</v>
      </c>
      <c r="U272" s="497" t="s">
        <v>165</v>
      </c>
      <c r="V272" s="497" t="s">
        <v>166</v>
      </c>
      <c r="W272" s="497" t="s">
        <v>167</v>
      </c>
      <c r="X272" s="497" t="s">
        <v>145</v>
      </c>
    </row>
    <row r="273" spans="1:24" x14ac:dyDescent="0.2">
      <c r="A273" s="7" t="s">
        <v>58</v>
      </c>
      <c r="B273" s="9">
        <v>2.8</v>
      </c>
      <c r="C273" s="9">
        <v>2.7</v>
      </c>
      <c r="D273" s="9">
        <v>2.6</v>
      </c>
      <c r="E273" s="9">
        <v>2.4</v>
      </c>
      <c r="F273" s="9">
        <v>2.2999999999999998</v>
      </c>
      <c r="G273" s="9">
        <v>2.2000000000000002</v>
      </c>
      <c r="H273" s="9">
        <v>2.1</v>
      </c>
      <c r="I273" s="9">
        <v>1.8</v>
      </c>
      <c r="J273" s="9">
        <v>1.6</v>
      </c>
      <c r="K273" s="9">
        <v>1.6</v>
      </c>
      <c r="L273" s="9">
        <v>1.5</v>
      </c>
      <c r="M273" s="9">
        <v>1.5</v>
      </c>
      <c r="N273" s="9">
        <v>1.4</v>
      </c>
      <c r="O273" s="9">
        <v>1.4</v>
      </c>
      <c r="P273" s="9">
        <v>1.4</v>
      </c>
      <c r="Q273" s="9">
        <v>1.4</v>
      </c>
      <c r="R273" s="9">
        <v>1.4</v>
      </c>
      <c r="S273" s="9">
        <v>1.3</v>
      </c>
      <c r="T273" s="9">
        <v>1.4</v>
      </c>
      <c r="U273" s="9">
        <v>1.3</v>
      </c>
      <c r="V273" s="9">
        <v>1.4</v>
      </c>
      <c r="W273" s="9">
        <v>1.3</v>
      </c>
      <c r="X273" s="9">
        <v>1.3</v>
      </c>
    </row>
    <row r="274" spans="1:24" x14ac:dyDescent="0.2">
      <c r="A274" s="7" t="str">
        <f>A2</f>
        <v>ARS Norte</v>
      </c>
      <c r="B274" s="330">
        <v>3.3032710064989934</v>
      </c>
      <c r="C274" s="330">
        <v>3.1117397454031117</v>
      </c>
      <c r="D274" s="330">
        <v>2.9198412336329209</v>
      </c>
      <c r="E274" s="330">
        <v>2.887629518676941</v>
      </c>
      <c r="F274" s="330">
        <v>2.8785668345177027</v>
      </c>
      <c r="G274" s="330">
        <v>2.5797735984179559</v>
      </c>
      <c r="H274" s="330">
        <v>2.2610603535628448</v>
      </c>
      <c r="I274" s="330">
        <v>1.8163804491413473</v>
      </c>
      <c r="J274" s="330">
        <v>1.5397082658022689</v>
      </c>
      <c r="K274" s="330">
        <v>1.4089500989064307</v>
      </c>
      <c r="L274" s="330">
        <v>1.2535885167464114</v>
      </c>
      <c r="M274" s="330">
        <v>1.3218509859627317</v>
      </c>
      <c r="N274" s="330">
        <v>1.1862396204033216</v>
      </c>
      <c r="O274" s="330">
        <v>1.3374348000534975</v>
      </c>
      <c r="P274" s="330">
        <v>1.2344088791567376</v>
      </c>
      <c r="Q274" s="330">
        <v>1.3479262672811061</v>
      </c>
      <c r="R274" s="330">
        <v>1.2418541743514078</v>
      </c>
      <c r="S274" s="330">
        <v>1.3022463749968696</v>
      </c>
      <c r="T274" s="330">
        <v>1.4645072363886975</v>
      </c>
      <c r="U274" s="330">
        <v>1.3414221491758109</v>
      </c>
      <c r="V274" s="330">
        <v>1.4934540943525756</v>
      </c>
      <c r="W274" s="330">
        <v>1.3011966144566594</v>
      </c>
      <c r="X274" s="330">
        <v>1.3486838072117802</v>
      </c>
    </row>
    <row r="275" spans="1:24" x14ac:dyDescent="0.2">
      <c r="A275" s="7" t="str">
        <f>A3</f>
        <v>ACES Gerês/Cabreira</v>
      </c>
      <c r="B275" s="10">
        <v>1.9221528111484865</v>
      </c>
      <c r="C275" s="10">
        <v>2.6608611514271892</v>
      </c>
      <c r="D275" s="10">
        <v>3.1370656370656369</v>
      </c>
      <c r="E275" s="10">
        <v>4.1758781626136088</v>
      </c>
      <c r="F275" s="10">
        <v>3.9810898233391394</v>
      </c>
      <c r="G275" s="10">
        <v>3.2969819934060358</v>
      </c>
      <c r="H275" s="10">
        <v>2.3498694516971281</v>
      </c>
      <c r="I275" s="10">
        <v>1.3568521031207597</v>
      </c>
      <c r="J275" s="10">
        <v>0.8537279453614115</v>
      </c>
      <c r="K275" s="10">
        <v>0.60331825037707398</v>
      </c>
      <c r="L275" s="10">
        <v>0.32175032175032175</v>
      </c>
      <c r="M275" s="10">
        <v>0.6695681285570807</v>
      </c>
      <c r="N275" s="10">
        <v>0.68493150684931503</v>
      </c>
      <c r="O275" s="10">
        <v>0.71968333933069439</v>
      </c>
      <c r="P275" s="10">
        <v>0.38022813688212925</v>
      </c>
      <c r="Q275" s="10">
        <v>0.82236842105263153</v>
      </c>
      <c r="R275" s="10">
        <v>0.87950747581354449</v>
      </c>
      <c r="S275" s="10">
        <v>0.92549745488199908</v>
      </c>
      <c r="T275" s="10">
        <v>0.47058823529411764</v>
      </c>
      <c r="U275" s="10">
        <v>0.4591368227731864</v>
      </c>
      <c r="V275" s="10">
        <v>0.91575091575091572</v>
      </c>
      <c r="W275" s="10">
        <v>0.88731144631765757</v>
      </c>
      <c r="X275" s="10">
        <v>1.7497812773403325</v>
      </c>
    </row>
    <row r="276" spans="1:24" x14ac:dyDescent="0.2">
      <c r="N276" s="9"/>
      <c r="O276" s="9"/>
      <c r="P276" s="9"/>
      <c r="Q276" s="9"/>
    </row>
    <row r="277" spans="1:24" x14ac:dyDescent="0.2">
      <c r="A277" s="61" t="s">
        <v>178</v>
      </c>
    </row>
    <row r="278" spans="1:24" x14ac:dyDescent="0.2">
      <c r="A278" s="8" t="s">
        <v>50</v>
      </c>
      <c r="B278" s="8" t="s">
        <v>558</v>
      </c>
      <c r="C278" s="8" t="s">
        <v>559</v>
      </c>
      <c r="D278" s="8" t="s">
        <v>560</v>
      </c>
      <c r="E278" s="8" t="s">
        <v>561</v>
      </c>
      <c r="F278" s="8" t="s">
        <v>562</v>
      </c>
      <c r="G278" s="8" t="s">
        <v>563</v>
      </c>
      <c r="H278" s="8" t="s">
        <v>564</v>
      </c>
      <c r="I278" s="8" t="s">
        <v>565</v>
      </c>
      <c r="J278" s="8" t="s">
        <v>566</v>
      </c>
      <c r="K278" s="8" t="s">
        <v>567</v>
      </c>
      <c r="L278" s="8" t="s">
        <v>142</v>
      </c>
      <c r="M278" s="8" t="s">
        <v>159</v>
      </c>
      <c r="N278" s="8" t="s">
        <v>160</v>
      </c>
      <c r="O278" s="8" t="s">
        <v>143</v>
      </c>
      <c r="P278" s="8" t="s">
        <v>161</v>
      </c>
      <c r="Q278" s="497" t="s">
        <v>162</v>
      </c>
      <c r="R278" s="497" t="s">
        <v>144</v>
      </c>
      <c r="S278" s="497" t="s">
        <v>163</v>
      </c>
      <c r="T278" s="497" t="s">
        <v>164</v>
      </c>
      <c r="U278" s="497" t="s">
        <v>165</v>
      </c>
      <c r="V278" s="497" t="s">
        <v>166</v>
      </c>
      <c r="W278" s="497" t="s">
        <v>167</v>
      </c>
      <c r="X278" s="497" t="s">
        <v>145</v>
      </c>
    </row>
    <row r="279" spans="1:24" x14ac:dyDescent="0.2">
      <c r="A279" s="7" t="s">
        <v>58</v>
      </c>
      <c r="B279" s="9">
        <v>2.2999999999999998</v>
      </c>
      <c r="C279" s="9">
        <v>2.1</v>
      </c>
      <c r="D279" s="9">
        <v>2.1</v>
      </c>
      <c r="E279" s="9">
        <v>2</v>
      </c>
      <c r="F279" s="9">
        <v>1.9</v>
      </c>
      <c r="G279" s="9">
        <v>1.7</v>
      </c>
      <c r="H279" s="9">
        <v>1.4</v>
      </c>
      <c r="I279" s="9">
        <v>1.3</v>
      </c>
      <c r="J279" s="9">
        <v>1.2</v>
      </c>
      <c r="K279" s="9">
        <v>1.3</v>
      </c>
      <c r="L279" s="9">
        <v>1.2</v>
      </c>
      <c r="M279" s="9">
        <v>1.2</v>
      </c>
      <c r="N279" s="9">
        <v>1.1000000000000001</v>
      </c>
      <c r="O279" s="9">
        <v>0.9</v>
      </c>
      <c r="P279" s="9">
        <v>0.9</v>
      </c>
      <c r="Q279" s="9">
        <v>1</v>
      </c>
      <c r="R279" s="9">
        <v>1</v>
      </c>
      <c r="S279" s="9">
        <v>0.9</v>
      </c>
      <c r="T279" s="9">
        <v>0.8</v>
      </c>
      <c r="U279" s="9">
        <v>0.9</v>
      </c>
      <c r="V279" s="9">
        <v>1</v>
      </c>
      <c r="W279" s="9">
        <v>1</v>
      </c>
      <c r="X279" s="9">
        <v>0.9</v>
      </c>
    </row>
    <row r="280" spans="1:24" x14ac:dyDescent="0.2">
      <c r="A280" s="7" t="str">
        <f>A2</f>
        <v>ARS Norte</v>
      </c>
      <c r="B280" s="330">
        <v>2.6579808563922134</v>
      </c>
      <c r="C280" s="330">
        <v>2.4695133606024693</v>
      </c>
      <c r="D280" s="330">
        <v>2.3343522362638196</v>
      </c>
      <c r="E280" s="330">
        <v>2.300838493491252</v>
      </c>
      <c r="F280" s="330">
        <v>2.0628421729650022</v>
      </c>
      <c r="G280" s="330">
        <v>1.8636219370274822</v>
      </c>
      <c r="H280" s="330">
        <v>1.5492450570708383</v>
      </c>
      <c r="I280" s="330">
        <v>1.4513661962038518</v>
      </c>
      <c r="J280" s="330">
        <v>1.3776337115072932</v>
      </c>
      <c r="K280" s="330">
        <v>1.3622961221214498</v>
      </c>
      <c r="L280" s="330">
        <v>1.2057416267942584</v>
      </c>
      <c r="M280" s="330">
        <v>1.1738825920116798</v>
      </c>
      <c r="N280" s="330">
        <v>0.94699801628836588</v>
      </c>
      <c r="O280" s="330">
        <v>0.92591640003703668</v>
      </c>
      <c r="P280" s="330">
        <v>0.84798523002941106</v>
      </c>
      <c r="Q280" s="330">
        <v>0.89861751152073732</v>
      </c>
      <c r="R280" s="330">
        <v>0.87298659781138577</v>
      </c>
      <c r="S280" s="330">
        <v>0.7888607848538729</v>
      </c>
      <c r="T280" s="330">
        <v>0.75071379344294575</v>
      </c>
      <c r="U280" s="330">
        <v>0.67675351670131001</v>
      </c>
      <c r="V280" s="330">
        <v>0.68650712401690972</v>
      </c>
      <c r="W280" s="330">
        <v>0.70532152933164705</v>
      </c>
      <c r="X280" s="330">
        <v>0.7601672367920943</v>
      </c>
    </row>
    <row r="281" spans="1:24" x14ac:dyDescent="0.2">
      <c r="A281" s="7" t="str">
        <f>A3</f>
        <v>ACES Gerês/Cabreira</v>
      </c>
      <c r="B281" s="10">
        <v>2.8832292167227291</v>
      </c>
      <c r="C281" s="10">
        <v>4.8379293662312532</v>
      </c>
      <c r="D281" s="10">
        <v>4.8262548262548259</v>
      </c>
      <c r="E281" s="10">
        <v>4.421518054532056</v>
      </c>
      <c r="F281" s="10">
        <v>1.9905449116695697</v>
      </c>
      <c r="G281" s="10">
        <v>1.775297996449404</v>
      </c>
      <c r="H281" s="10">
        <v>1.566579634464752</v>
      </c>
      <c r="I281" s="10">
        <v>1.3568521031207597</v>
      </c>
      <c r="J281" s="10">
        <v>1.1383039271485487</v>
      </c>
      <c r="K281" s="10">
        <v>1.5082956259426847</v>
      </c>
      <c r="L281" s="10">
        <v>0.96525096525096532</v>
      </c>
      <c r="M281" s="10">
        <v>1.6739203213927016</v>
      </c>
      <c r="N281" s="10">
        <v>0.68493150684931503</v>
      </c>
      <c r="O281" s="10">
        <v>0.71968333933069439</v>
      </c>
      <c r="P281" s="10">
        <v>0.38022813688212925</v>
      </c>
      <c r="Q281" s="10">
        <v>0.82236842105263153</v>
      </c>
      <c r="R281" s="10">
        <v>0.87950747581354449</v>
      </c>
      <c r="S281" s="10">
        <v>1.3882461823229986</v>
      </c>
      <c r="T281" s="10">
        <v>1.411764705882353</v>
      </c>
      <c r="U281" s="10">
        <v>1.3774104683195594</v>
      </c>
      <c r="V281" s="10">
        <v>0.91575091575091572</v>
      </c>
      <c r="W281" s="10">
        <v>0.88731144631765757</v>
      </c>
      <c r="X281" s="10">
        <v>0.87489063867016625</v>
      </c>
    </row>
    <row r="282" spans="1:24" x14ac:dyDescent="0.2">
      <c r="N282" s="9"/>
      <c r="O282" s="9"/>
      <c r="P282" s="9"/>
      <c r="Q282" s="9"/>
    </row>
    <row r="283" spans="1:24" x14ac:dyDescent="0.2">
      <c r="A283" s="61" t="s">
        <v>179</v>
      </c>
    </row>
    <row r="284" spans="1:24" x14ac:dyDescent="0.2">
      <c r="A284" s="8" t="s">
        <v>50</v>
      </c>
      <c r="B284" s="8" t="s">
        <v>558</v>
      </c>
      <c r="C284" s="8" t="s">
        <v>559</v>
      </c>
      <c r="D284" s="8" t="s">
        <v>560</v>
      </c>
      <c r="E284" s="8" t="s">
        <v>561</v>
      </c>
      <c r="F284" s="8" t="s">
        <v>562</v>
      </c>
      <c r="G284" s="8" t="s">
        <v>563</v>
      </c>
      <c r="H284" s="8" t="s">
        <v>564</v>
      </c>
      <c r="I284" s="8" t="s">
        <v>565</v>
      </c>
      <c r="J284" s="8" t="s">
        <v>566</v>
      </c>
      <c r="K284" s="8" t="s">
        <v>567</v>
      </c>
      <c r="L284" s="8" t="s">
        <v>142</v>
      </c>
      <c r="M284" s="8" t="s">
        <v>159</v>
      </c>
      <c r="N284" s="8" t="s">
        <v>160</v>
      </c>
      <c r="O284" s="8" t="s">
        <v>143</v>
      </c>
      <c r="P284" s="8" t="s">
        <v>161</v>
      </c>
      <c r="Q284" s="497" t="s">
        <v>162</v>
      </c>
      <c r="R284" s="497" t="s">
        <v>144</v>
      </c>
      <c r="S284" s="497" t="s">
        <v>163</v>
      </c>
      <c r="T284" s="497" t="s">
        <v>164</v>
      </c>
      <c r="U284" s="497" t="s">
        <v>165</v>
      </c>
      <c r="V284" s="497" t="s">
        <v>166</v>
      </c>
      <c r="W284" s="497" t="s">
        <v>167</v>
      </c>
      <c r="X284" s="497" t="s">
        <v>145</v>
      </c>
    </row>
    <row r="285" spans="1:24" x14ac:dyDescent="0.2">
      <c r="A285" s="7" t="s">
        <v>58</v>
      </c>
      <c r="B285" s="9">
        <v>4.2</v>
      </c>
      <c r="C285" s="9">
        <v>3.9</v>
      </c>
      <c r="D285" s="9">
        <v>3.7</v>
      </c>
      <c r="E285" s="9">
        <v>3.6</v>
      </c>
      <c r="F285" s="9">
        <v>3.5</v>
      </c>
      <c r="G285" s="9">
        <v>3.2</v>
      </c>
      <c r="H285" s="9">
        <v>3</v>
      </c>
      <c r="I285" s="9">
        <v>2.8</v>
      </c>
      <c r="J285" s="9">
        <v>2.8</v>
      </c>
      <c r="K285" s="9">
        <v>2.8</v>
      </c>
      <c r="L285" s="9">
        <v>2.8</v>
      </c>
      <c r="M285" s="9">
        <v>2.7</v>
      </c>
      <c r="N285" s="9">
        <v>2.6</v>
      </c>
      <c r="O285" s="9">
        <v>2.5</v>
      </c>
      <c r="P285" s="9">
        <v>2.4</v>
      </c>
      <c r="Q285" s="9">
        <v>2.4</v>
      </c>
      <c r="R285" s="9">
        <v>2.5</v>
      </c>
      <c r="S285" s="9">
        <v>2.4</v>
      </c>
      <c r="T285" s="9">
        <v>2.5</v>
      </c>
      <c r="U285" s="9">
        <v>2.4</v>
      </c>
      <c r="V285" s="9">
        <v>2.4</v>
      </c>
      <c r="W285" s="9">
        <v>2.2999999999999998</v>
      </c>
      <c r="X285" s="9">
        <v>2.2999999999999998</v>
      </c>
    </row>
    <row r="286" spans="1:24" x14ac:dyDescent="0.2">
      <c r="A286" s="7" t="str">
        <f>A2</f>
        <v>ARS Norte</v>
      </c>
      <c r="B286" s="330">
        <v>3.8872989394101714</v>
      </c>
      <c r="C286" s="330">
        <v>3.6109058498198356</v>
      </c>
      <c r="D286" s="330">
        <v>3.4553307569902252</v>
      </c>
      <c r="E286" s="330">
        <v>3.2016254406083089</v>
      </c>
      <c r="F286" s="330">
        <v>2.9170935425090132</v>
      </c>
      <c r="G286" s="330">
        <v>2.6459965098819045</v>
      </c>
      <c r="H286" s="330">
        <v>2.5226579793676649</v>
      </c>
      <c r="I286" s="330">
        <v>2.3150757385265019</v>
      </c>
      <c r="J286" s="330">
        <v>2.4252223120452712</v>
      </c>
      <c r="K286" s="330">
        <v>2.252965162827937</v>
      </c>
      <c r="L286" s="330">
        <v>2.2342314816582962</v>
      </c>
      <c r="M286" s="330">
        <v>2.0672750361773131</v>
      </c>
      <c r="N286" s="330">
        <v>1.989713182844693</v>
      </c>
      <c r="O286" s="330">
        <v>2.0431211498973303</v>
      </c>
      <c r="P286" s="330">
        <v>1.8642324505014143</v>
      </c>
      <c r="Q286" s="330">
        <v>1.908791941678357</v>
      </c>
      <c r="R286" s="330">
        <v>1.8531927688663614</v>
      </c>
      <c r="S286" s="330">
        <v>2.0742740040985654</v>
      </c>
      <c r="T286" s="330">
        <v>2.1613125061400922</v>
      </c>
      <c r="U286" s="330">
        <v>2.1344588483569491</v>
      </c>
      <c r="V286" s="330">
        <v>2.1392430925282726</v>
      </c>
      <c r="W286" s="330">
        <v>2.1114967356745868</v>
      </c>
      <c r="X286" s="330">
        <v>1.9823060827429242</v>
      </c>
    </row>
    <row r="287" spans="1:24" x14ac:dyDescent="0.2">
      <c r="A287" s="7" t="str">
        <f>A3</f>
        <v>ACES Gerês/Cabreira</v>
      </c>
      <c r="B287" s="10">
        <v>4.5443673762257841</v>
      </c>
      <c r="C287" s="10">
        <v>4.8146364949446321</v>
      </c>
      <c r="D287" s="10">
        <v>4.3248438250840939</v>
      </c>
      <c r="E287" s="10">
        <v>3.6710719530102791</v>
      </c>
      <c r="F287" s="10">
        <v>2.482005460412013</v>
      </c>
      <c r="G287" s="10">
        <v>2.0248038471273095</v>
      </c>
      <c r="H287" s="10">
        <v>2.6041666666666665</v>
      </c>
      <c r="I287" s="10">
        <v>2.9761904761904758</v>
      </c>
      <c r="J287" s="10">
        <v>3.1205673758865249</v>
      </c>
      <c r="K287" s="10">
        <v>2.7075812274368229</v>
      </c>
      <c r="L287" s="10">
        <v>2.8873917228103942</v>
      </c>
      <c r="M287" s="10">
        <v>2.0046775810223854</v>
      </c>
      <c r="N287" s="10">
        <v>1.0263427984946971</v>
      </c>
      <c r="O287" s="10">
        <v>0.71916576770945695</v>
      </c>
      <c r="P287" s="10">
        <v>0.75987841945288759</v>
      </c>
      <c r="Q287" s="10">
        <v>1.2320328542094456</v>
      </c>
      <c r="R287" s="10">
        <v>0.87873462214411246</v>
      </c>
      <c r="S287" s="10">
        <v>2.3084025854108958</v>
      </c>
      <c r="T287" s="10">
        <v>1.4097744360902256</v>
      </c>
      <c r="U287" s="10">
        <v>1.3755158184319121</v>
      </c>
      <c r="V287" s="10">
        <v>1.371742112482853</v>
      </c>
      <c r="W287" s="10">
        <v>1.7714791851195748</v>
      </c>
      <c r="X287" s="10">
        <v>2.1824530772588391</v>
      </c>
    </row>
    <row r="288" spans="1:24" x14ac:dyDescent="0.2">
      <c r="N288" s="9"/>
      <c r="O288" s="9"/>
      <c r="P288" s="9"/>
      <c r="Q288" s="9"/>
    </row>
    <row r="289" spans="1:24" x14ac:dyDescent="0.2">
      <c r="A289" s="61" t="s">
        <v>624</v>
      </c>
    </row>
    <row r="290" spans="1:24" x14ac:dyDescent="0.2">
      <c r="A290" s="8" t="s">
        <v>50</v>
      </c>
      <c r="B290" s="8" t="s">
        <v>558</v>
      </c>
      <c r="C290" s="8" t="s">
        <v>559</v>
      </c>
      <c r="D290" s="8" t="s">
        <v>560</v>
      </c>
      <c r="E290" s="8" t="s">
        <v>561</v>
      </c>
      <c r="F290" s="8" t="s">
        <v>562</v>
      </c>
      <c r="G290" s="8" t="s">
        <v>563</v>
      </c>
      <c r="H290" s="8" t="s">
        <v>564</v>
      </c>
      <c r="I290" s="8" t="s">
        <v>565</v>
      </c>
      <c r="J290" s="8" t="s">
        <v>566</v>
      </c>
      <c r="K290" s="8" t="s">
        <v>567</v>
      </c>
      <c r="L290" s="8" t="s">
        <v>142</v>
      </c>
      <c r="M290" s="8" t="s">
        <v>159</v>
      </c>
      <c r="N290" s="8" t="s">
        <v>160</v>
      </c>
      <c r="O290" s="8" t="s">
        <v>143</v>
      </c>
      <c r="P290" s="8" t="s">
        <v>161</v>
      </c>
      <c r="Q290" s="497" t="s">
        <v>162</v>
      </c>
      <c r="R290" s="497" t="s">
        <v>144</v>
      </c>
      <c r="S290" s="497" t="s">
        <v>163</v>
      </c>
      <c r="T290" s="497" t="s">
        <v>164</v>
      </c>
      <c r="U290" s="497" t="s">
        <v>165</v>
      </c>
      <c r="V290" s="497" t="s">
        <v>166</v>
      </c>
      <c r="W290" s="497" t="s">
        <v>167</v>
      </c>
      <c r="X290" s="497" t="s">
        <v>145</v>
      </c>
    </row>
    <row r="291" spans="1:24" x14ac:dyDescent="0.2">
      <c r="A291" s="7" t="s">
        <v>58</v>
      </c>
      <c r="B291" s="9">
        <v>7</v>
      </c>
      <c r="C291" s="9">
        <v>6.5</v>
      </c>
      <c r="D291" s="9">
        <v>6.3</v>
      </c>
      <c r="E291" s="9">
        <v>5.9</v>
      </c>
      <c r="F291" s="9">
        <v>5.8</v>
      </c>
      <c r="G291" s="9">
        <v>5.4</v>
      </c>
      <c r="H291" s="9">
        <v>5</v>
      </c>
      <c r="I291" s="9">
        <v>4.5</v>
      </c>
      <c r="J291" s="9">
        <v>4.4000000000000004</v>
      </c>
      <c r="K291" s="9">
        <v>4.4000000000000004</v>
      </c>
      <c r="L291" s="9">
        <v>4.3</v>
      </c>
      <c r="M291" s="9">
        <v>4.2</v>
      </c>
      <c r="N291" s="9">
        <v>4</v>
      </c>
      <c r="O291" s="9">
        <v>3.9</v>
      </c>
      <c r="P291" s="9">
        <v>3.8</v>
      </c>
      <c r="Q291" s="9">
        <v>3.8</v>
      </c>
      <c r="R291" s="9">
        <v>3.9</v>
      </c>
      <c r="S291" s="9">
        <v>3.8</v>
      </c>
      <c r="T291" s="9">
        <v>3.9</v>
      </c>
      <c r="U291" s="9">
        <v>3.7</v>
      </c>
      <c r="V291" s="9">
        <v>3.8</v>
      </c>
      <c r="W291" s="9">
        <v>3.6</v>
      </c>
      <c r="X291" s="9">
        <v>3.6</v>
      </c>
    </row>
    <row r="292" spans="1:24" x14ac:dyDescent="0.2">
      <c r="A292" s="7" t="str">
        <f>A2</f>
        <v>ARS Norte</v>
      </c>
      <c r="B292" s="330">
        <v>7.1777291440290165</v>
      </c>
      <c r="C292" s="330">
        <v>6.7114093959731544</v>
      </c>
      <c r="D292" s="330">
        <v>6.3650829734030463</v>
      </c>
      <c r="E292" s="330">
        <v>6.0800098511552019</v>
      </c>
      <c r="F292" s="330">
        <v>5.7872633283020631</v>
      </c>
      <c r="G292" s="330">
        <v>5.21894403636216</v>
      </c>
      <c r="H292" s="330">
        <v>4.7780144509877625</v>
      </c>
      <c r="I292" s="330">
        <v>4.1272511293581085</v>
      </c>
      <c r="J292" s="330">
        <v>3.9611964430072759</v>
      </c>
      <c r="K292" s="330">
        <v>3.6587409462453682</v>
      </c>
      <c r="L292" s="330">
        <v>3.4850191914755473</v>
      </c>
      <c r="M292" s="330">
        <v>3.3863933925952177</v>
      </c>
      <c r="N292" s="330">
        <v>3.1735925266372851</v>
      </c>
      <c r="O292" s="330">
        <v>3.3778234086242298</v>
      </c>
      <c r="P292" s="330">
        <v>3.0963401045684411</v>
      </c>
      <c r="Q292" s="330">
        <v>3.2541452981625003</v>
      </c>
      <c r="R292" s="330">
        <v>3.0927455480418748</v>
      </c>
      <c r="S292" s="330">
        <v>3.3738191632928478</v>
      </c>
      <c r="T292" s="330">
        <v>3.6226544847234501</v>
      </c>
      <c r="U292" s="330">
        <v>3.4730177871570698</v>
      </c>
      <c r="V292" s="330">
        <v>3.6295023255254963</v>
      </c>
      <c r="W292" s="330">
        <v>3.4099458777273504</v>
      </c>
      <c r="X292" s="330">
        <v>3.3283163858399716</v>
      </c>
    </row>
    <row r="293" spans="1:24" x14ac:dyDescent="0.2">
      <c r="A293" s="7" t="str">
        <f>A3</f>
        <v>ACES Gerês/Cabreira</v>
      </c>
      <c r="B293" s="10">
        <v>6.4577852188471656</v>
      </c>
      <c r="C293" s="10">
        <v>7.4626865671641793</v>
      </c>
      <c r="D293" s="10">
        <v>7.4483421432003842</v>
      </c>
      <c r="E293" s="10">
        <v>7.8316201664219296</v>
      </c>
      <c r="F293" s="10">
        <v>6.453214197071234</v>
      </c>
      <c r="G293" s="10">
        <v>5.3151100987091873</v>
      </c>
      <c r="H293" s="10">
        <v>4.9479166666666661</v>
      </c>
      <c r="I293" s="10">
        <v>4.329004329004329</v>
      </c>
      <c r="J293" s="10">
        <v>3.9716312056737593</v>
      </c>
      <c r="K293" s="10">
        <v>3.3092659446450061</v>
      </c>
      <c r="L293" s="10">
        <v>3.2082130253448828</v>
      </c>
      <c r="M293" s="10">
        <v>2.6729034413631809</v>
      </c>
      <c r="N293" s="10">
        <v>1.7105713308244954</v>
      </c>
      <c r="O293" s="10">
        <v>1.4383315354189139</v>
      </c>
      <c r="P293" s="10">
        <v>1.1398176291793312</v>
      </c>
      <c r="Q293" s="10">
        <v>2.0533880903490762</v>
      </c>
      <c r="R293" s="10">
        <v>1.7574692442882249</v>
      </c>
      <c r="S293" s="10">
        <v>3.2317636195752537</v>
      </c>
      <c r="T293" s="10">
        <v>1.8796992481203008</v>
      </c>
      <c r="U293" s="10">
        <v>1.8340210912425492</v>
      </c>
      <c r="V293" s="10">
        <v>2.2862368541380889</v>
      </c>
      <c r="W293" s="10">
        <v>2.6572187776793621</v>
      </c>
      <c r="X293" s="10">
        <v>3.9284155390659103</v>
      </c>
    </row>
    <row r="294" spans="1:24" x14ac:dyDescent="0.2">
      <c r="N294" s="9"/>
      <c r="O294" s="9"/>
    </row>
    <row r="295" spans="1:24" x14ac:dyDescent="0.2">
      <c r="A295" s="7" t="s">
        <v>625</v>
      </c>
    </row>
    <row r="296" spans="1:24" ht="25.5" x14ac:dyDescent="0.2">
      <c r="B296" s="292" t="s">
        <v>58</v>
      </c>
      <c r="C296" s="292" t="str">
        <f>A2</f>
        <v>ARS Norte</v>
      </c>
      <c r="D296" s="292" t="str">
        <f>A3</f>
        <v>ACES Gerês/Cabreira</v>
      </c>
    </row>
    <row r="297" spans="1:24" x14ac:dyDescent="0.2">
      <c r="A297" s="7" t="s">
        <v>626</v>
      </c>
      <c r="B297" s="9">
        <v>2.3084879950667383</v>
      </c>
      <c r="C297" s="330"/>
      <c r="D297" s="10"/>
    </row>
    <row r="298" spans="1:24" x14ac:dyDescent="0.2">
      <c r="A298" s="7" t="s">
        <v>203</v>
      </c>
      <c r="B298" s="9">
        <v>24.143144158660064</v>
      </c>
      <c r="C298" s="330"/>
      <c r="D298" s="10"/>
    </row>
    <row r="299" spans="1:24" x14ac:dyDescent="0.2">
      <c r="A299" s="7" t="s">
        <v>627</v>
      </c>
      <c r="B299" s="9">
        <v>5.3914450345792471</v>
      </c>
      <c r="C299" s="330"/>
      <c r="D299" s="10"/>
    </row>
    <row r="300" spans="1:24" x14ac:dyDescent="0.2">
      <c r="A300" s="7" t="s">
        <v>628</v>
      </c>
      <c r="B300" s="9">
        <v>31.050042105123566</v>
      </c>
      <c r="C300" s="330"/>
      <c r="D300" s="10"/>
    </row>
    <row r="301" spans="1:24" x14ac:dyDescent="0.2">
      <c r="A301" s="7" t="s">
        <v>629</v>
      </c>
      <c r="B301" s="9">
        <v>11.698925158971708</v>
      </c>
      <c r="C301" s="330"/>
      <c r="D301" s="10"/>
    </row>
    <row r="302" spans="1:24" x14ac:dyDescent="0.2">
      <c r="A302" s="7" t="s">
        <v>630</v>
      </c>
      <c r="B302" s="9">
        <v>4.3152778606618796</v>
      </c>
      <c r="C302" s="330"/>
      <c r="D302" s="10"/>
    </row>
    <row r="303" spans="1:24" x14ac:dyDescent="0.2">
      <c r="A303" s="7" t="s">
        <v>631</v>
      </c>
      <c r="B303" s="9">
        <v>9.5220571170920287</v>
      </c>
      <c r="C303" s="330"/>
      <c r="D303" s="10"/>
    </row>
    <row r="304" spans="1:24" x14ac:dyDescent="0.2">
      <c r="A304" s="7" t="s">
        <v>234</v>
      </c>
      <c r="B304" s="9">
        <v>3.9008573531459492</v>
      </c>
      <c r="C304" s="330"/>
      <c r="D304" s="10"/>
    </row>
    <row r="305" spans="1:8" x14ac:dyDescent="0.2">
      <c r="A305" s="7" t="s">
        <v>632</v>
      </c>
      <c r="B305" s="9">
        <v>7.6697632166988257</v>
      </c>
      <c r="C305" s="330"/>
      <c r="D305" s="10"/>
    </row>
    <row r="307" spans="1:8" x14ac:dyDescent="0.2">
      <c r="A307" s="293" t="s">
        <v>633</v>
      </c>
    </row>
    <row r="308" spans="1:8" ht="25.5" x14ac:dyDescent="0.2">
      <c r="B308" s="292" t="s">
        <v>58</v>
      </c>
      <c r="C308" s="292" t="str">
        <f>A2</f>
        <v>ARS Norte</v>
      </c>
      <c r="D308" s="292" t="str">
        <f>A3</f>
        <v>ACES Gerês/Cabreira</v>
      </c>
    </row>
    <row r="309" spans="1:8" x14ac:dyDescent="0.2">
      <c r="A309" s="7" t="s">
        <v>626</v>
      </c>
      <c r="B309" s="9">
        <v>3.3713082781251935</v>
      </c>
      <c r="C309" s="330"/>
      <c r="D309" s="10"/>
    </row>
    <row r="310" spans="1:8" x14ac:dyDescent="0.2">
      <c r="A310" s="7" t="s">
        <v>203</v>
      </c>
      <c r="B310" s="9">
        <v>38.475429797948529</v>
      </c>
      <c r="C310" s="330"/>
      <c r="D310" s="10"/>
    </row>
    <row r="311" spans="1:8" x14ac:dyDescent="0.2">
      <c r="A311" s="7" t="s">
        <v>627</v>
      </c>
      <c r="B311" s="9">
        <v>4.2463830928941446</v>
      </c>
      <c r="C311" s="330"/>
      <c r="D311" s="10"/>
    </row>
    <row r="312" spans="1:8" x14ac:dyDescent="0.2">
      <c r="A312" s="7" t="s">
        <v>628</v>
      </c>
      <c r="B312" s="9">
        <v>18.918333230140551</v>
      </c>
      <c r="C312" s="330"/>
      <c r="D312" s="10"/>
    </row>
    <row r="313" spans="1:8" x14ac:dyDescent="0.2">
      <c r="A313" s="7" t="s">
        <v>629</v>
      </c>
      <c r="B313" s="9">
        <v>5.556931459352362</v>
      </c>
      <c r="C313" s="330"/>
      <c r="D313" s="10"/>
    </row>
    <row r="314" spans="1:8" x14ac:dyDescent="0.2">
      <c r="A314" s="7" t="s">
        <v>630</v>
      </c>
      <c r="B314" s="9">
        <v>5.9098507832332361</v>
      </c>
      <c r="C314" s="330"/>
      <c r="D314" s="10"/>
    </row>
    <row r="315" spans="1:8" x14ac:dyDescent="0.2">
      <c r="A315" s="7" t="s">
        <v>631</v>
      </c>
      <c r="B315" s="9">
        <v>9.7156006852000907</v>
      </c>
      <c r="C315" s="330"/>
      <c r="D315" s="10"/>
      <c r="F315" s="7" t="s">
        <v>634</v>
      </c>
    </row>
    <row r="316" spans="1:8" x14ac:dyDescent="0.2">
      <c r="A316" s="7" t="s">
        <v>234</v>
      </c>
      <c r="B316" s="9">
        <v>7.4948919571543549</v>
      </c>
      <c r="C316" s="330"/>
      <c r="D316" s="10"/>
    </row>
    <row r="317" spans="1:8" x14ac:dyDescent="0.2">
      <c r="A317" s="7" t="s">
        <v>632</v>
      </c>
      <c r="B317" s="9">
        <v>6.3112707159515509</v>
      </c>
      <c r="C317" s="330"/>
      <c r="D317" s="10"/>
    </row>
    <row r="318" spans="1:8" x14ac:dyDescent="0.2">
      <c r="A318" s="471" t="s">
        <v>635</v>
      </c>
    </row>
    <row r="319" spans="1:8" x14ac:dyDescent="0.2">
      <c r="A319" s="7" t="s">
        <v>636</v>
      </c>
    </row>
    <row r="320" spans="1:8" x14ac:dyDescent="0.2">
      <c r="B320" s="7" t="s">
        <v>637</v>
      </c>
      <c r="C320" s="7" t="s">
        <v>638</v>
      </c>
      <c r="D320" s="7" t="s">
        <v>639</v>
      </c>
      <c r="E320" s="7" t="s">
        <v>640</v>
      </c>
      <c r="F320" s="7" t="s">
        <v>641</v>
      </c>
      <c r="H320" s="7" t="s">
        <v>642</v>
      </c>
    </row>
    <row r="321" spans="1:17" x14ac:dyDescent="0.2">
      <c r="A321" s="7" t="str">
        <f>IF(B321="…","","Doenças infeciosas")</f>
        <v>Doenças infeciosas</v>
      </c>
      <c r="B321" s="10"/>
      <c r="C321" s="10"/>
      <c r="D321" s="10"/>
      <c r="E321" s="10"/>
      <c r="F321" s="10"/>
    </row>
    <row r="322" spans="1:17" x14ac:dyDescent="0.2">
      <c r="A322" s="7" t="str">
        <f>IF(B322="…","","Tumores malignos")</f>
        <v>Tumores malignos</v>
      </c>
      <c r="B322" s="10"/>
      <c r="C322" s="10"/>
      <c r="D322" s="10"/>
      <c r="E322" s="10"/>
      <c r="F322" s="10"/>
    </row>
    <row r="323" spans="1:17" x14ac:dyDescent="0.2">
      <c r="A323" s="7" t="str">
        <f>IF(B323="…","","Doenças endócrinas")</f>
        <v>Doenças endócrinas</v>
      </c>
      <c r="B323" s="10"/>
      <c r="C323" s="10"/>
      <c r="D323" s="10"/>
      <c r="E323" s="10"/>
      <c r="F323" s="10"/>
    </row>
    <row r="324" spans="1:17" x14ac:dyDescent="0.2">
      <c r="A324" s="7" t="str">
        <f>IF(B324="…","","Doenças aparelho circulatório")</f>
        <v>Doenças aparelho circulatório</v>
      </c>
      <c r="B324" s="10"/>
      <c r="C324" s="10"/>
      <c r="D324" s="10"/>
      <c r="E324" s="10"/>
      <c r="F324" s="10"/>
    </row>
    <row r="325" spans="1:17" x14ac:dyDescent="0.2">
      <c r="A325" s="7" t="str">
        <f>IF(B325="…","","Doenças do aparelho respiratório")</f>
        <v>Doenças do aparelho respiratório</v>
      </c>
      <c r="B325" s="10"/>
      <c r="C325" s="10"/>
      <c r="D325" s="10"/>
      <c r="E325" s="10"/>
      <c r="F325" s="10"/>
    </row>
    <row r="326" spans="1:17" x14ac:dyDescent="0.2">
      <c r="A326" s="7" t="str">
        <f>IF(B326="…","","Doenças do aparelho digestivo")</f>
        <v>Doenças do aparelho digestivo</v>
      </c>
      <c r="B326" s="10"/>
      <c r="C326" s="10"/>
      <c r="D326" s="10"/>
      <c r="E326" s="10"/>
      <c r="F326" s="10"/>
    </row>
    <row r="327" spans="1:17" x14ac:dyDescent="0.2">
      <c r="A327" s="7" t="str">
        <f>IF(B327="…","","SSA não classificados")</f>
        <v>SSA não classificados</v>
      </c>
      <c r="B327" s="10"/>
      <c r="C327" s="10"/>
      <c r="D327" s="10"/>
      <c r="E327" s="10"/>
      <c r="F327" s="10"/>
    </row>
    <row r="328" spans="1:17" x14ac:dyDescent="0.2">
      <c r="A328" s="7" t="str">
        <f>IF(B328="…","","Causas externas")</f>
        <v>Causas externas</v>
      </c>
      <c r="B328" s="10"/>
      <c r="C328" s="10"/>
      <c r="D328" s="10"/>
      <c r="E328" s="10"/>
      <c r="F328" s="10"/>
    </row>
    <row r="329" spans="1:17" x14ac:dyDescent="0.2">
      <c r="A329" s="7" t="str">
        <f>IF(OR(B321="…",B322="…",B323="…",B324="…",B325="…",B326="…",B327="…",B328="…"),"","Outras causas")</f>
        <v>Outras causas</v>
      </c>
      <c r="B329" s="10"/>
      <c r="C329" s="10"/>
      <c r="D329" s="10"/>
      <c r="E329" s="10"/>
      <c r="F329" s="10"/>
    </row>
    <row r="330" spans="1:17" x14ac:dyDescent="0.2">
      <c r="A330" s="7" t="str">
        <f>IF($H$321=0,"","Sem Informação Disponibilizada")</f>
        <v/>
      </c>
      <c r="B330" s="9" t="str">
        <f>IF($H$321=0,"",100-SUM(B321:B328))</f>
        <v/>
      </c>
      <c r="C330" s="9" t="str">
        <f>IF($H$321=0,"",100-SUM(C321:C328))</f>
        <v/>
      </c>
      <c r="D330" s="9" t="str">
        <f>IF($H$321=0,"",100-SUM(D321:D328))</f>
        <v/>
      </c>
      <c r="E330" s="9" t="str">
        <f>IF($H$321=0,"",100-SUM(E321:E328))</f>
        <v/>
      </c>
      <c r="F330" s="9" t="str">
        <f>IF($H$321=0,"",100-SUM(F321:F328))</f>
        <v/>
      </c>
      <c r="N330" s="9"/>
      <c r="O330" s="9"/>
    </row>
    <row r="331" spans="1:17" x14ac:dyDescent="0.2">
      <c r="A331" s="293" t="s">
        <v>643</v>
      </c>
      <c r="N331" s="9"/>
      <c r="O331" s="9"/>
    </row>
    <row r="332" spans="1:17" ht="15" customHeight="1" x14ac:dyDescent="0.25">
      <c r="B332" s="918" t="s">
        <v>58</v>
      </c>
      <c r="C332" s="919"/>
      <c r="D332" s="919"/>
      <c r="E332" s="918" t="str">
        <f>A2</f>
        <v>ARS Norte</v>
      </c>
      <c r="F332" s="919"/>
      <c r="G332" s="919"/>
      <c r="H332" s="918" t="str">
        <f>A3</f>
        <v>ACES Gerês/Cabreira</v>
      </c>
      <c r="I332" s="919"/>
      <c r="J332" s="919"/>
      <c r="L332" s="918" t="str">
        <f>A2</f>
        <v>ARS Norte</v>
      </c>
      <c r="M332" s="918"/>
      <c r="N332" s="918"/>
      <c r="O332" s="918" t="str">
        <f>A3</f>
        <v>ACES Gerês/Cabreira</v>
      </c>
      <c r="P332" s="918"/>
      <c r="Q332" s="918"/>
    </row>
    <row r="333" spans="1:17" x14ac:dyDescent="0.2">
      <c r="B333" s="450" t="s">
        <v>143</v>
      </c>
      <c r="C333" s="450" t="s">
        <v>167</v>
      </c>
      <c r="D333" s="450"/>
      <c r="E333" s="450" t="s">
        <v>143</v>
      </c>
      <c r="F333" s="450" t="s">
        <v>167</v>
      </c>
      <c r="G333" s="450"/>
      <c r="H333" s="450" t="s">
        <v>143</v>
      </c>
      <c r="I333" s="450" t="s">
        <v>167</v>
      </c>
      <c r="J333" s="450"/>
      <c r="L333" s="450" t="s">
        <v>143</v>
      </c>
      <c r="M333" s="450" t="s">
        <v>167</v>
      </c>
      <c r="N333" s="450"/>
      <c r="O333" s="450" t="s">
        <v>143</v>
      </c>
      <c r="P333" s="450" t="s">
        <v>167</v>
      </c>
      <c r="Q333" s="450"/>
    </row>
    <row r="334" spans="1:17" x14ac:dyDescent="0.2">
      <c r="A334" s="7" t="s">
        <v>644</v>
      </c>
      <c r="B334" s="9">
        <v>284.10385677020207</v>
      </c>
      <c r="C334" s="9">
        <v>277.12633654870592</v>
      </c>
      <c r="D334" s="219"/>
      <c r="E334" s="330"/>
      <c r="F334" s="330"/>
      <c r="G334" s="330"/>
      <c r="H334" s="10"/>
      <c r="I334" s="10"/>
      <c r="J334" s="10"/>
      <c r="L334" s="331"/>
      <c r="M334" s="331"/>
      <c r="N334" s="331"/>
      <c r="O334" s="79"/>
      <c r="P334" s="79"/>
      <c r="Q334" s="79"/>
    </row>
    <row r="335" spans="1:17" x14ac:dyDescent="0.2">
      <c r="A335" s="7" t="s">
        <v>645</v>
      </c>
      <c r="B335" s="9">
        <v>27.702251029466936</v>
      </c>
      <c r="C335" s="9">
        <v>28.055558156749054</v>
      </c>
      <c r="D335" s="219"/>
      <c r="E335" s="330"/>
      <c r="F335" s="330"/>
      <c r="G335" s="330"/>
      <c r="H335" s="10"/>
      <c r="I335" s="10"/>
      <c r="J335" s="10"/>
      <c r="L335" s="331"/>
      <c r="M335" s="331"/>
      <c r="N335" s="331"/>
      <c r="O335" s="79"/>
      <c r="P335" s="79"/>
      <c r="Q335" s="79"/>
    </row>
    <row r="336" spans="1:17" x14ac:dyDescent="0.2">
      <c r="A336" s="7" t="s">
        <v>646</v>
      </c>
      <c r="B336" s="9">
        <v>10.717605797846375</v>
      </c>
      <c r="C336" s="9">
        <v>9.8997871182902024</v>
      </c>
      <c r="D336" s="219"/>
      <c r="E336" s="330"/>
      <c r="F336" s="330"/>
      <c r="G336" s="330"/>
      <c r="H336" s="10"/>
      <c r="I336" s="10"/>
      <c r="J336" s="10"/>
      <c r="L336" s="331"/>
      <c r="M336" s="331"/>
      <c r="N336" s="331"/>
      <c r="O336" s="79"/>
      <c r="P336" s="79"/>
      <c r="Q336" s="79"/>
    </row>
    <row r="337" spans="1:17" x14ac:dyDescent="0.2">
      <c r="A337" s="7" t="s">
        <v>46</v>
      </c>
      <c r="B337" s="9">
        <v>0.83980520589189278</v>
      </c>
      <c r="C337" s="9">
        <v>0.78176023375262305</v>
      </c>
      <c r="D337" s="219"/>
      <c r="E337" s="330"/>
      <c r="F337" s="330"/>
      <c r="G337" s="330"/>
      <c r="H337" s="10"/>
      <c r="I337" s="10"/>
      <c r="J337" s="10"/>
      <c r="L337" s="331"/>
      <c r="M337" s="331"/>
      <c r="N337" s="331"/>
      <c r="O337" s="79"/>
      <c r="P337" s="79"/>
      <c r="Q337" s="79"/>
    </row>
    <row r="338" spans="1:17" x14ac:dyDescent="0.2">
      <c r="A338" s="7" t="s">
        <v>254</v>
      </c>
      <c r="B338" s="9">
        <v>5.657681956941552</v>
      </c>
      <c r="C338" s="9">
        <v>5.1244302780276412</v>
      </c>
      <c r="D338" s="219"/>
      <c r="E338" s="330"/>
      <c r="F338" s="330"/>
      <c r="G338" s="330"/>
      <c r="H338" s="10"/>
      <c r="I338" s="10"/>
      <c r="J338" s="10"/>
      <c r="L338" s="331"/>
      <c r="M338" s="331"/>
      <c r="N338" s="331"/>
      <c r="O338" s="79"/>
      <c r="P338" s="79"/>
      <c r="Q338" s="79"/>
    </row>
    <row r="339" spans="1:17" x14ac:dyDescent="0.2">
      <c r="A339" s="7" t="s">
        <v>203</v>
      </c>
      <c r="B339" s="9">
        <v>106.06309147885354</v>
      </c>
      <c r="C339" s="9">
        <v>105.45423073744645</v>
      </c>
      <c r="D339" s="219"/>
      <c r="E339" s="330"/>
      <c r="F339" s="330"/>
      <c r="G339" s="330"/>
      <c r="H339" s="10"/>
      <c r="I339" s="10"/>
      <c r="J339" s="10"/>
      <c r="L339" s="331"/>
      <c r="M339" s="331"/>
      <c r="N339" s="331"/>
      <c r="O339" s="79"/>
      <c r="P339" s="79"/>
      <c r="Q339" s="79"/>
    </row>
    <row r="340" spans="1:17" x14ac:dyDescent="0.2">
      <c r="A340" s="7" t="s">
        <v>647</v>
      </c>
      <c r="B340" s="9">
        <v>4.6729678815660165</v>
      </c>
      <c r="C340" s="9">
        <v>4.6689906048183776</v>
      </c>
      <c r="D340" s="219"/>
      <c r="E340" s="330"/>
      <c r="F340" s="330"/>
      <c r="G340" s="330"/>
      <c r="H340" s="10"/>
      <c r="I340" s="10"/>
      <c r="J340" s="10"/>
      <c r="L340" s="331"/>
      <c r="M340" s="331"/>
      <c r="N340" s="331"/>
      <c r="O340" s="79"/>
      <c r="P340" s="79"/>
      <c r="Q340" s="79"/>
    </row>
    <row r="341" spans="1:17" x14ac:dyDescent="0.2">
      <c r="A341" s="7" t="s">
        <v>648</v>
      </c>
      <c r="B341" s="9">
        <v>37.856796207627291</v>
      </c>
      <c r="C341" s="9">
        <v>37.833076290147787</v>
      </c>
      <c r="D341" s="219"/>
      <c r="E341" s="330"/>
      <c r="F341" s="330"/>
      <c r="G341" s="330"/>
      <c r="H341" s="10"/>
      <c r="I341" s="10"/>
      <c r="J341" s="10"/>
      <c r="L341" s="331"/>
      <c r="M341" s="331"/>
      <c r="N341" s="331"/>
      <c r="O341" s="79"/>
      <c r="P341" s="79"/>
      <c r="Q341" s="79"/>
    </row>
    <row r="342" spans="1:17" x14ac:dyDescent="0.2">
      <c r="A342" s="7" t="s">
        <v>649</v>
      </c>
      <c r="B342" s="9">
        <v>3.2532612269924215</v>
      </c>
      <c r="C342" s="9">
        <v>3.2515487880271512</v>
      </c>
      <c r="D342" s="219"/>
      <c r="E342" s="330"/>
      <c r="F342" s="330"/>
      <c r="G342" s="330"/>
      <c r="H342" s="10"/>
      <c r="I342" s="10"/>
      <c r="J342" s="10"/>
      <c r="L342" s="331"/>
      <c r="M342" s="331"/>
      <c r="N342" s="331"/>
      <c r="O342" s="79"/>
      <c r="P342" s="79"/>
      <c r="Q342" s="79"/>
    </row>
    <row r="343" spans="1:17" x14ac:dyDescent="0.2">
      <c r="A343" s="7" t="s">
        <v>206</v>
      </c>
      <c r="B343" s="9">
        <v>9.7548446497461825</v>
      </c>
      <c r="C343" s="9">
        <v>9.6287291687097056</v>
      </c>
      <c r="D343" s="219"/>
      <c r="E343" s="330"/>
      <c r="F343" s="330"/>
      <c r="G343" s="330"/>
      <c r="H343" s="10"/>
      <c r="I343" s="10"/>
      <c r="J343" s="10"/>
      <c r="L343" s="331"/>
      <c r="M343" s="331"/>
      <c r="N343" s="331"/>
      <c r="O343" s="79"/>
      <c r="P343" s="79"/>
      <c r="Q343" s="79"/>
    </row>
    <row r="344" spans="1:17" x14ac:dyDescent="0.2">
      <c r="A344" s="7" t="s">
        <v>650</v>
      </c>
      <c r="B344" s="9">
        <v>13.317334277188877</v>
      </c>
      <c r="C344" s="9">
        <v>13.259863503820537</v>
      </c>
      <c r="D344" s="219"/>
      <c r="E344" s="330"/>
      <c r="F344" s="330"/>
      <c r="G344" s="330"/>
      <c r="H344" s="10"/>
      <c r="I344" s="10"/>
      <c r="J344" s="10"/>
      <c r="L344" s="331"/>
      <c r="M344" s="331"/>
      <c r="N344" s="331"/>
      <c r="O344" s="79"/>
      <c r="P344" s="79"/>
      <c r="Q344" s="79"/>
    </row>
    <row r="345" spans="1:17" x14ac:dyDescent="0.2">
      <c r="A345" s="7" t="s">
        <v>210</v>
      </c>
      <c r="B345" s="9">
        <v>5.1528553492082523</v>
      </c>
      <c r="C345" s="9">
        <v>5.194222289435519</v>
      </c>
      <c r="D345" s="220"/>
      <c r="E345" s="330"/>
      <c r="F345" s="330"/>
      <c r="G345" s="381"/>
      <c r="H345" s="10"/>
      <c r="I345" s="294"/>
      <c r="J345" s="10"/>
      <c r="L345" s="331"/>
      <c r="M345" s="331"/>
      <c r="N345" s="331"/>
      <c r="O345" s="79"/>
      <c r="P345" s="79"/>
      <c r="Q345" s="79"/>
    </row>
    <row r="346" spans="1:17" x14ac:dyDescent="0.2">
      <c r="A346" s="7" t="s">
        <v>651</v>
      </c>
      <c r="B346" s="9">
        <v>21.761429640313267</v>
      </c>
      <c r="C346" s="9">
        <v>21.605777064558126</v>
      </c>
      <c r="D346" s="219"/>
      <c r="E346" s="330"/>
      <c r="F346" s="330"/>
      <c r="G346" s="330"/>
      <c r="H346" s="10"/>
      <c r="I346" s="10"/>
      <c r="J346" s="10"/>
      <c r="L346" s="331"/>
      <c r="M346" s="331"/>
      <c r="N346" s="331"/>
      <c r="O346" s="79"/>
      <c r="P346" s="79"/>
      <c r="Q346" s="79"/>
    </row>
    <row r="347" spans="1:17" x14ac:dyDescent="0.2">
      <c r="A347" s="7" t="s">
        <v>652</v>
      </c>
      <c r="B347" s="9">
        <v>18.982449372305222</v>
      </c>
      <c r="C347" s="9">
        <v>18.98460244594353</v>
      </c>
      <c r="D347" s="219"/>
      <c r="E347" s="330"/>
      <c r="F347" s="330"/>
      <c r="G347" s="330"/>
      <c r="H347" s="10"/>
      <c r="I347" s="10"/>
      <c r="J347" s="10"/>
      <c r="L347" s="331"/>
      <c r="M347" s="331"/>
      <c r="N347" s="331"/>
      <c r="O347" s="79"/>
      <c r="P347" s="79"/>
      <c r="Q347" s="79"/>
    </row>
    <row r="348" spans="1:17" x14ac:dyDescent="0.2">
      <c r="A348" s="7" t="s">
        <v>653</v>
      </c>
      <c r="B348" s="9">
        <v>10.302076821187823</v>
      </c>
      <c r="C348" s="9">
        <v>10.281662008464163</v>
      </c>
      <c r="D348" s="219"/>
      <c r="E348" s="330"/>
      <c r="F348" s="330"/>
      <c r="G348" s="330"/>
      <c r="H348" s="10"/>
      <c r="I348" s="10"/>
      <c r="J348" s="10"/>
      <c r="L348" s="331"/>
      <c r="M348" s="331"/>
      <c r="N348" s="331"/>
      <c r="O348" s="79"/>
      <c r="P348" s="79"/>
      <c r="Q348" s="79"/>
    </row>
    <row r="349" spans="1:17" x14ac:dyDescent="0.2">
      <c r="A349" s="7" t="s">
        <v>654</v>
      </c>
      <c r="B349" s="9">
        <v>12.440466707834362</v>
      </c>
      <c r="C349" s="9">
        <v>12.176252720239081</v>
      </c>
      <c r="D349" s="219"/>
      <c r="E349" s="330"/>
      <c r="F349" s="330"/>
      <c r="G349" s="330"/>
      <c r="H349" s="10"/>
      <c r="I349" s="10"/>
      <c r="J349" s="10"/>
      <c r="L349" s="331"/>
      <c r="M349" s="331"/>
      <c r="N349" s="331"/>
      <c r="O349" s="79"/>
      <c r="P349" s="79"/>
      <c r="Q349" s="79"/>
    </row>
    <row r="350" spans="1:17" x14ac:dyDescent="0.2">
      <c r="A350" s="7" t="s">
        <v>214</v>
      </c>
      <c r="B350" s="9">
        <v>2.2415233660214877</v>
      </c>
      <c r="C350" s="9">
        <v>2.2859894118371393</v>
      </c>
      <c r="D350" s="219"/>
      <c r="E350" s="330"/>
      <c r="F350" s="330"/>
      <c r="G350" s="330"/>
      <c r="H350" s="10"/>
      <c r="I350" s="10"/>
      <c r="J350" s="10"/>
      <c r="L350" s="331"/>
      <c r="M350" s="331"/>
      <c r="N350" s="331"/>
      <c r="O350" s="79"/>
      <c r="P350" s="79"/>
      <c r="Q350" s="79"/>
    </row>
    <row r="351" spans="1:17" x14ac:dyDescent="0.2">
      <c r="A351" s="7" t="s">
        <v>655</v>
      </c>
      <c r="B351" s="9">
        <v>9.5930088700626328</v>
      </c>
      <c r="C351" s="9">
        <v>9.6601820895190169</v>
      </c>
      <c r="D351" s="219"/>
      <c r="E351" s="330"/>
      <c r="F351" s="330"/>
      <c r="G351" s="330"/>
      <c r="H351" s="10"/>
      <c r="I351" s="10"/>
      <c r="J351" s="10"/>
      <c r="L351" s="331"/>
      <c r="M351" s="331"/>
      <c r="N351" s="331"/>
      <c r="O351" s="79"/>
      <c r="P351" s="79"/>
      <c r="Q351" s="79"/>
    </row>
    <row r="352" spans="1:17" x14ac:dyDescent="0.2">
      <c r="A352" s="7" t="s">
        <v>656</v>
      </c>
      <c r="B352" s="9">
        <v>8.0032678554965031</v>
      </c>
      <c r="C352" s="9">
        <v>7.8600149842399176</v>
      </c>
      <c r="D352" s="219"/>
      <c r="E352" s="330"/>
      <c r="F352" s="330"/>
      <c r="G352" s="330"/>
      <c r="H352" s="10"/>
      <c r="I352" s="10"/>
      <c r="J352" s="10"/>
      <c r="L352" s="331"/>
      <c r="M352" s="331"/>
      <c r="N352" s="331"/>
      <c r="O352" s="79"/>
      <c r="P352" s="79"/>
      <c r="Q352" s="79"/>
    </row>
    <row r="353" spans="1:17" x14ac:dyDescent="0.2">
      <c r="A353" s="7" t="s">
        <v>217</v>
      </c>
      <c r="B353" s="9">
        <v>10.992655895920212</v>
      </c>
      <c r="C353" s="9">
        <v>10.893466950843232</v>
      </c>
      <c r="D353" s="219"/>
      <c r="E353" s="330"/>
      <c r="F353" s="330"/>
      <c r="G353" s="330"/>
      <c r="H353" s="10"/>
      <c r="I353" s="10"/>
      <c r="J353" s="10"/>
      <c r="L353" s="331"/>
      <c r="M353" s="331"/>
      <c r="N353" s="331"/>
      <c r="O353" s="79"/>
      <c r="P353" s="79"/>
      <c r="Q353" s="79"/>
    </row>
    <row r="354" spans="1:17" x14ac:dyDescent="0.2">
      <c r="A354" s="7" t="s">
        <v>657</v>
      </c>
      <c r="B354" s="9">
        <v>8.8053714734633299</v>
      </c>
      <c r="C354" s="9">
        <v>8.5725887221587449</v>
      </c>
      <c r="D354" s="219"/>
      <c r="E354" s="330"/>
      <c r="F354" s="330"/>
      <c r="G354" s="330"/>
      <c r="H354" s="10"/>
      <c r="I354" s="10"/>
      <c r="J354" s="10"/>
      <c r="L354" s="331"/>
      <c r="M354" s="331"/>
      <c r="N354" s="331"/>
      <c r="O354" s="79"/>
      <c r="P354" s="79"/>
      <c r="Q354" s="79"/>
    </row>
    <row r="355" spans="1:17" x14ac:dyDescent="0.2">
      <c r="A355" s="7" t="s">
        <v>220</v>
      </c>
      <c r="B355" s="9">
        <v>51.400976213582297</v>
      </c>
      <c r="C355" s="9">
        <v>49.013387788277548</v>
      </c>
      <c r="D355" s="219"/>
      <c r="E355" s="330"/>
      <c r="F355" s="330"/>
      <c r="G355" s="330"/>
      <c r="H355" s="10"/>
      <c r="I355" s="10"/>
      <c r="J355" s="10"/>
      <c r="L355" s="331"/>
      <c r="M355" s="331"/>
      <c r="N355" s="331"/>
      <c r="O355" s="79"/>
      <c r="P355" s="79"/>
      <c r="Q355" s="79"/>
    </row>
    <row r="356" spans="1:17" x14ac:dyDescent="0.2">
      <c r="A356" s="7" t="s">
        <v>318</v>
      </c>
      <c r="B356" s="9">
        <v>16.754277057771265</v>
      </c>
      <c r="C356" s="9">
        <v>15.8286440167129</v>
      </c>
      <c r="D356" s="219"/>
      <c r="E356" s="330"/>
      <c r="F356" s="330"/>
      <c r="G356" s="330"/>
      <c r="H356" s="10"/>
      <c r="I356" s="10"/>
      <c r="J356" s="10"/>
      <c r="L356" s="331"/>
      <c r="M356" s="331"/>
      <c r="N356" s="331"/>
      <c r="O356" s="79"/>
      <c r="P356" s="79"/>
      <c r="Q356" s="79"/>
    </row>
    <row r="357" spans="1:17" x14ac:dyDescent="0.2">
      <c r="A357" s="7" t="s">
        <v>223</v>
      </c>
      <c r="B357" s="9">
        <v>20.088789287213078</v>
      </c>
      <c r="C357" s="9">
        <v>19.100625344498663</v>
      </c>
      <c r="D357" s="219"/>
      <c r="E357" s="330"/>
      <c r="F357" s="330"/>
      <c r="G357" s="330"/>
      <c r="H357" s="10"/>
      <c r="I357" s="10"/>
      <c r="J357" s="10"/>
      <c r="L357" s="331"/>
      <c r="M357" s="331"/>
      <c r="N357" s="331"/>
      <c r="O357" s="79"/>
      <c r="P357" s="79"/>
      <c r="Q357" s="79"/>
    </row>
    <row r="358" spans="1:17" x14ac:dyDescent="0.2">
      <c r="A358" s="7" t="s">
        <v>224</v>
      </c>
      <c r="B358" s="9">
        <v>15.112021686265576</v>
      </c>
      <c r="C358" s="9">
        <v>14.342203937663635</v>
      </c>
      <c r="D358" s="219"/>
      <c r="E358" s="330"/>
      <c r="F358" s="330"/>
      <c r="G358" s="330"/>
      <c r="H358" s="10"/>
      <c r="I358" s="10"/>
      <c r="J358" s="10"/>
      <c r="L358" s="331"/>
      <c r="M358" s="331"/>
      <c r="N358" s="331"/>
      <c r="O358" s="79"/>
      <c r="P358" s="79"/>
      <c r="Q358" s="79"/>
    </row>
    <row r="359" spans="1:17" x14ac:dyDescent="0.2">
      <c r="A359" s="7" t="s">
        <v>225</v>
      </c>
      <c r="B359" s="9">
        <v>5.7085379637737432</v>
      </c>
      <c r="C359" s="9">
        <v>5.499376446960909</v>
      </c>
      <c r="D359" s="219"/>
      <c r="E359" s="330"/>
      <c r="F359" s="330"/>
      <c r="G359" s="330"/>
      <c r="H359" s="10"/>
      <c r="I359" s="10"/>
      <c r="J359" s="10"/>
      <c r="L359" s="331"/>
      <c r="M359" s="331"/>
      <c r="N359" s="331"/>
      <c r="O359" s="79"/>
      <c r="P359" s="79"/>
      <c r="Q359" s="79"/>
    </row>
    <row r="360" spans="1:17" x14ac:dyDescent="0.2">
      <c r="A360" s="7" t="s">
        <v>658</v>
      </c>
      <c r="B360" s="9">
        <v>3.7031500911966289</v>
      </c>
      <c r="C360" s="9">
        <v>3.5171363574151329</v>
      </c>
      <c r="D360" s="219"/>
      <c r="E360" s="330"/>
      <c r="F360" s="330"/>
      <c r="G360" s="330"/>
      <c r="H360" s="10"/>
      <c r="I360" s="10"/>
      <c r="J360" s="10"/>
      <c r="L360" s="331"/>
      <c r="M360" s="331"/>
      <c r="N360" s="331"/>
      <c r="O360" s="79"/>
      <c r="P360" s="79"/>
      <c r="Q360" s="79"/>
    </row>
    <row r="361" spans="1:17" x14ac:dyDescent="0.2">
      <c r="A361" s="7" t="s">
        <v>227</v>
      </c>
      <c r="B361" s="9">
        <v>17.164977923084372</v>
      </c>
      <c r="C361" s="9">
        <v>16.511578121664993</v>
      </c>
      <c r="D361" s="219"/>
      <c r="E361" s="330"/>
      <c r="F361" s="330"/>
      <c r="G361" s="330"/>
      <c r="H361" s="10"/>
      <c r="I361" s="10"/>
      <c r="J361" s="10"/>
      <c r="L361" s="331"/>
      <c r="M361" s="331"/>
      <c r="N361" s="331"/>
      <c r="O361" s="79"/>
      <c r="P361" s="79"/>
      <c r="Q361" s="79"/>
    </row>
    <row r="362" spans="1:17" x14ac:dyDescent="0.2">
      <c r="A362" s="7" t="s">
        <v>659</v>
      </c>
      <c r="B362" s="9">
        <v>9.3273049444249292</v>
      </c>
      <c r="C362" s="9">
        <v>8.9098532417281646</v>
      </c>
      <c r="D362" s="219"/>
      <c r="E362" s="330"/>
      <c r="F362" s="330"/>
      <c r="G362" s="330"/>
      <c r="H362" s="10"/>
      <c r="I362" s="10"/>
      <c r="J362" s="10"/>
      <c r="L362" s="331"/>
      <c r="M362" s="331"/>
      <c r="N362" s="331"/>
      <c r="O362" s="79"/>
      <c r="P362" s="79"/>
      <c r="Q362" s="79"/>
    </row>
    <row r="363" spans="1:17" x14ac:dyDescent="0.2">
      <c r="A363" s="7" t="s">
        <v>660</v>
      </c>
      <c r="B363" s="9">
        <v>24.78901102632728</v>
      </c>
      <c r="C363" s="9">
        <v>23.241131562168079</v>
      </c>
      <c r="D363" s="219"/>
      <c r="E363" s="330"/>
      <c r="F363" s="330"/>
      <c r="G363" s="330"/>
      <c r="H363" s="10"/>
      <c r="I363" s="10"/>
      <c r="J363" s="10"/>
      <c r="L363" s="331"/>
      <c r="M363" s="331"/>
      <c r="N363" s="331"/>
      <c r="O363" s="79"/>
      <c r="P363" s="79"/>
      <c r="Q363" s="79"/>
    </row>
    <row r="364" spans="1:17" x14ac:dyDescent="0.2">
      <c r="A364" s="7" t="s">
        <v>235</v>
      </c>
      <c r="B364" s="9">
        <v>7.9619094843881495</v>
      </c>
      <c r="C364" s="9">
        <v>7.0943771901342396</v>
      </c>
      <c r="D364" s="219"/>
      <c r="E364" s="330"/>
      <c r="F364" s="330"/>
      <c r="G364" s="330"/>
      <c r="H364" s="10"/>
      <c r="I364" s="10"/>
      <c r="J364" s="10"/>
      <c r="L364" s="331"/>
      <c r="M364" s="331"/>
      <c r="N364" s="331"/>
      <c r="O364" s="79"/>
      <c r="P364" s="79"/>
      <c r="Q364" s="79"/>
    </row>
    <row r="365" spans="1:17" x14ac:dyDescent="0.2">
      <c r="A365" s="7" t="s">
        <v>661</v>
      </c>
      <c r="B365" s="9">
        <v>7.519812140316426</v>
      </c>
      <c r="C365" s="9">
        <v>6.6617719854513746</v>
      </c>
      <c r="D365" s="219"/>
      <c r="E365" s="330"/>
      <c r="F365" s="330"/>
      <c r="G365" s="330"/>
      <c r="H365" s="10"/>
      <c r="I365" s="10"/>
      <c r="J365" s="10"/>
      <c r="L365" s="331"/>
      <c r="M365" s="331"/>
      <c r="N365" s="331"/>
      <c r="O365" s="79"/>
      <c r="P365" s="79"/>
      <c r="Q365" s="79"/>
    </row>
    <row r="366" spans="1:17" x14ac:dyDescent="0.2">
      <c r="A366" s="7" t="s">
        <v>662</v>
      </c>
      <c r="B366" s="9">
        <v>6.8697770776853693</v>
      </c>
      <c r="C366" s="9">
        <v>6.9360130812974248</v>
      </c>
      <c r="D366" s="219"/>
      <c r="E366" s="330"/>
      <c r="F366" s="330"/>
      <c r="G366" s="330"/>
      <c r="H366" s="10"/>
      <c r="I366" s="10"/>
      <c r="J366" s="10"/>
      <c r="L366" s="331"/>
      <c r="M366" s="331"/>
      <c r="N366" s="331"/>
      <c r="O366" s="79"/>
      <c r="P366" s="79"/>
      <c r="Q366" s="79"/>
    </row>
    <row r="367" spans="1:17" x14ac:dyDescent="0.2">
      <c r="A367" s="7" t="str">
        <f>IF($H$321=0,"","Sem Informação Disponibilizada")</f>
        <v/>
      </c>
      <c r="B367" s="9"/>
      <c r="C367" s="9"/>
      <c r="D367" s="9"/>
      <c r="E367" s="9"/>
      <c r="F367" s="9"/>
      <c r="N367" s="9"/>
      <c r="O367" s="9"/>
    </row>
    <row r="368" spans="1:17" x14ac:dyDescent="0.2">
      <c r="A368" s="293" t="s">
        <v>663</v>
      </c>
      <c r="N368" s="9"/>
      <c r="O368" s="9"/>
    </row>
    <row r="369" spans="1:17" ht="15" customHeight="1" x14ac:dyDescent="0.25">
      <c r="B369" s="918" t="s">
        <v>58</v>
      </c>
      <c r="C369" s="919"/>
      <c r="D369" s="919"/>
      <c r="E369" s="918" t="str">
        <f>A2</f>
        <v>ARS Norte</v>
      </c>
      <c r="F369" s="919"/>
      <c r="G369" s="919"/>
      <c r="H369" s="918" t="str">
        <f>A3</f>
        <v>ACES Gerês/Cabreira</v>
      </c>
      <c r="I369" s="919"/>
      <c r="J369" s="919"/>
      <c r="L369" s="918" t="str">
        <f>A2</f>
        <v>ARS Norte</v>
      </c>
      <c r="M369" s="918"/>
      <c r="N369" s="918"/>
      <c r="O369" s="918" t="str">
        <f>A3</f>
        <v>ACES Gerês/Cabreira</v>
      </c>
      <c r="P369" s="918"/>
      <c r="Q369" s="918"/>
    </row>
    <row r="370" spans="1:17" x14ac:dyDescent="0.2">
      <c r="B370" s="450" t="s">
        <v>143</v>
      </c>
      <c r="C370" s="450" t="s">
        <v>167</v>
      </c>
      <c r="D370" s="450"/>
      <c r="E370" s="450" t="s">
        <v>143</v>
      </c>
      <c r="F370" s="450" t="s">
        <v>167</v>
      </c>
      <c r="G370" s="450"/>
      <c r="H370" s="450" t="s">
        <v>143</v>
      </c>
      <c r="I370" s="450" t="s">
        <v>167</v>
      </c>
      <c r="J370" s="450"/>
      <c r="L370" s="450" t="s">
        <v>143</v>
      </c>
      <c r="M370" s="450" t="s">
        <v>167</v>
      </c>
      <c r="N370" s="450"/>
      <c r="O370" s="450" t="s">
        <v>143</v>
      </c>
      <c r="P370" s="450" t="s">
        <v>167</v>
      </c>
      <c r="Q370" s="450"/>
    </row>
    <row r="371" spans="1:17" x14ac:dyDescent="0.2">
      <c r="A371" s="7" t="s">
        <v>644</v>
      </c>
      <c r="B371" s="9">
        <v>402.92245073411522</v>
      </c>
      <c r="C371" s="9">
        <v>394.11349729431703</v>
      </c>
      <c r="D371" s="219"/>
      <c r="E371" s="330"/>
      <c r="F371" s="330"/>
      <c r="G371" s="330"/>
      <c r="H371" s="10"/>
      <c r="I371" s="10"/>
      <c r="J371" s="10"/>
      <c r="L371" s="331"/>
      <c r="M371" s="331"/>
      <c r="N371" s="331"/>
      <c r="O371" s="79"/>
      <c r="P371" s="79"/>
      <c r="Q371" s="79"/>
    </row>
    <row r="372" spans="1:17" x14ac:dyDescent="0.2">
      <c r="A372" s="7" t="s">
        <v>645</v>
      </c>
      <c r="B372" s="9">
        <v>42.407015892561851</v>
      </c>
      <c r="C372" s="9">
        <v>43.291247714485202</v>
      </c>
      <c r="D372" s="219"/>
      <c r="E372" s="330"/>
      <c r="F372" s="330"/>
      <c r="G372" s="330"/>
      <c r="H372" s="10"/>
      <c r="I372" s="10"/>
      <c r="J372" s="10"/>
      <c r="L372" s="331"/>
      <c r="M372" s="331"/>
      <c r="N372" s="331"/>
      <c r="O372" s="79"/>
      <c r="P372" s="79"/>
      <c r="Q372" s="79"/>
    </row>
    <row r="373" spans="1:17" x14ac:dyDescent="0.2">
      <c r="A373" s="7" t="s">
        <v>646</v>
      </c>
      <c r="B373" s="9">
        <v>16.173674518421201</v>
      </c>
      <c r="C373" s="9">
        <v>15.233998587178785</v>
      </c>
      <c r="D373" s="219"/>
      <c r="E373" s="330"/>
      <c r="F373" s="330"/>
      <c r="G373" s="330"/>
      <c r="H373" s="10"/>
      <c r="I373" s="10"/>
      <c r="J373" s="10"/>
      <c r="L373" s="331"/>
      <c r="M373" s="331"/>
      <c r="N373" s="331"/>
      <c r="O373" s="79"/>
      <c r="P373" s="79"/>
      <c r="Q373" s="79"/>
    </row>
    <row r="374" spans="1:17" x14ac:dyDescent="0.2">
      <c r="A374" s="7" t="s">
        <v>46</v>
      </c>
      <c r="B374" s="9">
        <v>1.4090765869753989</v>
      </c>
      <c r="C374" s="9">
        <v>1.371316683001947</v>
      </c>
      <c r="D374" s="219"/>
      <c r="E374" s="330"/>
      <c r="F374" s="330"/>
      <c r="G374" s="330"/>
      <c r="H374" s="10"/>
      <c r="I374" s="10"/>
      <c r="J374" s="10"/>
      <c r="L374" s="331"/>
      <c r="M374" s="331"/>
      <c r="N374" s="331"/>
      <c r="O374" s="79"/>
      <c r="P374" s="79"/>
      <c r="Q374" s="79"/>
    </row>
    <row r="375" spans="1:17" x14ac:dyDescent="0.2">
      <c r="A375" s="7" t="s">
        <v>254</v>
      </c>
      <c r="B375" s="9">
        <v>9.0995156659545007</v>
      </c>
      <c r="C375" s="9">
        <v>8.3365718333077137</v>
      </c>
      <c r="D375" s="219"/>
      <c r="E375" s="330"/>
      <c r="F375" s="330"/>
      <c r="G375" s="330"/>
      <c r="H375" s="10"/>
      <c r="I375" s="10"/>
      <c r="J375" s="10"/>
      <c r="L375" s="331"/>
      <c r="M375" s="331"/>
      <c r="N375" s="331"/>
      <c r="O375" s="79"/>
      <c r="P375" s="79"/>
      <c r="Q375" s="79"/>
    </row>
    <row r="376" spans="1:17" x14ac:dyDescent="0.2">
      <c r="A376" s="7" t="s">
        <v>203</v>
      </c>
      <c r="B376" s="9">
        <v>143.6190932064882</v>
      </c>
      <c r="C376" s="9">
        <v>143.55743670195969</v>
      </c>
      <c r="D376" s="219"/>
      <c r="E376" s="330"/>
      <c r="F376" s="330"/>
      <c r="G376" s="330"/>
      <c r="H376" s="10"/>
      <c r="I376" s="10"/>
      <c r="J376" s="10"/>
      <c r="L376" s="331"/>
      <c r="M376" s="331"/>
      <c r="N376" s="331"/>
      <c r="O376" s="79"/>
      <c r="P376" s="79"/>
      <c r="Q376" s="79"/>
    </row>
    <row r="377" spans="1:17" x14ac:dyDescent="0.2">
      <c r="A377" s="7" t="s">
        <v>647</v>
      </c>
      <c r="B377" s="9">
        <v>8.8120863420453279</v>
      </c>
      <c r="C377" s="9">
        <v>8.8526018110299631</v>
      </c>
      <c r="D377" s="219"/>
      <c r="E377" s="330"/>
      <c r="F377" s="330"/>
      <c r="G377" s="330"/>
      <c r="H377" s="10"/>
      <c r="I377" s="10"/>
      <c r="J377" s="10"/>
      <c r="L377" s="331"/>
      <c r="M377" s="331"/>
      <c r="N377" s="331"/>
      <c r="O377" s="79"/>
      <c r="P377" s="79"/>
      <c r="Q377" s="79"/>
    </row>
    <row r="378" spans="1:17" x14ac:dyDescent="0.2">
      <c r="A378" s="7" t="s">
        <v>648</v>
      </c>
      <c r="B378" s="9">
        <v>55.354491121002496</v>
      </c>
      <c r="C378" s="9">
        <v>55.593279494221456</v>
      </c>
      <c r="D378" s="219"/>
      <c r="E378" s="330"/>
      <c r="F378" s="330"/>
      <c r="G378" s="330"/>
      <c r="H378" s="10"/>
      <c r="I378" s="10"/>
      <c r="J378" s="10"/>
      <c r="L378" s="331"/>
      <c r="M378" s="331"/>
      <c r="N378" s="331"/>
      <c r="O378" s="79"/>
      <c r="P378" s="79"/>
      <c r="Q378" s="79"/>
    </row>
    <row r="379" spans="1:17" x14ac:dyDescent="0.2">
      <c r="A379" s="7" t="s">
        <v>649</v>
      </c>
      <c r="B379" s="9">
        <v>6.3729445564508751</v>
      </c>
      <c r="C379" s="9">
        <v>6.3728135669732806</v>
      </c>
      <c r="D379" s="219"/>
      <c r="E379" s="330"/>
      <c r="F379" s="330"/>
      <c r="G379" s="330"/>
      <c r="H379" s="10"/>
      <c r="I379" s="10"/>
      <c r="J379" s="10"/>
      <c r="L379" s="331"/>
      <c r="M379" s="331"/>
      <c r="N379" s="331"/>
      <c r="O379" s="79"/>
      <c r="P379" s="79"/>
      <c r="Q379" s="79"/>
    </row>
    <row r="380" spans="1:17" x14ac:dyDescent="0.2">
      <c r="A380" s="7" t="s">
        <v>206</v>
      </c>
      <c r="B380" s="9">
        <v>14.000953119314378</v>
      </c>
      <c r="C380" s="9">
        <v>13.995833218674713</v>
      </c>
      <c r="D380" s="219"/>
      <c r="E380" s="330"/>
      <c r="F380" s="330"/>
      <c r="G380" s="330"/>
      <c r="H380" s="10"/>
      <c r="I380" s="10"/>
      <c r="J380" s="10"/>
      <c r="L380" s="331"/>
      <c r="M380" s="331"/>
      <c r="N380" s="331"/>
      <c r="O380" s="79"/>
      <c r="P380" s="79"/>
      <c r="Q380" s="79"/>
    </row>
    <row r="381" spans="1:17" x14ac:dyDescent="0.2">
      <c r="A381" s="7" t="s">
        <v>650</v>
      </c>
      <c r="B381" s="9">
        <v>18.229011089740023</v>
      </c>
      <c r="C381" s="9">
        <v>18.174262733192773</v>
      </c>
      <c r="D381" s="219"/>
      <c r="E381" s="330"/>
      <c r="F381" s="330"/>
      <c r="G381" s="330"/>
      <c r="H381" s="10"/>
      <c r="I381" s="10"/>
      <c r="J381" s="10"/>
      <c r="L381" s="331"/>
      <c r="M381" s="331"/>
      <c r="N381" s="331"/>
      <c r="O381" s="79"/>
      <c r="P381" s="79"/>
      <c r="Q381" s="79"/>
    </row>
    <row r="382" spans="1:17" x14ac:dyDescent="0.2">
      <c r="A382" s="7" t="s">
        <v>210</v>
      </c>
      <c r="B382" s="9">
        <v>7.0570646063707576</v>
      </c>
      <c r="C382" s="9">
        <v>7.0510481860355236</v>
      </c>
      <c r="D382" s="220"/>
      <c r="E382" s="330"/>
      <c r="F382" s="330"/>
      <c r="G382" s="381"/>
      <c r="H382" s="10"/>
      <c r="I382" s="294"/>
      <c r="J382" s="10"/>
      <c r="L382" s="331"/>
      <c r="M382" s="331"/>
      <c r="N382" s="331"/>
      <c r="O382" s="79"/>
      <c r="P382" s="79"/>
      <c r="Q382" s="79"/>
    </row>
    <row r="383" spans="1:17" x14ac:dyDescent="0.2">
      <c r="A383" s="7" t="s">
        <v>651</v>
      </c>
      <c r="B383" s="9">
        <v>38.686100360002548</v>
      </c>
      <c r="C383" s="9">
        <v>38.359711665283555</v>
      </c>
      <c r="D383" s="219"/>
      <c r="E383" s="330"/>
      <c r="F383" s="330"/>
      <c r="G383" s="330"/>
      <c r="H383" s="10"/>
      <c r="I383" s="10"/>
      <c r="J383" s="10"/>
      <c r="L383" s="331"/>
      <c r="M383" s="331"/>
      <c r="N383" s="331"/>
      <c r="O383" s="79"/>
      <c r="P383" s="79"/>
      <c r="Q383" s="79"/>
    </row>
    <row r="384" spans="1:17" x14ac:dyDescent="0.2">
      <c r="A384" s="7" t="s">
        <v>652</v>
      </c>
      <c r="B384" s="9">
        <v>33.228092566603358</v>
      </c>
      <c r="C384" s="9">
        <v>33.199496823284235</v>
      </c>
      <c r="D384" s="219"/>
      <c r="E384" s="330"/>
      <c r="F384" s="330"/>
      <c r="G384" s="330"/>
      <c r="H384" s="10"/>
      <c r="I384" s="10"/>
      <c r="J384" s="10"/>
      <c r="L384" s="331"/>
      <c r="M384" s="331"/>
      <c r="N384" s="331"/>
      <c r="O384" s="79"/>
      <c r="P384" s="79"/>
      <c r="Q384" s="79"/>
    </row>
    <row r="385" spans="1:17" x14ac:dyDescent="0.2">
      <c r="A385" s="7" t="s">
        <v>653</v>
      </c>
      <c r="B385" s="9">
        <v>2.7733240308893761</v>
      </c>
      <c r="C385" s="9">
        <v>2.8856643574474652</v>
      </c>
      <c r="D385" s="219"/>
      <c r="E385" s="330"/>
      <c r="F385" s="330"/>
      <c r="G385" s="330"/>
      <c r="H385" s="10"/>
      <c r="I385" s="10"/>
      <c r="J385" s="10"/>
      <c r="L385" s="331"/>
      <c r="M385" s="331"/>
      <c r="N385" s="331"/>
      <c r="O385" s="79"/>
      <c r="P385" s="79"/>
      <c r="Q385" s="79"/>
    </row>
    <row r="386" spans="1:17" x14ac:dyDescent="0.2">
      <c r="A386" s="7" t="s">
        <v>654</v>
      </c>
      <c r="B386" s="9">
        <v>14.027945777333093</v>
      </c>
      <c r="C386" s="9">
        <v>14.002263862187469</v>
      </c>
      <c r="D386" s="219"/>
      <c r="E386" s="330"/>
      <c r="F386" s="330"/>
      <c r="G386" s="330"/>
      <c r="H386" s="10"/>
      <c r="I386" s="10"/>
      <c r="J386" s="10"/>
      <c r="L386" s="331"/>
      <c r="M386" s="331"/>
      <c r="N386" s="331"/>
      <c r="O386" s="79"/>
      <c r="P386" s="79"/>
      <c r="Q386" s="79"/>
    </row>
    <row r="387" spans="1:17" x14ac:dyDescent="0.2">
      <c r="A387" s="7" t="s">
        <v>246</v>
      </c>
      <c r="B387" s="9">
        <v>6.8802094976729169</v>
      </c>
      <c r="C387" s="9">
        <v>6.7162534075824549</v>
      </c>
      <c r="E387" s="330"/>
      <c r="F387" s="330"/>
      <c r="G387" s="330"/>
      <c r="H387" s="10"/>
      <c r="I387" s="10"/>
      <c r="J387" s="10"/>
      <c r="L387" s="331"/>
      <c r="M387" s="331"/>
      <c r="N387" s="331"/>
      <c r="O387" s="79"/>
      <c r="P387" s="79"/>
      <c r="Q387" s="79"/>
    </row>
    <row r="388" spans="1:17" x14ac:dyDescent="0.2">
      <c r="A388" s="7" t="s">
        <v>214</v>
      </c>
      <c r="B388" s="9">
        <v>4.1187579199290454</v>
      </c>
      <c r="C388" s="9">
        <v>4.1534591290205638</v>
      </c>
      <c r="D388" s="219"/>
      <c r="E388" s="330"/>
      <c r="F388" s="330"/>
      <c r="G388" s="330"/>
      <c r="H388" s="10"/>
      <c r="I388" s="10"/>
      <c r="J388" s="10"/>
      <c r="L388" s="331"/>
      <c r="M388" s="331"/>
      <c r="N388" s="331"/>
      <c r="O388" s="79"/>
      <c r="P388" s="79"/>
      <c r="Q388" s="79"/>
    </row>
    <row r="389" spans="1:17" x14ac:dyDescent="0.2">
      <c r="A389" s="7" t="s">
        <v>655</v>
      </c>
      <c r="B389" s="9">
        <v>12.317839304183808</v>
      </c>
      <c r="C389" s="9">
        <v>12.370251682654091</v>
      </c>
      <c r="D389" s="219"/>
      <c r="E389" s="330"/>
      <c r="F389" s="330"/>
      <c r="G389" s="330"/>
      <c r="H389" s="10"/>
      <c r="I389" s="10"/>
      <c r="J389" s="10"/>
      <c r="L389" s="331"/>
      <c r="M389" s="331"/>
      <c r="N389" s="331"/>
      <c r="O389" s="79"/>
      <c r="P389" s="79"/>
      <c r="Q389" s="79"/>
    </row>
    <row r="390" spans="1:17" x14ac:dyDescent="0.2">
      <c r="A390" s="7" t="s">
        <v>656</v>
      </c>
      <c r="B390" s="9">
        <v>9.9608031078593946</v>
      </c>
      <c r="C390" s="9">
        <v>9.9078691106881678</v>
      </c>
      <c r="D390" s="219"/>
      <c r="E390" s="330"/>
      <c r="F390" s="330"/>
      <c r="G390" s="330"/>
      <c r="H390" s="10"/>
      <c r="I390" s="10"/>
      <c r="J390" s="10"/>
      <c r="L390" s="331"/>
      <c r="M390" s="331"/>
      <c r="N390" s="331"/>
      <c r="O390" s="79"/>
      <c r="P390" s="79"/>
      <c r="Q390" s="79"/>
    </row>
    <row r="391" spans="1:17" x14ac:dyDescent="0.2">
      <c r="A391" s="7" t="s">
        <v>217</v>
      </c>
      <c r="B391" s="9">
        <v>13.310696341515671</v>
      </c>
      <c r="C391" s="9">
        <v>13.209798931689896</v>
      </c>
      <c r="D391" s="219"/>
      <c r="E391" s="330"/>
      <c r="F391" s="330"/>
      <c r="G391" s="330"/>
      <c r="H391" s="10"/>
      <c r="I391" s="10"/>
      <c r="J391" s="10"/>
      <c r="L391" s="331"/>
      <c r="M391" s="331"/>
      <c r="N391" s="331"/>
      <c r="O391" s="79"/>
      <c r="P391" s="79"/>
      <c r="Q391" s="79"/>
    </row>
    <row r="392" spans="1:17" x14ac:dyDescent="0.2">
      <c r="A392" s="7" t="s">
        <v>657</v>
      </c>
      <c r="B392" s="9">
        <v>11.044673744438203</v>
      </c>
      <c r="C392" s="9">
        <v>10.771107033997215</v>
      </c>
      <c r="D392" s="219"/>
      <c r="E392" s="330"/>
      <c r="F392" s="330"/>
      <c r="G392" s="330"/>
      <c r="H392" s="10"/>
      <c r="I392" s="10"/>
      <c r="J392" s="10"/>
      <c r="L392" s="331"/>
      <c r="M392" s="331"/>
      <c r="N392" s="331"/>
      <c r="O392" s="79"/>
      <c r="P392" s="79"/>
      <c r="Q392" s="79"/>
    </row>
    <row r="393" spans="1:17" x14ac:dyDescent="0.2">
      <c r="A393" s="7" t="s">
        <v>220</v>
      </c>
      <c r="B393" s="9">
        <v>73.603639305096337</v>
      </c>
      <c r="C393" s="9">
        <v>70.200431617486757</v>
      </c>
      <c r="D393" s="219"/>
      <c r="E393" s="330"/>
      <c r="F393" s="330"/>
      <c r="G393" s="330"/>
      <c r="H393" s="10"/>
      <c r="I393" s="10"/>
      <c r="J393" s="10"/>
      <c r="L393" s="331"/>
      <c r="M393" s="331"/>
      <c r="N393" s="331"/>
      <c r="O393" s="79"/>
      <c r="P393" s="79"/>
      <c r="Q393" s="79"/>
    </row>
    <row r="394" spans="1:17" x14ac:dyDescent="0.2">
      <c r="A394" s="7" t="s">
        <v>318</v>
      </c>
      <c r="B394" s="9">
        <v>26.765370126739437</v>
      </c>
      <c r="C394" s="9">
        <v>25.523252919681759</v>
      </c>
      <c r="D394" s="219"/>
      <c r="E394" s="330"/>
      <c r="F394" s="330"/>
      <c r="G394" s="330"/>
      <c r="H394" s="10"/>
      <c r="I394" s="10"/>
      <c r="J394" s="10"/>
      <c r="L394" s="331"/>
      <c r="M394" s="331"/>
      <c r="N394" s="331"/>
      <c r="O394" s="79"/>
      <c r="P394" s="79"/>
      <c r="Q394" s="79"/>
    </row>
    <row r="395" spans="1:17" x14ac:dyDescent="0.2">
      <c r="A395" s="7" t="s">
        <v>223</v>
      </c>
      <c r="B395" s="9">
        <v>26.994411477403094</v>
      </c>
      <c r="C395" s="9">
        <v>25.836598759137242</v>
      </c>
      <c r="D395" s="219"/>
      <c r="E395" s="330"/>
      <c r="F395" s="330"/>
      <c r="G395" s="330"/>
      <c r="H395" s="10"/>
      <c r="I395" s="10"/>
      <c r="J395" s="10"/>
      <c r="L395" s="331"/>
      <c r="M395" s="331"/>
      <c r="N395" s="331"/>
      <c r="O395" s="79"/>
      <c r="P395" s="79"/>
      <c r="Q395" s="79"/>
    </row>
    <row r="396" spans="1:17" x14ac:dyDescent="0.2">
      <c r="A396" s="7" t="s">
        <v>224</v>
      </c>
      <c r="B396" s="9">
        <v>22.806227178537906</v>
      </c>
      <c r="C396" s="9">
        <v>21.894255413476863</v>
      </c>
      <c r="D396" s="219"/>
      <c r="E396" s="330"/>
      <c r="F396" s="330"/>
      <c r="G396" s="330"/>
      <c r="H396" s="10"/>
      <c r="I396" s="10"/>
      <c r="J396" s="10"/>
      <c r="L396" s="331"/>
      <c r="M396" s="331"/>
      <c r="N396" s="331"/>
      <c r="O396" s="79"/>
      <c r="P396" s="79"/>
      <c r="Q396" s="79"/>
    </row>
    <row r="397" spans="1:17" x14ac:dyDescent="0.2">
      <c r="A397" s="7" t="s">
        <v>225</v>
      </c>
      <c r="B397" s="9">
        <v>8.5379104985828818</v>
      </c>
      <c r="C397" s="9">
        <v>8.2968091750367012</v>
      </c>
      <c r="D397" s="219"/>
      <c r="E397" s="330"/>
      <c r="F397" s="330"/>
      <c r="G397" s="330"/>
      <c r="H397" s="10"/>
      <c r="I397" s="10"/>
      <c r="J397" s="10"/>
      <c r="L397" s="331"/>
      <c r="M397" s="331"/>
      <c r="N397" s="331"/>
      <c r="O397" s="79"/>
      <c r="P397" s="79"/>
      <c r="Q397" s="79"/>
    </row>
    <row r="398" spans="1:17" x14ac:dyDescent="0.2">
      <c r="A398" s="7" t="s">
        <v>658</v>
      </c>
      <c r="B398" s="9">
        <v>6.4621243386889127</v>
      </c>
      <c r="C398" s="9">
        <v>6.1178463046978635</v>
      </c>
      <c r="D398" s="219"/>
      <c r="E398" s="330"/>
      <c r="F398" s="330"/>
      <c r="G398" s="330"/>
      <c r="H398" s="10"/>
      <c r="I398" s="10"/>
      <c r="J398" s="10"/>
      <c r="L398" s="331"/>
      <c r="M398" s="331"/>
      <c r="N398" s="331"/>
      <c r="O398" s="79"/>
      <c r="P398" s="79"/>
      <c r="Q398" s="79"/>
    </row>
    <row r="399" spans="1:17" x14ac:dyDescent="0.2">
      <c r="A399" s="7" t="s">
        <v>227</v>
      </c>
      <c r="B399" s="9">
        <v>26.933481391176404</v>
      </c>
      <c r="C399" s="9">
        <v>25.984551887143457</v>
      </c>
      <c r="D399" s="219"/>
      <c r="E399" s="330"/>
      <c r="F399" s="330"/>
      <c r="G399" s="330"/>
      <c r="H399" s="10"/>
      <c r="I399" s="10"/>
      <c r="J399" s="10"/>
      <c r="L399" s="331"/>
      <c r="M399" s="331"/>
      <c r="N399" s="331"/>
      <c r="O399" s="79"/>
      <c r="P399" s="79"/>
      <c r="Q399" s="79"/>
    </row>
    <row r="400" spans="1:17" x14ac:dyDescent="0.2">
      <c r="A400" s="7" t="s">
        <v>659</v>
      </c>
      <c r="B400" s="9">
        <v>15.769363344260206</v>
      </c>
      <c r="C400" s="9">
        <v>15.232824088674978</v>
      </c>
      <c r="D400" s="219"/>
      <c r="E400" s="330"/>
      <c r="F400" s="330"/>
      <c r="G400" s="330"/>
      <c r="H400" s="10"/>
      <c r="I400" s="10"/>
      <c r="J400" s="10"/>
      <c r="L400" s="331"/>
      <c r="M400" s="331"/>
      <c r="N400" s="331"/>
      <c r="O400" s="79"/>
      <c r="P400" s="79"/>
      <c r="Q400" s="79"/>
    </row>
    <row r="401" spans="1:17" x14ac:dyDescent="0.2">
      <c r="A401" s="7" t="s">
        <v>660</v>
      </c>
      <c r="B401" s="9">
        <v>39.889796285684881</v>
      </c>
      <c r="C401" s="9">
        <v>37.510332486390084</v>
      </c>
      <c r="D401" s="219"/>
      <c r="E401" s="330"/>
      <c r="F401" s="330"/>
      <c r="G401" s="330"/>
      <c r="H401" s="10"/>
      <c r="I401" s="10"/>
      <c r="J401" s="10"/>
      <c r="L401" s="331"/>
      <c r="M401" s="331"/>
      <c r="N401" s="331"/>
      <c r="O401" s="79"/>
      <c r="P401" s="79"/>
      <c r="Q401" s="79"/>
    </row>
    <row r="402" spans="1:17" x14ac:dyDescent="0.2">
      <c r="A402" s="7" t="s">
        <v>235</v>
      </c>
      <c r="B402" s="9">
        <v>12.945922208158889</v>
      </c>
      <c r="C402" s="9">
        <v>11.622839530461194</v>
      </c>
      <c r="D402" s="219"/>
      <c r="E402" s="330"/>
      <c r="F402" s="330"/>
      <c r="G402" s="330"/>
      <c r="H402" s="10"/>
      <c r="I402" s="10"/>
      <c r="J402" s="10"/>
      <c r="L402" s="331"/>
      <c r="M402" s="331"/>
      <c r="N402" s="331"/>
      <c r="O402" s="79"/>
      <c r="P402" s="79"/>
      <c r="Q402" s="79"/>
    </row>
    <row r="403" spans="1:17" x14ac:dyDescent="0.2">
      <c r="A403" s="7" t="s">
        <v>661</v>
      </c>
      <c r="B403" s="9">
        <v>12.166303353659698</v>
      </c>
      <c r="C403" s="9">
        <v>10.866090932102285</v>
      </c>
      <c r="D403" s="219"/>
      <c r="E403" s="330"/>
      <c r="F403" s="330"/>
      <c r="G403" s="330"/>
      <c r="H403" s="10"/>
      <c r="I403" s="10"/>
      <c r="J403" s="10"/>
      <c r="L403" s="331"/>
      <c r="M403" s="331"/>
      <c r="N403" s="331"/>
      <c r="O403" s="79"/>
      <c r="P403" s="79"/>
      <c r="Q403" s="79"/>
    </row>
    <row r="404" spans="1:17" x14ac:dyDescent="0.2">
      <c r="A404" s="7" t="s">
        <v>662</v>
      </c>
      <c r="B404" s="9">
        <v>10.994107032977881</v>
      </c>
      <c r="C404" s="9">
        <v>11.212722866441228</v>
      </c>
      <c r="D404" s="219"/>
      <c r="E404" s="330"/>
      <c r="F404" s="330"/>
      <c r="G404" s="330"/>
      <c r="H404" s="10"/>
      <c r="I404" s="10"/>
      <c r="J404" s="10"/>
      <c r="L404" s="331"/>
      <c r="M404" s="331"/>
      <c r="N404" s="331"/>
      <c r="O404" s="79"/>
      <c r="P404" s="79"/>
      <c r="Q404" s="79"/>
    </row>
    <row r="405" spans="1:17" x14ac:dyDescent="0.2">
      <c r="A405" s="7" t="str">
        <f>IF($H$321=0,"","Sem Informação Disponibilizada")</f>
        <v/>
      </c>
      <c r="B405" s="9"/>
      <c r="C405" s="9"/>
      <c r="D405" s="9"/>
      <c r="E405" s="9"/>
      <c r="F405" s="9"/>
      <c r="N405" s="9"/>
      <c r="O405" s="9"/>
    </row>
    <row r="406" spans="1:17" x14ac:dyDescent="0.2">
      <c r="A406" s="293" t="s">
        <v>664</v>
      </c>
      <c r="N406" s="9"/>
      <c r="O406" s="9"/>
    </row>
    <row r="407" spans="1:17" ht="15" customHeight="1" x14ac:dyDescent="0.25">
      <c r="B407" s="918" t="s">
        <v>58</v>
      </c>
      <c r="C407" s="919"/>
      <c r="D407" s="919"/>
      <c r="E407" s="918" t="str">
        <f>A2</f>
        <v>ARS Norte</v>
      </c>
      <c r="F407" s="919"/>
      <c r="G407" s="919"/>
      <c r="H407" s="918" t="str">
        <f>A3</f>
        <v>ACES Gerês/Cabreira</v>
      </c>
      <c r="I407" s="919"/>
      <c r="J407" s="919"/>
      <c r="L407" s="918" t="str">
        <f>A2</f>
        <v>ARS Norte</v>
      </c>
      <c r="M407" s="918"/>
      <c r="N407" s="918"/>
      <c r="O407" s="918" t="str">
        <f>A3</f>
        <v>ACES Gerês/Cabreira</v>
      </c>
      <c r="P407" s="918"/>
      <c r="Q407" s="918"/>
    </row>
    <row r="408" spans="1:17" x14ac:dyDescent="0.2">
      <c r="B408" s="450" t="s">
        <v>143</v>
      </c>
      <c r="C408" s="450" t="s">
        <v>167</v>
      </c>
      <c r="D408" s="450"/>
      <c r="E408" s="450" t="s">
        <v>143</v>
      </c>
      <c r="F408" s="450" t="s">
        <v>167</v>
      </c>
      <c r="G408" s="450"/>
      <c r="H408" s="450" t="s">
        <v>143</v>
      </c>
      <c r="I408" s="450" t="s">
        <v>167</v>
      </c>
      <c r="J408" s="450"/>
      <c r="L408" s="450" t="s">
        <v>143</v>
      </c>
      <c r="M408" s="450" t="s">
        <v>167</v>
      </c>
      <c r="N408" s="450"/>
      <c r="O408" s="450" t="s">
        <v>143</v>
      </c>
      <c r="P408" s="450" t="s">
        <v>167</v>
      </c>
      <c r="Q408" s="450"/>
    </row>
    <row r="409" spans="1:17" x14ac:dyDescent="0.2">
      <c r="A409" s="7" t="s">
        <v>644</v>
      </c>
      <c r="B409" s="9">
        <v>179.73583153521088</v>
      </c>
      <c r="C409" s="9">
        <v>174.4876150703389</v>
      </c>
      <c r="D409" s="219"/>
      <c r="E409" s="330"/>
      <c r="F409" s="330"/>
      <c r="G409" s="330"/>
      <c r="H409" s="10"/>
      <c r="I409" s="10"/>
      <c r="J409" s="10"/>
      <c r="L409" s="331"/>
      <c r="M409" s="331"/>
      <c r="N409" s="331"/>
      <c r="O409" s="79"/>
      <c r="P409" s="79"/>
      <c r="Q409" s="79"/>
    </row>
    <row r="410" spans="1:17" x14ac:dyDescent="0.2">
      <c r="A410" s="7" t="s">
        <v>645</v>
      </c>
      <c r="B410" s="9">
        <v>14.450190034124276</v>
      </c>
      <c r="C410" s="9">
        <v>14.338830393000244</v>
      </c>
      <c r="D410" s="219"/>
      <c r="E410" s="330"/>
      <c r="F410" s="330"/>
      <c r="G410" s="330"/>
      <c r="H410" s="10"/>
      <c r="I410" s="10"/>
      <c r="J410" s="10"/>
      <c r="L410" s="331"/>
      <c r="M410" s="331"/>
      <c r="N410" s="331"/>
      <c r="O410" s="79"/>
      <c r="P410" s="79"/>
      <c r="Q410" s="79"/>
    </row>
    <row r="411" spans="1:17" x14ac:dyDescent="0.2">
      <c r="A411" s="7" t="s">
        <v>646</v>
      </c>
      <c r="B411" s="9">
        <v>5.7113909508814302</v>
      </c>
      <c r="C411" s="9">
        <v>5.0210118022525601</v>
      </c>
      <c r="D411" s="219"/>
      <c r="E411" s="330"/>
      <c r="F411" s="330"/>
      <c r="G411" s="330"/>
      <c r="H411" s="10"/>
      <c r="I411" s="10"/>
      <c r="J411" s="10"/>
      <c r="L411" s="331"/>
      <c r="M411" s="331"/>
      <c r="N411" s="331"/>
      <c r="O411" s="79"/>
      <c r="P411" s="79"/>
      <c r="Q411" s="79"/>
    </row>
    <row r="412" spans="1:17" x14ac:dyDescent="0.2">
      <c r="A412" s="7" t="s">
        <v>46</v>
      </c>
      <c r="B412" s="9">
        <v>0.33343658582249519</v>
      </c>
      <c r="C412" s="9">
        <v>0.25694588121756157</v>
      </c>
      <c r="D412" s="219"/>
      <c r="E412" s="330"/>
      <c r="F412" s="330"/>
      <c r="G412" s="330"/>
      <c r="H412" s="10"/>
      <c r="I412" s="10"/>
      <c r="J412" s="10"/>
      <c r="L412" s="331"/>
      <c r="M412" s="331"/>
      <c r="N412" s="331"/>
      <c r="O412" s="79"/>
      <c r="P412" s="79"/>
      <c r="Q412" s="79"/>
    </row>
    <row r="413" spans="1:17" x14ac:dyDescent="0.2">
      <c r="A413" s="7" t="s">
        <v>254</v>
      </c>
      <c r="B413" s="9">
        <v>2.4406525475545893</v>
      </c>
      <c r="C413" s="9">
        <v>2.1440832548386788</v>
      </c>
      <c r="D413" s="219"/>
      <c r="E413" s="330"/>
      <c r="F413" s="330"/>
      <c r="G413" s="330"/>
      <c r="H413" s="10"/>
      <c r="I413" s="10"/>
      <c r="J413" s="10"/>
      <c r="L413" s="331"/>
      <c r="M413" s="331"/>
      <c r="N413" s="331"/>
      <c r="O413" s="79"/>
      <c r="P413" s="79"/>
      <c r="Q413" s="79"/>
    </row>
    <row r="414" spans="1:17" x14ac:dyDescent="0.2">
      <c r="A414" s="7" t="s">
        <v>203</v>
      </c>
      <c r="B414" s="9">
        <v>73.798406535861346</v>
      </c>
      <c r="C414" s="9">
        <v>72.715480232514878</v>
      </c>
      <c r="D414" s="219"/>
      <c r="E414" s="330"/>
      <c r="F414" s="330"/>
      <c r="G414" s="330"/>
      <c r="H414" s="10"/>
      <c r="I414" s="10"/>
      <c r="J414" s="10"/>
      <c r="L414" s="331"/>
      <c r="M414" s="331"/>
      <c r="N414" s="331"/>
      <c r="O414" s="79"/>
      <c r="P414" s="79"/>
      <c r="Q414" s="79"/>
    </row>
    <row r="415" spans="1:17" x14ac:dyDescent="0.2">
      <c r="A415" s="7" t="s">
        <v>647</v>
      </c>
      <c r="B415" s="9">
        <v>0.97118566540071494</v>
      </c>
      <c r="C415" s="9">
        <v>0.93825750041657785</v>
      </c>
      <c r="D415" s="219"/>
      <c r="E415" s="330"/>
      <c r="F415" s="330"/>
      <c r="G415" s="330"/>
      <c r="H415" s="10"/>
      <c r="I415" s="10"/>
      <c r="J415" s="10"/>
      <c r="L415" s="331"/>
      <c r="M415" s="331"/>
      <c r="N415" s="331"/>
      <c r="O415" s="79"/>
      <c r="P415" s="79"/>
      <c r="Q415" s="79"/>
    </row>
    <row r="416" spans="1:17" x14ac:dyDescent="0.2">
      <c r="A416" s="7" t="s">
        <v>648</v>
      </c>
      <c r="B416" s="9">
        <v>22.742459571749947</v>
      </c>
      <c r="C416" s="9">
        <v>22.500439936425195</v>
      </c>
      <c r="D416" s="219"/>
      <c r="E416" s="330"/>
      <c r="F416" s="330"/>
      <c r="G416" s="330"/>
      <c r="H416" s="10"/>
      <c r="I416" s="10"/>
      <c r="J416" s="10"/>
      <c r="L416" s="331"/>
      <c r="M416" s="331"/>
      <c r="N416" s="331"/>
      <c r="O416" s="79"/>
      <c r="P416" s="79"/>
      <c r="Q416" s="79"/>
    </row>
    <row r="417" spans="1:17" x14ac:dyDescent="0.2">
      <c r="A417" s="7" t="s">
        <v>649</v>
      </c>
      <c r="B417" s="9">
        <v>0.48341407161825539</v>
      </c>
      <c r="C417" s="9">
        <v>0.48587662053459402</v>
      </c>
      <c r="D417" s="219"/>
      <c r="E417" s="330"/>
      <c r="F417" s="330"/>
      <c r="G417" s="330"/>
      <c r="H417" s="10"/>
      <c r="I417" s="10"/>
      <c r="J417" s="10"/>
      <c r="L417" s="331"/>
      <c r="M417" s="331"/>
      <c r="N417" s="331"/>
      <c r="O417" s="79"/>
      <c r="P417" s="79"/>
      <c r="Q417" s="79"/>
    </row>
    <row r="418" spans="1:17" x14ac:dyDescent="0.2">
      <c r="A418" s="7" t="s">
        <v>206</v>
      </c>
      <c r="B418" s="9">
        <v>6.0981394210288338</v>
      </c>
      <c r="C418" s="9">
        <v>5.8653017620053189</v>
      </c>
      <c r="D418" s="219"/>
      <c r="E418" s="330"/>
      <c r="F418" s="330"/>
      <c r="G418" s="330"/>
      <c r="H418" s="10"/>
      <c r="I418" s="10"/>
      <c r="J418" s="10"/>
      <c r="L418" s="331"/>
      <c r="M418" s="331"/>
      <c r="N418" s="331"/>
      <c r="O418" s="79"/>
      <c r="P418" s="79"/>
      <c r="Q418" s="79"/>
    </row>
    <row r="419" spans="1:17" x14ac:dyDescent="0.2">
      <c r="A419" s="7" t="s">
        <v>650</v>
      </c>
      <c r="B419" s="9">
        <v>9.1620552449256039</v>
      </c>
      <c r="C419" s="9">
        <v>9.1200297276452993</v>
      </c>
      <c r="D419" s="219"/>
      <c r="E419" s="330"/>
      <c r="F419" s="330"/>
      <c r="G419" s="330"/>
      <c r="H419" s="10"/>
      <c r="I419" s="10"/>
      <c r="J419" s="10"/>
      <c r="L419" s="331"/>
      <c r="M419" s="331"/>
      <c r="N419" s="331"/>
      <c r="O419" s="79"/>
      <c r="P419" s="79"/>
      <c r="Q419" s="79"/>
    </row>
    <row r="420" spans="1:17" x14ac:dyDescent="0.2">
      <c r="A420" s="7" t="s">
        <v>210</v>
      </c>
      <c r="B420" s="9">
        <v>3.5028532190059951</v>
      </c>
      <c r="C420" s="9">
        <v>3.577404192962216</v>
      </c>
      <c r="D420" s="220"/>
      <c r="E420" s="330"/>
      <c r="F420" s="330"/>
      <c r="G420" s="381"/>
      <c r="H420" s="10"/>
      <c r="I420" s="294"/>
      <c r="J420" s="10"/>
      <c r="L420" s="331"/>
      <c r="M420" s="331"/>
      <c r="N420" s="331"/>
      <c r="O420" s="79"/>
      <c r="P420" s="79"/>
      <c r="Q420" s="79"/>
    </row>
    <row r="421" spans="1:17" x14ac:dyDescent="0.2">
      <c r="A421" s="7" t="s">
        <v>651</v>
      </c>
      <c r="B421" s="9">
        <v>7.0875249327561827</v>
      </c>
      <c r="C421" s="9">
        <v>7.0763164156514096</v>
      </c>
      <c r="D421" s="219"/>
      <c r="E421" s="330"/>
      <c r="F421" s="330"/>
      <c r="G421" s="330"/>
      <c r="H421" s="10"/>
      <c r="I421" s="10"/>
      <c r="J421" s="10"/>
      <c r="L421" s="331"/>
      <c r="M421" s="331"/>
      <c r="N421" s="331"/>
      <c r="O421" s="79"/>
      <c r="P421" s="79"/>
      <c r="Q421" s="79"/>
    </row>
    <row r="422" spans="1:17" x14ac:dyDescent="0.2">
      <c r="A422" s="7" t="s">
        <v>652</v>
      </c>
      <c r="B422" s="9">
        <v>6.6755188563378187</v>
      </c>
      <c r="C422" s="9">
        <v>6.6946932929624507</v>
      </c>
      <c r="D422" s="219"/>
      <c r="E422" s="330"/>
      <c r="F422" s="330"/>
      <c r="G422" s="330"/>
      <c r="H422" s="10"/>
      <c r="I422" s="10"/>
      <c r="J422" s="10"/>
      <c r="L422" s="331"/>
      <c r="M422" s="331"/>
      <c r="N422" s="331"/>
      <c r="O422" s="79"/>
      <c r="P422" s="79"/>
      <c r="Q422" s="79"/>
    </row>
    <row r="423" spans="1:17" x14ac:dyDescent="0.2">
      <c r="A423" s="7" t="s">
        <v>653</v>
      </c>
      <c r="B423" s="9">
        <v>17.00299969920458</v>
      </c>
      <c r="C423" s="9">
        <v>16.867154908078447</v>
      </c>
      <c r="D423" s="219"/>
      <c r="E423" s="330"/>
      <c r="F423" s="330"/>
      <c r="G423" s="330"/>
      <c r="H423" s="10"/>
      <c r="I423" s="10"/>
      <c r="J423" s="10"/>
      <c r="L423" s="331"/>
      <c r="M423" s="331"/>
      <c r="N423" s="331"/>
      <c r="O423" s="79"/>
      <c r="P423" s="79"/>
      <c r="Q423" s="79"/>
    </row>
    <row r="424" spans="1:17" x14ac:dyDescent="0.2">
      <c r="A424" s="7" t="s">
        <v>317</v>
      </c>
      <c r="B424" s="9">
        <v>15.347011518209854</v>
      </c>
      <c r="C424" s="9">
        <v>15.237974995700517</v>
      </c>
      <c r="D424" s="219"/>
      <c r="E424" s="330"/>
      <c r="F424" s="330"/>
      <c r="G424" s="330"/>
      <c r="H424" s="10"/>
      <c r="I424" s="10"/>
      <c r="J424" s="10"/>
      <c r="L424" s="331"/>
      <c r="M424" s="331"/>
      <c r="N424" s="331"/>
      <c r="O424" s="79"/>
      <c r="P424" s="79"/>
      <c r="Q424" s="79"/>
    </row>
    <row r="425" spans="1:17" x14ac:dyDescent="0.2">
      <c r="A425" s="7" t="s">
        <v>654</v>
      </c>
      <c r="B425" s="9">
        <v>11.279098647188931</v>
      </c>
      <c r="C425" s="9">
        <v>10.784305524871415</v>
      </c>
      <c r="D425" s="219"/>
      <c r="E425" s="330"/>
      <c r="F425" s="330"/>
      <c r="G425" s="330"/>
      <c r="H425" s="10"/>
      <c r="I425" s="10"/>
      <c r="J425" s="10"/>
      <c r="L425" s="331"/>
      <c r="M425" s="331"/>
      <c r="N425" s="331"/>
      <c r="O425" s="79"/>
      <c r="P425" s="79"/>
      <c r="Q425" s="79"/>
    </row>
    <row r="426" spans="1:17" x14ac:dyDescent="0.2">
      <c r="A426" s="7" t="s">
        <v>249</v>
      </c>
      <c r="B426" s="9">
        <v>2.8969958499084258</v>
      </c>
      <c r="C426" s="9">
        <v>2.6004062543738957</v>
      </c>
      <c r="D426" s="219"/>
      <c r="E426" s="330"/>
      <c r="F426" s="330"/>
      <c r="G426" s="330"/>
      <c r="H426" s="10"/>
      <c r="I426" s="10"/>
      <c r="J426" s="10"/>
      <c r="L426" s="331"/>
      <c r="M426" s="331"/>
      <c r="N426" s="331"/>
      <c r="O426" s="79"/>
      <c r="P426" s="79"/>
      <c r="Q426" s="79"/>
    </row>
    <row r="427" spans="1:17" x14ac:dyDescent="0.2">
      <c r="A427" s="7" t="s">
        <v>214</v>
      </c>
      <c r="B427" s="9">
        <v>0.65218014308729966</v>
      </c>
      <c r="C427" s="9">
        <v>0.70361221796688833</v>
      </c>
      <c r="D427" s="219"/>
      <c r="E427" s="330"/>
      <c r="F427" s="330"/>
      <c r="G427" s="330"/>
      <c r="H427" s="10"/>
      <c r="I427" s="10"/>
      <c r="J427" s="10"/>
      <c r="L427" s="331"/>
      <c r="M427" s="331"/>
      <c r="N427" s="331"/>
      <c r="O427" s="79"/>
      <c r="P427" s="79"/>
      <c r="Q427" s="79"/>
    </row>
    <row r="428" spans="1:17" x14ac:dyDescent="0.2">
      <c r="A428" s="7" t="s">
        <v>655</v>
      </c>
      <c r="B428" s="9">
        <v>7.198297796183919</v>
      </c>
      <c r="C428" s="9">
        <v>7.2765110750539641</v>
      </c>
      <c r="D428" s="219"/>
      <c r="E428" s="330"/>
      <c r="F428" s="330"/>
      <c r="G428" s="330"/>
      <c r="H428" s="10"/>
      <c r="I428" s="10"/>
      <c r="J428" s="10"/>
      <c r="L428" s="331"/>
      <c r="M428" s="331"/>
      <c r="N428" s="331"/>
      <c r="O428" s="79"/>
      <c r="P428" s="79"/>
      <c r="Q428" s="79"/>
    </row>
    <row r="429" spans="1:17" x14ac:dyDescent="0.2">
      <c r="A429" s="7" t="s">
        <v>656</v>
      </c>
      <c r="B429" s="9">
        <v>6.3044676289279247</v>
      </c>
      <c r="C429" s="9">
        <v>6.0897282535579755</v>
      </c>
      <c r="D429" s="219"/>
      <c r="E429" s="330"/>
      <c r="F429" s="330"/>
      <c r="G429" s="330"/>
      <c r="H429" s="10"/>
      <c r="I429" s="10"/>
      <c r="J429" s="10"/>
      <c r="L429" s="331"/>
      <c r="M429" s="331"/>
      <c r="N429" s="331"/>
      <c r="O429" s="79"/>
      <c r="P429" s="79"/>
      <c r="Q429" s="79"/>
    </row>
    <row r="430" spans="1:17" x14ac:dyDescent="0.2">
      <c r="A430" s="7" t="s">
        <v>217</v>
      </c>
      <c r="B430" s="9">
        <v>9.0109043785410812</v>
      </c>
      <c r="C430" s="9">
        <v>8.910125896492417</v>
      </c>
      <c r="D430" s="219"/>
      <c r="E430" s="330"/>
      <c r="F430" s="330"/>
      <c r="G430" s="330"/>
      <c r="H430" s="10"/>
      <c r="I430" s="10"/>
      <c r="J430" s="10"/>
      <c r="L430" s="331"/>
      <c r="M430" s="331"/>
      <c r="N430" s="331"/>
      <c r="O430" s="79"/>
      <c r="P430" s="79"/>
      <c r="Q430" s="79"/>
    </row>
    <row r="431" spans="1:17" x14ac:dyDescent="0.2">
      <c r="A431" s="7" t="s">
        <v>657</v>
      </c>
      <c r="B431" s="9">
        <v>6.877703471527739</v>
      </c>
      <c r="C431" s="9">
        <v>6.6921583052979638</v>
      </c>
      <c r="D431" s="219"/>
      <c r="E431" s="330"/>
      <c r="F431" s="330"/>
      <c r="G431" s="330"/>
      <c r="H431" s="10"/>
      <c r="I431" s="10"/>
      <c r="J431" s="10"/>
      <c r="L431" s="331"/>
      <c r="M431" s="331"/>
      <c r="N431" s="331"/>
      <c r="O431" s="79"/>
      <c r="P431" s="79"/>
      <c r="Q431" s="79"/>
    </row>
    <row r="432" spans="1:17" x14ac:dyDescent="0.2">
      <c r="A432" s="7" t="s">
        <v>220</v>
      </c>
      <c r="B432" s="9">
        <v>32.28458563559159</v>
      </c>
      <c r="C432" s="9">
        <v>30.761560858296829</v>
      </c>
      <c r="D432" s="219"/>
      <c r="E432" s="330"/>
      <c r="F432" s="330"/>
      <c r="G432" s="330"/>
      <c r="H432" s="10"/>
      <c r="I432" s="10"/>
      <c r="J432" s="10"/>
      <c r="L432" s="331"/>
      <c r="M432" s="331"/>
      <c r="N432" s="331"/>
      <c r="O432" s="79"/>
      <c r="P432" s="79"/>
      <c r="Q432" s="79"/>
    </row>
    <row r="433" spans="1:32" x14ac:dyDescent="0.2">
      <c r="A433" s="7" t="s">
        <v>318</v>
      </c>
      <c r="B433" s="9">
        <v>8.0885097158697956</v>
      </c>
      <c r="C433" s="9">
        <v>7.4385102185921781</v>
      </c>
      <c r="D433" s="219"/>
      <c r="E433" s="330"/>
      <c r="F433" s="330"/>
      <c r="G433" s="330"/>
      <c r="H433" s="10"/>
      <c r="I433" s="10"/>
      <c r="J433" s="10"/>
      <c r="L433" s="331"/>
      <c r="M433" s="331"/>
      <c r="N433" s="331"/>
      <c r="O433" s="79"/>
      <c r="P433" s="79"/>
      <c r="Q433" s="79"/>
    </row>
    <row r="434" spans="1:32" x14ac:dyDescent="0.2">
      <c r="A434" s="7" t="s">
        <v>223</v>
      </c>
      <c r="B434" s="9">
        <v>14.194377084394555</v>
      </c>
      <c r="C434" s="9">
        <v>13.3419710511454</v>
      </c>
      <c r="D434" s="219"/>
      <c r="E434" s="330"/>
      <c r="F434" s="330"/>
      <c r="G434" s="330"/>
      <c r="H434" s="10"/>
      <c r="I434" s="10"/>
      <c r="J434" s="10"/>
      <c r="L434" s="331"/>
      <c r="M434" s="331"/>
      <c r="N434" s="331"/>
      <c r="O434" s="79"/>
      <c r="P434" s="79"/>
      <c r="Q434" s="79"/>
    </row>
    <row r="435" spans="1:32" x14ac:dyDescent="0.2">
      <c r="A435" s="7" t="s">
        <v>224</v>
      </c>
      <c r="B435" s="9">
        <v>8.5830234999633337</v>
      </c>
      <c r="C435" s="9">
        <v>7.9378790588783108</v>
      </c>
      <c r="D435" s="219"/>
      <c r="E435" s="330"/>
      <c r="F435" s="330"/>
      <c r="G435" s="330"/>
      <c r="H435" s="10"/>
      <c r="I435" s="10"/>
      <c r="J435" s="10"/>
      <c r="L435" s="331"/>
      <c r="M435" s="331"/>
      <c r="N435" s="331"/>
      <c r="O435" s="79"/>
      <c r="P435" s="79"/>
      <c r="Q435" s="79"/>
    </row>
    <row r="436" spans="1:32" x14ac:dyDescent="0.2">
      <c r="A436" s="7" t="s">
        <v>225</v>
      </c>
      <c r="B436" s="9">
        <v>3.2840732028106432</v>
      </c>
      <c r="C436" s="9">
        <v>3.1067556395822398</v>
      </c>
      <c r="D436" s="219"/>
      <c r="E436" s="330"/>
      <c r="F436" s="330"/>
      <c r="G436" s="330"/>
      <c r="H436" s="10"/>
      <c r="I436" s="10"/>
      <c r="J436" s="10"/>
      <c r="L436" s="331"/>
      <c r="M436" s="331"/>
      <c r="N436" s="331"/>
      <c r="O436" s="79"/>
      <c r="P436" s="79"/>
      <c r="Q436" s="79"/>
    </row>
    <row r="437" spans="1:32" x14ac:dyDescent="0.2">
      <c r="A437" s="7" t="s">
        <v>658</v>
      </c>
      <c r="B437" s="9">
        <v>1.3979557498567905</v>
      </c>
      <c r="C437" s="9">
        <v>1.3466791619238454</v>
      </c>
      <c r="D437" s="219"/>
      <c r="E437" s="330"/>
      <c r="F437" s="330"/>
      <c r="G437" s="330"/>
      <c r="H437" s="10"/>
      <c r="I437" s="10"/>
      <c r="J437" s="10"/>
      <c r="L437" s="331"/>
      <c r="M437" s="331"/>
      <c r="N437" s="331"/>
      <c r="O437" s="79"/>
      <c r="P437" s="79"/>
      <c r="Q437" s="79"/>
    </row>
    <row r="438" spans="1:32" x14ac:dyDescent="0.2">
      <c r="A438" s="7" t="s">
        <v>227</v>
      </c>
      <c r="B438" s="9">
        <v>8.5420301251042936</v>
      </c>
      <c r="C438" s="9">
        <v>8.1565316424552972</v>
      </c>
      <c r="D438" s="219"/>
      <c r="E438" s="330"/>
      <c r="F438" s="330"/>
      <c r="G438" s="330"/>
      <c r="H438" s="10"/>
      <c r="I438" s="10"/>
      <c r="J438" s="10"/>
      <c r="L438" s="331"/>
      <c r="M438" s="331"/>
      <c r="N438" s="331"/>
      <c r="O438" s="79"/>
      <c r="P438" s="79"/>
      <c r="Q438" s="79"/>
    </row>
    <row r="439" spans="1:32" x14ac:dyDescent="0.2">
      <c r="A439" s="7" t="s">
        <v>659</v>
      </c>
      <c r="B439" s="9">
        <v>3.6115602820940511</v>
      </c>
      <c r="C439" s="9">
        <v>3.2977786506793634</v>
      </c>
      <c r="D439" s="219"/>
      <c r="E439" s="330"/>
      <c r="F439" s="330"/>
      <c r="G439" s="330"/>
      <c r="H439" s="10"/>
      <c r="I439" s="10"/>
      <c r="J439" s="10"/>
      <c r="L439" s="331"/>
      <c r="M439" s="331"/>
      <c r="N439" s="331"/>
      <c r="O439" s="79"/>
      <c r="P439" s="79"/>
      <c r="Q439" s="79"/>
    </row>
    <row r="440" spans="1:32" x14ac:dyDescent="0.2">
      <c r="A440" s="7" t="s">
        <v>660</v>
      </c>
      <c r="B440" s="9">
        <v>10.808918462149995</v>
      </c>
      <c r="C440" s="9">
        <v>10.068531140793011</v>
      </c>
      <c r="D440" s="219"/>
      <c r="E440" s="330"/>
      <c r="F440" s="330"/>
      <c r="G440" s="330"/>
      <c r="H440" s="10"/>
      <c r="I440" s="10"/>
      <c r="J440" s="10"/>
      <c r="L440" s="331"/>
      <c r="M440" s="331"/>
      <c r="N440" s="331"/>
      <c r="O440" s="79"/>
      <c r="P440" s="79"/>
      <c r="Q440" s="79"/>
    </row>
    <row r="441" spans="1:32" x14ac:dyDescent="0.2">
      <c r="A441" s="7" t="s">
        <v>235</v>
      </c>
      <c r="B441" s="9">
        <v>3.2583734608994184</v>
      </c>
      <c r="C441" s="9">
        <v>2.8300855490215482</v>
      </c>
      <c r="D441" s="219"/>
      <c r="E441" s="330"/>
      <c r="F441" s="330"/>
      <c r="G441" s="330"/>
      <c r="H441" s="10"/>
      <c r="I441" s="10"/>
      <c r="J441" s="10"/>
      <c r="L441" s="331"/>
      <c r="M441" s="331"/>
      <c r="N441" s="331"/>
      <c r="O441" s="79"/>
      <c r="P441" s="79"/>
      <c r="Q441" s="79"/>
    </row>
    <row r="442" spans="1:32" x14ac:dyDescent="0.2">
      <c r="A442" s="7" t="s">
        <v>661</v>
      </c>
      <c r="B442" s="9">
        <v>3.1178370871648293</v>
      </c>
      <c r="C442" s="9">
        <v>2.6868981305738497</v>
      </c>
      <c r="D442" s="219"/>
      <c r="E442" s="330"/>
      <c r="F442" s="330"/>
      <c r="G442" s="330"/>
      <c r="H442" s="10"/>
      <c r="I442" s="10"/>
      <c r="J442" s="10"/>
      <c r="L442" s="331"/>
      <c r="M442" s="331"/>
      <c r="N442" s="331"/>
      <c r="O442" s="79"/>
      <c r="P442" s="79"/>
      <c r="Q442" s="79"/>
    </row>
    <row r="443" spans="1:32" x14ac:dyDescent="0.2">
      <c r="A443" s="7" t="s">
        <v>662</v>
      </c>
      <c r="B443" s="9">
        <v>3.1023585137134</v>
      </c>
      <c r="C443" s="9">
        <v>3.0319410867759822</v>
      </c>
      <c r="D443" s="219"/>
      <c r="E443" s="330"/>
      <c r="F443" s="330"/>
      <c r="G443" s="330"/>
      <c r="H443" s="10"/>
      <c r="I443" s="10"/>
      <c r="J443" s="10"/>
      <c r="L443" s="331"/>
      <c r="M443" s="331"/>
      <c r="N443" s="331"/>
      <c r="O443" s="79"/>
      <c r="P443" s="79"/>
      <c r="Q443" s="79"/>
    </row>
    <row r="444" spans="1:32" x14ac:dyDescent="0.2">
      <c r="A444" s="471" t="s">
        <v>665</v>
      </c>
      <c r="B444" s="9"/>
      <c r="N444" s="9"/>
      <c r="O444" s="9"/>
    </row>
    <row r="445" spans="1:32" x14ac:dyDescent="0.2">
      <c r="A445" s="8" t="s">
        <v>513</v>
      </c>
      <c r="B445" s="9"/>
      <c r="C445" s="9"/>
      <c r="D445" s="9"/>
      <c r="E445" s="9"/>
      <c r="F445" s="9"/>
      <c r="G445" s="9"/>
      <c r="H445" s="9"/>
      <c r="I445" s="9"/>
      <c r="J445" s="9"/>
      <c r="K445" s="9"/>
      <c r="L445" s="9"/>
      <c r="M445" s="9"/>
      <c r="N445" s="9"/>
      <c r="O445" s="9"/>
      <c r="P445" s="9"/>
      <c r="Q445" s="9"/>
      <c r="R445" s="9"/>
      <c r="S445" s="9"/>
      <c r="T445" s="9"/>
      <c r="U445" s="9"/>
    </row>
    <row r="446" spans="1:32" x14ac:dyDescent="0.2">
      <c r="B446" s="9"/>
      <c r="C446" s="9"/>
      <c r="D446" s="9"/>
      <c r="E446" s="9"/>
      <c r="F446" s="9"/>
      <c r="G446" s="9"/>
      <c r="H446" s="9"/>
      <c r="I446" s="9"/>
      <c r="J446" s="9"/>
      <c r="K446" s="9"/>
      <c r="L446" s="9"/>
      <c r="M446" s="9"/>
      <c r="N446" s="9"/>
      <c r="O446" s="9"/>
      <c r="P446" s="9"/>
      <c r="Q446" s="9"/>
      <c r="R446" s="9"/>
      <c r="S446" s="9"/>
      <c r="T446" s="9"/>
      <c r="U446" s="9"/>
    </row>
    <row r="447" spans="1:32" x14ac:dyDescent="0.2">
      <c r="A447" s="7" t="s">
        <v>611</v>
      </c>
      <c r="B447" s="9"/>
      <c r="C447" s="9"/>
      <c r="D447" s="9"/>
      <c r="E447" s="9"/>
      <c r="F447" s="9"/>
      <c r="G447" s="9"/>
      <c r="H447" s="9"/>
      <c r="I447" s="9"/>
      <c r="J447" s="9"/>
      <c r="K447" s="9"/>
      <c r="L447" s="9"/>
      <c r="M447" s="9"/>
      <c r="N447" s="9"/>
      <c r="O447" s="9"/>
      <c r="P447" s="9"/>
      <c r="Q447" s="9"/>
      <c r="R447" s="9"/>
      <c r="S447" s="9"/>
      <c r="T447" s="9"/>
      <c r="U447" s="9"/>
    </row>
    <row r="448" spans="1:32" x14ac:dyDescent="0.2">
      <c r="B448" s="9"/>
      <c r="D448" s="9" t="s">
        <v>58</v>
      </c>
      <c r="E448" s="9"/>
      <c r="F448" s="9"/>
      <c r="G448" s="9" t="str">
        <f>A2</f>
        <v>ARS Norte</v>
      </c>
      <c r="H448" s="9"/>
      <c r="I448" s="9"/>
      <c r="J448" s="9" t="str">
        <f>C5</f>
        <v>ACES Gerês/Cabreira</v>
      </c>
      <c r="K448" s="9"/>
      <c r="L448" s="9"/>
      <c r="M448" s="9" t="str">
        <f>IF(B5=2,D5,"")</f>
        <v/>
      </c>
      <c r="N448" s="9"/>
      <c r="O448" s="9"/>
      <c r="P448" s="9"/>
      <c r="R448" s="9"/>
      <c r="U448" s="9" t="s">
        <v>58</v>
      </c>
      <c r="V448" s="9"/>
      <c r="W448" s="9"/>
      <c r="X448" s="9" t="str">
        <f>A2</f>
        <v>ARS Norte</v>
      </c>
      <c r="Y448" s="9"/>
      <c r="Z448" s="9"/>
      <c r="AA448" s="9" t="str">
        <f>C5</f>
        <v>ACES Gerês/Cabreira</v>
      </c>
      <c r="AB448" s="9"/>
      <c r="AC448" s="9"/>
      <c r="AD448" s="9" t="str">
        <f>IF(B5=2,D5,"")</f>
        <v/>
      </c>
      <c r="AE448" s="9"/>
      <c r="AF448" s="9"/>
    </row>
    <row r="449" spans="1:32" x14ac:dyDescent="0.2">
      <c r="B449" s="9" t="s">
        <v>612</v>
      </c>
      <c r="C449" s="7" t="s">
        <v>613</v>
      </c>
      <c r="D449" s="9" t="s">
        <v>55</v>
      </c>
      <c r="E449" s="9" t="s">
        <v>56</v>
      </c>
      <c r="F449" s="9" t="s">
        <v>57</v>
      </c>
      <c r="G449" s="9" t="s">
        <v>55</v>
      </c>
      <c r="H449" s="9" t="s">
        <v>56</v>
      </c>
      <c r="I449" s="9" t="s">
        <v>57</v>
      </c>
      <c r="J449" s="9" t="s">
        <v>55</v>
      </c>
      <c r="K449" s="9" t="s">
        <v>56</v>
      </c>
      <c r="L449" s="9" t="s">
        <v>57</v>
      </c>
      <c r="M449" s="9" t="s">
        <v>55</v>
      </c>
      <c r="N449" s="9" t="s">
        <v>56</v>
      </c>
      <c r="O449" s="9" t="s">
        <v>57</v>
      </c>
      <c r="P449" s="9" t="s">
        <v>55</v>
      </c>
      <c r="R449" s="9"/>
      <c r="U449" s="9" t="s">
        <v>55</v>
      </c>
      <c r="V449" s="9" t="s">
        <v>56</v>
      </c>
      <c r="W449" s="9" t="s">
        <v>57</v>
      </c>
      <c r="X449" s="9" t="s">
        <v>55</v>
      </c>
      <c r="Y449" s="9" t="s">
        <v>56</v>
      </c>
      <c r="Z449" s="9" t="s">
        <v>57</v>
      </c>
      <c r="AA449" s="9" t="s">
        <v>55</v>
      </c>
      <c r="AB449" s="9" t="s">
        <v>56</v>
      </c>
      <c r="AC449" s="9" t="s">
        <v>57</v>
      </c>
      <c r="AD449" s="9" t="s">
        <v>55</v>
      </c>
      <c r="AE449" s="9" t="s">
        <v>56</v>
      </c>
      <c r="AF449" s="9" t="s">
        <v>57</v>
      </c>
    </row>
    <row r="450" spans="1:32" x14ac:dyDescent="0.2">
      <c r="A450" s="7">
        <f>RANK(Q450,$Q$450:$Q$471,0)</f>
        <v>20</v>
      </c>
      <c r="B450" s="9" t="s">
        <v>666</v>
      </c>
      <c r="C450" s="7" t="s">
        <v>667</v>
      </c>
      <c r="D450" s="9">
        <v>0.15261451888573599</v>
      </c>
      <c r="E450" s="9">
        <v>0.17972872703290652</v>
      </c>
      <c r="F450" s="9">
        <v>0.12801679749348535</v>
      </c>
      <c r="G450" s="330">
        <v>0.22828922476452199</v>
      </c>
      <c r="H450" s="330">
        <v>0.26938919579499782</v>
      </c>
      <c r="I450" s="330">
        <v>0.19059050987542894</v>
      </c>
      <c r="J450" s="10">
        <v>0.28866249917993608</v>
      </c>
      <c r="K450" s="10">
        <v>0.36888125536731986</v>
      </c>
      <c r="L450" s="10">
        <v>0.21455745271622523</v>
      </c>
      <c r="M450" s="10"/>
      <c r="N450" s="10"/>
      <c r="O450" s="10"/>
      <c r="P450" s="413"/>
      <c r="Q450" s="379">
        <f>(J450+M450)/2</f>
        <v>0.14433124958996804</v>
      </c>
      <c r="R450" s="78">
        <v>1</v>
      </c>
      <c r="S450" s="9" t="str">
        <f>VLOOKUP(R450,$A$450:$O$471,2,FALSE)</f>
        <v>Alterações do metabolismo dos lípidos (T93)</v>
      </c>
      <c r="T450" s="9" t="str">
        <f>VLOOKUP(R450,$A$450:$O$471,3,FALSE)</f>
        <v>T93</v>
      </c>
      <c r="U450" s="9">
        <f>VLOOKUP(R450,$A$450:$O$471,4,FALSE)</f>
        <v>24.23870071639848</v>
      </c>
      <c r="V450" s="9">
        <f>VLOOKUP(R450,$A$450:$O$471,5,FALSE)</f>
        <v>23.227634912450736</v>
      </c>
      <c r="W450" s="9">
        <f>VLOOKUP(R450,$A$450:$O$471,6,FALSE)</f>
        <v>25.155928865557421</v>
      </c>
      <c r="X450" s="9">
        <f>VLOOKUP(R450,$A$450:$O$471,7,FALSE)</f>
        <v>26.579285899197487</v>
      </c>
      <c r="Y450" s="9">
        <f>VLOOKUP(R450,$A$450:$O$471,8,FALSE)</f>
        <v>26.142351156087006</v>
      </c>
      <c r="Z450" s="9">
        <f>VLOOKUP(R450,$A$450:$O$471,9,FALSE)</f>
        <v>26.980061809561189</v>
      </c>
      <c r="AA450" s="9">
        <f>VLOOKUP(R450,$A$450:$O$471,10,FALSE)</f>
        <v>29.908434005941949</v>
      </c>
      <c r="AB450" s="9">
        <f>VLOOKUP(R450,$A$450:$O$471,11,FALSE)</f>
        <v>29.705675696775703</v>
      </c>
      <c r="AC450" s="9">
        <f>VLOOKUP(R450,$A$450:$O$471,12,FALSE)</f>
        <v>30.09573950201035</v>
      </c>
      <c r="AD450" s="9">
        <f>VLOOKUP(R450,$A$450:$O$471,13,FALSE)</f>
        <v>0</v>
      </c>
      <c r="AE450" s="9">
        <f>VLOOKUP(R450,$A$450:$O$471,14,FALSE)</f>
        <v>0</v>
      </c>
      <c r="AF450" s="9">
        <f>VLOOKUP(R450,$A$450:$O$471,15,FALSE)</f>
        <v>0</v>
      </c>
    </row>
    <row r="451" spans="1:32" x14ac:dyDescent="0.2">
      <c r="A451" s="7">
        <f t="shared" ref="A451:A471" si="19">RANK(Q451,$Q$450:$Q$471,0)</f>
        <v>19</v>
      </c>
      <c r="B451" s="9" t="s">
        <v>668</v>
      </c>
      <c r="C451" s="7" t="s">
        <v>669</v>
      </c>
      <c r="D451" s="9">
        <v>0.58859599320537936</v>
      </c>
      <c r="E451" s="9">
        <v>0.68764552156353353</v>
      </c>
      <c r="F451" s="9">
        <v>0.49873931402951943</v>
      </c>
      <c r="G451" s="330">
        <v>0.58375981573305191</v>
      </c>
      <c r="H451" s="330">
        <v>0.68096527243605753</v>
      </c>
      <c r="I451" s="330">
        <v>0.49459866291390692</v>
      </c>
      <c r="J451" s="10">
        <v>0.50797102128417326</v>
      </c>
      <c r="K451" s="10">
        <v>0.63431961901787803</v>
      </c>
      <c r="L451" s="10">
        <v>0.39125182554135185</v>
      </c>
      <c r="M451" s="10"/>
      <c r="N451" s="10"/>
      <c r="O451" s="10"/>
      <c r="P451" s="413"/>
      <c r="Q451" s="379">
        <f t="shared" ref="Q451:Q471" si="20">(J451+M451)/2</f>
        <v>0.25398551064208663</v>
      </c>
      <c r="R451" s="78">
        <v>2</v>
      </c>
      <c r="S451" s="9" t="str">
        <f t="shared" ref="S451:S471" si="21">VLOOKUP(R451,$A$450:$O$471,2,FALSE)</f>
        <v>Hipertensão (K86 ou K87)</v>
      </c>
      <c r="T451" s="9" t="str">
        <f t="shared" ref="T451:T471" si="22">VLOOKUP(R451,$A$450:$O$471,3,FALSE)</f>
        <v>K86 ou K87</v>
      </c>
      <c r="U451" s="9">
        <f t="shared" ref="U451:U471" si="23">VLOOKUP(R451,$A$450:$O$471,4,FALSE)</f>
        <v>22.361979375750675</v>
      </c>
      <c r="V451" s="9">
        <f t="shared" ref="V451:V471" si="24">VLOOKUP(R451,$A$450:$O$471,5,FALSE)</f>
        <v>20.871271883302168</v>
      </c>
      <c r="W451" s="9">
        <f t="shared" ref="W451:W471" si="25">VLOOKUP(R451,$A$450:$O$471,6,FALSE)</f>
        <v>23.714333365864032</v>
      </c>
      <c r="X451" s="9">
        <f t="shared" ref="X451:X471" si="26">VLOOKUP(R451,$A$450:$O$471,7,FALSE)</f>
        <v>22.520102754047432</v>
      </c>
      <c r="Y451" s="9">
        <f t="shared" ref="Y451:Y471" si="27">VLOOKUP(R451,$A$450:$O$471,8,FALSE)</f>
        <v>21.115639779915576</v>
      </c>
      <c r="Z451" s="9">
        <f t="shared" ref="Z451:Z471" si="28">VLOOKUP(R451,$A$450:$O$471,9,FALSE)</f>
        <v>23.808338436618222</v>
      </c>
      <c r="AA451" s="9">
        <f t="shared" ref="AA451:AA471" si="29">VLOOKUP(R451,$A$450:$O$471,10,FALSE)</f>
        <v>25.547568393330771</v>
      </c>
      <c r="AB451" s="9">
        <f t="shared" ref="AB451:AB471" si="30">VLOOKUP(R451,$A$450:$O$471,11,FALSE)</f>
        <v>24.125614802092279</v>
      </c>
      <c r="AC451" s="9">
        <f t="shared" ref="AC451:AC471" si="31">VLOOKUP(R451,$A$450:$O$471,12,FALSE)</f>
        <v>26.861150677027929</v>
      </c>
      <c r="AD451" s="9">
        <f t="shared" ref="AD451:AD471" si="32">VLOOKUP(R451,$A$450:$O$471,13,FALSE)</f>
        <v>0</v>
      </c>
      <c r="AE451" s="9">
        <f t="shared" ref="AE451:AE471" si="33">VLOOKUP(R451,$A$450:$O$471,14,FALSE)</f>
        <v>0</v>
      </c>
      <c r="AF451" s="9">
        <f t="shared" ref="AF451:AF471" si="34">VLOOKUP(R451,$A$450:$O$471,15,FALSE)</f>
        <v>0</v>
      </c>
    </row>
    <row r="452" spans="1:32" x14ac:dyDescent="0.2">
      <c r="A452" s="7">
        <f t="shared" si="19"/>
        <v>5</v>
      </c>
      <c r="B452" s="9" t="s">
        <v>670</v>
      </c>
      <c r="C452" s="7" t="s">
        <v>671</v>
      </c>
      <c r="D452" s="9">
        <v>6.6738578238630426</v>
      </c>
      <c r="E452" s="9">
        <v>6.7193140794223822</v>
      </c>
      <c r="F452" s="9">
        <v>6.6257727283576386</v>
      </c>
      <c r="G452" s="330">
        <v>8.0520032590598323</v>
      </c>
      <c r="H452" s="330">
        <v>8.1140350877192979</v>
      </c>
      <c r="I452" s="330">
        <v>7.9856273373909215</v>
      </c>
      <c r="J452" s="10">
        <v>10.779220779220779</v>
      </c>
      <c r="K452" s="10">
        <v>11.395348837209303</v>
      </c>
      <c r="L452" s="10">
        <v>10</v>
      </c>
      <c r="M452" s="10"/>
      <c r="N452" s="10"/>
      <c r="O452" s="10"/>
      <c r="P452" s="413"/>
      <c r="Q452" s="379">
        <f t="shared" si="20"/>
        <v>5.3896103896103895</v>
      </c>
      <c r="R452" s="78">
        <v>3</v>
      </c>
      <c r="S452" s="9" t="str">
        <f t="shared" si="21"/>
        <v>Obesidade (T82)</v>
      </c>
      <c r="T452" s="9" t="str">
        <f t="shared" si="22"/>
        <v>T82</v>
      </c>
      <c r="U452" s="9">
        <f t="shared" si="23"/>
        <v>13.380195836523939</v>
      </c>
      <c r="V452" s="9">
        <f t="shared" si="24"/>
        <v>11.201464964739651</v>
      </c>
      <c r="W452" s="9">
        <f t="shared" si="25"/>
        <v>15.356717322305913</v>
      </c>
      <c r="X452" s="9">
        <f t="shared" si="26"/>
        <v>15.475688843751453</v>
      </c>
      <c r="Y452" s="9">
        <f t="shared" si="27"/>
        <v>12.739267443422165</v>
      </c>
      <c r="Z452" s="9">
        <f t="shared" si="28"/>
        <v>17.985655824286138</v>
      </c>
      <c r="AA452" s="9">
        <f t="shared" si="29"/>
        <v>18.39379937956307</v>
      </c>
      <c r="AB452" s="9">
        <f t="shared" si="30"/>
        <v>15.114372706690608</v>
      </c>
      <c r="AC452" s="9">
        <f t="shared" si="31"/>
        <v>21.423291203144441</v>
      </c>
      <c r="AD452" s="9">
        <f t="shared" si="32"/>
        <v>0</v>
      </c>
      <c r="AE452" s="9">
        <f t="shared" si="33"/>
        <v>0</v>
      </c>
      <c r="AF452" s="9">
        <f t="shared" si="34"/>
        <v>0</v>
      </c>
    </row>
    <row r="453" spans="1:32" x14ac:dyDescent="0.2">
      <c r="A453" s="7">
        <f t="shared" si="19"/>
        <v>13</v>
      </c>
      <c r="B453" s="9" t="s">
        <v>672</v>
      </c>
      <c r="C453" s="7" t="s">
        <v>673</v>
      </c>
      <c r="D453" s="9">
        <v>1.8716329171168362</v>
      </c>
      <c r="E453" s="9">
        <v>2.4312449811932102</v>
      </c>
      <c r="F453" s="9">
        <v>1.3639588015690478</v>
      </c>
      <c r="G453" s="330">
        <v>1.5726679544111888</v>
      </c>
      <c r="H453" s="330">
        <v>2.2603940163853453</v>
      </c>
      <c r="I453" s="330">
        <v>0.94185513186837244</v>
      </c>
      <c r="J453" s="10">
        <v>1.2108829511054462</v>
      </c>
      <c r="K453" s="10">
        <v>1.8365992661409944</v>
      </c>
      <c r="L453" s="10">
        <v>0.63285433532264757</v>
      </c>
      <c r="M453" s="10"/>
      <c r="N453" s="10"/>
      <c r="O453" s="10"/>
      <c r="P453" s="413"/>
      <c r="Q453" s="379">
        <f t="shared" si="20"/>
        <v>0.6054414755527231</v>
      </c>
      <c r="R453" s="78">
        <v>4</v>
      </c>
      <c r="S453" s="9" t="str">
        <f t="shared" si="21"/>
        <v>Perturbações depressivas (P76)</v>
      </c>
      <c r="T453" s="9" t="str">
        <f t="shared" si="22"/>
        <v>P76</v>
      </c>
      <c r="U453" s="9">
        <f t="shared" si="23"/>
        <v>11.709254925913795</v>
      </c>
      <c r="V453" s="9">
        <f t="shared" si="24"/>
        <v>5.125289286983727</v>
      </c>
      <c r="W453" s="9">
        <f t="shared" si="25"/>
        <v>17.682158562395582</v>
      </c>
      <c r="X453" s="9">
        <f t="shared" si="26"/>
        <v>12.372649368407778</v>
      </c>
      <c r="Y453" s="9">
        <f t="shared" si="27"/>
        <v>5.3663615365062878</v>
      </c>
      <c r="Z453" s="9">
        <f t="shared" si="28"/>
        <v>18.799127071030089</v>
      </c>
      <c r="AA453" s="9">
        <f t="shared" si="29"/>
        <v>11.636472694214566</v>
      </c>
      <c r="AB453" s="9">
        <f t="shared" si="30"/>
        <v>4.787649309079554</v>
      </c>
      <c r="AC453" s="9">
        <f t="shared" si="31"/>
        <v>17.963326902619762</v>
      </c>
      <c r="AD453" s="9">
        <f t="shared" si="32"/>
        <v>0</v>
      </c>
      <c r="AE453" s="9">
        <f t="shared" si="33"/>
        <v>0</v>
      </c>
      <c r="AF453" s="9">
        <f t="shared" si="34"/>
        <v>0</v>
      </c>
    </row>
    <row r="454" spans="1:32" x14ac:dyDescent="0.2">
      <c r="A454" s="7">
        <f t="shared" si="19"/>
        <v>17</v>
      </c>
      <c r="B454" s="9" t="s">
        <v>674</v>
      </c>
      <c r="C454" s="9" t="s">
        <v>675</v>
      </c>
      <c r="D454" s="9">
        <v>0.71391632283211914</v>
      </c>
      <c r="E454" s="9">
        <v>1.1118294016127217</v>
      </c>
      <c r="F454" s="9">
        <v>0.34971108369469112</v>
      </c>
      <c r="G454" s="330">
        <v>0.7085515529269637</v>
      </c>
      <c r="H454" s="330">
        <v>1.1402144679868624</v>
      </c>
      <c r="I454" s="330">
        <v>0.31261119688702166</v>
      </c>
      <c r="J454" s="10">
        <v>0.65417670268699801</v>
      </c>
      <c r="K454" s="10">
        <v>1.0910297447107502</v>
      </c>
      <c r="L454" s="10">
        <v>0.25061752880298577</v>
      </c>
      <c r="M454" s="10"/>
      <c r="N454" s="10"/>
      <c r="O454" s="10"/>
      <c r="P454" s="413"/>
      <c r="Q454" s="379">
        <f t="shared" si="20"/>
        <v>0.32708835134349901</v>
      </c>
      <c r="R454" s="78">
        <v>5</v>
      </c>
      <c r="S454" s="9" t="str">
        <f t="shared" si="21"/>
        <v>Doenças dos dentes e gengivas (7 anos) (D82)</v>
      </c>
      <c r="T454" s="9" t="str">
        <f t="shared" si="22"/>
        <v>D82</v>
      </c>
      <c r="U454" s="9">
        <f t="shared" si="23"/>
        <v>6.6738578238630426</v>
      </c>
      <c r="V454" s="9">
        <f t="shared" si="24"/>
        <v>6.7193140794223822</v>
      </c>
      <c r="W454" s="9">
        <f t="shared" si="25"/>
        <v>6.6257727283576386</v>
      </c>
      <c r="X454" s="9">
        <f t="shared" si="26"/>
        <v>8.0520032590598323</v>
      </c>
      <c r="Y454" s="9">
        <f t="shared" si="27"/>
        <v>8.1140350877192979</v>
      </c>
      <c r="Z454" s="9">
        <f t="shared" si="28"/>
        <v>7.9856273373909215</v>
      </c>
      <c r="AA454" s="9">
        <f t="shared" si="29"/>
        <v>10.779220779220779</v>
      </c>
      <c r="AB454" s="9">
        <f t="shared" si="30"/>
        <v>11.395348837209303</v>
      </c>
      <c r="AC454" s="9">
        <f t="shared" si="31"/>
        <v>10</v>
      </c>
      <c r="AD454" s="9">
        <f t="shared" si="32"/>
        <v>0</v>
      </c>
      <c r="AE454" s="9">
        <f t="shared" si="33"/>
        <v>0</v>
      </c>
      <c r="AF454" s="9">
        <f t="shared" si="34"/>
        <v>0</v>
      </c>
    </row>
    <row r="455" spans="1:32" x14ac:dyDescent="0.2">
      <c r="A455" s="7">
        <f t="shared" si="19"/>
        <v>2</v>
      </c>
      <c r="B455" s="9" t="s">
        <v>320</v>
      </c>
      <c r="C455" s="9" t="s">
        <v>676</v>
      </c>
      <c r="D455" s="9">
        <v>22.361979375750675</v>
      </c>
      <c r="E455" s="9">
        <v>20.871271883302168</v>
      </c>
      <c r="F455" s="9">
        <v>23.714333365864032</v>
      </c>
      <c r="G455" s="330">
        <v>22.520102754047432</v>
      </c>
      <c r="H455" s="330">
        <v>21.115639779915576</v>
      </c>
      <c r="I455" s="330">
        <v>23.808338436618222</v>
      </c>
      <c r="J455" s="10">
        <v>25.547568393330771</v>
      </c>
      <c r="K455" s="10">
        <v>24.125614802092279</v>
      </c>
      <c r="L455" s="10">
        <v>26.861150677027929</v>
      </c>
      <c r="M455" s="10"/>
      <c r="N455" s="10"/>
      <c r="O455" s="10"/>
      <c r="P455" s="413"/>
      <c r="Q455" s="379">
        <f t="shared" si="20"/>
        <v>12.773784196665385</v>
      </c>
      <c r="R455" s="78">
        <v>6</v>
      </c>
      <c r="S455" s="9" t="str">
        <f t="shared" si="21"/>
        <v>Diabetes (T89 ou T90)</v>
      </c>
      <c r="T455" s="9" t="str">
        <f t="shared" si="22"/>
        <v>T89 ou T90</v>
      </c>
      <c r="U455" s="9">
        <f t="shared" si="23"/>
        <v>8.2153791252627624</v>
      </c>
      <c r="V455" s="9">
        <f t="shared" si="24"/>
        <v>8.7414393029696491</v>
      </c>
      <c r="W455" s="9">
        <f t="shared" si="25"/>
        <v>7.738142924354471</v>
      </c>
      <c r="X455" s="9">
        <f t="shared" si="26"/>
        <v>8.6856111144300403</v>
      </c>
      <c r="Y455" s="9">
        <f t="shared" si="27"/>
        <v>9.1495759367851104</v>
      </c>
      <c r="Z455" s="9">
        <f t="shared" si="28"/>
        <v>8.2600420174697788</v>
      </c>
      <c r="AA455" s="9">
        <f t="shared" si="29"/>
        <v>8.8445065089644697</v>
      </c>
      <c r="AB455" s="9">
        <f t="shared" si="30"/>
        <v>9.1595752986181598</v>
      </c>
      <c r="AC455" s="9">
        <f t="shared" si="31"/>
        <v>8.5534500477796005</v>
      </c>
      <c r="AD455" s="9">
        <f t="shared" si="32"/>
        <v>0</v>
      </c>
      <c r="AE455" s="9">
        <f t="shared" si="33"/>
        <v>0</v>
      </c>
      <c r="AF455" s="9">
        <f t="shared" si="34"/>
        <v>0</v>
      </c>
    </row>
    <row r="456" spans="1:32" x14ac:dyDescent="0.2">
      <c r="A456" s="7">
        <f t="shared" si="19"/>
        <v>12</v>
      </c>
      <c r="B456" s="9" t="s">
        <v>677</v>
      </c>
      <c r="C456" s="9" t="s">
        <v>678</v>
      </c>
      <c r="D456" s="9">
        <v>1.3048608192056388</v>
      </c>
      <c r="E456" s="9">
        <v>1.4109758758087543</v>
      </c>
      <c r="F456" s="9">
        <v>1.2085943679163798</v>
      </c>
      <c r="G456" s="330">
        <v>1.3158359386927401</v>
      </c>
      <c r="H456" s="330">
        <v>1.4032213486775289</v>
      </c>
      <c r="I456" s="330">
        <v>1.2356821679263255</v>
      </c>
      <c r="J456" s="10">
        <v>1.3514653370697007</v>
      </c>
      <c r="K456" s="10">
        <v>1.4189241939261457</v>
      </c>
      <c r="L456" s="10">
        <v>1.2891477201016894</v>
      </c>
      <c r="M456" s="10"/>
      <c r="N456" s="10"/>
      <c r="O456" s="10"/>
      <c r="P456" s="413"/>
      <c r="Q456" s="379">
        <f t="shared" si="20"/>
        <v>0.67573266853485037</v>
      </c>
      <c r="R456" s="78">
        <v>7</v>
      </c>
      <c r="S456" s="9" t="str">
        <f t="shared" si="21"/>
        <v>Osteoartrose do joelho (L90)</v>
      </c>
      <c r="T456" s="9" t="str">
        <f t="shared" si="22"/>
        <v>L90</v>
      </c>
      <c r="U456" s="9">
        <f t="shared" si="23"/>
        <v>5.6662985117459046</v>
      </c>
      <c r="V456" s="9">
        <f t="shared" si="24"/>
        <v>3.6163306478723873</v>
      </c>
      <c r="W456" s="9">
        <f t="shared" si="25"/>
        <v>7.5260075655724208</v>
      </c>
      <c r="X456" s="9">
        <f t="shared" si="26"/>
        <v>6.2740240688744189</v>
      </c>
      <c r="Y456" s="9">
        <f t="shared" si="27"/>
        <v>3.9522070045630775</v>
      </c>
      <c r="Z456" s="9">
        <f t="shared" si="28"/>
        <v>8.4036975780649872</v>
      </c>
      <c r="AA456" s="9">
        <f t="shared" si="29"/>
        <v>8.2624954310724554</v>
      </c>
      <c r="AB456" s="9">
        <f t="shared" si="30"/>
        <v>5.3751268639238035</v>
      </c>
      <c r="AC456" s="9">
        <f t="shared" si="31"/>
        <v>10.929809061897121</v>
      </c>
      <c r="AD456" s="9">
        <f t="shared" si="32"/>
        <v>0</v>
      </c>
      <c r="AE456" s="9">
        <f t="shared" si="33"/>
        <v>0</v>
      </c>
      <c r="AF456" s="9">
        <f t="shared" si="34"/>
        <v>0</v>
      </c>
    </row>
    <row r="457" spans="1:32" x14ac:dyDescent="0.2">
      <c r="A457" s="7">
        <f t="shared" si="19"/>
        <v>8</v>
      </c>
      <c r="B457" s="9" t="s">
        <v>679</v>
      </c>
      <c r="C457" s="9" t="s">
        <v>680</v>
      </c>
      <c r="D457" s="9">
        <v>2.8275500806367155</v>
      </c>
      <c r="E457" s="9">
        <v>2.0757212882104179</v>
      </c>
      <c r="F457" s="9">
        <v>3.5096011687746071</v>
      </c>
      <c r="G457" s="330">
        <v>3.156381305135711</v>
      </c>
      <c r="H457" s="330">
        <v>2.3775511223439856</v>
      </c>
      <c r="I457" s="330">
        <v>3.8707588648258193</v>
      </c>
      <c r="J457" s="10">
        <v>3.4573894788142345</v>
      </c>
      <c r="K457" s="10">
        <v>2.6856116792880007</v>
      </c>
      <c r="L457" s="10">
        <v>4.1703477994338565</v>
      </c>
      <c r="M457" s="10"/>
      <c r="N457" s="10"/>
      <c r="O457" s="10"/>
      <c r="P457" s="413"/>
      <c r="Q457" s="379">
        <f t="shared" si="20"/>
        <v>1.7286947394071173</v>
      </c>
      <c r="R457" s="78">
        <v>8</v>
      </c>
      <c r="S457" s="9" t="str">
        <f t="shared" si="21"/>
        <v>Osteoartrose da anca (L89)</v>
      </c>
      <c r="T457" s="9" t="str">
        <f t="shared" si="22"/>
        <v>L89</v>
      </c>
      <c r="U457" s="9">
        <f t="shared" si="23"/>
        <v>2.8275500806367155</v>
      </c>
      <c r="V457" s="9">
        <f t="shared" si="24"/>
        <v>2.0757212882104179</v>
      </c>
      <c r="W457" s="9">
        <f t="shared" si="25"/>
        <v>3.5096011687746071</v>
      </c>
      <c r="X457" s="9">
        <f t="shared" si="26"/>
        <v>3.156381305135711</v>
      </c>
      <c r="Y457" s="9">
        <f t="shared" si="27"/>
        <v>2.3775511223439856</v>
      </c>
      <c r="Z457" s="9">
        <f t="shared" si="28"/>
        <v>3.8707588648258193</v>
      </c>
      <c r="AA457" s="9">
        <f t="shared" si="29"/>
        <v>3.4573894788142345</v>
      </c>
      <c r="AB457" s="9">
        <f t="shared" si="30"/>
        <v>2.6856116792880007</v>
      </c>
      <c r="AC457" s="9">
        <f t="shared" si="31"/>
        <v>4.1703477994338565</v>
      </c>
      <c r="AD457" s="9">
        <f t="shared" si="32"/>
        <v>0</v>
      </c>
      <c r="AE457" s="9">
        <f t="shared" si="33"/>
        <v>0</v>
      </c>
      <c r="AF457" s="9">
        <f t="shared" si="34"/>
        <v>0</v>
      </c>
    </row>
    <row r="458" spans="1:32" x14ac:dyDescent="0.2">
      <c r="A458" s="7">
        <f t="shared" si="19"/>
        <v>7</v>
      </c>
      <c r="B458" s="9" t="s">
        <v>681</v>
      </c>
      <c r="C458" s="9" t="s">
        <v>682</v>
      </c>
      <c r="D458" s="9">
        <v>5.6662985117459046</v>
      </c>
      <c r="E458" s="9">
        <v>3.6163306478723873</v>
      </c>
      <c r="F458" s="9">
        <v>7.5260075655724208</v>
      </c>
      <c r="G458" s="330">
        <v>6.2740240688744189</v>
      </c>
      <c r="H458" s="330">
        <v>3.9522070045630775</v>
      </c>
      <c r="I458" s="330">
        <v>8.4036975780649872</v>
      </c>
      <c r="J458" s="10">
        <v>8.2624954310724554</v>
      </c>
      <c r="K458" s="10">
        <v>5.3751268639238035</v>
      </c>
      <c r="L458" s="10">
        <v>10.929809061897121</v>
      </c>
      <c r="M458" s="10"/>
      <c r="N458" s="10"/>
      <c r="O458" s="10"/>
      <c r="P458" s="413"/>
      <c r="Q458" s="379">
        <f t="shared" si="20"/>
        <v>4.1312477155362277</v>
      </c>
      <c r="R458" s="78">
        <v>9</v>
      </c>
      <c r="S458" s="9" t="str">
        <f t="shared" si="21"/>
        <v>Asma (R96)</v>
      </c>
      <c r="T458" s="9" t="str">
        <f t="shared" si="22"/>
        <v>R96</v>
      </c>
      <c r="U458" s="9">
        <f t="shared" si="23"/>
        <v>3.3170220559770502</v>
      </c>
      <c r="V458" s="9">
        <f t="shared" si="24"/>
        <v>2.8968738440813655</v>
      </c>
      <c r="W458" s="9">
        <f t="shared" si="25"/>
        <v>3.6981760474035403</v>
      </c>
      <c r="X458" s="9">
        <f t="shared" si="26"/>
        <v>3.5537766095147063</v>
      </c>
      <c r="Y458" s="9">
        <f t="shared" si="27"/>
        <v>3.1013056551751697</v>
      </c>
      <c r="Z458" s="9">
        <f t="shared" si="28"/>
        <v>3.968803021348275</v>
      </c>
      <c r="AA458" s="9">
        <f t="shared" si="29"/>
        <v>2.8828761281736472</v>
      </c>
      <c r="AB458" s="9">
        <f t="shared" si="30"/>
        <v>2.5060504332890936</v>
      </c>
      <c r="AC458" s="9">
        <f t="shared" si="31"/>
        <v>3.2309828173737447</v>
      </c>
      <c r="AD458" s="9">
        <f t="shared" si="32"/>
        <v>0</v>
      </c>
      <c r="AE458" s="9">
        <f t="shared" si="33"/>
        <v>0</v>
      </c>
      <c r="AF458" s="9">
        <f t="shared" si="34"/>
        <v>0</v>
      </c>
    </row>
    <row r="459" spans="1:32" x14ac:dyDescent="0.2">
      <c r="A459" s="7">
        <f t="shared" si="19"/>
        <v>10</v>
      </c>
      <c r="B459" s="9" t="s">
        <v>683</v>
      </c>
      <c r="C459" s="9" t="s">
        <v>684</v>
      </c>
      <c r="D459" s="9">
        <v>2.5808522336126747</v>
      </c>
      <c r="E459" s="9">
        <v>0.37940724241541762</v>
      </c>
      <c r="F459" s="9">
        <v>4.5779797270625799</v>
      </c>
      <c r="G459" s="330">
        <v>2.4679026358935556</v>
      </c>
      <c r="H459" s="330">
        <v>0.37672308633218898</v>
      </c>
      <c r="I459" s="330">
        <v>4.3860251952101912</v>
      </c>
      <c r="J459" s="10">
        <v>1.962530108060994</v>
      </c>
      <c r="K459" s="10">
        <v>0.2927629010851745</v>
      </c>
      <c r="L459" s="10">
        <v>3.5050393956331249</v>
      </c>
      <c r="M459" s="10"/>
      <c r="N459" s="10"/>
      <c r="O459" s="10"/>
      <c r="P459" s="413"/>
      <c r="Q459" s="379">
        <f t="shared" si="20"/>
        <v>0.98126505403049702</v>
      </c>
      <c r="R459" s="78">
        <v>10</v>
      </c>
      <c r="S459" s="9" t="str">
        <f t="shared" si="21"/>
        <v>Osteoporose (L95)</v>
      </c>
      <c r="T459" s="9" t="str">
        <f t="shared" si="22"/>
        <v>L95</v>
      </c>
      <c r="U459" s="9">
        <f t="shared" si="23"/>
        <v>2.5808522336126747</v>
      </c>
      <c r="V459" s="9">
        <f t="shared" si="24"/>
        <v>0.37940724241541762</v>
      </c>
      <c r="W459" s="9">
        <f t="shared" si="25"/>
        <v>4.5779797270625799</v>
      </c>
      <c r="X459" s="9">
        <f t="shared" si="26"/>
        <v>2.4679026358935556</v>
      </c>
      <c r="Y459" s="9">
        <f t="shared" si="27"/>
        <v>0.37672308633218898</v>
      </c>
      <c r="Z459" s="9">
        <f t="shared" si="28"/>
        <v>4.3860251952101912</v>
      </c>
      <c r="AA459" s="9">
        <f t="shared" si="29"/>
        <v>1.962530108060994</v>
      </c>
      <c r="AB459" s="9">
        <f t="shared" si="30"/>
        <v>0.2927629010851745</v>
      </c>
      <c r="AC459" s="9">
        <f t="shared" si="31"/>
        <v>3.5050393956331249</v>
      </c>
      <c r="AD459" s="9">
        <f t="shared" si="32"/>
        <v>0</v>
      </c>
      <c r="AE459" s="9">
        <f t="shared" si="33"/>
        <v>0</v>
      </c>
      <c r="AF459" s="9">
        <f t="shared" si="34"/>
        <v>0</v>
      </c>
    </row>
    <row r="460" spans="1:32" x14ac:dyDescent="0.2">
      <c r="A460" s="7">
        <f t="shared" si="19"/>
        <v>14</v>
      </c>
      <c r="B460" s="9" t="s">
        <v>685</v>
      </c>
      <c r="C460" s="9" t="s">
        <v>686</v>
      </c>
      <c r="D460" s="9">
        <v>0.89785376405390593</v>
      </c>
      <c r="E460" s="9">
        <v>0.57888505570185622</v>
      </c>
      <c r="F460" s="9">
        <v>1.187218785459069</v>
      </c>
      <c r="G460" s="330">
        <v>0.9289815533916137</v>
      </c>
      <c r="H460" s="330">
        <v>0.59932713749282684</v>
      </c>
      <c r="I460" s="330">
        <v>1.2313551932096023</v>
      </c>
      <c r="J460" s="10">
        <v>1.1424661899361757</v>
      </c>
      <c r="K460" s="10">
        <v>0.72214848934343046</v>
      </c>
      <c r="L460" s="10">
        <v>1.5307502298829849</v>
      </c>
      <c r="M460" s="10"/>
      <c r="N460" s="10"/>
      <c r="O460" s="10"/>
      <c r="P460" s="413"/>
      <c r="Q460" s="379">
        <f t="shared" si="20"/>
        <v>0.57123309496808783</v>
      </c>
      <c r="R460" s="78">
        <v>11</v>
      </c>
      <c r="S460" s="9" t="str">
        <f t="shared" si="21"/>
        <v>DPOC (R95)</v>
      </c>
      <c r="T460" s="9" t="str">
        <f t="shared" si="22"/>
        <v>R95</v>
      </c>
      <c r="U460" s="9">
        <f t="shared" si="23"/>
        <v>1.3867911207868593</v>
      </c>
      <c r="V460" s="9">
        <f t="shared" si="24"/>
        <v>1.8318481712727466</v>
      </c>
      <c r="W460" s="9">
        <f t="shared" si="25"/>
        <v>0.98304009578591489</v>
      </c>
      <c r="X460" s="9">
        <f t="shared" si="26"/>
        <v>1.5331594214442652</v>
      </c>
      <c r="Y460" s="9">
        <f t="shared" si="27"/>
        <v>2.1179851419704372</v>
      </c>
      <c r="Z460" s="9">
        <f t="shared" si="28"/>
        <v>0.99673135239340249</v>
      </c>
      <c r="AA460" s="9">
        <f t="shared" si="29"/>
        <v>1.4583079504025342</v>
      </c>
      <c r="AB460" s="9">
        <f t="shared" si="30"/>
        <v>1.924428136466547</v>
      </c>
      <c r="AC460" s="9">
        <f t="shared" si="31"/>
        <v>1.0277121684726755</v>
      </c>
      <c r="AD460" s="9">
        <f t="shared" si="32"/>
        <v>0</v>
      </c>
      <c r="AE460" s="9">
        <f t="shared" si="33"/>
        <v>0</v>
      </c>
      <c r="AF460" s="9">
        <f t="shared" si="34"/>
        <v>0</v>
      </c>
    </row>
    <row r="461" spans="1:32" x14ac:dyDescent="0.2">
      <c r="A461" s="7">
        <f t="shared" si="19"/>
        <v>4</v>
      </c>
      <c r="B461" s="9" t="s">
        <v>322</v>
      </c>
      <c r="C461" s="9" t="s">
        <v>687</v>
      </c>
      <c r="D461" s="9">
        <v>11.709254925913795</v>
      </c>
      <c r="E461" s="9">
        <v>5.125289286983727</v>
      </c>
      <c r="F461" s="9">
        <v>17.682158562395582</v>
      </c>
      <c r="G461" s="330">
        <v>12.372649368407778</v>
      </c>
      <c r="H461" s="330">
        <v>5.3663615365062878</v>
      </c>
      <c r="I461" s="330">
        <v>18.799127071030089</v>
      </c>
      <c r="J461" s="10">
        <v>11.636472694214566</v>
      </c>
      <c r="K461" s="10">
        <v>4.787649309079554</v>
      </c>
      <c r="L461" s="10">
        <v>17.963326902619762</v>
      </c>
      <c r="M461" s="10"/>
      <c r="N461" s="10"/>
      <c r="O461" s="10"/>
      <c r="P461" s="413"/>
      <c r="Q461" s="379">
        <f t="shared" si="20"/>
        <v>5.8182363471072831</v>
      </c>
      <c r="R461" s="78">
        <v>12</v>
      </c>
      <c r="S461" s="9" t="str">
        <f t="shared" si="21"/>
        <v>Trombose / acidente vascular cerebral (K90)</v>
      </c>
      <c r="T461" s="9" t="str">
        <f t="shared" si="22"/>
        <v>K90</v>
      </c>
      <c r="U461" s="9">
        <f t="shared" si="23"/>
        <v>1.3048608192056388</v>
      </c>
      <c r="V461" s="9">
        <f t="shared" si="24"/>
        <v>1.4109758758087543</v>
      </c>
      <c r="W461" s="9">
        <f t="shared" si="25"/>
        <v>1.2085943679163798</v>
      </c>
      <c r="X461" s="9">
        <f t="shared" si="26"/>
        <v>1.3158359386927401</v>
      </c>
      <c r="Y461" s="9">
        <f t="shared" si="27"/>
        <v>1.4032213486775289</v>
      </c>
      <c r="Z461" s="9">
        <f t="shared" si="28"/>
        <v>1.2356821679263255</v>
      </c>
      <c r="AA461" s="9">
        <f t="shared" si="29"/>
        <v>1.3514653370697007</v>
      </c>
      <c r="AB461" s="9">
        <f t="shared" si="30"/>
        <v>1.4189241939261457</v>
      </c>
      <c r="AC461" s="9">
        <f t="shared" si="31"/>
        <v>1.2891477201016894</v>
      </c>
      <c r="AD461" s="9">
        <f t="shared" si="32"/>
        <v>0</v>
      </c>
      <c r="AE461" s="9">
        <f t="shared" si="33"/>
        <v>0</v>
      </c>
      <c r="AF461" s="9">
        <f t="shared" si="34"/>
        <v>0</v>
      </c>
    </row>
    <row r="462" spans="1:32" x14ac:dyDescent="0.2">
      <c r="A462" s="7">
        <f t="shared" si="19"/>
        <v>15</v>
      </c>
      <c r="B462" s="9" t="s">
        <v>688</v>
      </c>
      <c r="C462" s="9" t="s">
        <v>689</v>
      </c>
      <c r="D462" s="9">
        <v>0.95032276166406526</v>
      </c>
      <c r="E462" s="9">
        <v>0.94221606022186821</v>
      </c>
      <c r="F462" s="9">
        <v>0.95767707503375665</v>
      </c>
      <c r="G462" s="330">
        <v>0.86926737957265465</v>
      </c>
      <c r="H462" s="330">
        <v>0.88969472554380102</v>
      </c>
      <c r="I462" s="330">
        <v>0.85053051255306267</v>
      </c>
      <c r="J462" s="10">
        <v>1.0121931789426331</v>
      </c>
      <c r="K462" s="10">
        <v>0.8412054024514013</v>
      </c>
      <c r="L462" s="10">
        <v>1.1701494690153798</v>
      </c>
      <c r="M462" s="10"/>
      <c r="N462" s="10"/>
      <c r="O462" s="10"/>
      <c r="P462" s="413"/>
      <c r="Q462" s="379">
        <f t="shared" si="20"/>
        <v>0.50609658947131653</v>
      </c>
      <c r="R462" s="78">
        <v>13</v>
      </c>
      <c r="S462" s="9" t="str">
        <f t="shared" si="21"/>
        <v>Doença cardíaca isquémica (K74 ou K76)</v>
      </c>
      <c r="T462" s="9" t="str">
        <f t="shared" si="22"/>
        <v>K74 ou K76</v>
      </c>
      <c r="U462" s="9">
        <f t="shared" si="23"/>
        <v>1.8716329171168362</v>
      </c>
      <c r="V462" s="9">
        <f t="shared" si="24"/>
        <v>2.4312449811932102</v>
      </c>
      <c r="W462" s="9">
        <f t="shared" si="25"/>
        <v>1.3639588015690478</v>
      </c>
      <c r="X462" s="9">
        <f t="shared" si="26"/>
        <v>1.5726679544111888</v>
      </c>
      <c r="Y462" s="9">
        <f t="shared" si="27"/>
        <v>2.2603940163853453</v>
      </c>
      <c r="Z462" s="9">
        <f t="shared" si="28"/>
        <v>0.94185513186837244</v>
      </c>
      <c r="AA462" s="9">
        <f t="shared" si="29"/>
        <v>1.2108829511054462</v>
      </c>
      <c r="AB462" s="9">
        <f t="shared" si="30"/>
        <v>1.8365992661409944</v>
      </c>
      <c r="AC462" s="9">
        <f t="shared" si="31"/>
        <v>0.63285433532264757</v>
      </c>
      <c r="AD462" s="9">
        <f t="shared" si="32"/>
        <v>0</v>
      </c>
      <c r="AE462" s="9">
        <f t="shared" si="33"/>
        <v>0</v>
      </c>
      <c r="AF462" s="9">
        <f t="shared" si="34"/>
        <v>0</v>
      </c>
    </row>
    <row r="463" spans="1:32" x14ac:dyDescent="0.2">
      <c r="A463" s="7">
        <f t="shared" si="19"/>
        <v>22</v>
      </c>
      <c r="B463" s="9" t="s">
        <v>690</v>
      </c>
      <c r="C463" s="9" t="s">
        <v>691</v>
      </c>
      <c r="D463" s="9">
        <v>0.11892399985985357</v>
      </c>
      <c r="E463" s="9">
        <v>0.14912165738185321</v>
      </c>
      <c r="F463" s="9">
        <v>9.1529005973510297E-2</v>
      </c>
      <c r="G463" s="330">
        <v>0.1262786174668605</v>
      </c>
      <c r="H463" s="330">
        <v>0.17010257212848545</v>
      </c>
      <c r="I463" s="330">
        <v>8.6081344070339308E-2</v>
      </c>
      <c r="J463" s="10">
        <v>8.434943157855275E-2</v>
      </c>
      <c r="K463" s="10">
        <v>0.11320165508626748</v>
      </c>
      <c r="L463" s="10">
        <v>5.7696121738816872E-2</v>
      </c>
      <c r="M463" s="10"/>
      <c r="N463" s="10"/>
      <c r="O463" s="10"/>
      <c r="P463" s="413"/>
      <c r="Q463" s="379">
        <f t="shared" si="20"/>
        <v>4.2174715789276375E-2</v>
      </c>
      <c r="R463" s="78">
        <v>14</v>
      </c>
      <c r="S463" s="9" t="str">
        <f t="shared" si="21"/>
        <v>Demência (P70)</v>
      </c>
      <c r="T463" s="9" t="str">
        <f t="shared" si="22"/>
        <v>P70</v>
      </c>
      <c r="U463" s="9">
        <f t="shared" si="23"/>
        <v>0.89785376405390593</v>
      </c>
      <c r="V463" s="9">
        <f t="shared" si="24"/>
        <v>0.57888505570185622</v>
      </c>
      <c r="W463" s="9">
        <f t="shared" si="25"/>
        <v>1.187218785459069</v>
      </c>
      <c r="X463" s="9">
        <f t="shared" si="26"/>
        <v>0.9289815533916137</v>
      </c>
      <c r="Y463" s="9">
        <f t="shared" si="27"/>
        <v>0.59932713749282684</v>
      </c>
      <c r="Z463" s="9">
        <f t="shared" si="28"/>
        <v>1.2313551932096023</v>
      </c>
      <c r="AA463" s="9">
        <f t="shared" si="29"/>
        <v>1.1424661899361757</v>
      </c>
      <c r="AB463" s="9">
        <f t="shared" si="30"/>
        <v>0.72214848934343046</v>
      </c>
      <c r="AC463" s="9">
        <f t="shared" si="31"/>
        <v>1.5307502298829849</v>
      </c>
      <c r="AD463" s="9">
        <f t="shared" si="32"/>
        <v>0</v>
      </c>
      <c r="AE463" s="9">
        <f t="shared" si="33"/>
        <v>0</v>
      </c>
      <c r="AF463" s="9">
        <f t="shared" si="34"/>
        <v>0</v>
      </c>
    </row>
    <row r="464" spans="1:32" x14ac:dyDescent="0.2">
      <c r="A464" s="7">
        <f t="shared" si="19"/>
        <v>11</v>
      </c>
      <c r="B464" s="9" t="s">
        <v>692</v>
      </c>
      <c r="C464" s="9" t="s">
        <v>693</v>
      </c>
      <c r="D464" s="9">
        <v>1.3867911207868593</v>
      </c>
      <c r="E464" s="9">
        <v>1.8318481712727466</v>
      </c>
      <c r="F464" s="9">
        <v>0.98304009578591489</v>
      </c>
      <c r="G464" s="330">
        <v>1.5331594214442652</v>
      </c>
      <c r="H464" s="330">
        <v>2.1179851419704372</v>
      </c>
      <c r="I464" s="330">
        <v>0.99673135239340249</v>
      </c>
      <c r="J464" s="10">
        <v>1.4583079504025342</v>
      </c>
      <c r="K464" s="10">
        <v>1.924428136466547</v>
      </c>
      <c r="L464" s="10">
        <v>1.0277121684726755</v>
      </c>
      <c r="M464" s="10"/>
      <c r="N464" s="10"/>
      <c r="O464" s="10"/>
      <c r="P464" s="413"/>
      <c r="Q464" s="379">
        <f t="shared" si="20"/>
        <v>0.72915397520126712</v>
      </c>
      <c r="R464" s="78">
        <v>15</v>
      </c>
      <c r="S464" s="9" t="str">
        <f t="shared" si="21"/>
        <v>Bronquite crónica (R79)</v>
      </c>
      <c r="T464" s="9" t="str">
        <f t="shared" si="22"/>
        <v>R79</v>
      </c>
      <c r="U464" s="9">
        <f t="shared" si="23"/>
        <v>0.95032276166406526</v>
      </c>
      <c r="V464" s="9">
        <f t="shared" si="24"/>
        <v>0.94221606022186821</v>
      </c>
      <c r="W464" s="9">
        <f t="shared" si="25"/>
        <v>0.95767707503375665</v>
      </c>
      <c r="X464" s="9">
        <f t="shared" si="26"/>
        <v>0.86926737957265465</v>
      </c>
      <c r="Y464" s="9">
        <f t="shared" si="27"/>
        <v>0.88969472554380102</v>
      </c>
      <c r="Z464" s="9">
        <f t="shared" si="28"/>
        <v>0.85053051255306267</v>
      </c>
      <c r="AA464" s="9">
        <f t="shared" si="29"/>
        <v>1.0121931789426331</v>
      </c>
      <c r="AB464" s="9">
        <f t="shared" si="30"/>
        <v>0.8412054024514013</v>
      </c>
      <c r="AC464" s="9">
        <f t="shared" si="31"/>
        <v>1.1701494690153798</v>
      </c>
      <c r="AD464" s="9">
        <f t="shared" si="32"/>
        <v>0</v>
      </c>
      <c r="AE464" s="9">
        <f t="shared" si="33"/>
        <v>0</v>
      </c>
      <c r="AF464" s="9">
        <f t="shared" si="34"/>
        <v>0</v>
      </c>
    </row>
    <row r="465" spans="1:32" x14ac:dyDescent="0.2">
      <c r="A465" s="7">
        <f t="shared" si="19"/>
        <v>9</v>
      </c>
      <c r="B465" s="9" t="s">
        <v>694</v>
      </c>
      <c r="C465" s="9" t="s">
        <v>695</v>
      </c>
      <c r="D465" s="9">
        <v>3.3170220559770502</v>
      </c>
      <c r="E465" s="9">
        <v>2.8968738440813655</v>
      </c>
      <c r="F465" s="9">
        <v>3.6981760474035403</v>
      </c>
      <c r="G465" s="330">
        <v>3.5537766095147063</v>
      </c>
      <c r="H465" s="330">
        <v>3.1013056551751697</v>
      </c>
      <c r="I465" s="330">
        <v>3.968803021348275</v>
      </c>
      <c r="J465" s="10">
        <v>2.8828761281736472</v>
      </c>
      <c r="K465" s="10">
        <v>2.5060504332890936</v>
      </c>
      <c r="L465" s="10">
        <v>3.2309828173737447</v>
      </c>
      <c r="M465" s="10"/>
      <c r="N465" s="10"/>
      <c r="O465" s="10"/>
      <c r="P465" s="413"/>
      <c r="Q465" s="379">
        <f t="shared" si="20"/>
        <v>1.4414380640868236</v>
      </c>
      <c r="R465" s="78">
        <v>16</v>
      </c>
      <c r="S465" s="9" t="str">
        <f t="shared" si="21"/>
        <v>Neoplasia maligna da mama feminina (X76)</v>
      </c>
      <c r="T465" s="9" t="str">
        <f t="shared" si="22"/>
        <v>X76</v>
      </c>
      <c r="U465" s="9">
        <f t="shared" si="23"/>
        <v>0.9865622658358566</v>
      </c>
      <c r="V465" s="9">
        <f t="shared" si="24"/>
        <v>0</v>
      </c>
      <c r="W465" s="9">
        <f t="shared" si="25"/>
        <v>1.8808509739545627</v>
      </c>
      <c r="X465" s="9">
        <f t="shared" si="26"/>
        <v>0.98142063444650218</v>
      </c>
      <c r="Y465" s="9">
        <f t="shared" si="27"/>
        <v>0</v>
      </c>
      <c r="Z465" s="9">
        <f t="shared" si="28"/>
        <v>1.8816231347557371</v>
      </c>
      <c r="AA465" s="9">
        <f t="shared" si="29"/>
        <v>0.78632414549339724</v>
      </c>
      <c r="AB465" s="9">
        <f t="shared" si="30"/>
        <v>0</v>
      </c>
      <c r="AC465" s="9">
        <f t="shared" si="31"/>
        <v>1.5127201918396049</v>
      </c>
      <c r="AD465" s="9">
        <f t="shared" si="32"/>
        <v>0</v>
      </c>
      <c r="AE465" s="9">
        <f t="shared" si="33"/>
        <v>0</v>
      </c>
      <c r="AF465" s="9">
        <f t="shared" si="34"/>
        <v>0</v>
      </c>
    </row>
    <row r="466" spans="1:32" x14ac:dyDescent="0.2">
      <c r="A466" s="7">
        <f t="shared" si="19"/>
        <v>3</v>
      </c>
      <c r="B466" s="9" t="s">
        <v>324</v>
      </c>
      <c r="C466" s="9" t="s">
        <v>696</v>
      </c>
      <c r="D466" s="9">
        <v>13.380195836523939</v>
      </c>
      <c r="E466" s="9">
        <v>11.201464964739651</v>
      </c>
      <c r="F466" s="9">
        <v>15.356717322305913</v>
      </c>
      <c r="G466" s="330">
        <v>15.475688843751453</v>
      </c>
      <c r="H466" s="330">
        <v>12.739267443422165</v>
      </c>
      <c r="I466" s="330">
        <v>17.985655824286138</v>
      </c>
      <c r="J466" s="10">
        <v>18.39379937956307</v>
      </c>
      <c r="K466" s="10">
        <v>15.114372706690608</v>
      </c>
      <c r="L466" s="10">
        <v>21.423291203144441</v>
      </c>
      <c r="M466" s="10"/>
      <c r="N466" s="10"/>
      <c r="O466" s="10"/>
      <c r="P466" s="413"/>
      <c r="Q466" s="379">
        <f t="shared" si="20"/>
        <v>9.1968996897815352</v>
      </c>
      <c r="R466" s="78">
        <v>17</v>
      </c>
      <c r="S466" s="9" t="str">
        <f t="shared" si="21"/>
        <v>Enfarte agudo do miocárdio (K75)</v>
      </c>
      <c r="T466" s="9" t="str">
        <f t="shared" si="22"/>
        <v>K75</v>
      </c>
      <c r="U466" s="9">
        <f t="shared" si="23"/>
        <v>0.71391632283211914</v>
      </c>
      <c r="V466" s="9">
        <f t="shared" si="24"/>
        <v>1.1118294016127217</v>
      </c>
      <c r="W466" s="9">
        <f t="shared" si="25"/>
        <v>0.34971108369469112</v>
      </c>
      <c r="X466" s="9">
        <f t="shared" si="26"/>
        <v>0.7085515529269637</v>
      </c>
      <c r="Y466" s="9">
        <f t="shared" si="27"/>
        <v>1.1402144679868624</v>
      </c>
      <c r="Z466" s="9">
        <f t="shared" si="28"/>
        <v>0.31261119688702166</v>
      </c>
      <c r="AA466" s="9">
        <f t="shared" si="29"/>
        <v>0.65417670268699801</v>
      </c>
      <c r="AB466" s="9">
        <f t="shared" si="30"/>
        <v>1.0910297447107502</v>
      </c>
      <c r="AC466" s="9">
        <f t="shared" si="31"/>
        <v>0.25061752880298577</v>
      </c>
      <c r="AD466" s="9">
        <f t="shared" si="32"/>
        <v>0</v>
      </c>
      <c r="AE466" s="9">
        <f t="shared" si="33"/>
        <v>0</v>
      </c>
      <c r="AF466" s="9">
        <f t="shared" si="34"/>
        <v>0</v>
      </c>
    </row>
    <row r="467" spans="1:32" x14ac:dyDescent="0.2">
      <c r="A467" s="7">
        <f t="shared" si="19"/>
        <v>6</v>
      </c>
      <c r="B467" s="9" t="s">
        <v>323</v>
      </c>
      <c r="C467" s="9" t="s">
        <v>697</v>
      </c>
      <c r="D467" s="9">
        <v>8.2153791252627624</v>
      </c>
      <c r="E467" s="9">
        <v>8.7414393029696491</v>
      </c>
      <c r="F467" s="9">
        <v>7.738142924354471</v>
      </c>
      <c r="G467" s="330">
        <v>8.6856111144300403</v>
      </c>
      <c r="H467" s="330">
        <v>9.1495759367851104</v>
      </c>
      <c r="I467" s="330">
        <v>8.2600420174697788</v>
      </c>
      <c r="J467" s="10">
        <v>8.8445065089644697</v>
      </c>
      <c r="K467" s="10">
        <v>9.1595752986181598</v>
      </c>
      <c r="L467" s="10">
        <v>8.5534500477796005</v>
      </c>
      <c r="M467" s="10"/>
      <c r="N467" s="10"/>
      <c r="O467" s="10"/>
      <c r="P467" s="413"/>
      <c r="Q467" s="379">
        <f t="shared" si="20"/>
        <v>4.4222532544822348</v>
      </c>
      <c r="R467" s="78">
        <v>18</v>
      </c>
      <c r="S467" s="9" t="str">
        <f t="shared" si="21"/>
        <v>Neoplasia maligna da próstata (Y77)</v>
      </c>
      <c r="T467" s="9" t="str">
        <f t="shared" si="22"/>
        <v>Y77</v>
      </c>
      <c r="U467" s="9">
        <f t="shared" si="23"/>
        <v>0.62460637511686423</v>
      </c>
      <c r="V467" s="9">
        <f t="shared" si="24"/>
        <v>1.3130733933445982</v>
      </c>
      <c r="W467" s="9">
        <f t="shared" si="25"/>
        <v>0</v>
      </c>
      <c r="X467" s="9">
        <f t="shared" si="26"/>
        <v>0.57250200795215433</v>
      </c>
      <c r="Y467" s="9">
        <f t="shared" si="27"/>
        <v>1.1966563328660369</v>
      </c>
      <c r="Z467" s="9">
        <f t="shared" si="28"/>
        <v>0</v>
      </c>
      <c r="AA467" s="9">
        <f t="shared" si="29"/>
        <v>0.65323948678056964</v>
      </c>
      <c r="AB467" s="9">
        <f t="shared" si="30"/>
        <v>1.3603716137091109</v>
      </c>
      <c r="AC467" s="9">
        <f t="shared" si="31"/>
        <v>0</v>
      </c>
      <c r="AD467" s="9">
        <f t="shared" si="32"/>
        <v>0</v>
      </c>
      <c r="AE467" s="9">
        <f t="shared" si="33"/>
        <v>0</v>
      </c>
      <c r="AF467" s="9">
        <f t="shared" si="34"/>
        <v>0</v>
      </c>
    </row>
    <row r="468" spans="1:32" x14ac:dyDescent="0.2">
      <c r="A468" s="7">
        <f t="shared" si="19"/>
        <v>1</v>
      </c>
      <c r="B468" s="9" t="s">
        <v>698</v>
      </c>
      <c r="C468" s="9" t="s">
        <v>699</v>
      </c>
      <c r="D468" s="9">
        <v>24.23870071639848</v>
      </c>
      <c r="E468" s="9">
        <v>23.227634912450736</v>
      </c>
      <c r="F468" s="9">
        <v>25.155928865557421</v>
      </c>
      <c r="G468" s="330">
        <v>26.579285899197487</v>
      </c>
      <c r="H468" s="330">
        <v>26.142351156087006</v>
      </c>
      <c r="I468" s="330">
        <v>26.980061809561189</v>
      </c>
      <c r="J468" s="10">
        <v>29.908434005941949</v>
      </c>
      <c r="K468" s="10">
        <v>29.705675696775703</v>
      </c>
      <c r="L468" s="10">
        <v>30.09573950201035</v>
      </c>
      <c r="M468" s="10"/>
      <c r="N468" s="10"/>
      <c r="O468" s="10"/>
      <c r="P468" s="413"/>
      <c r="Q468" s="379">
        <f t="shared" si="20"/>
        <v>14.954217002970974</v>
      </c>
      <c r="R468" s="78">
        <v>19</v>
      </c>
      <c r="S468" s="9" t="str">
        <f t="shared" si="21"/>
        <v>Neoplasia maligna do cólon e reto (D75)</v>
      </c>
      <c r="T468" s="9" t="str">
        <f t="shared" si="22"/>
        <v>D75</v>
      </c>
      <c r="U468" s="9">
        <f t="shared" si="23"/>
        <v>0.58859599320537936</v>
      </c>
      <c r="V468" s="9">
        <f t="shared" si="24"/>
        <v>0.68764552156353353</v>
      </c>
      <c r="W468" s="9">
        <f t="shared" si="25"/>
        <v>0.49873931402951943</v>
      </c>
      <c r="X468" s="9">
        <f t="shared" si="26"/>
        <v>0.58375981573305191</v>
      </c>
      <c r="Y468" s="9">
        <f t="shared" si="27"/>
        <v>0.68096527243605753</v>
      </c>
      <c r="Z468" s="9">
        <f t="shared" si="28"/>
        <v>0.49459866291390692</v>
      </c>
      <c r="AA468" s="9">
        <f t="shared" si="29"/>
        <v>0.50797102128417326</v>
      </c>
      <c r="AB468" s="9">
        <f t="shared" si="30"/>
        <v>0.63431961901787803</v>
      </c>
      <c r="AC468" s="9">
        <f t="shared" si="31"/>
        <v>0.39125182554135185</v>
      </c>
      <c r="AD468" s="9">
        <f t="shared" si="32"/>
        <v>0</v>
      </c>
      <c r="AE468" s="9">
        <f t="shared" si="33"/>
        <v>0</v>
      </c>
      <c r="AF468" s="9">
        <f t="shared" si="34"/>
        <v>0</v>
      </c>
    </row>
    <row r="469" spans="1:32" x14ac:dyDescent="0.2">
      <c r="A469" s="7">
        <f t="shared" si="19"/>
        <v>21</v>
      </c>
      <c r="B469" s="9" t="s">
        <v>700</v>
      </c>
      <c r="C469" s="9" t="s">
        <v>701</v>
      </c>
      <c r="D469" s="9">
        <v>0.14364056369040351</v>
      </c>
      <c r="E469" s="402">
        <v>0</v>
      </c>
      <c r="F469" s="9">
        <v>0.27385871868859529</v>
      </c>
      <c r="G469" s="330">
        <v>0.15768896323290255</v>
      </c>
      <c r="H469" s="330">
        <v>0</v>
      </c>
      <c r="I469" s="330">
        <v>0.30232826873669139</v>
      </c>
      <c r="J469" s="10">
        <v>0.12183806783568731</v>
      </c>
      <c r="K469" s="10">
        <v>0</v>
      </c>
      <c r="L469" s="10">
        <v>0.23439049456394351</v>
      </c>
      <c r="M469" s="10"/>
      <c r="N469" s="10"/>
      <c r="O469" s="10"/>
      <c r="P469" s="413"/>
      <c r="Q469" s="379">
        <f t="shared" si="20"/>
        <v>6.0919033917843653E-2</v>
      </c>
      <c r="R469" s="78">
        <v>20</v>
      </c>
      <c r="S469" s="9" t="str">
        <f t="shared" si="21"/>
        <v>Neoplasia maligna do estômago (D74)</v>
      </c>
      <c r="T469" s="9" t="str">
        <f t="shared" si="22"/>
        <v>D74</v>
      </c>
      <c r="U469" s="9">
        <f t="shared" si="23"/>
        <v>0.15261451888573599</v>
      </c>
      <c r="V469" s="9">
        <f t="shared" si="24"/>
        <v>0.17972872703290652</v>
      </c>
      <c r="W469" s="9">
        <f t="shared" si="25"/>
        <v>0.12801679749348535</v>
      </c>
      <c r="X469" s="9">
        <f t="shared" si="26"/>
        <v>0.22828922476452199</v>
      </c>
      <c r="Y469" s="9">
        <f t="shared" si="27"/>
        <v>0.26938919579499782</v>
      </c>
      <c r="Z469" s="9">
        <f t="shared" si="28"/>
        <v>0.19059050987542894</v>
      </c>
      <c r="AA469" s="9">
        <f t="shared" si="29"/>
        <v>0.28866249917993608</v>
      </c>
      <c r="AB469" s="9">
        <f t="shared" si="30"/>
        <v>0.36888125536731986</v>
      </c>
      <c r="AC469" s="9">
        <f t="shared" si="31"/>
        <v>0.21455745271622523</v>
      </c>
      <c r="AD469" s="9">
        <f t="shared" si="32"/>
        <v>0</v>
      </c>
      <c r="AE469" s="9">
        <f t="shared" si="33"/>
        <v>0</v>
      </c>
      <c r="AF469" s="9">
        <f t="shared" si="34"/>
        <v>0</v>
      </c>
    </row>
    <row r="470" spans="1:32" x14ac:dyDescent="0.2">
      <c r="A470" s="7">
        <f t="shared" si="19"/>
        <v>16</v>
      </c>
      <c r="B470" s="9" t="s">
        <v>702</v>
      </c>
      <c r="C470" s="9" t="s">
        <v>703</v>
      </c>
      <c r="D470" s="9">
        <v>0.9865622658358566</v>
      </c>
      <c r="E470" s="402">
        <v>0</v>
      </c>
      <c r="F470" s="9">
        <v>1.8808509739545627</v>
      </c>
      <c r="G470" s="330">
        <v>0.98142063444650218</v>
      </c>
      <c r="H470" s="330">
        <v>0</v>
      </c>
      <c r="I470" s="330">
        <v>1.8816231347557371</v>
      </c>
      <c r="J470" s="10">
        <v>0.78632414549339724</v>
      </c>
      <c r="K470" s="10">
        <v>0</v>
      </c>
      <c r="L470" s="10">
        <v>1.5127201918396049</v>
      </c>
      <c r="M470" s="10"/>
      <c r="N470" s="10"/>
      <c r="O470" s="10"/>
      <c r="P470" s="413"/>
      <c r="Q470" s="379">
        <f t="shared" si="20"/>
        <v>0.39316207274669862</v>
      </c>
      <c r="R470" s="78">
        <v>21</v>
      </c>
      <c r="S470" s="9" t="str">
        <f t="shared" si="21"/>
        <v>Neoplasia maligna do colo do útero (X75)</v>
      </c>
      <c r="T470" s="9" t="str">
        <f t="shared" si="22"/>
        <v>X75</v>
      </c>
      <c r="U470" s="9">
        <f t="shared" si="23"/>
        <v>0.14364056369040351</v>
      </c>
      <c r="V470" s="9">
        <f t="shared" si="24"/>
        <v>0</v>
      </c>
      <c r="W470" s="9">
        <f t="shared" si="25"/>
        <v>0.27385871868859529</v>
      </c>
      <c r="X470" s="9">
        <f t="shared" si="26"/>
        <v>0.15768896323290255</v>
      </c>
      <c r="Y470" s="9">
        <f t="shared" si="27"/>
        <v>0</v>
      </c>
      <c r="Z470" s="9">
        <f t="shared" si="28"/>
        <v>0.30232826873669139</v>
      </c>
      <c r="AA470" s="9">
        <f t="shared" si="29"/>
        <v>0.12183806783568731</v>
      </c>
      <c r="AB470" s="9">
        <f t="shared" si="30"/>
        <v>0</v>
      </c>
      <c r="AC470" s="9">
        <f t="shared" si="31"/>
        <v>0.23439049456394351</v>
      </c>
      <c r="AD470" s="9">
        <f t="shared" si="32"/>
        <v>0</v>
      </c>
      <c r="AE470" s="9">
        <f t="shared" si="33"/>
        <v>0</v>
      </c>
      <c r="AF470" s="9">
        <f t="shared" si="34"/>
        <v>0</v>
      </c>
    </row>
    <row r="471" spans="1:32" x14ac:dyDescent="0.2">
      <c r="A471" s="7">
        <f t="shared" si="19"/>
        <v>18</v>
      </c>
      <c r="B471" s="9" t="s">
        <v>704</v>
      </c>
      <c r="C471" s="9" t="s">
        <v>705</v>
      </c>
      <c r="D471" s="9">
        <v>0.62460637511686423</v>
      </c>
      <c r="E471" s="9">
        <v>1.3130733933445982</v>
      </c>
      <c r="F471" s="402">
        <v>0</v>
      </c>
      <c r="G471" s="330">
        <v>0.57250200795215433</v>
      </c>
      <c r="H471" s="330">
        <v>1.1966563328660369</v>
      </c>
      <c r="I471" s="330">
        <v>0</v>
      </c>
      <c r="J471" s="10">
        <v>0.65323948678056964</v>
      </c>
      <c r="K471" s="10">
        <v>1.3603716137091109</v>
      </c>
      <c r="L471" s="10">
        <v>0</v>
      </c>
      <c r="M471" s="10"/>
      <c r="N471" s="10"/>
      <c r="O471" s="10"/>
      <c r="P471" s="413"/>
      <c r="Q471" s="379">
        <f t="shared" si="20"/>
        <v>0.32661974339028482</v>
      </c>
      <c r="R471" s="78">
        <v>22</v>
      </c>
      <c r="S471" s="9" t="str">
        <f t="shared" si="21"/>
        <v>Neoplasia maligna do brônquio / pulmão (R84)</v>
      </c>
      <c r="T471" s="9" t="str">
        <f t="shared" si="22"/>
        <v>R84</v>
      </c>
      <c r="U471" s="9">
        <f t="shared" si="23"/>
        <v>0.11892399985985357</v>
      </c>
      <c r="V471" s="9">
        <f t="shared" si="24"/>
        <v>0.14912165738185321</v>
      </c>
      <c r="W471" s="9">
        <f t="shared" si="25"/>
        <v>9.1529005973510297E-2</v>
      </c>
      <c r="X471" s="9">
        <f t="shared" si="26"/>
        <v>0.1262786174668605</v>
      </c>
      <c r="Y471" s="9">
        <f t="shared" si="27"/>
        <v>0.17010257212848545</v>
      </c>
      <c r="Z471" s="9">
        <f t="shared" si="28"/>
        <v>8.6081344070339308E-2</v>
      </c>
      <c r="AA471" s="9">
        <f t="shared" si="29"/>
        <v>8.434943157855275E-2</v>
      </c>
      <c r="AB471" s="9">
        <f t="shared" si="30"/>
        <v>0.11320165508626748</v>
      </c>
      <c r="AC471" s="9">
        <f t="shared" si="31"/>
        <v>5.7696121738816872E-2</v>
      </c>
      <c r="AD471" s="9">
        <f t="shared" si="32"/>
        <v>0</v>
      </c>
      <c r="AE471" s="9">
        <f t="shared" si="33"/>
        <v>0</v>
      </c>
      <c r="AF471" s="9">
        <f t="shared" si="34"/>
        <v>0</v>
      </c>
    </row>
    <row r="472" spans="1:32" x14ac:dyDescent="0.2">
      <c r="B472" s="9" t="s">
        <v>706</v>
      </c>
      <c r="C472" s="9" t="s">
        <v>707</v>
      </c>
      <c r="D472" s="9">
        <v>0.66783410822799993</v>
      </c>
      <c r="E472" s="9">
        <v>0.67646641481229641</v>
      </c>
      <c r="F472" s="9">
        <v>0.66000297146086628</v>
      </c>
      <c r="G472" s="330">
        <v>0.69299241292789293</v>
      </c>
      <c r="H472" s="330">
        <v>0.67591491874480392</v>
      </c>
      <c r="I472" s="330">
        <v>0.70865664742944612</v>
      </c>
      <c r="J472" s="10">
        <v>0.46860795321418192</v>
      </c>
      <c r="K472" s="10">
        <v>0.41767507221484895</v>
      </c>
      <c r="L472" s="10">
        <v>0.51565908804067584</v>
      </c>
      <c r="M472" s="10"/>
      <c r="N472" s="10"/>
      <c r="O472" s="10"/>
      <c r="P472" s="414"/>
      <c r="R472" s="78"/>
      <c r="S472" s="392" t="str">
        <f>B472</f>
        <v>Diabetes - insulino dependente (T89)</v>
      </c>
      <c r="T472" s="392" t="str">
        <f>C472</f>
        <v>T89</v>
      </c>
      <c r="U472" s="392">
        <f>D472/D$467*100</f>
        <v>8.1290722928948185</v>
      </c>
      <c r="V472" s="392">
        <f t="shared" ref="V472:AF472" si="35">E472/E$467*100</f>
        <v>7.7386159345919916</v>
      </c>
      <c r="W472" s="392">
        <f t="shared" si="35"/>
        <v>8.5292166080781566</v>
      </c>
      <c r="X472" s="392">
        <f t="shared" si="35"/>
        <v>7.9786258421882836</v>
      </c>
      <c r="Y472" s="392">
        <f t="shared" si="35"/>
        <v>7.3873906661328874</v>
      </c>
      <c r="Z472" s="392">
        <f t="shared" si="35"/>
        <v>8.5793346562966075</v>
      </c>
      <c r="AA472" s="392">
        <f t="shared" si="35"/>
        <v>5.2982939493483094</v>
      </c>
      <c r="AB472" s="392">
        <f t="shared" si="35"/>
        <v>4.5599829533347531</v>
      </c>
      <c r="AC472" s="392">
        <f t="shared" si="35"/>
        <v>6.0286677908937616</v>
      </c>
      <c r="AD472" s="392" t="e">
        <f t="shared" si="35"/>
        <v>#DIV/0!</v>
      </c>
      <c r="AE472" s="392" t="e">
        <f t="shared" si="35"/>
        <v>#DIV/0!</v>
      </c>
      <c r="AF472" s="392" t="e">
        <f t="shared" si="35"/>
        <v>#DIV/0!</v>
      </c>
    </row>
    <row r="473" spans="1:32" x14ac:dyDescent="0.2">
      <c r="B473" s="9" t="s">
        <v>708</v>
      </c>
      <c r="C473" s="9" t="s">
        <v>709</v>
      </c>
      <c r="D473" s="9">
        <v>7.5475450170347624</v>
      </c>
      <c r="E473" s="9">
        <v>8.064972888157353</v>
      </c>
      <c r="F473" s="9">
        <v>7.078139952893606</v>
      </c>
      <c r="G473" s="330">
        <v>7.9926187015021481</v>
      </c>
      <c r="H473" s="330">
        <v>8.4736610180403069</v>
      </c>
      <c r="I473" s="330">
        <v>7.5513853700403324</v>
      </c>
      <c r="J473" s="10">
        <v>8.3758985557502879</v>
      </c>
      <c r="K473" s="10">
        <v>8.7419002264033097</v>
      </c>
      <c r="L473" s="10">
        <v>8.0377909597389241</v>
      </c>
      <c r="M473" s="10"/>
      <c r="N473" s="10"/>
      <c r="O473" s="10"/>
      <c r="P473" s="414"/>
      <c r="S473" s="392" t="str">
        <f>B473</f>
        <v>Diabetes - não insulino dependente (T90)</v>
      </c>
      <c r="T473" s="392" t="str">
        <f>C473</f>
        <v>T90</v>
      </c>
      <c r="U473" s="392">
        <f>D473/D$467*100</f>
        <v>91.870927707105182</v>
      </c>
      <c r="V473" s="392">
        <f t="shared" ref="V473:AF473" si="36">E473/E$467*100</f>
        <v>92.261384065408009</v>
      </c>
      <c r="W473" s="392">
        <f t="shared" si="36"/>
        <v>91.470783391921856</v>
      </c>
      <c r="X473" s="392">
        <f t="shared" si="36"/>
        <v>92.021374157811735</v>
      </c>
      <c r="Y473" s="392">
        <f t="shared" si="36"/>
        <v>92.612609333867113</v>
      </c>
      <c r="Z473" s="392">
        <f t="shared" si="36"/>
        <v>91.420665343703391</v>
      </c>
      <c r="AA473" s="392">
        <f t="shared" si="36"/>
        <v>94.701706050651694</v>
      </c>
      <c r="AB473" s="392">
        <f t="shared" si="36"/>
        <v>95.440017046665233</v>
      </c>
      <c r="AC473" s="392">
        <f t="shared" si="36"/>
        <v>93.971332209106222</v>
      </c>
      <c r="AD473" s="392" t="e">
        <f t="shared" si="36"/>
        <v>#DIV/0!</v>
      </c>
      <c r="AE473" s="392" t="e">
        <f t="shared" si="36"/>
        <v>#DIV/0!</v>
      </c>
      <c r="AF473" s="392" t="e">
        <f t="shared" si="36"/>
        <v>#DIV/0!</v>
      </c>
    </row>
    <row r="474" spans="1:32" x14ac:dyDescent="0.2">
      <c r="B474" s="9"/>
      <c r="C474" s="9"/>
      <c r="D474" s="9"/>
      <c r="E474" s="9"/>
      <c r="F474" s="9"/>
      <c r="G474" s="9"/>
      <c r="H474" s="9"/>
      <c r="I474" s="9"/>
      <c r="J474" s="9"/>
    </row>
    <row r="475" spans="1:32" x14ac:dyDescent="0.2">
      <c r="B475" s="222"/>
      <c r="C475" s="222"/>
      <c r="D475" s="222"/>
      <c r="E475" s="219"/>
      <c r="F475" s="219"/>
      <c r="G475" s="222"/>
      <c r="H475" s="219"/>
      <c r="I475" s="219"/>
      <c r="J475" s="222"/>
    </row>
    <row r="476" spans="1:32" x14ac:dyDescent="0.2">
      <c r="A476" s="7" t="s">
        <v>710</v>
      </c>
    </row>
    <row r="477" spans="1:32" x14ac:dyDescent="0.2">
      <c r="B477" s="7">
        <v>2000</v>
      </c>
      <c r="C477" s="7">
        <v>2001</v>
      </c>
      <c r="D477" s="7">
        <v>2002</v>
      </c>
      <c r="E477" s="7">
        <v>2003</v>
      </c>
      <c r="F477" s="7">
        <v>2004</v>
      </c>
      <c r="G477" s="7">
        <v>2005</v>
      </c>
      <c r="H477" s="7">
        <v>2006</v>
      </c>
      <c r="I477" s="7">
        <v>2007</v>
      </c>
      <c r="J477" s="7">
        <v>2008</v>
      </c>
      <c r="K477" s="7">
        <v>2009</v>
      </c>
      <c r="L477" s="7">
        <v>2010</v>
      </c>
      <c r="M477" s="7">
        <v>2011</v>
      </c>
      <c r="N477" s="7">
        <v>2012</v>
      </c>
      <c r="O477" s="7">
        <v>2013</v>
      </c>
      <c r="P477" s="7">
        <v>2014</v>
      </c>
      <c r="Q477" s="7">
        <v>2015</v>
      </c>
      <c r="R477" s="7">
        <v>2016</v>
      </c>
      <c r="S477" s="7">
        <v>2017</v>
      </c>
      <c r="T477" s="7">
        <v>2018</v>
      </c>
      <c r="U477" s="7">
        <v>2019</v>
      </c>
    </row>
    <row r="478" spans="1:32" x14ac:dyDescent="0.2">
      <c r="A478" s="7" t="s">
        <v>58</v>
      </c>
      <c r="B478" s="9">
        <v>12.1</v>
      </c>
      <c r="C478" s="9">
        <v>11.7</v>
      </c>
      <c r="D478" s="9">
        <v>11.7</v>
      </c>
      <c r="E478" s="9">
        <v>11.2</v>
      </c>
      <c r="F478" s="9">
        <v>10.4</v>
      </c>
      <c r="G478" s="9">
        <v>9.9</v>
      </c>
      <c r="H478" s="9">
        <v>9.1999999999999993</v>
      </c>
      <c r="I478" s="9">
        <v>8.3000000000000007</v>
      </c>
      <c r="J478" s="9">
        <v>7.9</v>
      </c>
      <c r="K478" s="9">
        <v>7</v>
      </c>
      <c r="L478" s="9">
        <v>7.5</v>
      </c>
      <c r="M478" s="9">
        <v>6.3</v>
      </c>
      <c r="N478" s="9">
        <v>6.1</v>
      </c>
      <c r="O478" s="9">
        <v>5.2</v>
      </c>
      <c r="P478" s="9">
        <v>3.8</v>
      </c>
      <c r="Q478" s="9">
        <v>3.3</v>
      </c>
      <c r="R478" s="9">
        <v>3.7</v>
      </c>
      <c r="S478" s="9">
        <v>2.9</v>
      </c>
      <c r="T478" s="9">
        <v>2.5</v>
      </c>
      <c r="U478" s="9">
        <v>1.8</v>
      </c>
    </row>
    <row r="479" spans="1:32" x14ac:dyDescent="0.2">
      <c r="A479" s="7" t="str">
        <f>A2</f>
        <v>ARS Norte</v>
      </c>
      <c r="B479" s="330">
        <v>10.663212150484172</v>
      </c>
      <c r="C479" s="330">
        <v>11.550203025392237</v>
      </c>
      <c r="D479" s="330">
        <v>10.774349522334914</v>
      </c>
      <c r="E479" s="330">
        <v>10.100525889011694</v>
      </c>
      <c r="F479" s="330">
        <v>9.9266680882302758</v>
      </c>
      <c r="G479" s="330">
        <v>9.462243961720235</v>
      </c>
      <c r="H479" s="330">
        <v>8.0838412904828676</v>
      </c>
      <c r="I479" s="330">
        <v>7.8393182217678463</v>
      </c>
      <c r="J479" s="330">
        <v>7.2266161666414535</v>
      </c>
      <c r="K479" s="330">
        <v>5.6729955685800331</v>
      </c>
      <c r="L479" s="330">
        <v>5.714454400955912</v>
      </c>
      <c r="M479" s="330">
        <v>4.4527290545593701</v>
      </c>
      <c r="N479" s="330">
        <v>4.4419385491865668</v>
      </c>
      <c r="O479" s="330">
        <v>3.0700311101054321</v>
      </c>
      <c r="P479" s="330">
        <v>2.4820420808172208</v>
      </c>
      <c r="Q479" s="330">
        <v>1.9412446262188936</v>
      </c>
      <c r="R479" s="330">
        <v>2.3693749644593756</v>
      </c>
      <c r="S479" s="330">
        <v>1.6229428150502763</v>
      </c>
      <c r="T479" s="330">
        <v>1.345357465682874</v>
      </c>
      <c r="U479" s="330">
        <v>0.95000762974877651</v>
      </c>
    </row>
    <row r="480" spans="1:32" x14ac:dyDescent="0.2">
      <c r="A480" s="7" t="str">
        <f>A3</f>
        <v>ACES Gerês/Cabreira</v>
      </c>
      <c r="B480" s="10">
        <v>1.8141330031611267</v>
      </c>
      <c r="C480" s="10">
        <v>0.90201012957375515</v>
      </c>
      <c r="D480" s="10">
        <v>1.798617762249711</v>
      </c>
      <c r="E480" s="10">
        <v>3.59401955146636</v>
      </c>
      <c r="F480" s="10">
        <v>3.5968797068543035</v>
      </c>
      <c r="G480" s="10">
        <v>0.90039392234102422</v>
      </c>
      <c r="H480" s="10">
        <v>0.90159943740195103</v>
      </c>
      <c r="I480" s="10">
        <v>0.90312209307576297</v>
      </c>
      <c r="J480" s="10">
        <v>1.8120866177403281</v>
      </c>
      <c r="K480" s="10">
        <v>0.90982704187933872</v>
      </c>
      <c r="L480" s="10">
        <v>1.8283875450240432</v>
      </c>
      <c r="M480" s="10">
        <v>4.5895770704729566</v>
      </c>
      <c r="N480" s="10">
        <v>1.843054678824684</v>
      </c>
      <c r="O480" s="10">
        <v>0</v>
      </c>
      <c r="P480" s="10">
        <v>2.7967725245067192</v>
      </c>
      <c r="Q480" s="10">
        <v>0.93773443360840214</v>
      </c>
      <c r="R480" s="10">
        <v>0</v>
      </c>
      <c r="S480" s="10">
        <v>2.8493275586961477</v>
      </c>
      <c r="T480" s="10">
        <v>0</v>
      </c>
      <c r="U480" s="10">
        <v>0</v>
      </c>
    </row>
    <row r="481" spans="1:22" x14ac:dyDescent="0.2">
      <c r="A481" s="7" t="s">
        <v>711</v>
      </c>
      <c r="B481" s="9"/>
      <c r="C481" s="9"/>
      <c r="D481" s="9"/>
      <c r="E481" s="9"/>
      <c r="F481" s="9"/>
      <c r="G481" s="9"/>
      <c r="H481" s="9"/>
      <c r="I481" s="9"/>
      <c r="J481" s="9"/>
      <c r="K481" s="9"/>
      <c r="L481" s="9"/>
      <c r="M481" s="9"/>
      <c r="N481" s="9"/>
      <c r="O481" s="9"/>
      <c r="P481" s="9"/>
      <c r="Q481" s="9"/>
      <c r="R481" s="9"/>
      <c r="S481" s="9"/>
      <c r="T481" s="9"/>
      <c r="U481" s="9"/>
      <c r="V481" s="9"/>
    </row>
    <row r="483" spans="1:22" x14ac:dyDescent="0.2">
      <c r="A483" s="7" t="s">
        <v>712</v>
      </c>
    </row>
    <row r="484" spans="1:22" x14ac:dyDescent="0.2">
      <c r="B484" s="7">
        <v>2000</v>
      </c>
      <c r="C484" s="7">
        <v>2001</v>
      </c>
      <c r="D484" s="7">
        <v>2002</v>
      </c>
      <c r="E484" s="7">
        <v>2003</v>
      </c>
      <c r="F484" s="7">
        <v>2004</v>
      </c>
      <c r="G484" s="7">
        <v>2005</v>
      </c>
      <c r="H484" s="7">
        <v>2006</v>
      </c>
      <c r="I484" s="7">
        <v>2007</v>
      </c>
      <c r="J484" s="7">
        <v>2008</v>
      </c>
      <c r="K484" s="7">
        <v>2009</v>
      </c>
      <c r="L484" s="7">
        <v>2010</v>
      </c>
      <c r="M484" s="7">
        <v>2011</v>
      </c>
      <c r="N484" s="7">
        <v>2012</v>
      </c>
      <c r="O484" s="7">
        <v>2013</v>
      </c>
      <c r="P484" s="7">
        <v>2014</v>
      </c>
      <c r="Q484" s="7">
        <v>2015</v>
      </c>
      <c r="R484" s="7">
        <v>2016</v>
      </c>
      <c r="S484" s="7">
        <v>2017</v>
      </c>
      <c r="T484" s="7">
        <v>2018</v>
      </c>
      <c r="U484" s="7">
        <v>2019</v>
      </c>
    </row>
    <row r="485" spans="1:22" x14ac:dyDescent="0.2">
      <c r="A485" s="7" t="s">
        <v>58</v>
      </c>
      <c r="B485" s="9">
        <v>32.299999999999997</v>
      </c>
      <c r="C485" s="9">
        <v>27.8</v>
      </c>
      <c r="D485" s="9">
        <v>26.3</v>
      </c>
      <c r="E485" s="9">
        <v>24.2</v>
      </c>
      <c r="F485" s="9">
        <v>23.8</v>
      </c>
      <c r="G485" s="9">
        <v>22</v>
      </c>
      <c r="H485" s="9">
        <v>22.1</v>
      </c>
      <c r="I485" s="9">
        <v>21.3</v>
      </c>
      <c r="J485" s="9">
        <v>21.6</v>
      </c>
      <c r="K485" s="9">
        <v>20.100000000000001</v>
      </c>
      <c r="L485" s="9">
        <v>19.2</v>
      </c>
      <c r="M485" s="9">
        <v>17.600000000000001</v>
      </c>
      <c r="N485" s="9">
        <v>17.399999999999999</v>
      </c>
      <c r="O485" s="9">
        <v>17.2</v>
      </c>
      <c r="P485" s="9">
        <v>14.4</v>
      </c>
      <c r="Q485" s="9">
        <v>14.7</v>
      </c>
      <c r="R485" s="9">
        <v>14.5</v>
      </c>
      <c r="S485" s="9">
        <v>12.9</v>
      </c>
      <c r="T485" s="9">
        <v>10.9</v>
      </c>
      <c r="U485" s="9">
        <v>8.1</v>
      </c>
    </row>
    <row r="486" spans="1:22" x14ac:dyDescent="0.2">
      <c r="A486" s="7" t="str">
        <f>A2</f>
        <v>ARS Norte</v>
      </c>
      <c r="B486" s="330">
        <v>27.91574257857523</v>
      </c>
      <c r="C486" s="330">
        <v>20.138118686625056</v>
      </c>
      <c r="D486" s="330">
        <v>20.195137546889061</v>
      </c>
      <c r="E486" s="330">
        <v>18.526633047759418</v>
      </c>
      <c r="F486" s="330">
        <v>18.936198363961015</v>
      </c>
      <c r="G486" s="330">
        <v>16.956556843082705</v>
      </c>
      <c r="H486" s="330">
        <v>15.30540617664756</v>
      </c>
      <c r="I486" s="330">
        <v>14.708823880018024</v>
      </c>
      <c r="J486" s="330">
        <v>15.343076861264878</v>
      </c>
      <c r="K486" s="330">
        <v>13.858317746102651</v>
      </c>
      <c r="L486" s="330">
        <v>12.349721359411827</v>
      </c>
      <c r="M486" s="330">
        <v>11.267576570988652</v>
      </c>
      <c r="N486" s="330">
        <v>10.982216167620775</v>
      </c>
      <c r="O486" s="330">
        <v>11.128862774132191</v>
      </c>
      <c r="P486" s="330">
        <v>9.349025171078198</v>
      </c>
      <c r="Q486" s="330">
        <v>8.9574573466957528</v>
      </c>
      <c r="R486" s="330">
        <v>9.5053748574193779</v>
      </c>
      <c r="S486" s="330">
        <v>8.7303130740635542</v>
      </c>
      <c r="T486" s="330">
        <v>7.0631266948350886</v>
      </c>
      <c r="U486" s="330">
        <v>4.7797258871735311</v>
      </c>
    </row>
    <row r="487" spans="1:22" x14ac:dyDescent="0.2">
      <c r="A487" s="7" t="str">
        <f>A3</f>
        <v>ACES Gerês/Cabreira</v>
      </c>
      <c r="B487" s="10">
        <v>0.90706650158056334</v>
      </c>
      <c r="C487" s="10">
        <v>2.7060303887212656</v>
      </c>
      <c r="D487" s="10">
        <v>7.1944710489988442</v>
      </c>
      <c r="E487" s="10">
        <v>6.2895342150661309</v>
      </c>
      <c r="F487" s="10">
        <v>7.1937594137086069</v>
      </c>
      <c r="G487" s="10">
        <v>1.8007878446820484</v>
      </c>
      <c r="H487" s="10">
        <v>3.6063977496078041</v>
      </c>
      <c r="I487" s="10">
        <v>3.6124883723030519</v>
      </c>
      <c r="J487" s="10">
        <v>5.4362598532209834</v>
      </c>
      <c r="K487" s="10">
        <v>6.3687892931553707</v>
      </c>
      <c r="L487" s="10">
        <v>2.7425813175360649</v>
      </c>
      <c r="M487" s="10">
        <v>6.4254078986621384</v>
      </c>
      <c r="N487" s="10">
        <v>5.529164036474052</v>
      </c>
      <c r="O487" s="10">
        <v>2.7798884338108563</v>
      </c>
      <c r="P487" s="10">
        <v>5.5935450490134384</v>
      </c>
      <c r="Q487" s="10">
        <v>8.4396099024756186</v>
      </c>
      <c r="R487" s="10">
        <v>3.7758646730101195</v>
      </c>
      <c r="S487" s="10">
        <v>4.7488792644935796</v>
      </c>
      <c r="T487" s="10">
        <v>1.9066049562195835</v>
      </c>
      <c r="U487" s="10">
        <v>4.9992501124831277</v>
      </c>
    </row>
    <row r="488" spans="1:22" x14ac:dyDescent="0.2">
      <c r="A488" s="7" t="s">
        <v>711</v>
      </c>
      <c r="B488" s="9"/>
      <c r="C488" s="9"/>
      <c r="D488" s="9"/>
      <c r="E488" s="9"/>
      <c r="F488" s="9"/>
      <c r="G488" s="9"/>
      <c r="H488" s="9"/>
      <c r="I488" s="9"/>
      <c r="J488" s="9"/>
      <c r="K488" s="9"/>
      <c r="L488" s="9"/>
      <c r="M488" s="9"/>
      <c r="N488" s="9"/>
      <c r="O488" s="9"/>
      <c r="P488" s="9"/>
      <c r="Q488" s="9"/>
      <c r="R488" s="9"/>
      <c r="S488" s="9"/>
      <c r="T488" s="9"/>
      <c r="U488" s="9"/>
      <c r="V488" s="9"/>
    </row>
    <row r="491" spans="1:22" x14ac:dyDescent="0.2">
      <c r="A491" s="7" t="s">
        <v>713</v>
      </c>
    </row>
    <row r="492" spans="1:22" x14ac:dyDescent="0.2">
      <c r="B492" s="7">
        <v>2000</v>
      </c>
      <c r="C492" s="7">
        <v>2001</v>
      </c>
      <c r="D492" s="7">
        <v>2002</v>
      </c>
      <c r="E492" s="7">
        <v>2003</v>
      </c>
      <c r="F492" s="7">
        <v>2004</v>
      </c>
      <c r="G492" s="7">
        <v>2005</v>
      </c>
      <c r="H492" s="7">
        <v>2006</v>
      </c>
      <c r="I492" s="7">
        <v>2007</v>
      </c>
      <c r="J492" s="7">
        <v>2008</v>
      </c>
      <c r="K492" s="7">
        <v>2009</v>
      </c>
      <c r="L492" s="7">
        <v>2010</v>
      </c>
      <c r="M492" s="7">
        <v>2011</v>
      </c>
      <c r="N492" s="7">
        <v>2012</v>
      </c>
      <c r="O492" s="7">
        <v>2013</v>
      </c>
      <c r="P492" s="7">
        <v>2014</v>
      </c>
      <c r="Q492" s="7">
        <v>2015</v>
      </c>
      <c r="R492" s="7">
        <v>2016</v>
      </c>
      <c r="S492" s="7">
        <v>2017</v>
      </c>
      <c r="T492" s="7">
        <v>2018</v>
      </c>
      <c r="U492" s="7">
        <v>2019</v>
      </c>
      <c r="V492" s="7">
        <v>2020</v>
      </c>
    </row>
    <row r="493" spans="1:22" x14ac:dyDescent="0.2">
      <c r="A493" s="7" t="s">
        <v>58</v>
      </c>
      <c r="B493" s="9">
        <v>40.6</v>
      </c>
      <c r="C493" s="9">
        <v>38.9</v>
      </c>
      <c r="D493" s="9">
        <v>40.700000000000003</v>
      </c>
      <c r="E493" s="9">
        <v>37.6</v>
      </c>
      <c r="F493" s="9">
        <v>34.799999999999997</v>
      </c>
      <c r="G493" s="9">
        <v>32.4</v>
      </c>
      <c r="H493" s="9">
        <v>30.8</v>
      </c>
      <c r="I493" s="9">
        <v>28.1</v>
      </c>
      <c r="J493" s="9">
        <v>26</v>
      </c>
      <c r="K493" s="9">
        <v>25.1</v>
      </c>
      <c r="L493" s="9">
        <v>24.2</v>
      </c>
      <c r="M493" s="9">
        <v>23.3</v>
      </c>
      <c r="N493" s="9">
        <v>23.3</v>
      </c>
      <c r="O493" s="9">
        <v>21.8</v>
      </c>
      <c r="P493" s="9">
        <v>20.8</v>
      </c>
      <c r="Q493" s="9">
        <v>19.8</v>
      </c>
      <c r="R493" s="9">
        <v>17.7</v>
      </c>
      <c r="S493" s="9">
        <v>17.5</v>
      </c>
      <c r="T493" s="9">
        <v>17.2</v>
      </c>
      <c r="U493" s="9">
        <v>18.3</v>
      </c>
      <c r="V493" s="9">
        <v>13.5</v>
      </c>
    </row>
    <row r="494" spans="1:22" x14ac:dyDescent="0.2">
      <c r="A494" s="7" t="str">
        <f>A2</f>
        <v>ARS Norte</v>
      </c>
      <c r="B494" s="330">
        <v>48.476602930278041</v>
      </c>
      <c r="C494" s="330">
        <v>45.385503652717738</v>
      </c>
      <c r="D494" s="330">
        <v>46.941512743037045</v>
      </c>
      <c r="E494" s="330">
        <v>44.129035568569812</v>
      </c>
      <c r="F494" s="330">
        <v>40.569860882332435</v>
      </c>
      <c r="G494" s="330">
        <v>38.25334524695446</v>
      </c>
      <c r="H494" s="330">
        <v>35.51500940285473</v>
      </c>
      <c r="I494" s="330">
        <v>32.003814596083174</v>
      </c>
      <c r="J494" s="330">
        <v>30.227748965690562</v>
      </c>
      <c r="K494" s="330">
        <v>27.635592698368448</v>
      </c>
      <c r="L494" s="330">
        <v>26.378571500147192</v>
      </c>
      <c r="M494" s="330">
        <v>26.933580622700582</v>
      </c>
      <c r="N494" s="330">
        <v>26.86964054906721</v>
      </c>
      <c r="O494" s="330">
        <v>24.861769793443099</v>
      </c>
      <c r="P494" s="330">
        <v>22.807208898176018</v>
      </c>
      <c r="Q494" s="330">
        <v>22.601633862405691</v>
      </c>
      <c r="R494" s="330">
        <v>19.958499700622504</v>
      </c>
      <c r="S494" s="330">
        <v>19.755131507336124</v>
      </c>
      <c r="T494" s="330">
        <v>19.311485288656254</v>
      </c>
      <c r="U494" s="330">
        <v>19.712658317287111</v>
      </c>
      <c r="V494" s="330">
        <v>14.05568914538885</v>
      </c>
    </row>
    <row r="495" spans="1:22" x14ac:dyDescent="0.2">
      <c r="A495" s="7" t="str">
        <f>A3</f>
        <v>ACES Gerês/Cabreira</v>
      </c>
      <c r="B495" s="10">
        <v>23.583729041094649</v>
      </c>
      <c r="C495" s="10">
        <v>26.158293757638898</v>
      </c>
      <c r="D495" s="10">
        <v>21.583413146996531</v>
      </c>
      <c r="E495" s="10">
        <v>25.158136860264523</v>
      </c>
      <c r="F495" s="10">
        <v>25.178157947980129</v>
      </c>
      <c r="G495" s="10">
        <v>18.007878446820484</v>
      </c>
      <c r="H495" s="10">
        <v>20.736787060244875</v>
      </c>
      <c r="I495" s="10">
        <v>13.546831396136444</v>
      </c>
      <c r="J495" s="10">
        <v>18.120866177403279</v>
      </c>
      <c r="K495" s="10">
        <v>10.008097460672726</v>
      </c>
      <c r="L495" s="10">
        <v>13.712906587680324</v>
      </c>
      <c r="M495" s="10">
        <v>8.261238726851321</v>
      </c>
      <c r="N495" s="10">
        <v>12.901382751772788</v>
      </c>
      <c r="O495" s="10">
        <v>20.385848514612949</v>
      </c>
      <c r="P495" s="10">
        <v>26.103210228729377</v>
      </c>
      <c r="Q495" s="10">
        <v>15.941485371342836</v>
      </c>
      <c r="R495" s="10">
        <v>20.767255701555655</v>
      </c>
      <c r="S495" s="10">
        <v>14.246637793480739</v>
      </c>
      <c r="T495" s="10">
        <v>16.20614212786646</v>
      </c>
      <c r="U495" s="10">
        <v>13.997900314952759</v>
      </c>
      <c r="V495" s="10">
        <v>8.6048234816071894</v>
      </c>
    </row>
    <row r="496" spans="1:22" x14ac:dyDescent="0.2">
      <c r="A496" s="7" t="s">
        <v>711</v>
      </c>
      <c r="B496" s="9"/>
      <c r="C496" s="9"/>
      <c r="D496" s="9"/>
      <c r="E496" s="9"/>
      <c r="F496" s="9"/>
      <c r="G496" s="9"/>
      <c r="H496" s="9"/>
      <c r="I496" s="9"/>
      <c r="J496" s="9"/>
      <c r="K496" s="9"/>
      <c r="L496" s="9"/>
      <c r="M496" s="9"/>
      <c r="N496" s="9"/>
      <c r="O496" s="9"/>
      <c r="P496" s="9"/>
      <c r="Q496" s="9"/>
      <c r="R496" s="9"/>
      <c r="S496" s="9"/>
      <c r="T496" s="9"/>
      <c r="U496" s="9"/>
      <c r="V496" s="9"/>
    </row>
    <row r="497" spans="1:57" x14ac:dyDescent="0.2">
      <c r="B497" s="9"/>
      <c r="C497" s="9"/>
      <c r="D497" s="9"/>
      <c r="E497" s="9"/>
      <c r="F497" s="9"/>
      <c r="G497" s="9"/>
      <c r="H497" s="9"/>
      <c r="I497" s="9"/>
      <c r="J497" s="9"/>
      <c r="K497" s="9"/>
      <c r="L497" s="9"/>
      <c r="M497" s="9"/>
      <c r="N497" s="9"/>
      <c r="O497" s="9"/>
      <c r="P497" s="9"/>
      <c r="Q497" s="9"/>
      <c r="R497" s="9"/>
      <c r="S497" s="9"/>
      <c r="T497" s="9"/>
      <c r="U497" s="9"/>
      <c r="V497" s="9"/>
    </row>
    <row r="498" spans="1:57" x14ac:dyDescent="0.2">
      <c r="A498" s="7" t="s">
        <v>714</v>
      </c>
    </row>
    <row r="499" spans="1:57" x14ac:dyDescent="0.2">
      <c r="B499" s="7">
        <v>2000</v>
      </c>
      <c r="C499" s="7">
        <v>2001</v>
      </c>
      <c r="D499" s="7">
        <v>2002</v>
      </c>
      <c r="E499" s="7">
        <v>2003</v>
      </c>
      <c r="F499" s="7">
        <v>2004</v>
      </c>
      <c r="G499" s="7">
        <v>2005</v>
      </c>
      <c r="H499" s="7">
        <v>2006</v>
      </c>
      <c r="I499" s="7">
        <v>2007</v>
      </c>
      <c r="J499" s="7">
        <v>2008</v>
      </c>
      <c r="K499" s="7">
        <v>2009</v>
      </c>
      <c r="L499" s="7">
        <v>2010</v>
      </c>
      <c r="M499" s="7">
        <v>2011</v>
      </c>
      <c r="N499" s="7">
        <v>2012</v>
      </c>
      <c r="O499" s="7">
        <v>2013</v>
      </c>
      <c r="P499" s="7">
        <v>2014</v>
      </c>
      <c r="Q499" s="7">
        <v>2015</v>
      </c>
      <c r="R499" s="7">
        <v>2016</v>
      </c>
      <c r="S499" s="7">
        <v>2017</v>
      </c>
      <c r="T499" s="7">
        <v>2018</v>
      </c>
      <c r="U499" s="7">
        <v>2019</v>
      </c>
      <c r="V499" s="7">
        <v>2020</v>
      </c>
    </row>
    <row r="500" spans="1:57" x14ac:dyDescent="0.2">
      <c r="A500" s="7" t="s">
        <v>58</v>
      </c>
      <c r="B500" s="9">
        <v>44.3</v>
      </c>
      <c r="C500" s="9">
        <v>43.1</v>
      </c>
      <c r="D500" s="9">
        <v>44.4</v>
      </c>
      <c r="E500" s="9">
        <v>40.9</v>
      </c>
      <c r="F500" s="9">
        <v>37.5</v>
      </c>
      <c r="G500" s="9">
        <v>34.9</v>
      </c>
      <c r="H500" s="9">
        <v>33.299999999999997</v>
      </c>
      <c r="I500" s="9">
        <v>30.6</v>
      </c>
      <c r="J500" s="9">
        <v>28.9</v>
      </c>
      <c r="K500" s="9">
        <v>27.8</v>
      </c>
      <c r="L500" s="9">
        <v>26.6</v>
      </c>
      <c r="M500" s="9">
        <v>25.5</v>
      </c>
      <c r="N500" s="9">
        <v>25.6</v>
      </c>
      <c r="O500" s="9">
        <v>23.8</v>
      </c>
      <c r="P500" s="9">
        <v>22.6</v>
      </c>
      <c r="Q500" s="9">
        <v>21.6</v>
      </c>
      <c r="R500" s="9">
        <v>19.100000000000001</v>
      </c>
      <c r="S500" s="9">
        <v>18.899999999999999</v>
      </c>
      <c r="T500" s="9">
        <v>18.5</v>
      </c>
      <c r="U500" s="9">
        <v>19.899999999999999</v>
      </c>
      <c r="V500" s="9">
        <v>14.6</v>
      </c>
    </row>
    <row r="501" spans="1:57" x14ac:dyDescent="0.2">
      <c r="A501" s="7" t="str">
        <f>A2</f>
        <v>ARS Norte</v>
      </c>
      <c r="B501" s="330">
        <v>52.523155233538695</v>
      </c>
      <c r="C501" s="330">
        <v>50.331708242415111</v>
      </c>
      <c r="D501" s="330">
        <v>51.327051995846737</v>
      </c>
      <c r="E501" s="330">
        <v>47.774947319951039</v>
      </c>
      <c r="F501" s="330">
        <v>43.617995376816189</v>
      </c>
      <c r="G501" s="330">
        <v>41.380468607522971</v>
      </c>
      <c r="H501" s="330">
        <v>38.748545919047871</v>
      </c>
      <c r="I501" s="330">
        <v>35.236523141142079</v>
      </c>
      <c r="J501" s="330">
        <v>32.951212521029312</v>
      </c>
      <c r="K501" s="330">
        <v>30.337019159597034</v>
      </c>
      <c r="L501" s="330">
        <v>28.951430116691323</v>
      </c>
      <c r="M501" s="330">
        <v>28.969889641553952</v>
      </c>
      <c r="N501" s="330">
        <v>29.40399812621046</v>
      </c>
      <c r="O501" s="330">
        <v>27.356170070403763</v>
      </c>
      <c r="P501" s="330">
        <v>24.627373090775315</v>
      </c>
      <c r="Q501" s="330">
        <v>24.376486092091536</v>
      </c>
      <c r="R501" s="330">
        <v>21.575249676371254</v>
      </c>
      <c r="S501" s="330">
        <v>21.098256595653591</v>
      </c>
      <c r="T501" s="330">
        <v>20.993182120759847</v>
      </c>
      <c r="U501" s="330">
        <v>21.018918808191678</v>
      </c>
      <c r="V501" s="330">
        <v>15.177899855599536</v>
      </c>
    </row>
    <row r="502" spans="1:57" x14ac:dyDescent="0.2">
      <c r="A502" s="7" t="str">
        <f>A3</f>
        <v>ACES Gerês/Cabreira</v>
      </c>
      <c r="B502" s="10">
        <v>26.30492854583634</v>
      </c>
      <c r="C502" s="10">
        <v>26.158293757638898</v>
      </c>
      <c r="D502" s="10">
        <v>22.482722028121387</v>
      </c>
      <c r="E502" s="10">
        <v>26.056641748131106</v>
      </c>
      <c r="F502" s="10">
        <v>26.976597801407276</v>
      </c>
      <c r="G502" s="10">
        <v>18.007878446820484</v>
      </c>
      <c r="H502" s="10">
        <v>23.441585372450728</v>
      </c>
      <c r="I502" s="10">
        <v>13.546831396136444</v>
      </c>
      <c r="J502" s="10">
        <v>19.026909486273443</v>
      </c>
      <c r="K502" s="10">
        <v>12.737578586310741</v>
      </c>
      <c r="L502" s="10">
        <v>14.627100360192346</v>
      </c>
      <c r="M502" s="10">
        <v>8.261238726851321</v>
      </c>
      <c r="N502" s="10">
        <v>13.822910091185129</v>
      </c>
      <c r="O502" s="10">
        <v>20.385848514612949</v>
      </c>
      <c r="P502" s="10">
        <v>27.035467736898283</v>
      </c>
      <c r="Q502" s="10">
        <v>15.941485371342836</v>
      </c>
      <c r="R502" s="10">
        <v>21.711221869808185</v>
      </c>
      <c r="S502" s="10">
        <v>15.196413646379455</v>
      </c>
      <c r="T502" s="10">
        <v>16.20614212786646</v>
      </c>
      <c r="U502" s="10">
        <v>13.997900314952759</v>
      </c>
      <c r="V502" s="10">
        <v>8.6048234816071894</v>
      </c>
    </row>
    <row r="503" spans="1:57" x14ac:dyDescent="0.2">
      <c r="A503" s="7" t="s">
        <v>711</v>
      </c>
      <c r="B503" s="9"/>
      <c r="C503" s="9"/>
      <c r="D503" s="9"/>
      <c r="E503" s="9"/>
      <c r="F503" s="9"/>
      <c r="G503" s="9"/>
      <c r="H503" s="9"/>
      <c r="I503" s="9"/>
      <c r="J503" s="9"/>
      <c r="K503" s="9"/>
      <c r="L503" s="9"/>
      <c r="M503" s="9"/>
      <c r="N503" s="9"/>
      <c r="O503" s="9"/>
      <c r="P503" s="9"/>
      <c r="Q503" s="9"/>
      <c r="R503" s="9"/>
      <c r="S503" s="9"/>
      <c r="T503" s="9"/>
    </row>
    <row r="504" spans="1:57" x14ac:dyDescent="0.2">
      <c r="B504" s="9"/>
      <c r="C504" s="9"/>
      <c r="D504" s="9"/>
      <c r="E504" s="9"/>
      <c r="F504" s="9"/>
      <c r="G504" s="9"/>
      <c r="H504" s="9"/>
      <c r="I504" s="9"/>
      <c r="J504" s="9"/>
      <c r="K504" s="9"/>
      <c r="L504" s="9"/>
      <c r="M504" s="9"/>
      <c r="N504" s="9"/>
      <c r="O504" s="9"/>
      <c r="P504" s="9"/>
      <c r="Q504" s="9"/>
      <c r="R504" s="9"/>
      <c r="S504" s="9"/>
      <c r="T504" s="9"/>
    </row>
    <row r="506" spans="1:57" x14ac:dyDescent="0.2">
      <c r="A506" s="284" t="s">
        <v>715</v>
      </c>
    </row>
    <row r="507" spans="1:57" x14ac:dyDescent="0.2">
      <c r="C507" s="285"/>
      <c r="D507" s="285"/>
      <c r="E507" s="285"/>
      <c r="F507" s="285"/>
      <c r="G507" s="285"/>
      <c r="H507" s="285"/>
      <c r="I507" s="285"/>
      <c r="J507" s="285"/>
      <c r="K507" s="285"/>
      <c r="L507" s="285"/>
      <c r="M507" s="285"/>
      <c r="N507" s="285"/>
      <c r="O507" s="285"/>
      <c r="P507" s="285"/>
      <c r="Q507" s="285"/>
      <c r="R507" s="285"/>
      <c r="S507" s="285"/>
      <c r="T507" s="285" t="s">
        <v>716</v>
      </c>
      <c r="U507" s="285"/>
      <c r="V507" s="285"/>
      <c r="W507" s="285"/>
      <c r="X507" s="285"/>
      <c r="AE507" s="7" t="s">
        <v>717</v>
      </c>
    </row>
    <row r="508" spans="1:57" ht="25.5" customHeight="1" x14ac:dyDescent="0.2">
      <c r="A508" s="285" t="s">
        <v>595</v>
      </c>
      <c r="B508" s="286" t="s">
        <v>22</v>
      </c>
      <c r="C508" s="288" t="s">
        <v>718</v>
      </c>
      <c r="D508" s="286" t="s">
        <v>719</v>
      </c>
      <c r="E508" s="286" t="s">
        <v>392</v>
      </c>
      <c r="F508" s="286" t="s">
        <v>720</v>
      </c>
      <c r="G508" s="287" t="s">
        <v>721</v>
      </c>
      <c r="H508" s="286"/>
      <c r="I508" s="287"/>
      <c r="J508" s="289" t="s">
        <v>722</v>
      </c>
      <c r="K508" s="289" t="s">
        <v>723</v>
      </c>
      <c r="L508" s="296" t="s">
        <v>586</v>
      </c>
      <c r="M508" s="296" t="s">
        <v>804</v>
      </c>
      <c r="N508" s="296" t="s">
        <v>724</v>
      </c>
      <c r="O508" s="296" t="s">
        <v>725</v>
      </c>
      <c r="P508" s="296"/>
      <c r="Q508" s="296"/>
      <c r="R508" s="302" t="s">
        <v>726</v>
      </c>
      <c r="S508" s="302" t="s">
        <v>727</v>
      </c>
      <c r="T508" s="486" t="s">
        <v>617</v>
      </c>
      <c r="U508" s="486" t="s">
        <v>621</v>
      </c>
      <c r="V508" s="486" t="s">
        <v>615</v>
      </c>
      <c r="W508" s="302"/>
      <c r="X508" s="302"/>
      <c r="Y508" s="303" t="s">
        <v>728</v>
      </c>
      <c r="Z508" s="303" t="s">
        <v>729</v>
      </c>
      <c r="AA508" s="303" t="s">
        <v>730</v>
      </c>
      <c r="AB508" s="303" t="s">
        <v>731</v>
      </c>
      <c r="AC508" s="303" t="s">
        <v>732</v>
      </c>
      <c r="AD508" s="303" t="s">
        <v>733</v>
      </c>
      <c r="AE508" s="493" t="s">
        <v>734</v>
      </c>
      <c r="AF508" s="494" t="s">
        <v>735</v>
      </c>
      <c r="AG508" s="493" t="s">
        <v>736</v>
      </c>
      <c r="AH508" s="493" t="s">
        <v>737</v>
      </c>
      <c r="AI508" s="493" t="s">
        <v>738</v>
      </c>
      <c r="AJ508" s="493" t="s">
        <v>739</v>
      </c>
      <c r="AK508" s="493" t="s">
        <v>740</v>
      </c>
      <c r="AL508" s="495" t="s">
        <v>741</v>
      </c>
      <c r="AM508" s="493" t="s">
        <v>742</v>
      </c>
      <c r="AN508" s="493" t="s">
        <v>743</v>
      </c>
      <c r="AO508" s="493" t="s">
        <v>744</v>
      </c>
      <c r="AP508" s="493" t="s">
        <v>745</v>
      </c>
      <c r="AQ508" s="493" t="s">
        <v>746</v>
      </c>
      <c r="AR508" s="493" t="s">
        <v>747</v>
      </c>
      <c r="AS508" s="493" t="s">
        <v>748</v>
      </c>
      <c r="AT508" s="495" t="s">
        <v>749</v>
      </c>
      <c r="AU508" s="493" t="s">
        <v>750</v>
      </c>
      <c r="AV508" s="493" t="s">
        <v>751</v>
      </c>
      <c r="AW508" s="493" t="s">
        <v>752</v>
      </c>
      <c r="AX508" s="486" t="s">
        <v>676</v>
      </c>
      <c r="AY508" s="486" t="s">
        <v>699</v>
      </c>
      <c r="AZ508" s="487" t="s">
        <v>687</v>
      </c>
      <c r="BA508" s="486" t="s">
        <v>697</v>
      </c>
      <c r="BB508" s="486" t="s">
        <v>696</v>
      </c>
      <c r="BC508" s="303" t="s">
        <v>801</v>
      </c>
      <c r="BD508" s="303" t="s">
        <v>802</v>
      </c>
      <c r="BE508" s="303" t="s">
        <v>803</v>
      </c>
    </row>
    <row r="509" spans="1:57" ht="15" x14ac:dyDescent="0.2">
      <c r="A509" s="7" t="s">
        <v>753</v>
      </c>
      <c r="C509" s="519">
        <v>113.096404310331</v>
      </c>
      <c r="D509" s="524">
        <v>5.2688261121696636</v>
      </c>
      <c r="E509" s="520">
        <v>0.9227922234858682</v>
      </c>
      <c r="F509" s="519">
        <v>75.63538558516619</v>
      </c>
      <c r="G509" s="519">
        <v>82.129629268157075</v>
      </c>
      <c r="H509" s="9"/>
      <c r="I509" s="9"/>
      <c r="J509" s="519">
        <v>23.374560308634972</v>
      </c>
      <c r="K509" s="519">
        <v>27.522007487604977</v>
      </c>
      <c r="L509" s="519">
        <v>8.668214130277093</v>
      </c>
      <c r="M509" s="521">
        <v>18.107282024538989</v>
      </c>
      <c r="N509" s="519">
        <v>13.703381020324844</v>
      </c>
      <c r="O509" s="519">
        <v>23.89535897684333</v>
      </c>
      <c r="P509" s="9"/>
      <c r="Q509" s="9"/>
      <c r="R509" s="519">
        <v>0.63236562230526006</v>
      </c>
      <c r="S509" s="519">
        <v>25.882352941176475</v>
      </c>
      <c r="T509" s="519">
        <v>6.7093060441317558</v>
      </c>
      <c r="U509" s="519">
        <v>10.612670170256129</v>
      </c>
      <c r="V509" s="519">
        <v>0.84300560537130076</v>
      </c>
      <c r="W509" s="9"/>
      <c r="X509" s="9"/>
      <c r="Y509" s="519">
        <v>5.9282371294851792</v>
      </c>
      <c r="Z509" s="519">
        <v>6.3429571303587045</v>
      </c>
      <c r="AA509" s="519">
        <v>8.1653574128924422</v>
      </c>
      <c r="AB509" s="519">
        <v>0</v>
      </c>
      <c r="AC509" s="519">
        <v>0</v>
      </c>
      <c r="AD509" s="519">
        <v>0</v>
      </c>
      <c r="AE509" s="519">
        <v>27.400798442026701</v>
      </c>
      <c r="AF509" s="519">
        <v>5.1396058268668297</v>
      </c>
      <c r="AG509" s="519">
        <v>8.6363060297841496</v>
      </c>
      <c r="AH509" s="519">
        <v>1.63538649525871</v>
      </c>
      <c r="AI509" s="519">
        <v>8.2198712033477506</v>
      </c>
      <c r="AJ509" s="519">
        <v>7.9567214900868803</v>
      </c>
      <c r="AK509" s="519">
        <v>2.2348100585522599</v>
      </c>
      <c r="AL509" s="519">
        <v>20.220800694350601</v>
      </c>
      <c r="AM509" s="519">
        <v>4.3333084983260104</v>
      </c>
      <c r="AN509" s="519">
        <v>13.9972953135642</v>
      </c>
      <c r="AO509" s="519">
        <v>7.6520424182693603</v>
      </c>
      <c r="AP509" s="519">
        <v>3.41507268260722</v>
      </c>
      <c r="AQ509" s="519">
        <v>0.807402232623884</v>
      </c>
      <c r="AR509" s="519">
        <v>6.8396118627848201</v>
      </c>
      <c r="AS509" s="519">
        <v>0.39332155728590801</v>
      </c>
      <c r="AT509" s="519">
        <v>5.3704033181050796</v>
      </c>
      <c r="AU509" s="519">
        <v>0</v>
      </c>
      <c r="AV509" s="519">
        <v>3.7734703614946299</v>
      </c>
      <c r="AW509" s="519">
        <v>1.2692814230137099</v>
      </c>
      <c r="AX509" s="519">
        <v>17.63205227030797</v>
      </c>
      <c r="AY509" s="519">
        <v>16.388797122196529</v>
      </c>
      <c r="AZ509" s="519">
        <v>8.4841089055212073</v>
      </c>
      <c r="BA509" s="519">
        <v>5.8741695114341299</v>
      </c>
      <c r="BB509" s="519">
        <v>7.5192537151534875</v>
      </c>
      <c r="BC509" s="519">
        <v>0</v>
      </c>
      <c r="BD509" s="519">
        <v>0</v>
      </c>
      <c r="BE509" s="519">
        <v>0</v>
      </c>
    </row>
    <row r="510" spans="1:57" x14ac:dyDescent="0.2">
      <c r="A510" s="7" t="s">
        <v>754</v>
      </c>
      <c r="C510" s="9">
        <v>362.49518675394683</v>
      </c>
      <c r="D510" s="9">
        <v>11.195834874682204</v>
      </c>
      <c r="E510" s="89">
        <v>2.2880780737218167</v>
      </c>
      <c r="F510" s="9">
        <v>81.54723968470168</v>
      </c>
      <c r="G510" s="9">
        <v>86.362910584272498</v>
      </c>
      <c r="H510" s="9"/>
      <c r="I510" s="9"/>
      <c r="J510" s="9">
        <v>85.097480085546906</v>
      </c>
      <c r="K510" s="9">
        <v>92.799405114364006</v>
      </c>
      <c r="L510" s="9">
        <v>51.709107091399204</v>
      </c>
      <c r="M510" s="9">
        <v>56.195161535730584</v>
      </c>
      <c r="N510" s="9">
        <v>25.057691731351333</v>
      </c>
      <c r="O510" s="9">
        <v>289.34231530712623</v>
      </c>
      <c r="P510" s="9"/>
      <c r="Q510" s="9"/>
      <c r="R510" s="9">
        <v>7.3247296825950468</v>
      </c>
      <c r="S510" s="9">
        <v>41.422858345611452</v>
      </c>
      <c r="T510" s="9">
        <v>18.007351540349422</v>
      </c>
      <c r="U510" s="9">
        <v>30.255878086676336</v>
      </c>
      <c r="V510" s="9">
        <v>5.1076629405214673</v>
      </c>
      <c r="W510" s="9"/>
      <c r="X510" s="9"/>
      <c r="Y510" s="9">
        <v>9.5396561286744319</v>
      </c>
      <c r="Z510" s="9">
        <v>10.537992235163616</v>
      </c>
      <c r="AA510" s="9">
        <v>19.418440891392592</v>
      </c>
      <c r="AB510" s="9">
        <v>4.1870202372644805</v>
      </c>
      <c r="AC510" s="9">
        <v>4.0330711837063919</v>
      </c>
      <c r="AD510" s="9">
        <v>8.1521739130434785</v>
      </c>
      <c r="AE510" s="9">
        <v>82.6440740156945</v>
      </c>
      <c r="AF510" s="9">
        <v>21.573821776593402</v>
      </c>
      <c r="AG510" s="9">
        <v>32.621569968151</v>
      </c>
      <c r="AH510" s="9">
        <v>11.7740751110651</v>
      </c>
      <c r="AI510" s="9">
        <v>23.6997602801749</v>
      </c>
      <c r="AJ510" s="9">
        <v>23.519861130314698</v>
      </c>
      <c r="AK510" s="9">
        <v>13.0269940991917</v>
      </c>
      <c r="AL510" s="9">
        <v>71.727783298006102</v>
      </c>
      <c r="AM510" s="9">
        <v>17.1594440626553</v>
      </c>
      <c r="AN510" s="9">
        <v>51.032357547744297</v>
      </c>
      <c r="AO510" s="9">
        <v>20.673999603731001</v>
      </c>
      <c r="AP510" s="9">
        <v>20.7992562023049</v>
      </c>
      <c r="AQ510" s="9">
        <v>8.6740307184823902</v>
      </c>
      <c r="AR510" s="9">
        <v>27.576658285824099</v>
      </c>
      <c r="AS510" s="9">
        <v>16.417415689060999</v>
      </c>
      <c r="AT510" s="9">
        <v>23.164295807347202</v>
      </c>
      <c r="AU510" s="9">
        <v>5.91579517543002</v>
      </c>
      <c r="AV510" s="9">
        <v>21.663257874732601</v>
      </c>
      <c r="AW510" s="9">
        <v>7.2055846622897199</v>
      </c>
      <c r="AX510" s="9">
        <v>34.723377038695233</v>
      </c>
      <c r="AY510" s="9">
        <v>42.65448077395844</v>
      </c>
      <c r="AZ510" s="9">
        <v>16.57726069388324</v>
      </c>
      <c r="BA510" s="9">
        <v>10.938381223698862</v>
      </c>
      <c r="BB510" s="9">
        <v>18.39379937956307</v>
      </c>
      <c r="BC510" s="9">
        <v>8.431588538479323</v>
      </c>
      <c r="BD510" s="9">
        <v>28.890317027009498</v>
      </c>
      <c r="BE510" s="9">
        <v>24.507499009726061</v>
      </c>
    </row>
    <row r="511" spans="1:57" x14ac:dyDescent="0.2">
      <c r="A511" s="7" t="s">
        <v>755</v>
      </c>
      <c r="C511" s="9">
        <v>169.77928530701953</v>
      </c>
      <c r="D511" s="9">
        <v>7.7579665916326022</v>
      </c>
      <c r="E511" s="89">
        <v>1.3104461777246235</v>
      </c>
      <c r="F511" s="9">
        <v>78.323647740668761</v>
      </c>
      <c r="G511" s="9">
        <v>84.628486370061722</v>
      </c>
      <c r="H511" s="9"/>
      <c r="I511" s="9"/>
      <c r="J511" s="9">
        <v>38.680611032757575</v>
      </c>
      <c r="K511" s="9">
        <v>43.74394936758771</v>
      </c>
      <c r="L511" s="9">
        <v>22.676744935258036</v>
      </c>
      <c r="M511" s="9">
        <v>24.91584708375057</v>
      </c>
      <c r="N511" s="9">
        <v>19.415377426444987</v>
      </c>
      <c r="O511" s="9">
        <v>80.916499039600353</v>
      </c>
      <c r="P511" s="9"/>
      <c r="Q511" s="9"/>
      <c r="R511" s="9">
        <v>2.0725581137966138</v>
      </c>
      <c r="S511" s="9">
        <v>32.420935340278369</v>
      </c>
      <c r="T511" s="9">
        <v>11.808132190779283</v>
      </c>
      <c r="U511" s="9">
        <v>20.729010877883738</v>
      </c>
      <c r="V511" s="9">
        <v>1.5750050833754055</v>
      </c>
      <c r="W511" s="9"/>
      <c r="X511" s="9"/>
      <c r="Y511" s="9">
        <v>7.549272011593775</v>
      </c>
      <c r="Z511" s="9">
        <v>8.7279237092304562</v>
      </c>
      <c r="AA511" s="9">
        <v>11.638776018594427</v>
      </c>
      <c r="AB511" s="9">
        <v>1.7950616175452594</v>
      </c>
      <c r="AC511" s="9">
        <v>2.0614307204596258</v>
      </c>
      <c r="AD511" s="9">
        <v>3.4953954543517343</v>
      </c>
      <c r="AE511" s="9">
        <v>48.088791793424605</v>
      </c>
      <c r="AF511" s="9">
        <v>10.1713984601937</v>
      </c>
      <c r="AG511" s="9">
        <v>15.14130722254275</v>
      </c>
      <c r="AH511" s="9">
        <v>6.6239485289563795</v>
      </c>
      <c r="AI511" s="9">
        <v>17.738428125226001</v>
      </c>
      <c r="AJ511" s="9">
        <v>14.79786919039865</v>
      </c>
      <c r="AK511" s="9">
        <v>7.8498878975208903</v>
      </c>
      <c r="AL511" s="9">
        <v>39.5818728864324</v>
      </c>
      <c r="AM511" s="9">
        <v>10.535477997249199</v>
      </c>
      <c r="AN511" s="9">
        <v>26.025671210720553</v>
      </c>
      <c r="AO511" s="9">
        <v>12.986969181457251</v>
      </c>
      <c r="AP511" s="9">
        <v>9.1691617598610691</v>
      </c>
      <c r="AQ511" s="9">
        <v>3.2868065689637351</v>
      </c>
      <c r="AR511" s="9">
        <v>14.478140367063901</v>
      </c>
      <c r="AS511" s="9">
        <v>2.5145824222988651</v>
      </c>
      <c r="AT511" s="9">
        <v>11.084519684333801</v>
      </c>
      <c r="AU511" s="9">
        <v>2.10253092867864</v>
      </c>
      <c r="AV511" s="9">
        <v>12.15650725997485</v>
      </c>
      <c r="AW511" s="9">
        <v>3.6188648030273098</v>
      </c>
      <c r="AX511" s="9">
        <v>22.569673207290712</v>
      </c>
      <c r="AY511" s="9">
        <v>25.685730412630935</v>
      </c>
      <c r="AZ511" s="9">
        <v>11.921746242792283</v>
      </c>
      <c r="BA511" s="9">
        <v>8.6849529134588153</v>
      </c>
      <c r="BB511" s="9">
        <v>14.204316567793139</v>
      </c>
      <c r="BC511" s="9">
        <v>0.99919434683167829</v>
      </c>
      <c r="BD511" s="9">
        <v>5.028784152994545</v>
      </c>
      <c r="BE511" s="9">
        <v>12.143886079236484</v>
      </c>
    </row>
    <row r="512" spans="1:57" ht="15" x14ac:dyDescent="0.25">
      <c r="A512" s="7" t="s">
        <v>756</v>
      </c>
      <c r="C512" s="9">
        <v>145.525005053857</v>
      </c>
      <c r="D512" s="233">
        <v>6.953639367775506</v>
      </c>
      <c r="E512" s="89">
        <v>1.1868726949366728</v>
      </c>
      <c r="F512" s="233">
        <v>77.872277985340176</v>
      </c>
      <c r="G512" s="233">
        <v>84.105708564677172</v>
      </c>
      <c r="H512" s="233"/>
      <c r="I512" s="233"/>
      <c r="J512" s="233">
        <v>33.668253854877221</v>
      </c>
      <c r="K512" s="233">
        <v>36.909840357362512</v>
      </c>
      <c r="L512" s="9">
        <v>17.177651528832907</v>
      </c>
      <c r="M512" s="9">
        <v>21.675933507972999</v>
      </c>
      <c r="N512" s="9">
        <v>17.156252272634841</v>
      </c>
      <c r="O512" s="9">
        <v>138.83298051633656</v>
      </c>
      <c r="P512" s="9"/>
      <c r="Q512" s="9"/>
      <c r="R512" s="9">
        <v>1.5995561192136967</v>
      </c>
      <c r="S512" s="9">
        <v>30.188646778604937</v>
      </c>
      <c r="T512" s="9">
        <v>10.302223548443861</v>
      </c>
      <c r="U512" s="9">
        <v>17.025718591750202</v>
      </c>
      <c r="V512" s="9">
        <v>1.2334654952018635</v>
      </c>
      <c r="W512" s="9"/>
      <c r="X512" s="9"/>
      <c r="Y512" s="9">
        <v>6.9752020626396067</v>
      </c>
      <c r="Z512" s="9">
        <v>8.2431234567633567</v>
      </c>
      <c r="AA512" s="9">
        <v>10.27811542331162</v>
      </c>
      <c r="AB512" s="9">
        <v>1.240653658019498</v>
      </c>
      <c r="AC512" s="9">
        <v>1.5912430706637095</v>
      </c>
      <c r="AD512" s="9">
        <v>2.9221621488816818</v>
      </c>
      <c r="AE512" s="9">
        <v>41.007065538444671</v>
      </c>
      <c r="AF512" s="9">
        <v>7.5620387176750405</v>
      </c>
      <c r="AG512" s="9">
        <v>13.093860856034949</v>
      </c>
      <c r="AH512" s="9">
        <v>5.1130685510227876</v>
      </c>
      <c r="AI512" s="9">
        <v>15.071779756461499</v>
      </c>
      <c r="AJ512" s="9">
        <v>11.883468984156474</v>
      </c>
      <c r="AK512" s="9">
        <v>6.1870821145645047</v>
      </c>
      <c r="AL512" s="9">
        <v>31.881927668059252</v>
      </c>
      <c r="AM512" s="9">
        <v>7.7768862268045327</v>
      </c>
      <c r="AN512" s="9">
        <v>23.667541737472177</v>
      </c>
      <c r="AO512" s="9">
        <v>11.459186494278351</v>
      </c>
      <c r="AP512" s="9">
        <v>7.3743250771008402</v>
      </c>
      <c r="AQ512" s="9">
        <v>2.3875510485472153</v>
      </c>
      <c r="AR512" s="9">
        <v>12.03776053074435</v>
      </c>
      <c r="AS512" s="9">
        <v>1.76398432059906</v>
      </c>
      <c r="AT512" s="9">
        <v>7.4417656261230851</v>
      </c>
      <c r="AU512" s="9">
        <v>1.5148862353901276</v>
      </c>
      <c r="AV512" s="9">
        <v>8.9905889631729625</v>
      </c>
      <c r="AW512" s="9">
        <v>2.9096969133781552</v>
      </c>
      <c r="AX512" s="9">
        <v>20.511470889261233</v>
      </c>
      <c r="AY512" s="9">
        <v>22.223924399758268</v>
      </c>
      <c r="AZ512" s="9">
        <v>10.200589589514697</v>
      </c>
      <c r="BA512" s="9">
        <v>7.7889407258601766</v>
      </c>
      <c r="BB512" s="9">
        <v>12.03496276534691</v>
      </c>
      <c r="BC512" s="9">
        <v>0</v>
      </c>
      <c r="BD512" s="9">
        <v>2.9633982435420263</v>
      </c>
      <c r="BE512" s="9">
        <v>8.4928762532921951</v>
      </c>
    </row>
    <row r="513" spans="1:57" x14ac:dyDescent="0.2">
      <c r="A513" s="7" t="s">
        <v>757</v>
      </c>
      <c r="C513" s="9">
        <v>221.51615822602008</v>
      </c>
      <c r="D513" s="9">
        <v>8.4605038888989963</v>
      </c>
      <c r="E513" s="89">
        <v>1.4618530351819163</v>
      </c>
      <c r="F513" s="9">
        <v>79.247346474227186</v>
      </c>
      <c r="G513" s="9">
        <v>85.227160017026279</v>
      </c>
      <c r="H513" s="9"/>
      <c r="I513" s="9"/>
      <c r="J513" s="9">
        <v>45.230303294096416</v>
      </c>
      <c r="K513" s="9">
        <v>51.670355014007527</v>
      </c>
      <c r="L513" s="9">
        <v>26.395217858842436</v>
      </c>
      <c r="M513" s="9">
        <v>27.870444166866555</v>
      </c>
      <c r="N513" s="9">
        <v>21.658546423638025</v>
      </c>
      <c r="O513" s="9">
        <v>128.57455036830973</v>
      </c>
      <c r="P513" s="9"/>
      <c r="Q513" s="9"/>
      <c r="R513" s="9">
        <v>2.7591692744780447</v>
      </c>
      <c r="S513" s="9">
        <v>34.570503986061397</v>
      </c>
      <c r="T513" s="9">
        <v>13.538689569037697</v>
      </c>
      <c r="U513" s="9">
        <v>25.722303057967729</v>
      </c>
      <c r="V513" s="9">
        <v>1.9777776083844221</v>
      </c>
      <c r="W513" s="9"/>
      <c r="X513" s="9"/>
      <c r="Y513" s="9">
        <v>8.154796056104022</v>
      </c>
      <c r="Z513" s="9">
        <v>9.178857602210801</v>
      </c>
      <c r="AA513" s="9">
        <v>14.989446089780655</v>
      </c>
      <c r="AB513" s="9">
        <v>2.2198710331391318</v>
      </c>
      <c r="AC513" s="9">
        <v>2.5253739261781911</v>
      </c>
      <c r="AD513" s="9">
        <v>4.4002735180835595</v>
      </c>
      <c r="AE513" s="9">
        <v>55.4608765447202</v>
      </c>
      <c r="AF513" s="9">
        <v>11.980207279877401</v>
      </c>
      <c r="AG513" s="9">
        <v>18.751737835183576</v>
      </c>
      <c r="AH513" s="9">
        <v>8.2623890779735092</v>
      </c>
      <c r="AI513" s="9">
        <v>19.997980154129124</v>
      </c>
      <c r="AJ513" s="9">
        <v>16.156309366992701</v>
      </c>
      <c r="AK513" s="9">
        <v>8.9956887769955074</v>
      </c>
      <c r="AL513" s="9">
        <v>45.2173898153614</v>
      </c>
      <c r="AM513" s="9">
        <v>11.617355442627726</v>
      </c>
      <c r="AN513" s="9">
        <v>30.807364363176376</v>
      </c>
      <c r="AO513" s="9">
        <v>16.068512541476</v>
      </c>
      <c r="AP513" s="9">
        <v>11.846072274737676</v>
      </c>
      <c r="AQ513" s="9">
        <v>4.0870766334450126</v>
      </c>
      <c r="AR513" s="9">
        <v>17.15565628516195</v>
      </c>
      <c r="AS513" s="9">
        <v>3.8198414942518824</v>
      </c>
      <c r="AT513" s="9">
        <v>15.310325091691025</v>
      </c>
      <c r="AU513" s="9">
        <v>3.1359176583427875</v>
      </c>
      <c r="AV513" s="9">
        <v>15.125407052882551</v>
      </c>
      <c r="AW513" s="9">
        <v>4.6048827807372597</v>
      </c>
      <c r="AX513" s="9">
        <v>25.694412259359474</v>
      </c>
      <c r="AY513" s="9">
        <v>27.816191777365802</v>
      </c>
      <c r="AZ513" s="9">
        <v>13.220520558508341</v>
      </c>
      <c r="BA513" s="9">
        <v>9.3669290595760604</v>
      </c>
      <c r="BB513" s="9">
        <v>15.5885030755176</v>
      </c>
      <c r="BC513" s="9">
        <v>2.0783278370094527</v>
      </c>
      <c r="BD513" s="9">
        <v>7.6769858036555041</v>
      </c>
      <c r="BE513" s="9">
        <v>17.579452718049659</v>
      </c>
    </row>
    <row r="514" spans="1:57" x14ac:dyDescent="0.2">
      <c r="A514" s="7" t="str">
        <f>A3</f>
        <v>ACES Gerês/Cabreira</v>
      </c>
      <c r="B514" s="249">
        <f>B11</f>
        <v>104443</v>
      </c>
      <c r="C514" s="250">
        <f>AA47</f>
        <v>143.89762391595573</v>
      </c>
      <c r="D514" s="250">
        <f>V71</f>
        <v>6.7115994562754873</v>
      </c>
      <c r="E514" s="278">
        <f>V77</f>
        <v>1.0321810737040717</v>
      </c>
      <c r="F514" s="250">
        <f>T87</f>
        <v>79.064556487245312</v>
      </c>
      <c r="G514" s="250">
        <f>T94</f>
        <v>84.511989314418628</v>
      </c>
      <c r="H514" s="250"/>
      <c r="I514" s="250"/>
      <c r="J514" s="250">
        <f>C128</f>
        <v>52.013072804394689</v>
      </c>
      <c r="K514" s="250">
        <f>D128</f>
        <v>54.668852867312843</v>
      </c>
      <c r="L514" s="250">
        <f>H143</f>
        <v>17.482841016094881</v>
      </c>
      <c r="M514" s="250">
        <f>S161</f>
        <v>26.5</v>
      </c>
      <c r="N514" s="250">
        <f>C182</f>
        <v>22.446356266010486</v>
      </c>
      <c r="O514" s="250" t="str">
        <f>N188</f>
        <v>85,5</v>
      </c>
      <c r="P514" s="250"/>
      <c r="Q514" s="250"/>
      <c r="R514" s="250">
        <f>T212</f>
        <v>1.411764705882353</v>
      </c>
      <c r="S514" s="250">
        <f>T218</f>
        <v>27.341176470588234</v>
      </c>
      <c r="T514" s="250">
        <f>J229</f>
        <v>11.920449113862361</v>
      </c>
      <c r="U514" s="250">
        <f>J231</f>
        <v>28.558843100685106</v>
      </c>
      <c r="V514" s="250">
        <f>J228</f>
        <v>2.7123028332036849</v>
      </c>
      <c r="W514" s="250"/>
      <c r="X514" s="250"/>
      <c r="Y514" s="250">
        <f>U239</f>
        <v>7.2084481175390263</v>
      </c>
      <c r="Z514" s="250">
        <f>U245</f>
        <v>7.8512396694214877</v>
      </c>
      <c r="AA514" s="250">
        <f>W257</f>
        <v>10.058126282197401</v>
      </c>
      <c r="AB514" s="250">
        <f>U263</f>
        <v>2.2956841138659319</v>
      </c>
      <c r="AC514" s="250">
        <f>U269</f>
        <v>0.91827364554637281</v>
      </c>
      <c r="AD514" s="250">
        <f>U293</f>
        <v>1.8340210912425492</v>
      </c>
      <c r="AE514" s="250">
        <f>J661</f>
        <v>43.322556117339701</v>
      </c>
      <c r="AF514" s="250">
        <f>J710</f>
        <v>9.2618601758982209</v>
      </c>
      <c r="AG514" s="250">
        <f>J656</f>
        <v>21.281142266802501</v>
      </c>
      <c r="AH514" s="250">
        <f>J705</f>
        <v>7.2453978793846696</v>
      </c>
      <c r="AI514" s="250">
        <f>J712</f>
        <v>10.2527078474776</v>
      </c>
      <c r="AJ514" s="250">
        <f>J657</f>
        <v>11.8120858171714</v>
      </c>
      <c r="AK514" s="250">
        <f t="shared" ref="AK514:BB514" si="37">AA293</f>
        <v>0</v>
      </c>
      <c r="AL514" s="250">
        <f t="shared" si="37"/>
        <v>0</v>
      </c>
      <c r="AM514" s="250">
        <f t="shared" si="37"/>
        <v>0</v>
      </c>
      <c r="AN514" s="250">
        <f t="shared" si="37"/>
        <v>0</v>
      </c>
      <c r="AO514" s="250">
        <f t="shared" si="37"/>
        <v>0</v>
      </c>
      <c r="AP514" s="250">
        <f t="shared" si="37"/>
        <v>0</v>
      </c>
      <c r="AQ514" s="250">
        <f t="shared" si="37"/>
        <v>0</v>
      </c>
      <c r="AR514" s="250">
        <f t="shared" si="37"/>
        <v>0</v>
      </c>
      <c r="AS514" s="250">
        <f t="shared" si="37"/>
        <v>0</v>
      </c>
      <c r="AT514" s="250">
        <f t="shared" si="37"/>
        <v>0</v>
      </c>
      <c r="AU514" s="250">
        <f t="shared" si="37"/>
        <v>0</v>
      </c>
      <c r="AV514" s="250">
        <f t="shared" si="37"/>
        <v>0</v>
      </c>
      <c r="AW514" s="250">
        <f>AM293</f>
        <v>0</v>
      </c>
      <c r="AX514" s="250">
        <f t="shared" si="37"/>
        <v>0</v>
      </c>
      <c r="AY514" s="250">
        <f t="shared" si="37"/>
        <v>0</v>
      </c>
      <c r="AZ514" s="250">
        <f t="shared" si="37"/>
        <v>0</v>
      </c>
      <c r="BA514" s="250">
        <f t="shared" si="37"/>
        <v>0</v>
      </c>
      <c r="BB514" s="250">
        <f t="shared" si="37"/>
        <v>0</v>
      </c>
      <c r="BC514" s="250">
        <f>R480</f>
        <v>0</v>
      </c>
      <c r="BD514" s="250">
        <f>R487</f>
        <v>3.7758646730101195</v>
      </c>
      <c r="BE514" s="250">
        <f>R495</f>
        <v>20.767255701555655</v>
      </c>
    </row>
    <row r="515" spans="1:57" x14ac:dyDescent="0.2">
      <c r="A515" s="7" t="s">
        <v>58</v>
      </c>
      <c r="B515" s="7">
        <f>B9</f>
        <v>9802128</v>
      </c>
      <c r="C515" s="9">
        <f>AA45</f>
        <v>153.85104087526918</v>
      </c>
      <c r="D515" s="9">
        <f>V69</f>
        <v>8.4489677968159906</v>
      </c>
      <c r="E515" s="89">
        <f>V75</f>
        <v>1.3671414567907798</v>
      </c>
      <c r="F515" s="9">
        <f>T85</f>
        <v>78.238585311682172</v>
      </c>
      <c r="G515" s="9">
        <f>T92</f>
        <v>84.432887091737811</v>
      </c>
      <c r="H515" s="9"/>
      <c r="I515" s="9"/>
      <c r="J515" s="9">
        <f>C126</f>
        <v>43.29165723404838</v>
      </c>
      <c r="K515" s="9">
        <f>D126</f>
        <v>46.018119695702815</v>
      </c>
      <c r="L515" s="9">
        <f>H141</f>
        <v>23.196618751176977</v>
      </c>
      <c r="M515" s="9">
        <f>S159</f>
        <v>34.299999999999997</v>
      </c>
      <c r="N515" s="9">
        <f>C178</f>
        <v>18.812084970163585</v>
      </c>
      <c r="O515" s="9">
        <f>N186</f>
        <v>96</v>
      </c>
      <c r="P515" s="9"/>
      <c r="Q515" s="9"/>
      <c r="R515" s="9">
        <f>T210</f>
        <v>2.6</v>
      </c>
      <c r="S515" s="9">
        <f>T216</f>
        <v>30</v>
      </c>
      <c r="T515" s="9">
        <f>D229</f>
        <v>12</v>
      </c>
      <c r="U515" s="9">
        <f>D231</f>
        <v>20.399999999999999</v>
      </c>
      <c r="V515" s="9">
        <f>D228</f>
        <v>1.6</v>
      </c>
      <c r="W515" s="9"/>
      <c r="X515" s="9"/>
      <c r="Y515" s="9">
        <f>T237</f>
        <v>7.9</v>
      </c>
      <c r="Z515" s="9">
        <f>T243</f>
        <v>8.8000000000000007</v>
      </c>
      <c r="AA515" s="9">
        <f>V255</f>
        <v>10.7</v>
      </c>
      <c r="AB515" s="9">
        <f>T261</f>
        <v>3</v>
      </c>
      <c r="AC515" s="9">
        <f>T267</f>
        <v>2.2000000000000002</v>
      </c>
      <c r="AD515" s="9">
        <f>T291</f>
        <v>3.9</v>
      </c>
      <c r="AE515" s="9">
        <f>D661</f>
        <v>49.650461239188999</v>
      </c>
      <c r="AF515" s="9">
        <f>D710</f>
        <v>11.194303993601</v>
      </c>
      <c r="AG515" s="9">
        <f>D656</f>
        <v>16.139002454912301</v>
      </c>
      <c r="AH515" s="9">
        <f>D705</f>
        <v>6.5818085654395899</v>
      </c>
      <c r="AI515" s="9">
        <f>D712</f>
        <v>17.678812527240101</v>
      </c>
      <c r="AJ515" s="9">
        <f>D657</f>
        <v>14.1152014276788</v>
      </c>
      <c r="AK515" s="9">
        <f>D706</f>
        <v>7.6741974677630997</v>
      </c>
      <c r="AL515" s="9">
        <f>D676</f>
        <v>40.227848699995</v>
      </c>
      <c r="AM515" s="9">
        <f>D725</f>
        <v>10.1011552948311</v>
      </c>
      <c r="AN515" s="9">
        <f>D678</f>
        <v>26.4074563879308</v>
      </c>
      <c r="AO515" s="9">
        <f>D727</f>
        <v>12.7954077432936</v>
      </c>
      <c r="AP515" s="9">
        <f>D680</f>
        <v>8.9121253338015496</v>
      </c>
      <c r="AQ515" s="9">
        <f>D729</f>
        <v>3.20722043674821</v>
      </c>
      <c r="AR515" s="9">
        <f>D683</f>
        <v>14.666537455106701</v>
      </c>
      <c r="AS515" s="9">
        <f>D732</f>
        <v>2.8990936722965102</v>
      </c>
      <c r="AT515" s="9">
        <f>D690</f>
        <v>11.130155473178601</v>
      </c>
      <c r="AU515" s="9">
        <f>D739</f>
        <v>2.27150519433272</v>
      </c>
      <c r="AV515" s="9">
        <f>D692</f>
        <v>11.851988466570001</v>
      </c>
      <c r="AW515" s="9">
        <f>D741</f>
        <v>3.8051665896922402</v>
      </c>
      <c r="AX515" s="9">
        <f>D455</f>
        <v>22.361979375750675</v>
      </c>
      <c r="AY515" s="9">
        <f>D468</f>
        <v>24.23870071639848</v>
      </c>
      <c r="AZ515" s="9">
        <f>D461</f>
        <v>11.709254925913795</v>
      </c>
      <c r="BA515" s="9">
        <f>D467</f>
        <v>8.2153791252627624</v>
      </c>
      <c r="BB515" s="9">
        <f>D466</f>
        <v>13.380195836523939</v>
      </c>
      <c r="BC515" s="9">
        <f>R478</f>
        <v>3.7</v>
      </c>
      <c r="BD515" s="9">
        <f>R485</f>
        <v>14.5</v>
      </c>
      <c r="BE515" s="9">
        <f>R493</f>
        <v>17.7</v>
      </c>
    </row>
    <row r="516" spans="1:57" x14ac:dyDescent="0.2">
      <c r="A516" s="7" t="s">
        <v>758</v>
      </c>
      <c r="B516" s="7">
        <f>B10</f>
        <v>3559951</v>
      </c>
      <c r="C516" s="9">
        <f>AA46</f>
        <v>146.13474330118572</v>
      </c>
      <c r="D516" s="9">
        <f>V70</f>
        <v>7.8147561327786583</v>
      </c>
      <c r="E516" s="89">
        <f>V76</f>
        <v>1.2323100711131947</v>
      </c>
      <c r="F516" s="9">
        <f>T86</f>
        <v>78.490771703928289</v>
      </c>
      <c r="G516" s="9">
        <f>T93</f>
        <v>84.631360221570745</v>
      </c>
      <c r="H516" s="9"/>
      <c r="I516" s="9"/>
      <c r="J516" s="9">
        <f>C127</f>
        <v>64.207220593771567</v>
      </c>
      <c r="K516" s="9">
        <f>D127</f>
        <v>65.05800351389324</v>
      </c>
      <c r="L516" s="9">
        <f>H142</f>
        <v>22.701006582817115</v>
      </c>
      <c r="M516" s="9">
        <f>S160</f>
        <v>30.3</v>
      </c>
      <c r="N516" s="9">
        <f>C180</f>
        <v>18.660237835958906</v>
      </c>
      <c r="O516" s="9">
        <f>N187</f>
        <v>94</v>
      </c>
      <c r="P516" s="9"/>
      <c r="Q516" s="9"/>
      <c r="R516" s="9">
        <f>T211</f>
        <v>2.1019986216402482</v>
      </c>
      <c r="S516" s="9">
        <f>T217</f>
        <v>28.636654523973615</v>
      </c>
      <c r="T516" s="9">
        <f>G229</f>
        <v>14.100722862775555</v>
      </c>
      <c r="U516" s="9">
        <f>G231</f>
        <v>25.888683115279687</v>
      </c>
      <c r="V516" s="9">
        <f>G228</f>
        <v>2.0963418762570445</v>
      </c>
      <c r="W516" s="9"/>
      <c r="X516" s="9"/>
      <c r="Y516" s="9">
        <f>T238</f>
        <v>7.6142069508713206</v>
      </c>
      <c r="Z516" s="9">
        <f>T244</f>
        <v>8.6959732204391056</v>
      </c>
      <c r="AA516" s="9">
        <f>V256</f>
        <v>9.4501823582472646</v>
      </c>
      <c r="AB516" s="9">
        <f>T262</f>
        <v>2.929014472777395</v>
      </c>
      <c r="AC516" s="9">
        <f>T268</f>
        <v>2.1783006793344493</v>
      </c>
      <c r="AD516" s="9">
        <f>T292</f>
        <v>3.6226544847234501</v>
      </c>
      <c r="AE516" s="9">
        <f>G661</f>
        <v>54.2646472150969</v>
      </c>
      <c r="AF516" s="9">
        <f>G710</f>
        <v>10.0035884952818</v>
      </c>
      <c r="AG516" s="9">
        <f>G656</f>
        <v>21.237970378754401</v>
      </c>
      <c r="AH516" s="9">
        <f>G705</f>
        <v>8.2510714649315595</v>
      </c>
      <c r="AI516" s="9">
        <f>G712</f>
        <v>15.303949137406001</v>
      </c>
      <c r="AJ516" s="9">
        <f>G657</f>
        <v>12.103231194791199</v>
      </c>
      <c r="AK516" s="9">
        <f>G706</f>
        <v>6.8583917337488201</v>
      </c>
      <c r="AL516" s="9">
        <f>G676</f>
        <v>37.768677419659603</v>
      </c>
      <c r="AM516" s="9">
        <f>G725</f>
        <v>9.6051650549968599</v>
      </c>
      <c r="AN516" s="9">
        <f>G678</f>
        <v>24.110741028470699</v>
      </c>
      <c r="AO516" s="9">
        <f>G727</f>
        <v>12.119778148541</v>
      </c>
      <c r="AP516" s="9">
        <f>G680</f>
        <v>8.4965367815339601</v>
      </c>
      <c r="AQ516" s="9">
        <f>G729</f>
        <v>3.2304395210063102</v>
      </c>
      <c r="AR516" s="9">
        <f>G683</f>
        <v>15.5213817375109</v>
      </c>
      <c r="AS516" s="9">
        <f>G732</f>
        <v>4.3446646325019396</v>
      </c>
      <c r="AT516" s="9">
        <f>G690</f>
        <v>9.4996745304547403</v>
      </c>
      <c r="AU516" s="9">
        <f>G739</f>
        <v>1.9565866701341099</v>
      </c>
      <c r="AV516" s="9">
        <f>G692</f>
        <v>9.7305046692407196</v>
      </c>
      <c r="AW516" s="9">
        <f>G741</f>
        <v>3.4859799576764101</v>
      </c>
      <c r="AX516" s="9">
        <f>G455</f>
        <v>22.520102754047432</v>
      </c>
      <c r="AY516" s="9">
        <f>G468</f>
        <v>26.579285899197487</v>
      </c>
      <c r="AZ516" s="9">
        <f>G461</f>
        <v>12.372649368407778</v>
      </c>
      <c r="BA516" s="9">
        <f>G467</f>
        <v>8.6856111144300403</v>
      </c>
      <c r="BB516" s="9">
        <f>G466</f>
        <v>15.475688843751453</v>
      </c>
      <c r="BC516" s="9">
        <f>R479</f>
        <v>2.3693749644593756</v>
      </c>
      <c r="BD516" s="9">
        <f>R486</f>
        <v>9.5053748574193779</v>
      </c>
      <c r="BE516" s="9">
        <f>R494</f>
        <v>19.958499700622504</v>
      </c>
    </row>
    <row r="518" spans="1:57" x14ac:dyDescent="0.2">
      <c r="A518" s="7" t="s">
        <v>759</v>
      </c>
      <c r="C518" s="9">
        <f>C512</f>
        <v>145.525005053857</v>
      </c>
      <c r="D518" s="9">
        <f>D512</f>
        <v>6.953639367775506</v>
      </c>
      <c r="E518" s="89">
        <f>E512</f>
        <v>1.1868726949366728</v>
      </c>
      <c r="F518" s="9">
        <f>F512</f>
        <v>77.872277985340176</v>
      </c>
      <c r="G518" s="9">
        <f>G512</f>
        <v>84.105708564677172</v>
      </c>
      <c r="H518" s="9"/>
      <c r="I518" s="9"/>
      <c r="J518" s="9">
        <f t="shared" ref="J518:O518" si="38">J512</f>
        <v>33.668253854877221</v>
      </c>
      <c r="K518" s="9">
        <f t="shared" si="38"/>
        <v>36.909840357362512</v>
      </c>
      <c r="L518" s="9">
        <f t="shared" si="38"/>
        <v>17.177651528832907</v>
      </c>
      <c r="M518" s="9">
        <f t="shared" si="38"/>
        <v>21.675933507972999</v>
      </c>
      <c r="N518" s="9">
        <f t="shared" si="38"/>
        <v>17.156252272634841</v>
      </c>
      <c r="O518" s="9">
        <f t="shared" si="38"/>
        <v>138.83298051633656</v>
      </c>
      <c r="P518" s="9"/>
      <c r="Q518" s="9"/>
      <c r="R518" s="9">
        <f>R512</f>
        <v>1.5995561192136967</v>
      </c>
      <c r="S518" s="9">
        <f>S512</f>
        <v>30.188646778604937</v>
      </c>
      <c r="T518" s="9">
        <f>T512</f>
        <v>10.302223548443861</v>
      </c>
      <c r="U518" s="9">
        <f>U512</f>
        <v>17.025718591750202</v>
      </c>
      <c r="V518" s="9">
        <f>V512</f>
        <v>1.2334654952018635</v>
      </c>
      <c r="W518" s="9"/>
      <c r="X518" s="9"/>
      <c r="Y518" s="9">
        <f>Y512</f>
        <v>6.9752020626396067</v>
      </c>
      <c r="Z518" s="9">
        <f>Z512</f>
        <v>8.2431234567633567</v>
      </c>
      <c r="AA518" s="9">
        <f>AA512</f>
        <v>10.27811542331162</v>
      </c>
      <c r="AB518" s="9">
        <f>AB512</f>
        <v>1.240653658019498</v>
      </c>
      <c r="AC518" s="9">
        <f>AC512</f>
        <v>1.5912430706637095</v>
      </c>
      <c r="AD518" s="9">
        <f t="shared" ref="AD518:BB518" si="39">AD512</f>
        <v>2.9221621488816818</v>
      </c>
      <c r="AE518" s="9">
        <f t="shared" si="39"/>
        <v>41.007065538444671</v>
      </c>
      <c r="AF518" s="9">
        <f t="shared" si="39"/>
        <v>7.5620387176750405</v>
      </c>
      <c r="AG518" s="9">
        <f t="shared" si="39"/>
        <v>13.093860856034949</v>
      </c>
      <c r="AH518" s="9">
        <f t="shared" si="39"/>
        <v>5.1130685510227876</v>
      </c>
      <c r="AI518" s="9">
        <f t="shared" si="39"/>
        <v>15.071779756461499</v>
      </c>
      <c r="AJ518" s="9">
        <f t="shared" si="39"/>
        <v>11.883468984156474</v>
      </c>
      <c r="AK518" s="9">
        <f t="shared" si="39"/>
        <v>6.1870821145645047</v>
      </c>
      <c r="AL518" s="9">
        <f t="shared" si="39"/>
        <v>31.881927668059252</v>
      </c>
      <c r="AM518" s="9">
        <f t="shared" si="39"/>
        <v>7.7768862268045327</v>
      </c>
      <c r="AN518" s="9">
        <f t="shared" si="39"/>
        <v>23.667541737472177</v>
      </c>
      <c r="AO518" s="9">
        <f t="shared" si="39"/>
        <v>11.459186494278351</v>
      </c>
      <c r="AP518" s="9">
        <f t="shared" si="39"/>
        <v>7.3743250771008402</v>
      </c>
      <c r="AQ518" s="9">
        <f t="shared" si="39"/>
        <v>2.3875510485472153</v>
      </c>
      <c r="AR518" s="9">
        <f t="shared" si="39"/>
        <v>12.03776053074435</v>
      </c>
      <c r="AS518" s="9">
        <f t="shared" si="39"/>
        <v>1.76398432059906</v>
      </c>
      <c r="AT518" s="9">
        <f t="shared" si="39"/>
        <v>7.4417656261230851</v>
      </c>
      <c r="AU518" s="9">
        <f t="shared" si="39"/>
        <v>1.5148862353901276</v>
      </c>
      <c r="AV518" s="9">
        <f t="shared" si="39"/>
        <v>8.9905889631729625</v>
      </c>
      <c r="AW518" s="9">
        <f t="shared" si="39"/>
        <v>2.9096969133781552</v>
      </c>
      <c r="AX518" s="9">
        <f t="shared" si="39"/>
        <v>20.511470889261233</v>
      </c>
      <c r="AY518" s="9">
        <f t="shared" si="39"/>
        <v>22.223924399758268</v>
      </c>
      <c r="AZ518" s="9">
        <f t="shared" si="39"/>
        <v>10.200589589514697</v>
      </c>
      <c r="BA518" s="9">
        <f t="shared" si="39"/>
        <v>7.7889407258601766</v>
      </c>
      <c r="BB518" s="9">
        <f t="shared" si="39"/>
        <v>12.03496276534691</v>
      </c>
      <c r="BC518" s="9">
        <f t="shared" ref="BC518:BE518" si="40">BC512</f>
        <v>0</v>
      </c>
      <c r="BD518" s="9">
        <f t="shared" si="40"/>
        <v>2.9633982435420263</v>
      </c>
      <c r="BE518" s="9">
        <f t="shared" si="40"/>
        <v>8.4928762532921951</v>
      </c>
    </row>
    <row r="519" spans="1:57" x14ac:dyDescent="0.2">
      <c r="A519" s="7" t="s">
        <v>760</v>
      </c>
      <c r="C519" s="9">
        <f>C511-C512</f>
        <v>24.254280253162534</v>
      </c>
      <c r="D519" s="9">
        <f>D511-D512</f>
        <v>0.80432722385709621</v>
      </c>
      <c r="E519" s="89">
        <f>E511-E512</f>
        <v>0.12357348278795066</v>
      </c>
      <c r="F519" s="9">
        <f>F511-F512</f>
        <v>0.45136975532858514</v>
      </c>
      <c r="G519" s="9">
        <f>G511-G512</f>
        <v>0.52277780538454977</v>
      </c>
      <c r="H519" s="9"/>
      <c r="I519" s="9"/>
      <c r="J519" s="9">
        <f t="shared" ref="J519:O519" si="41">J511-J512</f>
        <v>5.0123571778803537</v>
      </c>
      <c r="K519" s="9">
        <f t="shared" si="41"/>
        <v>6.8341090102251982</v>
      </c>
      <c r="L519" s="9">
        <f t="shared" si="41"/>
        <v>5.4990934064251284</v>
      </c>
      <c r="M519" s="9">
        <f t="shared" si="41"/>
        <v>3.239913575777571</v>
      </c>
      <c r="N519" s="9">
        <f t="shared" si="41"/>
        <v>2.259125153810146</v>
      </c>
      <c r="O519" s="9">
        <f t="shared" si="41"/>
        <v>-57.916481476736209</v>
      </c>
      <c r="P519" s="9"/>
      <c r="Q519" s="9"/>
      <c r="R519" s="9">
        <f>R511-R512</f>
        <v>0.47300199458291714</v>
      </c>
      <c r="S519" s="9">
        <f>S511-S512</f>
        <v>2.2322885616734318</v>
      </c>
      <c r="T519" s="9">
        <f>T511-T512</f>
        <v>1.505908642335422</v>
      </c>
      <c r="U519" s="9">
        <f>U511-U512</f>
        <v>3.7032922861335358</v>
      </c>
      <c r="V519" s="9">
        <f>V511-V512</f>
        <v>0.34153958817354191</v>
      </c>
      <c r="W519" s="9"/>
      <c r="X519" s="9"/>
      <c r="Y519" s="9">
        <f>Y511-Y512</f>
        <v>0.5740699489541683</v>
      </c>
      <c r="Z519" s="9">
        <f>Z511-Z512</f>
        <v>0.48480025246709957</v>
      </c>
      <c r="AA519" s="9">
        <f>AA511-AA512</f>
        <v>1.3606605952828073</v>
      </c>
      <c r="AB519" s="9">
        <f>AB511-AB512</f>
        <v>0.55440795952576138</v>
      </c>
      <c r="AC519" s="9">
        <f>AC511-AC512</f>
        <v>0.47018764979591632</v>
      </c>
      <c r="AD519" s="9">
        <f t="shared" ref="AD519:BB519" si="42">AD511-AD512</f>
        <v>0.57323330547005247</v>
      </c>
      <c r="AE519" s="9">
        <f t="shared" si="42"/>
        <v>7.0817262549799338</v>
      </c>
      <c r="AF519" s="9">
        <f t="shared" si="42"/>
        <v>2.6093597425186594</v>
      </c>
      <c r="AG519" s="9">
        <f t="shared" si="42"/>
        <v>2.0474463665078009</v>
      </c>
      <c r="AH519" s="9">
        <f t="shared" si="42"/>
        <v>1.510879977933592</v>
      </c>
      <c r="AI519" s="9">
        <f t="shared" si="42"/>
        <v>2.666648368764502</v>
      </c>
      <c r="AJ519" s="9">
        <f t="shared" si="42"/>
        <v>2.9144002062421759</v>
      </c>
      <c r="AK519" s="9">
        <f t="shared" si="42"/>
        <v>1.6628057829563856</v>
      </c>
      <c r="AL519" s="9">
        <f t="shared" si="42"/>
        <v>7.6999452183731485</v>
      </c>
      <c r="AM519" s="9">
        <f t="shared" si="42"/>
        <v>2.7585917704446663</v>
      </c>
      <c r="AN519" s="9">
        <f t="shared" si="42"/>
        <v>2.3581294732483755</v>
      </c>
      <c r="AO519" s="9">
        <f t="shared" si="42"/>
        <v>1.5277826871789006</v>
      </c>
      <c r="AP519" s="9">
        <f t="shared" si="42"/>
        <v>1.7948366827602289</v>
      </c>
      <c r="AQ519" s="9">
        <f t="shared" si="42"/>
        <v>0.89925552041651979</v>
      </c>
      <c r="AR519" s="9">
        <f t="shared" si="42"/>
        <v>2.4403798363195506</v>
      </c>
      <c r="AS519" s="9">
        <f t="shared" si="42"/>
        <v>0.75059810169980512</v>
      </c>
      <c r="AT519" s="9">
        <f t="shared" si="42"/>
        <v>3.6427540582107154</v>
      </c>
      <c r="AU519" s="9">
        <f t="shared" si="42"/>
        <v>0.58764469328851243</v>
      </c>
      <c r="AV519" s="9">
        <f t="shared" si="42"/>
        <v>3.1659182968018875</v>
      </c>
      <c r="AW519" s="9">
        <f t="shared" si="42"/>
        <v>0.70916788964915467</v>
      </c>
      <c r="AX519" s="9">
        <f t="shared" si="42"/>
        <v>2.0582023180294797</v>
      </c>
      <c r="AY519" s="9">
        <f t="shared" si="42"/>
        <v>3.4618060128726675</v>
      </c>
      <c r="AZ519" s="9">
        <f t="shared" si="42"/>
        <v>1.7211566532775855</v>
      </c>
      <c r="BA519" s="9">
        <f t="shared" si="42"/>
        <v>0.89601218759863865</v>
      </c>
      <c r="BB519" s="9">
        <f t="shared" si="42"/>
        <v>2.1693538024462296</v>
      </c>
      <c r="BC519" s="9">
        <f t="shared" ref="BC519:BE519" si="43">BC511-BC512</f>
        <v>0.99919434683167829</v>
      </c>
      <c r="BD519" s="9">
        <f t="shared" si="43"/>
        <v>2.0653859094525187</v>
      </c>
      <c r="BE519" s="9">
        <f t="shared" si="43"/>
        <v>3.6510098259442891</v>
      </c>
    </row>
    <row r="520" spans="1:57" x14ac:dyDescent="0.2">
      <c r="A520" s="7" t="s">
        <v>761</v>
      </c>
      <c r="C520" s="9">
        <f>C513-C511</f>
        <v>51.736872919000547</v>
      </c>
      <c r="D520" s="9">
        <f>D513-D511</f>
        <v>0.70253729726639413</v>
      </c>
      <c r="E520" s="89">
        <f>E513-E511</f>
        <v>0.15140685745729288</v>
      </c>
      <c r="F520" s="9">
        <f>F513-F511</f>
        <v>0.92369873355842458</v>
      </c>
      <c r="G520" s="9">
        <f>G513-G511</f>
        <v>0.59867364696455638</v>
      </c>
      <c r="H520" s="9"/>
      <c r="I520" s="9"/>
      <c r="J520" s="9">
        <f t="shared" ref="J520:O520" si="44">J513-J511</f>
        <v>6.5496922613388406</v>
      </c>
      <c r="K520" s="9">
        <f t="shared" si="44"/>
        <v>7.9264056464198163</v>
      </c>
      <c r="L520" s="9">
        <f t="shared" si="44"/>
        <v>3.7184729235844003</v>
      </c>
      <c r="M520" s="9">
        <f t="shared" si="44"/>
        <v>2.9545970831159849</v>
      </c>
      <c r="N520" s="9">
        <f t="shared" si="44"/>
        <v>2.2431689971930382</v>
      </c>
      <c r="O520" s="9">
        <f t="shared" si="44"/>
        <v>47.658051328709377</v>
      </c>
      <c r="P520" s="9"/>
      <c r="Q520" s="9"/>
      <c r="R520" s="9">
        <f>R513-R511</f>
        <v>0.68661116068143091</v>
      </c>
      <c r="S520" s="9">
        <f>S513-S511</f>
        <v>2.1495686457830274</v>
      </c>
      <c r="T520" s="9">
        <f>T513-T511</f>
        <v>1.730557378258414</v>
      </c>
      <c r="U520" s="9">
        <f>U513-U511</f>
        <v>4.9932921800839907</v>
      </c>
      <c r="V520" s="9">
        <f>V513-V511</f>
        <v>0.40277252500901661</v>
      </c>
      <c r="W520" s="9"/>
      <c r="X520" s="9"/>
      <c r="Y520" s="9">
        <f>Y513-Y511</f>
        <v>0.60552404451024699</v>
      </c>
      <c r="Z520" s="9">
        <f>Z513-Z511</f>
        <v>0.45093389298034481</v>
      </c>
      <c r="AA520" s="9">
        <f>AA513-AA511</f>
        <v>3.3506700711862276</v>
      </c>
      <c r="AB520" s="9">
        <f>AB513-AB511</f>
        <v>0.42480941559387242</v>
      </c>
      <c r="AC520" s="9">
        <f>AC513-AC511</f>
        <v>0.46394320571856529</v>
      </c>
      <c r="AD520" s="9">
        <f t="shared" ref="AD520:BB520" si="45">AD513-AD511</f>
        <v>0.90487806373182522</v>
      </c>
      <c r="AE520" s="9">
        <f t="shared" si="45"/>
        <v>7.3720847512955956</v>
      </c>
      <c r="AF520" s="9">
        <f t="shared" si="45"/>
        <v>1.8088088196837013</v>
      </c>
      <c r="AG520" s="9">
        <f t="shared" si="45"/>
        <v>3.6104306126408261</v>
      </c>
      <c r="AH520" s="9">
        <f t="shared" si="45"/>
        <v>1.6384405490171297</v>
      </c>
      <c r="AI520" s="9">
        <f t="shared" si="45"/>
        <v>2.2595520289031228</v>
      </c>
      <c r="AJ520" s="9">
        <f t="shared" si="45"/>
        <v>1.3584401765940513</v>
      </c>
      <c r="AK520" s="9">
        <f t="shared" si="45"/>
        <v>1.1458008794746171</v>
      </c>
      <c r="AL520" s="9">
        <f t="shared" si="45"/>
        <v>5.6355169289290004</v>
      </c>
      <c r="AM520" s="9">
        <f t="shared" si="45"/>
        <v>1.0818774453785274</v>
      </c>
      <c r="AN520" s="9">
        <f t="shared" si="45"/>
        <v>4.7816931524558228</v>
      </c>
      <c r="AO520" s="9">
        <f t="shared" si="45"/>
        <v>3.081543360018749</v>
      </c>
      <c r="AP520" s="9">
        <f t="shared" si="45"/>
        <v>2.6769105148766066</v>
      </c>
      <c r="AQ520" s="9">
        <f t="shared" si="45"/>
        <v>0.80027006448127747</v>
      </c>
      <c r="AR520" s="9">
        <f t="shared" si="45"/>
        <v>2.6775159180980488</v>
      </c>
      <c r="AS520" s="9">
        <f t="shared" si="45"/>
        <v>1.3052590719530173</v>
      </c>
      <c r="AT520" s="9">
        <f t="shared" si="45"/>
        <v>4.2258054073572247</v>
      </c>
      <c r="AU520" s="9">
        <f t="shared" si="45"/>
        <v>1.0333867296641475</v>
      </c>
      <c r="AV520" s="9">
        <f t="shared" si="45"/>
        <v>2.9688997929077008</v>
      </c>
      <c r="AW520" s="9">
        <f t="shared" si="45"/>
        <v>0.98601797770994981</v>
      </c>
      <c r="AX520" s="9">
        <f t="shared" si="45"/>
        <v>3.1247390520687617</v>
      </c>
      <c r="AY520" s="9">
        <f t="shared" si="45"/>
        <v>2.1304613647348667</v>
      </c>
      <c r="AZ520" s="9">
        <f t="shared" si="45"/>
        <v>1.2987743157160576</v>
      </c>
      <c r="BA520" s="9">
        <f t="shared" si="45"/>
        <v>0.68197614611724511</v>
      </c>
      <c r="BB520" s="9">
        <f t="shared" si="45"/>
        <v>1.3841865077244613</v>
      </c>
      <c r="BC520" s="9">
        <f t="shared" ref="BC520:BE520" si="46">BC513-BC511</f>
        <v>1.0791334901777745</v>
      </c>
      <c r="BD520" s="9">
        <f t="shared" si="46"/>
        <v>2.6482016506609591</v>
      </c>
      <c r="BE520" s="9">
        <f t="shared" si="46"/>
        <v>5.4355666388131745</v>
      </c>
    </row>
    <row r="521" spans="1:57" x14ac:dyDescent="0.2">
      <c r="A521" s="7" t="s">
        <v>762</v>
      </c>
      <c r="C521" s="9">
        <f>C512-C509</f>
        <v>32.428600743526005</v>
      </c>
      <c r="D521" s="9">
        <f>D512-D509</f>
        <v>1.6848132556058424</v>
      </c>
      <c r="E521" s="89">
        <f>E512-E509</f>
        <v>0.2640804714508046</v>
      </c>
      <c r="F521" s="9">
        <f>F512-F509</f>
        <v>2.2368924001739856</v>
      </c>
      <c r="G521" s="9">
        <f>G512-G509</f>
        <v>1.9760792965200977</v>
      </c>
      <c r="H521" s="9"/>
      <c r="I521" s="9"/>
      <c r="J521" s="9">
        <f t="shared" ref="J521:O521" si="47">J512-J509</f>
        <v>10.293693546242249</v>
      </c>
      <c r="K521" s="9">
        <f t="shared" si="47"/>
        <v>9.3878328697575348</v>
      </c>
      <c r="L521" s="9">
        <f t="shared" si="47"/>
        <v>8.5094373985558143</v>
      </c>
      <c r="M521" s="9">
        <f t="shared" si="47"/>
        <v>3.5686514834340102</v>
      </c>
      <c r="N521" s="9">
        <f t="shared" si="47"/>
        <v>3.4528712523099969</v>
      </c>
      <c r="O521" s="9">
        <f t="shared" si="47"/>
        <v>114.93762153949324</v>
      </c>
      <c r="P521" s="9"/>
      <c r="Q521" s="9"/>
      <c r="R521" s="9">
        <f>R512-R509</f>
        <v>0.96719049690843661</v>
      </c>
      <c r="S521" s="9">
        <f>S512-S509</f>
        <v>4.3062938374284627</v>
      </c>
      <c r="T521" s="9">
        <f>T512-T509</f>
        <v>3.5929175043121049</v>
      </c>
      <c r="U521" s="9">
        <f>U512-U509</f>
        <v>6.4130484214940733</v>
      </c>
      <c r="V521" s="9">
        <f>V512-V509</f>
        <v>0.39045988983056279</v>
      </c>
      <c r="W521" s="9"/>
      <c r="X521" s="9"/>
      <c r="Y521" s="9">
        <f>Y512-Y509</f>
        <v>1.0469649331544275</v>
      </c>
      <c r="Z521" s="9">
        <f>Z512-Z509</f>
        <v>1.9001663264046522</v>
      </c>
      <c r="AA521" s="9">
        <f>AA512-AA509</f>
        <v>2.1127580104191779</v>
      </c>
      <c r="AB521" s="9">
        <f>AB512-AB509</f>
        <v>1.240653658019498</v>
      </c>
      <c r="AC521" s="9">
        <f>AC512-AC509</f>
        <v>1.5912430706637095</v>
      </c>
      <c r="AD521" s="9">
        <f t="shared" ref="AD521:BB521" si="48">AD512-AD509</f>
        <v>2.9221621488816818</v>
      </c>
      <c r="AE521" s="9">
        <f t="shared" si="48"/>
        <v>13.606267096417969</v>
      </c>
      <c r="AF521" s="9">
        <f t="shared" si="48"/>
        <v>2.4224328908082109</v>
      </c>
      <c r="AG521" s="9">
        <f t="shared" si="48"/>
        <v>4.4575548262507994</v>
      </c>
      <c r="AH521" s="9">
        <f t="shared" si="48"/>
        <v>3.4776820557640775</v>
      </c>
      <c r="AI521" s="9">
        <f t="shared" si="48"/>
        <v>6.8519085531137485</v>
      </c>
      <c r="AJ521" s="9">
        <f t="shared" si="48"/>
        <v>3.9267474940695939</v>
      </c>
      <c r="AK521" s="9">
        <f t="shared" si="48"/>
        <v>3.9522720560122448</v>
      </c>
      <c r="AL521" s="9">
        <f t="shared" si="48"/>
        <v>11.661126973708651</v>
      </c>
      <c r="AM521" s="9">
        <f t="shared" si="48"/>
        <v>3.4435777284785223</v>
      </c>
      <c r="AN521" s="9">
        <f t="shared" si="48"/>
        <v>9.6702464239079777</v>
      </c>
      <c r="AO521" s="9">
        <f t="shared" si="48"/>
        <v>3.8071440760089903</v>
      </c>
      <c r="AP521" s="9">
        <f t="shared" si="48"/>
        <v>3.9592523944936202</v>
      </c>
      <c r="AQ521" s="9">
        <f t="shared" si="48"/>
        <v>1.5801488159233315</v>
      </c>
      <c r="AR521" s="9">
        <f t="shared" si="48"/>
        <v>5.1981486679595301</v>
      </c>
      <c r="AS521" s="9">
        <f t="shared" si="48"/>
        <v>1.3706627633131521</v>
      </c>
      <c r="AT521" s="9">
        <f t="shared" si="48"/>
        <v>2.0713623080180055</v>
      </c>
      <c r="AU521" s="9">
        <f t="shared" si="48"/>
        <v>1.5148862353901276</v>
      </c>
      <c r="AV521" s="9">
        <f t="shared" si="48"/>
        <v>5.2171186016783331</v>
      </c>
      <c r="AW521" s="9">
        <f t="shared" si="48"/>
        <v>1.6404154903644452</v>
      </c>
      <c r="AX521" s="9">
        <f t="shared" si="48"/>
        <v>2.8794186189532631</v>
      </c>
      <c r="AY521" s="9">
        <f t="shared" si="48"/>
        <v>5.8351272775617389</v>
      </c>
      <c r="AZ521" s="9">
        <f t="shared" si="48"/>
        <v>1.7164806839934901</v>
      </c>
      <c r="BA521" s="9">
        <f t="shared" si="48"/>
        <v>1.9147712144260467</v>
      </c>
      <c r="BB521" s="9">
        <f t="shared" si="48"/>
        <v>4.5157090501934221</v>
      </c>
      <c r="BC521" s="9">
        <f t="shared" ref="BC521:BE521" si="49">BC512-BC509</f>
        <v>0</v>
      </c>
      <c r="BD521" s="9">
        <f t="shared" si="49"/>
        <v>2.9633982435420263</v>
      </c>
      <c r="BE521" s="9">
        <f t="shared" si="49"/>
        <v>8.4928762532921951</v>
      </c>
    </row>
    <row r="522" spans="1:57" x14ac:dyDescent="0.2">
      <c r="A522" s="7" t="s">
        <v>763</v>
      </c>
      <c r="C522" s="9">
        <f>C510-C513</f>
        <v>140.97902852792674</v>
      </c>
      <c r="D522" s="9">
        <f>D510-D513</f>
        <v>2.7353309857832073</v>
      </c>
      <c r="E522" s="89">
        <f>E510-E513</f>
        <v>0.82622503853990037</v>
      </c>
      <c r="F522" s="9">
        <f>F510-F513</f>
        <v>2.2998932104744938</v>
      </c>
      <c r="G522" s="9">
        <f>G510-G513</f>
        <v>1.1357505672462196</v>
      </c>
      <c r="H522" s="9"/>
      <c r="I522" s="9"/>
      <c r="J522" s="9">
        <f t="shared" ref="J522:O522" si="50">J510-J513</f>
        <v>39.86717679145049</v>
      </c>
      <c r="K522" s="9">
        <f t="shared" si="50"/>
        <v>41.12905010035648</v>
      </c>
      <c r="L522" s="9">
        <f t="shared" si="50"/>
        <v>25.313889232556768</v>
      </c>
      <c r="M522" s="9">
        <f t="shared" si="50"/>
        <v>28.324717368864029</v>
      </c>
      <c r="N522" s="9">
        <f t="shared" si="50"/>
        <v>3.399145307713308</v>
      </c>
      <c r="O522" s="9">
        <f t="shared" si="50"/>
        <v>160.7677649388165</v>
      </c>
      <c r="P522" s="9"/>
      <c r="Q522" s="9"/>
      <c r="R522" s="9">
        <f>R510-R513</f>
        <v>4.565560408117002</v>
      </c>
      <c r="S522" s="9">
        <f>S510-S513</f>
        <v>6.8523543595500556</v>
      </c>
      <c r="T522" s="9">
        <f>T510-T513</f>
        <v>4.4686619713117253</v>
      </c>
      <c r="U522" s="9">
        <f>U510-U513</f>
        <v>4.5335750287086078</v>
      </c>
      <c r="V522" s="9">
        <f>V510-V513</f>
        <v>3.1298853321370452</v>
      </c>
      <c r="W522" s="9"/>
      <c r="X522" s="9"/>
      <c r="Y522" s="9">
        <f>Y510-Y513</f>
        <v>1.3848600725704099</v>
      </c>
      <c r="Z522" s="9">
        <f>Z510-Z513</f>
        <v>1.3591346329528147</v>
      </c>
      <c r="AA522" s="9">
        <f>AA510-AA513</f>
        <v>4.4289948016119371</v>
      </c>
      <c r="AB522" s="9">
        <f>AB510-AB513</f>
        <v>1.9671492041253487</v>
      </c>
      <c r="AC522" s="9">
        <f>AC510-AC513</f>
        <v>1.5076972575282008</v>
      </c>
      <c r="AD522" s="9">
        <f t="shared" ref="AD522:BB522" si="51">AD510-AD513</f>
        <v>3.751900394959919</v>
      </c>
      <c r="AE522" s="9">
        <f t="shared" si="51"/>
        <v>27.183197470974299</v>
      </c>
      <c r="AF522" s="9">
        <f t="shared" si="51"/>
        <v>9.5936144967160004</v>
      </c>
      <c r="AG522" s="9">
        <f t="shared" si="51"/>
        <v>13.869832132967424</v>
      </c>
      <c r="AH522" s="9">
        <f t="shared" si="51"/>
        <v>3.5116860330915909</v>
      </c>
      <c r="AI522" s="9">
        <f t="shared" si="51"/>
        <v>3.7017801260457759</v>
      </c>
      <c r="AJ522" s="9">
        <f t="shared" si="51"/>
        <v>7.3635517633219969</v>
      </c>
      <c r="AK522" s="9">
        <f t="shared" si="51"/>
        <v>4.031305322196193</v>
      </c>
      <c r="AL522" s="9">
        <f t="shared" si="51"/>
        <v>26.510393482644702</v>
      </c>
      <c r="AM522" s="9">
        <f t="shared" si="51"/>
        <v>5.5420886200275739</v>
      </c>
      <c r="AN522" s="9">
        <f t="shared" si="51"/>
        <v>20.224993184567921</v>
      </c>
      <c r="AO522" s="9">
        <f t="shared" si="51"/>
        <v>4.6054870622550013</v>
      </c>
      <c r="AP522" s="9">
        <f t="shared" si="51"/>
        <v>8.953183927567224</v>
      </c>
      <c r="AQ522" s="9">
        <f t="shared" si="51"/>
        <v>4.5869540850373776</v>
      </c>
      <c r="AR522" s="9">
        <f t="shared" si="51"/>
        <v>10.421002000662149</v>
      </c>
      <c r="AS522" s="9">
        <f t="shared" si="51"/>
        <v>12.597574194809116</v>
      </c>
      <c r="AT522" s="9">
        <f t="shared" si="51"/>
        <v>7.8539707156561764</v>
      </c>
      <c r="AU522" s="9">
        <f t="shared" si="51"/>
        <v>2.7798775170872325</v>
      </c>
      <c r="AV522" s="9">
        <f t="shared" si="51"/>
        <v>6.53785082185005</v>
      </c>
      <c r="AW522" s="9">
        <f t="shared" si="51"/>
        <v>2.6007018815524603</v>
      </c>
      <c r="AX522" s="9">
        <f t="shared" si="51"/>
        <v>9.0289647793357588</v>
      </c>
      <c r="AY522" s="9">
        <f t="shared" si="51"/>
        <v>14.838288996592638</v>
      </c>
      <c r="AZ522" s="9">
        <f t="shared" si="51"/>
        <v>3.3567401353748991</v>
      </c>
      <c r="BA522" s="9">
        <f t="shared" si="51"/>
        <v>1.5714521641228014</v>
      </c>
      <c r="BB522" s="9">
        <f t="shared" si="51"/>
        <v>2.8052963040454699</v>
      </c>
      <c r="BC522" s="9">
        <f t="shared" ref="BC522:BE522" si="52">BC510-BC513</f>
        <v>6.3532607014698703</v>
      </c>
      <c r="BD522" s="9">
        <f t="shared" si="52"/>
        <v>21.213331223353993</v>
      </c>
      <c r="BE522" s="9">
        <f t="shared" si="52"/>
        <v>6.9280462916764023</v>
      </c>
    </row>
    <row r="524" spans="1:57" x14ac:dyDescent="0.2">
      <c r="A524" s="8" t="s">
        <v>764</v>
      </c>
    </row>
    <row r="525" spans="1:57" x14ac:dyDescent="0.2">
      <c r="A525" s="7" t="s">
        <v>765</v>
      </c>
      <c r="C525" s="9">
        <f>ABS(C510-C$510)/(C$510-C$509)*100</f>
        <v>0</v>
      </c>
      <c r="D525" s="9">
        <f t="shared" ref="D525:G532" si="53">(D509-D$509)/(D$510-D$509)*100</f>
        <v>0</v>
      </c>
      <c r="E525" s="9">
        <f t="shared" si="53"/>
        <v>0</v>
      </c>
      <c r="F525" s="9">
        <f t="shared" si="53"/>
        <v>0</v>
      </c>
      <c r="G525" s="9">
        <f t="shared" si="53"/>
        <v>0</v>
      </c>
      <c r="H525" s="9"/>
      <c r="I525" s="9"/>
      <c r="J525" s="9">
        <f>ABS(J510-J$510)/(J$510-J$509)*100</f>
        <v>0</v>
      </c>
      <c r="K525" s="9">
        <f>ABS(K510-K$510)/(K$510-K$509)*100</f>
        <v>0</v>
      </c>
      <c r="L525" s="9">
        <f>ABS(L510-L$510)/(L$510-L$509)*100</f>
        <v>0</v>
      </c>
      <c r="M525" s="9">
        <f>ABS(M510-M$510)/(M$510-M$509)*100</f>
        <v>0</v>
      </c>
      <c r="N525" s="9">
        <f>ABS(N510-N$510)/(N$510-N$509)*100</f>
        <v>0</v>
      </c>
      <c r="O525" s="9">
        <f t="shared" ref="O525:O532" si="54">(O509-O$509)/(O$510-O$509)*100</f>
        <v>0</v>
      </c>
      <c r="P525" s="9"/>
      <c r="Q525" s="9"/>
      <c r="R525" s="9">
        <f>ABS(R510-R$510)/(R$510-R$509)*100</f>
        <v>0</v>
      </c>
      <c r="S525" s="9">
        <f>ABS(S510-S$510)/(S$510-S$509)*100</f>
        <v>0</v>
      </c>
      <c r="T525" s="9">
        <f>ABS(T510-T$510)/(T$510-T$509)*100</f>
        <v>0</v>
      </c>
      <c r="U525" s="9">
        <f>ABS(U510-U$510)/(U$510-U$509)*100</f>
        <v>0</v>
      </c>
      <c r="V525" s="9">
        <f>ABS(V510-V$510)/(V$510-V$509)*100</f>
        <v>0</v>
      </c>
      <c r="W525" s="9"/>
      <c r="X525" s="9"/>
      <c r="Y525" s="9">
        <f t="shared" ref="Y525:BB525" si="55">ABS(Y510-Y$510)/(Y$510-Y$509)*100</f>
        <v>0</v>
      </c>
      <c r="Z525" s="9">
        <f t="shared" si="55"/>
        <v>0</v>
      </c>
      <c r="AA525" s="9">
        <f t="shared" si="55"/>
        <v>0</v>
      </c>
      <c r="AB525" s="9">
        <f t="shared" si="55"/>
        <v>0</v>
      </c>
      <c r="AC525" s="9">
        <f t="shared" si="55"/>
        <v>0</v>
      </c>
      <c r="AD525" s="9">
        <f t="shared" si="55"/>
        <v>0</v>
      </c>
      <c r="AE525" s="9">
        <f t="shared" si="55"/>
        <v>0</v>
      </c>
      <c r="AF525" s="9">
        <f t="shared" si="55"/>
        <v>0</v>
      </c>
      <c r="AG525" s="9">
        <f t="shared" si="55"/>
        <v>0</v>
      </c>
      <c r="AH525" s="9">
        <f t="shared" si="55"/>
        <v>0</v>
      </c>
      <c r="AI525" s="9">
        <f t="shared" si="55"/>
        <v>0</v>
      </c>
      <c r="AJ525" s="9">
        <f t="shared" si="55"/>
        <v>0</v>
      </c>
      <c r="AK525" s="9">
        <f t="shared" si="55"/>
        <v>0</v>
      </c>
      <c r="AL525" s="9">
        <f t="shared" si="55"/>
        <v>0</v>
      </c>
      <c r="AM525" s="9">
        <f t="shared" si="55"/>
        <v>0</v>
      </c>
      <c r="AN525" s="9">
        <f t="shared" si="55"/>
        <v>0</v>
      </c>
      <c r="AO525" s="9">
        <f t="shared" si="55"/>
        <v>0</v>
      </c>
      <c r="AP525" s="9">
        <f t="shared" si="55"/>
        <v>0</v>
      </c>
      <c r="AQ525" s="9">
        <f t="shared" si="55"/>
        <v>0</v>
      </c>
      <c r="AR525" s="9">
        <f t="shared" si="55"/>
        <v>0</v>
      </c>
      <c r="AS525" s="9">
        <f t="shared" si="55"/>
        <v>0</v>
      </c>
      <c r="AT525" s="9">
        <f t="shared" si="55"/>
        <v>0</v>
      </c>
      <c r="AU525" s="9">
        <f t="shared" si="55"/>
        <v>0</v>
      </c>
      <c r="AV525" s="9">
        <f t="shared" si="55"/>
        <v>0</v>
      </c>
      <c r="AW525" s="9">
        <f t="shared" si="55"/>
        <v>0</v>
      </c>
      <c r="AX525" s="9">
        <f t="shared" si="55"/>
        <v>0</v>
      </c>
      <c r="AY525" s="9">
        <f t="shared" si="55"/>
        <v>0</v>
      </c>
      <c r="AZ525" s="9">
        <f t="shared" si="55"/>
        <v>0</v>
      </c>
      <c r="BA525" s="9">
        <f t="shared" si="55"/>
        <v>0</v>
      </c>
      <c r="BB525" s="9">
        <f t="shared" si="55"/>
        <v>0</v>
      </c>
      <c r="BC525" s="9">
        <f t="shared" ref="BC525:BE525" si="56">ABS(BC510-BC$510)/(BC$510-BC$509)*100</f>
        <v>0</v>
      </c>
      <c r="BD525" s="9">
        <f t="shared" si="56"/>
        <v>0</v>
      </c>
      <c r="BE525" s="9">
        <f t="shared" si="56"/>
        <v>0</v>
      </c>
    </row>
    <row r="526" spans="1:57" x14ac:dyDescent="0.2">
      <c r="A526" s="7" t="s">
        <v>766</v>
      </c>
      <c r="C526" s="9">
        <f>ABS(C509-C$510)/(C$510-C$509)*100</f>
        <v>100</v>
      </c>
      <c r="D526" s="9">
        <f t="shared" si="53"/>
        <v>100</v>
      </c>
      <c r="E526" s="9">
        <f t="shared" si="53"/>
        <v>100</v>
      </c>
      <c r="F526" s="9">
        <f t="shared" si="53"/>
        <v>100</v>
      </c>
      <c r="G526" s="9">
        <f t="shared" si="53"/>
        <v>100</v>
      </c>
      <c r="H526" s="9"/>
      <c r="I526" s="9"/>
      <c r="J526" s="9">
        <f>ABS(J509-J$510)/(J$510-J$509)*100</f>
        <v>100</v>
      </c>
      <c r="K526" s="9">
        <f>ABS(K509-K$510)/(K$510-K$509)*100</f>
        <v>100</v>
      </c>
      <c r="L526" s="9">
        <f>ABS(L509-L$510)/(L$510-L$509)*100</f>
        <v>100</v>
      </c>
      <c r="M526" s="9">
        <f>ABS(M509-M$510)/(M$510-M$509)*100</f>
        <v>100</v>
      </c>
      <c r="N526" s="9">
        <f>ABS(N509-N$510)/(N$510-N$509)*100</f>
        <v>100</v>
      </c>
      <c r="O526" s="9">
        <f t="shared" si="54"/>
        <v>100</v>
      </c>
      <c r="P526" s="9"/>
      <c r="Q526" s="9"/>
      <c r="R526" s="9">
        <f>ABS(R509-R$510)/(R$510-R$509)*100</f>
        <v>100</v>
      </c>
      <c r="S526" s="9">
        <f>ABS(S509-S$510)/(S$510-S$509)*100</f>
        <v>100</v>
      </c>
      <c r="T526" s="9">
        <f>ABS(T509-T$510)/(T$510-T$509)*100</f>
        <v>100</v>
      </c>
      <c r="U526" s="9">
        <f>ABS(U509-U$510)/(U$510-U$509)*100</f>
        <v>100</v>
      </c>
      <c r="V526" s="9">
        <f>ABS(V509-V$510)/(V$510-V$509)*100</f>
        <v>100</v>
      </c>
      <c r="W526" s="9"/>
      <c r="X526" s="9"/>
      <c r="Y526" s="9">
        <f t="shared" ref="Y526:BB526" si="57">ABS(Y509-Y$510)/(Y$510-Y$509)*100</f>
        <v>100</v>
      </c>
      <c r="Z526" s="9">
        <f t="shared" si="57"/>
        <v>100</v>
      </c>
      <c r="AA526" s="9">
        <f t="shared" si="57"/>
        <v>100</v>
      </c>
      <c r="AB526" s="9">
        <f t="shared" si="57"/>
        <v>100</v>
      </c>
      <c r="AC526" s="9">
        <f t="shared" si="57"/>
        <v>100</v>
      </c>
      <c r="AD526" s="9">
        <f t="shared" si="57"/>
        <v>100</v>
      </c>
      <c r="AE526" s="9">
        <f t="shared" si="57"/>
        <v>100</v>
      </c>
      <c r="AF526" s="9">
        <f t="shared" si="57"/>
        <v>100</v>
      </c>
      <c r="AG526" s="9">
        <f t="shared" si="57"/>
        <v>100</v>
      </c>
      <c r="AH526" s="9">
        <f t="shared" si="57"/>
        <v>100</v>
      </c>
      <c r="AI526" s="9">
        <f t="shared" si="57"/>
        <v>100</v>
      </c>
      <c r="AJ526" s="9">
        <f t="shared" si="57"/>
        <v>100</v>
      </c>
      <c r="AK526" s="9">
        <f t="shared" si="57"/>
        <v>100</v>
      </c>
      <c r="AL526" s="9">
        <f t="shared" si="57"/>
        <v>100</v>
      </c>
      <c r="AM526" s="9">
        <f t="shared" si="57"/>
        <v>100</v>
      </c>
      <c r="AN526" s="9">
        <f t="shared" si="57"/>
        <v>100</v>
      </c>
      <c r="AO526" s="9">
        <f t="shared" si="57"/>
        <v>100</v>
      </c>
      <c r="AP526" s="9">
        <f t="shared" si="57"/>
        <v>100</v>
      </c>
      <c r="AQ526" s="9">
        <f t="shared" si="57"/>
        <v>100</v>
      </c>
      <c r="AR526" s="9">
        <f t="shared" si="57"/>
        <v>100</v>
      </c>
      <c r="AS526" s="9">
        <f t="shared" si="57"/>
        <v>100</v>
      </c>
      <c r="AT526" s="9">
        <f t="shared" si="57"/>
        <v>100</v>
      </c>
      <c r="AU526" s="9">
        <f t="shared" si="57"/>
        <v>100</v>
      </c>
      <c r="AV526" s="9">
        <f t="shared" si="57"/>
        <v>100</v>
      </c>
      <c r="AW526" s="9">
        <f t="shared" si="57"/>
        <v>100</v>
      </c>
      <c r="AX526" s="9">
        <f t="shared" si="57"/>
        <v>100</v>
      </c>
      <c r="AY526" s="9">
        <f t="shared" si="57"/>
        <v>100</v>
      </c>
      <c r="AZ526" s="9">
        <f t="shared" si="57"/>
        <v>100</v>
      </c>
      <c r="BA526" s="9">
        <f t="shared" si="57"/>
        <v>100</v>
      </c>
      <c r="BB526" s="9">
        <f t="shared" si="57"/>
        <v>100</v>
      </c>
      <c r="BC526" s="9">
        <f t="shared" ref="BC526:BE526" si="58">ABS(BC509-BC$510)/(BC$510-BC$509)*100</f>
        <v>100</v>
      </c>
      <c r="BD526" s="9">
        <f t="shared" si="58"/>
        <v>100</v>
      </c>
      <c r="BE526" s="9">
        <f t="shared" si="58"/>
        <v>100</v>
      </c>
    </row>
    <row r="527" spans="1:57" x14ac:dyDescent="0.2">
      <c r="A527" s="7" t="s">
        <v>755</v>
      </c>
      <c r="C527" s="9">
        <f>ABS(C511-C$510)/(C$510-C$509)*100</f>
        <v>77.272190168168351</v>
      </c>
      <c r="D527" s="9">
        <f t="shared" si="53"/>
        <v>41.996571613094055</v>
      </c>
      <c r="E527" s="9">
        <f t="shared" si="53"/>
        <v>28.393611064800901</v>
      </c>
      <c r="F527" s="9">
        <f t="shared" si="53"/>
        <v>45.472403585091776</v>
      </c>
      <c r="G527" s="9">
        <f t="shared" si="53"/>
        <v>59.028845836252344</v>
      </c>
      <c r="H527" s="9"/>
      <c r="I527" s="9"/>
      <c r="J527" s="9">
        <f>ABS(J511-J$510)/(J$510-J$509)*100</f>
        <v>75.201998253737855</v>
      </c>
      <c r="K527" s="9">
        <f>ABS(K511-K$510)/(K$510-K$509)*100</f>
        <v>75.149220909914305</v>
      </c>
      <c r="L527" s="9">
        <f>ABS(L511-L$510)/(L$510-L$509)*100</f>
        <v>67.452973576467059</v>
      </c>
      <c r="M527" s="9">
        <f>ABS(M511-M$510)/(M$510-M$509)*100</f>
        <v>82.124063753113433</v>
      </c>
      <c r="N527" s="9">
        <f>ABS(N511-N$510)/(N$510-N$509)*100</f>
        <v>49.693146933410382</v>
      </c>
      <c r="O527" s="9">
        <f t="shared" si="54"/>
        <v>21.481180591051256</v>
      </c>
      <c r="P527" s="9"/>
      <c r="Q527" s="9"/>
      <c r="R527" s="9">
        <f>ABS(R511-R$510)/(R$510-R$509)*100</f>
        <v>78.480063569210671</v>
      </c>
      <c r="S527" s="9">
        <f>ABS(S511-S$510)/(S$510-S$509)*100</f>
        <v>57.925548565261579</v>
      </c>
      <c r="T527" s="9">
        <f>ABS(T511-T$510)/(T$510-T$509)*100</f>
        <v>54.869838784464974</v>
      </c>
      <c r="U527" s="9">
        <f>ABS(U511-U$510)/(U$510-U$509)*100</f>
        <v>48.499548797367623</v>
      </c>
      <c r="V527" s="9">
        <f>ABS(V511-V$510)/(V$510-V$509)*100</f>
        <v>82.835678919128682</v>
      </c>
      <c r="W527" s="9"/>
      <c r="X527" s="9"/>
      <c r="Y527" s="9">
        <f t="shared" ref="Y527:BB527" si="59">ABS(Y511-Y$510)/(Y$510-Y$509)*100</f>
        <v>55.11363033554094</v>
      </c>
      <c r="Z527" s="9">
        <f t="shared" si="59"/>
        <v>43.147875541254528</v>
      </c>
      <c r="AA527" s="9">
        <f t="shared" si="59"/>
        <v>69.133628019927087</v>
      </c>
      <c r="AB527" s="9">
        <f t="shared" si="59"/>
        <v>57.127945034294058</v>
      </c>
      <c r="AC527" s="9">
        <f t="shared" si="59"/>
        <v>48.886825286203575</v>
      </c>
      <c r="AD527" s="9">
        <f t="shared" si="59"/>
        <v>57.123149093285399</v>
      </c>
      <c r="AE527" s="9">
        <f t="shared" si="59"/>
        <v>62.55111027257945</v>
      </c>
      <c r="AF527" s="9">
        <f t="shared" si="59"/>
        <v>69.382216658710831</v>
      </c>
      <c r="AG527" s="9">
        <f t="shared" si="59"/>
        <v>72.87917610798857</v>
      </c>
      <c r="AH527" s="9">
        <f t="shared" si="59"/>
        <v>50.796772415710493</v>
      </c>
      <c r="AI527" s="9">
        <f t="shared" si="59"/>
        <v>38.510173589504618</v>
      </c>
      <c r="AJ527" s="9">
        <f t="shared" si="59"/>
        <v>56.042624698755027</v>
      </c>
      <c r="AK527" s="9">
        <f t="shared" si="59"/>
        <v>47.97088506066715</v>
      </c>
      <c r="AL527" s="9">
        <f t="shared" si="59"/>
        <v>62.410781580694405</v>
      </c>
      <c r="AM527" s="9">
        <f t="shared" si="59"/>
        <v>51.644285468399268</v>
      </c>
      <c r="AN527" s="9">
        <f t="shared" si="59"/>
        <v>67.521653342720128</v>
      </c>
      <c r="AO527" s="9">
        <f t="shared" si="59"/>
        <v>59.031298542863688</v>
      </c>
      <c r="AP527" s="9">
        <f t="shared" si="59"/>
        <v>66.900435267874371</v>
      </c>
      <c r="AQ527" s="9">
        <f t="shared" si="59"/>
        <v>68.481995294464866</v>
      </c>
      <c r="AR527" s="9">
        <f t="shared" si="59"/>
        <v>63.164819384343375</v>
      </c>
      <c r="AS527" s="9">
        <f t="shared" si="59"/>
        <v>86.762054394035374</v>
      </c>
      <c r="AT527" s="9">
        <f t="shared" si="59"/>
        <v>67.887204164668432</v>
      </c>
      <c r="AU527" s="9">
        <f t="shared" si="59"/>
        <v>64.459031012245845</v>
      </c>
      <c r="AV527" s="9">
        <f t="shared" si="59"/>
        <v>53.140656968245196</v>
      </c>
      <c r="AW527" s="9">
        <f t="shared" si="59"/>
        <v>60.420091674761636</v>
      </c>
      <c r="AX527" s="9">
        <f t="shared" si="59"/>
        <v>71.11036737119673</v>
      </c>
      <c r="AY527" s="9">
        <f t="shared" si="59"/>
        <v>64.604259254410209</v>
      </c>
      <c r="AZ527" s="9">
        <f t="shared" si="59"/>
        <v>57.524121292097789</v>
      </c>
      <c r="BA527" s="9">
        <f t="shared" si="59"/>
        <v>44.497118964884393</v>
      </c>
      <c r="BB527" s="9">
        <f t="shared" si="59"/>
        <v>38.525589399852805</v>
      </c>
      <c r="BC527" s="9">
        <f t="shared" ref="BC527:BE527" si="60">ABS(BC511-BC$510)/(BC$510-BC$509)*100</f>
        <v>88.149393886197785</v>
      </c>
      <c r="BD527" s="9">
        <f t="shared" si="60"/>
        <v>82.593530738021528</v>
      </c>
      <c r="BE527" s="9">
        <f t="shared" si="60"/>
        <v>50.448284933452193</v>
      </c>
    </row>
    <row r="528" spans="1:57" x14ac:dyDescent="0.2">
      <c r="A528" s="7" t="s">
        <v>756</v>
      </c>
      <c r="C528" s="9">
        <f>ABS(C513-C$510)/(C$510-C$509)*100</f>
        <v>56.527552839917874</v>
      </c>
      <c r="D528" s="9">
        <f t="shared" si="53"/>
        <v>28.426029437682608</v>
      </c>
      <c r="E528" s="9">
        <f t="shared" si="53"/>
        <v>19.342504092103955</v>
      </c>
      <c r="F528" s="9">
        <f t="shared" si="53"/>
        <v>37.837408747109379</v>
      </c>
      <c r="G528" s="9">
        <f t="shared" si="53"/>
        <v>46.679612077692084</v>
      </c>
      <c r="H528" s="9"/>
      <c r="I528" s="9"/>
      <c r="J528" s="9">
        <f>ABS(J513-J$510)/(J$510-J$509)*100</f>
        <v>64.590555559497687</v>
      </c>
      <c r="K528" s="9">
        <f>ABS(K513-K$510)/(K$510-K$509)*100</f>
        <v>63.006571333500183</v>
      </c>
      <c r="L528" s="9">
        <f>ABS(L513-L$510)/(L$510-L$509)*100</f>
        <v>58.81357818347832</v>
      </c>
      <c r="M528" s="9">
        <f>ABS(M513-M$510)/(M$510-M$509)*100</f>
        <v>74.366747984857511</v>
      </c>
      <c r="N528" s="9">
        <f>ABS(N513-N$510)/(N$510-N$509)*100</f>
        <v>29.937046767729399</v>
      </c>
      <c r="O528" s="9">
        <f t="shared" si="54"/>
        <v>43.299656974209896</v>
      </c>
      <c r="P528" s="9"/>
      <c r="Q528" s="9"/>
      <c r="R528" s="9">
        <f>ABS(R513-R$510)/(R$510-R$509)*100</f>
        <v>68.220442985274602</v>
      </c>
      <c r="S528" s="9">
        <f>ABS(S513-S$510)/(S$510-S$509)*100</f>
        <v>44.093510353881534</v>
      </c>
      <c r="T528" s="9">
        <f>ABS(T513-T$510)/(T$510-T$509)*100</f>
        <v>39.55252236156894</v>
      </c>
      <c r="U528" s="9">
        <f>ABS(U513-U$510)/(U$510-U$509)*100</f>
        <v>23.079606182444813</v>
      </c>
      <c r="V528" s="9">
        <f>ABS(V513-V$510)/(V$510-V$509)*100</f>
        <v>73.391250132569823</v>
      </c>
      <c r="W528" s="9"/>
      <c r="X528" s="9"/>
      <c r="Y528" s="9">
        <f t="shared" ref="Y528:BB528" si="61">ABS(Y513-Y$510)/(Y$510-Y$509)*100</f>
        <v>38.346701750234594</v>
      </c>
      <c r="Z528" s="9">
        <f t="shared" si="61"/>
        <v>32.3986474248115</v>
      </c>
      <c r="AA528" s="9">
        <f t="shared" si="61"/>
        <v>39.358055150607029</v>
      </c>
      <c r="AB528" s="9">
        <f t="shared" si="61"/>
        <v>46.982080158527076</v>
      </c>
      <c r="AC528" s="9">
        <f t="shared" si="61"/>
        <v>37.383353500411744</v>
      </c>
      <c r="AD528" s="9">
        <f t="shared" si="61"/>
        <v>46.023311511508339</v>
      </c>
      <c r="AE528" s="9">
        <f t="shared" si="61"/>
        <v>49.206346272362261</v>
      </c>
      <c r="AF528" s="9">
        <f t="shared" si="61"/>
        <v>58.375857577042588</v>
      </c>
      <c r="AG528" s="9">
        <f t="shared" si="61"/>
        <v>57.826472823512397</v>
      </c>
      <c r="AH528" s="9">
        <f t="shared" si="61"/>
        <v>34.63649162295814</v>
      </c>
      <c r="AI528" s="9">
        <f t="shared" si="61"/>
        <v>23.913479661732275</v>
      </c>
      <c r="AJ528" s="9">
        <f t="shared" si="61"/>
        <v>47.314050593548536</v>
      </c>
      <c r="AK528" s="9">
        <f t="shared" si="61"/>
        <v>37.353934171394435</v>
      </c>
      <c r="AL528" s="9">
        <f t="shared" si="61"/>
        <v>51.469513729121516</v>
      </c>
      <c r="AM528" s="9">
        <f t="shared" si="61"/>
        <v>43.209340742044333</v>
      </c>
      <c r="AN528" s="9">
        <f t="shared" si="61"/>
        <v>54.610393406878188</v>
      </c>
      <c r="AO528" s="9">
        <f t="shared" si="61"/>
        <v>35.367088039552115</v>
      </c>
      <c r="AP528" s="9">
        <f t="shared" si="61"/>
        <v>51.501894911673865</v>
      </c>
      <c r="AQ528" s="9">
        <f t="shared" si="61"/>
        <v>58.309021371520778</v>
      </c>
      <c r="AR528" s="9">
        <f t="shared" si="61"/>
        <v>50.25306780952279</v>
      </c>
      <c r="AS528" s="9">
        <f t="shared" si="61"/>
        <v>78.616451521141954</v>
      </c>
      <c r="AT528" s="9">
        <f t="shared" si="61"/>
        <v>44.138575752351827</v>
      </c>
      <c r="AU528" s="9">
        <f t="shared" si="61"/>
        <v>46.990766831023059</v>
      </c>
      <c r="AV528" s="9">
        <f t="shared" si="61"/>
        <v>36.545156374899442</v>
      </c>
      <c r="AW528" s="9">
        <f t="shared" si="61"/>
        <v>43.810125202930863</v>
      </c>
      <c r="AX528" s="9">
        <f t="shared" si="61"/>
        <v>52.827764387439771</v>
      </c>
      <c r="AY528" s="9">
        <f t="shared" si="61"/>
        <v>56.493062176956819</v>
      </c>
      <c r="AZ528" s="9">
        <f t="shared" si="61"/>
        <v>41.476302720553171</v>
      </c>
      <c r="BA528" s="9">
        <f t="shared" si="61"/>
        <v>31.03053848078644</v>
      </c>
      <c r="BB528" s="9">
        <f t="shared" si="61"/>
        <v>25.796905825929777</v>
      </c>
      <c r="BC528" s="9">
        <f t="shared" ref="BC528:BE528" si="62">ABS(BC513-BC$510)/(BC$510-BC$509)*100</f>
        <v>75.350696638900644</v>
      </c>
      <c r="BD528" s="9">
        <f t="shared" si="62"/>
        <v>73.427132016314303</v>
      </c>
      <c r="BE528" s="9">
        <f t="shared" si="62"/>
        <v>28.269087306407453</v>
      </c>
    </row>
    <row r="529" spans="1:57" x14ac:dyDescent="0.2">
      <c r="A529" s="7" t="s">
        <v>757</v>
      </c>
      <c r="C529" s="9">
        <f>ABS(C512-C$510)/(C$510-C$509)*100</f>
        <v>86.997289872151853</v>
      </c>
      <c r="D529" s="9">
        <f t="shared" si="53"/>
        <v>53.849722593903117</v>
      </c>
      <c r="E529" s="9">
        <f t="shared" si="53"/>
        <v>39.483366183198029</v>
      </c>
      <c r="F529" s="9">
        <f t="shared" si="53"/>
        <v>61.096922018843415</v>
      </c>
      <c r="G529" s="9">
        <f t="shared" si="53"/>
        <v>73.170916779789735</v>
      </c>
      <c r="H529" s="9"/>
      <c r="I529" s="9"/>
      <c r="J529" s="9">
        <f>ABS(J512-J$510)/(J$510-J$509)*100</f>
        <v>83.322737188313141</v>
      </c>
      <c r="K529" s="9">
        <f>ABS(K512-K$510)/(K$510-K$509)*100</f>
        <v>85.618555256392142</v>
      </c>
      <c r="L529" s="9">
        <f>ABS(L512-L$510)/(L$510-L$509)*100</f>
        <v>80.229412511858882</v>
      </c>
      <c r="M529" s="9">
        <f>ABS(M512-M$510)/(M$510-M$509)*100</f>
        <v>90.630480012977856</v>
      </c>
      <c r="N529" s="9">
        <f>ABS(N512-N$510)/(N$510-N$509)*100</f>
        <v>69.589776603904127</v>
      </c>
      <c r="O529" s="9">
        <f t="shared" si="54"/>
        <v>39.435069378312676</v>
      </c>
      <c r="P529" s="9"/>
      <c r="Q529" s="9"/>
      <c r="R529" s="9">
        <f>ABS(R512-R$510)/(R$510-R$509)*100</f>
        <v>85.547849934712659</v>
      </c>
      <c r="S529" s="9">
        <f>ABS(S512-S$510)/(S$510-S$509)*100</f>
        <v>72.289872656268145</v>
      </c>
      <c r="T529" s="9">
        <f>ABS(T512-T$510)/(T$510-T$509)*100</f>
        <v>68.198769375508945</v>
      </c>
      <c r="U529" s="9">
        <f>ABS(U512-U$510)/(U$510-U$509)*100</f>
        <v>67.352336498290271</v>
      </c>
      <c r="V529" s="9">
        <f>ABS(V512-V$510)/(V$510-V$509)*100</f>
        <v>90.844284566257798</v>
      </c>
      <c r="W529" s="9"/>
      <c r="X529" s="9"/>
      <c r="Y529" s="9">
        <f t="shared" ref="Y529:BB529" si="63">ABS(Y512-Y$510)/(Y$510-Y$509)*100</f>
        <v>71.009596687909479</v>
      </c>
      <c r="Z529" s="9">
        <f t="shared" si="63"/>
        <v>54.704399869544865</v>
      </c>
      <c r="AA529" s="9">
        <f t="shared" si="63"/>
        <v>81.225074758791592</v>
      </c>
      <c r="AB529" s="9">
        <f t="shared" si="63"/>
        <v>70.369055134300993</v>
      </c>
      <c r="AC529" s="9">
        <f t="shared" si="63"/>
        <v>60.545128062893319</v>
      </c>
      <c r="AD529" s="9">
        <f t="shared" si="63"/>
        <v>64.154810973718028</v>
      </c>
      <c r="AE529" s="9">
        <f t="shared" si="63"/>
        <v>75.37027456260482</v>
      </c>
      <c r="AF529" s="9">
        <f t="shared" si="63"/>
        <v>85.25982074095532</v>
      </c>
      <c r="AG529" s="9">
        <f t="shared" si="63"/>
        <v>81.415443925465866</v>
      </c>
      <c r="AH529" s="9">
        <f t="shared" si="63"/>
        <v>65.698896696143606</v>
      </c>
      <c r="AI529" s="9">
        <f t="shared" si="63"/>
        <v>55.736707678540057</v>
      </c>
      <c r="AJ529" s="9">
        <f t="shared" si="63"/>
        <v>74.768924620327368</v>
      </c>
      <c r="AK529" s="9">
        <f t="shared" si="63"/>
        <v>63.37838530987402</v>
      </c>
      <c r="AL529" s="9">
        <f t="shared" si="63"/>
        <v>77.360104622240002</v>
      </c>
      <c r="AM529" s="9">
        <f t="shared" si="63"/>
        <v>73.151868610718253</v>
      </c>
      <c r="AN529" s="9">
        <f t="shared" si="63"/>
        <v>73.888942422288707</v>
      </c>
      <c r="AO529" s="9">
        <f t="shared" si="63"/>
        <v>70.763656938916412</v>
      </c>
      <c r="AP529" s="9">
        <f t="shared" si="63"/>
        <v>77.224973551346437</v>
      </c>
      <c r="AQ529" s="9">
        <f t="shared" si="63"/>
        <v>79.913265018630341</v>
      </c>
      <c r="AR529" s="9">
        <f t="shared" si="63"/>
        <v>74.933032593377035</v>
      </c>
      <c r="AS529" s="9">
        <f t="shared" si="63"/>
        <v>91.446238695046191</v>
      </c>
      <c r="AT529" s="9">
        <f t="shared" si="63"/>
        <v>88.359138905271479</v>
      </c>
      <c r="AU529" s="9">
        <f t="shared" si="63"/>
        <v>74.392517143225632</v>
      </c>
      <c r="AV529" s="9">
        <f t="shared" si="63"/>
        <v>70.837447913689303</v>
      </c>
      <c r="AW529" s="9">
        <f t="shared" si="63"/>
        <v>72.366379811747777</v>
      </c>
      <c r="AX529" s="9">
        <f t="shared" si="63"/>
        <v>83.152747619194855</v>
      </c>
      <c r="AY529" s="9">
        <f t="shared" si="63"/>
        <v>77.784217022767962</v>
      </c>
      <c r="AZ529" s="9">
        <f t="shared" si="63"/>
        <v>78.79094907793781</v>
      </c>
      <c r="BA529" s="9">
        <f t="shared" si="63"/>
        <v>62.190142845158526</v>
      </c>
      <c r="BB529" s="9">
        <f t="shared" si="63"/>
        <v>58.474503767338817</v>
      </c>
      <c r="BC529" s="9">
        <f t="shared" ref="BC529:BE529" si="64">ABS(BC512-BC$510)/(BC$510-BC$509)*100</f>
        <v>100</v>
      </c>
      <c r="BD529" s="9">
        <f t="shared" si="64"/>
        <v>89.742590083827906</v>
      </c>
      <c r="BE529" s="9">
        <f t="shared" si="64"/>
        <v>65.345805992191586</v>
      </c>
    </row>
    <row r="530" spans="1:57" x14ac:dyDescent="0.2">
      <c r="A530" s="7" t="str">
        <f>A3</f>
        <v>ACES Gerês/Cabreira</v>
      </c>
      <c r="B530" s="249">
        <v>80</v>
      </c>
      <c r="C530" s="250">
        <f>ABS(C514-C$510)/(C$510-C$509)*100</f>
        <v>87.649811557284451</v>
      </c>
      <c r="D530" s="250">
        <f t="shared" si="53"/>
        <v>24.342352136058128</v>
      </c>
      <c r="E530" s="250">
        <f t="shared" si="53"/>
        <v>8.0121573221680276</v>
      </c>
      <c r="F530" s="250">
        <f t="shared" si="53"/>
        <v>58.004998843739422</v>
      </c>
      <c r="G530" s="250">
        <f t="shared" si="53"/>
        <v>56.276913069591906</v>
      </c>
      <c r="H530" s="250"/>
      <c r="I530" s="250"/>
      <c r="J530" s="250">
        <f t="shared" ref="J530:N532" si="65">ABS(J514-J$510)/(J$510-J$509)*100</f>
        <v>53.601494227315804</v>
      </c>
      <c r="K530" s="250">
        <f t="shared" si="65"/>
        <v>58.41310106305523</v>
      </c>
      <c r="L530" s="250">
        <f t="shared" si="65"/>
        <v>79.520343841890437</v>
      </c>
      <c r="M530" s="250">
        <f t="shared" si="65"/>
        <v>77.964858944182154</v>
      </c>
      <c r="N530" s="250">
        <f t="shared" si="65"/>
        <v>22.998626088371054</v>
      </c>
      <c r="O530" s="250">
        <f t="shared" si="54"/>
        <v>23.207891276969466</v>
      </c>
      <c r="P530" s="250"/>
      <c r="Q530" s="250"/>
      <c r="R530" s="250">
        <f t="shared" ref="R530:V532" si="66">ABS(R514-R$510)/(R$510-R$509)*100</f>
        <v>88.353904889876162</v>
      </c>
      <c r="S530" s="250">
        <f t="shared" si="66"/>
        <v>90.612766499888494</v>
      </c>
      <c r="T530" s="250">
        <f t="shared" si="66"/>
        <v>53.875711763816312</v>
      </c>
      <c r="U530" s="250">
        <f t="shared" si="66"/>
        <v>8.6392965609891021</v>
      </c>
      <c r="V530" s="250">
        <f t="shared" si="66"/>
        <v>56.16770396943128</v>
      </c>
      <c r="W530" s="250"/>
      <c r="X530" s="250"/>
      <c r="Y530" s="250">
        <f t="shared" ref="Y530:BB530" si="67">ABS(Y514-Y$510)/(Y$510-Y$509)*100</f>
        <v>64.551025833855093</v>
      </c>
      <c r="Z530" s="250">
        <f t="shared" si="67"/>
        <v>64.046009118368858</v>
      </c>
      <c r="AA530" s="250">
        <f t="shared" si="67"/>
        <v>83.179997971922688</v>
      </c>
      <c r="AB530" s="250">
        <f t="shared" si="67"/>
        <v>45.171411080501997</v>
      </c>
      <c r="AC530" s="250">
        <f t="shared" si="67"/>
        <v>77.231404958677686</v>
      </c>
      <c r="AD530" s="250">
        <f t="shared" si="67"/>
        <v>77.50267461409139</v>
      </c>
      <c r="AE530" s="250">
        <f>IF(AE514="…",110,ABS(AE514-AE$510)/(AE$510-AE$509)*100)</f>
        <v>71.178831251450532</v>
      </c>
      <c r="AF530" s="250">
        <f t="shared" ref="AF530:AQ530" si="68">IF(AF514="…",110,ABS(AF514-AF$510)/(AF$510-AF$509)*100)</f>
        <v>74.916635137072205</v>
      </c>
      <c r="AG530" s="250">
        <f t="shared" si="68"/>
        <v>47.280812629325879</v>
      </c>
      <c r="AH530" s="250">
        <f t="shared" si="68"/>
        <v>44.667287883959119</v>
      </c>
      <c r="AI530" s="250">
        <f t="shared" si="68"/>
        <v>86.867886235871453</v>
      </c>
      <c r="AJ530" s="250">
        <f t="shared" si="68"/>
        <v>75.227592785204337</v>
      </c>
      <c r="AK530" s="250">
        <f t="shared" si="68"/>
        <v>120.70767186824074</v>
      </c>
      <c r="AL530" s="250">
        <f t="shared" si="68"/>
        <v>139.25836784101483</v>
      </c>
      <c r="AM530" s="250">
        <f t="shared" si="68"/>
        <v>133.78498906854966</v>
      </c>
      <c r="AN530" s="250">
        <f t="shared" si="68"/>
        <v>137.79471254849395</v>
      </c>
      <c r="AO530" s="250">
        <f t="shared" si="68"/>
        <v>158.76261386278</v>
      </c>
      <c r="AP530" s="250">
        <f t="shared" si="68"/>
        <v>119.6447114052706</v>
      </c>
      <c r="AQ530" s="250">
        <f t="shared" si="68"/>
        <v>110.26363751733435</v>
      </c>
      <c r="AR530" s="250">
        <f t="shared" si="67"/>
        <v>132.98257487231101</v>
      </c>
      <c r="AS530" s="250">
        <f t="shared" si="67"/>
        <v>102.45456344709038</v>
      </c>
      <c r="AT530" s="250">
        <f t="shared" si="67"/>
        <v>130.18116087501332</v>
      </c>
      <c r="AU530" s="250">
        <f t="shared" si="67"/>
        <v>100</v>
      </c>
      <c r="AV530" s="250">
        <f t="shared" si="67"/>
        <v>121.09287412554433</v>
      </c>
      <c r="AW530" s="250">
        <f t="shared" si="67"/>
        <v>121.38168102019853</v>
      </c>
      <c r="AX530" s="250">
        <f t="shared" si="67"/>
        <v>203.1637541808395</v>
      </c>
      <c r="AY530" s="250">
        <f t="shared" si="67"/>
        <v>162.39623281649159</v>
      </c>
      <c r="AZ530" s="250">
        <f t="shared" si="67"/>
        <v>204.83071524398406</v>
      </c>
      <c r="BA530" s="250">
        <f t="shared" si="67"/>
        <v>215.99375865759734</v>
      </c>
      <c r="BB530" s="250">
        <f t="shared" si="67"/>
        <v>169.14545165562771</v>
      </c>
      <c r="BC530" s="250">
        <f t="shared" ref="BC530:BE530" si="69">ABS(BC514-BC$510)/(BC$510-BC$509)*100</f>
        <v>100</v>
      </c>
      <c r="BD530" s="250">
        <f t="shared" si="69"/>
        <v>86.930345314383118</v>
      </c>
      <c r="BE530" s="250">
        <f t="shared" si="69"/>
        <v>15.261627906976763</v>
      </c>
    </row>
    <row r="531" spans="1:57" x14ac:dyDescent="0.2">
      <c r="A531" s="7" t="s">
        <v>58</v>
      </c>
      <c r="B531" s="7">
        <v>40</v>
      </c>
      <c r="C531" s="9">
        <f>ABS(C515-C$510)/(C$510-C$509)*100</f>
        <v>83.658847021776467</v>
      </c>
      <c r="D531" s="9">
        <f t="shared" si="53"/>
        <v>53.655086605578447</v>
      </c>
      <c r="E531" s="9">
        <f t="shared" si="53"/>
        <v>32.546241743303739</v>
      </c>
      <c r="F531" s="9">
        <f t="shared" si="53"/>
        <v>44.033558384340409</v>
      </c>
      <c r="G531" s="9">
        <f t="shared" si="53"/>
        <v>54.408333668083976</v>
      </c>
      <c r="H531" s="9"/>
      <c r="I531" s="9"/>
      <c r="J531" s="9">
        <f t="shared" si="65"/>
        <v>67.731440772081569</v>
      </c>
      <c r="K531" s="9">
        <f t="shared" si="65"/>
        <v>71.665365225105475</v>
      </c>
      <c r="L531" s="9">
        <f t="shared" si="65"/>
        <v>66.245113376195349</v>
      </c>
      <c r="M531" s="9">
        <f t="shared" si="65"/>
        <v>57.485903171104589</v>
      </c>
      <c r="N531" s="9">
        <f t="shared" si="65"/>
        <v>55.006480975744878</v>
      </c>
      <c r="O531" s="9">
        <f t="shared" si="54"/>
        <v>27.163483816118926</v>
      </c>
      <c r="P531" s="9"/>
      <c r="Q531" s="9"/>
      <c r="R531" s="9">
        <f t="shared" si="66"/>
        <v>70.598814410441108</v>
      </c>
      <c r="S531" s="9">
        <f t="shared" si="66"/>
        <v>73.503776410975519</v>
      </c>
      <c r="T531" s="9">
        <f t="shared" si="66"/>
        <v>53.171599834330188</v>
      </c>
      <c r="U531" s="9">
        <f t="shared" si="66"/>
        <v>50.174483356344169</v>
      </c>
      <c r="V531" s="9">
        <f t="shared" si="66"/>
        <v>82.249584547171025</v>
      </c>
      <c r="W531" s="9"/>
      <c r="X531" s="9"/>
      <c r="Y531" s="9">
        <f t="shared" ref="Y531:BB531" si="70">ABS(Y515-Y$510)/(Y$510-Y$509)*100</f>
        <v>45.401990991422679</v>
      </c>
      <c r="Z531" s="9">
        <f t="shared" si="70"/>
        <v>41.429742344061737</v>
      </c>
      <c r="AA531" s="9">
        <f t="shared" si="70"/>
        <v>77.476017200528375</v>
      </c>
      <c r="AB531" s="9">
        <f t="shared" si="70"/>
        <v>28.350000000000009</v>
      </c>
      <c r="AC531" s="9">
        <f t="shared" si="70"/>
        <v>45.450999999999993</v>
      </c>
      <c r="AD531" s="9">
        <f t="shared" si="70"/>
        <v>52.16</v>
      </c>
      <c r="AE531" s="9">
        <f t="shared" si="70"/>
        <v>59.724215180738128</v>
      </c>
      <c r="AF531" s="9">
        <f t="shared" si="70"/>
        <v>63.157973673609256</v>
      </c>
      <c r="AG531" s="9">
        <f t="shared" si="70"/>
        <v>68.719558623964815</v>
      </c>
      <c r="AH531" s="9">
        <f t="shared" si="70"/>
        <v>51.212407663163425</v>
      </c>
      <c r="AI531" s="9">
        <f t="shared" si="70"/>
        <v>38.89529003116661</v>
      </c>
      <c r="AJ531" s="9">
        <f t="shared" si="70"/>
        <v>60.429064572077763</v>
      </c>
      <c r="AK531" s="9">
        <f t="shared" si="70"/>
        <v>49.598826440245226</v>
      </c>
      <c r="AL531" s="9">
        <f t="shared" si="70"/>
        <v>61.1566296562197</v>
      </c>
      <c r="AM531" s="9">
        <f t="shared" si="70"/>
        <v>55.030517433902517</v>
      </c>
      <c r="AN531" s="9">
        <f t="shared" si="70"/>
        <v>66.490778398333262</v>
      </c>
      <c r="AO531" s="9">
        <f t="shared" si="70"/>
        <v>60.502363417639337</v>
      </c>
      <c r="AP531" s="9">
        <f t="shared" si="70"/>
        <v>68.379000112569415</v>
      </c>
      <c r="AQ531" s="9">
        <f t="shared" si="70"/>
        <v>69.493688326093263</v>
      </c>
      <c r="AR531" s="9">
        <f t="shared" si="70"/>
        <v>62.256314459391824</v>
      </c>
      <c r="AS531" s="9">
        <f t="shared" si="70"/>
        <v>84.362472571589777</v>
      </c>
      <c r="AT531" s="9">
        <f t="shared" si="70"/>
        <v>67.630735329238576</v>
      </c>
      <c r="AU531" s="9">
        <f t="shared" si="70"/>
        <v>61.602707210572007</v>
      </c>
      <c r="AV531" s="9">
        <f t="shared" si="70"/>
        <v>54.8428504301827</v>
      </c>
      <c r="AW531" s="9">
        <f t="shared" si="70"/>
        <v>57.281744808780921</v>
      </c>
      <c r="AX531" s="9">
        <f t="shared" si="70"/>
        <v>72.325567681029909</v>
      </c>
      <c r="AY531" s="9">
        <f t="shared" si="70"/>
        <v>70.113461738600606</v>
      </c>
      <c r="AZ531" s="9">
        <f t="shared" si="70"/>
        <v>60.149690692440075</v>
      </c>
      <c r="BA531" s="9">
        <f t="shared" si="70"/>
        <v>53.769515437938985</v>
      </c>
      <c r="BB531" s="9">
        <f t="shared" si="70"/>
        <v>46.104027678579229</v>
      </c>
      <c r="BC531" s="9">
        <f t="shared" ref="BC531:BE531" si="71">ABS(BC515-BC$510)/(BC$510-BC$509)*100</f>
        <v>56.117403225806449</v>
      </c>
      <c r="BD531" s="9">
        <f t="shared" si="71"/>
        <v>49.810173469387756</v>
      </c>
      <c r="BE531" s="9">
        <f t="shared" si="71"/>
        <v>27.777208139534899</v>
      </c>
    </row>
    <row r="532" spans="1:57" x14ac:dyDescent="0.2">
      <c r="A532" s="7" t="str">
        <f>A2</f>
        <v>ARS Norte</v>
      </c>
      <c r="B532" s="7">
        <v>15</v>
      </c>
      <c r="C532" s="9">
        <f>ABS(C516-C$510)/(C$510-C$509)*100</f>
        <v>86.752806622733189</v>
      </c>
      <c r="D532" s="9">
        <f t="shared" si="53"/>
        <v>42.954720038742444</v>
      </c>
      <c r="E532" s="9">
        <f t="shared" si="53"/>
        <v>22.670552659271735</v>
      </c>
      <c r="F532" s="9">
        <f t="shared" si="53"/>
        <v>48.299333351045554</v>
      </c>
      <c r="G532" s="9">
        <f t="shared" si="53"/>
        <v>59.096732926535765</v>
      </c>
      <c r="H532" s="9"/>
      <c r="I532" s="9"/>
      <c r="J532" s="9">
        <f t="shared" si="65"/>
        <v>33.845222434842661</v>
      </c>
      <c r="K532" s="9">
        <f t="shared" si="65"/>
        <v>42.497713770836341</v>
      </c>
      <c r="L532" s="9">
        <f t="shared" si="65"/>
        <v>67.396604746989013</v>
      </c>
      <c r="M532" s="9">
        <f t="shared" si="65"/>
        <v>67.987931772682828</v>
      </c>
      <c r="N532" s="9">
        <f t="shared" si="65"/>
        <v>56.343833264838182</v>
      </c>
      <c r="O532" s="9">
        <f t="shared" si="54"/>
        <v>26.410037618185701</v>
      </c>
      <c r="P532" s="9"/>
      <c r="Q532" s="9"/>
      <c r="R532" s="9">
        <f t="shared" si="66"/>
        <v>78.040151640056592</v>
      </c>
      <c r="S532" s="9">
        <f t="shared" si="66"/>
        <v>82.276628004574974</v>
      </c>
      <c r="T532" s="9">
        <f t="shared" si="66"/>
        <v>34.577915966807879</v>
      </c>
      <c r="U532" s="9">
        <f t="shared" si="66"/>
        <v>22.23259556167509</v>
      </c>
      <c r="V532" s="9">
        <f t="shared" si="66"/>
        <v>70.611090824214799</v>
      </c>
      <c r="W532" s="9"/>
      <c r="X532" s="9"/>
      <c r="Y532" s="9">
        <f t="shared" ref="Y532:BB532" si="72">ABS(Y516-Y$510)/(Y$510-Y$509)*100</f>
        <v>53.315585320766324</v>
      </c>
      <c r="Z532" s="9">
        <f t="shared" si="72"/>
        <v>43.909501796890751</v>
      </c>
      <c r="AA532" s="9">
        <f t="shared" si="72"/>
        <v>88.582463217218859</v>
      </c>
      <c r="AB532" s="9">
        <f t="shared" si="72"/>
        <v>30.045371008499888</v>
      </c>
      <c r="AC532" s="9">
        <f t="shared" si="72"/>
        <v>45.989034655902323</v>
      </c>
      <c r="AD532" s="9">
        <f t="shared" si="72"/>
        <v>55.56210498739236</v>
      </c>
      <c r="AE532" s="9">
        <f t="shared" si="72"/>
        <v>51.371730777899252</v>
      </c>
      <c r="AF532" s="9">
        <f t="shared" si="72"/>
        <v>70.403317789578551</v>
      </c>
      <c r="AG532" s="9">
        <f t="shared" si="72"/>
        <v>47.460806012592521</v>
      </c>
      <c r="AH532" s="9">
        <f t="shared" si="72"/>
        <v>34.748119600409829</v>
      </c>
      <c r="AI532" s="9">
        <f t="shared" si="72"/>
        <v>54.23689472902705</v>
      </c>
      <c r="AJ532" s="9">
        <f t="shared" si="72"/>
        <v>73.356856003615349</v>
      </c>
      <c r="AK532" s="9">
        <f t="shared" si="72"/>
        <v>57.158053849101961</v>
      </c>
      <c r="AL532" s="9">
        <f t="shared" si="72"/>
        <v>65.931072180369554</v>
      </c>
      <c r="AM532" s="9">
        <f t="shared" si="72"/>
        <v>58.897545326650167</v>
      </c>
      <c r="AN532" s="9">
        <f t="shared" si="72"/>
        <v>72.692240528834105</v>
      </c>
      <c r="AO532" s="9">
        <f t="shared" si="72"/>
        <v>65.690750886052356</v>
      </c>
      <c r="AP532" s="9">
        <f t="shared" si="72"/>
        <v>70.769613118907586</v>
      </c>
      <c r="AQ532" s="9">
        <f t="shared" si="72"/>
        <v>69.198529042801312</v>
      </c>
      <c r="AR532" s="9">
        <f t="shared" si="72"/>
        <v>58.134009551714861</v>
      </c>
      <c r="AS532" s="9">
        <f t="shared" si="72"/>
        <v>75.341238994716804</v>
      </c>
      <c r="AT532" s="9">
        <f t="shared" si="72"/>
        <v>76.793884672248382</v>
      </c>
      <c r="AU532" s="9">
        <f t="shared" si="72"/>
        <v>66.926057915926989</v>
      </c>
      <c r="AV532" s="9">
        <f t="shared" si="72"/>
        <v>66.701480924029752</v>
      </c>
      <c r="AW532" s="9">
        <f t="shared" si="72"/>
        <v>62.658603421798112</v>
      </c>
      <c r="AX532" s="9">
        <f t="shared" si="72"/>
        <v>71.400400203145281</v>
      </c>
      <c r="AY532" s="9">
        <f t="shared" si="72"/>
        <v>61.202270947486362</v>
      </c>
      <c r="AZ532" s="9">
        <f t="shared" si="72"/>
        <v>51.952705638385545</v>
      </c>
      <c r="BA532" s="9">
        <f t="shared" si="72"/>
        <v>44.484121858747791</v>
      </c>
      <c r="BB532" s="9">
        <f t="shared" si="72"/>
        <v>26.834321413188455</v>
      </c>
      <c r="BC532" s="9">
        <f t="shared" ref="BC532:BE532" si="73">ABS(BC516-BC$510)/(BC$510-BC$509)*100</f>
        <v>71.898830764259486</v>
      </c>
      <c r="BD532" s="9">
        <f t="shared" si="73"/>
        <v>67.098405848115732</v>
      </c>
      <c r="BE532" s="9">
        <f t="shared" si="73"/>
        <v>18.561662727389027</v>
      </c>
    </row>
    <row r="534" spans="1:57" x14ac:dyDescent="0.2">
      <c r="A534" s="7" t="s">
        <v>759</v>
      </c>
      <c r="B534" s="7">
        <v>25</v>
      </c>
      <c r="C534" s="9">
        <f>C528</f>
        <v>56.527552839917874</v>
      </c>
      <c r="D534" s="9">
        <f>D528</f>
        <v>28.426029437682608</v>
      </c>
      <c r="E534" s="9">
        <f>E528</f>
        <v>19.342504092103955</v>
      </c>
      <c r="F534" s="9">
        <f>F528</f>
        <v>37.837408747109379</v>
      </c>
      <c r="G534" s="9">
        <f>G528</f>
        <v>46.679612077692084</v>
      </c>
      <c r="H534" s="9"/>
      <c r="I534" s="9"/>
      <c r="J534" s="9">
        <f t="shared" ref="J534:O534" si="74">J528</f>
        <v>64.590555559497687</v>
      </c>
      <c r="K534" s="9">
        <f t="shared" si="74"/>
        <v>63.006571333500183</v>
      </c>
      <c r="L534" s="9">
        <f t="shared" si="74"/>
        <v>58.81357818347832</v>
      </c>
      <c r="M534" s="9">
        <f t="shared" si="74"/>
        <v>74.366747984857511</v>
      </c>
      <c r="N534" s="9">
        <f t="shared" si="74"/>
        <v>29.937046767729399</v>
      </c>
      <c r="O534" s="9">
        <f t="shared" si="74"/>
        <v>43.299656974209896</v>
      </c>
      <c r="P534" s="9"/>
      <c r="Q534" s="9"/>
      <c r="R534" s="9">
        <f>R528</f>
        <v>68.220442985274602</v>
      </c>
      <c r="S534" s="9">
        <f>S528</f>
        <v>44.093510353881534</v>
      </c>
      <c r="T534" s="9">
        <f>T528</f>
        <v>39.55252236156894</v>
      </c>
      <c r="U534" s="9">
        <f>U528</f>
        <v>23.079606182444813</v>
      </c>
      <c r="V534" s="9">
        <f>V528</f>
        <v>73.391250132569823</v>
      </c>
      <c r="W534" s="9"/>
      <c r="X534" s="9"/>
      <c r="Y534" s="9">
        <f t="shared" ref="Y534:AD534" si="75">Y528</f>
        <v>38.346701750234594</v>
      </c>
      <c r="Z534" s="9">
        <f t="shared" si="75"/>
        <v>32.3986474248115</v>
      </c>
      <c r="AA534" s="9">
        <f t="shared" si="75"/>
        <v>39.358055150607029</v>
      </c>
      <c r="AB534" s="9">
        <f t="shared" si="75"/>
        <v>46.982080158527076</v>
      </c>
      <c r="AC534" s="9">
        <f t="shared" si="75"/>
        <v>37.383353500411744</v>
      </c>
      <c r="AD534" s="9">
        <f t="shared" si="75"/>
        <v>46.023311511508339</v>
      </c>
      <c r="AE534" s="9">
        <f>AE528</f>
        <v>49.206346272362261</v>
      </c>
      <c r="AF534" s="9">
        <f>AF528</f>
        <v>58.375857577042588</v>
      </c>
      <c r="AG534" s="9">
        <f t="shared" ref="AG534:AQ534" si="76">AG528</f>
        <v>57.826472823512397</v>
      </c>
      <c r="AH534" s="9">
        <f t="shared" si="76"/>
        <v>34.63649162295814</v>
      </c>
      <c r="AI534" s="9">
        <f t="shared" si="76"/>
        <v>23.913479661732275</v>
      </c>
      <c r="AJ534" s="9">
        <f t="shared" si="76"/>
        <v>47.314050593548536</v>
      </c>
      <c r="AK534" s="9">
        <f t="shared" si="76"/>
        <v>37.353934171394435</v>
      </c>
      <c r="AL534" s="9">
        <f t="shared" si="76"/>
        <v>51.469513729121516</v>
      </c>
      <c r="AM534" s="9">
        <f t="shared" si="76"/>
        <v>43.209340742044333</v>
      </c>
      <c r="AN534" s="9">
        <f t="shared" si="76"/>
        <v>54.610393406878188</v>
      </c>
      <c r="AO534" s="9">
        <f t="shared" si="76"/>
        <v>35.367088039552115</v>
      </c>
      <c r="AP534" s="9">
        <f t="shared" si="76"/>
        <v>51.501894911673865</v>
      </c>
      <c r="AQ534" s="9">
        <f t="shared" si="76"/>
        <v>58.309021371520778</v>
      </c>
      <c r="AR534" s="9">
        <f t="shared" ref="AR534:AY534" si="77">AR528</f>
        <v>50.25306780952279</v>
      </c>
      <c r="AS534" s="9">
        <f t="shared" si="77"/>
        <v>78.616451521141954</v>
      </c>
      <c r="AT534" s="9">
        <f t="shared" si="77"/>
        <v>44.138575752351827</v>
      </c>
      <c r="AU534" s="9">
        <f t="shared" si="77"/>
        <v>46.990766831023059</v>
      </c>
      <c r="AV534" s="9">
        <f t="shared" si="77"/>
        <v>36.545156374899442</v>
      </c>
      <c r="AW534" s="9">
        <f t="shared" si="77"/>
        <v>43.810125202930863</v>
      </c>
      <c r="AX534" s="9">
        <f t="shared" si="77"/>
        <v>52.827764387439771</v>
      </c>
      <c r="AY534" s="9">
        <f t="shared" si="77"/>
        <v>56.493062176956819</v>
      </c>
      <c r="AZ534" s="9">
        <f t="shared" ref="AZ534:BE534" si="78">AZ528</f>
        <v>41.476302720553171</v>
      </c>
      <c r="BA534" s="9">
        <f t="shared" si="78"/>
        <v>31.03053848078644</v>
      </c>
      <c r="BB534" s="9">
        <f t="shared" si="78"/>
        <v>25.796905825929777</v>
      </c>
      <c r="BC534" s="9">
        <f t="shared" si="78"/>
        <v>75.350696638900644</v>
      </c>
      <c r="BD534" s="9">
        <f t="shared" si="78"/>
        <v>73.427132016314303</v>
      </c>
      <c r="BE534" s="9">
        <f t="shared" si="78"/>
        <v>28.269087306407453</v>
      </c>
    </row>
    <row r="535" spans="1:57" x14ac:dyDescent="0.2">
      <c r="A535" s="7" t="s">
        <v>760</v>
      </c>
      <c r="B535" s="7">
        <v>25</v>
      </c>
      <c r="C535" s="9">
        <f>C527-C528</f>
        <v>20.744637328250477</v>
      </c>
      <c r="D535" s="9">
        <f>D527-D528</f>
        <v>13.570542175411447</v>
      </c>
      <c r="E535" s="9">
        <f>E527-E528</f>
        <v>9.051106972696946</v>
      </c>
      <c r="F535" s="9">
        <f>F527-F528</f>
        <v>7.6349948379823971</v>
      </c>
      <c r="G535" s="9">
        <f>G527-G528</f>
        <v>12.34923375856026</v>
      </c>
      <c r="H535" s="9"/>
      <c r="I535" s="9"/>
      <c r="J535" s="9">
        <f t="shared" ref="J535:O535" si="79">J527-J528</f>
        <v>10.611442694240168</v>
      </c>
      <c r="K535" s="9">
        <f t="shared" si="79"/>
        <v>12.142649576414122</v>
      </c>
      <c r="L535" s="9">
        <f t="shared" si="79"/>
        <v>8.6393953929887388</v>
      </c>
      <c r="M535" s="9">
        <f t="shared" si="79"/>
        <v>7.7573157682559213</v>
      </c>
      <c r="N535" s="9">
        <f t="shared" si="79"/>
        <v>19.756100165680984</v>
      </c>
      <c r="O535" s="9">
        <f t="shared" si="79"/>
        <v>-21.818476383158639</v>
      </c>
      <c r="P535" s="9"/>
      <c r="Q535" s="9"/>
      <c r="R535" s="9">
        <f>R527-R528</f>
        <v>10.259620583936069</v>
      </c>
      <c r="S535" s="9">
        <f>S527-S528</f>
        <v>13.832038211380045</v>
      </c>
      <c r="T535" s="9">
        <f>T527-T528</f>
        <v>15.317316422896035</v>
      </c>
      <c r="U535" s="9">
        <f>U527-U528</f>
        <v>25.41994261492281</v>
      </c>
      <c r="V535" s="9">
        <f>V527-V528</f>
        <v>9.4444287865588592</v>
      </c>
      <c r="W535" s="9"/>
      <c r="X535" s="9"/>
      <c r="Y535" s="9">
        <f t="shared" ref="Y535:AD535" si="80">Y527-Y528</f>
        <v>16.766928585306346</v>
      </c>
      <c r="Z535" s="9">
        <f t="shared" si="80"/>
        <v>10.749228116443028</v>
      </c>
      <c r="AA535" s="9">
        <f t="shared" si="80"/>
        <v>29.775572869320058</v>
      </c>
      <c r="AB535" s="9">
        <f t="shared" si="80"/>
        <v>10.145864875766982</v>
      </c>
      <c r="AC535" s="9">
        <f t="shared" si="80"/>
        <v>11.503471785791831</v>
      </c>
      <c r="AD535" s="9">
        <f t="shared" si="80"/>
        <v>11.099837581777059</v>
      </c>
      <c r="AE535" s="9">
        <f>AE527-AE528</f>
        <v>13.344764000217189</v>
      </c>
      <c r="AF535" s="9">
        <f>AF527-AF528</f>
        <v>11.006359081668244</v>
      </c>
      <c r="AG535" s="9">
        <f t="shared" ref="AG535:AQ535" si="81">AG527-AG528</f>
        <v>15.052703284476173</v>
      </c>
      <c r="AH535" s="9">
        <f t="shared" si="81"/>
        <v>16.160280792752353</v>
      </c>
      <c r="AI535" s="9">
        <f t="shared" si="81"/>
        <v>14.596693927772343</v>
      </c>
      <c r="AJ535" s="9">
        <f t="shared" si="81"/>
        <v>8.7285741052064907</v>
      </c>
      <c r="AK535" s="9">
        <f t="shared" si="81"/>
        <v>10.616950889272715</v>
      </c>
      <c r="AL535" s="9">
        <f t="shared" si="81"/>
        <v>10.941267851572889</v>
      </c>
      <c r="AM535" s="9">
        <f t="shared" si="81"/>
        <v>8.4349447263549351</v>
      </c>
      <c r="AN535" s="9">
        <f t="shared" si="81"/>
        <v>12.91125993584194</v>
      </c>
      <c r="AO535" s="9">
        <f t="shared" si="81"/>
        <v>23.664210503311573</v>
      </c>
      <c r="AP535" s="9">
        <f t="shared" si="81"/>
        <v>15.398540356200506</v>
      </c>
      <c r="AQ535" s="9">
        <f t="shared" si="81"/>
        <v>10.172973922944088</v>
      </c>
      <c r="AR535" s="9">
        <f t="shared" ref="AR535:AY535" si="82">AR527-AR528</f>
        <v>12.911751574820585</v>
      </c>
      <c r="AS535" s="9">
        <f t="shared" si="82"/>
        <v>8.14560287289342</v>
      </c>
      <c r="AT535" s="9">
        <f t="shared" si="82"/>
        <v>23.748628412316606</v>
      </c>
      <c r="AU535" s="9">
        <f t="shared" si="82"/>
        <v>17.468264181222786</v>
      </c>
      <c r="AV535" s="9">
        <f t="shared" si="82"/>
        <v>16.595500593345754</v>
      </c>
      <c r="AW535" s="9">
        <f t="shared" si="82"/>
        <v>16.609966471830774</v>
      </c>
      <c r="AX535" s="9">
        <f t="shared" si="82"/>
        <v>18.282602983756959</v>
      </c>
      <c r="AY535" s="9">
        <f t="shared" si="82"/>
        <v>8.1111970774533901</v>
      </c>
      <c r="AZ535" s="9">
        <f t="shared" ref="AZ535:BE535" si="83">AZ527-AZ528</f>
        <v>16.047818571544617</v>
      </c>
      <c r="BA535" s="9">
        <f t="shared" si="83"/>
        <v>13.466580484097953</v>
      </c>
      <c r="BB535" s="9">
        <f t="shared" si="83"/>
        <v>12.728683573923028</v>
      </c>
      <c r="BC535" s="9">
        <f t="shared" si="83"/>
        <v>12.798697247297142</v>
      </c>
      <c r="BD535" s="9">
        <f t="shared" si="83"/>
        <v>9.1663987217072247</v>
      </c>
      <c r="BE535" s="9">
        <f t="shared" si="83"/>
        <v>22.17919762704474</v>
      </c>
    </row>
    <row r="536" spans="1:57" x14ac:dyDescent="0.2">
      <c r="A536" s="7" t="s">
        <v>761</v>
      </c>
      <c r="B536" s="7">
        <v>25</v>
      </c>
      <c r="C536" s="9">
        <f>C529-C527</f>
        <v>9.7250997039835028</v>
      </c>
      <c r="D536" s="9">
        <f>D529-D527</f>
        <v>11.853150980809062</v>
      </c>
      <c r="E536" s="9">
        <f>E529-E527</f>
        <v>11.089755118397129</v>
      </c>
      <c r="F536" s="9">
        <f>F529-F527</f>
        <v>15.624518433751639</v>
      </c>
      <c r="G536" s="9">
        <f>G529-G527</f>
        <v>14.142070943537391</v>
      </c>
      <c r="H536" s="9"/>
      <c r="I536" s="9"/>
      <c r="J536" s="9">
        <f t="shared" ref="J536:O536" si="84">J529-J527</f>
        <v>8.1207389345752858</v>
      </c>
      <c r="K536" s="9">
        <f t="shared" si="84"/>
        <v>10.469334346477837</v>
      </c>
      <c r="L536" s="9">
        <f t="shared" si="84"/>
        <v>12.776438935391823</v>
      </c>
      <c r="M536" s="9">
        <f t="shared" si="84"/>
        <v>8.5064162598644231</v>
      </c>
      <c r="N536" s="9">
        <f t="shared" si="84"/>
        <v>19.896629670493745</v>
      </c>
      <c r="O536" s="9">
        <f t="shared" si="84"/>
        <v>17.95388878726142</v>
      </c>
      <c r="P536" s="9"/>
      <c r="Q536" s="9"/>
      <c r="R536" s="9">
        <f>R529-R527</f>
        <v>7.0677863655019877</v>
      </c>
      <c r="S536" s="9">
        <f>S529-S527</f>
        <v>14.364324091006566</v>
      </c>
      <c r="T536" s="9">
        <f>T529-T527</f>
        <v>13.328930591043971</v>
      </c>
      <c r="U536" s="9">
        <f>U529-U527</f>
        <v>18.852787700922647</v>
      </c>
      <c r="V536" s="9">
        <f>V529-V527</f>
        <v>8.0086056471291158</v>
      </c>
      <c r="W536" s="9"/>
      <c r="X536" s="9"/>
      <c r="Y536" s="9">
        <f t="shared" ref="Y536:AD536" si="85">Y529-Y527</f>
        <v>15.895966352368539</v>
      </c>
      <c r="Z536" s="9">
        <f t="shared" si="85"/>
        <v>11.556524328290337</v>
      </c>
      <c r="AA536" s="9">
        <f t="shared" si="85"/>
        <v>12.091446738864505</v>
      </c>
      <c r="AB536" s="9">
        <f t="shared" si="85"/>
        <v>13.241110100006935</v>
      </c>
      <c r="AC536" s="9">
        <f t="shared" si="85"/>
        <v>11.658302776689744</v>
      </c>
      <c r="AD536" s="9">
        <f t="shared" si="85"/>
        <v>7.0316618804326296</v>
      </c>
      <c r="AE536" s="9">
        <f>AE529-AE527</f>
        <v>12.81916429002537</v>
      </c>
      <c r="AF536" s="9">
        <f>AF529-AF527</f>
        <v>15.877604082244488</v>
      </c>
      <c r="AG536" s="9">
        <f t="shared" ref="AG536:AQ536" si="86">AG529-AG527</f>
        <v>8.5362678174772952</v>
      </c>
      <c r="AH536" s="9">
        <f t="shared" si="86"/>
        <v>14.902124280433114</v>
      </c>
      <c r="AI536" s="9">
        <f t="shared" si="86"/>
        <v>17.226534089035439</v>
      </c>
      <c r="AJ536" s="9">
        <f t="shared" si="86"/>
        <v>18.726299921572341</v>
      </c>
      <c r="AK536" s="9">
        <f t="shared" si="86"/>
        <v>15.407500249206869</v>
      </c>
      <c r="AL536" s="9">
        <f t="shared" si="86"/>
        <v>14.949323041545597</v>
      </c>
      <c r="AM536" s="9">
        <f t="shared" si="86"/>
        <v>21.507583142318985</v>
      </c>
      <c r="AN536" s="9">
        <f t="shared" si="86"/>
        <v>6.3672890795685788</v>
      </c>
      <c r="AO536" s="9">
        <f t="shared" si="86"/>
        <v>11.732358396052724</v>
      </c>
      <c r="AP536" s="9">
        <f t="shared" si="86"/>
        <v>10.324538283472066</v>
      </c>
      <c r="AQ536" s="9">
        <f t="shared" si="86"/>
        <v>11.431269724165475</v>
      </c>
      <c r="AR536" s="9">
        <f t="shared" ref="AR536:AY536" si="87">AR529-AR527</f>
        <v>11.768213209033661</v>
      </c>
      <c r="AS536" s="9">
        <f t="shared" si="87"/>
        <v>4.6841843010108164</v>
      </c>
      <c r="AT536" s="9">
        <f t="shared" si="87"/>
        <v>20.471934740603047</v>
      </c>
      <c r="AU536" s="9">
        <f t="shared" si="87"/>
        <v>9.9334861309797873</v>
      </c>
      <c r="AV536" s="9">
        <f t="shared" si="87"/>
        <v>17.696790945444107</v>
      </c>
      <c r="AW536" s="9">
        <f t="shared" si="87"/>
        <v>11.946288136986141</v>
      </c>
      <c r="AX536" s="9">
        <f t="shared" si="87"/>
        <v>12.042380247998125</v>
      </c>
      <c r="AY536" s="9">
        <f t="shared" si="87"/>
        <v>13.179957768357752</v>
      </c>
      <c r="AZ536" s="9">
        <f t="shared" ref="AZ536:BE536" si="88">AZ529-AZ527</f>
        <v>21.266827785840022</v>
      </c>
      <c r="BA536" s="9">
        <f t="shared" si="88"/>
        <v>17.693023880274133</v>
      </c>
      <c r="BB536" s="9">
        <f t="shared" si="88"/>
        <v>19.948914367486012</v>
      </c>
      <c r="BC536" s="9">
        <f t="shared" si="88"/>
        <v>11.850606113802215</v>
      </c>
      <c r="BD536" s="9">
        <f t="shared" si="88"/>
        <v>7.1490593458063785</v>
      </c>
      <c r="BE536" s="9">
        <f t="shared" si="88"/>
        <v>14.897521058739393</v>
      </c>
    </row>
    <row r="537" spans="1:57" x14ac:dyDescent="0.2">
      <c r="A537" s="7" t="s">
        <v>762</v>
      </c>
      <c r="C537" s="9">
        <f>C528-C525</f>
        <v>56.527552839917874</v>
      </c>
      <c r="D537" s="9">
        <f>D528-D525</f>
        <v>28.426029437682608</v>
      </c>
      <c r="E537" s="9">
        <f>E528-E525</f>
        <v>19.342504092103955</v>
      </c>
      <c r="F537" s="9">
        <f>F528-F525</f>
        <v>37.837408747109379</v>
      </c>
      <c r="G537" s="9">
        <f>G528-G525</f>
        <v>46.679612077692084</v>
      </c>
      <c r="H537" s="9"/>
      <c r="I537" s="9"/>
      <c r="J537" s="9">
        <f t="shared" ref="J537:O537" si="89">J528-J525</f>
        <v>64.590555559497687</v>
      </c>
      <c r="K537" s="9">
        <f t="shared" si="89"/>
        <v>63.006571333500183</v>
      </c>
      <c r="L537" s="9">
        <f t="shared" si="89"/>
        <v>58.81357818347832</v>
      </c>
      <c r="M537" s="9">
        <f t="shared" si="89"/>
        <v>74.366747984857511</v>
      </c>
      <c r="N537" s="9">
        <f t="shared" si="89"/>
        <v>29.937046767729399</v>
      </c>
      <c r="O537" s="9">
        <f t="shared" si="89"/>
        <v>43.299656974209896</v>
      </c>
      <c r="P537" s="9"/>
      <c r="Q537" s="9"/>
      <c r="R537" s="9">
        <f>R528-R525</f>
        <v>68.220442985274602</v>
      </c>
      <c r="S537" s="9">
        <f>S528-S525</f>
        <v>44.093510353881534</v>
      </c>
      <c r="T537" s="9">
        <f>T528-T525</f>
        <v>39.55252236156894</v>
      </c>
      <c r="U537" s="9">
        <f>U528-U525</f>
        <v>23.079606182444813</v>
      </c>
      <c r="V537" s="9">
        <f>V528-V525</f>
        <v>73.391250132569823</v>
      </c>
      <c r="W537" s="9"/>
      <c r="X537" s="9"/>
      <c r="Y537" s="9">
        <f t="shared" ref="Y537:AD537" si="90">Y528-Y525</f>
        <v>38.346701750234594</v>
      </c>
      <c r="Z537" s="9">
        <f t="shared" si="90"/>
        <v>32.3986474248115</v>
      </c>
      <c r="AA537" s="9">
        <f t="shared" si="90"/>
        <v>39.358055150607029</v>
      </c>
      <c r="AB537" s="9">
        <f t="shared" si="90"/>
        <v>46.982080158527076</v>
      </c>
      <c r="AC537" s="9">
        <f t="shared" si="90"/>
        <v>37.383353500411744</v>
      </c>
      <c r="AD537" s="9">
        <f t="shared" si="90"/>
        <v>46.023311511508339</v>
      </c>
      <c r="AE537" s="9">
        <f>AE528-AE525</f>
        <v>49.206346272362261</v>
      </c>
      <c r="AF537" s="9">
        <f>AF528-AF525</f>
        <v>58.375857577042588</v>
      </c>
      <c r="AG537" s="9">
        <f t="shared" ref="AG537:AQ537" si="91">AG528-AG525</f>
        <v>57.826472823512397</v>
      </c>
      <c r="AH537" s="9">
        <f t="shared" si="91"/>
        <v>34.63649162295814</v>
      </c>
      <c r="AI537" s="9">
        <f t="shared" si="91"/>
        <v>23.913479661732275</v>
      </c>
      <c r="AJ537" s="9">
        <f t="shared" si="91"/>
        <v>47.314050593548536</v>
      </c>
      <c r="AK537" s="9">
        <f t="shared" si="91"/>
        <v>37.353934171394435</v>
      </c>
      <c r="AL537" s="9">
        <f t="shared" si="91"/>
        <v>51.469513729121516</v>
      </c>
      <c r="AM537" s="9">
        <f t="shared" si="91"/>
        <v>43.209340742044333</v>
      </c>
      <c r="AN537" s="9">
        <f t="shared" si="91"/>
        <v>54.610393406878188</v>
      </c>
      <c r="AO537" s="9">
        <f t="shared" si="91"/>
        <v>35.367088039552115</v>
      </c>
      <c r="AP537" s="9">
        <f t="shared" si="91"/>
        <v>51.501894911673865</v>
      </c>
      <c r="AQ537" s="9">
        <f t="shared" si="91"/>
        <v>58.309021371520778</v>
      </c>
      <c r="AR537" s="9">
        <f t="shared" ref="AR537:AY537" si="92">AR528-AR525</f>
        <v>50.25306780952279</v>
      </c>
      <c r="AS537" s="9">
        <f t="shared" si="92"/>
        <v>78.616451521141954</v>
      </c>
      <c r="AT537" s="9">
        <f t="shared" si="92"/>
        <v>44.138575752351827</v>
      </c>
      <c r="AU537" s="9">
        <f t="shared" si="92"/>
        <v>46.990766831023059</v>
      </c>
      <c r="AV537" s="9">
        <f t="shared" si="92"/>
        <v>36.545156374899442</v>
      </c>
      <c r="AW537" s="9">
        <f t="shared" si="92"/>
        <v>43.810125202930863</v>
      </c>
      <c r="AX537" s="9">
        <f t="shared" si="92"/>
        <v>52.827764387439771</v>
      </c>
      <c r="AY537" s="9">
        <f t="shared" si="92"/>
        <v>56.493062176956819</v>
      </c>
      <c r="AZ537" s="9">
        <f t="shared" ref="AZ537:BE537" si="93">AZ528-AZ525</f>
        <v>41.476302720553171</v>
      </c>
      <c r="BA537" s="9">
        <f t="shared" si="93"/>
        <v>31.03053848078644</v>
      </c>
      <c r="BB537" s="9">
        <f t="shared" si="93"/>
        <v>25.796905825929777</v>
      </c>
      <c r="BC537" s="9">
        <f t="shared" si="93"/>
        <v>75.350696638900644</v>
      </c>
      <c r="BD537" s="9">
        <f t="shared" si="93"/>
        <v>73.427132016314303</v>
      </c>
      <c r="BE537" s="9">
        <f t="shared" si="93"/>
        <v>28.269087306407453</v>
      </c>
    </row>
    <row r="538" spans="1:57" x14ac:dyDescent="0.2">
      <c r="A538" s="7" t="s">
        <v>763</v>
      </c>
      <c r="B538" s="7">
        <v>25</v>
      </c>
      <c r="C538" s="9">
        <f>C526-C529</f>
        <v>13.002710127848147</v>
      </c>
      <c r="D538" s="9">
        <f>D526-D529</f>
        <v>46.150277406096883</v>
      </c>
      <c r="E538" s="9">
        <f>E526-E529</f>
        <v>60.516633816801971</v>
      </c>
      <c r="F538" s="9">
        <f>F526-F529</f>
        <v>38.903077981156585</v>
      </c>
      <c r="G538" s="9">
        <f>G526-G529</f>
        <v>26.829083220210265</v>
      </c>
      <c r="H538" s="9"/>
      <c r="I538" s="9"/>
      <c r="J538" s="9">
        <f t="shared" ref="J538:O538" si="94">J526-J529</f>
        <v>16.677262811686859</v>
      </c>
      <c r="K538" s="9">
        <f t="shared" si="94"/>
        <v>14.381444743607858</v>
      </c>
      <c r="L538" s="9">
        <f t="shared" si="94"/>
        <v>19.770587488141118</v>
      </c>
      <c r="M538" s="9">
        <f t="shared" si="94"/>
        <v>9.3695199870221444</v>
      </c>
      <c r="N538" s="9">
        <f t="shared" si="94"/>
        <v>30.410223396095873</v>
      </c>
      <c r="O538" s="9">
        <f t="shared" si="94"/>
        <v>60.564930621687324</v>
      </c>
      <c r="P538" s="9"/>
      <c r="Q538" s="9"/>
      <c r="R538" s="9">
        <f>R526-R529</f>
        <v>14.452150065287341</v>
      </c>
      <c r="S538" s="9">
        <f>S526-S529</f>
        <v>27.710127343731855</v>
      </c>
      <c r="T538" s="9">
        <f>T526-T529</f>
        <v>31.801230624491055</v>
      </c>
      <c r="U538" s="9">
        <f>U526-U529</f>
        <v>32.647663501709729</v>
      </c>
      <c r="V538" s="9">
        <f>V526-V529</f>
        <v>9.155715433742202</v>
      </c>
      <c r="W538" s="9"/>
      <c r="X538" s="9"/>
      <c r="Y538" s="9">
        <f t="shared" ref="Y538:AD538" si="95">Y526-Y529</f>
        <v>28.990403312090521</v>
      </c>
      <c r="Z538" s="9">
        <f t="shared" si="95"/>
        <v>45.295600130455135</v>
      </c>
      <c r="AA538" s="9">
        <f t="shared" si="95"/>
        <v>18.774925241208408</v>
      </c>
      <c r="AB538" s="9">
        <f t="shared" si="95"/>
        <v>29.630944865699007</v>
      </c>
      <c r="AC538" s="9">
        <f t="shared" si="95"/>
        <v>39.454871937106681</v>
      </c>
      <c r="AD538" s="9">
        <f t="shared" si="95"/>
        <v>35.845189026281972</v>
      </c>
      <c r="AE538" s="9">
        <f>AE526-AE529</f>
        <v>24.62972543739518</v>
      </c>
      <c r="AF538" s="9">
        <f>AF526-AF529</f>
        <v>14.74017925904468</v>
      </c>
      <c r="AG538" s="9">
        <f t="shared" ref="AG538:AQ538" si="96">AG526-AG529</f>
        <v>18.584556074534134</v>
      </c>
      <c r="AH538" s="9">
        <f t="shared" si="96"/>
        <v>34.301103303856394</v>
      </c>
      <c r="AI538" s="9">
        <f t="shared" si="96"/>
        <v>44.263292321459943</v>
      </c>
      <c r="AJ538" s="9">
        <f t="shared" si="96"/>
        <v>25.231075379672632</v>
      </c>
      <c r="AK538" s="9">
        <f t="shared" si="96"/>
        <v>36.62161469012598</v>
      </c>
      <c r="AL538" s="9">
        <f t="shared" si="96"/>
        <v>22.639895377759998</v>
      </c>
      <c r="AM538" s="9">
        <f t="shared" si="96"/>
        <v>26.848131389281747</v>
      </c>
      <c r="AN538" s="9">
        <f t="shared" si="96"/>
        <v>26.111057577711293</v>
      </c>
      <c r="AO538" s="9">
        <f t="shared" si="96"/>
        <v>29.236343061083588</v>
      </c>
      <c r="AP538" s="9">
        <f t="shared" si="96"/>
        <v>22.775026448653563</v>
      </c>
      <c r="AQ538" s="9">
        <f t="shared" si="96"/>
        <v>20.086734981369659</v>
      </c>
      <c r="AR538" s="9">
        <f t="shared" ref="AR538:AY538" si="97">AR526-AR529</f>
        <v>25.066967406622965</v>
      </c>
      <c r="AS538" s="9">
        <f t="shared" si="97"/>
        <v>8.5537613049538095</v>
      </c>
      <c r="AT538" s="9">
        <f t="shared" si="97"/>
        <v>11.640861094728521</v>
      </c>
      <c r="AU538" s="9">
        <f t="shared" si="97"/>
        <v>25.607482856774368</v>
      </c>
      <c r="AV538" s="9">
        <f t="shared" si="97"/>
        <v>29.162552086310697</v>
      </c>
      <c r="AW538" s="9">
        <f t="shared" si="97"/>
        <v>27.633620188252223</v>
      </c>
      <c r="AX538" s="9">
        <f t="shared" si="97"/>
        <v>16.847252380805145</v>
      </c>
      <c r="AY538" s="9">
        <f t="shared" si="97"/>
        <v>22.215782977232038</v>
      </c>
      <c r="AZ538" s="9">
        <f t="shared" ref="AZ538:BE538" si="98">AZ526-AZ529</f>
        <v>21.20905092206219</v>
      </c>
      <c r="BA538" s="9">
        <f t="shared" si="98"/>
        <v>37.809857154841474</v>
      </c>
      <c r="BB538" s="9">
        <f t="shared" si="98"/>
        <v>41.525496232661183</v>
      </c>
      <c r="BC538" s="9">
        <f t="shared" si="98"/>
        <v>0</v>
      </c>
      <c r="BD538" s="9">
        <f t="shared" si="98"/>
        <v>10.257409916172094</v>
      </c>
      <c r="BE538" s="9">
        <f t="shared" si="98"/>
        <v>34.654194007808414</v>
      </c>
    </row>
    <row r="540" spans="1:57" x14ac:dyDescent="0.2">
      <c r="D540" s="9"/>
      <c r="E540" s="9"/>
      <c r="F540" s="9"/>
      <c r="G540" s="9"/>
    </row>
    <row r="543" spans="1:57" x14ac:dyDescent="0.2">
      <c r="A543" s="7" t="s">
        <v>625</v>
      </c>
    </row>
    <row r="544" spans="1:57" ht="38.25" x14ac:dyDescent="0.2">
      <c r="B544" s="292" t="s">
        <v>58</v>
      </c>
      <c r="C544" s="292" t="str">
        <f>$A$2</f>
        <v>ARS Norte</v>
      </c>
      <c r="D544" s="292" t="str">
        <f>$A$3</f>
        <v>ACES Gerês/Cabreira</v>
      </c>
      <c r="E544" s="292" t="s">
        <v>58</v>
      </c>
      <c r="F544" s="292" t="str">
        <f>$A$2</f>
        <v>ARS Norte</v>
      </c>
      <c r="G544" s="292" t="str">
        <f>$A$3</f>
        <v>ACES Gerês/Cabreira</v>
      </c>
    </row>
    <row r="545" spans="1:14" ht="38.25" x14ac:dyDescent="0.2">
      <c r="A545" s="7" t="s">
        <v>644</v>
      </c>
      <c r="B545" s="78">
        <v>319863</v>
      </c>
      <c r="C545" s="331">
        <v>104081</v>
      </c>
      <c r="D545" s="79">
        <v>3261</v>
      </c>
      <c r="E545" s="78"/>
      <c r="F545" s="78"/>
      <c r="G545" s="78"/>
      <c r="H545" s="7" t="s">
        <v>767</v>
      </c>
      <c r="L545" s="292" t="s">
        <v>58</v>
      </c>
      <c r="M545" s="292" t="str">
        <f>$A$2</f>
        <v>ARS Norte</v>
      </c>
      <c r="N545" s="292" t="str">
        <f>$A$3</f>
        <v>ACES Gerês/Cabreira</v>
      </c>
    </row>
    <row r="546" spans="1:14" x14ac:dyDescent="0.2">
      <c r="A546" s="7" t="s">
        <v>626</v>
      </c>
      <c r="B546" s="78">
        <v>5682</v>
      </c>
      <c r="C546" s="331">
        <v>1837</v>
      </c>
      <c r="D546" s="79">
        <v>30</v>
      </c>
      <c r="E546" s="9">
        <f>B546/B$545*100</f>
        <v>1.7763855150486303</v>
      </c>
      <c r="F546" s="330">
        <f t="shared" ref="F546:G559" si="99">C546/C$545*100</f>
        <v>1.7649715125719394</v>
      </c>
      <c r="G546" s="10">
        <f t="shared" si="99"/>
        <v>0.91996320147194111</v>
      </c>
      <c r="H546" s="7">
        <f>RANK(G546,$G$546:$G$559)</f>
        <v>11</v>
      </c>
      <c r="I546" s="7" t="s">
        <v>626</v>
      </c>
      <c r="J546" s="7">
        <v>1</v>
      </c>
      <c r="K546" s="7" t="str">
        <f>VLOOKUP(J546,$H$546:$I$559,2,FALSE)</f>
        <v>Doenças ap circulatório</v>
      </c>
      <c r="L546" s="9">
        <f>VLOOKUP($K546,$A$546:$G$559,5,FALSE)</f>
        <v>29.369448795265473</v>
      </c>
      <c r="M546" s="9">
        <f>VLOOKUP($K546,$A$546:$G$559,6,FALSE)</f>
        <v>28.679586091601735</v>
      </c>
      <c r="N546" s="9">
        <f>VLOOKUP($K546,$A$546:$G$559,7,FALSE)</f>
        <v>31.156087089849738</v>
      </c>
    </row>
    <row r="547" spans="1:14" x14ac:dyDescent="0.2">
      <c r="A547" s="7" t="s">
        <v>203</v>
      </c>
      <c r="B547" s="78">
        <v>80037</v>
      </c>
      <c r="C547" s="331">
        <v>26660</v>
      </c>
      <c r="D547" s="79">
        <v>736</v>
      </c>
      <c r="E547" s="9">
        <f t="shared" ref="E547:E558" si="100">B547/B$545*100</f>
        <v>25.022275161553541</v>
      </c>
      <c r="F547" s="330">
        <f t="shared" si="99"/>
        <v>25.614665500907947</v>
      </c>
      <c r="G547" s="10">
        <f t="shared" si="99"/>
        <v>22.569763876111622</v>
      </c>
      <c r="H547" s="7">
        <f t="shared" ref="H547:H559" si="101">RANK(G547,$G$546:$G$559)</f>
        <v>2</v>
      </c>
      <c r="I547" s="7" t="s">
        <v>203</v>
      </c>
      <c r="J547" s="7">
        <v>2</v>
      </c>
      <c r="K547" s="7" t="str">
        <f t="shared" ref="K547:K559" si="102">VLOOKUP(J547,$H$546:$I$559,2,FALSE)</f>
        <v>Tumores malignos</v>
      </c>
      <c r="L547" s="9">
        <f t="shared" ref="L547:L559" si="103">VLOOKUP($K547,$A$546:$G$559,5,FALSE)</f>
        <v>25.022275161553541</v>
      </c>
      <c r="M547" s="9">
        <f t="shared" ref="M547:M559" si="104">VLOOKUP($K547,$A$546:$G$559,6,FALSE)</f>
        <v>25.614665500907947</v>
      </c>
      <c r="N547" s="9">
        <f t="shared" ref="N547:N559" si="105">VLOOKUP($K547,$A$546:$G$559,7,FALSE)</f>
        <v>22.569763876111622</v>
      </c>
    </row>
    <row r="548" spans="1:14" x14ac:dyDescent="0.2">
      <c r="A548" s="7" t="s">
        <v>768</v>
      </c>
      <c r="B548" s="78">
        <v>1257</v>
      </c>
      <c r="C548" s="331">
        <v>358</v>
      </c>
      <c r="D548" s="79">
        <v>15</v>
      </c>
      <c r="E548" s="9">
        <f t="shared" si="100"/>
        <v>0.39298074488140239</v>
      </c>
      <c r="F548" s="330">
        <f t="shared" si="99"/>
        <v>0.3439628750684563</v>
      </c>
      <c r="G548" s="10">
        <f t="shared" si="99"/>
        <v>0.45998160073597055</v>
      </c>
      <c r="H548" s="7">
        <f t="shared" si="101"/>
        <v>12</v>
      </c>
      <c r="I548" s="7" t="s">
        <v>768</v>
      </c>
      <c r="J548" s="7">
        <v>3</v>
      </c>
      <c r="K548" s="7" t="str">
        <f t="shared" si="102"/>
        <v>Doenças ap respiratório</v>
      </c>
      <c r="L548" s="9">
        <f t="shared" si="103"/>
        <v>11.275764936863593</v>
      </c>
      <c r="M548" s="9">
        <f t="shared" si="104"/>
        <v>11.914758697552868</v>
      </c>
      <c r="N548" s="9">
        <f t="shared" si="105"/>
        <v>12.358172339773075</v>
      </c>
    </row>
    <row r="549" spans="1:14" x14ac:dyDescent="0.2">
      <c r="A549" s="7" t="s">
        <v>627</v>
      </c>
      <c r="B549" s="78">
        <v>15038</v>
      </c>
      <c r="C549" s="331">
        <v>4416</v>
      </c>
      <c r="D549" s="79">
        <v>119</v>
      </c>
      <c r="E549" s="9">
        <f t="shared" si="100"/>
        <v>4.7013877816440157</v>
      </c>
      <c r="F549" s="330">
        <f t="shared" si="99"/>
        <v>4.2428493192801762</v>
      </c>
      <c r="G549" s="10">
        <f t="shared" si="99"/>
        <v>3.6491873658386997</v>
      </c>
      <c r="H549" s="7">
        <f t="shared" si="101"/>
        <v>9</v>
      </c>
      <c r="I549" s="7" t="s">
        <v>627</v>
      </c>
      <c r="J549" s="7">
        <v>4</v>
      </c>
      <c r="K549" s="7" t="str">
        <f t="shared" si="102"/>
        <v>SSA não classificados</v>
      </c>
      <c r="L549" s="9">
        <f t="shared" si="103"/>
        <v>5.9159702747738869</v>
      </c>
      <c r="M549" s="9">
        <f t="shared" si="104"/>
        <v>5.5543278792478938</v>
      </c>
      <c r="N549" s="9">
        <f t="shared" si="105"/>
        <v>6.7770622508432989</v>
      </c>
    </row>
    <row r="550" spans="1:14" x14ac:dyDescent="0.2">
      <c r="A550" s="7" t="s">
        <v>769</v>
      </c>
      <c r="B550" s="78">
        <v>11651</v>
      </c>
      <c r="C550" s="331">
        <v>3668</v>
      </c>
      <c r="D550" s="79">
        <v>148</v>
      </c>
      <c r="E550" s="9">
        <f t="shared" si="100"/>
        <v>3.6424969440041517</v>
      </c>
      <c r="F550" s="330">
        <f t="shared" si="99"/>
        <v>3.5241782842209433</v>
      </c>
      <c r="G550" s="10">
        <f t="shared" si="99"/>
        <v>4.538485127261576</v>
      </c>
      <c r="H550" s="7">
        <f t="shared" si="101"/>
        <v>7</v>
      </c>
      <c r="I550" s="7" t="s">
        <v>769</v>
      </c>
      <c r="J550" s="7">
        <v>5</v>
      </c>
      <c r="K550" s="7" t="str">
        <f t="shared" si="102"/>
        <v>Doenças ap digestivo</v>
      </c>
      <c r="L550" s="9">
        <f t="shared" si="103"/>
        <v>4.3634305937229376</v>
      </c>
      <c r="M550" s="9">
        <f t="shared" si="104"/>
        <v>4.5954593057330353</v>
      </c>
      <c r="N550" s="9">
        <f t="shared" si="105"/>
        <v>5.8570990493713584</v>
      </c>
    </row>
    <row r="551" spans="1:14" x14ac:dyDescent="0.2">
      <c r="A551" s="7" t="s">
        <v>628</v>
      </c>
      <c r="B551" s="78">
        <v>93942</v>
      </c>
      <c r="C551" s="331">
        <v>29850</v>
      </c>
      <c r="D551" s="79">
        <v>1016</v>
      </c>
      <c r="E551" s="9">
        <f t="shared" si="100"/>
        <v>29.369448795265473</v>
      </c>
      <c r="F551" s="330">
        <f t="shared" si="99"/>
        <v>28.679586091601735</v>
      </c>
      <c r="G551" s="10">
        <f t="shared" si="99"/>
        <v>31.156087089849738</v>
      </c>
      <c r="H551" s="7">
        <f t="shared" si="101"/>
        <v>1</v>
      </c>
      <c r="I551" s="7" t="s">
        <v>628</v>
      </c>
      <c r="J551" s="7">
        <v>6</v>
      </c>
      <c r="K551" s="7" t="str">
        <f t="shared" si="102"/>
        <v>Causas externas</v>
      </c>
      <c r="L551" s="9">
        <f t="shared" si="103"/>
        <v>4.6129124031225865</v>
      </c>
      <c r="M551" s="9">
        <f t="shared" si="104"/>
        <v>4.7145972848070254</v>
      </c>
      <c r="N551" s="9">
        <f t="shared" si="105"/>
        <v>5.3051211284881941</v>
      </c>
    </row>
    <row r="552" spans="1:14" x14ac:dyDescent="0.2">
      <c r="A552" s="7" t="s">
        <v>629</v>
      </c>
      <c r="B552" s="78">
        <v>36067</v>
      </c>
      <c r="C552" s="331">
        <v>12401</v>
      </c>
      <c r="D552" s="79">
        <v>403</v>
      </c>
      <c r="E552" s="9">
        <f t="shared" si="100"/>
        <v>11.275764936863593</v>
      </c>
      <c r="F552" s="330">
        <f t="shared" si="99"/>
        <v>11.914758697552868</v>
      </c>
      <c r="G552" s="10">
        <f t="shared" si="99"/>
        <v>12.358172339773075</v>
      </c>
      <c r="H552" s="7">
        <f t="shared" si="101"/>
        <v>3</v>
      </c>
      <c r="I552" s="7" t="s">
        <v>629</v>
      </c>
      <c r="J552" s="7">
        <v>7</v>
      </c>
      <c r="K552" s="7" t="str">
        <f t="shared" si="102"/>
        <v>D. sistema nervoso</v>
      </c>
      <c r="L552" s="9">
        <f t="shared" si="103"/>
        <v>3.6424969440041517</v>
      </c>
      <c r="M552" s="9">
        <f t="shared" si="104"/>
        <v>3.5241782842209433</v>
      </c>
      <c r="N552" s="9">
        <f t="shared" si="105"/>
        <v>4.538485127261576</v>
      </c>
    </row>
    <row r="553" spans="1:14" x14ac:dyDescent="0.2">
      <c r="A553" s="7" t="s">
        <v>630</v>
      </c>
      <c r="B553" s="78">
        <v>13957</v>
      </c>
      <c r="C553" s="331">
        <v>4783</v>
      </c>
      <c r="D553" s="79">
        <v>191</v>
      </c>
      <c r="E553" s="9">
        <f t="shared" si="100"/>
        <v>4.3634305937229376</v>
      </c>
      <c r="F553" s="330">
        <f t="shared" si="99"/>
        <v>4.5954593057330353</v>
      </c>
      <c r="G553" s="10">
        <f t="shared" si="99"/>
        <v>5.8570990493713584</v>
      </c>
      <c r="H553" s="7">
        <f t="shared" si="101"/>
        <v>5</v>
      </c>
      <c r="I553" s="7" t="s">
        <v>630</v>
      </c>
      <c r="J553" s="7">
        <v>8</v>
      </c>
      <c r="K553" s="7" t="str">
        <f t="shared" si="102"/>
        <v>Outras causas</v>
      </c>
      <c r="L553" s="9">
        <f t="shared" si="103"/>
        <v>5.3857432713380415</v>
      </c>
      <c r="M553" s="9">
        <f t="shared" si="104"/>
        <v>5.9175065573927998</v>
      </c>
      <c r="N553" s="9">
        <f t="shared" si="105"/>
        <v>3.8025145660840232</v>
      </c>
    </row>
    <row r="554" spans="1:14" x14ac:dyDescent="0.2">
      <c r="A554" s="7" t="s">
        <v>770</v>
      </c>
      <c r="B554" s="78">
        <v>1440</v>
      </c>
      <c r="C554" s="331">
        <v>421</v>
      </c>
      <c r="D554" s="79">
        <v>13</v>
      </c>
      <c r="E554" s="9">
        <f t="shared" si="100"/>
        <v>0.45019273876628429</v>
      </c>
      <c r="F554" s="330">
        <f t="shared" si="99"/>
        <v>0.40449265475927404</v>
      </c>
      <c r="G554" s="10">
        <f t="shared" si="99"/>
        <v>0.39865072063784113</v>
      </c>
      <c r="H554" s="7">
        <f t="shared" si="101"/>
        <v>13</v>
      </c>
      <c r="I554" s="7" t="s">
        <v>770</v>
      </c>
      <c r="J554" s="7">
        <v>9</v>
      </c>
      <c r="K554" s="7" t="str">
        <f t="shared" si="102"/>
        <v>Doenças endócrinas</v>
      </c>
      <c r="L554" s="9">
        <f t="shared" si="103"/>
        <v>4.7013877816440157</v>
      </c>
      <c r="M554" s="9">
        <f t="shared" si="104"/>
        <v>4.2428493192801762</v>
      </c>
      <c r="N554" s="9">
        <f t="shared" si="105"/>
        <v>3.6491873658386997</v>
      </c>
    </row>
    <row r="555" spans="1:14" x14ac:dyDescent="0.2">
      <c r="A555" s="7" t="s">
        <v>771</v>
      </c>
      <c r="B555" s="78">
        <v>9459</v>
      </c>
      <c r="C555" s="331">
        <v>2714</v>
      </c>
      <c r="D555" s="79">
        <v>69</v>
      </c>
      <c r="E555" s="9">
        <f t="shared" si="100"/>
        <v>2.9572035527710301</v>
      </c>
      <c r="F555" s="330">
        <f t="shared" si="99"/>
        <v>2.6075844774742749</v>
      </c>
      <c r="G555" s="10">
        <f t="shared" si="99"/>
        <v>2.1159153633854646</v>
      </c>
      <c r="H555" s="7">
        <f t="shared" si="101"/>
        <v>10</v>
      </c>
      <c r="I555" s="7" t="s">
        <v>771</v>
      </c>
      <c r="J555" s="7">
        <v>10</v>
      </c>
      <c r="K555" s="7" t="str">
        <f t="shared" si="102"/>
        <v>Doenças ap geniturinário</v>
      </c>
      <c r="L555" s="9">
        <f t="shared" si="103"/>
        <v>2.9572035527710301</v>
      </c>
      <c r="M555" s="9">
        <f t="shared" si="104"/>
        <v>2.6075844774742749</v>
      </c>
      <c r="N555" s="9">
        <f t="shared" si="105"/>
        <v>2.1159153633854646</v>
      </c>
    </row>
    <row r="556" spans="1:14" x14ac:dyDescent="0.2">
      <c r="A556" s="7" t="s">
        <v>772</v>
      </c>
      <c r="B556" s="78">
        <v>428</v>
      </c>
      <c r="C556" s="331">
        <v>126</v>
      </c>
      <c r="D556" s="79">
        <v>3</v>
      </c>
      <c r="E556" s="9">
        <f t="shared" si="100"/>
        <v>0.1338072862444234</v>
      </c>
      <c r="F556" s="330">
        <f t="shared" si="99"/>
        <v>0.12105955938163547</v>
      </c>
      <c r="G556" s="10">
        <f t="shared" si="99"/>
        <v>9.1996320147194111E-2</v>
      </c>
      <c r="H556" s="7">
        <f t="shared" si="101"/>
        <v>14</v>
      </c>
      <c r="I556" s="7" t="s">
        <v>772</v>
      </c>
      <c r="J556" s="7">
        <v>11</v>
      </c>
      <c r="K556" s="7" t="str">
        <f t="shared" si="102"/>
        <v>Doenças infeciosas</v>
      </c>
      <c r="L556" s="9">
        <f t="shared" si="103"/>
        <v>1.7763855150486303</v>
      </c>
      <c r="M556" s="9">
        <f t="shared" si="104"/>
        <v>1.7649715125719394</v>
      </c>
      <c r="N556" s="9">
        <f t="shared" si="105"/>
        <v>0.91996320147194111</v>
      </c>
    </row>
    <row r="557" spans="1:14" x14ac:dyDescent="0.2">
      <c r="A557" s="7" t="s">
        <v>631</v>
      </c>
      <c r="B557" s="78">
        <v>18923</v>
      </c>
      <c r="C557" s="331">
        <v>5781</v>
      </c>
      <c r="D557" s="79">
        <v>221</v>
      </c>
      <c r="E557" s="9">
        <f t="shared" si="100"/>
        <v>5.9159702747738869</v>
      </c>
      <c r="F557" s="330">
        <f t="shared" si="99"/>
        <v>5.5543278792478938</v>
      </c>
      <c r="G557" s="10">
        <f t="shared" si="99"/>
        <v>6.7770622508432989</v>
      </c>
      <c r="H557" s="7">
        <f t="shared" si="101"/>
        <v>4</v>
      </c>
      <c r="I557" s="7" t="s">
        <v>631</v>
      </c>
      <c r="J557" s="7">
        <v>12</v>
      </c>
      <c r="K557" s="7" t="str">
        <f t="shared" si="102"/>
        <v>Doenças do sangue</v>
      </c>
      <c r="L557" s="9">
        <f t="shared" si="103"/>
        <v>0.39298074488140239</v>
      </c>
      <c r="M557" s="9">
        <f t="shared" si="104"/>
        <v>0.3439628750684563</v>
      </c>
      <c r="N557" s="9">
        <f t="shared" si="105"/>
        <v>0.45998160073597055</v>
      </c>
    </row>
    <row r="558" spans="1:14" x14ac:dyDescent="0.2">
      <c r="A558" s="7" t="s">
        <v>234</v>
      </c>
      <c r="B558" s="78">
        <v>14755</v>
      </c>
      <c r="C558" s="331">
        <v>4907</v>
      </c>
      <c r="D558" s="79">
        <v>173</v>
      </c>
      <c r="E558" s="9">
        <f t="shared" si="100"/>
        <v>4.6129124031225865</v>
      </c>
      <c r="F558" s="330">
        <f t="shared" si="99"/>
        <v>4.7145972848070254</v>
      </c>
      <c r="G558" s="10">
        <f t="shared" si="99"/>
        <v>5.3051211284881941</v>
      </c>
      <c r="H558" s="7">
        <f t="shared" si="101"/>
        <v>6</v>
      </c>
      <c r="I558" s="7" t="s">
        <v>234</v>
      </c>
      <c r="J558" s="7">
        <v>13</v>
      </c>
      <c r="K558" s="7" t="str">
        <f t="shared" si="102"/>
        <v>D. sistema osteomuscular</v>
      </c>
      <c r="L558" s="9">
        <f t="shared" si="103"/>
        <v>0.45019273876628429</v>
      </c>
      <c r="M558" s="9">
        <f t="shared" si="104"/>
        <v>0.40449265475927404</v>
      </c>
      <c r="N558" s="9">
        <f t="shared" si="105"/>
        <v>0.39865072063784113</v>
      </c>
    </row>
    <row r="559" spans="1:14" x14ac:dyDescent="0.2">
      <c r="A559" s="7" t="s">
        <v>632</v>
      </c>
      <c r="B559" s="499">
        <f>B545-SUM(B546:B558)</f>
        <v>17227</v>
      </c>
      <c r="C559" s="78">
        <f t="shared" ref="C559:D559" si="106">C545-SUM(C546:C558)</f>
        <v>6159</v>
      </c>
      <c r="D559" s="78">
        <f t="shared" si="106"/>
        <v>124</v>
      </c>
      <c r="E559" s="9">
        <f>B559/B$545*100</f>
        <v>5.3857432713380415</v>
      </c>
      <c r="F559" s="330">
        <f t="shared" si="99"/>
        <v>5.9175065573927998</v>
      </c>
      <c r="G559" s="10">
        <f t="shared" si="99"/>
        <v>3.8025145660840232</v>
      </c>
      <c r="H559" s="7">
        <f t="shared" si="101"/>
        <v>8</v>
      </c>
      <c r="I559" s="7" t="s">
        <v>632</v>
      </c>
      <c r="J559" s="7">
        <v>14</v>
      </c>
      <c r="K559" s="7" t="str">
        <f t="shared" si="102"/>
        <v>Afecções no período perinatal</v>
      </c>
      <c r="L559" s="9">
        <f t="shared" si="103"/>
        <v>0.1338072862444234</v>
      </c>
      <c r="M559" s="9">
        <f t="shared" si="104"/>
        <v>0.12105955938163547</v>
      </c>
      <c r="N559" s="9">
        <f t="shared" si="105"/>
        <v>9.1996320147194111E-2</v>
      </c>
    </row>
    <row r="561" spans="1:14" x14ac:dyDescent="0.2">
      <c r="A561" s="293" t="s">
        <v>633</v>
      </c>
    </row>
    <row r="562" spans="1:14" ht="38.25" x14ac:dyDescent="0.2">
      <c r="B562" s="292" t="s">
        <v>58</v>
      </c>
      <c r="C562" s="292" t="str">
        <f>$A$2</f>
        <v>ARS Norte</v>
      </c>
      <c r="D562" s="292" t="str">
        <f>$A$3</f>
        <v>ACES Gerês/Cabreira</v>
      </c>
      <c r="E562" s="292" t="s">
        <v>58</v>
      </c>
      <c r="F562" s="292" t="str">
        <f>$A$2</f>
        <v>ARS Norte</v>
      </c>
      <c r="G562" s="292" t="str">
        <f>$A$3</f>
        <v>ACES Gerês/Cabreira</v>
      </c>
    </row>
    <row r="563" spans="1:14" ht="38.25" x14ac:dyDescent="0.2">
      <c r="A563" s="7" t="s">
        <v>644</v>
      </c>
      <c r="B563" s="78">
        <v>91928</v>
      </c>
      <c r="C563" s="331">
        <v>32097</v>
      </c>
      <c r="D563" s="79">
        <v>817</v>
      </c>
      <c r="E563" s="78"/>
      <c r="F563" s="78"/>
      <c r="G563" s="78"/>
      <c r="H563" s="7" t="s">
        <v>767</v>
      </c>
      <c r="L563" s="292" t="s">
        <v>58</v>
      </c>
      <c r="M563" s="292" t="str">
        <f>$A$2</f>
        <v>ARS Norte</v>
      </c>
      <c r="N563" s="292" t="str">
        <f>$A$3</f>
        <v>ACES Gerês/Cabreira</v>
      </c>
    </row>
    <row r="564" spans="1:14" x14ac:dyDescent="0.2">
      <c r="A564" s="7" t="s">
        <v>626</v>
      </c>
      <c r="B564" s="78">
        <v>1996</v>
      </c>
      <c r="C564" s="331">
        <v>630</v>
      </c>
      <c r="D564" s="79">
        <v>9</v>
      </c>
      <c r="E564" s="9">
        <f>B564/B$563*100</f>
        <v>2.1712644678444</v>
      </c>
      <c r="F564" s="330">
        <f>C564/C$563*100</f>
        <v>1.9628002617067013</v>
      </c>
      <c r="G564" s="10">
        <f>D564/D$563*100</f>
        <v>1.101591187270502</v>
      </c>
      <c r="H564" s="7">
        <f>RANK(G564,$G$564:$G$577,0)</f>
        <v>10</v>
      </c>
      <c r="I564" s="7" t="s">
        <v>626</v>
      </c>
      <c r="J564" s="7">
        <v>1</v>
      </c>
      <c r="K564" s="7" t="str">
        <f>VLOOKUP(J564,$H$564:$I$577,2,FALSE)</f>
        <v>Tumores malignos</v>
      </c>
      <c r="L564" s="9">
        <f>VLOOKUP($K564,$A$564:$G$577,5,FALSE)</f>
        <v>42.329866852319206</v>
      </c>
      <c r="M564" s="9">
        <f>VLOOKUP($K564,$A$564:$G$577,6,FALSE)</f>
        <v>43.156681309779735</v>
      </c>
      <c r="N564" s="9">
        <f>VLOOKUP($K564,$A$564:$G$577,7,FALSE)</f>
        <v>41.370869033047732</v>
      </c>
    </row>
    <row r="565" spans="1:14" x14ac:dyDescent="0.2">
      <c r="A565" s="7" t="s">
        <v>203</v>
      </c>
      <c r="B565" s="78">
        <v>38913</v>
      </c>
      <c r="C565" s="331">
        <v>13852</v>
      </c>
      <c r="D565" s="79">
        <v>338</v>
      </c>
      <c r="E565" s="9">
        <f t="shared" ref="E565:E576" si="107">B565/B$563*100</f>
        <v>42.329866852319206</v>
      </c>
      <c r="F565" s="330">
        <f t="shared" ref="F565:F577" si="108">C565/C$563*100</f>
        <v>43.156681309779735</v>
      </c>
      <c r="G565" s="10">
        <f t="shared" ref="G565:G577" si="109">D565/D$563*100</f>
        <v>41.370869033047732</v>
      </c>
      <c r="H565" s="7">
        <f t="shared" ref="H565:H577" si="110">RANK(G565,$G$564:$G$577,0)</f>
        <v>1</v>
      </c>
      <c r="I565" s="7" t="s">
        <v>203</v>
      </c>
      <c r="J565" s="7">
        <v>2</v>
      </c>
      <c r="K565" s="7" t="str">
        <f t="shared" ref="K565:K577" si="111">VLOOKUP(J565,$H$564:$I$577,2,FALSE)</f>
        <v>Doenças ap circulatório</v>
      </c>
      <c r="L565" s="9">
        <f t="shared" ref="L565:L577" si="112">VLOOKUP($K565,$A$564:$G$577,5,FALSE)</f>
        <v>20.124445217996691</v>
      </c>
      <c r="M565" s="9">
        <f t="shared" ref="M565:M577" si="113">VLOOKUP($K565,$A$564:$G$577,6,FALSE)</f>
        <v>19.871015982802131</v>
      </c>
      <c r="N565" s="9">
        <f t="shared" ref="N565:N577" si="114">VLOOKUP($K565,$A$564:$G$577,7,FALSE)</f>
        <v>18.115055079559365</v>
      </c>
    </row>
    <row r="566" spans="1:14" x14ac:dyDescent="0.2">
      <c r="A566" s="7" t="s">
        <v>768</v>
      </c>
      <c r="B566" s="78">
        <v>292</v>
      </c>
      <c r="C566" s="331">
        <v>85</v>
      </c>
      <c r="D566" s="79">
        <v>2</v>
      </c>
      <c r="E566" s="9">
        <f t="shared" si="107"/>
        <v>0.31763989208946131</v>
      </c>
      <c r="F566" s="330">
        <f t="shared" si="108"/>
        <v>0.26482225753185656</v>
      </c>
      <c r="G566" s="10">
        <f t="shared" si="109"/>
        <v>0.24479804161566704</v>
      </c>
      <c r="H566" s="7">
        <f t="shared" si="110"/>
        <v>14</v>
      </c>
      <c r="I566" s="7" t="s">
        <v>768</v>
      </c>
      <c r="J566" s="7">
        <v>3</v>
      </c>
      <c r="K566" s="7" t="str">
        <f t="shared" si="111"/>
        <v>Causas externas</v>
      </c>
      <c r="L566" s="9">
        <f t="shared" si="112"/>
        <v>8.021495083108519</v>
      </c>
      <c r="M566" s="9">
        <f t="shared" si="113"/>
        <v>7.866778826681621</v>
      </c>
      <c r="N566" s="9">
        <f t="shared" si="114"/>
        <v>10.893512851897185</v>
      </c>
    </row>
    <row r="567" spans="1:14" x14ac:dyDescent="0.2">
      <c r="A567" s="7" t="s">
        <v>627</v>
      </c>
      <c r="B567" s="78">
        <v>3149</v>
      </c>
      <c r="C567" s="331">
        <v>1014</v>
      </c>
      <c r="D567" s="79">
        <v>19</v>
      </c>
      <c r="E567" s="9">
        <f t="shared" si="107"/>
        <v>3.4255069184579234</v>
      </c>
      <c r="F567" s="330">
        <f t="shared" si="108"/>
        <v>3.1591737545565004</v>
      </c>
      <c r="G567" s="10">
        <f t="shared" si="109"/>
        <v>2.3255813953488373</v>
      </c>
      <c r="H567" s="7">
        <f t="shared" si="110"/>
        <v>9</v>
      </c>
      <c r="I567" s="7" t="s">
        <v>627</v>
      </c>
      <c r="J567" s="7">
        <v>4</v>
      </c>
      <c r="K567" s="7" t="str">
        <f t="shared" si="111"/>
        <v>Doenças ap digestivo</v>
      </c>
      <c r="L567" s="9">
        <f t="shared" si="112"/>
        <v>5.7338351753546259</v>
      </c>
      <c r="M567" s="9">
        <f t="shared" si="113"/>
        <v>6.371311960619372</v>
      </c>
      <c r="N567" s="9">
        <f t="shared" si="114"/>
        <v>10.159118727050185</v>
      </c>
    </row>
    <row r="568" spans="1:14" x14ac:dyDescent="0.2">
      <c r="A568" s="7" t="s">
        <v>769</v>
      </c>
      <c r="B568" s="78">
        <v>2859</v>
      </c>
      <c r="C568" s="331">
        <v>971</v>
      </c>
      <c r="D568" s="79">
        <v>27</v>
      </c>
      <c r="E568" s="9">
        <f t="shared" si="107"/>
        <v>3.1100426420677052</v>
      </c>
      <c r="F568" s="330">
        <f t="shared" si="108"/>
        <v>3.0252048478050906</v>
      </c>
      <c r="G568" s="10">
        <f t="shared" si="109"/>
        <v>3.3047735618115053</v>
      </c>
      <c r="H568" s="7">
        <f t="shared" si="110"/>
        <v>7</v>
      </c>
      <c r="I568" s="7" t="s">
        <v>769</v>
      </c>
      <c r="J568" s="7">
        <v>5</v>
      </c>
      <c r="K568" s="7" t="str">
        <f t="shared" si="111"/>
        <v>Doenças ap respiratório</v>
      </c>
      <c r="L568" s="9">
        <f t="shared" si="112"/>
        <v>5.4553563658515358</v>
      </c>
      <c r="M568" s="9">
        <f t="shared" si="113"/>
        <v>5.8915163410910676</v>
      </c>
      <c r="N568" s="9">
        <f t="shared" si="114"/>
        <v>4.2839657282741737</v>
      </c>
    </row>
    <row r="569" spans="1:14" x14ac:dyDescent="0.2">
      <c r="A569" s="7" t="s">
        <v>628</v>
      </c>
      <c r="B569" s="78">
        <v>18500</v>
      </c>
      <c r="C569" s="331">
        <v>6378</v>
      </c>
      <c r="D569" s="79">
        <v>148</v>
      </c>
      <c r="E569" s="9">
        <f t="shared" si="107"/>
        <v>20.124445217996691</v>
      </c>
      <c r="F569" s="330">
        <f t="shared" si="108"/>
        <v>19.871015982802131</v>
      </c>
      <c r="G569" s="10">
        <f t="shared" si="109"/>
        <v>18.115055079559365</v>
      </c>
      <c r="H569" s="7">
        <f t="shared" si="110"/>
        <v>2</v>
      </c>
      <c r="I569" s="7" t="s">
        <v>628</v>
      </c>
      <c r="J569" s="7">
        <v>6</v>
      </c>
      <c r="K569" s="7" t="str">
        <f t="shared" si="111"/>
        <v>SSA não classificados</v>
      </c>
      <c r="L569" s="9">
        <f t="shared" si="112"/>
        <v>4.5927247411017316</v>
      </c>
      <c r="M569" s="9">
        <f t="shared" si="113"/>
        <v>3.9256005234134026</v>
      </c>
      <c r="N569" s="9">
        <f t="shared" si="114"/>
        <v>3.7943696450428397</v>
      </c>
    </row>
    <row r="570" spans="1:14" x14ac:dyDescent="0.2">
      <c r="A570" s="7" t="s">
        <v>629</v>
      </c>
      <c r="B570" s="78">
        <v>5015</v>
      </c>
      <c r="C570" s="331">
        <v>1891</v>
      </c>
      <c r="D570" s="79">
        <v>35</v>
      </c>
      <c r="E570" s="9">
        <f t="shared" si="107"/>
        <v>5.4553563658515358</v>
      </c>
      <c r="F570" s="330">
        <f t="shared" si="108"/>
        <v>5.8915163410910676</v>
      </c>
      <c r="G570" s="10">
        <f t="shared" si="109"/>
        <v>4.2839657282741737</v>
      </c>
      <c r="H570" s="7">
        <f t="shared" si="110"/>
        <v>5</v>
      </c>
      <c r="I570" s="7" t="s">
        <v>629</v>
      </c>
      <c r="J570" s="7">
        <v>7</v>
      </c>
      <c r="K570" s="7" t="str">
        <f t="shared" si="111"/>
        <v>D. sistema nervoso</v>
      </c>
      <c r="L570" s="9">
        <f t="shared" si="112"/>
        <v>3.1100426420677052</v>
      </c>
      <c r="M570" s="9">
        <f t="shared" si="113"/>
        <v>3.0252048478050906</v>
      </c>
      <c r="N570" s="9">
        <f t="shared" si="114"/>
        <v>3.3047735618115053</v>
      </c>
    </row>
    <row r="571" spans="1:14" x14ac:dyDescent="0.2">
      <c r="A571" s="7" t="s">
        <v>630</v>
      </c>
      <c r="B571" s="78">
        <v>5271</v>
      </c>
      <c r="C571" s="331">
        <v>2045</v>
      </c>
      <c r="D571" s="79">
        <v>83</v>
      </c>
      <c r="E571" s="9">
        <f t="shared" si="107"/>
        <v>5.7338351753546259</v>
      </c>
      <c r="F571" s="330">
        <f t="shared" si="108"/>
        <v>6.371311960619372</v>
      </c>
      <c r="G571" s="10">
        <f t="shared" si="109"/>
        <v>10.159118727050185</v>
      </c>
      <c r="H571" s="7">
        <f t="shared" si="110"/>
        <v>4</v>
      </c>
      <c r="I571" s="7" t="s">
        <v>630</v>
      </c>
      <c r="J571" s="7">
        <v>8</v>
      </c>
      <c r="K571" s="7" t="str">
        <f t="shared" si="111"/>
        <v>Outras causas</v>
      </c>
      <c r="L571" s="9">
        <f t="shared" si="112"/>
        <v>2.5617874858584981</v>
      </c>
      <c r="M571" s="9">
        <f t="shared" si="113"/>
        <v>2.5672181200735271</v>
      </c>
      <c r="N571" s="9">
        <f t="shared" si="114"/>
        <v>2.8151774785801713</v>
      </c>
    </row>
    <row r="572" spans="1:14" x14ac:dyDescent="0.2">
      <c r="A572" s="7" t="s">
        <v>770</v>
      </c>
      <c r="B572" s="78">
        <v>453</v>
      </c>
      <c r="C572" s="331">
        <v>137</v>
      </c>
      <c r="D572" s="79">
        <v>3</v>
      </c>
      <c r="E572" s="9">
        <f t="shared" si="107"/>
        <v>0.49277695587851367</v>
      </c>
      <c r="F572" s="330">
        <f t="shared" si="108"/>
        <v>0.42683116802193349</v>
      </c>
      <c r="G572" s="10">
        <f t="shared" si="109"/>
        <v>0.36719706242350064</v>
      </c>
      <c r="H572" s="7">
        <f t="shared" si="110"/>
        <v>12</v>
      </c>
      <c r="I572" s="7" t="s">
        <v>770</v>
      </c>
      <c r="J572" s="7">
        <v>9</v>
      </c>
      <c r="K572" s="7" t="str">
        <f t="shared" si="111"/>
        <v>Doenças endócrinas</v>
      </c>
      <c r="L572" s="9">
        <f t="shared" si="112"/>
        <v>3.4255069184579234</v>
      </c>
      <c r="M572" s="9">
        <f t="shared" si="113"/>
        <v>3.1591737545565004</v>
      </c>
      <c r="N572" s="9">
        <f t="shared" si="114"/>
        <v>2.3255813953488373</v>
      </c>
    </row>
    <row r="573" spans="1:14" x14ac:dyDescent="0.2">
      <c r="A573" s="7" t="s">
        <v>771</v>
      </c>
      <c r="B573" s="78">
        <v>1101</v>
      </c>
      <c r="C573" s="331">
        <v>359</v>
      </c>
      <c r="D573" s="79">
        <v>7</v>
      </c>
      <c r="E573" s="9">
        <f t="shared" si="107"/>
        <v>1.1976764424332087</v>
      </c>
      <c r="F573" s="330">
        <f t="shared" si="108"/>
        <v>1.1184845935757237</v>
      </c>
      <c r="G573" s="10">
        <f t="shared" si="109"/>
        <v>0.85679314565483466</v>
      </c>
      <c r="H573" s="7">
        <f t="shared" si="110"/>
        <v>11</v>
      </c>
      <c r="I573" s="7" t="s">
        <v>771</v>
      </c>
      <c r="J573" s="7">
        <v>10</v>
      </c>
      <c r="K573" s="7" t="str">
        <f t="shared" si="111"/>
        <v>Doenças infeciosas</v>
      </c>
      <c r="L573" s="9">
        <f t="shared" si="112"/>
        <v>2.1712644678444</v>
      </c>
      <c r="M573" s="9">
        <f t="shared" si="113"/>
        <v>1.9628002617067013</v>
      </c>
      <c r="N573" s="9">
        <f t="shared" si="114"/>
        <v>1.101591187270502</v>
      </c>
    </row>
    <row r="574" spans="1:14" x14ac:dyDescent="0.2">
      <c r="A574" s="7" t="s">
        <v>772</v>
      </c>
      <c r="B574" s="78">
        <v>428</v>
      </c>
      <c r="C574" s="331">
        <v>126</v>
      </c>
      <c r="D574" s="79">
        <v>3</v>
      </c>
      <c r="E574" s="9">
        <f t="shared" si="107"/>
        <v>0.4655817596379776</v>
      </c>
      <c r="F574" s="330">
        <f t="shared" si="108"/>
        <v>0.39256005234134034</v>
      </c>
      <c r="G574" s="10">
        <f t="shared" si="109"/>
        <v>0.36719706242350064</v>
      </c>
      <c r="H574" s="7">
        <f t="shared" si="110"/>
        <v>12</v>
      </c>
      <c r="I574" s="7" t="s">
        <v>772</v>
      </c>
      <c r="J574" s="7">
        <v>11</v>
      </c>
      <c r="K574" s="7" t="str">
        <f t="shared" si="111"/>
        <v>Doenças ap geniturinário</v>
      </c>
      <c r="L574" s="9">
        <f t="shared" si="112"/>
        <v>1.1976764424332087</v>
      </c>
      <c r="M574" s="9">
        <f t="shared" si="113"/>
        <v>1.1184845935757237</v>
      </c>
      <c r="N574" s="9">
        <f t="shared" si="114"/>
        <v>0.85679314565483466</v>
      </c>
    </row>
    <row r="575" spans="1:14" x14ac:dyDescent="0.2">
      <c r="A575" s="7" t="s">
        <v>631</v>
      </c>
      <c r="B575" s="78">
        <v>4222</v>
      </c>
      <c r="C575" s="331">
        <v>1260</v>
      </c>
      <c r="D575" s="79">
        <v>31</v>
      </c>
      <c r="E575" s="9">
        <f t="shared" si="107"/>
        <v>4.5927247411017316</v>
      </c>
      <c r="F575" s="330">
        <f t="shared" si="108"/>
        <v>3.9256005234134026</v>
      </c>
      <c r="G575" s="10">
        <f t="shared" si="109"/>
        <v>3.7943696450428397</v>
      </c>
      <c r="H575" s="7">
        <f t="shared" si="110"/>
        <v>6</v>
      </c>
      <c r="I575" s="7" t="s">
        <v>631</v>
      </c>
      <c r="J575" s="7">
        <v>12</v>
      </c>
      <c r="K575" s="7" t="str">
        <f t="shared" si="111"/>
        <v>D. sistema osteomuscular</v>
      </c>
      <c r="L575" s="9">
        <f t="shared" si="112"/>
        <v>0.49277695587851367</v>
      </c>
      <c r="M575" s="9">
        <f t="shared" si="113"/>
        <v>0.42683116802193349</v>
      </c>
      <c r="N575" s="9">
        <f t="shared" si="114"/>
        <v>0.36719706242350064</v>
      </c>
    </row>
    <row r="576" spans="1:14" x14ac:dyDescent="0.2">
      <c r="A576" s="7" t="s">
        <v>234</v>
      </c>
      <c r="B576" s="78">
        <v>7374</v>
      </c>
      <c r="C576" s="331">
        <v>2525</v>
      </c>
      <c r="D576" s="79">
        <v>89</v>
      </c>
      <c r="E576" s="9">
        <f t="shared" si="107"/>
        <v>8.021495083108519</v>
      </c>
      <c r="F576" s="330">
        <f t="shared" si="108"/>
        <v>7.866778826681621</v>
      </c>
      <c r="G576" s="10">
        <f t="shared" si="109"/>
        <v>10.893512851897185</v>
      </c>
      <c r="H576" s="7">
        <f t="shared" si="110"/>
        <v>3</v>
      </c>
      <c r="I576" s="7" t="s">
        <v>234</v>
      </c>
      <c r="J576" s="7">
        <v>13</v>
      </c>
      <c r="K576" s="7" t="e">
        <f t="shared" si="111"/>
        <v>#N/A</v>
      </c>
      <c r="L576" s="9" t="e">
        <f t="shared" si="112"/>
        <v>#N/A</v>
      </c>
      <c r="M576" s="9" t="e">
        <f t="shared" si="113"/>
        <v>#N/A</v>
      </c>
      <c r="N576" s="9" t="e">
        <f t="shared" si="114"/>
        <v>#N/A</v>
      </c>
    </row>
    <row r="577" spans="1:40" x14ac:dyDescent="0.2">
      <c r="A577" s="7" t="s">
        <v>632</v>
      </c>
      <c r="B577" s="499">
        <f>B563-SUM(B564:B576)</f>
        <v>2355</v>
      </c>
      <c r="C577" s="458">
        <f t="shared" ref="C577" si="115">C563-SUM(C564:C576)</f>
        <v>824</v>
      </c>
      <c r="D577" s="458">
        <f t="shared" ref="D577" si="116">D563-SUM(D564:D576)</f>
        <v>23</v>
      </c>
      <c r="E577" s="9">
        <f>B577/B$563*100</f>
        <v>2.5617874858584981</v>
      </c>
      <c r="F577" s="330">
        <f t="shared" si="108"/>
        <v>2.5672181200735271</v>
      </c>
      <c r="G577" s="10">
        <f t="shared" si="109"/>
        <v>2.8151774785801713</v>
      </c>
      <c r="H577" s="7">
        <f t="shared" si="110"/>
        <v>8</v>
      </c>
      <c r="I577" s="7" t="s">
        <v>632</v>
      </c>
      <c r="J577" s="7">
        <v>14</v>
      </c>
      <c r="K577" s="7" t="str">
        <f t="shared" si="111"/>
        <v>Doenças do sangue</v>
      </c>
      <c r="L577" s="9">
        <f t="shared" si="112"/>
        <v>0.31763989208946131</v>
      </c>
      <c r="M577" s="9">
        <f t="shared" si="113"/>
        <v>0.26482225753185656</v>
      </c>
      <c r="N577" s="9">
        <f t="shared" si="114"/>
        <v>0.24479804161566704</v>
      </c>
    </row>
    <row r="579" spans="1:40" x14ac:dyDescent="0.2">
      <c r="A579" s="7" t="s">
        <v>773</v>
      </c>
    </row>
    <row r="580" spans="1:40" x14ac:dyDescent="0.2">
      <c r="B580" s="8" t="s">
        <v>774</v>
      </c>
      <c r="C580" s="8" t="s">
        <v>775</v>
      </c>
      <c r="D580" s="8" t="s">
        <v>776</v>
      </c>
      <c r="E580" s="8" t="s">
        <v>777</v>
      </c>
      <c r="F580" s="8" t="s">
        <v>778</v>
      </c>
      <c r="G580" s="8" t="s">
        <v>779</v>
      </c>
      <c r="H580" s="8" t="s">
        <v>780</v>
      </c>
      <c r="I580" s="8" t="s">
        <v>781</v>
      </c>
      <c r="J580" s="8" t="s">
        <v>782</v>
      </c>
      <c r="K580" s="8" t="s">
        <v>783</v>
      </c>
      <c r="L580" s="8" t="s">
        <v>784</v>
      </c>
      <c r="M580" s="8" t="s">
        <v>785</v>
      </c>
      <c r="N580" s="8" t="s">
        <v>786</v>
      </c>
      <c r="O580" s="8" t="s">
        <v>787</v>
      </c>
      <c r="P580" s="8" t="s">
        <v>788</v>
      </c>
      <c r="Q580" s="8" t="s">
        <v>789</v>
      </c>
      <c r="R580" s="8" t="s">
        <v>790</v>
      </c>
      <c r="S580" s="8" t="s">
        <v>791</v>
      </c>
      <c r="T580" s="8" t="s">
        <v>555</v>
      </c>
      <c r="V580" s="8"/>
      <c r="W580" s="8"/>
      <c r="X580" s="8"/>
      <c r="Y580" s="8"/>
      <c r="Z580" s="8"/>
      <c r="AA580" s="8"/>
      <c r="AB580" s="8"/>
      <c r="AC580" s="8"/>
      <c r="AD580" s="8"/>
      <c r="AE580" s="8"/>
      <c r="AF580" s="8"/>
      <c r="AG580" s="8"/>
      <c r="AH580" s="8"/>
      <c r="AI580" s="8"/>
      <c r="AJ580" s="8"/>
      <c r="AK580" s="8"/>
      <c r="AL580" s="8"/>
      <c r="AM580" s="8"/>
      <c r="AN580" s="8"/>
    </row>
    <row r="581" spans="1:40" x14ac:dyDescent="0.2">
      <c r="A581" s="7" t="s">
        <v>644</v>
      </c>
      <c r="B581" s="10">
        <v>4</v>
      </c>
      <c r="C581" s="10">
        <v>1</v>
      </c>
      <c r="D581" s="10">
        <v>0</v>
      </c>
      <c r="E581" s="10">
        <v>2</v>
      </c>
      <c r="F581" s="10">
        <v>5</v>
      </c>
      <c r="G581" s="10">
        <v>7</v>
      </c>
      <c r="H581" s="10">
        <v>7</v>
      </c>
      <c r="I581" s="10">
        <v>10</v>
      </c>
      <c r="J581" s="10">
        <v>16</v>
      </c>
      <c r="K581" s="10">
        <v>23</v>
      </c>
      <c r="L581" s="10">
        <v>45</v>
      </c>
      <c r="M581" s="10">
        <v>82</v>
      </c>
      <c r="N581" s="10">
        <v>89</v>
      </c>
      <c r="O581" s="10">
        <v>124</v>
      </c>
      <c r="P581" s="10">
        <v>154</v>
      </c>
      <c r="Q581" s="10">
        <v>248</v>
      </c>
      <c r="R581" s="10">
        <v>329</v>
      </c>
      <c r="S581" s="10">
        <v>620</v>
      </c>
      <c r="T581" s="10">
        <v>1495</v>
      </c>
      <c r="V581" s="8" t="s">
        <v>774</v>
      </c>
      <c r="W581" s="8" t="s">
        <v>775</v>
      </c>
      <c r="X581" s="8" t="s">
        <v>776</v>
      </c>
      <c r="Y581" s="8" t="s">
        <v>777</v>
      </c>
      <c r="Z581" s="8" t="s">
        <v>778</v>
      </c>
      <c r="AA581" s="8" t="s">
        <v>779</v>
      </c>
      <c r="AB581" s="8" t="s">
        <v>780</v>
      </c>
      <c r="AC581" s="8" t="s">
        <v>781</v>
      </c>
      <c r="AD581" s="8" t="s">
        <v>782</v>
      </c>
      <c r="AE581" s="8" t="s">
        <v>783</v>
      </c>
      <c r="AF581" s="8" t="s">
        <v>784</v>
      </c>
      <c r="AG581" s="8" t="s">
        <v>785</v>
      </c>
      <c r="AH581" s="8" t="s">
        <v>786</v>
      </c>
      <c r="AI581" s="8" t="s">
        <v>787</v>
      </c>
      <c r="AJ581" s="8" t="s">
        <v>788</v>
      </c>
      <c r="AK581" s="8" t="s">
        <v>789</v>
      </c>
      <c r="AL581" s="8" t="s">
        <v>790</v>
      </c>
      <c r="AM581" s="8" t="s">
        <v>791</v>
      </c>
      <c r="AN581" s="8" t="s">
        <v>555</v>
      </c>
    </row>
    <row r="582" spans="1:40" x14ac:dyDescent="0.2">
      <c r="A582" s="7" t="s">
        <v>626</v>
      </c>
      <c r="B582" s="10">
        <v>0</v>
      </c>
      <c r="C582" s="10">
        <v>0</v>
      </c>
      <c r="D582" s="10">
        <v>0</v>
      </c>
      <c r="E582" s="10">
        <v>0</v>
      </c>
      <c r="F582" s="10">
        <v>0</v>
      </c>
      <c r="G582" s="10">
        <v>0</v>
      </c>
      <c r="H582" s="10">
        <v>0</v>
      </c>
      <c r="I582" s="10">
        <v>0</v>
      </c>
      <c r="J582" s="10">
        <v>0</v>
      </c>
      <c r="K582" s="10">
        <v>1</v>
      </c>
      <c r="L582" s="10">
        <v>0</v>
      </c>
      <c r="M582" s="10">
        <v>2</v>
      </c>
      <c r="N582" s="10">
        <v>0</v>
      </c>
      <c r="O582" s="10">
        <v>1</v>
      </c>
      <c r="P582" s="10">
        <v>3</v>
      </c>
      <c r="Q582" s="10">
        <v>2</v>
      </c>
      <c r="R582" s="10">
        <v>2</v>
      </c>
      <c r="S582" s="10">
        <v>8</v>
      </c>
      <c r="T582" s="10">
        <v>11</v>
      </c>
      <c r="U582" s="7" t="s">
        <v>626</v>
      </c>
      <c r="V582" s="295">
        <f>IF(B$581=0,"",B582/B$581*100)</f>
        <v>0</v>
      </c>
      <c r="W582" s="295">
        <f t="shared" ref="W582:AN595" si="117">IF(C$581=0,"",C582/C$581*100)</f>
        <v>0</v>
      </c>
      <c r="X582" s="295" t="str">
        <f t="shared" si="117"/>
        <v/>
      </c>
      <c r="Y582" s="295">
        <f t="shared" si="117"/>
        <v>0</v>
      </c>
      <c r="Z582" s="295">
        <f t="shared" si="117"/>
        <v>0</v>
      </c>
      <c r="AA582" s="295">
        <f t="shared" si="117"/>
        <v>0</v>
      </c>
      <c r="AB582" s="295">
        <f t="shared" si="117"/>
        <v>0</v>
      </c>
      <c r="AC582" s="295">
        <f t="shared" si="117"/>
        <v>0</v>
      </c>
      <c r="AD582" s="295">
        <f t="shared" si="117"/>
        <v>0</v>
      </c>
      <c r="AE582" s="295">
        <f t="shared" si="117"/>
        <v>4.3478260869565215</v>
      </c>
      <c r="AF582" s="295">
        <f t="shared" si="117"/>
        <v>0</v>
      </c>
      <c r="AG582" s="295">
        <f t="shared" si="117"/>
        <v>2.4390243902439024</v>
      </c>
      <c r="AH582" s="295">
        <f t="shared" si="117"/>
        <v>0</v>
      </c>
      <c r="AI582" s="295">
        <f t="shared" si="117"/>
        <v>0.80645161290322576</v>
      </c>
      <c r="AJ582" s="295">
        <f t="shared" si="117"/>
        <v>1.948051948051948</v>
      </c>
      <c r="AK582" s="295">
        <f t="shared" si="117"/>
        <v>0.80645161290322576</v>
      </c>
      <c r="AL582" s="295">
        <f t="shared" si="117"/>
        <v>0.60790273556231</v>
      </c>
      <c r="AM582" s="295">
        <f t="shared" si="117"/>
        <v>1.2903225806451613</v>
      </c>
      <c r="AN582" s="295">
        <f t="shared" si="117"/>
        <v>0.73578595317725748</v>
      </c>
    </row>
    <row r="583" spans="1:40" x14ac:dyDescent="0.2">
      <c r="A583" s="7" t="s">
        <v>203</v>
      </c>
      <c r="B583" s="10">
        <v>0</v>
      </c>
      <c r="C583" s="10">
        <v>0</v>
      </c>
      <c r="D583" s="10">
        <v>0</v>
      </c>
      <c r="E583" s="10">
        <v>2</v>
      </c>
      <c r="F583" s="10">
        <v>1</v>
      </c>
      <c r="G583" s="10">
        <v>0</v>
      </c>
      <c r="H583" s="10">
        <v>2</v>
      </c>
      <c r="I583" s="10">
        <v>1</v>
      </c>
      <c r="J583" s="10">
        <v>4</v>
      </c>
      <c r="K583" s="10">
        <v>9</v>
      </c>
      <c r="L583" s="10">
        <v>19</v>
      </c>
      <c r="M583" s="10">
        <v>33</v>
      </c>
      <c r="N583" s="10">
        <v>36</v>
      </c>
      <c r="O583" s="10">
        <v>63</v>
      </c>
      <c r="P583" s="10">
        <v>79</v>
      </c>
      <c r="Q583" s="10">
        <v>89</v>
      </c>
      <c r="R583" s="10">
        <v>100</v>
      </c>
      <c r="S583" s="10">
        <v>121</v>
      </c>
      <c r="T583" s="10">
        <v>177</v>
      </c>
      <c r="U583" s="7" t="s">
        <v>203</v>
      </c>
      <c r="V583" s="295">
        <f t="shared" ref="V583:V594" si="118">IF(B$581=0,"",B583/B$581*100)</f>
        <v>0</v>
      </c>
      <c r="W583" s="295">
        <f t="shared" si="117"/>
        <v>0</v>
      </c>
      <c r="X583" s="295" t="str">
        <f t="shared" si="117"/>
        <v/>
      </c>
      <c r="Y583" s="295">
        <f t="shared" si="117"/>
        <v>100</v>
      </c>
      <c r="Z583" s="295">
        <f t="shared" si="117"/>
        <v>20</v>
      </c>
      <c r="AA583" s="295">
        <f t="shared" si="117"/>
        <v>0</v>
      </c>
      <c r="AB583" s="295">
        <f t="shared" si="117"/>
        <v>28.571428571428569</v>
      </c>
      <c r="AC583" s="295">
        <f t="shared" si="117"/>
        <v>10</v>
      </c>
      <c r="AD583" s="295">
        <f t="shared" si="117"/>
        <v>25</v>
      </c>
      <c r="AE583" s="295">
        <f t="shared" si="117"/>
        <v>39.130434782608695</v>
      </c>
      <c r="AF583" s="295">
        <f t="shared" si="117"/>
        <v>42.222222222222221</v>
      </c>
      <c r="AG583" s="295">
        <f t="shared" si="117"/>
        <v>40.243902439024396</v>
      </c>
      <c r="AH583" s="295">
        <f t="shared" si="117"/>
        <v>40.449438202247187</v>
      </c>
      <c r="AI583" s="295">
        <f t="shared" si="117"/>
        <v>50.806451612903224</v>
      </c>
      <c r="AJ583" s="295">
        <f t="shared" si="117"/>
        <v>51.298701298701296</v>
      </c>
      <c r="AK583" s="295">
        <f t="shared" si="117"/>
        <v>35.887096774193552</v>
      </c>
      <c r="AL583" s="295">
        <f t="shared" si="117"/>
        <v>30.3951367781155</v>
      </c>
      <c r="AM583" s="295">
        <f t="shared" si="117"/>
        <v>19.516129032258064</v>
      </c>
      <c r="AN583" s="295">
        <f t="shared" si="117"/>
        <v>11.839464882943144</v>
      </c>
    </row>
    <row r="584" spans="1:40" x14ac:dyDescent="0.2">
      <c r="A584" s="7" t="s">
        <v>768</v>
      </c>
      <c r="B584" s="10">
        <v>0</v>
      </c>
      <c r="C584" s="10">
        <v>0</v>
      </c>
      <c r="D584" s="10">
        <v>0</v>
      </c>
      <c r="E584" s="10">
        <v>0</v>
      </c>
      <c r="F584" s="10">
        <v>0</v>
      </c>
      <c r="G584" s="10">
        <v>0</v>
      </c>
      <c r="H584" s="10">
        <v>0</v>
      </c>
      <c r="I584" s="10">
        <v>0</v>
      </c>
      <c r="J584" s="10">
        <v>0</v>
      </c>
      <c r="K584" s="10">
        <v>0</v>
      </c>
      <c r="L584" s="10">
        <v>1</v>
      </c>
      <c r="M584" s="10">
        <v>0</v>
      </c>
      <c r="N584" s="10">
        <v>1</v>
      </c>
      <c r="O584" s="10">
        <v>0</v>
      </c>
      <c r="P584" s="10">
        <v>0</v>
      </c>
      <c r="Q584" s="10">
        <v>0</v>
      </c>
      <c r="R584" s="10">
        <v>2</v>
      </c>
      <c r="S584" s="10">
        <v>4</v>
      </c>
      <c r="T584" s="10">
        <v>7</v>
      </c>
      <c r="U584" s="7" t="s">
        <v>768</v>
      </c>
      <c r="V584" s="295">
        <f t="shared" si="118"/>
        <v>0</v>
      </c>
      <c r="W584" s="295">
        <f t="shared" si="117"/>
        <v>0</v>
      </c>
      <c r="X584" s="295" t="str">
        <f t="shared" si="117"/>
        <v/>
      </c>
      <c r="Y584" s="295">
        <f t="shared" si="117"/>
        <v>0</v>
      </c>
      <c r="Z584" s="295">
        <f t="shared" si="117"/>
        <v>0</v>
      </c>
      <c r="AA584" s="295">
        <f t="shared" si="117"/>
        <v>0</v>
      </c>
      <c r="AB584" s="295">
        <f t="shared" si="117"/>
        <v>0</v>
      </c>
      <c r="AC584" s="295">
        <f t="shared" si="117"/>
        <v>0</v>
      </c>
      <c r="AD584" s="295">
        <f t="shared" si="117"/>
        <v>0</v>
      </c>
      <c r="AE584" s="295">
        <f t="shared" si="117"/>
        <v>0</v>
      </c>
      <c r="AF584" s="295">
        <f t="shared" si="117"/>
        <v>2.2222222222222223</v>
      </c>
      <c r="AG584" s="295">
        <f t="shared" si="117"/>
        <v>0</v>
      </c>
      <c r="AH584" s="295">
        <f t="shared" si="117"/>
        <v>1.1235955056179776</v>
      </c>
      <c r="AI584" s="295">
        <f t="shared" si="117"/>
        <v>0</v>
      </c>
      <c r="AJ584" s="295">
        <f t="shared" si="117"/>
        <v>0</v>
      </c>
      <c r="AK584" s="295">
        <f t="shared" si="117"/>
        <v>0</v>
      </c>
      <c r="AL584" s="295">
        <f t="shared" si="117"/>
        <v>0.60790273556231</v>
      </c>
      <c r="AM584" s="295">
        <f t="shared" si="117"/>
        <v>0.64516129032258063</v>
      </c>
      <c r="AN584" s="295">
        <f t="shared" si="117"/>
        <v>0.46822742474916385</v>
      </c>
    </row>
    <row r="585" spans="1:40" x14ac:dyDescent="0.2">
      <c r="A585" s="7" t="s">
        <v>627</v>
      </c>
      <c r="B585" s="10">
        <v>0</v>
      </c>
      <c r="C585" s="10">
        <v>0</v>
      </c>
      <c r="D585" s="10">
        <v>0</v>
      </c>
      <c r="E585" s="10">
        <v>0</v>
      </c>
      <c r="F585" s="10">
        <v>0</v>
      </c>
      <c r="G585" s="10">
        <v>0</v>
      </c>
      <c r="H585" s="10">
        <v>0</v>
      </c>
      <c r="I585" s="10">
        <v>0</v>
      </c>
      <c r="J585" s="10">
        <v>0</v>
      </c>
      <c r="K585" s="10">
        <v>0</v>
      </c>
      <c r="L585" s="10">
        <v>0</v>
      </c>
      <c r="M585" s="10">
        <v>1</v>
      </c>
      <c r="N585" s="10">
        <v>2</v>
      </c>
      <c r="O585" s="10">
        <v>4</v>
      </c>
      <c r="P585" s="10">
        <v>2</v>
      </c>
      <c r="Q585" s="10">
        <v>10</v>
      </c>
      <c r="R585" s="10">
        <v>14</v>
      </c>
      <c r="S585" s="10">
        <v>28</v>
      </c>
      <c r="T585" s="10">
        <v>58</v>
      </c>
      <c r="U585" s="7" t="s">
        <v>627</v>
      </c>
      <c r="V585" s="295">
        <f t="shared" si="118"/>
        <v>0</v>
      </c>
      <c r="W585" s="295">
        <f t="shared" si="117"/>
        <v>0</v>
      </c>
      <c r="X585" s="295" t="str">
        <f t="shared" si="117"/>
        <v/>
      </c>
      <c r="Y585" s="295">
        <f t="shared" si="117"/>
        <v>0</v>
      </c>
      <c r="Z585" s="295">
        <f t="shared" si="117"/>
        <v>0</v>
      </c>
      <c r="AA585" s="295">
        <f t="shared" si="117"/>
        <v>0</v>
      </c>
      <c r="AB585" s="295">
        <f t="shared" si="117"/>
        <v>0</v>
      </c>
      <c r="AC585" s="295">
        <f t="shared" si="117"/>
        <v>0</v>
      </c>
      <c r="AD585" s="295">
        <f t="shared" si="117"/>
        <v>0</v>
      </c>
      <c r="AE585" s="295">
        <f t="shared" si="117"/>
        <v>0</v>
      </c>
      <c r="AF585" s="295">
        <f t="shared" si="117"/>
        <v>0</v>
      </c>
      <c r="AG585" s="295">
        <f t="shared" si="117"/>
        <v>1.2195121951219512</v>
      </c>
      <c r="AH585" s="295">
        <f t="shared" si="117"/>
        <v>2.2471910112359552</v>
      </c>
      <c r="AI585" s="295">
        <f t="shared" si="117"/>
        <v>3.225806451612903</v>
      </c>
      <c r="AJ585" s="295">
        <f t="shared" si="117"/>
        <v>1.2987012987012987</v>
      </c>
      <c r="AK585" s="295">
        <f t="shared" si="117"/>
        <v>4.032258064516129</v>
      </c>
      <c r="AL585" s="295">
        <f t="shared" si="117"/>
        <v>4.2553191489361701</v>
      </c>
      <c r="AM585" s="295">
        <f t="shared" si="117"/>
        <v>4.5161290322580641</v>
      </c>
      <c r="AN585" s="295">
        <f t="shared" si="117"/>
        <v>3.8795986622073579</v>
      </c>
    </row>
    <row r="586" spans="1:40" x14ac:dyDescent="0.2">
      <c r="A586" s="7" t="s">
        <v>769</v>
      </c>
      <c r="B586" s="10">
        <v>0</v>
      </c>
      <c r="C586" s="10">
        <v>0</v>
      </c>
      <c r="D586" s="10">
        <v>0</v>
      </c>
      <c r="E586" s="10">
        <v>0</v>
      </c>
      <c r="F586" s="10">
        <v>1</v>
      </c>
      <c r="G586" s="10">
        <v>1</v>
      </c>
      <c r="H586" s="10">
        <v>0</v>
      </c>
      <c r="I586" s="10">
        <v>2</v>
      </c>
      <c r="J586" s="10">
        <v>0</v>
      </c>
      <c r="K586" s="10">
        <v>2</v>
      </c>
      <c r="L586" s="10">
        <v>2</v>
      </c>
      <c r="M586" s="10">
        <v>1</v>
      </c>
      <c r="N586" s="10">
        <v>1</v>
      </c>
      <c r="O586" s="10">
        <v>2</v>
      </c>
      <c r="P586" s="10">
        <v>4</v>
      </c>
      <c r="Q586" s="10">
        <v>11</v>
      </c>
      <c r="R586" s="10">
        <v>15</v>
      </c>
      <c r="S586" s="10">
        <v>35</v>
      </c>
      <c r="T586" s="10">
        <v>71</v>
      </c>
      <c r="U586" s="7" t="s">
        <v>769</v>
      </c>
      <c r="V586" s="295">
        <f t="shared" si="118"/>
        <v>0</v>
      </c>
      <c r="W586" s="295">
        <f t="shared" si="117"/>
        <v>0</v>
      </c>
      <c r="X586" s="295" t="str">
        <f t="shared" si="117"/>
        <v/>
      </c>
      <c r="Y586" s="295">
        <f t="shared" si="117"/>
        <v>0</v>
      </c>
      <c r="Z586" s="295">
        <f t="shared" si="117"/>
        <v>20</v>
      </c>
      <c r="AA586" s="295">
        <f t="shared" si="117"/>
        <v>14.285714285714285</v>
      </c>
      <c r="AB586" s="295">
        <f t="shared" si="117"/>
        <v>0</v>
      </c>
      <c r="AC586" s="295">
        <f t="shared" si="117"/>
        <v>20</v>
      </c>
      <c r="AD586" s="295">
        <f t="shared" si="117"/>
        <v>0</v>
      </c>
      <c r="AE586" s="295">
        <f t="shared" si="117"/>
        <v>8.695652173913043</v>
      </c>
      <c r="AF586" s="295">
        <f t="shared" si="117"/>
        <v>4.4444444444444446</v>
      </c>
      <c r="AG586" s="295">
        <f t="shared" si="117"/>
        <v>1.2195121951219512</v>
      </c>
      <c r="AH586" s="295">
        <f t="shared" si="117"/>
        <v>1.1235955056179776</v>
      </c>
      <c r="AI586" s="295">
        <f t="shared" si="117"/>
        <v>1.6129032258064515</v>
      </c>
      <c r="AJ586" s="295">
        <f t="shared" si="117"/>
        <v>2.5974025974025974</v>
      </c>
      <c r="AK586" s="295">
        <f t="shared" si="117"/>
        <v>4.435483870967742</v>
      </c>
      <c r="AL586" s="295">
        <f t="shared" si="117"/>
        <v>4.5592705167173255</v>
      </c>
      <c r="AM586" s="295">
        <f t="shared" si="117"/>
        <v>5.6451612903225801</v>
      </c>
      <c r="AN586" s="295">
        <f t="shared" si="117"/>
        <v>4.7491638795986617</v>
      </c>
    </row>
    <row r="587" spans="1:40" x14ac:dyDescent="0.2">
      <c r="A587" s="7" t="s">
        <v>628</v>
      </c>
      <c r="B587" s="10">
        <v>0</v>
      </c>
      <c r="C587" s="10">
        <v>0</v>
      </c>
      <c r="D587" s="10">
        <v>0</v>
      </c>
      <c r="E587" s="10">
        <v>0</v>
      </c>
      <c r="F587" s="10">
        <v>0</v>
      </c>
      <c r="G587" s="10">
        <v>1</v>
      </c>
      <c r="H587" s="10">
        <v>1</v>
      </c>
      <c r="I587" s="10">
        <v>0</v>
      </c>
      <c r="J587" s="10">
        <v>3</v>
      </c>
      <c r="K587" s="10">
        <v>2</v>
      </c>
      <c r="L587" s="10">
        <v>9</v>
      </c>
      <c r="M587" s="10">
        <v>7</v>
      </c>
      <c r="N587" s="10">
        <v>11</v>
      </c>
      <c r="O587" s="10">
        <v>22</v>
      </c>
      <c r="P587" s="10">
        <v>34</v>
      </c>
      <c r="Q587" s="10">
        <v>58</v>
      </c>
      <c r="R587" s="10">
        <v>85</v>
      </c>
      <c r="S587" s="10">
        <v>213</v>
      </c>
      <c r="T587" s="10">
        <v>570</v>
      </c>
      <c r="U587" s="7" t="s">
        <v>628</v>
      </c>
      <c r="V587" s="295">
        <f t="shared" si="118"/>
        <v>0</v>
      </c>
      <c r="W587" s="295">
        <f t="shared" si="117"/>
        <v>0</v>
      </c>
      <c r="X587" s="295" t="str">
        <f t="shared" si="117"/>
        <v/>
      </c>
      <c r="Y587" s="295">
        <f t="shared" si="117"/>
        <v>0</v>
      </c>
      <c r="Z587" s="295">
        <f t="shared" si="117"/>
        <v>0</v>
      </c>
      <c r="AA587" s="295">
        <f t="shared" si="117"/>
        <v>14.285714285714285</v>
      </c>
      <c r="AB587" s="295">
        <f t="shared" si="117"/>
        <v>14.285714285714285</v>
      </c>
      <c r="AC587" s="295">
        <f t="shared" si="117"/>
        <v>0</v>
      </c>
      <c r="AD587" s="295">
        <f t="shared" si="117"/>
        <v>18.75</v>
      </c>
      <c r="AE587" s="295">
        <f t="shared" si="117"/>
        <v>8.695652173913043</v>
      </c>
      <c r="AF587" s="295">
        <f t="shared" si="117"/>
        <v>20</v>
      </c>
      <c r="AG587" s="295">
        <f t="shared" si="117"/>
        <v>8.536585365853659</v>
      </c>
      <c r="AH587" s="295">
        <f t="shared" si="117"/>
        <v>12.359550561797752</v>
      </c>
      <c r="AI587" s="295">
        <f t="shared" si="117"/>
        <v>17.741935483870968</v>
      </c>
      <c r="AJ587" s="295">
        <f t="shared" si="117"/>
        <v>22.077922077922079</v>
      </c>
      <c r="AK587" s="295">
        <f t="shared" si="117"/>
        <v>23.387096774193548</v>
      </c>
      <c r="AL587" s="295">
        <f t="shared" si="117"/>
        <v>25.835866261398177</v>
      </c>
      <c r="AM587" s="295">
        <f t="shared" si="117"/>
        <v>34.354838709677423</v>
      </c>
      <c r="AN587" s="295">
        <f t="shared" si="117"/>
        <v>38.127090301003349</v>
      </c>
    </row>
    <row r="588" spans="1:40" x14ac:dyDescent="0.2">
      <c r="A588" s="7" t="s">
        <v>629</v>
      </c>
      <c r="B588" s="10">
        <v>0</v>
      </c>
      <c r="C588" s="10">
        <v>0</v>
      </c>
      <c r="D588" s="10">
        <v>0</v>
      </c>
      <c r="E588" s="10">
        <v>0</v>
      </c>
      <c r="F588" s="10">
        <v>0</v>
      </c>
      <c r="G588" s="10">
        <v>0</v>
      </c>
      <c r="H588" s="10">
        <v>0</v>
      </c>
      <c r="I588" s="10">
        <v>2</v>
      </c>
      <c r="J588" s="10">
        <v>0</v>
      </c>
      <c r="K588" s="10">
        <v>0</v>
      </c>
      <c r="L588" s="10">
        <v>2</v>
      </c>
      <c r="M588" s="10">
        <v>4</v>
      </c>
      <c r="N588" s="10">
        <v>4</v>
      </c>
      <c r="O588" s="10">
        <v>6</v>
      </c>
      <c r="P588" s="10">
        <v>4</v>
      </c>
      <c r="Q588" s="10">
        <v>13</v>
      </c>
      <c r="R588" s="10">
        <v>44</v>
      </c>
      <c r="S588" s="10">
        <v>82</v>
      </c>
      <c r="T588" s="10">
        <v>242</v>
      </c>
      <c r="U588" s="7" t="s">
        <v>629</v>
      </c>
      <c r="V588" s="295">
        <f t="shared" si="118"/>
        <v>0</v>
      </c>
      <c r="W588" s="295">
        <f t="shared" si="117"/>
        <v>0</v>
      </c>
      <c r="X588" s="295" t="str">
        <f t="shared" si="117"/>
        <v/>
      </c>
      <c r="Y588" s="295">
        <f t="shared" si="117"/>
        <v>0</v>
      </c>
      <c r="Z588" s="295">
        <f t="shared" si="117"/>
        <v>0</v>
      </c>
      <c r="AA588" s="295">
        <f t="shared" si="117"/>
        <v>0</v>
      </c>
      <c r="AB588" s="295">
        <f t="shared" si="117"/>
        <v>0</v>
      </c>
      <c r="AC588" s="295">
        <f t="shared" si="117"/>
        <v>20</v>
      </c>
      <c r="AD588" s="295">
        <f t="shared" si="117"/>
        <v>0</v>
      </c>
      <c r="AE588" s="295">
        <f t="shared" si="117"/>
        <v>0</v>
      </c>
      <c r="AF588" s="295">
        <f t="shared" si="117"/>
        <v>4.4444444444444446</v>
      </c>
      <c r="AG588" s="295">
        <f t="shared" si="117"/>
        <v>4.8780487804878048</v>
      </c>
      <c r="AH588" s="295">
        <f t="shared" si="117"/>
        <v>4.4943820224719104</v>
      </c>
      <c r="AI588" s="295">
        <f t="shared" si="117"/>
        <v>4.838709677419355</v>
      </c>
      <c r="AJ588" s="295">
        <f t="shared" si="117"/>
        <v>2.5974025974025974</v>
      </c>
      <c r="AK588" s="295">
        <f t="shared" si="117"/>
        <v>5.241935483870968</v>
      </c>
      <c r="AL588" s="295">
        <f t="shared" si="117"/>
        <v>13.373860182370819</v>
      </c>
      <c r="AM588" s="295">
        <f t="shared" si="117"/>
        <v>13.225806451612904</v>
      </c>
      <c r="AN588" s="295">
        <f t="shared" si="117"/>
        <v>16.187290969899664</v>
      </c>
    </row>
    <row r="589" spans="1:40" x14ac:dyDescent="0.2">
      <c r="A589" s="7" t="s">
        <v>630</v>
      </c>
      <c r="B589" s="10">
        <v>0</v>
      </c>
      <c r="C589" s="10">
        <v>0</v>
      </c>
      <c r="D589" s="10">
        <v>0</v>
      </c>
      <c r="E589" s="10">
        <v>0</v>
      </c>
      <c r="F589" s="10">
        <v>0</v>
      </c>
      <c r="G589" s="10">
        <v>0</v>
      </c>
      <c r="H589" s="10">
        <v>0</v>
      </c>
      <c r="I589" s="10">
        <v>1</v>
      </c>
      <c r="J589" s="10">
        <v>1</v>
      </c>
      <c r="K589" s="10">
        <v>5</v>
      </c>
      <c r="L589" s="10">
        <v>6</v>
      </c>
      <c r="M589" s="10">
        <v>11</v>
      </c>
      <c r="N589" s="10">
        <v>18</v>
      </c>
      <c r="O589" s="10">
        <v>12</v>
      </c>
      <c r="P589" s="10">
        <v>12</v>
      </c>
      <c r="Q589" s="10">
        <v>17</v>
      </c>
      <c r="R589" s="10">
        <v>15</v>
      </c>
      <c r="S589" s="10">
        <v>29</v>
      </c>
      <c r="T589" s="10">
        <v>64</v>
      </c>
      <c r="U589" s="7" t="s">
        <v>630</v>
      </c>
      <c r="V589" s="295">
        <f t="shared" si="118"/>
        <v>0</v>
      </c>
      <c r="W589" s="295">
        <f t="shared" si="117"/>
        <v>0</v>
      </c>
      <c r="X589" s="295" t="str">
        <f t="shared" si="117"/>
        <v/>
      </c>
      <c r="Y589" s="295">
        <f t="shared" si="117"/>
        <v>0</v>
      </c>
      <c r="Z589" s="295">
        <f t="shared" si="117"/>
        <v>0</v>
      </c>
      <c r="AA589" s="295">
        <f t="shared" si="117"/>
        <v>0</v>
      </c>
      <c r="AB589" s="295">
        <f t="shared" si="117"/>
        <v>0</v>
      </c>
      <c r="AC589" s="295">
        <f t="shared" si="117"/>
        <v>10</v>
      </c>
      <c r="AD589" s="295">
        <f t="shared" si="117"/>
        <v>6.25</v>
      </c>
      <c r="AE589" s="295">
        <f t="shared" si="117"/>
        <v>21.739130434782609</v>
      </c>
      <c r="AF589" s="295">
        <f t="shared" si="117"/>
        <v>13.333333333333334</v>
      </c>
      <c r="AG589" s="295">
        <f t="shared" si="117"/>
        <v>13.414634146341465</v>
      </c>
      <c r="AH589" s="295">
        <f t="shared" si="117"/>
        <v>20.224719101123593</v>
      </c>
      <c r="AI589" s="295">
        <f t="shared" si="117"/>
        <v>9.67741935483871</v>
      </c>
      <c r="AJ589" s="295">
        <f t="shared" si="117"/>
        <v>7.7922077922077921</v>
      </c>
      <c r="AK589" s="295">
        <f t="shared" si="117"/>
        <v>6.854838709677419</v>
      </c>
      <c r="AL589" s="295">
        <f t="shared" si="117"/>
        <v>4.5592705167173255</v>
      </c>
      <c r="AM589" s="295">
        <f t="shared" si="117"/>
        <v>4.67741935483871</v>
      </c>
      <c r="AN589" s="295">
        <f t="shared" si="117"/>
        <v>4.2809364548494981</v>
      </c>
    </row>
    <row r="590" spans="1:40" x14ac:dyDescent="0.2">
      <c r="A590" s="7" t="s">
        <v>770</v>
      </c>
      <c r="B590" s="10">
        <v>0</v>
      </c>
      <c r="C590" s="10">
        <v>0</v>
      </c>
      <c r="D590" s="10">
        <v>0</v>
      </c>
      <c r="E590" s="10">
        <v>0</v>
      </c>
      <c r="F590" s="10">
        <v>0</v>
      </c>
      <c r="G590" s="10">
        <v>0</v>
      </c>
      <c r="H590" s="10">
        <v>0</v>
      </c>
      <c r="I590" s="10">
        <v>0</v>
      </c>
      <c r="J590" s="10">
        <v>0</v>
      </c>
      <c r="K590" s="10">
        <v>0</v>
      </c>
      <c r="L590" s="10">
        <v>0</v>
      </c>
      <c r="M590" s="10">
        <v>0</v>
      </c>
      <c r="N590" s="10">
        <v>1</v>
      </c>
      <c r="O590" s="10">
        <v>0</v>
      </c>
      <c r="P590" s="10">
        <v>0</v>
      </c>
      <c r="Q590" s="10">
        <v>2</v>
      </c>
      <c r="R590" s="10">
        <v>3</v>
      </c>
      <c r="S590" s="10">
        <v>4</v>
      </c>
      <c r="T590" s="10">
        <v>3</v>
      </c>
      <c r="U590" s="7" t="s">
        <v>770</v>
      </c>
      <c r="V590" s="295">
        <f t="shared" si="118"/>
        <v>0</v>
      </c>
      <c r="W590" s="295">
        <f t="shared" si="117"/>
        <v>0</v>
      </c>
      <c r="X590" s="295" t="str">
        <f t="shared" si="117"/>
        <v/>
      </c>
      <c r="Y590" s="295">
        <f t="shared" si="117"/>
        <v>0</v>
      </c>
      <c r="Z590" s="295">
        <f t="shared" si="117"/>
        <v>0</v>
      </c>
      <c r="AA590" s="295">
        <f t="shared" si="117"/>
        <v>0</v>
      </c>
      <c r="AB590" s="295">
        <f t="shared" si="117"/>
        <v>0</v>
      </c>
      <c r="AC590" s="295">
        <f t="shared" si="117"/>
        <v>0</v>
      </c>
      <c r="AD590" s="295">
        <f t="shared" si="117"/>
        <v>0</v>
      </c>
      <c r="AE590" s="295">
        <f t="shared" si="117"/>
        <v>0</v>
      </c>
      <c r="AF590" s="295">
        <f t="shared" si="117"/>
        <v>0</v>
      </c>
      <c r="AG590" s="295">
        <f t="shared" si="117"/>
        <v>0</v>
      </c>
      <c r="AH590" s="295">
        <f t="shared" si="117"/>
        <v>1.1235955056179776</v>
      </c>
      <c r="AI590" s="295">
        <f t="shared" si="117"/>
        <v>0</v>
      </c>
      <c r="AJ590" s="295">
        <f t="shared" si="117"/>
        <v>0</v>
      </c>
      <c r="AK590" s="295">
        <f t="shared" si="117"/>
        <v>0.80645161290322576</v>
      </c>
      <c r="AL590" s="295">
        <f t="shared" si="117"/>
        <v>0.91185410334346495</v>
      </c>
      <c r="AM590" s="295">
        <f t="shared" si="117"/>
        <v>0.64516129032258063</v>
      </c>
      <c r="AN590" s="295">
        <f t="shared" si="117"/>
        <v>0.20066889632107021</v>
      </c>
    </row>
    <row r="591" spans="1:40" x14ac:dyDescent="0.2">
      <c r="A591" s="7" t="s">
        <v>771</v>
      </c>
      <c r="B591" s="10">
        <v>0</v>
      </c>
      <c r="C591" s="10">
        <v>0</v>
      </c>
      <c r="D591" s="10">
        <v>0</v>
      </c>
      <c r="E591" s="10">
        <v>0</v>
      </c>
      <c r="F591" s="10">
        <v>0</v>
      </c>
      <c r="G591" s="10">
        <v>0</v>
      </c>
      <c r="H591" s="10">
        <v>0</v>
      </c>
      <c r="I591" s="10">
        <v>0</v>
      </c>
      <c r="J591" s="10">
        <v>0</v>
      </c>
      <c r="K591" s="10">
        <v>0</v>
      </c>
      <c r="L591" s="10">
        <v>0</v>
      </c>
      <c r="M591" s="10">
        <v>0</v>
      </c>
      <c r="N591" s="10">
        <v>0</v>
      </c>
      <c r="O591" s="10">
        <v>2</v>
      </c>
      <c r="P591" s="10">
        <v>2</v>
      </c>
      <c r="Q591" s="10">
        <v>3</v>
      </c>
      <c r="R591" s="10">
        <v>4</v>
      </c>
      <c r="S591" s="10">
        <v>12</v>
      </c>
      <c r="T591" s="10">
        <v>46</v>
      </c>
      <c r="U591" s="7" t="s">
        <v>771</v>
      </c>
      <c r="V591" s="295">
        <f t="shared" si="118"/>
        <v>0</v>
      </c>
      <c r="W591" s="295">
        <f t="shared" si="117"/>
        <v>0</v>
      </c>
      <c r="X591" s="295" t="str">
        <f t="shared" si="117"/>
        <v/>
      </c>
      <c r="Y591" s="295">
        <f t="shared" si="117"/>
        <v>0</v>
      </c>
      <c r="Z591" s="295">
        <f t="shared" si="117"/>
        <v>0</v>
      </c>
      <c r="AA591" s="295">
        <f t="shared" si="117"/>
        <v>0</v>
      </c>
      <c r="AB591" s="295">
        <f t="shared" si="117"/>
        <v>0</v>
      </c>
      <c r="AC591" s="295">
        <f t="shared" si="117"/>
        <v>0</v>
      </c>
      <c r="AD591" s="295">
        <f t="shared" si="117"/>
        <v>0</v>
      </c>
      <c r="AE591" s="295">
        <f t="shared" si="117"/>
        <v>0</v>
      </c>
      <c r="AF591" s="295">
        <f t="shared" si="117"/>
        <v>0</v>
      </c>
      <c r="AG591" s="295">
        <f t="shared" si="117"/>
        <v>0</v>
      </c>
      <c r="AH591" s="295">
        <f t="shared" si="117"/>
        <v>0</v>
      </c>
      <c r="AI591" s="295">
        <f t="shared" si="117"/>
        <v>1.6129032258064515</v>
      </c>
      <c r="AJ591" s="295">
        <f t="shared" si="117"/>
        <v>1.2987012987012987</v>
      </c>
      <c r="AK591" s="295">
        <f t="shared" si="117"/>
        <v>1.2096774193548387</v>
      </c>
      <c r="AL591" s="295">
        <f t="shared" si="117"/>
        <v>1.21580547112462</v>
      </c>
      <c r="AM591" s="295">
        <f t="shared" si="117"/>
        <v>1.935483870967742</v>
      </c>
      <c r="AN591" s="295">
        <f t="shared" si="117"/>
        <v>3.0769230769230771</v>
      </c>
    </row>
    <row r="592" spans="1:40" x14ac:dyDescent="0.2">
      <c r="A592" s="7" t="s">
        <v>772</v>
      </c>
      <c r="B592" s="10">
        <v>3</v>
      </c>
      <c r="C592" s="10">
        <v>0</v>
      </c>
      <c r="D592" s="10">
        <v>0</v>
      </c>
      <c r="E592" s="10">
        <v>0</v>
      </c>
      <c r="F592" s="10">
        <v>0</v>
      </c>
      <c r="G592" s="10">
        <v>0</v>
      </c>
      <c r="H592" s="10">
        <v>0</v>
      </c>
      <c r="I592" s="10">
        <v>0</v>
      </c>
      <c r="J592" s="10">
        <v>0</v>
      </c>
      <c r="K592" s="10">
        <v>0</v>
      </c>
      <c r="L592" s="10">
        <v>0</v>
      </c>
      <c r="M592" s="10">
        <v>0</v>
      </c>
      <c r="N592" s="10">
        <v>0</v>
      </c>
      <c r="O592" s="10">
        <v>0</v>
      </c>
      <c r="P592" s="10">
        <v>0</v>
      </c>
      <c r="Q592" s="10">
        <v>0</v>
      </c>
      <c r="R592" s="10">
        <v>0</v>
      </c>
      <c r="S592" s="10">
        <v>0</v>
      </c>
      <c r="T592" s="10">
        <v>0</v>
      </c>
      <c r="U592" s="7" t="s">
        <v>772</v>
      </c>
      <c r="V592" s="295">
        <f t="shared" si="118"/>
        <v>75</v>
      </c>
      <c r="W592" s="295">
        <f t="shared" si="117"/>
        <v>0</v>
      </c>
      <c r="X592" s="295" t="str">
        <f t="shared" si="117"/>
        <v/>
      </c>
      <c r="Y592" s="295">
        <f t="shared" si="117"/>
        <v>0</v>
      </c>
      <c r="Z592" s="295">
        <f t="shared" si="117"/>
        <v>0</v>
      </c>
      <c r="AA592" s="295">
        <f t="shared" si="117"/>
        <v>0</v>
      </c>
      <c r="AB592" s="295">
        <f t="shared" si="117"/>
        <v>0</v>
      </c>
      <c r="AC592" s="295">
        <f t="shared" si="117"/>
        <v>0</v>
      </c>
      <c r="AD592" s="295">
        <f t="shared" si="117"/>
        <v>0</v>
      </c>
      <c r="AE592" s="295">
        <f t="shared" si="117"/>
        <v>0</v>
      </c>
      <c r="AF592" s="295">
        <f t="shared" si="117"/>
        <v>0</v>
      </c>
      <c r="AG592" s="295">
        <f t="shared" si="117"/>
        <v>0</v>
      </c>
      <c r="AH592" s="295">
        <f t="shared" si="117"/>
        <v>0</v>
      </c>
      <c r="AI592" s="295">
        <f t="shared" si="117"/>
        <v>0</v>
      </c>
      <c r="AJ592" s="295">
        <f t="shared" si="117"/>
        <v>0</v>
      </c>
      <c r="AK592" s="295">
        <f t="shared" si="117"/>
        <v>0</v>
      </c>
      <c r="AL592" s="295">
        <f t="shared" si="117"/>
        <v>0</v>
      </c>
      <c r="AM592" s="295">
        <f t="shared" si="117"/>
        <v>0</v>
      </c>
      <c r="AN592" s="295">
        <f t="shared" si="117"/>
        <v>0</v>
      </c>
    </row>
    <row r="593" spans="1:40" x14ac:dyDescent="0.2">
      <c r="A593" s="7" t="s">
        <v>631</v>
      </c>
      <c r="B593" s="10">
        <v>0</v>
      </c>
      <c r="C593" s="10">
        <v>0</v>
      </c>
      <c r="D593" s="10">
        <v>0</v>
      </c>
      <c r="E593" s="10">
        <v>0</v>
      </c>
      <c r="F593" s="10">
        <v>0</v>
      </c>
      <c r="G593" s="10">
        <v>0</v>
      </c>
      <c r="H593" s="10">
        <v>0</v>
      </c>
      <c r="I593" s="10">
        <v>1</v>
      </c>
      <c r="J593" s="10">
        <v>1</v>
      </c>
      <c r="K593" s="10">
        <v>0</v>
      </c>
      <c r="L593" s="10">
        <v>0</v>
      </c>
      <c r="M593" s="10">
        <v>3</v>
      </c>
      <c r="N593" s="10">
        <v>5</v>
      </c>
      <c r="O593" s="10">
        <v>6</v>
      </c>
      <c r="P593" s="10">
        <v>5</v>
      </c>
      <c r="Q593" s="10">
        <v>10</v>
      </c>
      <c r="R593" s="10">
        <v>21</v>
      </c>
      <c r="S593" s="10">
        <v>42</v>
      </c>
      <c r="T593" s="10">
        <v>127</v>
      </c>
      <c r="U593" s="7" t="s">
        <v>631</v>
      </c>
      <c r="V593" s="295">
        <f t="shared" si="118"/>
        <v>0</v>
      </c>
      <c r="W593" s="295">
        <f t="shared" si="117"/>
        <v>0</v>
      </c>
      <c r="X593" s="295" t="str">
        <f t="shared" si="117"/>
        <v/>
      </c>
      <c r="Y593" s="295">
        <f t="shared" si="117"/>
        <v>0</v>
      </c>
      <c r="Z593" s="295">
        <f t="shared" si="117"/>
        <v>0</v>
      </c>
      <c r="AA593" s="295">
        <f t="shared" si="117"/>
        <v>0</v>
      </c>
      <c r="AB593" s="295">
        <f t="shared" si="117"/>
        <v>0</v>
      </c>
      <c r="AC593" s="295">
        <f t="shared" si="117"/>
        <v>10</v>
      </c>
      <c r="AD593" s="295">
        <f t="shared" si="117"/>
        <v>6.25</v>
      </c>
      <c r="AE593" s="295">
        <f t="shared" si="117"/>
        <v>0</v>
      </c>
      <c r="AF593" s="295">
        <f t="shared" si="117"/>
        <v>0</v>
      </c>
      <c r="AG593" s="295">
        <f t="shared" si="117"/>
        <v>3.6585365853658534</v>
      </c>
      <c r="AH593" s="295">
        <f t="shared" si="117"/>
        <v>5.6179775280898872</v>
      </c>
      <c r="AI593" s="295">
        <f t="shared" si="117"/>
        <v>4.838709677419355</v>
      </c>
      <c r="AJ593" s="295">
        <f t="shared" si="117"/>
        <v>3.2467532467532463</v>
      </c>
      <c r="AK593" s="295">
        <f t="shared" si="117"/>
        <v>4.032258064516129</v>
      </c>
      <c r="AL593" s="295">
        <f t="shared" si="117"/>
        <v>6.3829787234042552</v>
      </c>
      <c r="AM593" s="295">
        <f t="shared" si="117"/>
        <v>6.7741935483870979</v>
      </c>
      <c r="AN593" s="295">
        <f t="shared" si="117"/>
        <v>8.4949832775919738</v>
      </c>
    </row>
    <row r="594" spans="1:40" x14ac:dyDescent="0.2">
      <c r="A594" s="7" t="s">
        <v>234</v>
      </c>
      <c r="B594" s="10">
        <v>0</v>
      </c>
      <c r="C594" s="10">
        <v>0</v>
      </c>
      <c r="D594" s="10">
        <v>0</v>
      </c>
      <c r="E594" s="10">
        <v>0</v>
      </c>
      <c r="F594" s="10">
        <v>2</v>
      </c>
      <c r="G594" s="10">
        <v>5</v>
      </c>
      <c r="H594" s="10">
        <v>3</v>
      </c>
      <c r="I594" s="10">
        <v>2</v>
      </c>
      <c r="J594" s="10">
        <v>6</v>
      </c>
      <c r="K594" s="10">
        <v>4</v>
      </c>
      <c r="L594" s="10">
        <v>5</v>
      </c>
      <c r="M594" s="10">
        <v>18</v>
      </c>
      <c r="N594" s="10">
        <v>9</v>
      </c>
      <c r="O594" s="10">
        <v>5</v>
      </c>
      <c r="P594" s="10">
        <v>7</v>
      </c>
      <c r="Q594" s="10">
        <v>23</v>
      </c>
      <c r="R594" s="10">
        <v>15</v>
      </c>
      <c r="S594" s="10">
        <v>20</v>
      </c>
      <c r="T594" s="10">
        <v>49</v>
      </c>
      <c r="U594" s="7" t="s">
        <v>234</v>
      </c>
      <c r="V594" s="295">
        <f t="shared" si="118"/>
        <v>0</v>
      </c>
      <c r="W594" s="295">
        <f t="shared" si="117"/>
        <v>0</v>
      </c>
      <c r="X594" s="295" t="str">
        <f t="shared" si="117"/>
        <v/>
      </c>
      <c r="Y594" s="295">
        <f t="shared" si="117"/>
        <v>0</v>
      </c>
      <c r="Z594" s="295">
        <f t="shared" si="117"/>
        <v>40</v>
      </c>
      <c r="AA594" s="295">
        <f t="shared" si="117"/>
        <v>71.428571428571431</v>
      </c>
      <c r="AB594" s="295">
        <f t="shared" si="117"/>
        <v>42.857142857142854</v>
      </c>
      <c r="AC594" s="295">
        <f t="shared" si="117"/>
        <v>20</v>
      </c>
      <c r="AD594" s="295">
        <f t="shared" si="117"/>
        <v>37.5</v>
      </c>
      <c r="AE594" s="295">
        <f t="shared" si="117"/>
        <v>17.391304347826086</v>
      </c>
      <c r="AF594" s="295">
        <f t="shared" si="117"/>
        <v>11.111111111111111</v>
      </c>
      <c r="AG594" s="295">
        <f t="shared" si="117"/>
        <v>21.951219512195124</v>
      </c>
      <c r="AH594" s="295">
        <f t="shared" si="117"/>
        <v>10.112359550561797</v>
      </c>
      <c r="AI594" s="295">
        <f t="shared" si="117"/>
        <v>4.032258064516129</v>
      </c>
      <c r="AJ594" s="295">
        <f t="shared" si="117"/>
        <v>4.5454545454545459</v>
      </c>
      <c r="AK594" s="295">
        <f t="shared" si="117"/>
        <v>9.2741935483870961</v>
      </c>
      <c r="AL594" s="295">
        <f t="shared" si="117"/>
        <v>4.5592705167173255</v>
      </c>
      <c r="AM594" s="295">
        <f t="shared" si="117"/>
        <v>3.225806451612903</v>
      </c>
      <c r="AN594" s="295">
        <f t="shared" si="117"/>
        <v>3.2775919732441468</v>
      </c>
    </row>
    <row r="595" spans="1:40" x14ac:dyDescent="0.2">
      <c r="A595" s="7" t="s">
        <v>632</v>
      </c>
      <c r="B595" s="9">
        <f>B581-SUM(B582:B594)</f>
        <v>1</v>
      </c>
      <c r="C595" s="9">
        <f t="shared" ref="C595:T595" si="119">C581-SUM(C582:C594)</f>
        <v>1</v>
      </c>
      <c r="D595" s="9">
        <f t="shared" si="119"/>
        <v>0</v>
      </c>
      <c r="E595" s="9">
        <f t="shared" si="119"/>
        <v>0</v>
      </c>
      <c r="F595" s="9">
        <f t="shared" si="119"/>
        <v>1</v>
      </c>
      <c r="G595" s="9">
        <f t="shared" si="119"/>
        <v>0</v>
      </c>
      <c r="H595" s="9">
        <f t="shared" si="119"/>
        <v>1</v>
      </c>
      <c r="I595" s="9">
        <f t="shared" si="119"/>
        <v>1</v>
      </c>
      <c r="J595" s="9">
        <f t="shared" si="119"/>
        <v>1</v>
      </c>
      <c r="K595" s="9">
        <f t="shared" si="119"/>
        <v>0</v>
      </c>
      <c r="L595" s="9">
        <f t="shared" si="119"/>
        <v>1</v>
      </c>
      <c r="M595" s="9">
        <f t="shared" si="119"/>
        <v>2</v>
      </c>
      <c r="N595" s="9">
        <f t="shared" si="119"/>
        <v>1</v>
      </c>
      <c r="O595" s="9">
        <f t="shared" si="119"/>
        <v>1</v>
      </c>
      <c r="P595" s="9">
        <f t="shared" si="119"/>
        <v>2</v>
      </c>
      <c r="Q595" s="9">
        <f t="shared" si="119"/>
        <v>10</v>
      </c>
      <c r="R595" s="9">
        <f t="shared" si="119"/>
        <v>9</v>
      </c>
      <c r="S595" s="9">
        <f t="shared" si="119"/>
        <v>22</v>
      </c>
      <c r="T595" s="9">
        <f t="shared" si="119"/>
        <v>70</v>
      </c>
      <c r="U595" s="7" t="s">
        <v>632</v>
      </c>
      <c r="V595" s="295">
        <f>IF(B$581=0,"",B595/B$581*100)</f>
        <v>25</v>
      </c>
      <c r="W595" s="295">
        <f t="shared" si="117"/>
        <v>100</v>
      </c>
      <c r="X595" s="295" t="str">
        <f t="shared" si="117"/>
        <v/>
      </c>
      <c r="Y595" s="295">
        <f t="shared" si="117"/>
        <v>0</v>
      </c>
      <c r="Z595" s="295">
        <f t="shared" si="117"/>
        <v>20</v>
      </c>
      <c r="AA595" s="295">
        <f t="shared" si="117"/>
        <v>0</v>
      </c>
      <c r="AB595" s="295">
        <f t="shared" si="117"/>
        <v>14.285714285714285</v>
      </c>
      <c r="AC595" s="295">
        <f t="shared" si="117"/>
        <v>10</v>
      </c>
      <c r="AD595" s="295">
        <f t="shared" si="117"/>
        <v>6.25</v>
      </c>
      <c r="AE595" s="295">
        <f t="shared" si="117"/>
        <v>0</v>
      </c>
      <c r="AF595" s="295">
        <f t="shared" si="117"/>
        <v>2.2222222222222223</v>
      </c>
      <c r="AG595" s="295">
        <f t="shared" si="117"/>
        <v>2.4390243902439024</v>
      </c>
      <c r="AH595" s="295">
        <f t="shared" si="117"/>
        <v>1.1235955056179776</v>
      </c>
      <c r="AI595" s="295">
        <f t="shared" si="117"/>
        <v>0.80645161290322576</v>
      </c>
      <c r="AJ595" s="295">
        <f t="shared" si="117"/>
        <v>1.2987012987012987</v>
      </c>
      <c r="AK595" s="295">
        <f t="shared" si="117"/>
        <v>4.032258064516129</v>
      </c>
      <c r="AL595" s="295">
        <f t="shared" si="117"/>
        <v>2.735562310030395</v>
      </c>
      <c r="AM595" s="295">
        <f t="shared" si="117"/>
        <v>3.5483870967741935</v>
      </c>
      <c r="AN595" s="295">
        <f t="shared" si="117"/>
        <v>4.6822742474916383</v>
      </c>
    </row>
    <row r="596" spans="1:40" x14ac:dyDescent="0.2">
      <c r="A596" s="7" t="str">
        <f>IF($H$321=0,"","Sem Informação Disponibilizada")</f>
        <v/>
      </c>
      <c r="B596" s="9" t="str">
        <f>IF($H$321=0,"",100-SUM(#REF!))</f>
        <v/>
      </c>
      <c r="C596" s="9" t="str">
        <f>IF($H$321=0,"",100-SUM(#REF!))</f>
        <v/>
      </c>
      <c r="D596" s="9" t="str">
        <f>IF($H$321=0,"",100-SUM(#REF!))</f>
        <v/>
      </c>
      <c r="E596" s="9" t="str">
        <f>IF($H$321=0,"",100-SUM(#REF!))</f>
        <v/>
      </c>
      <c r="F596" s="9" t="str">
        <f>IF($H$321=0,"",100-SUM(#REF!))</f>
        <v/>
      </c>
      <c r="N596" s="9"/>
      <c r="O596" s="9"/>
      <c r="V596" s="9"/>
      <c r="W596" s="9"/>
      <c r="X596" s="9"/>
      <c r="Y596" s="9"/>
      <c r="Z596" s="9"/>
      <c r="AA596" s="9"/>
      <c r="AB596" s="9"/>
      <c r="AC596" s="9"/>
      <c r="AD596" s="9"/>
      <c r="AE596" s="9"/>
      <c r="AF596" s="9"/>
      <c r="AG596" s="9"/>
      <c r="AH596" s="9"/>
      <c r="AI596" s="9"/>
      <c r="AJ596" s="9"/>
      <c r="AK596" s="9"/>
      <c r="AL596" s="9"/>
      <c r="AM596" s="9"/>
      <c r="AN596" s="9"/>
    </row>
    <row r="597" spans="1:40" x14ac:dyDescent="0.2">
      <c r="A597" s="293" t="s">
        <v>792</v>
      </c>
      <c r="L597" s="7" t="s">
        <v>793</v>
      </c>
      <c r="N597" s="9"/>
      <c r="O597" s="9"/>
      <c r="S597" s="7" t="s">
        <v>794</v>
      </c>
      <c r="U597" s="9"/>
      <c r="V597" s="9"/>
      <c r="Z597" s="7" t="s">
        <v>795</v>
      </c>
      <c r="AB597" s="9"/>
      <c r="AC597" s="9"/>
    </row>
    <row r="598" spans="1:40" ht="15" customHeight="1" x14ac:dyDescent="0.25">
      <c r="B598" s="918" t="s">
        <v>58</v>
      </c>
      <c r="C598" s="919"/>
      <c r="D598" s="919"/>
      <c r="E598" s="918" t="str">
        <f>$A$2</f>
        <v>ARS Norte</v>
      </c>
      <c r="F598" s="919"/>
      <c r="G598" s="919"/>
      <c r="H598" s="918" t="str">
        <f>$A$3</f>
        <v>ACES Gerês/Cabreira</v>
      </c>
      <c r="I598" s="919"/>
      <c r="J598" s="919"/>
      <c r="L598" s="918" t="str">
        <f>$A$2</f>
        <v>ARS Norte</v>
      </c>
      <c r="M598" s="919"/>
      <c r="N598" s="919"/>
      <c r="O598" s="918" t="str">
        <f>$A$3</f>
        <v>ACES Gerês/Cabreira</v>
      </c>
      <c r="P598" s="919"/>
      <c r="Q598" s="919"/>
      <c r="S598" s="918" t="str">
        <f>$A$2</f>
        <v>ARS Norte</v>
      </c>
      <c r="T598" s="919"/>
      <c r="U598" s="919"/>
      <c r="V598" s="918" t="str">
        <f>$A$3</f>
        <v>ACES Gerês/Cabreira</v>
      </c>
      <c r="W598" s="919"/>
      <c r="X598" s="919"/>
      <c r="Z598" s="918" t="str">
        <f>$A$2</f>
        <v>ARS Norte</v>
      </c>
      <c r="AA598" s="919"/>
      <c r="AB598" s="919"/>
      <c r="AC598" s="918" t="str">
        <f>$A$3</f>
        <v>ACES Gerês/Cabreira</v>
      </c>
      <c r="AD598" s="919"/>
      <c r="AE598" s="919"/>
    </row>
    <row r="599" spans="1:40" x14ac:dyDescent="0.2">
      <c r="B599" s="498" t="s">
        <v>165</v>
      </c>
      <c r="C599" s="498" t="s">
        <v>166</v>
      </c>
      <c r="D599" s="498" t="s">
        <v>167</v>
      </c>
      <c r="E599" s="498" t="s">
        <v>165</v>
      </c>
      <c r="F599" s="498" t="s">
        <v>166</v>
      </c>
      <c r="G599" s="498" t="s">
        <v>167</v>
      </c>
      <c r="H599" s="498" t="s">
        <v>165</v>
      </c>
      <c r="I599" s="498" t="s">
        <v>166</v>
      </c>
      <c r="J599" s="498" t="s">
        <v>167</v>
      </c>
      <c r="L599" s="498" t="s">
        <v>165</v>
      </c>
      <c r="M599" s="498" t="s">
        <v>166</v>
      </c>
      <c r="N599" s="498" t="s">
        <v>167</v>
      </c>
      <c r="O599" s="498" t="s">
        <v>165</v>
      </c>
      <c r="P599" s="498" t="s">
        <v>166</v>
      </c>
      <c r="Q599" s="498" t="s">
        <v>167</v>
      </c>
      <c r="S599" s="498" t="s">
        <v>165</v>
      </c>
      <c r="T599" s="498" t="s">
        <v>166</v>
      </c>
      <c r="U599" s="498" t="s">
        <v>167</v>
      </c>
      <c r="V599" s="498" t="s">
        <v>165</v>
      </c>
      <c r="W599" s="498" t="s">
        <v>166</v>
      </c>
      <c r="X599" s="498" t="s">
        <v>167</v>
      </c>
      <c r="Z599" s="498" t="s">
        <v>165</v>
      </c>
      <c r="AA599" s="498" t="s">
        <v>166</v>
      </c>
      <c r="AB599" s="498" t="s">
        <v>167</v>
      </c>
      <c r="AC599" s="498" t="s">
        <v>165</v>
      </c>
      <c r="AD599" s="498" t="s">
        <v>166</v>
      </c>
      <c r="AE599" s="498" t="s">
        <v>167</v>
      </c>
    </row>
    <row r="600" spans="1:40" x14ac:dyDescent="0.2">
      <c r="A600" s="7" t="s">
        <v>200</v>
      </c>
      <c r="B600" s="9">
        <v>329.86016561706202</v>
      </c>
      <c r="C600" s="9">
        <v>328.20929686284398</v>
      </c>
      <c r="D600" s="219">
        <v>324.26282455376798</v>
      </c>
      <c r="E600" s="330">
        <v>317.328779079958</v>
      </c>
      <c r="F600" s="330">
        <v>315.68724140400701</v>
      </c>
      <c r="G600" s="330">
        <v>311.91003216925401</v>
      </c>
      <c r="H600" s="10">
        <v>300.947996462106</v>
      </c>
      <c r="I600" s="10">
        <v>295.46949568323902</v>
      </c>
      <c r="J600" s="10">
        <v>292.55189311191998</v>
      </c>
      <c r="L600" s="330">
        <v>313.81918913876098</v>
      </c>
      <c r="M600" s="330">
        <v>312.220954330138</v>
      </c>
      <c r="N600" s="330">
        <v>308.49630067077999</v>
      </c>
      <c r="O600" s="10">
        <v>280.51185209443599</v>
      </c>
      <c r="P600" s="10">
        <v>275.36777650602897</v>
      </c>
      <c r="Q600" s="10">
        <v>272.74363110860099</v>
      </c>
      <c r="S600" s="330">
        <v>320.86769951404602</v>
      </c>
      <c r="T600" s="330">
        <v>319.182308231604</v>
      </c>
      <c r="U600" s="330">
        <v>315.35203111596297</v>
      </c>
      <c r="V600" s="10">
        <v>322.47289239937101</v>
      </c>
      <c r="W600" s="10">
        <v>316.64486739556099</v>
      </c>
      <c r="X600" s="10">
        <v>313.41346038645497</v>
      </c>
      <c r="Z600" s="331">
        <f>IF(S600=0,0,IF(L600&gt;B600,-2,IF(S600&lt;B600,2,IF(E600&gt;B600,-1,1))))</f>
        <v>2</v>
      </c>
      <c r="AA600" s="331">
        <f t="shared" ref="AA600:AE600" si="120">IF(T600=0,0,IF(M600&gt;C600,-2,IF(T600&lt;C600,2,IF(F600&gt;C600,-1,1))))</f>
        <v>2</v>
      </c>
      <c r="AB600" s="331">
        <f t="shared" si="120"/>
        <v>2</v>
      </c>
      <c r="AC600" s="331">
        <f t="shared" si="120"/>
        <v>1</v>
      </c>
      <c r="AD600" s="331">
        <f t="shared" si="120"/>
        <v>1</v>
      </c>
      <c r="AE600" s="331">
        <f t="shared" si="120"/>
        <v>1</v>
      </c>
    </row>
    <row r="601" spans="1:40" x14ac:dyDescent="0.2">
      <c r="A601" s="7" t="s">
        <v>201</v>
      </c>
      <c r="B601" s="9">
        <v>7.9707454432248896</v>
      </c>
      <c r="C601" s="9">
        <v>7.6481424107311904</v>
      </c>
      <c r="D601" s="219">
        <v>7.07611904740852</v>
      </c>
      <c r="E601" s="330">
        <v>6.2456845714351497</v>
      </c>
      <c r="F601" s="330">
        <v>6.4535400283602797</v>
      </c>
      <c r="G601" s="330">
        <v>6.0941193654983401</v>
      </c>
      <c r="H601" s="10">
        <v>3.58570506412318</v>
      </c>
      <c r="I601" s="10">
        <v>4.7129332976221496</v>
      </c>
      <c r="J601" s="10">
        <v>3.2216518321468302</v>
      </c>
      <c r="L601" s="330">
        <v>5.7676657211683899</v>
      </c>
      <c r="M601" s="330">
        <v>5.9687753211923598</v>
      </c>
      <c r="N601" s="330">
        <v>5.6259068469731899</v>
      </c>
      <c r="O601" s="10">
        <v>1.7043406808802</v>
      </c>
      <c r="P601" s="10">
        <v>2.49614173694366</v>
      </c>
      <c r="Q601" s="10">
        <v>1.46484910382077</v>
      </c>
      <c r="S601" s="330">
        <v>6.7526242850153499</v>
      </c>
      <c r="T601" s="330">
        <v>6.9670782191313902</v>
      </c>
      <c r="U601" s="330">
        <v>6.59079845815124</v>
      </c>
      <c r="V601" s="10">
        <v>6.6144320948009296</v>
      </c>
      <c r="W601" s="10">
        <v>8.0762241590870101</v>
      </c>
      <c r="X601" s="10">
        <v>6.1247353779003202</v>
      </c>
      <c r="Z601" s="331">
        <f t="shared" ref="Z601:Z644" si="121">IF(S601=0,0,IF(L601&gt;B601,-2,IF(S601&lt;B601,2,IF(E601&gt;B601,-1,1))))</f>
        <v>2</v>
      </c>
      <c r="AA601" s="331">
        <f t="shared" ref="AA601:AA644" si="122">IF(T601=0,0,IF(M601&gt;C601,-2,IF(T601&lt;C601,2,IF(F601&gt;C601,-1,1))))</f>
        <v>2</v>
      </c>
      <c r="AB601" s="331">
        <f t="shared" ref="AB601:AB644" si="123">IF(U601=0,0,IF(N601&gt;D601,-2,IF(U601&lt;D601,2,IF(G601&gt;D601,-1,1))))</f>
        <v>2</v>
      </c>
      <c r="AC601" s="331">
        <f t="shared" ref="AC601:AC644" si="124">IF(V601=0,0,IF(O601&gt;E601,-2,IF(V601&lt;E601,2,IF(H601&gt;E601,-1,1))))</f>
        <v>1</v>
      </c>
      <c r="AD601" s="331">
        <f t="shared" ref="AD601:AD644" si="125">IF(W601=0,0,IF(P601&gt;F601,-2,IF(W601&lt;F601,2,IF(I601&gt;F601,-1,1))))</f>
        <v>1</v>
      </c>
      <c r="AE601" s="331">
        <f t="shared" ref="AE601:AE644" si="126">IF(X601=0,0,IF(Q601&gt;G601,-2,IF(X601&lt;G601,2,IF(J601&gt;G601,-1,1))))</f>
        <v>1</v>
      </c>
    </row>
    <row r="602" spans="1:40" x14ac:dyDescent="0.2">
      <c r="A602" s="7" t="s">
        <v>46</v>
      </c>
      <c r="B602" s="9">
        <v>0.83084065180075095</v>
      </c>
      <c r="C602" s="9">
        <v>0.84168023226273303</v>
      </c>
      <c r="D602" s="219">
        <v>0.82936874883198697</v>
      </c>
      <c r="E602" s="330">
        <v>0.79460741911782695</v>
      </c>
      <c r="F602" s="330">
        <v>0.83906917357087096</v>
      </c>
      <c r="G602" s="330">
        <v>0.86127923829179498</v>
      </c>
      <c r="H602" s="10">
        <v>0.31275900354981501</v>
      </c>
      <c r="I602" s="10">
        <v>0.37951436651634401</v>
      </c>
      <c r="J602" s="10">
        <v>0.37048800343004501</v>
      </c>
      <c r="L602" s="330">
        <v>0.63034795786248599</v>
      </c>
      <c r="M602" s="330">
        <v>0.67057887536084204</v>
      </c>
      <c r="N602" s="330">
        <v>0.69215397386759603</v>
      </c>
      <c r="O602" s="10">
        <v>4.0884272605452602E-3</v>
      </c>
      <c r="P602" s="10">
        <v>4.9610622371318303E-3</v>
      </c>
      <c r="Q602" s="10">
        <v>4.84306841925053E-3</v>
      </c>
      <c r="S602" s="330">
        <v>0.98842000438233202</v>
      </c>
      <c r="T602" s="330">
        <v>1.03689878221885</v>
      </c>
      <c r="U602" s="330">
        <v>1.05913421154909</v>
      </c>
      <c r="V602" s="10">
        <v>1.74011465196968</v>
      </c>
      <c r="W602" s="10">
        <v>2.1115251753348701</v>
      </c>
      <c r="X602" s="10">
        <v>2.0613046973240299</v>
      </c>
      <c r="Z602" s="331">
        <f t="shared" si="121"/>
        <v>1</v>
      </c>
      <c r="AA602" s="331">
        <f t="shared" si="122"/>
        <v>1</v>
      </c>
      <c r="AB602" s="331">
        <f t="shared" si="123"/>
        <v>-1</v>
      </c>
      <c r="AC602" s="331">
        <f t="shared" si="124"/>
        <v>1</v>
      </c>
      <c r="AD602" s="331">
        <f t="shared" si="125"/>
        <v>1</v>
      </c>
      <c r="AE602" s="331">
        <f t="shared" si="126"/>
        <v>1</v>
      </c>
    </row>
    <row r="603" spans="1:40" x14ac:dyDescent="0.2">
      <c r="A603" s="7" t="s">
        <v>202</v>
      </c>
      <c r="B603" s="9">
        <v>3.2264906964048099</v>
      </c>
      <c r="C603" s="9">
        <v>2.9574432496391201</v>
      </c>
      <c r="D603" s="219">
        <v>2.6782735665261099</v>
      </c>
      <c r="E603" s="330">
        <v>2.0438866735171701</v>
      </c>
      <c r="F603" s="330">
        <v>2.0177332449463599</v>
      </c>
      <c r="G603" s="330">
        <v>1.89369179541564</v>
      </c>
      <c r="H603" s="10">
        <v>1.8044364571623199</v>
      </c>
      <c r="I603" s="10">
        <v>2.0985057516939398</v>
      </c>
      <c r="J603" s="10">
        <v>1.35079826004606</v>
      </c>
      <c r="L603" s="330">
        <v>1.77911865761558</v>
      </c>
      <c r="M603" s="330">
        <v>1.75465290849438</v>
      </c>
      <c r="N603" s="330">
        <v>1.6391049892317</v>
      </c>
      <c r="O603" s="10">
        <v>0.57552167960718303</v>
      </c>
      <c r="P603" s="10">
        <v>0.76059064986858305</v>
      </c>
      <c r="Q603" s="10">
        <v>0.36180123500658101</v>
      </c>
      <c r="S603" s="330">
        <v>2.33686577291714</v>
      </c>
      <c r="T603" s="330">
        <v>2.3090537627221801</v>
      </c>
      <c r="U603" s="330">
        <v>2.1765373813909101</v>
      </c>
      <c r="V603" s="10">
        <v>4.2226855848430196</v>
      </c>
      <c r="W603" s="10">
        <v>4.5782411423472498</v>
      </c>
      <c r="X603" s="10">
        <v>3.46174333404021</v>
      </c>
      <c r="Z603" s="331">
        <f t="shared" si="121"/>
        <v>2</v>
      </c>
      <c r="AA603" s="331">
        <f t="shared" si="122"/>
        <v>2</v>
      </c>
      <c r="AB603" s="331">
        <f t="shared" si="123"/>
        <v>2</v>
      </c>
      <c r="AC603" s="331">
        <f t="shared" si="124"/>
        <v>1</v>
      </c>
      <c r="AD603" s="331">
        <f t="shared" si="125"/>
        <v>-1</v>
      </c>
      <c r="AE603" s="331">
        <f t="shared" si="126"/>
        <v>1</v>
      </c>
    </row>
    <row r="604" spans="1:40" x14ac:dyDescent="0.2">
      <c r="A604" s="7" t="s">
        <v>203</v>
      </c>
      <c r="B604" s="9">
        <v>137.569360517121</v>
      </c>
      <c r="C604" s="9">
        <v>136.88351513727</v>
      </c>
      <c r="D604" s="219">
        <v>136.31602954043299</v>
      </c>
      <c r="E604" s="330">
        <v>133.532157794809</v>
      </c>
      <c r="F604" s="330">
        <v>133.333778404594</v>
      </c>
      <c r="G604" s="330">
        <v>133.244756397929</v>
      </c>
      <c r="H604" s="10">
        <v>122.935112287563</v>
      </c>
      <c r="I604" s="10">
        <v>122.386922515132</v>
      </c>
      <c r="J604" s="10">
        <v>120.295695794347</v>
      </c>
      <c r="L604" s="330">
        <v>131.271897979415</v>
      </c>
      <c r="M604" s="330">
        <v>131.09718504270401</v>
      </c>
      <c r="N604" s="330">
        <v>131.02945483403201</v>
      </c>
      <c r="O604" s="10">
        <v>110.037068135729</v>
      </c>
      <c r="P604" s="10">
        <v>109.591652380835</v>
      </c>
      <c r="Q604" s="10">
        <v>107.762775226453</v>
      </c>
      <c r="S604" s="330">
        <v>135.821458111342</v>
      </c>
      <c r="T604" s="330">
        <v>135.59886823530601</v>
      </c>
      <c r="U604" s="330">
        <v>135.48804826744299</v>
      </c>
      <c r="V604" s="10">
        <v>136.923501084321</v>
      </c>
      <c r="W604" s="10">
        <v>136.260479375611</v>
      </c>
      <c r="X604" s="10">
        <v>133.881523739644</v>
      </c>
      <c r="Z604" s="331">
        <f t="shared" si="121"/>
        <v>2</v>
      </c>
      <c r="AA604" s="331">
        <f t="shared" si="122"/>
        <v>2</v>
      </c>
      <c r="AB604" s="331">
        <f t="shared" si="123"/>
        <v>2</v>
      </c>
      <c r="AC604" s="331">
        <f t="shared" si="124"/>
        <v>1</v>
      </c>
      <c r="AD604" s="331">
        <f t="shared" si="125"/>
        <v>1</v>
      </c>
      <c r="AE604" s="331">
        <f t="shared" si="126"/>
        <v>1</v>
      </c>
    </row>
    <row r="605" spans="1:40" x14ac:dyDescent="0.2">
      <c r="A605" s="7" t="s">
        <v>204</v>
      </c>
      <c r="B605" s="9">
        <v>5.8485405194856801</v>
      </c>
      <c r="C605" s="9">
        <v>6.0015593689826501</v>
      </c>
      <c r="D605" s="219">
        <v>5.9039516377861503</v>
      </c>
      <c r="E605" s="330">
        <v>6.3274293826861303</v>
      </c>
      <c r="F605" s="330">
        <v>6.3198995387568404</v>
      </c>
      <c r="G605" s="330">
        <v>5.9354467674805704</v>
      </c>
      <c r="H605" s="10">
        <v>8.5114561612300701</v>
      </c>
      <c r="I605" s="10">
        <v>7.37822613105656</v>
      </c>
      <c r="J605" s="10">
        <v>4.7685130575601899</v>
      </c>
      <c r="L605" s="330">
        <v>5.8522180917416202</v>
      </c>
      <c r="M605" s="330">
        <v>5.8483817317045297</v>
      </c>
      <c r="N605" s="330">
        <v>5.4808710511635796</v>
      </c>
      <c r="O605" s="10">
        <v>5.4349499531886201</v>
      </c>
      <c r="P605" s="10">
        <v>4.5520091065886898</v>
      </c>
      <c r="Q605" s="10">
        <v>2.5966041963295701</v>
      </c>
      <c r="S605" s="330">
        <v>6.8308691908597998</v>
      </c>
      <c r="T605" s="330">
        <v>6.8192525905247798</v>
      </c>
      <c r="U605" s="330">
        <v>6.4176147573107096</v>
      </c>
      <c r="V605" s="10">
        <v>12.687843668936701</v>
      </c>
      <c r="W605" s="10">
        <v>11.297648385348801</v>
      </c>
      <c r="X605" s="10">
        <v>8.0134846117194805</v>
      </c>
      <c r="Z605" s="331">
        <f t="shared" si="121"/>
        <v>-2</v>
      </c>
      <c r="AA605" s="331">
        <f t="shared" si="122"/>
        <v>-1</v>
      </c>
      <c r="AB605" s="331">
        <f t="shared" si="123"/>
        <v>-1</v>
      </c>
      <c r="AC605" s="331">
        <f t="shared" si="124"/>
        <v>-1</v>
      </c>
      <c r="AD605" s="331">
        <f t="shared" si="125"/>
        <v>-1</v>
      </c>
      <c r="AE605" s="331">
        <f t="shared" si="126"/>
        <v>1</v>
      </c>
    </row>
    <row r="606" spans="1:40" x14ac:dyDescent="0.2">
      <c r="A606" s="7" t="s">
        <v>205</v>
      </c>
      <c r="B606" s="9">
        <v>3.7431090405339398</v>
      </c>
      <c r="C606" s="9">
        <v>3.8427597814711598</v>
      </c>
      <c r="D606" s="219">
        <v>3.8327081879613401</v>
      </c>
      <c r="E606" s="330">
        <v>4.1350219113195097</v>
      </c>
      <c r="F606" s="330">
        <v>4.3672149331266601</v>
      </c>
      <c r="G606" s="330">
        <v>4.2156199224952697</v>
      </c>
      <c r="H606" s="10">
        <v>3.99659934197539</v>
      </c>
      <c r="I606" s="10">
        <v>3.8663088480930599</v>
      </c>
      <c r="J606" s="10">
        <v>4.3788342428224603</v>
      </c>
      <c r="L606" s="330">
        <v>3.7494898446887501</v>
      </c>
      <c r="M606" s="330">
        <v>3.97548784149458</v>
      </c>
      <c r="N606" s="330">
        <v>3.8345019128420601</v>
      </c>
      <c r="O606" s="10">
        <v>1.98770338466236</v>
      </c>
      <c r="P606" s="10">
        <v>1.92217783297933</v>
      </c>
      <c r="Q606" s="10">
        <v>2.3253547767456002</v>
      </c>
      <c r="S606" s="330">
        <v>4.5493329984562498</v>
      </c>
      <c r="T606" s="330">
        <v>4.7870343968276003</v>
      </c>
      <c r="U606" s="330">
        <v>4.6243208039636299</v>
      </c>
      <c r="V606" s="10">
        <v>7.1588075149310599</v>
      </c>
      <c r="W606" s="10">
        <v>6.9265703628367303</v>
      </c>
      <c r="X606" s="10">
        <v>7.4943498578080296</v>
      </c>
      <c r="Z606" s="331">
        <f t="shared" si="121"/>
        <v>-2</v>
      </c>
      <c r="AA606" s="331">
        <f t="shared" si="122"/>
        <v>-2</v>
      </c>
      <c r="AB606" s="331">
        <f t="shared" si="123"/>
        <v>-2</v>
      </c>
      <c r="AC606" s="331">
        <f t="shared" si="124"/>
        <v>1</v>
      </c>
      <c r="AD606" s="331">
        <f t="shared" si="125"/>
        <v>1</v>
      </c>
      <c r="AE606" s="331">
        <f t="shared" si="126"/>
        <v>-1</v>
      </c>
    </row>
    <row r="607" spans="1:40" x14ac:dyDescent="0.2">
      <c r="A607" s="7" t="s">
        <v>206</v>
      </c>
      <c r="B607" s="9">
        <v>11.374433973455901</v>
      </c>
      <c r="C607" s="9">
        <v>10.998956305687001</v>
      </c>
      <c r="D607" s="219">
        <v>10.969739159239699</v>
      </c>
      <c r="E607" s="330">
        <v>15.2994450991419</v>
      </c>
      <c r="F607" s="330">
        <v>14.587312405126999</v>
      </c>
      <c r="G607" s="330">
        <v>14.214239533954901</v>
      </c>
      <c r="H607" s="10">
        <v>11.810814116686499</v>
      </c>
      <c r="I607" s="10">
        <v>12.495709442575</v>
      </c>
      <c r="J607" s="10">
        <v>13.8830487257457</v>
      </c>
      <c r="L607" s="330">
        <v>14.542933583694699</v>
      </c>
      <c r="M607" s="330">
        <v>13.85524542412</v>
      </c>
      <c r="N607" s="330">
        <v>13.497563475075401</v>
      </c>
      <c r="O607" s="10">
        <v>8.1094538535854408</v>
      </c>
      <c r="P607" s="10">
        <v>8.6825646482576495</v>
      </c>
      <c r="Q607" s="10">
        <v>9.9010553644900803</v>
      </c>
      <c r="S607" s="330">
        <v>16.084989513103501</v>
      </c>
      <c r="T607" s="330">
        <v>15.347930870934601</v>
      </c>
      <c r="U607" s="330">
        <v>14.959020727574099</v>
      </c>
      <c r="V607" s="10">
        <v>16.612267781925699</v>
      </c>
      <c r="W607" s="10">
        <v>17.404628326711101</v>
      </c>
      <c r="X607" s="10">
        <v>18.925610336319799</v>
      </c>
      <c r="Z607" s="331">
        <f t="shared" si="121"/>
        <v>-2</v>
      </c>
      <c r="AA607" s="331">
        <f t="shared" si="122"/>
        <v>-2</v>
      </c>
      <c r="AB607" s="331">
        <f t="shared" si="123"/>
        <v>-2</v>
      </c>
      <c r="AC607" s="331">
        <f t="shared" si="124"/>
        <v>1</v>
      </c>
      <c r="AD607" s="331">
        <f t="shared" si="125"/>
        <v>1</v>
      </c>
      <c r="AE607" s="331">
        <f t="shared" si="126"/>
        <v>1</v>
      </c>
    </row>
    <row r="608" spans="1:40" x14ac:dyDescent="0.2">
      <c r="A608" s="7" t="s">
        <v>207</v>
      </c>
      <c r="B608" s="9">
        <v>11.226045300849201</v>
      </c>
      <c r="C608" s="9">
        <v>10.816601524875001</v>
      </c>
      <c r="D608" s="219">
        <v>10.6097169691107</v>
      </c>
      <c r="E608" s="330">
        <v>9.7272117184867497</v>
      </c>
      <c r="F608" s="330">
        <v>9.2536896003784008</v>
      </c>
      <c r="G608" s="330">
        <v>9.2457018399823596</v>
      </c>
      <c r="H608" s="10">
        <v>5.8326681142278698</v>
      </c>
      <c r="I608" s="10">
        <v>7.2480761606307196</v>
      </c>
      <c r="J608" s="10">
        <v>8.2813952898516199</v>
      </c>
      <c r="L608" s="330">
        <v>9.1203577549601302</v>
      </c>
      <c r="M608" s="330">
        <v>8.6690703914891003</v>
      </c>
      <c r="N608" s="330">
        <v>8.6671127930301601</v>
      </c>
      <c r="O608" s="10">
        <v>3.3204158344955301</v>
      </c>
      <c r="P608" s="10">
        <v>4.4151701805828099</v>
      </c>
      <c r="Q608" s="10">
        <v>5.2378680733627396</v>
      </c>
      <c r="S608" s="330">
        <v>10.363704967932399</v>
      </c>
      <c r="T608" s="330">
        <v>9.8672657574759306</v>
      </c>
      <c r="U608" s="330">
        <v>9.8526860853253204</v>
      </c>
      <c r="V608" s="10">
        <v>9.4888827083500509</v>
      </c>
      <c r="W608" s="10">
        <v>11.209008989754199</v>
      </c>
      <c r="X608" s="10">
        <v>12.440575486121601</v>
      </c>
      <c r="Z608" s="331">
        <f t="shared" si="121"/>
        <v>2</v>
      </c>
      <c r="AA608" s="331">
        <f t="shared" si="122"/>
        <v>2</v>
      </c>
      <c r="AB608" s="331">
        <f t="shared" si="123"/>
        <v>2</v>
      </c>
      <c r="AC608" s="331">
        <f t="shared" si="124"/>
        <v>2</v>
      </c>
      <c r="AD608" s="331">
        <f t="shared" si="125"/>
        <v>1</v>
      </c>
      <c r="AE608" s="331">
        <f t="shared" si="126"/>
        <v>1</v>
      </c>
    </row>
    <row r="609" spans="1:31" x14ac:dyDescent="0.2">
      <c r="A609" s="7" t="s">
        <v>796</v>
      </c>
      <c r="B609" s="9">
        <v>5.4522331435079696</v>
      </c>
      <c r="C609" s="9">
        <v>5.4074952223842203</v>
      </c>
      <c r="D609" s="219">
        <v>5.2082014498455296</v>
      </c>
      <c r="E609" s="330">
        <v>4.6686208225312704</v>
      </c>
      <c r="F609" s="330">
        <v>4.7414237986891603</v>
      </c>
      <c r="G609" s="330">
        <v>4.5331767593169703</v>
      </c>
      <c r="H609" s="10">
        <v>4.3976209504940904</v>
      </c>
      <c r="I609" s="10">
        <v>6.1098631485229902</v>
      </c>
      <c r="J609" s="10">
        <v>7.0915184419630499</v>
      </c>
      <c r="L609" s="330">
        <v>4.2545036446645703</v>
      </c>
      <c r="M609" s="330">
        <v>4.3283403856954896</v>
      </c>
      <c r="N609" s="330">
        <v>4.1324097967097302</v>
      </c>
      <c r="O609" s="10">
        <v>2.2597993590588401</v>
      </c>
      <c r="P609" s="10">
        <v>3.5445611650021802</v>
      </c>
      <c r="Q609" s="10">
        <v>4.3179476201809699</v>
      </c>
      <c r="S609" s="330">
        <v>5.1120399119077202</v>
      </c>
      <c r="T609" s="330">
        <v>5.1832019882460898</v>
      </c>
      <c r="U609" s="330">
        <v>4.9622385702214498</v>
      </c>
      <c r="V609" s="10">
        <v>7.6975475757295397</v>
      </c>
      <c r="W609" s="10">
        <v>9.8011806326420494</v>
      </c>
      <c r="X609" s="10">
        <v>10.9694896133571</v>
      </c>
      <c r="Z609" s="331">
        <f t="shared" si="121"/>
        <v>2</v>
      </c>
      <c r="AA609" s="331">
        <f t="shared" si="122"/>
        <v>2</v>
      </c>
      <c r="AB609" s="331">
        <f t="shared" si="123"/>
        <v>2</v>
      </c>
      <c r="AC609" s="331">
        <f t="shared" si="124"/>
        <v>1</v>
      </c>
      <c r="AD609" s="331">
        <f t="shared" si="125"/>
        <v>-1</v>
      </c>
      <c r="AE609" s="331">
        <f t="shared" si="126"/>
        <v>-1</v>
      </c>
    </row>
    <row r="610" spans="1:31" x14ac:dyDescent="0.2">
      <c r="A610" s="7" t="s">
        <v>797</v>
      </c>
      <c r="B610" s="9">
        <v>7.0457923121740302</v>
      </c>
      <c r="C610" s="9">
        <v>7.1094462288917004</v>
      </c>
      <c r="D610" s="219">
        <v>7.2476018824301596</v>
      </c>
      <c r="E610" s="330">
        <v>6.71274560326437</v>
      </c>
      <c r="F610" s="330">
        <v>6.9932689138702102</v>
      </c>
      <c r="G610" s="330">
        <v>7.1921824306054001</v>
      </c>
      <c r="H610" s="10">
        <v>4.91038718573735</v>
      </c>
      <c r="I610" s="10">
        <v>7.6523765613433703</v>
      </c>
      <c r="J610" s="10">
        <v>8.4502110255359106</v>
      </c>
      <c r="L610" s="330">
        <v>6.2128398067186499</v>
      </c>
      <c r="M610" s="330">
        <v>6.4895792932878296</v>
      </c>
      <c r="N610" s="330">
        <v>6.6857736980495597</v>
      </c>
      <c r="O610" s="10">
        <v>2.6712338807184901</v>
      </c>
      <c r="P610" s="10">
        <v>4.7238863667826303</v>
      </c>
      <c r="Q610" s="10">
        <v>5.3450061108331699</v>
      </c>
      <c r="S610" s="330">
        <v>7.2420489786740196</v>
      </c>
      <c r="T610" s="330">
        <v>7.5255843378543101</v>
      </c>
      <c r="U610" s="330">
        <v>7.7267127875568304</v>
      </c>
      <c r="V610" s="10">
        <v>8.2558262646455898</v>
      </c>
      <c r="W610" s="10">
        <v>11.713632133957899</v>
      </c>
      <c r="X610" s="10">
        <v>12.6936778546222</v>
      </c>
      <c r="Z610" s="331">
        <f t="shared" si="121"/>
        <v>1</v>
      </c>
      <c r="AA610" s="331">
        <f t="shared" si="122"/>
        <v>1</v>
      </c>
      <c r="AB610" s="331">
        <f t="shared" si="123"/>
        <v>1</v>
      </c>
      <c r="AC610" s="331">
        <f t="shared" si="124"/>
        <v>1</v>
      </c>
      <c r="AD610" s="331">
        <f t="shared" si="125"/>
        <v>-1</v>
      </c>
      <c r="AE610" s="331">
        <f t="shared" si="126"/>
        <v>-1</v>
      </c>
    </row>
    <row r="611" spans="1:31" x14ac:dyDescent="0.2">
      <c r="A611" s="7" t="s">
        <v>210</v>
      </c>
      <c r="B611" s="9">
        <v>7.6345131490942002</v>
      </c>
      <c r="C611" s="9">
        <v>7.8376056804674104</v>
      </c>
      <c r="D611" s="220">
        <v>7.8951668059321003</v>
      </c>
      <c r="E611" s="330">
        <v>6.9866411493757701</v>
      </c>
      <c r="F611" s="330">
        <v>7.1542611171996704</v>
      </c>
      <c r="G611" s="381">
        <v>7.0522881471371504</v>
      </c>
      <c r="H611" s="10">
        <v>6.8470679079902403</v>
      </c>
      <c r="I611" s="294">
        <v>5.8945160125251501</v>
      </c>
      <c r="J611" s="10">
        <v>4.1043098856831897</v>
      </c>
      <c r="L611" s="330">
        <v>6.4750884783734097</v>
      </c>
      <c r="M611" s="330">
        <v>6.6426832184363596</v>
      </c>
      <c r="N611" s="330">
        <v>6.5493927077325598</v>
      </c>
      <c r="O611" s="10">
        <v>4.0465664680145004</v>
      </c>
      <c r="P611" s="10">
        <v>3.35950329079912</v>
      </c>
      <c r="Q611" s="10">
        <v>2.0414460419879599</v>
      </c>
      <c r="S611" s="330">
        <v>7.5277366985096199</v>
      </c>
      <c r="T611" s="330">
        <v>7.6946862001039502</v>
      </c>
      <c r="U611" s="330">
        <v>7.5834812315399898</v>
      </c>
      <c r="V611" s="10">
        <v>10.835223346600101</v>
      </c>
      <c r="W611" s="10">
        <v>9.5838550905446596</v>
      </c>
      <c r="X611" s="10">
        <v>7.3514690441658503</v>
      </c>
      <c r="Z611" s="331">
        <f t="shared" si="121"/>
        <v>2</v>
      </c>
      <c r="AA611" s="331">
        <f t="shared" si="122"/>
        <v>2</v>
      </c>
      <c r="AB611" s="331">
        <f t="shared" si="123"/>
        <v>2</v>
      </c>
      <c r="AC611" s="331">
        <f t="shared" si="124"/>
        <v>1</v>
      </c>
      <c r="AD611" s="331">
        <f t="shared" si="125"/>
        <v>1</v>
      </c>
      <c r="AE611" s="331">
        <f t="shared" si="126"/>
        <v>1</v>
      </c>
    </row>
    <row r="612" spans="1:31" x14ac:dyDescent="0.2">
      <c r="A612" s="7" t="s">
        <v>798</v>
      </c>
      <c r="B612" s="9">
        <v>28.716213525070799</v>
      </c>
      <c r="C612" s="9">
        <v>28.684255375602099</v>
      </c>
      <c r="D612" s="219">
        <v>28.840216608946001</v>
      </c>
      <c r="E612" s="330">
        <v>29.188783515464898</v>
      </c>
      <c r="F612" s="330">
        <v>29.4482646998588</v>
      </c>
      <c r="G612" s="330">
        <v>30.315378144162199</v>
      </c>
      <c r="H612" s="10">
        <v>29.1760338363089</v>
      </c>
      <c r="I612" s="10">
        <v>26.6509937792969</v>
      </c>
      <c r="J612" s="10">
        <v>25.058727433423499</v>
      </c>
      <c r="L612" s="330">
        <v>28.1397646334655</v>
      </c>
      <c r="M612" s="330">
        <v>28.404062287602901</v>
      </c>
      <c r="N612" s="330">
        <v>29.265132566066899</v>
      </c>
      <c r="O612" s="10">
        <v>23.068977956609402</v>
      </c>
      <c r="P612" s="10">
        <v>20.862354725517399</v>
      </c>
      <c r="Q612" s="10">
        <v>19.548518515035202</v>
      </c>
      <c r="S612" s="330">
        <v>30.2667990941077</v>
      </c>
      <c r="T612" s="330">
        <v>30.520954654185299</v>
      </c>
      <c r="U612" s="330">
        <v>31.393620120166599</v>
      </c>
      <c r="V612" s="10">
        <v>36.396978797729297</v>
      </c>
      <c r="W612" s="10">
        <v>33.542154341797897</v>
      </c>
      <c r="X612" s="10">
        <v>31.634566793303701</v>
      </c>
      <c r="Z612" s="331">
        <f t="shared" si="121"/>
        <v>-1</v>
      </c>
      <c r="AA612" s="331">
        <f t="shared" si="122"/>
        <v>-1</v>
      </c>
      <c r="AB612" s="331">
        <f t="shared" si="123"/>
        <v>-2</v>
      </c>
      <c r="AC612" s="331">
        <f t="shared" si="124"/>
        <v>1</v>
      </c>
      <c r="AD612" s="331">
        <f t="shared" si="125"/>
        <v>1</v>
      </c>
      <c r="AE612" s="331">
        <f t="shared" si="126"/>
        <v>1</v>
      </c>
    </row>
    <row r="613" spans="1:31" x14ac:dyDescent="0.2">
      <c r="A613" s="7" t="s">
        <v>212</v>
      </c>
      <c r="B613" s="9">
        <v>1.42524749782397</v>
      </c>
      <c r="C613" s="9">
        <v>1.37027118459661</v>
      </c>
      <c r="D613" s="219">
        <v>1.4442028500371</v>
      </c>
      <c r="E613" s="330">
        <v>1.0360914177945499</v>
      </c>
      <c r="F613" s="330">
        <v>1.15152974200852</v>
      </c>
      <c r="G613" s="330">
        <v>1.1986426109356101</v>
      </c>
      <c r="H613" s="10">
        <v>0.41226827946017602</v>
      </c>
      <c r="I613" s="10">
        <v>0.78444512740553995</v>
      </c>
      <c r="J613" s="10">
        <v>1.07566171361556</v>
      </c>
      <c r="L613" s="330">
        <v>0.84674219875408896</v>
      </c>
      <c r="M613" s="330">
        <v>0.95257929510494199</v>
      </c>
      <c r="N613" s="330">
        <v>0.99636806522362398</v>
      </c>
      <c r="O613" s="10">
        <v>5.3892257401779702E-3</v>
      </c>
      <c r="P613" s="10">
        <v>8.7737665422000302E-2</v>
      </c>
      <c r="Q613" s="10">
        <v>0.21161881001754801</v>
      </c>
      <c r="S613" s="330">
        <v>1.2550258892171</v>
      </c>
      <c r="T613" s="330">
        <v>1.3796682206045701</v>
      </c>
      <c r="U613" s="330">
        <v>1.42981160832401</v>
      </c>
      <c r="V613" s="10">
        <v>2.2937599413240202</v>
      </c>
      <c r="W613" s="10">
        <v>2.8332623203668299</v>
      </c>
      <c r="X613" s="10">
        <v>3.1538699699481301</v>
      </c>
      <c r="Z613" s="331">
        <f t="shared" si="121"/>
        <v>2</v>
      </c>
      <c r="AA613" s="331">
        <f t="shared" si="122"/>
        <v>1</v>
      </c>
      <c r="AB613" s="331">
        <f t="shared" si="123"/>
        <v>2</v>
      </c>
      <c r="AC613" s="331">
        <f t="shared" si="124"/>
        <v>1</v>
      </c>
      <c r="AD613" s="331">
        <f t="shared" si="125"/>
        <v>1</v>
      </c>
      <c r="AE613" s="331">
        <f t="shared" si="126"/>
        <v>1</v>
      </c>
    </row>
    <row r="614" spans="1:31" x14ac:dyDescent="0.2">
      <c r="A614" s="7" t="s">
        <v>248</v>
      </c>
      <c r="B614" s="9">
        <v>9.6722477301501808</v>
      </c>
      <c r="C614" s="9">
        <v>9.6228557849080403</v>
      </c>
      <c r="D614" s="219">
        <v>9.5406714160636508</v>
      </c>
      <c r="E614" s="330">
        <v>8.2511482318237999</v>
      </c>
      <c r="F614" s="330">
        <v>8.19156168765379</v>
      </c>
      <c r="G614" s="330">
        <v>8.2321545117074901</v>
      </c>
      <c r="H614" s="10">
        <v>5.3774537153272099</v>
      </c>
      <c r="I614" s="10">
        <v>4.4449186904112903</v>
      </c>
      <c r="J614" s="10">
        <v>5.3844581267265301</v>
      </c>
      <c r="L614" s="330">
        <v>7.7022839660733204</v>
      </c>
      <c r="M614" s="330">
        <v>7.6486186630179303</v>
      </c>
      <c r="N614" s="330">
        <v>7.6920716583783699</v>
      </c>
      <c r="O614" s="10">
        <v>2.9969198637265602</v>
      </c>
      <c r="P614" s="10">
        <v>2.3584057375779799</v>
      </c>
      <c r="Q614" s="10">
        <v>3.07136809707271</v>
      </c>
      <c r="S614" s="330">
        <v>8.8286968935307808</v>
      </c>
      <c r="T614" s="330">
        <v>8.7627937082257805</v>
      </c>
      <c r="U614" s="330">
        <v>8.8000923092046595</v>
      </c>
      <c r="V614" s="10">
        <v>8.8854266897054792</v>
      </c>
      <c r="W614" s="10">
        <v>7.6105523345796602</v>
      </c>
      <c r="X614" s="10">
        <v>8.7508212870536699</v>
      </c>
      <c r="Z614" s="331">
        <f t="shared" si="121"/>
        <v>2</v>
      </c>
      <c r="AA614" s="331">
        <f t="shared" si="122"/>
        <v>2</v>
      </c>
      <c r="AB614" s="331">
        <f t="shared" si="123"/>
        <v>2</v>
      </c>
      <c r="AC614" s="331">
        <f t="shared" si="124"/>
        <v>1</v>
      </c>
      <c r="AD614" s="331">
        <f t="shared" si="125"/>
        <v>2</v>
      </c>
      <c r="AE614" s="331">
        <f t="shared" si="126"/>
        <v>1</v>
      </c>
    </row>
    <row r="615" spans="1:31" x14ac:dyDescent="0.2">
      <c r="A615" s="7" t="s">
        <v>249</v>
      </c>
      <c r="B615" s="9">
        <v>1.3069014920249</v>
      </c>
      <c r="C615" s="9">
        <v>1.3685970839728601</v>
      </c>
      <c r="D615" s="219">
        <v>1.37680481754652</v>
      </c>
      <c r="E615" s="330">
        <v>0.95824963472549496</v>
      </c>
      <c r="F615" s="330">
        <v>1.0310408915320699</v>
      </c>
      <c r="G615" s="330">
        <v>1.03497796865309</v>
      </c>
      <c r="H615" s="10">
        <v>0.63285170239540001</v>
      </c>
      <c r="I615" s="10">
        <v>0</v>
      </c>
      <c r="J615" s="10">
        <v>0</v>
      </c>
      <c r="L615" s="330">
        <v>0.77737620563065501</v>
      </c>
      <c r="M615" s="330">
        <v>0.84449863086330401</v>
      </c>
      <c r="N615" s="330">
        <v>0.84936340402077204</v>
      </c>
      <c r="O615" s="10">
        <v>7.1039504781967203E-2</v>
      </c>
      <c r="P615" s="10">
        <v>0</v>
      </c>
      <c r="Q615" s="10">
        <v>0</v>
      </c>
      <c r="S615" s="330">
        <v>1.1684597260755401</v>
      </c>
      <c r="T615" s="330">
        <v>1.2464340581170299</v>
      </c>
      <c r="U615" s="330">
        <v>1.2490142197882701</v>
      </c>
      <c r="V615" s="10">
        <v>2.2849805405288501</v>
      </c>
      <c r="W615" s="10">
        <v>0</v>
      </c>
      <c r="X615" s="10">
        <v>0</v>
      </c>
      <c r="Z615" s="331">
        <f t="shared" si="121"/>
        <v>2</v>
      </c>
      <c r="AA615" s="331">
        <f t="shared" si="122"/>
        <v>2</v>
      </c>
      <c r="AB615" s="331">
        <f t="shared" si="123"/>
        <v>2</v>
      </c>
      <c r="AC615" s="331">
        <f t="shared" si="124"/>
        <v>1</v>
      </c>
      <c r="AD615" s="331">
        <f t="shared" si="125"/>
        <v>0</v>
      </c>
      <c r="AE615" s="331">
        <f t="shared" si="126"/>
        <v>0</v>
      </c>
    </row>
    <row r="616" spans="1:31" x14ac:dyDescent="0.2">
      <c r="A616" s="7" t="s">
        <v>250</v>
      </c>
      <c r="B616" s="9">
        <v>2.1394162240855801</v>
      </c>
      <c r="C616" s="9">
        <v>2.1331603652253501</v>
      </c>
      <c r="D616" s="219">
        <v>2.1576332602745398</v>
      </c>
      <c r="E616" s="330">
        <v>1.7986666145508901</v>
      </c>
      <c r="F616" s="330">
        <v>1.68153789629372</v>
      </c>
      <c r="G616" s="330">
        <v>1.7457137443822599</v>
      </c>
      <c r="H616" s="10">
        <v>2.7572113518555699</v>
      </c>
      <c r="I616" s="10">
        <v>1.8853233860155101</v>
      </c>
      <c r="J616" s="10">
        <v>1.36267656270383</v>
      </c>
      <c r="L616" s="330">
        <v>1.5424099783195799</v>
      </c>
      <c r="M616" s="330">
        <v>1.4367746222852</v>
      </c>
      <c r="N616" s="330">
        <v>1.4986684900085501</v>
      </c>
      <c r="O616" s="10">
        <v>1.10183804444859</v>
      </c>
      <c r="P616" s="10">
        <v>0.60466344920755499</v>
      </c>
      <c r="Q616" s="10">
        <v>0.36514039698869699</v>
      </c>
      <c r="S616" s="330">
        <v>2.0851907937409302</v>
      </c>
      <c r="T616" s="330">
        <v>1.95593085584135</v>
      </c>
      <c r="U616" s="330">
        <v>2.02176491150085</v>
      </c>
      <c r="V616" s="10">
        <v>5.6860798255293501</v>
      </c>
      <c r="W616" s="10">
        <v>4.40539624347001</v>
      </c>
      <c r="X616" s="10">
        <v>3.4918478360585699</v>
      </c>
      <c r="Z616" s="331">
        <f t="shared" si="121"/>
        <v>2</v>
      </c>
      <c r="AA616" s="331">
        <f t="shared" si="122"/>
        <v>2</v>
      </c>
      <c r="AB616" s="331">
        <f t="shared" si="123"/>
        <v>2</v>
      </c>
      <c r="AC616" s="331">
        <f t="shared" si="124"/>
        <v>-1</v>
      </c>
      <c r="AD616" s="331">
        <f t="shared" si="125"/>
        <v>-1</v>
      </c>
      <c r="AE616" s="331">
        <f t="shared" si="126"/>
        <v>1</v>
      </c>
    </row>
    <row r="617" spans="1:31" x14ac:dyDescent="0.2">
      <c r="A617" s="7" t="s">
        <v>251</v>
      </c>
      <c r="B617" s="9">
        <v>2.19708914917025</v>
      </c>
      <c r="C617" s="9">
        <v>2.3080181563176199</v>
      </c>
      <c r="D617" s="219">
        <v>2.3023613219371399</v>
      </c>
      <c r="E617" s="330">
        <v>1.6831691224862799</v>
      </c>
      <c r="F617" s="330">
        <v>1.6609058769578</v>
      </c>
      <c r="G617" s="330">
        <v>1.6900561899129001</v>
      </c>
      <c r="H617" s="10">
        <v>0.41226827946017602</v>
      </c>
      <c r="I617" s="10">
        <v>0.75290450974958201</v>
      </c>
      <c r="J617" s="10">
        <v>1.3514827424520299</v>
      </c>
      <c r="L617" s="330">
        <v>1.43802086198101</v>
      </c>
      <c r="M617" s="330">
        <v>1.4198497236176699</v>
      </c>
      <c r="N617" s="330">
        <v>1.44893850539546</v>
      </c>
      <c r="O617" s="10">
        <v>5.3892257401779702E-3</v>
      </c>
      <c r="P617" s="10">
        <v>8.2650970031354007E-2</v>
      </c>
      <c r="Q617" s="10">
        <v>0.36150542359052001</v>
      </c>
      <c r="S617" s="330">
        <v>1.9579936728624501</v>
      </c>
      <c r="T617" s="330">
        <v>1.9310515139975</v>
      </c>
      <c r="U617" s="330">
        <v>1.9597391525358301</v>
      </c>
      <c r="V617" s="10">
        <v>2.2937599413240202</v>
      </c>
      <c r="W617" s="10">
        <v>2.72392829053164</v>
      </c>
      <c r="X617" s="10">
        <v>3.4645201851412102</v>
      </c>
      <c r="Z617" s="331">
        <f t="shared" si="121"/>
        <v>2</v>
      </c>
      <c r="AA617" s="331">
        <f t="shared" si="122"/>
        <v>2</v>
      </c>
      <c r="AB617" s="331">
        <f t="shared" si="123"/>
        <v>2</v>
      </c>
      <c r="AC617" s="331">
        <f t="shared" si="124"/>
        <v>1</v>
      </c>
      <c r="AD617" s="331">
        <f t="shared" si="125"/>
        <v>1</v>
      </c>
      <c r="AE617" s="331">
        <f t="shared" si="126"/>
        <v>1</v>
      </c>
    </row>
    <row r="618" spans="1:31" x14ac:dyDescent="0.2">
      <c r="A618" s="7" t="s">
        <v>246</v>
      </c>
      <c r="B618" s="9">
        <v>4.1690221360080804</v>
      </c>
      <c r="C618" s="9">
        <v>4.2567425473294902</v>
      </c>
      <c r="D618" s="219">
        <v>4.1893304978889203</v>
      </c>
      <c r="E618" s="330">
        <v>3.4518055002797801</v>
      </c>
      <c r="F618" s="330">
        <v>3.6765642614427598</v>
      </c>
      <c r="G618" s="330">
        <v>3.7185942823845801</v>
      </c>
      <c r="H618" s="10">
        <v>4.3055190953468099</v>
      </c>
      <c r="I618" s="10">
        <v>3.8591444017157799</v>
      </c>
      <c r="J618" s="10">
        <v>4.1043098856831897</v>
      </c>
      <c r="L618" s="330">
        <v>3.0880726359567499</v>
      </c>
      <c r="M618" s="330">
        <v>3.3054392540551998</v>
      </c>
      <c r="N618" s="330">
        <v>3.3503448197315699</v>
      </c>
      <c r="O618" s="10">
        <v>2.1430755613528998</v>
      </c>
      <c r="P618" s="10">
        <v>1.84430025157803</v>
      </c>
      <c r="Q618" s="10">
        <v>2.0414460419879599</v>
      </c>
      <c r="S618" s="330">
        <v>3.8464810360050099</v>
      </c>
      <c r="T618" s="330">
        <v>4.0778580232127704</v>
      </c>
      <c r="U618" s="330">
        <v>4.1161888900540804</v>
      </c>
      <c r="V618" s="10">
        <v>7.7094268944828404</v>
      </c>
      <c r="W618" s="10">
        <v>7.1027547275401597</v>
      </c>
      <c r="X618" s="10">
        <v>7.3514690441658503</v>
      </c>
      <c r="Z618" s="331">
        <f t="shared" si="121"/>
        <v>2</v>
      </c>
      <c r="AA618" s="331">
        <f t="shared" si="122"/>
        <v>2</v>
      </c>
      <c r="AB618" s="331">
        <f t="shared" si="123"/>
        <v>2</v>
      </c>
      <c r="AC618" s="331">
        <f t="shared" si="124"/>
        <v>-1</v>
      </c>
      <c r="AD618" s="331">
        <f t="shared" si="125"/>
        <v>-1</v>
      </c>
      <c r="AE618" s="331">
        <f t="shared" si="126"/>
        <v>-1</v>
      </c>
    </row>
    <row r="619" spans="1:31" x14ac:dyDescent="0.2">
      <c r="A619" s="7" t="s">
        <v>213</v>
      </c>
      <c r="B619" s="9">
        <v>1.9943111564229301</v>
      </c>
      <c r="C619" s="9">
        <v>2.0195712266015899</v>
      </c>
      <c r="D619" s="219">
        <v>2.0864192902426</v>
      </c>
      <c r="E619" s="330">
        <v>1.8260821425808</v>
      </c>
      <c r="F619" s="330">
        <v>1.7960761008067501</v>
      </c>
      <c r="G619" s="330">
        <v>1.8319313723397701</v>
      </c>
      <c r="H619" s="10">
        <v>0.31275900354981501</v>
      </c>
      <c r="I619" s="10">
        <v>0.404930760889196</v>
      </c>
      <c r="J619" s="10">
        <v>1.4349876934950501</v>
      </c>
      <c r="L619" s="330">
        <v>1.57006702987383</v>
      </c>
      <c r="M619" s="330">
        <v>1.54440843097875</v>
      </c>
      <c r="N619" s="330">
        <v>1.5813738223137299</v>
      </c>
      <c r="O619" s="10">
        <v>4.0884272605452602E-3</v>
      </c>
      <c r="P619" s="10">
        <v>5.2933087222508104E-3</v>
      </c>
      <c r="Q619" s="10">
        <v>0.38305731850428598</v>
      </c>
      <c r="S619" s="330">
        <v>2.1118056957235298</v>
      </c>
      <c r="T619" s="330">
        <v>2.0769477262123601</v>
      </c>
      <c r="U619" s="330">
        <v>2.1108330686522399</v>
      </c>
      <c r="V619" s="10">
        <v>1.74011465196968</v>
      </c>
      <c r="W619" s="10">
        <v>2.2529357814132198</v>
      </c>
      <c r="X619" s="10">
        <v>3.6802596074150098</v>
      </c>
      <c r="Z619" s="331">
        <f t="shared" si="121"/>
        <v>1</v>
      </c>
      <c r="AA619" s="331">
        <f t="shared" si="122"/>
        <v>1</v>
      </c>
      <c r="AB619" s="331">
        <f t="shared" si="123"/>
        <v>1</v>
      </c>
      <c r="AC619" s="331">
        <f t="shared" si="124"/>
        <v>2</v>
      </c>
      <c r="AD619" s="331">
        <f t="shared" si="125"/>
        <v>1</v>
      </c>
      <c r="AE619" s="331">
        <f t="shared" si="126"/>
        <v>1</v>
      </c>
    </row>
    <row r="620" spans="1:31" x14ac:dyDescent="0.2">
      <c r="A620" s="7" t="s">
        <v>214</v>
      </c>
      <c r="B620" s="9">
        <v>3.5433336891957299</v>
      </c>
      <c r="C620" s="9">
        <v>3.5878633193221998</v>
      </c>
      <c r="D620" s="219">
        <v>3.15942112341087</v>
      </c>
      <c r="E620" s="330">
        <v>3.2251045476948801</v>
      </c>
      <c r="F620" s="330">
        <v>3.1985710840471699</v>
      </c>
      <c r="G620" s="330">
        <v>2.9213993772249802</v>
      </c>
      <c r="H620" s="10">
        <v>2.3764574843166901</v>
      </c>
      <c r="I620" s="10">
        <v>2.3279189878437698</v>
      </c>
      <c r="J620" s="10">
        <v>2.63651017803253</v>
      </c>
      <c r="L620" s="330">
        <v>2.8762069422813701</v>
      </c>
      <c r="M620" s="330">
        <v>2.85709155743336</v>
      </c>
      <c r="N620" s="330">
        <v>2.5998489691865898</v>
      </c>
      <c r="O620" s="10">
        <v>0.867167227197705</v>
      </c>
      <c r="P620" s="10">
        <v>0.84936841689157405</v>
      </c>
      <c r="Q620" s="10">
        <v>1.05122227473906</v>
      </c>
      <c r="S620" s="330">
        <v>3.6045154659782099</v>
      </c>
      <c r="T620" s="330">
        <v>3.5695233427302302</v>
      </c>
      <c r="U620" s="330">
        <v>3.2716530494721199</v>
      </c>
      <c r="V620" s="10">
        <v>5.17382516500136</v>
      </c>
      <c r="W620" s="10">
        <v>5.0683127337986704</v>
      </c>
      <c r="X620" s="10">
        <v>5.44137584843876</v>
      </c>
      <c r="Z620" s="331">
        <f t="shared" si="121"/>
        <v>1</v>
      </c>
      <c r="AA620" s="331">
        <f t="shared" si="122"/>
        <v>2</v>
      </c>
      <c r="AB620" s="331">
        <f t="shared" si="123"/>
        <v>1</v>
      </c>
      <c r="AC620" s="331">
        <f t="shared" si="124"/>
        <v>1</v>
      </c>
      <c r="AD620" s="331">
        <f t="shared" si="125"/>
        <v>1</v>
      </c>
      <c r="AE620" s="331">
        <f t="shared" si="126"/>
        <v>1</v>
      </c>
    </row>
    <row r="621" spans="1:31" x14ac:dyDescent="0.2">
      <c r="A621" s="7" t="s">
        <v>215</v>
      </c>
      <c r="B621" s="9">
        <v>10.4065432940482</v>
      </c>
      <c r="C621" s="9">
        <v>10.1050843127079</v>
      </c>
      <c r="D621" s="219">
        <v>9.8973053628049801</v>
      </c>
      <c r="E621" s="330">
        <v>9.3690407528792292</v>
      </c>
      <c r="F621" s="330">
        <v>8.9493837985356706</v>
      </c>
      <c r="G621" s="330">
        <v>8.6885681426047299</v>
      </c>
      <c r="H621" s="10">
        <v>9.5679419656598892</v>
      </c>
      <c r="I621" s="10">
        <v>9.1995623160775395</v>
      </c>
      <c r="J621" s="10">
        <v>8.0672623669597705</v>
      </c>
      <c r="L621" s="330">
        <v>8.7705528589116906</v>
      </c>
      <c r="M621" s="330">
        <v>8.3701398862773004</v>
      </c>
      <c r="N621" s="330">
        <v>8.1240167374351202</v>
      </c>
      <c r="O621" s="10">
        <v>6.1741966550913698</v>
      </c>
      <c r="P621" s="10">
        <v>5.8798523081909897</v>
      </c>
      <c r="Q621" s="10">
        <v>5.0452793480940397</v>
      </c>
      <c r="S621" s="330">
        <v>9.9974857100446908</v>
      </c>
      <c r="T621" s="330">
        <v>9.5580352517201508</v>
      </c>
      <c r="U621" s="330">
        <v>9.28191385856897</v>
      </c>
      <c r="V621" s="10">
        <v>14.146310273999701</v>
      </c>
      <c r="W621" s="10">
        <v>13.7061013797424</v>
      </c>
      <c r="X621" s="10">
        <v>12.2264262475184</v>
      </c>
      <c r="Z621" s="331">
        <f t="shared" si="121"/>
        <v>2</v>
      </c>
      <c r="AA621" s="331">
        <f t="shared" si="122"/>
        <v>2</v>
      </c>
      <c r="AB621" s="331">
        <f t="shared" si="123"/>
        <v>2</v>
      </c>
      <c r="AC621" s="331">
        <f t="shared" si="124"/>
        <v>-1</v>
      </c>
      <c r="AD621" s="331">
        <f t="shared" si="125"/>
        <v>-1</v>
      </c>
      <c r="AE621" s="331">
        <f t="shared" si="126"/>
        <v>1</v>
      </c>
    </row>
    <row r="622" spans="1:31" x14ac:dyDescent="0.2">
      <c r="A622" s="7" t="s">
        <v>216</v>
      </c>
      <c r="B622" s="9">
        <v>1.03813736077242</v>
      </c>
      <c r="C622" s="9">
        <v>1.04592021240835</v>
      </c>
      <c r="D622" s="219">
        <v>1.0493915352504799</v>
      </c>
      <c r="E622" s="330">
        <v>0.74681800936506804</v>
      </c>
      <c r="F622" s="330">
        <v>0.78855738686874399</v>
      </c>
      <c r="G622" s="330">
        <v>0.83822542244662801</v>
      </c>
      <c r="H622" s="10">
        <v>0</v>
      </c>
      <c r="I622" s="10">
        <v>0.32187407964130399</v>
      </c>
      <c r="J622" s="10">
        <v>0.62796759996487606</v>
      </c>
      <c r="L622" s="330">
        <v>0.58564503236857401</v>
      </c>
      <c r="M622" s="330">
        <v>0.62353160546365005</v>
      </c>
      <c r="N622" s="330">
        <v>0.66871415437663995</v>
      </c>
      <c r="O622" s="10">
        <v>0</v>
      </c>
      <c r="P622" s="10">
        <v>4.20758074662053E-3</v>
      </c>
      <c r="Q622" s="10">
        <v>7.04401220450208E-2</v>
      </c>
      <c r="S622" s="330">
        <v>0.938460091996001</v>
      </c>
      <c r="T622" s="330">
        <v>0.98368284637251402</v>
      </c>
      <c r="U622" s="330">
        <v>1.03744261754383</v>
      </c>
      <c r="V622" s="10">
        <v>0</v>
      </c>
      <c r="W622" s="10">
        <v>1.79082870745839</v>
      </c>
      <c r="X622" s="10">
        <v>2.2674963041048799</v>
      </c>
      <c r="Z622" s="331">
        <f t="shared" si="121"/>
        <v>2</v>
      </c>
      <c r="AA622" s="331">
        <f t="shared" si="122"/>
        <v>2</v>
      </c>
      <c r="AB622" s="331">
        <f t="shared" si="123"/>
        <v>2</v>
      </c>
      <c r="AC622" s="331">
        <f t="shared" si="124"/>
        <v>0</v>
      </c>
      <c r="AD622" s="331">
        <f t="shared" si="125"/>
        <v>1</v>
      </c>
      <c r="AE622" s="331">
        <f t="shared" si="126"/>
        <v>1</v>
      </c>
    </row>
    <row r="623" spans="1:31" x14ac:dyDescent="0.2">
      <c r="A623" s="7" t="s">
        <v>217</v>
      </c>
      <c r="B623" s="9">
        <v>12.535846961006399</v>
      </c>
      <c r="C623" s="9">
        <v>11.789585883236001</v>
      </c>
      <c r="D623" s="219">
        <v>11.0916590492777</v>
      </c>
      <c r="E623" s="330">
        <v>11.041475562204401</v>
      </c>
      <c r="F623" s="330">
        <v>10.419783891327301</v>
      </c>
      <c r="G623" s="330">
        <v>10.024580074775301</v>
      </c>
      <c r="H623" s="10">
        <v>8.8674104178299107</v>
      </c>
      <c r="I623" s="10">
        <v>6.4451509190684604</v>
      </c>
      <c r="J623" s="10">
        <v>7.00074909788278</v>
      </c>
      <c r="L623" s="330">
        <v>10.386246138090099</v>
      </c>
      <c r="M623" s="330">
        <v>9.7908289215013404</v>
      </c>
      <c r="N623" s="330">
        <v>9.4151584971370195</v>
      </c>
      <c r="O623" s="10">
        <v>5.6074902382290901</v>
      </c>
      <c r="P623" s="10">
        <v>3.7422551808834399</v>
      </c>
      <c r="Q623" s="10">
        <v>4.2017142377661401</v>
      </c>
      <c r="S623" s="330">
        <v>11.7270685573639</v>
      </c>
      <c r="T623" s="330">
        <v>11.0784313544582</v>
      </c>
      <c r="U623" s="330">
        <v>10.663003950967999</v>
      </c>
      <c r="V623" s="10">
        <v>13.3223058361986</v>
      </c>
      <c r="W623" s="10">
        <v>10.3344576596417</v>
      </c>
      <c r="X623" s="10">
        <v>10.948963804138099</v>
      </c>
      <c r="Z623" s="331">
        <f t="shared" si="121"/>
        <v>2</v>
      </c>
      <c r="AA623" s="331">
        <f t="shared" si="122"/>
        <v>2</v>
      </c>
      <c r="AB623" s="331">
        <f t="shared" si="123"/>
        <v>2</v>
      </c>
      <c r="AC623" s="331">
        <f t="shared" si="124"/>
        <v>1</v>
      </c>
      <c r="AD623" s="331">
        <f t="shared" si="125"/>
        <v>2</v>
      </c>
      <c r="AE623" s="331">
        <f t="shared" si="126"/>
        <v>1</v>
      </c>
    </row>
    <row r="624" spans="1:31" x14ac:dyDescent="0.2">
      <c r="A624" s="7" t="s">
        <v>218</v>
      </c>
      <c r="B624" s="9">
        <v>9.3423973042750905</v>
      </c>
      <c r="C624" s="9">
        <v>8.7336073005126806</v>
      </c>
      <c r="D624" s="219">
        <v>8.1212119923453994</v>
      </c>
      <c r="E624" s="330">
        <v>7.9739837586577504</v>
      </c>
      <c r="F624" s="330">
        <v>7.59741853860905</v>
      </c>
      <c r="G624" s="330">
        <v>7.22276719693091</v>
      </c>
      <c r="H624" s="10">
        <v>7.2669133962113897</v>
      </c>
      <c r="I624" s="10">
        <v>5.6352893972900704</v>
      </c>
      <c r="J624" s="10">
        <v>6.6039622775537996</v>
      </c>
      <c r="L624" s="330">
        <v>7.4173766091116802</v>
      </c>
      <c r="M624" s="330">
        <v>7.0606034032397504</v>
      </c>
      <c r="N624" s="330">
        <v>6.7062728395499898</v>
      </c>
      <c r="O624" s="10">
        <v>4.3609573077525701</v>
      </c>
      <c r="P624" s="10">
        <v>3.1418181984971199</v>
      </c>
      <c r="Q624" s="10">
        <v>3.9008269453805098</v>
      </c>
      <c r="S624" s="330">
        <v>8.5611663622782199</v>
      </c>
      <c r="T624" s="330">
        <v>8.1641259282849195</v>
      </c>
      <c r="U624" s="330">
        <v>7.7684065798101196</v>
      </c>
      <c r="V624" s="10">
        <v>11.3659472195012</v>
      </c>
      <c r="W624" s="10">
        <v>9.3096877142368406</v>
      </c>
      <c r="X624" s="10">
        <v>10.453459986220899</v>
      </c>
      <c r="Z624" s="331">
        <f t="shared" si="121"/>
        <v>2</v>
      </c>
      <c r="AA624" s="331">
        <f t="shared" si="122"/>
        <v>2</v>
      </c>
      <c r="AB624" s="331">
        <f t="shared" si="123"/>
        <v>2</v>
      </c>
      <c r="AC624" s="331">
        <f t="shared" si="124"/>
        <v>1</v>
      </c>
      <c r="AD624" s="331">
        <f t="shared" si="125"/>
        <v>1</v>
      </c>
      <c r="AE624" s="331">
        <f t="shared" si="126"/>
        <v>1</v>
      </c>
    </row>
    <row r="625" spans="1:31" x14ac:dyDescent="0.2">
      <c r="A625" s="7" t="s">
        <v>219</v>
      </c>
      <c r="B625" s="9">
        <v>9.9393049915923601</v>
      </c>
      <c r="C625" s="9">
        <v>10.1545105712995</v>
      </c>
      <c r="D625" s="219">
        <v>10.2003793791503</v>
      </c>
      <c r="E625" s="330">
        <v>9.6224092077616596</v>
      </c>
      <c r="F625" s="330">
        <v>9.6763861151954895</v>
      </c>
      <c r="G625" s="330">
        <v>9.5792199073975208</v>
      </c>
      <c r="H625" s="10">
        <v>8.7666576463951902</v>
      </c>
      <c r="I625" s="10">
        <v>9.4790930497198094</v>
      </c>
      <c r="J625" s="10">
        <v>9.8465303649888796</v>
      </c>
      <c r="L625" s="330">
        <v>9.0152419414996992</v>
      </c>
      <c r="M625" s="330">
        <v>9.0736187357870008</v>
      </c>
      <c r="N625" s="330">
        <v>8.9841739123926097</v>
      </c>
      <c r="O625" s="10">
        <v>5.6016454539464302</v>
      </c>
      <c r="P625" s="10">
        <v>6.17350216299028</v>
      </c>
      <c r="Q625" s="10">
        <v>6.4738158466122204</v>
      </c>
      <c r="S625" s="330">
        <v>10.259568273934899</v>
      </c>
      <c r="T625" s="330">
        <v>10.308546271979701</v>
      </c>
      <c r="U625" s="330">
        <v>10.2032207480044</v>
      </c>
      <c r="V625" s="10">
        <v>13.063192900487</v>
      </c>
      <c r="W625" s="10">
        <v>13.9124015296217</v>
      </c>
      <c r="X625" s="10">
        <v>14.3448444262299</v>
      </c>
      <c r="Z625" s="331">
        <f t="shared" si="121"/>
        <v>1</v>
      </c>
      <c r="AA625" s="331">
        <f t="shared" si="122"/>
        <v>1</v>
      </c>
      <c r="AB625" s="331">
        <f t="shared" si="123"/>
        <v>1</v>
      </c>
      <c r="AC625" s="331">
        <f t="shared" si="124"/>
        <v>1</v>
      </c>
      <c r="AD625" s="331">
        <f t="shared" si="125"/>
        <v>1</v>
      </c>
      <c r="AE625" s="331">
        <f t="shared" si="126"/>
        <v>-1</v>
      </c>
    </row>
    <row r="626" spans="1:31" x14ac:dyDescent="0.2">
      <c r="A626" s="7" t="s">
        <v>220</v>
      </c>
      <c r="B626" s="9">
        <v>66.661287933029698</v>
      </c>
      <c r="C626" s="9">
        <v>66.033185432728402</v>
      </c>
      <c r="D626" s="219">
        <v>64.916387465519506</v>
      </c>
      <c r="E626" s="330">
        <v>64.372613197881293</v>
      </c>
      <c r="F626" s="330">
        <v>63.294654171142703</v>
      </c>
      <c r="G626" s="330">
        <v>62.257991442108299</v>
      </c>
      <c r="H626" s="10">
        <v>65.545871811582799</v>
      </c>
      <c r="I626" s="10">
        <v>59.560814057646503</v>
      </c>
      <c r="J626" s="10">
        <v>53.998111134013499</v>
      </c>
      <c r="L626" s="330">
        <v>62.789806084737201</v>
      </c>
      <c r="M626" s="330">
        <v>61.742694276192402</v>
      </c>
      <c r="N626" s="330">
        <v>60.735279249297598</v>
      </c>
      <c r="O626" s="10">
        <v>56.119266021911102</v>
      </c>
      <c r="P626" s="10">
        <v>50.678895201126302</v>
      </c>
      <c r="Q626" s="10">
        <v>45.617801011910899</v>
      </c>
      <c r="S626" s="330">
        <v>65.985103677774902</v>
      </c>
      <c r="T626" s="330">
        <v>64.875661039410502</v>
      </c>
      <c r="U626" s="330">
        <v>63.809151235409601</v>
      </c>
      <c r="V626" s="10">
        <v>76.096053815787897</v>
      </c>
      <c r="W626" s="10">
        <v>69.546050305491093</v>
      </c>
      <c r="X626" s="10">
        <v>63.467254123464201</v>
      </c>
      <c r="Z626" s="331">
        <f t="shared" si="121"/>
        <v>2</v>
      </c>
      <c r="AA626" s="331">
        <f t="shared" si="122"/>
        <v>2</v>
      </c>
      <c r="AB626" s="331">
        <f t="shared" si="123"/>
        <v>2</v>
      </c>
      <c r="AC626" s="331">
        <f t="shared" si="124"/>
        <v>-1</v>
      </c>
      <c r="AD626" s="331">
        <f t="shared" si="125"/>
        <v>1</v>
      </c>
      <c r="AE626" s="331">
        <f t="shared" si="126"/>
        <v>1</v>
      </c>
    </row>
    <row r="627" spans="1:31" x14ac:dyDescent="0.2">
      <c r="A627" s="7" t="s">
        <v>221</v>
      </c>
      <c r="B627" s="9">
        <v>24.091670716171599</v>
      </c>
      <c r="C627" s="9">
        <v>24.145539414622601</v>
      </c>
      <c r="D627" s="219">
        <v>24.01883259996</v>
      </c>
      <c r="E627" s="330">
        <v>22.263157378279899</v>
      </c>
      <c r="F627" s="330">
        <v>22.4209236665628</v>
      </c>
      <c r="G627" s="330">
        <v>22.625340601198001</v>
      </c>
      <c r="H627" s="10">
        <v>22.115471511574999</v>
      </c>
      <c r="I627" s="10">
        <v>19.8175500514138</v>
      </c>
      <c r="J627" s="10">
        <v>18.162504699912699</v>
      </c>
      <c r="L627" s="330">
        <v>21.346107152877099</v>
      </c>
      <c r="M627" s="330">
        <v>21.509124386801901</v>
      </c>
      <c r="N627" s="330">
        <v>21.717327101939301</v>
      </c>
      <c r="O627" s="10">
        <v>16.8491283106395</v>
      </c>
      <c r="P627" s="10">
        <v>14.865815863497</v>
      </c>
      <c r="Q627" s="10">
        <v>13.5044358736851</v>
      </c>
      <c r="S627" s="330">
        <v>23.209355916068098</v>
      </c>
      <c r="T627" s="330">
        <v>23.361348179630799</v>
      </c>
      <c r="U627" s="330">
        <v>23.561494077969801</v>
      </c>
      <c r="V627" s="10">
        <v>28.499442848047099</v>
      </c>
      <c r="W627" s="10">
        <v>25.883506248351399</v>
      </c>
      <c r="X627" s="10">
        <v>23.902686622184898</v>
      </c>
      <c r="Z627" s="331">
        <f t="shared" si="121"/>
        <v>2</v>
      </c>
      <c r="AA627" s="331">
        <f t="shared" si="122"/>
        <v>2</v>
      </c>
      <c r="AB627" s="331">
        <f t="shared" si="123"/>
        <v>2</v>
      </c>
      <c r="AC627" s="331">
        <f t="shared" si="124"/>
        <v>1</v>
      </c>
      <c r="AD627" s="331">
        <f t="shared" si="125"/>
        <v>1</v>
      </c>
      <c r="AE627" s="331">
        <f t="shared" si="126"/>
        <v>1</v>
      </c>
    </row>
    <row r="628" spans="1:31" x14ac:dyDescent="0.2">
      <c r="A628" s="7" t="s">
        <v>222</v>
      </c>
      <c r="B628" s="9">
        <v>10.1172396235087</v>
      </c>
      <c r="C628" s="9">
        <v>10.2324766957572</v>
      </c>
      <c r="D628" s="219">
        <v>10.3960637933437</v>
      </c>
      <c r="E628" s="330">
        <v>11.481181612595</v>
      </c>
      <c r="F628" s="330">
        <v>11.6331743549395</v>
      </c>
      <c r="G628" s="330">
        <v>11.771346296235301</v>
      </c>
      <c r="H628" s="10">
        <v>15.5552369897235</v>
      </c>
      <c r="I628" s="10">
        <v>14.4679807871186</v>
      </c>
      <c r="J628" s="10">
        <v>11.646986173088299</v>
      </c>
      <c r="L628" s="330">
        <v>10.816263472780401</v>
      </c>
      <c r="M628" s="330">
        <v>10.970129749562901</v>
      </c>
      <c r="N628" s="330">
        <v>11.110843337768401</v>
      </c>
      <c r="O628" s="10">
        <v>11.1365616814528</v>
      </c>
      <c r="P628" s="10">
        <v>10.271796114469099</v>
      </c>
      <c r="Q628" s="10">
        <v>7.9527263521307399</v>
      </c>
      <c r="S628" s="330">
        <v>12.176143179145599</v>
      </c>
      <c r="T628" s="330">
        <v>12.325710034494101</v>
      </c>
      <c r="U628" s="330">
        <v>12.460769953350599</v>
      </c>
      <c r="V628" s="10">
        <v>21.134445368569502</v>
      </c>
      <c r="W628" s="10">
        <v>19.797944740440101</v>
      </c>
      <c r="X628" s="10">
        <v>16.458802521903898</v>
      </c>
      <c r="Z628" s="331">
        <f t="shared" si="121"/>
        <v>-2</v>
      </c>
      <c r="AA628" s="331">
        <f t="shared" si="122"/>
        <v>-2</v>
      </c>
      <c r="AB628" s="331">
        <f t="shared" si="123"/>
        <v>-2</v>
      </c>
      <c r="AC628" s="331">
        <f t="shared" si="124"/>
        <v>-1</v>
      </c>
      <c r="AD628" s="331">
        <f t="shared" si="125"/>
        <v>-1</v>
      </c>
      <c r="AE628" s="331">
        <f t="shared" si="126"/>
        <v>1</v>
      </c>
    </row>
    <row r="629" spans="1:31" x14ac:dyDescent="0.2">
      <c r="A629" s="7" t="s">
        <v>223</v>
      </c>
      <c r="B629" s="9">
        <v>20.517802787152998</v>
      </c>
      <c r="C629" s="9">
        <v>19.812749690733899</v>
      </c>
      <c r="D629" s="219">
        <v>19.016838535674299</v>
      </c>
      <c r="E629" s="330">
        <v>20.056559811010299</v>
      </c>
      <c r="F629" s="330">
        <v>18.806054061363</v>
      </c>
      <c r="G629" s="330">
        <v>17.6199234759289</v>
      </c>
      <c r="H629" s="10">
        <v>15.1940078485847</v>
      </c>
      <c r="I629" s="10">
        <v>15.603124550415099</v>
      </c>
      <c r="J629" s="10">
        <v>15.1179107936915</v>
      </c>
      <c r="L629" s="330">
        <v>19.170661030019101</v>
      </c>
      <c r="M629" s="330">
        <v>17.960417999068</v>
      </c>
      <c r="N629" s="330">
        <v>16.812519161956601</v>
      </c>
      <c r="O629" s="10">
        <v>10.833004064873901</v>
      </c>
      <c r="P629" s="10">
        <v>11.2265773959891</v>
      </c>
      <c r="Q629" s="10">
        <v>10.833090051568499</v>
      </c>
      <c r="S629" s="330">
        <v>20.972704737872501</v>
      </c>
      <c r="T629" s="330">
        <v>19.681122699220399</v>
      </c>
      <c r="U629" s="330">
        <v>18.456005813042399</v>
      </c>
      <c r="V629" s="10">
        <v>20.716525911340501</v>
      </c>
      <c r="W629" s="10">
        <v>21.1135837293529</v>
      </c>
      <c r="X629" s="10">
        <v>20.528108673938501</v>
      </c>
      <c r="Z629" s="331">
        <f t="shared" si="121"/>
        <v>1</v>
      </c>
      <c r="AA629" s="331">
        <f t="shared" si="122"/>
        <v>2</v>
      </c>
      <c r="AB629" s="331">
        <f t="shared" si="123"/>
        <v>2</v>
      </c>
      <c r="AC629" s="331">
        <f t="shared" si="124"/>
        <v>1</v>
      </c>
      <c r="AD629" s="331">
        <f t="shared" si="125"/>
        <v>1</v>
      </c>
      <c r="AE629" s="331">
        <f t="shared" si="126"/>
        <v>1</v>
      </c>
    </row>
    <row r="630" spans="1:31" x14ac:dyDescent="0.2">
      <c r="A630" s="7" t="s">
        <v>224</v>
      </c>
      <c r="B630" s="9">
        <v>18.8390343294068</v>
      </c>
      <c r="C630" s="9">
        <v>18.837627110089301</v>
      </c>
      <c r="D630" s="219">
        <v>17.646796989652302</v>
      </c>
      <c r="E630" s="330">
        <v>20.0594608131019</v>
      </c>
      <c r="F630" s="330">
        <v>19.537692730553001</v>
      </c>
      <c r="G630" s="330">
        <v>18.5912067068307</v>
      </c>
      <c r="H630" s="10">
        <v>16.423151438265901</v>
      </c>
      <c r="I630" s="10">
        <v>15.8906987362042</v>
      </c>
      <c r="J630" s="10">
        <v>12.608117075139599</v>
      </c>
      <c r="L630" s="330">
        <v>19.176992865248302</v>
      </c>
      <c r="M630" s="330">
        <v>18.677743107355301</v>
      </c>
      <c r="N630" s="330">
        <v>17.7602736014424</v>
      </c>
      <c r="O630" s="10">
        <v>11.8650168450471</v>
      </c>
      <c r="P630" s="10">
        <v>11.481037264093001</v>
      </c>
      <c r="Q630" s="10">
        <v>8.7640564433961199</v>
      </c>
      <c r="S630" s="330">
        <v>20.971932119063901</v>
      </c>
      <c r="T630" s="330">
        <v>20.426918203833299</v>
      </c>
      <c r="U630" s="330">
        <v>19.4508965583424</v>
      </c>
      <c r="V630" s="10">
        <v>22.1466580605362</v>
      </c>
      <c r="W630" s="10">
        <v>21.427772317828101</v>
      </c>
      <c r="X630" s="10">
        <v>17.5568360052605</v>
      </c>
      <c r="Z630" s="331">
        <f t="shared" si="121"/>
        <v>-2</v>
      </c>
      <c r="AA630" s="331">
        <f t="shared" si="122"/>
        <v>-1</v>
      </c>
      <c r="AB630" s="331">
        <f t="shared" si="123"/>
        <v>-2</v>
      </c>
      <c r="AC630" s="331">
        <f t="shared" si="124"/>
        <v>1</v>
      </c>
      <c r="AD630" s="331">
        <f t="shared" si="125"/>
        <v>1</v>
      </c>
      <c r="AE630" s="331">
        <f t="shared" si="126"/>
        <v>2</v>
      </c>
    </row>
    <row r="631" spans="1:31" x14ac:dyDescent="0.2">
      <c r="A631" s="7" t="s">
        <v>225</v>
      </c>
      <c r="B631" s="9">
        <v>6.9230829252899104</v>
      </c>
      <c r="C631" s="9">
        <v>6.8235360010994901</v>
      </c>
      <c r="D631" s="219">
        <v>5.8196323194192701</v>
      </c>
      <c r="E631" s="330">
        <v>6.72270079912004</v>
      </c>
      <c r="F631" s="330">
        <v>6.5739483413750497</v>
      </c>
      <c r="G631" s="330">
        <v>5.6413114138064504</v>
      </c>
      <c r="H631" s="10">
        <v>5.4228699161262499</v>
      </c>
      <c r="I631" s="10">
        <v>4.8565589101974496</v>
      </c>
      <c r="J631" s="10">
        <v>3.3027725222175102</v>
      </c>
      <c r="L631" s="330">
        <v>6.2169240517615201</v>
      </c>
      <c r="M631" s="330">
        <v>6.0793818999315903</v>
      </c>
      <c r="N631" s="330">
        <v>5.1874054836747296</v>
      </c>
      <c r="O631" s="10">
        <v>2.9510954088630101</v>
      </c>
      <c r="P631" s="10">
        <v>2.5721583002155102</v>
      </c>
      <c r="Q631" s="10">
        <v>1.4990740212562199</v>
      </c>
      <c r="S631" s="330">
        <v>7.2585217139867302</v>
      </c>
      <c r="T631" s="330">
        <v>7.0979160702820598</v>
      </c>
      <c r="U631" s="330">
        <v>6.1242005289430601</v>
      </c>
      <c r="V631" s="10">
        <v>9.1158600353436103</v>
      </c>
      <c r="W631" s="10">
        <v>8.3224254498217096</v>
      </c>
      <c r="X631" s="10">
        <v>6.2833504523475696</v>
      </c>
      <c r="Z631" s="331">
        <f t="shared" si="121"/>
        <v>1</v>
      </c>
      <c r="AA631" s="331">
        <f t="shared" si="122"/>
        <v>1</v>
      </c>
      <c r="AB631" s="331">
        <f t="shared" si="123"/>
        <v>1</v>
      </c>
      <c r="AC631" s="331">
        <f t="shared" si="124"/>
        <v>1</v>
      </c>
      <c r="AD631" s="331">
        <f t="shared" si="125"/>
        <v>1</v>
      </c>
      <c r="AE631" s="331">
        <f t="shared" si="126"/>
        <v>1</v>
      </c>
    </row>
    <row r="632" spans="1:31" x14ac:dyDescent="0.2">
      <c r="A632" s="7" t="s">
        <v>226</v>
      </c>
      <c r="B632" s="9">
        <v>5.3698340752857696</v>
      </c>
      <c r="C632" s="9">
        <v>5.3558808501592399</v>
      </c>
      <c r="D632" s="219">
        <v>5.3730280300866697</v>
      </c>
      <c r="E632" s="330">
        <v>5.9746987118357104</v>
      </c>
      <c r="F632" s="330">
        <v>5.7793920202300102</v>
      </c>
      <c r="G632" s="330">
        <v>5.7914498297001797</v>
      </c>
      <c r="H632" s="10">
        <v>3.0699703554053901</v>
      </c>
      <c r="I632" s="10">
        <v>3.24359206257129</v>
      </c>
      <c r="J632" s="10">
        <v>3.8033428058828198</v>
      </c>
      <c r="L632" s="330">
        <v>5.4951982014242198</v>
      </c>
      <c r="M632" s="330">
        <v>5.3154868432771503</v>
      </c>
      <c r="N632" s="330">
        <v>5.3315791165054396</v>
      </c>
      <c r="O632" s="10">
        <v>1.3149039180626201</v>
      </c>
      <c r="P632" s="10">
        <v>1.47318323145102</v>
      </c>
      <c r="Q632" s="10">
        <v>1.88836761143256</v>
      </c>
      <c r="S632" s="330">
        <v>6.4847067212508804</v>
      </c>
      <c r="T632" s="330">
        <v>6.2728389592558402</v>
      </c>
      <c r="U632" s="330">
        <v>6.2802947755943199</v>
      </c>
      <c r="V632" s="10">
        <v>6.06127909834753</v>
      </c>
      <c r="W632" s="10">
        <v>6.1691594379015404</v>
      </c>
      <c r="X632" s="10">
        <v>6.8177100700777702</v>
      </c>
      <c r="Z632" s="331">
        <f t="shared" si="121"/>
        <v>-2</v>
      </c>
      <c r="AA632" s="331">
        <f t="shared" si="122"/>
        <v>-1</v>
      </c>
      <c r="AB632" s="331">
        <f t="shared" si="123"/>
        <v>-1</v>
      </c>
      <c r="AC632" s="331">
        <f t="shared" si="124"/>
        <v>1</v>
      </c>
      <c r="AD632" s="331">
        <f t="shared" si="125"/>
        <v>1</v>
      </c>
      <c r="AE632" s="331">
        <f t="shared" si="126"/>
        <v>1</v>
      </c>
    </row>
    <row r="633" spans="1:31" x14ac:dyDescent="0.2">
      <c r="A633" s="7" t="s">
        <v>227</v>
      </c>
      <c r="B633" s="9">
        <v>18.996975269501799</v>
      </c>
      <c r="C633" s="9">
        <v>18.9438310721665</v>
      </c>
      <c r="D633" s="219">
        <v>18.4489762378082</v>
      </c>
      <c r="E633" s="330">
        <v>19.814718182046999</v>
      </c>
      <c r="F633" s="330">
        <v>19.757271411857001</v>
      </c>
      <c r="G633" s="330">
        <v>19.542383647156399</v>
      </c>
      <c r="H633" s="10">
        <v>25.6606756605368</v>
      </c>
      <c r="I633" s="10">
        <v>26.836140484867698</v>
      </c>
      <c r="J633" s="10">
        <v>28.669961902468401</v>
      </c>
      <c r="L633" s="330">
        <v>18.9536092511308</v>
      </c>
      <c r="M633" s="330">
        <v>18.904669856569701</v>
      </c>
      <c r="N633" s="330">
        <v>18.702566536263902</v>
      </c>
      <c r="O633" s="10">
        <v>20.008156221681599</v>
      </c>
      <c r="P633" s="10">
        <v>21.111854991617601</v>
      </c>
      <c r="Q633" s="10">
        <v>22.808482613237398</v>
      </c>
      <c r="S633" s="330">
        <v>20.7047453927566</v>
      </c>
      <c r="T633" s="330">
        <v>20.638325544245699</v>
      </c>
      <c r="U633" s="330">
        <v>20.410128849569698</v>
      </c>
      <c r="V633" s="10">
        <v>32.4063472601146</v>
      </c>
      <c r="W633" s="10">
        <v>33.626869210516404</v>
      </c>
      <c r="X633" s="10">
        <v>35.572066064992697</v>
      </c>
      <c r="Z633" s="331">
        <f t="shared" si="121"/>
        <v>-1</v>
      </c>
      <c r="AA633" s="331">
        <f t="shared" si="122"/>
        <v>-1</v>
      </c>
      <c r="AB633" s="331">
        <f t="shared" si="123"/>
        <v>-2</v>
      </c>
      <c r="AC633" s="331">
        <f t="shared" si="124"/>
        <v>-2</v>
      </c>
      <c r="AD633" s="331">
        <f t="shared" si="125"/>
        <v>-2</v>
      </c>
      <c r="AE633" s="331">
        <f t="shared" si="126"/>
        <v>-2</v>
      </c>
    </row>
    <row r="634" spans="1:31" x14ac:dyDescent="0.2">
      <c r="A634" s="7" t="s">
        <v>228</v>
      </c>
      <c r="B634" s="9">
        <v>8.7864243587064497</v>
      </c>
      <c r="C634" s="9">
        <v>8.5645743451587695</v>
      </c>
      <c r="D634" s="219">
        <v>8.3631728100870593</v>
      </c>
      <c r="E634" s="330">
        <v>9.53842353800135</v>
      </c>
      <c r="F634" s="330">
        <v>9.3166104737615303</v>
      </c>
      <c r="G634" s="330">
        <v>9.5384874181514903</v>
      </c>
      <c r="H634" s="10">
        <v>13.6963900814329</v>
      </c>
      <c r="I634" s="10">
        <v>16.138023953883799</v>
      </c>
      <c r="J634" s="10">
        <v>17.104397390657098</v>
      </c>
      <c r="L634" s="330">
        <v>8.9513447159116204</v>
      </c>
      <c r="M634" s="330">
        <v>8.7398357739997898</v>
      </c>
      <c r="N634" s="330">
        <v>8.9587504790220507</v>
      </c>
      <c r="O634" s="10">
        <v>9.6654185329096105</v>
      </c>
      <c r="P634" s="10">
        <v>11.789554803621201</v>
      </c>
      <c r="Q634" s="10">
        <v>12.6723806218224</v>
      </c>
      <c r="S634" s="330">
        <v>10.153801506998199</v>
      </c>
      <c r="T634" s="330">
        <v>9.9213770552540197</v>
      </c>
      <c r="U634" s="330">
        <v>10.145841924080701</v>
      </c>
      <c r="V634" s="10">
        <v>18.832690524492701</v>
      </c>
      <c r="W634" s="10">
        <v>21.5568264063082</v>
      </c>
      <c r="X634" s="10">
        <v>22.577477671203201</v>
      </c>
      <c r="Z634" s="331">
        <f t="shared" si="121"/>
        <v>-2</v>
      </c>
      <c r="AA634" s="331">
        <f t="shared" si="122"/>
        <v>-2</v>
      </c>
      <c r="AB634" s="331">
        <f t="shared" si="123"/>
        <v>-2</v>
      </c>
      <c r="AC634" s="331">
        <f t="shared" si="124"/>
        <v>-2</v>
      </c>
      <c r="AD634" s="331">
        <f t="shared" si="125"/>
        <v>-2</v>
      </c>
      <c r="AE634" s="331">
        <f t="shared" si="126"/>
        <v>-2</v>
      </c>
    </row>
    <row r="635" spans="1:31" x14ac:dyDescent="0.2">
      <c r="A635" s="7" t="s">
        <v>229</v>
      </c>
      <c r="B635" s="9">
        <v>1.4441425711436999</v>
      </c>
      <c r="C635" s="9">
        <v>1.39484259869245</v>
      </c>
      <c r="D635" s="219">
        <v>1.59543726016614</v>
      </c>
      <c r="E635" s="330">
        <v>1.43400316841457</v>
      </c>
      <c r="F635" s="330">
        <v>1.31642398395706</v>
      </c>
      <c r="G635" s="330">
        <v>1.3317829895258699</v>
      </c>
      <c r="H635" s="10">
        <v>1.4842078577872599</v>
      </c>
      <c r="I635" s="10">
        <v>1.44772112500156</v>
      </c>
      <c r="J635" s="10">
        <v>1.1019605305144899</v>
      </c>
      <c r="L635" s="330">
        <v>1.2068520527706701</v>
      </c>
      <c r="M635" s="330">
        <v>1.1022375919035401</v>
      </c>
      <c r="N635" s="330">
        <v>1.11748757061532</v>
      </c>
      <c r="O635" s="10">
        <v>0.39505018064910802</v>
      </c>
      <c r="P635" s="10">
        <v>0.38492963617369702</v>
      </c>
      <c r="Q635" s="10">
        <v>0.215835937452969</v>
      </c>
      <c r="S635" s="330">
        <v>1.69132769981634</v>
      </c>
      <c r="T635" s="330">
        <v>1.55995893016458</v>
      </c>
      <c r="U635" s="330">
        <v>1.5750956140345</v>
      </c>
      <c r="V635" s="10">
        <v>3.8089388480204098</v>
      </c>
      <c r="W635" s="10">
        <v>3.7161753278183198</v>
      </c>
      <c r="X635" s="10">
        <v>3.2332799797817402</v>
      </c>
      <c r="Z635" s="331">
        <f t="shared" si="121"/>
        <v>1</v>
      </c>
      <c r="AA635" s="331">
        <f t="shared" si="122"/>
        <v>1</v>
      </c>
      <c r="AB635" s="331">
        <f t="shared" si="123"/>
        <v>2</v>
      </c>
      <c r="AC635" s="331">
        <f t="shared" si="124"/>
        <v>-1</v>
      </c>
      <c r="AD635" s="331">
        <f t="shared" si="125"/>
        <v>-1</v>
      </c>
      <c r="AE635" s="331">
        <f t="shared" si="126"/>
        <v>1</v>
      </c>
    </row>
    <row r="636" spans="1:31" x14ac:dyDescent="0.2">
      <c r="A636" s="7" t="s">
        <v>230</v>
      </c>
      <c r="B636" s="9">
        <v>4.0175282105367396</v>
      </c>
      <c r="C636" s="9">
        <v>3.9726873427448202</v>
      </c>
      <c r="D636" s="219">
        <v>3.8625091610779001</v>
      </c>
      <c r="E636" s="330">
        <v>3.64204757489986</v>
      </c>
      <c r="F636" s="330">
        <v>3.7950997070630499</v>
      </c>
      <c r="G636" s="330">
        <v>3.5175061021488001</v>
      </c>
      <c r="H636" s="10">
        <v>2.6288371155532002</v>
      </c>
      <c r="I636" s="10">
        <v>2.2575826467799498</v>
      </c>
      <c r="J636" s="10">
        <v>2.6039443170124699</v>
      </c>
      <c r="L636" s="330">
        <v>3.27097842503311</v>
      </c>
      <c r="M636" s="330">
        <v>3.42089934276364</v>
      </c>
      <c r="N636" s="330">
        <v>3.16212979421445</v>
      </c>
      <c r="O636" s="10">
        <v>1.04509304591764</v>
      </c>
      <c r="P636" s="10">
        <v>0.81850170195620597</v>
      </c>
      <c r="Q636" s="10">
        <v>1.03968829704018</v>
      </c>
      <c r="S636" s="330">
        <v>4.0435467104911202</v>
      </c>
      <c r="T636" s="330">
        <v>4.1989544966215897</v>
      </c>
      <c r="U636" s="330">
        <v>3.9018129183760002</v>
      </c>
      <c r="V636" s="10">
        <v>5.4309712656980702</v>
      </c>
      <c r="W636" s="10">
        <v>4.9248221031741597</v>
      </c>
      <c r="X636" s="10">
        <v>5.3715980668653103</v>
      </c>
      <c r="Z636" s="331">
        <f t="shared" si="121"/>
        <v>1</v>
      </c>
      <c r="AA636" s="331">
        <f t="shared" si="122"/>
        <v>1</v>
      </c>
      <c r="AB636" s="331">
        <f t="shared" si="123"/>
        <v>1</v>
      </c>
      <c r="AC636" s="331">
        <f t="shared" si="124"/>
        <v>1</v>
      </c>
      <c r="AD636" s="331">
        <f t="shared" si="125"/>
        <v>1</v>
      </c>
      <c r="AE636" s="331">
        <f t="shared" si="126"/>
        <v>1</v>
      </c>
    </row>
    <row r="637" spans="1:31" x14ac:dyDescent="0.2">
      <c r="A637" s="7" t="s">
        <v>231</v>
      </c>
      <c r="B637" s="9">
        <v>1.6228337263315999</v>
      </c>
      <c r="C637" s="9">
        <v>1.63429256718718</v>
      </c>
      <c r="D637" s="219">
        <v>1.6480275942610501</v>
      </c>
      <c r="E637" s="330">
        <v>1.33563931779481</v>
      </c>
      <c r="F637" s="330">
        <v>1.61332026694471</v>
      </c>
      <c r="G637" s="330">
        <v>1.5539699462764001</v>
      </c>
      <c r="H637" s="10">
        <v>1.0562413239508699</v>
      </c>
      <c r="I637" s="10">
        <v>1.09974737614118</v>
      </c>
      <c r="J637" s="10">
        <v>1.1377628271890701</v>
      </c>
      <c r="L637" s="330">
        <v>1.1142305307137299</v>
      </c>
      <c r="M637" s="330">
        <v>1.37298383459149</v>
      </c>
      <c r="N637" s="330">
        <v>1.32123306298415</v>
      </c>
      <c r="O637" s="10">
        <v>0.20614334048020599</v>
      </c>
      <c r="P637" s="10">
        <v>0.21640066863385901</v>
      </c>
      <c r="Q637" s="10">
        <v>0.22819435053003501</v>
      </c>
      <c r="S637" s="330">
        <v>1.58801142910113</v>
      </c>
      <c r="T637" s="330">
        <v>1.8835114378817599</v>
      </c>
      <c r="U637" s="330">
        <v>1.81581077726034</v>
      </c>
      <c r="V637" s="10">
        <v>3.1009090604529099</v>
      </c>
      <c r="W637" s="10">
        <v>3.2243854156429501</v>
      </c>
      <c r="X637" s="10">
        <v>3.3254698380576699</v>
      </c>
      <c r="Z637" s="331">
        <f t="shared" si="121"/>
        <v>2</v>
      </c>
      <c r="AA637" s="331">
        <f t="shared" si="122"/>
        <v>1</v>
      </c>
      <c r="AB637" s="331">
        <f t="shared" si="123"/>
        <v>1</v>
      </c>
      <c r="AC637" s="331">
        <f t="shared" si="124"/>
        <v>1</v>
      </c>
      <c r="AD637" s="331">
        <f t="shared" si="125"/>
        <v>1</v>
      </c>
      <c r="AE637" s="331">
        <f t="shared" si="126"/>
        <v>1</v>
      </c>
    </row>
    <row r="638" spans="1:31" x14ac:dyDescent="0.2">
      <c r="A638" s="7" t="s">
        <v>232</v>
      </c>
      <c r="B638" s="9">
        <v>1.9663156658523999</v>
      </c>
      <c r="C638" s="9">
        <v>2.0652887895597298</v>
      </c>
      <c r="D638" s="219">
        <v>1.8988568468954199</v>
      </c>
      <c r="E638" s="330">
        <v>1.9798453085324701</v>
      </c>
      <c r="F638" s="330">
        <v>2.0845930692216998</v>
      </c>
      <c r="G638" s="330">
        <v>1.6749808004351501</v>
      </c>
      <c r="H638" s="10">
        <v>1.0179723009736901</v>
      </c>
      <c r="I638" s="10">
        <v>1.50947953145755</v>
      </c>
      <c r="J638" s="10">
        <v>1.462601285139</v>
      </c>
      <c r="L638" s="330">
        <v>1.6737092840627099</v>
      </c>
      <c r="M638" s="330">
        <v>1.7720813173032599</v>
      </c>
      <c r="N638" s="330">
        <v>1.3951195376746399</v>
      </c>
      <c r="O638" s="10">
        <v>0.11433112162732199</v>
      </c>
      <c r="P638" s="10">
        <v>0.30339158463663302</v>
      </c>
      <c r="Q638" s="10">
        <v>0.29396948573487403</v>
      </c>
      <c r="S638" s="330">
        <v>2.32575682584979</v>
      </c>
      <c r="T638" s="330">
        <v>2.4363163393976901</v>
      </c>
      <c r="U638" s="330">
        <v>1.99447738817102</v>
      </c>
      <c r="V638" s="10">
        <v>3.6753223159164001</v>
      </c>
      <c r="W638" s="10">
        <v>4.4103793808851304</v>
      </c>
      <c r="X638" s="10">
        <v>4.2734110771309304</v>
      </c>
      <c r="Z638" s="331">
        <f t="shared" si="121"/>
        <v>-1</v>
      </c>
      <c r="AA638" s="331">
        <f t="shared" si="122"/>
        <v>-1</v>
      </c>
      <c r="AB638" s="331">
        <f t="shared" si="123"/>
        <v>1</v>
      </c>
      <c r="AC638" s="331">
        <f t="shared" si="124"/>
        <v>1</v>
      </c>
      <c r="AD638" s="331">
        <f t="shared" si="125"/>
        <v>1</v>
      </c>
      <c r="AE638" s="331">
        <f t="shared" si="126"/>
        <v>1</v>
      </c>
    </row>
    <row r="639" spans="1:31" x14ac:dyDescent="0.2">
      <c r="A639" s="7" t="s">
        <v>233</v>
      </c>
      <c r="B639" s="9">
        <v>14.4588127588286</v>
      </c>
      <c r="C639" s="9">
        <v>14.859387007294901</v>
      </c>
      <c r="D639" s="219">
        <v>14.875067945196699</v>
      </c>
      <c r="E639" s="330">
        <v>13.4809748427136</v>
      </c>
      <c r="F639" s="330">
        <v>12.9791238150487</v>
      </c>
      <c r="G639" s="330">
        <v>12.210905016429299</v>
      </c>
      <c r="H639" s="10">
        <v>12.764522831631</v>
      </c>
      <c r="I639" s="10">
        <v>12.7531563805712</v>
      </c>
      <c r="J639" s="10">
        <v>11.112980296171701</v>
      </c>
      <c r="L639" s="330">
        <v>12.762237548998799</v>
      </c>
      <c r="M639" s="330">
        <v>12.2822742001196</v>
      </c>
      <c r="N639" s="330">
        <v>11.5439987303462</v>
      </c>
      <c r="O639" s="10">
        <v>8.8191275509396991</v>
      </c>
      <c r="P639" s="10">
        <v>8.8133655970607307</v>
      </c>
      <c r="Q639" s="10">
        <v>7.5342681367789801</v>
      </c>
      <c r="S639" s="330">
        <v>14.229514511339501</v>
      </c>
      <c r="T639" s="330">
        <v>13.7051049028258</v>
      </c>
      <c r="U639" s="330">
        <v>12.9062070943832</v>
      </c>
      <c r="V639" s="10">
        <v>17.862651512807499</v>
      </c>
      <c r="W639" s="10">
        <v>17.844043088310801</v>
      </c>
      <c r="X639" s="10">
        <v>15.7942543327152</v>
      </c>
      <c r="Z639" s="331">
        <f t="shared" si="121"/>
        <v>2</v>
      </c>
      <c r="AA639" s="331">
        <f t="shared" si="122"/>
        <v>2</v>
      </c>
      <c r="AB639" s="331">
        <f t="shared" si="123"/>
        <v>2</v>
      </c>
      <c r="AC639" s="331">
        <f t="shared" si="124"/>
        <v>1</v>
      </c>
      <c r="AD639" s="331">
        <f t="shared" si="125"/>
        <v>1</v>
      </c>
      <c r="AE639" s="331">
        <f t="shared" si="126"/>
        <v>1</v>
      </c>
    </row>
    <row r="640" spans="1:31" x14ac:dyDescent="0.2">
      <c r="A640" s="7" t="s">
        <v>234</v>
      </c>
      <c r="B640" s="9">
        <v>26.9630351733277</v>
      </c>
      <c r="C640" s="9">
        <v>26.610192457888701</v>
      </c>
      <c r="D640" s="219">
        <v>26.703520641657899</v>
      </c>
      <c r="E640" s="330">
        <v>24.015928947557299</v>
      </c>
      <c r="F640" s="330">
        <v>24.297238096780202</v>
      </c>
      <c r="G640" s="330">
        <v>24.612167752844499</v>
      </c>
      <c r="H640" s="10">
        <v>23.613321503504501</v>
      </c>
      <c r="I640" s="10">
        <v>23.889174606884399</v>
      </c>
      <c r="J640" s="10">
        <v>31.2730110589399</v>
      </c>
      <c r="L640" s="330">
        <v>23.0667924558397</v>
      </c>
      <c r="M640" s="330">
        <v>23.3467117262933</v>
      </c>
      <c r="N640" s="330">
        <v>23.658043861731201</v>
      </c>
      <c r="O640" s="10">
        <v>18.311354869944001</v>
      </c>
      <c r="P640" s="10">
        <v>18.565140990237499</v>
      </c>
      <c r="Q640" s="10">
        <v>25.0884975492488</v>
      </c>
      <c r="S640" s="330">
        <v>24.993977183556002</v>
      </c>
      <c r="T640" s="330">
        <v>25.2764262048387</v>
      </c>
      <c r="U640" s="330">
        <v>25.594794270129899</v>
      </c>
      <c r="V640" s="10">
        <v>29.9652969548399</v>
      </c>
      <c r="W640" s="10">
        <v>30.2591453003295</v>
      </c>
      <c r="X640" s="10">
        <v>38.514509954307997</v>
      </c>
      <c r="Z640" s="331">
        <f t="shared" si="121"/>
        <v>2</v>
      </c>
      <c r="AA640" s="331">
        <f t="shared" si="122"/>
        <v>2</v>
      </c>
      <c r="AB640" s="331">
        <f t="shared" si="123"/>
        <v>2</v>
      </c>
      <c r="AC640" s="331">
        <f t="shared" si="124"/>
        <v>1</v>
      </c>
      <c r="AD640" s="331">
        <f t="shared" si="125"/>
        <v>1</v>
      </c>
      <c r="AE640" s="331">
        <f t="shared" si="126"/>
        <v>-2</v>
      </c>
    </row>
    <row r="641" spans="1:31" x14ac:dyDescent="0.2">
      <c r="A641" s="7" t="s">
        <v>235</v>
      </c>
      <c r="B641" s="9">
        <v>6.4114289366183801</v>
      </c>
      <c r="C641" s="9">
        <v>6.26157621352883</v>
      </c>
      <c r="D641" s="219">
        <v>6.5074541547520202</v>
      </c>
      <c r="E641" s="330">
        <v>4.9252620943337497</v>
      </c>
      <c r="F641" s="330">
        <v>5.1186341306718202</v>
      </c>
      <c r="G641" s="330">
        <v>5.5413344311891901</v>
      </c>
      <c r="H641" s="10">
        <v>5.8707342255896204</v>
      </c>
      <c r="I641" s="10">
        <v>6.5457781769234398</v>
      </c>
      <c r="J641" s="10">
        <v>8.4615025630406606</v>
      </c>
      <c r="L641" s="330">
        <v>4.4983652136371299</v>
      </c>
      <c r="M641" s="330">
        <v>4.68397552475186</v>
      </c>
      <c r="N641" s="330">
        <v>5.0888419936935003</v>
      </c>
      <c r="O641" s="10">
        <v>3.4119965980093299</v>
      </c>
      <c r="P641" s="10">
        <v>3.9346764200064102</v>
      </c>
      <c r="Q641" s="10">
        <v>5.4103267764454896</v>
      </c>
      <c r="S641" s="330">
        <v>5.3816255490833003</v>
      </c>
      <c r="T641" s="330">
        <v>5.58265318157396</v>
      </c>
      <c r="U641" s="330">
        <v>6.0231462895728303</v>
      </c>
      <c r="V641" s="10">
        <v>9.4087119186064907</v>
      </c>
      <c r="W641" s="10">
        <v>10.2289014216834</v>
      </c>
      <c r="X641" s="10">
        <v>12.6035037739095</v>
      </c>
      <c r="Z641" s="331">
        <f t="shared" si="121"/>
        <v>2</v>
      </c>
      <c r="AA641" s="331">
        <f t="shared" si="122"/>
        <v>2</v>
      </c>
      <c r="AB641" s="331">
        <f t="shared" si="123"/>
        <v>2</v>
      </c>
      <c r="AC641" s="331">
        <f t="shared" si="124"/>
        <v>-1</v>
      </c>
      <c r="AD641" s="331">
        <f t="shared" si="125"/>
        <v>-1</v>
      </c>
      <c r="AE641" s="331">
        <f t="shared" si="126"/>
        <v>-1</v>
      </c>
    </row>
    <row r="642" spans="1:31" x14ac:dyDescent="0.2">
      <c r="A642" s="7" t="s">
        <v>236</v>
      </c>
      <c r="B642" s="9">
        <v>2.1245489814951002</v>
      </c>
      <c r="C642" s="9">
        <v>2.0821065897436601</v>
      </c>
      <c r="D642" s="219">
        <v>1.9841439852619001</v>
      </c>
      <c r="E642" s="330">
        <v>2.2506026227054301</v>
      </c>
      <c r="F642" s="330">
        <v>2.17573421787591</v>
      </c>
      <c r="G642" s="330">
        <v>2.1867756845387101</v>
      </c>
      <c r="H642" s="10">
        <v>3.0017923700005502</v>
      </c>
      <c r="I642" s="10">
        <v>2.6032636558612401</v>
      </c>
      <c r="J642" s="10">
        <v>3.7008961810967702</v>
      </c>
      <c r="L642" s="330">
        <v>1.9636119199809801</v>
      </c>
      <c r="M642" s="330">
        <v>1.8974129379372999</v>
      </c>
      <c r="N642" s="330">
        <v>1.91020989227101</v>
      </c>
      <c r="O642" s="10">
        <v>1.28404061163975</v>
      </c>
      <c r="P642" s="10">
        <v>1.0366345776747601</v>
      </c>
      <c r="Q642" s="10">
        <v>1.76727320540715</v>
      </c>
      <c r="S642" s="330">
        <v>2.5675879469320901</v>
      </c>
      <c r="T642" s="330">
        <v>2.4832827076624699</v>
      </c>
      <c r="U642" s="330">
        <v>2.4920434218197101</v>
      </c>
      <c r="V642" s="10">
        <v>5.9295025373538097</v>
      </c>
      <c r="W642" s="10">
        <v>5.3751160812386098</v>
      </c>
      <c r="X642" s="10">
        <v>6.8137520562121203</v>
      </c>
      <c r="Z642" s="331">
        <f t="shared" si="121"/>
        <v>-1</v>
      </c>
      <c r="AA642" s="331">
        <f t="shared" si="122"/>
        <v>-1</v>
      </c>
      <c r="AB642" s="331">
        <f t="shared" si="123"/>
        <v>-1</v>
      </c>
      <c r="AC642" s="331">
        <f t="shared" si="124"/>
        <v>-1</v>
      </c>
      <c r="AD642" s="331">
        <f t="shared" si="125"/>
        <v>-1</v>
      </c>
      <c r="AE642" s="331">
        <f t="shared" si="126"/>
        <v>-1</v>
      </c>
    </row>
    <row r="643" spans="1:31" x14ac:dyDescent="0.2">
      <c r="A643" s="7" t="s">
        <v>237</v>
      </c>
      <c r="B643" s="9">
        <v>7.9173020133370597</v>
      </c>
      <c r="C643" s="9">
        <v>7.6306560617613899</v>
      </c>
      <c r="D643" s="219">
        <v>7.6049257106611101</v>
      </c>
      <c r="E643" s="330">
        <v>6.4225421554395501</v>
      </c>
      <c r="F643" s="330">
        <v>6.5400081830980499</v>
      </c>
      <c r="G643" s="330">
        <v>6.4439690014712303</v>
      </c>
      <c r="H643" s="10">
        <v>4.3718311114933197</v>
      </c>
      <c r="I643" s="10">
        <v>4.4100845442505499</v>
      </c>
      <c r="J643" s="10">
        <v>5.7401599185373504</v>
      </c>
      <c r="L643" s="330">
        <v>5.9398883394431703</v>
      </c>
      <c r="M643" s="330">
        <v>6.0539144322419904</v>
      </c>
      <c r="N643" s="330">
        <v>5.96241533135011</v>
      </c>
      <c r="O643" s="10">
        <v>2.3177225467442502</v>
      </c>
      <c r="P643" s="10">
        <v>2.33959052812413</v>
      </c>
      <c r="Q643" s="10">
        <v>3.3318759229234298</v>
      </c>
      <c r="S643" s="330">
        <v>6.9338665897907497</v>
      </c>
      <c r="T643" s="330">
        <v>7.0546434834006799</v>
      </c>
      <c r="U643" s="330">
        <v>6.9539503662648396</v>
      </c>
      <c r="V643" s="10">
        <v>7.4883011878061101</v>
      </c>
      <c r="W643" s="10">
        <v>7.5514144404291104</v>
      </c>
      <c r="X643" s="10">
        <v>9.2055378260275393</v>
      </c>
      <c r="Z643" s="331">
        <f t="shared" si="121"/>
        <v>2</v>
      </c>
      <c r="AA643" s="331">
        <f t="shared" si="122"/>
        <v>2</v>
      </c>
      <c r="AB643" s="331">
        <f t="shared" si="123"/>
        <v>2</v>
      </c>
      <c r="AC643" s="331">
        <f t="shared" si="124"/>
        <v>1</v>
      </c>
      <c r="AD643" s="331">
        <f t="shared" si="125"/>
        <v>1</v>
      </c>
      <c r="AE643" s="331">
        <f t="shared" si="126"/>
        <v>1</v>
      </c>
    </row>
    <row r="644" spans="1:31" x14ac:dyDescent="0.2">
      <c r="A644" s="7" t="s">
        <v>238</v>
      </c>
      <c r="B644" s="9">
        <v>3.5705730451267499</v>
      </c>
      <c r="C644" s="9">
        <v>3.5636034540063801</v>
      </c>
      <c r="D644" s="219">
        <v>3.6566273306121801</v>
      </c>
      <c r="E644" s="330">
        <v>3.80854084442739</v>
      </c>
      <c r="F644" s="330">
        <v>3.6634094477355799</v>
      </c>
      <c r="G644" s="330">
        <v>3.4423809408536901</v>
      </c>
      <c r="H644" s="10">
        <v>4.4754059785504401</v>
      </c>
      <c r="I644" s="10">
        <v>3.33071306668973</v>
      </c>
      <c r="J644" s="10">
        <v>4.5431759403857903</v>
      </c>
      <c r="L644" s="330">
        <v>3.4391188133253601</v>
      </c>
      <c r="M644" s="330">
        <v>3.3017003271596099</v>
      </c>
      <c r="N644" s="330">
        <v>3.0924367899225902</v>
      </c>
      <c r="O644" s="10">
        <v>2.3694189886854198</v>
      </c>
      <c r="P644" s="10">
        <v>1.58738929429763</v>
      </c>
      <c r="Q644" s="10">
        <v>2.4063911788222998</v>
      </c>
      <c r="S644" s="330">
        <v>4.2067272737611896</v>
      </c>
      <c r="T644" s="330">
        <v>4.0538227073867796</v>
      </c>
      <c r="U644" s="330">
        <v>3.8209804685970901</v>
      </c>
      <c r="V644" s="10">
        <v>7.6705854094974901</v>
      </c>
      <c r="W644" s="10">
        <v>6.1372144970854698</v>
      </c>
      <c r="X644" s="10">
        <v>7.7850813991399903</v>
      </c>
      <c r="Z644" s="331">
        <f t="shared" si="121"/>
        <v>-1</v>
      </c>
      <c r="AA644" s="331">
        <f t="shared" si="122"/>
        <v>-1</v>
      </c>
      <c r="AB644" s="331">
        <f t="shared" si="123"/>
        <v>1</v>
      </c>
      <c r="AC644" s="331">
        <f t="shared" si="124"/>
        <v>-1</v>
      </c>
      <c r="AD644" s="331">
        <f t="shared" si="125"/>
        <v>1</v>
      </c>
      <c r="AE644" s="331">
        <f t="shared" si="126"/>
        <v>-1</v>
      </c>
    </row>
    <row r="645" spans="1:31" x14ac:dyDescent="0.2">
      <c r="A645" s="7" t="str">
        <f>IF($H$321=0,"","Sem Informação Disponibilizada")</f>
        <v/>
      </c>
      <c r="B645" s="9"/>
      <c r="C645" s="9"/>
      <c r="D645" s="9"/>
      <c r="E645" s="9"/>
      <c r="F645" s="9"/>
      <c r="N645" s="9"/>
      <c r="O645" s="9"/>
    </row>
    <row r="646" spans="1:31" x14ac:dyDescent="0.2">
      <c r="A646" s="293" t="s">
        <v>799</v>
      </c>
      <c r="L646" s="7" t="s">
        <v>793</v>
      </c>
      <c r="N646" s="9"/>
      <c r="O646" s="9"/>
      <c r="S646" s="7" t="s">
        <v>794</v>
      </c>
      <c r="U646" s="9"/>
      <c r="V646" s="9"/>
      <c r="Z646" s="7" t="s">
        <v>795</v>
      </c>
      <c r="AB646" s="9"/>
      <c r="AC646" s="9"/>
    </row>
    <row r="647" spans="1:31" ht="15" customHeight="1" x14ac:dyDescent="0.25">
      <c r="B647" s="918" t="s">
        <v>58</v>
      </c>
      <c r="C647" s="919"/>
      <c r="D647" s="919"/>
      <c r="E647" s="918" t="str">
        <f>A250</f>
        <v>ARS Norte</v>
      </c>
      <c r="F647" s="919"/>
      <c r="G647" s="919"/>
      <c r="H647" s="918" t="str">
        <f>A251</f>
        <v>ACES Gerês/Cabreira</v>
      </c>
      <c r="I647" s="919"/>
      <c r="J647" s="919"/>
      <c r="L647" s="918" t="str">
        <f>$A$2</f>
        <v>ARS Norte</v>
      </c>
      <c r="M647" s="919"/>
      <c r="N647" s="919"/>
      <c r="O647" s="918" t="str">
        <f>$A$3</f>
        <v>ACES Gerês/Cabreira</v>
      </c>
      <c r="P647" s="919"/>
      <c r="Q647" s="919"/>
      <c r="S647" s="918" t="str">
        <f>$A$2</f>
        <v>ARS Norte</v>
      </c>
      <c r="T647" s="919"/>
      <c r="U647" s="919"/>
      <c r="V647" s="918" t="str">
        <f>$A$3</f>
        <v>ACES Gerês/Cabreira</v>
      </c>
      <c r="W647" s="919"/>
      <c r="X647" s="919"/>
      <c r="Z647" s="918" t="str">
        <f>$A$2</f>
        <v>ARS Norte</v>
      </c>
      <c r="AA647" s="919"/>
      <c r="AB647" s="919"/>
      <c r="AC647" s="918" t="str">
        <f>$A$3</f>
        <v>ACES Gerês/Cabreira</v>
      </c>
      <c r="AD647" s="919"/>
      <c r="AE647" s="919"/>
    </row>
    <row r="648" spans="1:31" x14ac:dyDescent="0.2">
      <c r="B648" s="498" t="s">
        <v>165</v>
      </c>
      <c r="C648" s="498" t="s">
        <v>166</v>
      </c>
      <c r="D648" s="498" t="s">
        <v>167</v>
      </c>
      <c r="E648" s="498" t="s">
        <v>165</v>
      </c>
      <c r="F648" s="498" t="s">
        <v>166</v>
      </c>
      <c r="G648" s="498" t="s">
        <v>167</v>
      </c>
      <c r="H648" s="498" t="s">
        <v>165</v>
      </c>
      <c r="I648" s="498" t="s">
        <v>166</v>
      </c>
      <c r="J648" s="498" t="s">
        <v>167</v>
      </c>
      <c r="L648" s="498" t="s">
        <v>165</v>
      </c>
      <c r="M648" s="498" t="s">
        <v>166</v>
      </c>
      <c r="N648" s="498" t="s">
        <v>167</v>
      </c>
      <c r="O648" s="498" t="s">
        <v>165</v>
      </c>
      <c r="P648" s="498" t="s">
        <v>166</v>
      </c>
      <c r="Q648" s="498" t="s">
        <v>167</v>
      </c>
      <c r="S648" s="498" t="s">
        <v>165</v>
      </c>
      <c r="T648" s="498" t="s">
        <v>166</v>
      </c>
      <c r="U648" s="498" t="s">
        <v>167</v>
      </c>
      <c r="V648" s="498" t="s">
        <v>165</v>
      </c>
      <c r="W648" s="498" t="s">
        <v>166</v>
      </c>
      <c r="X648" s="498" t="s">
        <v>167</v>
      </c>
      <c r="Z648" s="450" t="s">
        <v>161</v>
      </c>
      <c r="AA648" s="450" t="s">
        <v>162</v>
      </c>
      <c r="AB648" s="450" t="s">
        <v>167</v>
      </c>
      <c r="AC648" s="450" t="s">
        <v>161</v>
      </c>
      <c r="AD648" s="450" t="s">
        <v>162</v>
      </c>
      <c r="AE648" s="450" t="s">
        <v>167</v>
      </c>
    </row>
    <row r="649" spans="1:31" x14ac:dyDescent="0.2">
      <c r="A649" s="7" t="s">
        <v>200</v>
      </c>
      <c r="B649" s="9">
        <v>470.71317505235498</v>
      </c>
      <c r="C649" s="9">
        <v>469.19002235127601</v>
      </c>
      <c r="D649" s="219">
        <v>464.55472242314897</v>
      </c>
      <c r="E649" s="330">
        <v>456.17199396673601</v>
      </c>
      <c r="F649" s="330">
        <v>455.49771515119301</v>
      </c>
      <c r="G649" s="330">
        <v>451.63258469817299</v>
      </c>
      <c r="H649" s="10">
        <v>427.36681807952903</v>
      </c>
      <c r="I649" s="10">
        <v>418.94565876984302</v>
      </c>
      <c r="J649" s="10">
        <v>415.319063532531</v>
      </c>
      <c r="L649" s="330">
        <v>449.97960866364798</v>
      </c>
      <c r="M649" s="330">
        <v>449.369724127729</v>
      </c>
      <c r="N649" s="330">
        <v>445.58659644895101</v>
      </c>
      <c r="O649" s="10">
        <v>391.74214440960299</v>
      </c>
      <c r="P649" s="10">
        <v>383.77690929775702</v>
      </c>
      <c r="Q649" s="10">
        <v>380.70037428727301</v>
      </c>
      <c r="S649" s="330">
        <v>462.42783146318601</v>
      </c>
      <c r="T649" s="330">
        <v>461.68801710635199</v>
      </c>
      <c r="U649" s="330">
        <v>457.73982378111799</v>
      </c>
      <c r="V649" s="10">
        <v>465.33714344697597</v>
      </c>
      <c r="W649" s="10">
        <v>456.44800860173399</v>
      </c>
      <c r="X649" s="10">
        <v>452.21935582933298</v>
      </c>
      <c r="Z649" s="331">
        <f t="shared" ref="Z649" si="127">IF(S649=0,0,IF(L649&gt;B649,-2,IF(S649&lt;B649,2,IF(E649&gt;B649,-1,1))))</f>
        <v>2</v>
      </c>
      <c r="AA649" s="331">
        <f t="shared" ref="AA649" si="128">IF(T649=0,0,IF(M649&gt;C649,-2,IF(T649&lt;C649,2,IF(F649&gt;C649,-1,1))))</f>
        <v>2</v>
      </c>
      <c r="AB649" s="331">
        <f t="shared" ref="AB649" si="129">IF(U649=0,0,IF(N649&gt;D649,-2,IF(U649&lt;D649,2,IF(G649&gt;D649,-1,1))))</f>
        <v>2</v>
      </c>
      <c r="AC649" s="79">
        <f t="shared" ref="AC649" si="130">IF(V649=0,0,IF(O649&gt;E649,-2,IF(V649&lt;E649,2,IF(H649&gt;E649,-1,1))))</f>
        <v>1</v>
      </c>
      <c r="AD649" s="79">
        <f t="shared" ref="AD649" si="131">IF(W649=0,0,IF(P649&gt;F649,-2,IF(W649&lt;F649,2,IF(I649&gt;F649,-1,1))))</f>
        <v>1</v>
      </c>
      <c r="AE649" s="79">
        <f t="shared" ref="AE649" si="132">IF(X649=0,0,IF(Q649&gt;G649,-2,IF(X649&lt;G649,2,IF(J649&gt;G649,-1,1))))</f>
        <v>1</v>
      </c>
    </row>
    <row r="650" spans="1:31" x14ac:dyDescent="0.2">
      <c r="A650" s="7" t="s">
        <v>201</v>
      </c>
      <c r="B650" s="9">
        <v>12.027246706200099</v>
      </c>
      <c r="C650" s="9">
        <v>11.5173655012238</v>
      </c>
      <c r="D650" s="219">
        <v>10.6648558109917</v>
      </c>
      <c r="E650" s="330">
        <v>9.8606262093835308</v>
      </c>
      <c r="F650" s="330">
        <v>10.085544319433399</v>
      </c>
      <c r="G650" s="330">
        <v>9.173581493835</v>
      </c>
      <c r="H650" s="10">
        <v>5.19461488566568</v>
      </c>
      <c r="I650" s="10">
        <v>6.2472903412775702</v>
      </c>
      <c r="J650" s="10">
        <v>5.4925978023045801</v>
      </c>
      <c r="L650" s="330">
        <v>8.9866293816765008</v>
      </c>
      <c r="M650" s="330">
        <v>9.2014320449985103</v>
      </c>
      <c r="N650" s="330">
        <v>8.3356257902244693</v>
      </c>
      <c r="O650" s="10">
        <v>2.05344266160481</v>
      </c>
      <c r="P650" s="10">
        <v>2.6611809089531802</v>
      </c>
      <c r="Q650" s="10">
        <v>2.1793957730579301</v>
      </c>
      <c r="S650" s="330">
        <v>10.796260994168099</v>
      </c>
      <c r="T650" s="330">
        <v>11.031334660845699</v>
      </c>
      <c r="U650" s="330">
        <v>10.0726790928094</v>
      </c>
      <c r="V650" s="10">
        <v>10.752322175172999</v>
      </c>
      <c r="W650" s="10">
        <v>12.3594011251294</v>
      </c>
      <c r="X650" s="10">
        <v>11.354679138853999</v>
      </c>
      <c r="Z650" s="331">
        <f t="shared" ref="Z650:Z693" si="133">IF(S650=0,0,IF(L650&gt;B650,-2,IF(S650&lt;B650,2,IF(E650&gt;B650,-1,1))))</f>
        <v>2</v>
      </c>
      <c r="AA650" s="331">
        <f t="shared" ref="AA650:AA693" si="134">IF(T650=0,0,IF(M650&gt;C650,-2,IF(T650&lt;C650,2,IF(F650&gt;C650,-1,1))))</f>
        <v>2</v>
      </c>
      <c r="AB650" s="331">
        <f t="shared" ref="AB650:AB693" si="135">IF(U650=0,0,IF(N650&gt;D650,-2,IF(U650&lt;D650,2,IF(G650&gt;D650,-1,1))))</f>
        <v>2</v>
      </c>
      <c r="AC650" s="79">
        <f t="shared" ref="AC650:AC693" si="136">IF(V650=0,0,IF(O650&gt;E650,-2,IF(V650&lt;E650,2,IF(H650&gt;E650,-1,1))))</f>
        <v>1</v>
      </c>
      <c r="AD650" s="79">
        <f t="shared" ref="AD650:AD693" si="137">IF(W650=0,0,IF(P650&gt;F650,-2,IF(W650&lt;F650,2,IF(I650&gt;F650,-1,1))))</f>
        <v>1</v>
      </c>
      <c r="AE650" s="79">
        <f t="shared" ref="AE650:AE693" si="138">IF(X650=0,0,IF(Q650&gt;G650,-2,IF(X650&lt;G650,2,IF(J650&gt;G650,-1,1))))</f>
        <v>1</v>
      </c>
    </row>
    <row r="651" spans="1:31" x14ac:dyDescent="0.2">
      <c r="A651" s="7" t="s">
        <v>46</v>
      </c>
      <c r="B651" s="9">
        <v>1.38984164255303</v>
      </c>
      <c r="C651" s="9">
        <v>1.41101124936836</v>
      </c>
      <c r="D651" s="219">
        <v>1.4848897900952001</v>
      </c>
      <c r="E651" s="330">
        <v>1.5200461907003799</v>
      </c>
      <c r="F651" s="330">
        <v>1.5399079361397501</v>
      </c>
      <c r="G651" s="330">
        <v>1.5897050158772801</v>
      </c>
      <c r="H651" s="10">
        <v>0.658926476983698</v>
      </c>
      <c r="I651" s="10">
        <v>0</v>
      </c>
      <c r="J651" s="10">
        <v>0</v>
      </c>
      <c r="L651" s="330">
        <v>1.1869624892685</v>
      </c>
      <c r="M651" s="330">
        <v>1.2050483049879801</v>
      </c>
      <c r="N651" s="330">
        <v>1.25318101690938</v>
      </c>
      <c r="O651" s="10">
        <v>8.6135744794508806E-3</v>
      </c>
      <c r="P651" s="10">
        <v>0</v>
      </c>
      <c r="Q651" s="10">
        <v>0</v>
      </c>
      <c r="S651" s="330">
        <v>1.91705241242909</v>
      </c>
      <c r="T651" s="330">
        <v>1.93854593424746</v>
      </c>
      <c r="U651" s="330">
        <v>1.98847655011013</v>
      </c>
      <c r="V651" s="10">
        <v>3.6661058647588098</v>
      </c>
      <c r="W651" s="10">
        <v>0</v>
      </c>
      <c r="X651" s="10">
        <v>0</v>
      </c>
      <c r="Z651" s="331">
        <f t="shared" si="133"/>
        <v>-1</v>
      </c>
      <c r="AA651" s="331">
        <f t="shared" si="134"/>
        <v>-1</v>
      </c>
      <c r="AB651" s="331">
        <f t="shared" si="135"/>
        <v>-1</v>
      </c>
      <c r="AC651" s="79">
        <f t="shared" si="136"/>
        <v>1</v>
      </c>
      <c r="AD651" s="79">
        <f t="shared" si="137"/>
        <v>0</v>
      </c>
      <c r="AE651" s="79">
        <f t="shared" si="138"/>
        <v>0</v>
      </c>
    </row>
    <row r="652" spans="1:31" x14ac:dyDescent="0.2">
      <c r="A652" s="7" t="s">
        <v>202</v>
      </c>
      <c r="B652" s="9">
        <v>5.1934250855730903</v>
      </c>
      <c r="C652" s="9">
        <v>4.7956751954709</v>
      </c>
      <c r="D652" s="219">
        <v>4.2420586080999696</v>
      </c>
      <c r="E652" s="330">
        <v>3.6018999832767999</v>
      </c>
      <c r="F652" s="330">
        <v>3.5300708587671998</v>
      </c>
      <c r="G652" s="330">
        <v>3.1830702311055501</v>
      </c>
      <c r="H652" s="10">
        <v>2.9360707791720499</v>
      </c>
      <c r="I652" s="10">
        <v>2.8994316511599001</v>
      </c>
      <c r="J652" s="10">
        <v>2.1797883231216302</v>
      </c>
      <c r="L652" s="330">
        <v>3.0917355816916299</v>
      </c>
      <c r="M652" s="330">
        <v>3.02346279366204</v>
      </c>
      <c r="N652" s="330">
        <v>2.7034123703824302</v>
      </c>
      <c r="O652" s="10">
        <v>0.78036931978498103</v>
      </c>
      <c r="P652" s="10">
        <v>0.77375728768649399</v>
      </c>
      <c r="Q652" s="10">
        <v>0.43432179238561403</v>
      </c>
      <c r="S652" s="330">
        <v>4.1719634675439599</v>
      </c>
      <c r="T652" s="330">
        <v>4.0970625640439602</v>
      </c>
      <c r="U652" s="330">
        <v>3.7231158706160898</v>
      </c>
      <c r="V652" s="10">
        <v>7.5372649804523402</v>
      </c>
      <c r="W652" s="10">
        <v>7.4365351134384596</v>
      </c>
      <c r="X652" s="10">
        <v>6.3780091987546603</v>
      </c>
      <c r="Z652" s="331">
        <f t="shared" si="133"/>
        <v>2</v>
      </c>
      <c r="AA652" s="331">
        <f t="shared" si="134"/>
        <v>2</v>
      </c>
      <c r="AB652" s="331">
        <f t="shared" si="135"/>
        <v>2</v>
      </c>
      <c r="AC652" s="79">
        <f t="shared" si="136"/>
        <v>1</v>
      </c>
      <c r="AD652" s="79">
        <f t="shared" si="137"/>
        <v>1</v>
      </c>
      <c r="AE652" s="79">
        <f t="shared" si="138"/>
        <v>1</v>
      </c>
    </row>
    <row r="653" spans="1:31" x14ac:dyDescent="0.2">
      <c r="A653" s="7" t="s">
        <v>203</v>
      </c>
      <c r="B653" s="9">
        <v>190.35754893612301</v>
      </c>
      <c r="C653" s="9">
        <v>189.43604487189299</v>
      </c>
      <c r="D653" s="219">
        <v>187.90360157109501</v>
      </c>
      <c r="E653" s="330">
        <v>191.038567469486</v>
      </c>
      <c r="F653" s="330">
        <v>191.43185855013499</v>
      </c>
      <c r="G653" s="330">
        <v>190.365379242312</v>
      </c>
      <c r="H653" s="10">
        <v>172.836460855609</v>
      </c>
      <c r="I653" s="10">
        <v>178.14841583407099</v>
      </c>
      <c r="J653" s="10">
        <v>170.93856020818501</v>
      </c>
      <c r="L653" s="330">
        <v>187.04888989585399</v>
      </c>
      <c r="M653" s="330">
        <v>187.478448958699</v>
      </c>
      <c r="N653" s="330">
        <v>186.45912513584</v>
      </c>
      <c r="O653" s="10">
        <v>150.56081687697099</v>
      </c>
      <c r="P653" s="10">
        <v>155.48658212203301</v>
      </c>
      <c r="Q653" s="10">
        <v>149.01519234131101</v>
      </c>
      <c r="S653" s="330">
        <v>195.09146901818701</v>
      </c>
      <c r="T653" s="330">
        <v>195.447290408577</v>
      </c>
      <c r="U653" s="330">
        <v>194.332596070883</v>
      </c>
      <c r="V653" s="10">
        <v>197.45693349770201</v>
      </c>
      <c r="W653" s="10">
        <v>203.162090313438</v>
      </c>
      <c r="X653" s="10">
        <v>195.15867495360399</v>
      </c>
      <c r="Z653" s="331">
        <f t="shared" si="133"/>
        <v>-1</v>
      </c>
      <c r="AA653" s="331">
        <f t="shared" si="134"/>
        <v>-1</v>
      </c>
      <c r="AB653" s="331">
        <f t="shared" si="135"/>
        <v>-1</v>
      </c>
      <c r="AC653" s="79">
        <f t="shared" si="136"/>
        <v>1</v>
      </c>
      <c r="AD653" s="79">
        <f t="shared" si="137"/>
        <v>1</v>
      </c>
      <c r="AE653" s="79">
        <f t="shared" si="138"/>
        <v>1</v>
      </c>
    </row>
    <row r="654" spans="1:31" x14ac:dyDescent="0.2">
      <c r="A654" s="7" t="s">
        <v>204</v>
      </c>
      <c r="B654" s="9">
        <v>11.242280719852401</v>
      </c>
      <c r="C654" s="9">
        <v>11.4446976471918</v>
      </c>
      <c r="D654" s="219">
        <v>11.175728046391599</v>
      </c>
      <c r="E654" s="330">
        <v>12.2755238685733</v>
      </c>
      <c r="F654" s="330">
        <v>12.2898239363162</v>
      </c>
      <c r="G654" s="330">
        <v>11.292393846881801</v>
      </c>
      <c r="H654" s="10">
        <v>16.699546688619701</v>
      </c>
      <c r="I654" s="10">
        <v>14.341364212772101</v>
      </c>
      <c r="J654" s="10">
        <v>9.4852501954356505</v>
      </c>
      <c r="L654" s="330">
        <v>11.305789043326801</v>
      </c>
      <c r="M654" s="330">
        <v>11.325526959704399</v>
      </c>
      <c r="N654" s="330">
        <v>10.372772709607601</v>
      </c>
      <c r="O654" s="10">
        <v>10.403351867788</v>
      </c>
      <c r="P654" s="10">
        <v>8.5775384811186797</v>
      </c>
      <c r="Q654" s="10">
        <v>5.0119408849710796</v>
      </c>
      <c r="S654" s="330">
        <v>13.305879061460701</v>
      </c>
      <c r="T654" s="330">
        <v>13.314039231274</v>
      </c>
      <c r="U654" s="330">
        <v>12.2714917624882</v>
      </c>
      <c r="V654" s="10">
        <v>25.365017646028502</v>
      </c>
      <c r="W654" s="10">
        <v>22.471602904068099</v>
      </c>
      <c r="X654" s="10">
        <v>16.272104039189198</v>
      </c>
      <c r="Z654" s="331">
        <f t="shared" si="133"/>
        <v>-2</v>
      </c>
      <c r="AA654" s="331">
        <f t="shared" si="134"/>
        <v>-1</v>
      </c>
      <c r="AB654" s="331">
        <f t="shared" si="135"/>
        <v>-1</v>
      </c>
      <c r="AC654" s="79">
        <f t="shared" si="136"/>
        <v>-1</v>
      </c>
      <c r="AD654" s="79">
        <f t="shared" si="137"/>
        <v>-1</v>
      </c>
      <c r="AE654" s="79">
        <f t="shared" si="138"/>
        <v>1</v>
      </c>
    </row>
    <row r="655" spans="1:31" x14ac:dyDescent="0.2">
      <c r="A655" s="7" t="s">
        <v>205</v>
      </c>
      <c r="B655" s="9">
        <v>7.4035236991257003</v>
      </c>
      <c r="C655" s="9">
        <v>7.6169944016375499</v>
      </c>
      <c r="D655" s="219">
        <v>7.5976414042937996</v>
      </c>
      <c r="E655" s="330">
        <v>8.2325389566679306</v>
      </c>
      <c r="F655" s="330">
        <v>8.6911246032336198</v>
      </c>
      <c r="G655" s="330">
        <v>8.3932351497370501</v>
      </c>
      <c r="H655" s="10">
        <v>6.9722704084968399</v>
      </c>
      <c r="I655" s="10">
        <v>6.74137542562314</v>
      </c>
      <c r="J655" s="10">
        <v>7.7927901160160102</v>
      </c>
      <c r="L655" s="330">
        <v>7.4328864160269204</v>
      </c>
      <c r="M655" s="330">
        <v>7.8802375029720499</v>
      </c>
      <c r="N655" s="330">
        <v>7.6048496662012104</v>
      </c>
      <c r="O655" s="10">
        <v>3.1619084193268199</v>
      </c>
      <c r="P655" s="10">
        <v>3.0537432513430298</v>
      </c>
      <c r="Q655" s="10">
        <v>3.8724981703429502</v>
      </c>
      <c r="S655" s="330">
        <v>9.0943722449635693</v>
      </c>
      <c r="T655" s="330">
        <v>9.5625424310437293</v>
      </c>
      <c r="U655" s="330">
        <v>9.2409835258945296</v>
      </c>
      <c r="V655" s="10">
        <v>13.268822101961099</v>
      </c>
      <c r="W655" s="10">
        <v>12.8351184027554</v>
      </c>
      <c r="X655" s="10">
        <v>13.9637315158687</v>
      </c>
      <c r="Z655" s="331">
        <f t="shared" si="133"/>
        <v>-2</v>
      </c>
      <c r="AA655" s="331">
        <f t="shared" si="134"/>
        <v>-2</v>
      </c>
      <c r="AB655" s="331">
        <f t="shared" si="135"/>
        <v>-2</v>
      </c>
      <c r="AC655" s="79">
        <f t="shared" si="136"/>
        <v>1</v>
      </c>
      <c r="AD655" s="79">
        <f t="shared" si="137"/>
        <v>1</v>
      </c>
      <c r="AE655" s="79">
        <f t="shared" si="138"/>
        <v>1</v>
      </c>
    </row>
    <row r="656" spans="1:31" x14ac:dyDescent="0.2">
      <c r="A656" s="7" t="s">
        <v>206</v>
      </c>
      <c r="B656" s="9">
        <v>16.3152555984807</v>
      </c>
      <c r="C656" s="9">
        <v>15.8236001556938</v>
      </c>
      <c r="D656" s="219">
        <v>16.139002454912301</v>
      </c>
      <c r="E656" s="330">
        <v>22.294219637493299</v>
      </c>
      <c r="F656" s="330">
        <v>21.055188250009799</v>
      </c>
      <c r="G656" s="330">
        <v>21.237970378754401</v>
      </c>
      <c r="H656" s="10">
        <v>19.862649524058199</v>
      </c>
      <c r="I656" s="10">
        <v>20.7076148170039</v>
      </c>
      <c r="J656" s="10">
        <v>21.281142266802501</v>
      </c>
      <c r="L656" s="330">
        <v>20.9486863544474</v>
      </c>
      <c r="M656" s="330">
        <v>19.760691616062001</v>
      </c>
      <c r="N656" s="330">
        <v>19.948462637100899</v>
      </c>
      <c r="O656" s="10">
        <v>12.906342617204899</v>
      </c>
      <c r="P656" s="10">
        <v>13.573653242468</v>
      </c>
      <c r="Q656" s="10">
        <v>14.200606559673</v>
      </c>
      <c r="S656" s="330">
        <v>23.7030542751566</v>
      </c>
      <c r="T656" s="330">
        <v>22.4118585065231</v>
      </c>
      <c r="U656" s="330">
        <v>22.588690992602899</v>
      </c>
      <c r="V656" s="10">
        <v>29.192132649982899</v>
      </c>
      <c r="W656" s="10">
        <v>30.2224431513431</v>
      </c>
      <c r="X656" s="10">
        <v>30.628748598321199</v>
      </c>
      <c r="Z656" s="331">
        <f t="shared" si="133"/>
        <v>-2</v>
      </c>
      <c r="AA656" s="331">
        <f t="shared" si="134"/>
        <v>-2</v>
      </c>
      <c r="AB656" s="331">
        <f t="shared" si="135"/>
        <v>-2</v>
      </c>
      <c r="AC656" s="79">
        <f t="shared" si="136"/>
        <v>1</v>
      </c>
      <c r="AD656" s="79">
        <f t="shared" si="137"/>
        <v>1</v>
      </c>
      <c r="AE656" s="79">
        <f t="shared" si="138"/>
        <v>-1</v>
      </c>
    </row>
    <row r="657" spans="1:31" x14ac:dyDescent="0.2">
      <c r="A657" s="7" t="s">
        <v>207</v>
      </c>
      <c r="B657" s="9">
        <v>14.974885736109099</v>
      </c>
      <c r="C657" s="9">
        <v>14.432841242527701</v>
      </c>
      <c r="D657" s="219">
        <v>14.1152014276788</v>
      </c>
      <c r="E657" s="330">
        <v>13.229091208981799</v>
      </c>
      <c r="F657" s="330">
        <v>12.308187252572299</v>
      </c>
      <c r="G657" s="330">
        <v>12.103231194791199</v>
      </c>
      <c r="H657" s="10">
        <v>6.3081564904135501</v>
      </c>
      <c r="I657" s="10">
        <v>10.3593505001267</v>
      </c>
      <c r="J657" s="10">
        <v>11.8120858171714</v>
      </c>
      <c r="L657" s="330">
        <v>12.1806076552483</v>
      </c>
      <c r="M657" s="330">
        <v>11.3108074359592</v>
      </c>
      <c r="N657" s="330">
        <v>11.1272224924558</v>
      </c>
      <c r="O657" s="10">
        <v>2.69069394288449</v>
      </c>
      <c r="P657" s="10">
        <v>5.4878839214670903</v>
      </c>
      <c r="Q657" s="10">
        <v>6.5732341743563696</v>
      </c>
      <c r="S657" s="330">
        <v>14.3431747210126</v>
      </c>
      <c r="T657" s="330">
        <v>13.3695420112556</v>
      </c>
      <c r="U657" s="330">
        <v>13.1416171659897</v>
      </c>
      <c r="V657" s="10">
        <v>12.473705050542501</v>
      </c>
      <c r="W657" s="10">
        <v>17.7502840080667</v>
      </c>
      <c r="X657" s="10">
        <v>19.532097850361001</v>
      </c>
      <c r="Z657" s="331">
        <f t="shared" si="133"/>
        <v>2</v>
      </c>
      <c r="AA657" s="331">
        <f t="shared" si="134"/>
        <v>2</v>
      </c>
      <c r="AB657" s="331">
        <f t="shared" si="135"/>
        <v>2</v>
      </c>
      <c r="AC657" s="79">
        <f t="shared" si="136"/>
        <v>2</v>
      </c>
      <c r="AD657" s="79">
        <f t="shared" si="137"/>
        <v>1</v>
      </c>
      <c r="AE657" s="79">
        <f t="shared" si="138"/>
        <v>1</v>
      </c>
    </row>
    <row r="658" spans="1:31" x14ac:dyDescent="0.2">
      <c r="A658" s="7" t="s">
        <v>796</v>
      </c>
      <c r="B658" s="9">
        <v>8.1109287812596396</v>
      </c>
      <c r="C658" s="9">
        <v>7.9073800017334097</v>
      </c>
      <c r="D658" s="219">
        <v>7.5561859302415497</v>
      </c>
      <c r="E658" s="330">
        <v>6.6642525167015503</v>
      </c>
      <c r="F658" s="330">
        <v>6.51745536279011</v>
      </c>
      <c r="G658" s="330">
        <v>6.1129519658458804</v>
      </c>
      <c r="H658" s="10">
        <v>6.1845002813466499</v>
      </c>
      <c r="I658" s="10">
        <v>8.3997064767943694</v>
      </c>
      <c r="J658" s="10">
        <v>10.6117730004993</v>
      </c>
      <c r="L658" s="330">
        <v>5.9369008146708904</v>
      </c>
      <c r="M658" s="330">
        <v>5.8069989300102396</v>
      </c>
      <c r="N658" s="330">
        <v>5.4312375421632897</v>
      </c>
      <c r="O658" s="10">
        <v>2.6419417057626702</v>
      </c>
      <c r="P658" s="10">
        <v>4.1523386979829899</v>
      </c>
      <c r="Q658" s="10">
        <v>5.7602831989818899</v>
      </c>
      <c r="S658" s="330">
        <v>7.4556455167489304</v>
      </c>
      <c r="T658" s="330">
        <v>7.2904655120355102</v>
      </c>
      <c r="U658" s="330">
        <v>6.8562748088172203</v>
      </c>
      <c r="V658" s="10">
        <v>12.222383642373799</v>
      </c>
      <c r="W658" s="10">
        <v>15.0854987672375</v>
      </c>
      <c r="X658" s="10">
        <v>17.8602108526742</v>
      </c>
      <c r="Z658" s="331">
        <f t="shared" si="133"/>
        <v>2</v>
      </c>
      <c r="AA658" s="331">
        <f t="shared" si="134"/>
        <v>2</v>
      </c>
      <c r="AB658" s="331">
        <f t="shared" si="135"/>
        <v>2</v>
      </c>
      <c r="AC658" s="79">
        <f t="shared" si="136"/>
        <v>1</v>
      </c>
      <c r="AD658" s="79">
        <f t="shared" si="137"/>
        <v>-1</v>
      </c>
      <c r="AE658" s="79">
        <f t="shared" si="138"/>
        <v>-1</v>
      </c>
    </row>
    <row r="659" spans="1:31" x14ac:dyDescent="0.2">
      <c r="A659" s="7" t="s">
        <v>797</v>
      </c>
      <c r="B659" s="9">
        <v>12.3006557677584</v>
      </c>
      <c r="C659" s="9">
        <v>12.279559882191901</v>
      </c>
      <c r="D659" s="219">
        <v>12.676523176869299</v>
      </c>
      <c r="E659" s="330">
        <v>11.450643334324999</v>
      </c>
      <c r="F659" s="330">
        <v>11.8266348874897</v>
      </c>
      <c r="G659" s="330">
        <v>12.4980048808848</v>
      </c>
      <c r="H659" s="10">
        <v>6.5000179864482801</v>
      </c>
      <c r="I659" s="10">
        <v>13.297563807197401</v>
      </c>
      <c r="J659" s="10">
        <v>16.676240587749401</v>
      </c>
      <c r="L659" s="330">
        <v>10.489848694573899</v>
      </c>
      <c r="M659" s="330">
        <v>10.8638358236195</v>
      </c>
      <c r="N659" s="330">
        <v>11.514399406255899</v>
      </c>
      <c r="O659" s="10">
        <v>2.9495820083443798</v>
      </c>
      <c r="P659" s="10">
        <v>7.7004085827511997</v>
      </c>
      <c r="Q659" s="10">
        <v>10.2744823246476</v>
      </c>
      <c r="S659" s="330">
        <v>12.4753153968891</v>
      </c>
      <c r="T659" s="330">
        <v>12.851531044832701</v>
      </c>
      <c r="U659" s="330">
        <v>13.5428859344981</v>
      </c>
      <c r="V659" s="10">
        <v>12.367046823605</v>
      </c>
      <c r="W659" s="10">
        <v>21.351538377851998</v>
      </c>
      <c r="X659" s="10">
        <v>25.554254408264299</v>
      </c>
      <c r="Z659" s="331">
        <f t="shared" si="133"/>
        <v>1</v>
      </c>
      <c r="AA659" s="331">
        <f t="shared" si="134"/>
        <v>1</v>
      </c>
      <c r="AB659" s="331">
        <f t="shared" si="135"/>
        <v>1</v>
      </c>
      <c r="AC659" s="79">
        <f t="shared" si="136"/>
        <v>1</v>
      </c>
      <c r="AD659" s="79">
        <f t="shared" si="137"/>
        <v>-1</v>
      </c>
      <c r="AE659" s="79">
        <f t="shared" si="138"/>
        <v>-1</v>
      </c>
    </row>
    <row r="660" spans="1:31" x14ac:dyDescent="0.2">
      <c r="A660" s="7" t="s">
        <v>210</v>
      </c>
      <c r="B660" s="9">
        <v>10.4356430693904</v>
      </c>
      <c r="C660" s="9">
        <v>10.6733224453903</v>
      </c>
      <c r="D660" s="220">
        <v>10.6569593825712</v>
      </c>
      <c r="E660" s="330">
        <v>9.6641927496592892</v>
      </c>
      <c r="F660" s="330">
        <v>9.9361074557063098</v>
      </c>
      <c r="G660" s="381">
        <v>9.7627444947078494</v>
      </c>
      <c r="H660" s="10">
        <v>10.0396888750013</v>
      </c>
      <c r="I660" s="294">
        <v>8.83706675627616</v>
      </c>
      <c r="J660" s="10">
        <v>5.1115757209904</v>
      </c>
      <c r="L660" s="330">
        <v>8.7816156955903892</v>
      </c>
      <c r="M660" s="330">
        <v>9.0510074378965104</v>
      </c>
      <c r="N660" s="330">
        <v>8.8924104314167494</v>
      </c>
      <c r="O660" s="10">
        <v>5.14320943154455</v>
      </c>
      <c r="P660" s="10">
        <v>4.3763561868249896</v>
      </c>
      <c r="Q660" s="10">
        <v>1.85919348031565</v>
      </c>
      <c r="S660" s="330">
        <v>10.6109420632046</v>
      </c>
      <c r="T660" s="330">
        <v>10.8839737642597</v>
      </c>
      <c r="U660" s="330">
        <v>10.6949351085883</v>
      </c>
      <c r="V660" s="10">
        <v>17.597860684152799</v>
      </c>
      <c r="W660" s="10">
        <v>15.858682469404</v>
      </c>
      <c r="X660" s="10">
        <v>11.139646810949801</v>
      </c>
      <c r="Z660" s="331">
        <f t="shared" si="133"/>
        <v>1</v>
      </c>
      <c r="AA660" s="331">
        <f t="shared" si="134"/>
        <v>1</v>
      </c>
      <c r="AB660" s="331">
        <f t="shared" si="135"/>
        <v>1</v>
      </c>
      <c r="AC660" s="79">
        <f t="shared" si="136"/>
        <v>-1</v>
      </c>
      <c r="AD660" s="79">
        <f t="shared" si="137"/>
        <v>1</v>
      </c>
      <c r="AE660" s="79">
        <f t="shared" si="138"/>
        <v>1</v>
      </c>
    </row>
    <row r="661" spans="1:31" x14ac:dyDescent="0.2">
      <c r="A661" s="7" t="s">
        <v>798</v>
      </c>
      <c r="B661" s="9">
        <v>49.911258448194502</v>
      </c>
      <c r="C661" s="9">
        <v>49.895232055164101</v>
      </c>
      <c r="D661" s="219">
        <v>49.650461239188999</v>
      </c>
      <c r="E661" s="330">
        <v>52.678038818611498</v>
      </c>
      <c r="F661" s="330">
        <v>53.381045361730003</v>
      </c>
      <c r="G661" s="330">
        <v>54.2646472150969</v>
      </c>
      <c r="H661" s="10">
        <v>49.848877635232398</v>
      </c>
      <c r="I661" s="10">
        <v>47.8537246958157</v>
      </c>
      <c r="J661" s="10">
        <v>43.322556117339701</v>
      </c>
      <c r="L661" s="330">
        <v>50.596208271172799</v>
      </c>
      <c r="M661" s="330">
        <v>51.304170275259899</v>
      </c>
      <c r="N661" s="330">
        <v>52.1886881903296</v>
      </c>
      <c r="O661" s="10">
        <v>38.2046408817206</v>
      </c>
      <c r="P661" s="10">
        <v>36.415659706868396</v>
      </c>
      <c r="Q661" s="10">
        <v>32.729515173610601</v>
      </c>
      <c r="S661" s="330">
        <v>54.823112451419199</v>
      </c>
      <c r="T661" s="330">
        <v>55.520075808676303</v>
      </c>
      <c r="U661" s="330">
        <v>56.401741832519299</v>
      </c>
      <c r="V661" s="10">
        <v>63.898421448879198</v>
      </c>
      <c r="W661" s="10">
        <v>61.7191862215995</v>
      </c>
      <c r="X661" s="10">
        <v>56.228567561996798</v>
      </c>
      <c r="Z661" s="331">
        <f t="shared" si="133"/>
        <v>-2</v>
      </c>
      <c r="AA661" s="331">
        <f t="shared" si="134"/>
        <v>-2</v>
      </c>
      <c r="AB661" s="331">
        <f t="shared" si="135"/>
        <v>-2</v>
      </c>
      <c r="AC661" s="79">
        <f t="shared" si="136"/>
        <v>1</v>
      </c>
      <c r="AD661" s="79">
        <f t="shared" si="137"/>
        <v>1</v>
      </c>
      <c r="AE661" s="79">
        <f t="shared" si="138"/>
        <v>1</v>
      </c>
    </row>
    <row r="662" spans="1:31" x14ac:dyDescent="0.2">
      <c r="A662" s="7" t="s">
        <v>212</v>
      </c>
      <c r="B662" s="9">
        <v>1.7865825409713001</v>
      </c>
      <c r="C662" s="9">
        <v>1.6374169291729099</v>
      </c>
      <c r="D662" s="219">
        <v>1.70426134919535</v>
      </c>
      <c r="E662" s="330">
        <v>1.39245572124127</v>
      </c>
      <c r="F662" s="330">
        <v>1.46128081917138</v>
      </c>
      <c r="G662" s="330">
        <v>1.4114669565857201</v>
      </c>
      <c r="H662" s="10">
        <v>0</v>
      </c>
      <c r="I662" s="10">
        <v>0</v>
      </c>
      <c r="J662" s="10">
        <v>0.64225663290537605</v>
      </c>
      <c r="L662" s="330">
        <v>1.07253433787982</v>
      </c>
      <c r="M662" s="330">
        <v>1.13529836244521</v>
      </c>
      <c r="N662" s="330">
        <v>1.0924584029403599</v>
      </c>
      <c r="O662" s="10">
        <v>0</v>
      </c>
      <c r="P662" s="10">
        <v>0</v>
      </c>
      <c r="Q662" s="10">
        <v>8.3956640622117103E-3</v>
      </c>
      <c r="S662" s="330">
        <v>1.7773309211150901</v>
      </c>
      <c r="T662" s="330">
        <v>1.85130440757064</v>
      </c>
      <c r="U662" s="330">
        <v>1.79417026179635</v>
      </c>
      <c r="V662" s="10">
        <v>0</v>
      </c>
      <c r="W662" s="10">
        <v>0</v>
      </c>
      <c r="X662" s="10">
        <v>3.5733589267090502</v>
      </c>
      <c r="Z662" s="331">
        <f t="shared" si="133"/>
        <v>2</v>
      </c>
      <c r="AA662" s="331">
        <f t="shared" si="134"/>
        <v>1</v>
      </c>
      <c r="AB662" s="331">
        <f t="shared" si="135"/>
        <v>1</v>
      </c>
      <c r="AC662" s="79">
        <f t="shared" si="136"/>
        <v>0</v>
      </c>
      <c r="AD662" s="79">
        <f t="shared" si="137"/>
        <v>0</v>
      </c>
      <c r="AE662" s="79">
        <f t="shared" si="138"/>
        <v>1</v>
      </c>
    </row>
    <row r="663" spans="1:31" x14ac:dyDescent="0.2">
      <c r="A663" s="7" t="s">
        <v>248</v>
      </c>
      <c r="B663" s="9">
        <v>0</v>
      </c>
      <c r="C663" s="9">
        <v>0.109754591314319</v>
      </c>
      <c r="D663" s="219">
        <v>0.16904067917009399</v>
      </c>
      <c r="E663" s="330">
        <v>0</v>
      </c>
      <c r="F663" s="330">
        <v>4.5987298639138197E-2</v>
      </c>
      <c r="G663" s="330">
        <v>6.8674939226983797E-2</v>
      </c>
      <c r="H663" s="10">
        <v>0</v>
      </c>
      <c r="I663" s="10">
        <v>0</v>
      </c>
      <c r="J663" s="10">
        <v>0</v>
      </c>
      <c r="L663" s="330">
        <v>0</v>
      </c>
      <c r="M663" s="330">
        <v>5.0004546161508297E-3</v>
      </c>
      <c r="N663" s="330">
        <v>1.3653689079041E-2</v>
      </c>
      <c r="O663" s="10">
        <v>0</v>
      </c>
      <c r="P663" s="10">
        <v>0</v>
      </c>
      <c r="Q663" s="10">
        <v>0</v>
      </c>
      <c r="S663" s="330">
        <v>0</v>
      </c>
      <c r="T663" s="330">
        <v>0.16651787323703601</v>
      </c>
      <c r="U663" s="330">
        <v>0.20101283107823401</v>
      </c>
      <c r="V663" s="10">
        <v>0</v>
      </c>
      <c r="W663" s="10">
        <v>0</v>
      </c>
      <c r="X663" s="10">
        <v>0</v>
      </c>
      <c r="Z663" s="331">
        <f t="shared" si="133"/>
        <v>0</v>
      </c>
      <c r="AA663" s="331">
        <f t="shared" si="134"/>
        <v>1</v>
      </c>
      <c r="AB663" s="331">
        <f t="shared" si="135"/>
        <v>1</v>
      </c>
      <c r="AC663" s="79">
        <f t="shared" si="136"/>
        <v>0</v>
      </c>
      <c r="AD663" s="79">
        <f t="shared" si="137"/>
        <v>0</v>
      </c>
      <c r="AE663" s="79">
        <f t="shared" si="138"/>
        <v>0</v>
      </c>
    </row>
    <row r="664" spans="1:31" x14ac:dyDescent="0.2">
      <c r="A664" s="7" t="s">
        <v>249</v>
      </c>
      <c r="B664" s="9">
        <v>0</v>
      </c>
      <c r="C664" s="9">
        <v>0</v>
      </c>
      <c r="D664" s="219">
        <v>0</v>
      </c>
      <c r="E664" s="330">
        <v>0</v>
      </c>
      <c r="F664" s="330">
        <v>0</v>
      </c>
      <c r="G664" s="330">
        <v>0</v>
      </c>
      <c r="H664" s="10">
        <v>0</v>
      </c>
      <c r="I664" s="10">
        <v>0</v>
      </c>
      <c r="J664" s="10">
        <v>0</v>
      </c>
      <c r="L664" s="330">
        <v>0</v>
      </c>
      <c r="M664" s="330">
        <v>0</v>
      </c>
      <c r="N664" s="330">
        <v>0</v>
      </c>
      <c r="O664" s="10">
        <v>0</v>
      </c>
      <c r="P664" s="10">
        <v>0</v>
      </c>
      <c r="Q664" s="10">
        <v>0</v>
      </c>
      <c r="S664" s="330">
        <v>0</v>
      </c>
      <c r="T664" s="330">
        <v>0</v>
      </c>
      <c r="U664" s="330">
        <v>0</v>
      </c>
      <c r="V664" s="10">
        <v>0</v>
      </c>
      <c r="W664" s="10">
        <v>0</v>
      </c>
      <c r="X664" s="10">
        <v>0</v>
      </c>
      <c r="Z664" s="331">
        <f t="shared" si="133"/>
        <v>0</v>
      </c>
      <c r="AA664" s="331">
        <f t="shared" si="134"/>
        <v>0</v>
      </c>
      <c r="AB664" s="331">
        <f t="shared" si="135"/>
        <v>0</v>
      </c>
      <c r="AC664" s="79">
        <f t="shared" si="136"/>
        <v>0</v>
      </c>
      <c r="AD664" s="79">
        <f t="shared" si="137"/>
        <v>0</v>
      </c>
      <c r="AE664" s="79">
        <f t="shared" si="138"/>
        <v>0</v>
      </c>
    </row>
    <row r="665" spans="1:31" x14ac:dyDescent="0.2">
      <c r="A665" s="7" t="s">
        <v>250</v>
      </c>
      <c r="B665" s="9">
        <v>0</v>
      </c>
      <c r="C665" s="9">
        <v>0</v>
      </c>
      <c r="D665" s="219">
        <v>0</v>
      </c>
      <c r="E665" s="330">
        <v>0</v>
      </c>
      <c r="F665" s="330">
        <v>0</v>
      </c>
      <c r="G665" s="330">
        <v>0</v>
      </c>
      <c r="H665" s="10">
        <v>0</v>
      </c>
      <c r="I665" s="10">
        <v>0</v>
      </c>
      <c r="J665" s="10">
        <v>0</v>
      </c>
      <c r="L665" s="330">
        <v>0</v>
      </c>
      <c r="M665" s="330">
        <v>0</v>
      </c>
      <c r="N665" s="330">
        <v>0</v>
      </c>
      <c r="O665" s="10">
        <v>0</v>
      </c>
      <c r="P665" s="10">
        <v>0</v>
      </c>
      <c r="Q665" s="10">
        <v>0</v>
      </c>
      <c r="S665" s="330">
        <v>0</v>
      </c>
      <c r="T665" s="330">
        <v>0</v>
      </c>
      <c r="U665" s="330">
        <v>0</v>
      </c>
      <c r="V665" s="10">
        <v>0</v>
      </c>
      <c r="W665" s="10">
        <v>0</v>
      </c>
      <c r="X665" s="10">
        <v>0</v>
      </c>
      <c r="Z665" s="331">
        <f t="shared" si="133"/>
        <v>0</v>
      </c>
      <c r="AA665" s="331">
        <f t="shared" si="134"/>
        <v>0</v>
      </c>
      <c r="AB665" s="331">
        <f t="shared" si="135"/>
        <v>0</v>
      </c>
      <c r="AC665" s="79">
        <f t="shared" si="136"/>
        <v>0</v>
      </c>
      <c r="AD665" s="79">
        <f t="shared" si="137"/>
        <v>0</v>
      </c>
      <c r="AE665" s="79">
        <f t="shared" si="138"/>
        <v>0</v>
      </c>
    </row>
    <row r="666" spans="1:31" x14ac:dyDescent="0.2">
      <c r="A666" s="7" t="s">
        <v>251</v>
      </c>
      <c r="B666" s="9">
        <v>0</v>
      </c>
      <c r="C666" s="9">
        <v>0</v>
      </c>
      <c r="D666" s="219">
        <v>0</v>
      </c>
      <c r="E666" s="330">
        <v>0</v>
      </c>
      <c r="F666" s="330">
        <v>0</v>
      </c>
      <c r="G666" s="330">
        <v>0</v>
      </c>
      <c r="H666" s="10">
        <v>0</v>
      </c>
      <c r="I666" s="10">
        <v>0</v>
      </c>
      <c r="J666" s="10">
        <v>0</v>
      </c>
      <c r="L666" s="330">
        <v>0</v>
      </c>
      <c r="M666" s="330">
        <v>0</v>
      </c>
      <c r="N666" s="330">
        <v>0</v>
      </c>
      <c r="O666" s="10">
        <v>0</v>
      </c>
      <c r="P666" s="10">
        <v>0</v>
      </c>
      <c r="Q666" s="10">
        <v>0</v>
      </c>
      <c r="S666" s="330">
        <v>0</v>
      </c>
      <c r="T666" s="330">
        <v>0</v>
      </c>
      <c r="U666" s="330">
        <v>0</v>
      </c>
      <c r="V666" s="10">
        <v>0</v>
      </c>
      <c r="W666" s="10">
        <v>0</v>
      </c>
      <c r="X666" s="10">
        <v>0</v>
      </c>
      <c r="Z666" s="331">
        <f t="shared" si="133"/>
        <v>0</v>
      </c>
      <c r="AA666" s="331">
        <f t="shared" si="134"/>
        <v>0</v>
      </c>
      <c r="AB666" s="331">
        <f t="shared" si="135"/>
        <v>0</v>
      </c>
      <c r="AC666" s="79">
        <f t="shared" si="136"/>
        <v>0</v>
      </c>
      <c r="AD666" s="79">
        <f t="shared" si="137"/>
        <v>0</v>
      </c>
      <c r="AE666" s="79">
        <f t="shared" si="138"/>
        <v>0</v>
      </c>
    </row>
    <row r="667" spans="1:31" x14ac:dyDescent="0.2">
      <c r="A667" s="7" t="s">
        <v>246</v>
      </c>
      <c r="B667" s="9">
        <v>9.2247079598435509</v>
      </c>
      <c r="C667" s="9">
        <v>9.4188653351300893</v>
      </c>
      <c r="D667" s="219">
        <v>9.2631631218597494</v>
      </c>
      <c r="E667" s="330">
        <v>7.6382458172416401</v>
      </c>
      <c r="F667" s="330">
        <v>8.1372150030311499</v>
      </c>
      <c r="G667" s="330">
        <v>8.2192277869054404</v>
      </c>
      <c r="H667" s="10">
        <v>9.4471065117169797</v>
      </c>
      <c r="I667" s="10">
        <v>8.53447534520215</v>
      </c>
      <c r="J667" s="10">
        <v>9.0290432183324594</v>
      </c>
      <c r="L667" s="330">
        <v>6.8309932184445401</v>
      </c>
      <c r="M667" s="330">
        <v>7.3136990134278204</v>
      </c>
      <c r="N667" s="330">
        <v>7.4035703504888799</v>
      </c>
      <c r="O667" s="10">
        <v>4.6914966271613103</v>
      </c>
      <c r="P667" s="10">
        <v>4.0665258331398704</v>
      </c>
      <c r="Q667" s="10">
        <v>4.4751184353433704</v>
      </c>
      <c r="S667" s="330">
        <v>8.5141712096001196</v>
      </c>
      <c r="T667" s="330">
        <v>9.0276746130475907</v>
      </c>
      <c r="U667" s="330">
        <v>9.0998835143799006</v>
      </c>
      <c r="V667" s="10">
        <v>16.932923977567601</v>
      </c>
      <c r="W667" s="10">
        <v>15.7272337387466</v>
      </c>
      <c r="X667" s="10">
        <v>16.1973876591539</v>
      </c>
      <c r="Z667" s="331">
        <f t="shared" si="133"/>
        <v>2</v>
      </c>
      <c r="AA667" s="331">
        <f t="shared" si="134"/>
        <v>2</v>
      </c>
      <c r="AB667" s="331">
        <f t="shared" si="135"/>
        <v>2</v>
      </c>
      <c r="AC667" s="79">
        <f t="shared" si="136"/>
        <v>-1</v>
      </c>
      <c r="AD667" s="79">
        <f t="shared" si="137"/>
        <v>-1</v>
      </c>
      <c r="AE667" s="79">
        <f t="shared" si="138"/>
        <v>-1</v>
      </c>
    </row>
    <row r="668" spans="1:31" x14ac:dyDescent="0.2">
      <c r="A668" s="7" t="s">
        <v>213</v>
      </c>
      <c r="B668" s="9">
        <v>3.1924698058268</v>
      </c>
      <c r="C668" s="9">
        <v>3.0866593260841801</v>
      </c>
      <c r="D668" s="219">
        <v>3.2059755485318702</v>
      </c>
      <c r="E668" s="330">
        <v>2.7941029020381598</v>
      </c>
      <c r="F668" s="330">
        <v>2.5911248599612402</v>
      </c>
      <c r="G668" s="330">
        <v>2.80480512128924</v>
      </c>
      <c r="H668" s="10">
        <v>0.658926476983698</v>
      </c>
      <c r="I668" s="10">
        <v>0.92687339650902401</v>
      </c>
      <c r="J668" s="10">
        <v>1.6089509055194899</v>
      </c>
      <c r="L668" s="330">
        <v>2.3296587397442998</v>
      </c>
      <c r="M668" s="330">
        <v>2.14746633042492</v>
      </c>
      <c r="N668" s="330">
        <v>2.3514770797019402</v>
      </c>
      <c r="O668" s="10">
        <v>8.6135744794508806E-3</v>
      </c>
      <c r="P668" s="10">
        <v>1.2116212222034701E-2</v>
      </c>
      <c r="Q668" s="10">
        <v>0.168612182119489</v>
      </c>
      <c r="S668" s="330">
        <v>3.32349812328144</v>
      </c>
      <c r="T668" s="330">
        <v>3.0989990563399501</v>
      </c>
      <c r="U668" s="330">
        <v>3.3197585401936101</v>
      </c>
      <c r="V668" s="10">
        <v>3.6661058647588098</v>
      </c>
      <c r="W668" s="10">
        <v>5.1568970340748903</v>
      </c>
      <c r="X668" s="10">
        <v>5.8445747522747702</v>
      </c>
      <c r="Z668" s="331">
        <f t="shared" si="133"/>
        <v>1</v>
      </c>
      <c r="AA668" s="331">
        <f t="shared" si="134"/>
        <v>1</v>
      </c>
      <c r="AB668" s="331">
        <f t="shared" si="135"/>
        <v>1</v>
      </c>
      <c r="AC668" s="79">
        <f t="shared" si="136"/>
        <v>1</v>
      </c>
      <c r="AD668" s="79">
        <f t="shared" si="137"/>
        <v>1</v>
      </c>
      <c r="AE668" s="79">
        <f t="shared" si="138"/>
        <v>1</v>
      </c>
    </row>
    <row r="669" spans="1:31" x14ac:dyDescent="0.2">
      <c r="A669" s="7" t="s">
        <v>214</v>
      </c>
      <c r="B669" s="9">
        <v>6.3359656815624703</v>
      </c>
      <c r="C669" s="9">
        <v>6.3790445591299303</v>
      </c>
      <c r="D669" s="219">
        <v>5.5292242649774499</v>
      </c>
      <c r="E669" s="330">
        <v>5.9688946464494599</v>
      </c>
      <c r="F669" s="330">
        <v>5.6482247991575498</v>
      </c>
      <c r="G669" s="330">
        <v>4.9882823289392801</v>
      </c>
      <c r="H669" s="10">
        <v>4.2879051310688903</v>
      </c>
      <c r="I669" s="10">
        <v>5.1159009120065999</v>
      </c>
      <c r="J669" s="10">
        <v>4.3171023665433301</v>
      </c>
      <c r="L669" s="330">
        <v>5.2652736281174501</v>
      </c>
      <c r="M669" s="330">
        <v>4.9772213675700003</v>
      </c>
      <c r="N669" s="330">
        <v>4.3679264073067099</v>
      </c>
      <c r="O669" s="10">
        <v>1.3790048504802901</v>
      </c>
      <c r="P669" s="10">
        <v>1.861997560054</v>
      </c>
      <c r="Q669" s="10">
        <v>1.38505827281253</v>
      </c>
      <c r="S669" s="330">
        <v>6.7397994281362497</v>
      </c>
      <c r="T669" s="330">
        <v>6.3840411300403197</v>
      </c>
      <c r="U669" s="330">
        <v>5.6717063967916204</v>
      </c>
      <c r="V669" s="10">
        <v>10.0120169202022</v>
      </c>
      <c r="W669" s="10">
        <v>11.1467912791112</v>
      </c>
      <c r="X669" s="10">
        <v>10.086756374685301</v>
      </c>
      <c r="Z669" s="331">
        <f t="shared" si="133"/>
        <v>1</v>
      </c>
      <c r="AA669" s="331">
        <f t="shared" si="134"/>
        <v>1</v>
      </c>
      <c r="AB669" s="331">
        <f t="shared" si="135"/>
        <v>1</v>
      </c>
      <c r="AC669" s="79">
        <f t="shared" si="136"/>
        <v>1</v>
      </c>
      <c r="AD669" s="79">
        <f t="shared" si="137"/>
        <v>1</v>
      </c>
      <c r="AE669" s="79">
        <f t="shared" si="138"/>
        <v>1</v>
      </c>
    </row>
    <row r="670" spans="1:31" x14ac:dyDescent="0.2">
      <c r="A670" s="7" t="s">
        <v>215</v>
      </c>
      <c r="B670" s="9">
        <v>13.2933130570014</v>
      </c>
      <c r="C670" s="9">
        <v>13.0377092682384</v>
      </c>
      <c r="D670" s="219">
        <v>12.8286388892363</v>
      </c>
      <c r="E670" s="330">
        <v>11.638194759763101</v>
      </c>
      <c r="F670" s="330">
        <v>11.444478867065</v>
      </c>
      <c r="G670" s="330">
        <v>11.269774719776199</v>
      </c>
      <c r="H670" s="10">
        <v>8.7623134233267201</v>
      </c>
      <c r="I670" s="10">
        <v>7.0967016064265502</v>
      </c>
      <c r="J670" s="10">
        <v>7.9560507915015899</v>
      </c>
      <c r="L670" s="330">
        <v>10.6616687956092</v>
      </c>
      <c r="M670" s="330">
        <v>10.484260618661599</v>
      </c>
      <c r="N670" s="330">
        <v>10.3243893526799</v>
      </c>
      <c r="O670" s="10">
        <v>4.32275693033022</v>
      </c>
      <c r="P670" s="10">
        <v>3.2041552943867999</v>
      </c>
      <c r="Q670" s="10">
        <v>3.7745703003580902</v>
      </c>
      <c r="S670" s="330">
        <v>12.679644027315501</v>
      </c>
      <c r="T670" s="330">
        <v>12.468598698775899</v>
      </c>
      <c r="U670" s="330">
        <v>12.2781362513786</v>
      </c>
      <c r="V670" s="10">
        <v>15.750630451566099</v>
      </c>
      <c r="W670" s="10">
        <v>13.5290613514125</v>
      </c>
      <c r="X670" s="10">
        <v>14.687635116462401</v>
      </c>
      <c r="Z670" s="331">
        <f t="shared" si="133"/>
        <v>2</v>
      </c>
      <c r="AA670" s="331">
        <f t="shared" si="134"/>
        <v>2</v>
      </c>
      <c r="AB670" s="331">
        <f t="shared" si="135"/>
        <v>2</v>
      </c>
      <c r="AC670" s="79">
        <f t="shared" si="136"/>
        <v>1</v>
      </c>
      <c r="AD670" s="79">
        <f t="shared" si="137"/>
        <v>1</v>
      </c>
      <c r="AE670" s="79">
        <f t="shared" si="138"/>
        <v>1</v>
      </c>
    </row>
    <row r="671" spans="1:31" x14ac:dyDescent="0.2">
      <c r="A671" s="7" t="s">
        <v>216</v>
      </c>
      <c r="B671" s="9">
        <v>1.1764179761004301</v>
      </c>
      <c r="C671" s="9">
        <v>1.16230375601387</v>
      </c>
      <c r="D671" s="219">
        <v>1.19626911427413</v>
      </c>
      <c r="E671" s="330">
        <v>0.76760655051217896</v>
      </c>
      <c r="F671" s="330">
        <v>0.83310297378577003</v>
      </c>
      <c r="G671" s="330">
        <v>0.97217785188413897</v>
      </c>
      <c r="H671" s="10">
        <v>0</v>
      </c>
      <c r="I671" s="10">
        <v>0.67167061273151696</v>
      </c>
      <c r="J671" s="10">
        <v>1.3090077547141401</v>
      </c>
      <c r="L671" s="330">
        <v>0.53313218977788601</v>
      </c>
      <c r="M671" s="330">
        <v>0.59096432580811398</v>
      </c>
      <c r="N671" s="330">
        <v>0.71025493440836696</v>
      </c>
      <c r="O671" s="10">
        <v>0</v>
      </c>
      <c r="P671" s="10">
        <v>8.7801675156612396E-3</v>
      </c>
      <c r="Q671" s="10">
        <v>0.14681465508764499</v>
      </c>
      <c r="S671" s="330">
        <v>1.06946123459594</v>
      </c>
      <c r="T671" s="330">
        <v>1.1406657638219</v>
      </c>
      <c r="U671" s="330">
        <v>1.2985705428563401</v>
      </c>
      <c r="V671" s="10">
        <v>0</v>
      </c>
      <c r="W671" s="10">
        <v>3.7370111211695498</v>
      </c>
      <c r="X671" s="10">
        <v>4.7266849492092797</v>
      </c>
      <c r="Z671" s="331">
        <f t="shared" si="133"/>
        <v>2</v>
      </c>
      <c r="AA671" s="331">
        <f t="shared" si="134"/>
        <v>2</v>
      </c>
      <c r="AB671" s="331">
        <f t="shared" si="135"/>
        <v>1</v>
      </c>
      <c r="AC671" s="79">
        <f t="shared" si="136"/>
        <v>0</v>
      </c>
      <c r="AD671" s="79">
        <f t="shared" si="137"/>
        <v>1</v>
      </c>
      <c r="AE671" s="79">
        <f t="shared" si="138"/>
        <v>-1</v>
      </c>
    </row>
    <row r="672" spans="1:31" x14ac:dyDescent="0.2">
      <c r="A672" s="7" t="s">
        <v>217</v>
      </c>
      <c r="B672" s="9">
        <v>15.605674050889601</v>
      </c>
      <c r="C672" s="9">
        <v>14.758749494318501</v>
      </c>
      <c r="D672" s="219">
        <v>14.262012356042099</v>
      </c>
      <c r="E672" s="330">
        <v>12.967656272299701</v>
      </c>
      <c r="F672" s="330">
        <v>12.3040234168959</v>
      </c>
      <c r="G672" s="330">
        <v>12.602467326783801</v>
      </c>
      <c r="H672" s="10">
        <v>8.1664405786103593</v>
      </c>
      <c r="I672" s="10">
        <v>5.5806157454515199</v>
      </c>
      <c r="J672" s="10">
        <v>8.7177015732832803</v>
      </c>
      <c r="L672" s="330">
        <v>11.924128758613</v>
      </c>
      <c r="M672" s="330">
        <v>11.2971899915192</v>
      </c>
      <c r="N672" s="330">
        <v>11.595241579927</v>
      </c>
      <c r="O672" s="10">
        <v>3.8693107268323801</v>
      </c>
      <c r="P672" s="10">
        <v>2.1959906807540799</v>
      </c>
      <c r="Q672" s="10">
        <v>4.3016329721103501</v>
      </c>
      <c r="S672" s="330">
        <v>14.0775172194297</v>
      </c>
      <c r="T672" s="330">
        <v>13.3760949999002</v>
      </c>
      <c r="U672" s="330">
        <v>13.6734343569861</v>
      </c>
      <c r="V672" s="10">
        <v>15.084203799990201</v>
      </c>
      <c r="W672" s="10">
        <v>11.569066569711</v>
      </c>
      <c r="X672" s="10">
        <v>15.6690462519992</v>
      </c>
      <c r="Z672" s="331">
        <f t="shared" si="133"/>
        <v>2</v>
      </c>
      <c r="AA672" s="331">
        <f t="shared" si="134"/>
        <v>2</v>
      </c>
      <c r="AB672" s="331">
        <f t="shared" si="135"/>
        <v>2</v>
      </c>
      <c r="AC672" s="79">
        <f t="shared" si="136"/>
        <v>1</v>
      </c>
      <c r="AD672" s="79">
        <f t="shared" si="137"/>
        <v>2</v>
      </c>
      <c r="AE672" s="79">
        <f t="shared" si="138"/>
        <v>1</v>
      </c>
    </row>
    <row r="673" spans="1:31" x14ac:dyDescent="0.2">
      <c r="A673" s="7" t="s">
        <v>218</v>
      </c>
      <c r="B673" s="9">
        <v>11.984685987238301</v>
      </c>
      <c r="C673" s="9">
        <v>11.353496478593801</v>
      </c>
      <c r="D673" s="219">
        <v>10.761471552554699</v>
      </c>
      <c r="E673" s="330">
        <v>9.5848862924713405</v>
      </c>
      <c r="F673" s="330">
        <v>9.2234838785353794</v>
      </c>
      <c r="G673" s="330">
        <v>9.2778177708791798</v>
      </c>
      <c r="H673" s="10">
        <v>6.3942299507489802</v>
      </c>
      <c r="I673" s="10">
        <v>4.6537423489425001</v>
      </c>
      <c r="J673" s="10">
        <v>7.8083163540668803</v>
      </c>
      <c r="L673" s="330">
        <v>8.6875385269121299</v>
      </c>
      <c r="M673" s="330">
        <v>8.3511250278481999</v>
      </c>
      <c r="N673" s="330">
        <v>8.4135748554760301</v>
      </c>
      <c r="O673" s="10">
        <v>2.7141562881055101</v>
      </c>
      <c r="P673" s="10">
        <v>1.66404246110165</v>
      </c>
      <c r="Q673" s="10">
        <v>3.69645686268287</v>
      </c>
      <c r="S673" s="330">
        <v>10.549218861581901</v>
      </c>
      <c r="T673" s="330">
        <v>10.1617757818981</v>
      </c>
      <c r="U673" s="330">
        <v>10.2064165909674</v>
      </c>
      <c r="V673" s="10">
        <v>12.666491950359299</v>
      </c>
      <c r="W673" s="10">
        <v>10.194949417460199</v>
      </c>
      <c r="X673" s="10">
        <v>14.4278208470969</v>
      </c>
      <c r="Z673" s="331">
        <f t="shared" si="133"/>
        <v>2</v>
      </c>
      <c r="AA673" s="331">
        <f t="shared" si="134"/>
        <v>2</v>
      </c>
      <c r="AB673" s="331">
        <f t="shared" si="135"/>
        <v>2</v>
      </c>
      <c r="AC673" s="79">
        <f t="shared" si="136"/>
        <v>1</v>
      </c>
      <c r="AD673" s="79">
        <f t="shared" si="137"/>
        <v>1</v>
      </c>
      <c r="AE673" s="79">
        <f t="shared" si="138"/>
        <v>1</v>
      </c>
    </row>
    <row r="674" spans="1:31" x14ac:dyDescent="0.2">
      <c r="A674" s="7" t="s">
        <v>219</v>
      </c>
      <c r="B674" s="9">
        <v>12.325350677736999</v>
      </c>
      <c r="C674" s="9">
        <v>12.579573322641799</v>
      </c>
      <c r="D674" s="219">
        <v>12.5134031835775</v>
      </c>
      <c r="E674" s="330">
        <v>11.437310650053799</v>
      </c>
      <c r="F674" s="330">
        <v>11.8228611158879</v>
      </c>
      <c r="G674" s="330">
        <v>11.974819900080799</v>
      </c>
      <c r="H674" s="10">
        <v>7.1481059127128797</v>
      </c>
      <c r="I674" s="10">
        <v>10.194959550780601</v>
      </c>
      <c r="J674" s="10">
        <v>13.42450147956</v>
      </c>
      <c r="L674" s="330">
        <v>10.4732360788551</v>
      </c>
      <c r="M674" s="330">
        <v>10.848899698430699</v>
      </c>
      <c r="N674" s="330">
        <v>10.9982081686867</v>
      </c>
      <c r="O674" s="10">
        <v>3.41465449288496</v>
      </c>
      <c r="P674" s="10">
        <v>5.3712759429714199</v>
      </c>
      <c r="Q674" s="10">
        <v>7.7724948313185704</v>
      </c>
      <c r="S674" s="330">
        <v>12.465796200216399</v>
      </c>
      <c r="T674" s="330">
        <v>12.8604050612809</v>
      </c>
      <c r="U674" s="330">
        <v>13.0145942939132</v>
      </c>
      <c r="V674" s="10">
        <v>13.158427641810199</v>
      </c>
      <c r="W674" s="10">
        <v>17.5133972805673</v>
      </c>
      <c r="X674" s="10">
        <v>21.5574039974836</v>
      </c>
      <c r="Z674" s="331">
        <f t="shared" si="133"/>
        <v>1</v>
      </c>
      <c r="AA674" s="331">
        <f t="shared" si="134"/>
        <v>1</v>
      </c>
      <c r="AB674" s="331">
        <f t="shared" si="135"/>
        <v>1</v>
      </c>
      <c r="AC674" s="79">
        <f t="shared" si="136"/>
        <v>1</v>
      </c>
      <c r="AD674" s="79">
        <f t="shared" si="137"/>
        <v>1</v>
      </c>
      <c r="AE674" s="79">
        <f t="shared" si="138"/>
        <v>-1</v>
      </c>
    </row>
    <row r="675" spans="1:31" x14ac:dyDescent="0.2">
      <c r="A675" s="7" t="s">
        <v>220</v>
      </c>
      <c r="B675" s="9">
        <v>97.947271729876107</v>
      </c>
      <c r="C675" s="9">
        <v>97.487729986570599</v>
      </c>
      <c r="D675" s="219">
        <v>96.965434149696904</v>
      </c>
      <c r="E675" s="330">
        <v>93.585604346855604</v>
      </c>
      <c r="F675" s="330">
        <v>92.069433008817498</v>
      </c>
      <c r="G675" s="330">
        <v>91.496842001966797</v>
      </c>
      <c r="H675" s="10">
        <v>95.635225129560595</v>
      </c>
      <c r="I675" s="10">
        <v>86.259807691726394</v>
      </c>
      <c r="J675" s="10">
        <v>77.964645318049804</v>
      </c>
      <c r="L675" s="330">
        <v>90.774904241543794</v>
      </c>
      <c r="M675" s="330">
        <v>89.3121422482414</v>
      </c>
      <c r="N675" s="330">
        <v>88.778654802006898</v>
      </c>
      <c r="O675" s="10">
        <v>78.943548449683405</v>
      </c>
      <c r="P675" s="10">
        <v>70.561278028125599</v>
      </c>
      <c r="Q675" s="10">
        <v>63.252189241861899</v>
      </c>
      <c r="S675" s="330">
        <v>96.460711434518998</v>
      </c>
      <c r="T675" s="330">
        <v>94.889816937313796</v>
      </c>
      <c r="U675" s="330">
        <v>94.2768115085956</v>
      </c>
      <c r="V675" s="10">
        <v>114.786987136435</v>
      </c>
      <c r="W675" s="10">
        <v>104.38629550659699</v>
      </c>
      <c r="X675" s="10">
        <v>95.050282923531498</v>
      </c>
      <c r="Z675" s="331">
        <f t="shared" si="133"/>
        <v>2</v>
      </c>
      <c r="AA675" s="331">
        <f t="shared" si="134"/>
        <v>2</v>
      </c>
      <c r="AB675" s="331">
        <f t="shared" si="135"/>
        <v>2</v>
      </c>
      <c r="AC675" s="79">
        <f t="shared" si="136"/>
        <v>-1</v>
      </c>
      <c r="AD675" s="79">
        <f t="shared" si="137"/>
        <v>1</v>
      </c>
      <c r="AE675" s="79">
        <f t="shared" si="138"/>
        <v>1</v>
      </c>
    </row>
    <row r="676" spans="1:31" x14ac:dyDescent="0.2">
      <c r="A676" s="7" t="s">
        <v>221</v>
      </c>
      <c r="B676" s="9">
        <v>40.352950939474901</v>
      </c>
      <c r="C676" s="9">
        <v>40.5422289349357</v>
      </c>
      <c r="D676" s="219">
        <v>40.227848699995</v>
      </c>
      <c r="E676" s="330">
        <v>37.626494747981504</v>
      </c>
      <c r="F676" s="330">
        <v>37.638728567191201</v>
      </c>
      <c r="G676" s="330">
        <v>37.768677419659603</v>
      </c>
      <c r="H676" s="10">
        <v>33.708351334453802</v>
      </c>
      <c r="I676" s="10">
        <v>28.9849696483722</v>
      </c>
      <c r="J676" s="10">
        <v>30.879915865382401</v>
      </c>
      <c r="L676" s="330">
        <v>35.874102645601198</v>
      </c>
      <c r="M676" s="330">
        <v>35.902887125507498</v>
      </c>
      <c r="N676" s="330">
        <v>36.044738188820702</v>
      </c>
      <c r="O676" s="10">
        <v>24.198365385156599</v>
      </c>
      <c r="P676" s="10">
        <v>20.220662264616099</v>
      </c>
      <c r="Q676" s="10">
        <v>21.986170679436199</v>
      </c>
      <c r="S676" s="330">
        <v>39.441902969542902</v>
      </c>
      <c r="T676" s="330">
        <v>39.436453606068604</v>
      </c>
      <c r="U676" s="330">
        <v>39.553504414911004</v>
      </c>
      <c r="V676" s="10">
        <v>45.682263077385002</v>
      </c>
      <c r="W676" s="10">
        <v>40.2276714630284</v>
      </c>
      <c r="X676" s="10">
        <v>42.142430385180099</v>
      </c>
      <c r="Z676" s="331">
        <f t="shared" si="133"/>
        <v>2</v>
      </c>
      <c r="AA676" s="331">
        <f t="shared" si="134"/>
        <v>2</v>
      </c>
      <c r="AB676" s="331">
        <f t="shared" si="135"/>
        <v>2</v>
      </c>
      <c r="AC676" s="79">
        <f t="shared" si="136"/>
        <v>1</v>
      </c>
      <c r="AD676" s="79">
        <f t="shared" si="137"/>
        <v>1</v>
      </c>
      <c r="AE676" s="79">
        <f t="shared" si="138"/>
        <v>1</v>
      </c>
    </row>
    <row r="677" spans="1:31" x14ac:dyDescent="0.2">
      <c r="A677" s="7" t="s">
        <v>222</v>
      </c>
      <c r="B677" s="9">
        <v>14.4553892813868</v>
      </c>
      <c r="C677" s="9">
        <v>14.5597102975885</v>
      </c>
      <c r="D677" s="219">
        <v>15.1424191077437</v>
      </c>
      <c r="E677" s="330">
        <v>15.911265201416899</v>
      </c>
      <c r="F677" s="330">
        <v>16.383644695766101</v>
      </c>
      <c r="G677" s="330">
        <v>16.825442597497702</v>
      </c>
      <c r="H677" s="10">
        <v>22.680939143755499</v>
      </c>
      <c r="I677" s="10">
        <v>20.706243107739599</v>
      </c>
      <c r="J677" s="10">
        <v>18.035945754622201</v>
      </c>
      <c r="L677" s="330">
        <v>14.7598028284671</v>
      </c>
      <c r="M677" s="330">
        <v>15.223962923243</v>
      </c>
      <c r="N677" s="330">
        <v>15.6611430386007</v>
      </c>
      <c r="O677" s="10">
        <v>15.001565942671901</v>
      </c>
      <c r="P677" s="10">
        <v>13.4630541031585</v>
      </c>
      <c r="Q677" s="10">
        <v>11.379484854608</v>
      </c>
      <c r="S677" s="330">
        <v>17.128167746579301</v>
      </c>
      <c r="T677" s="330">
        <v>17.607813826877901</v>
      </c>
      <c r="U677" s="330">
        <v>18.053064684499201</v>
      </c>
      <c r="V677" s="10">
        <v>32.869627031013799</v>
      </c>
      <c r="W677" s="10">
        <v>30.420479483588402</v>
      </c>
      <c r="X677" s="10">
        <v>27.132437549600599</v>
      </c>
      <c r="Z677" s="331">
        <f t="shared" si="133"/>
        <v>-2</v>
      </c>
      <c r="AA677" s="331">
        <f t="shared" si="134"/>
        <v>-2</v>
      </c>
      <c r="AB677" s="331">
        <f t="shared" si="135"/>
        <v>-2</v>
      </c>
      <c r="AC677" s="79">
        <f t="shared" si="136"/>
        <v>-1</v>
      </c>
      <c r="AD677" s="79">
        <f t="shared" si="137"/>
        <v>-1</v>
      </c>
      <c r="AE677" s="79">
        <f t="shared" si="138"/>
        <v>-1</v>
      </c>
    </row>
    <row r="678" spans="1:31" x14ac:dyDescent="0.2">
      <c r="A678" s="7" t="s">
        <v>223</v>
      </c>
      <c r="B678" s="9">
        <v>27.503700120427599</v>
      </c>
      <c r="C678" s="9">
        <v>26.882521667703202</v>
      </c>
      <c r="D678" s="219">
        <v>26.4074563879308</v>
      </c>
      <c r="E678" s="330">
        <v>26.576886158449302</v>
      </c>
      <c r="F678" s="330">
        <v>25.336227409730601</v>
      </c>
      <c r="G678" s="330">
        <v>24.110741028470699</v>
      </c>
      <c r="H678" s="10">
        <v>22.5690245215449</v>
      </c>
      <c r="I678" s="10">
        <v>22.219215796859501</v>
      </c>
      <c r="J678" s="10">
        <v>19.481000020085698</v>
      </c>
      <c r="L678" s="330">
        <v>25.072540254520199</v>
      </c>
      <c r="M678" s="330">
        <v>23.887699208794398</v>
      </c>
      <c r="N678" s="330">
        <v>22.718229548235499</v>
      </c>
      <c r="O678" s="10">
        <v>14.811772872713499</v>
      </c>
      <c r="P678" s="10">
        <v>14.5880344307495</v>
      </c>
      <c r="Q678" s="10">
        <v>12.432951873095099</v>
      </c>
      <c r="S678" s="330">
        <v>28.1473856435708</v>
      </c>
      <c r="T678" s="330">
        <v>26.8492121704056</v>
      </c>
      <c r="U678" s="330">
        <v>25.565971098126099</v>
      </c>
      <c r="V678" s="10">
        <v>32.915157874485203</v>
      </c>
      <c r="W678" s="10">
        <v>32.397204552212401</v>
      </c>
      <c r="X678" s="10">
        <v>29.048794864077198</v>
      </c>
      <c r="Z678" s="331">
        <f t="shared" si="133"/>
        <v>1</v>
      </c>
      <c r="AA678" s="331">
        <f t="shared" si="134"/>
        <v>2</v>
      </c>
      <c r="AB678" s="331">
        <f t="shared" si="135"/>
        <v>2</v>
      </c>
      <c r="AC678" s="79">
        <f t="shared" si="136"/>
        <v>1</v>
      </c>
      <c r="AD678" s="79">
        <f t="shared" si="137"/>
        <v>1</v>
      </c>
      <c r="AE678" s="79">
        <f t="shared" si="138"/>
        <v>1</v>
      </c>
    </row>
    <row r="679" spans="1:31" x14ac:dyDescent="0.2">
      <c r="A679" s="7" t="s">
        <v>224</v>
      </c>
      <c r="B679" s="9">
        <v>28.631122252200299</v>
      </c>
      <c r="C679" s="9">
        <v>28.969450000190498</v>
      </c>
      <c r="D679" s="219">
        <v>27.551990092809</v>
      </c>
      <c r="E679" s="330">
        <v>30.867740024199399</v>
      </c>
      <c r="F679" s="330">
        <v>30.181478833945899</v>
      </c>
      <c r="G679" s="330">
        <v>29.606114090442698</v>
      </c>
      <c r="H679" s="10">
        <v>29.7383706595114</v>
      </c>
      <c r="I679" s="10">
        <v>25.608514624232601</v>
      </c>
      <c r="J679" s="10">
        <v>20.156082427344799</v>
      </c>
      <c r="L679" s="330">
        <v>29.250697714198999</v>
      </c>
      <c r="M679" s="330">
        <v>28.6036199003089</v>
      </c>
      <c r="N679" s="330">
        <v>28.0582840296406</v>
      </c>
      <c r="O679" s="10">
        <v>20.748984669943901</v>
      </c>
      <c r="P679" s="10">
        <v>17.441256070757401</v>
      </c>
      <c r="Q679" s="10">
        <v>13.0986673831038</v>
      </c>
      <c r="S679" s="330">
        <v>32.5504066376769</v>
      </c>
      <c r="T679" s="330">
        <v>31.823324653058499</v>
      </c>
      <c r="U679" s="330">
        <v>31.216806064359901</v>
      </c>
      <c r="V679" s="10">
        <v>41.269799413924098</v>
      </c>
      <c r="W679" s="10">
        <v>36.246463804111798</v>
      </c>
      <c r="X679" s="10">
        <v>29.6211671985509</v>
      </c>
      <c r="Z679" s="331">
        <f t="shared" si="133"/>
        <v>-2</v>
      </c>
      <c r="AA679" s="331">
        <f t="shared" si="134"/>
        <v>-1</v>
      </c>
      <c r="AB679" s="331">
        <f t="shared" si="135"/>
        <v>-2</v>
      </c>
      <c r="AC679" s="79">
        <f t="shared" si="136"/>
        <v>1</v>
      </c>
      <c r="AD679" s="79">
        <f t="shared" si="137"/>
        <v>1</v>
      </c>
      <c r="AE679" s="79">
        <f t="shared" si="138"/>
        <v>1</v>
      </c>
    </row>
    <row r="680" spans="1:31" x14ac:dyDescent="0.2">
      <c r="A680" s="7" t="s">
        <v>225</v>
      </c>
      <c r="B680" s="9">
        <v>10.2449678472387</v>
      </c>
      <c r="C680" s="9">
        <v>10.3255857205749</v>
      </c>
      <c r="D680" s="219">
        <v>8.9121253338015496</v>
      </c>
      <c r="E680" s="330">
        <v>9.8232428737711999</v>
      </c>
      <c r="F680" s="330">
        <v>9.5167382678919701</v>
      </c>
      <c r="G680" s="330">
        <v>8.4965367815339601</v>
      </c>
      <c r="H680" s="10">
        <v>8.5065490310900902</v>
      </c>
      <c r="I680" s="10">
        <v>5.7995443106270104</v>
      </c>
      <c r="J680" s="10">
        <v>3.9372096107397501</v>
      </c>
      <c r="L680" s="330">
        <v>8.9227270622057802</v>
      </c>
      <c r="M680" s="330">
        <v>8.6417368679860598</v>
      </c>
      <c r="N680" s="330">
        <v>7.6772369081631</v>
      </c>
      <c r="O680" s="10">
        <v>4.03525030321161</v>
      </c>
      <c r="P680" s="10">
        <v>2.2899033262066602</v>
      </c>
      <c r="Q680" s="10">
        <v>1.24566310490632</v>
      </c>
      <c r="S680" s="330">
        <v>10.7894653131297</v>
      </c>
      <c r="T680" s="330">
        <v>10.455886300994999</v>
      </c>
      <c r="U680" s="330">
        <v>9.3791259807198095</v>
      </c>
      <c r="V680" s="10">
        <v>15.7046991821082</v>
      </c>
      <c r="W680" s="10">
        <v>12.0091870463093</v>
      </c>
      <c r="X680" s="10">
        <v>9.2336142994299397</v>
      </c>
      <c r="Z680" s="331">
        <f t="shared" si="133"/>
        <v>1</v>
      </c>
      <c r="AA680" s="331">
        <f t="shared" si="134"/>
        <v>1</v>
      </c>
      <c r="AB680" s="331">
        <f t="shared" si="135"/>
        <v>1</v>
      </c>
      <c r="AC680" s="79">
        <f t="shared" si="136"/>
        <v>1</v>
      </c>
      <c r="AD680" s="79">
        <f t="shared" si="137"/>
        <v>1</v>
      </c>
      <c r="AE680" s="79">
        <f t="shared" si="138"/>
        <v>1</v>
      </c>
    </row>
    <row r="681" spans="1:31" x14ac:dyDescent="0.2">
      <c r="A681" s="7" t="s">
        <v>226</v>
      </c>
      <c r="B681" s="9">
        <v>9.0854774497128297</v>
      </c>
      <c r="C681" s="9">
        <v>9.1192757771981992</v>
      </c>
      <c r="D681" s="219">
        <v>9.2606230773484306</v>
      </c>
      <c r="E681" s="330">
        <v>10.140686967776899</v>
      </c>
      <c r="F681" s="330">
        <v>9.7976527813753993</v>
      </c>
      <c r="G681" s="330">
        <v>10.144021170948699</v>
      </c>
      <c r="H681" s="10">
        <v>6.7408631793650997</v>
      </c>
      <c r="I681" s="10">
        <v>6.9871339036615696</v>
      </c>
      <c r="J681" s="10">
        <v>8.1434278762271894</v>
      </c>
      <c r="L681" s="330">
        <v>9.2157257217529498</v>
      </c>
      <c r="M681" s="330">
        <v>8.9039130636134498</v>
      </c>
      <c r="N681" s="330">
        <v>9.24327436043977</v>
      </c>
      <c r="O681" s="10">
        <v>2.8747583476457899</v>
      </c>
      <c r="P681" s="10">
        <v>3.1595965784815001</v>
      </c>
      <c r="Q681" s="10">
        <v>4.0274070955476198</v>
      </c>
      <c r="S681" s="330">
        <v>11.1328240130753</v>
      </c>
      <c r="T681" s="330">
        <v>10.756376396926401</v>
      </c>
      <c r="U681" s="330">
        <v>11.108502607174501</v>
      </c>
      <c r="V681" s="10">
        <v>13.330193895393201</v>
      </c>
      <c r="W681" s="10">
        <v>13.312067517622401</v>
      </c>
      <c r="X681" s="10">
        <v>14.6224665269542</v>
      </c>
      <c r="Z681" s="331">
        <f t="shared" si="133"/>
        <v>-2</v>
      </c>
      <c r="AA681" s="331">
        <f t="shared" si="134"/>
        <v>-1</v>
      </c>
      <c r="AB681" s="331">
        <f t="shared" si="135"/>
        <v>-1</v>
      </c>
      <c r="AC681" s="79">
        <f t="shared" si="136"/>
        <v>1</v>
      </c>
      <c r="AD681" s="79">
        <f t="shared" si="137"/>
        <v>1</v>
      </c>
      <c r="AE681" s="79">
        <f t="shared" si="138"/>
        <v>1</v>
      </c>
    </row>
    <row r="682" spans="1:31" x14ac:dyDescent="0.2">
      <c r="A682" s="7" t="s">
        <v>227</v>
      </c>
      <c r="B682" s="9">
        <v>29.351557101870899</v>
      </c>
      <c r="C682" s="9">
        <v>29.295989242398001</v>
      </c>
      <c r="D682" s="219">
        <v>28.662589185173001</v>
      </c>
      <c r="E682" s="330">
        <v>29.4690062879164</v>
      </c>
      <c r="F682" s="330">
        <v>29.680512753330198</v>
      </c>
      <c r="G682" s="330">
        <v>29.320400002282099</v>
      </c>
      <c r="H682" s="10">
        <v>33.942265936459698</v>
      </c>
      <c r="I682" s="10">
        <v>29.647658351777999</v>
      </c>
      <c r="J682" s="10">
        <v>31.910077699209602</v>
      </c>
      <c r="L682" s="330">
        <v>27.9278621319378</v>
      </c>
      <c r="M682" s="330">
        <v>28.145774807114702</v>
      </c>
      <c r="N682" s="330">
        <v>27.810219598983601</v>
      </c>
      <c r="O682" s="10">
        <v>24.473930787049799</v>
      </c>
      <c r="P682" s="10">
        <v>20.998544239633699</v>
      </c>
      <c r="Q682" s="10">
        <v>23.118580697574</v>
      </c>
      <c r="S682" s="330">
        <v>31.072625402226901</v>
      </c>
      <c r="T682" s="330">
        <v>31.276833756632801</v>
      </c>
      <c r="U682" s="330">
        <v>30.891025461182299</v>
      </c>
      <c r="V682" s="10">
        <v>45.831357366568703</v>
      </c>
      <c r="W682" s="10">
        <v>40.6337016368524</v>
      </c>
      <c r="X682" s="10">
        <v>42.920334532758403</v>
      </c>
      <c r="Z682" s="331">
        <f t="shared" si="133"/>
        <v>-1</v>
      </c>
      <c r="AA682" s="331">
        <f t="shared" si="134"/>
        <v>-1</v>
      </c>
      <c r="AB682" s="331">
        <f t="shared" si="135"/>
        <v>-1</v>
      </c>
      <c r="AC682" s="79">
        <f t="shared" si="136"/>
        <v>-1</v>
      </c>
      <c r="AD682" s="79">
        <f t="shared" si="137"/>
        <v>1</v>
      </c>
      <c r="AE682" s="79">
        <f t="shared" si="138"/>
        <v>-1</v>
      </c>
    </row>
    <row r="683" spans="1:31" x14ac:dyDescent="0.2">
      <c r="A683" s="7" t="s">
        <v>228</v>
      </c>
      <c r="B683" s="9">
        <v>15.076571199344601</v>
      </c>
      <c r="C683" s="9">
        <v>14.8898982030254</v>
      </c>
      <c r="D683" s="219">
        <v>14.666537455106701</v>
      </c>
      <c r="E683" s="330">
        <v>15.7945658435362</v>
      </c>
      <c r="F683" s="330">
        <v>15.4239833610544</v>
      </c>
      <c r="G683" s="330">
        <v>15.5213817375109</v>
      </c>
      <c r="H683" s="10">
        <v>17.325852995963299</v>
      </c>
      <c r="I683" s="10">
        <v>17.243250329719299</v>
      </c>
      <c r="J683" s="10">
        <v>17.613785252289599</v>
      </c>
      <c r="L683" s="330">
        <v>14.685961418523499</v>
      </c>
      <c r="M683" s="330">
        <v>14.335809126815199</v>
      </c>
      <c r="N683" s="330">
        <v>14.4382890864467</v>
      </c>
      <c r="O683" s="10">
        <v>10.785944725439901</v>
      </c>
      <c r="P683" s="10">
        <v>10.8643700923216</v>
      </c>
      <c r="Q683" s="10">
        <v>11.349368350471901</v>
      </c>
      <c r="S683" s="330">
        <v>16.964314726694099</v>
      </c>
      <c r="T683" s="330">
        <v>16.5725855167037</v>
      </c>
      <c r="U683" s="330">
        <v>16.664010641849199</v>
      </c>
      <c r="V683" s="10">
        <v>26.3267474719148</v>
      </c>
      <c r="W683" s="10">
        <v>25.960409885259502</v>
      </c>
      <c r="X683" s="10">
        <v>26.064863688905099</v>
      </c>
      <c r="Z683" s="331">
        <f t="shared" si="133"/>
        <v>-1</v>
      </c>
      <c r="AA683" s="331">
        <f t="shared" si="134"/>
        <v>-1</v>
      </c>
      <c r="AB683" s="331">
        <f t="shared" si="135"/>
        <v>-1</v>
      </c>
      <c r="AC683" s="79">
        <f t="shared" si="136"/>
        <v>-1</v>
      </c>
      <c r="AD683" s="79">
        <f t="shared" si="137"/>
        <v>-1</v>
      </c>
      <c r="AE683" s="79">
        <f t="shared" si="138"/>
        <v>-1</v>
      </c>
    </row>
    <row r="684" spans="1:31" x14ac:dyDescent="0.2">
      <c r="A684" s="7" t="s">
        <v>229</v>
      </c>
      <c r="B684" s="9">
        <v>1.48824885131286</v>
      </c>
      <c r="C684" s="9">
        <v>1.4689265286500399</v>
      </c>
      <c r="D684" s="219">
        <v>0.944294675828807</v>
      </c>
      <c r="E684" s="330">
        <v>1.52463861637924</v>
      </c>
      <c r="F684" s="330">
        <v>1.55886595429426</v>
      </c>
      <c r="G684" s="330">
        <v>1.44436562514181</v>
      </c>
      <c r="H684" s="10">
        <v>1.6004235897582599</v>
      </c>
      <c r="I684" s="10">
        <v>1.57981522592144</v>
      </c>
      <c r="J684" s="10">
        <v>1.5516418521217801</v>
      </c>
      <c r="L684" s="330">
        <v>1.18849921716993</v>
      </c>
      <c r="M684" s="330">
        <v>1.2222475263750101</v>
      </c>
      <c r="N684" s="330">
        <v>1.12477509069026</v>
      </c>
      <c r="O684" s="10">
        <v>0.160132205981312</v>
      </c>
      <c r="P684" s="10">
        <v>0.156507474688449</v>
      </c>
      <c r="Q684" s="10">
        <v>0.15400627650528301</v>
      </c>
      <c r="S684" s="330">
        <v>1.9257846934999701</v>
      </c>
      <c r="T684" s="330">
        <v>1.9591207475019199</v>
      </c>
      <c r="U684" s="330">
        <v>1.82624640712634</v>
      </c>
      <c r="V684" s="10">
        <v>5.8359082242345002</v>
      </c>
      <c r="W684" s="10">
        <v>5.76535585914365</v>
      </c>
      <c r="X684" s="10">
        <v>5.6616879662612503</v>
      </c>
      <c r="Z684" s="331">
        <f t="shared" si="133"/>
        <v>-1</v>
      </c>
      <c r="AA684" s="331">
        <f t="shared" si="134"/>
        <v>-1</v>
      </c>
      <c r="AB684" s="331">
        <f t="shared" si="135"/>
        <v>-2</v>
      </c>
      <c r="AC684" s="79">
        <f t="shared" si="136"/>
        <v>-1</v>
      </c>
      <c r="AD684" s="79">
        <f t="shared" si="137"/>
        <v>-1</v>
      </c>
      <c r="AE684" s="79">
        <f t="shared" si="138"/>
        <v>-1</v>
      </c>
    </row>
    <row r="685" spans="1:31" x14ac:dyDescent="0.2">
      <c r="A685" s="7" t="s">
        <v>230</v>
      </c>
      <c r="B685" s="9">
        <v>5.0404168920643704</v>
      </c>
      <c r="C685" s="9">
        <v>4.9571514254140201</v>
      </c>
      <c r="D685" s="219">
        <v>4.93406061838854</v>
      </c>
      <c r="E685" s="330">
        <v>4.55636935665399</v>
      </c>
      <c r="F685" s="330">
        <v>4.5331649696763998</v>
      </c>
      <c r="G685" s="330">
        <v>4.3913584220162498</v>
      </c>
      <c r="H685" s="10">
        <v>3.95443556633988</v>
      </c>
      <c r="I685" s="10">
        <v>3.1221001423763899</v>
      </c>
      <c r="J685" s="10">
        <v>3.4077171473269301</v>
      </c>
      <c r="L685" s="330">
        <v>3.9449485919995602</v>
      </c>
      <c r="M685" s="330">
        <v>3.9314073693460201</v>
      </c>
      <c r="N685" s="330">
        <v>3.8065637580456699</v>
      </c>
      <c r="O685" s="10">
        <v>1.24325499285201</v>
      </c>
      <c r="P685" s="10">
        <v>0.82046646466076301</v>
      </c>
      <c r="Q685" s="10">
        <v>0.91114558992311001</v>
      </c>
      <c r="S685" s="330">
        <v>5.2351215428551496</v>
      </c>
      <c r="T685" s="330">
        <v>5.2005058963749198</v>
      </c>
      <c r="U685" s="330">
        <v>5.0402174882226403</v>
      </c>
      <c r="V685" s="10">
        <v>9.2894760236328793</v>
      </c>
      <c r="W685" s="10">
        <v>8.0347764711235392</v>
      </c>
      <c r="X685" s="10">
        <v>8.7364747649396701</v>
      </c>
      <c r="Z685" s="331">
        <f t="shared" si="133"/>
        <v>1</v>
      </c>
      <c r="AA685" s="331">
        <f t="shared" si="134"/>
        <v>1</v>
      </c>
      <c r="AB685" s="331">
        <f t="shared" si="135"/>
        <v>1</v>
      </c>
      <c r="AC685" s="79">
        <f t="shared" si="136"/>
        <v>1</v>
      </c>
      <c r="AD685" s="79">
        <f t="shared" si="137"/>
        <v>1</v>
      </c>
      <c r="AE685" s="79">
        <f t="shared" si="138"/>
        <v>1</v>
      </c>
    </row>
    <row r="686" spans="1:31" x14ac:dyDescent="0.2">
      <c r="A686" s="7" t="s">
        <v>231</v>
      </c>
      <c r="B686" s="9">
        <v>2.0074924299543802</v>
      </c>
      <c r="C686" s="9">
        <v>2.0016491343768399</v>
      </c>
      <c r="D686" s="219">
        <v>2.08928946430852</v>
      </c>
      <c r="E686" s="330">
        <v>1.6640212986165599</v>
      </c>
      <c r="F686" s="330">
        <v>1.84868188250828</v>
      </c>
      <c r="G686" s="330">
        <v>1.95873077220804</v>
      </c>
      <c r="H686" s="10">
        <v>2.2663954258093102</v>
      </c>
      <c r="I686" s="10">
        <v>1.4684803591595601</v>
      </c>
      <c r="J686" s="10">
        <v>1.58894670889413</v>
      </c>
      <c r="L686" s="330">
        <v>1.30153361329163</v>
      </c>
      <c r="M686" s="330">
        <v>1.47220682949125</v>
      </c>
      <c r="N686" s="330">
        <v>1.5751263226733301</v>
      </c>
      <c r="O686" s="10">
        <v>0.43051360259031402</v>
      </c>
      <c r="P686" s="10">
        <v>0.15696248784667999</v>
      </c>
      <c r="Q686" s="10">
        <v>0.178458745154602</v>
      </c>
      <c r="S686" s="330">
        <v>2.0955494727341901</v>
      </c>
      <c r="T686" s="330">
        <v>2.29155943802908</v>
      </c>
      <c r="U686" s="330">
        <v>2.4071085246628399</v>
      </c>
      <c r="V686" s="10">
        <v>6.6820844463161899</v>
      </c>
      <c r="W686" s="10">
        <v>5.3252789586344296</v>
      </c>
      <c r="X686" s="10">
        <v>5.7367880171343097</v>
      </c>
      <c r="Z686" s="331">
        <f t="shared" si="133"/>
        <v>1</v>
      </c>
      <c r="AA686" s="331">
        <f t="shared" si="134"/>
        <v>1</v>
      </c>
      <c r="AB686" s="331">
        <f t="shared" si="135"/>
        <v>1</v>
      </c>
      <c r="AC686" s="79">
        <f t="shared" si="136"/>
        <v>-1</v>
      </c>
      <c r="AD686" s="79">
        <f t="shared" si="137"/>
        <v>1</v>
      </c>
      <c r="AE686" s="79">
        <f t="shared" si="138"/>
        <v>1</v>
      </c>
    </row>
    <row r="687" spans="1:31" x14ac:dyDescent="0.2">
      <c r="A687" s="7" t="s">
        <v>232</v>
      </c>
      <c r="B687" s="9">
        <v>2.2063474163671799</v>
      </c>
      <c r="C687" s="9">
        <v>2.2873235064020001</v>
      </c>
      <c r="D687" s="219">
        <v>2.0904426868497001</v>
      </c>
      <c r="E687" s="330">
        <v>2.0315774860582998</v>
      </c>
      <c r="F687" s="330">
        <v>2.2131082475163302</v>
      </c>
      <c r="G687" s="330">
        <v>1.6812015635094499</v>
      </c>
      <c r="H687" s="10">
        <v>1.98536783902638</v>
      </c>
      <c r="I687" s="10">
        <v>2.97000297000297</v>
      </c>
      <c r="J687" s="10">
        <v>2.8716927671631498</v>
      </c>
      <c r="L687" s="330">
        <v>1.60582075437946</v>
      </c>
      <c r="M687" s="330">
        <v>1.7698341228203001</v>
      </c>
      <c r="N687" s="330">
        <v>1.2970498237604899</v>
      </c>
      <c r="O687" s="10">
        <v>0.22298183522438</v>
      </c>
      <c r="P687" s="10">
        <v>0.596943442203969</v>
      </c>
      <c r="Q687" s="10">
        <v>0.57718399028432599</v>
      </c>
      <c r="S687" s="330">
        <v>2.5355328591993298</v>
      </c>
      <c r="T687" s="330">
        <v>2.73356994497906</v>
      </c>
      <c r="U687" s="330">
        <v>2.1433478447747998</v>
      </c>
      <c r="V687" s="10">
        <v>7.1680405420627897</v>
      </c>
      <c r="W687" s="10">
        <v>8.6777194304982999</v>
      </c>
      <c r="X687" s="10">
        <v>8.3904778465619501</v>
      </c>
      <c r="Z687" s="331">
        <f t="shared" si="133"/>
        <v>1</v>
      </c>
      <c r="AA687" s="331">
        <f t="shared" si="134"/>
        <v>1</v>
      </c>
      <c r="AB687" s="331">
        <f t="shared" si="135"/>
        <v>1</v>
      </c>
      <c r="AC687" s="79">
        <f t="shared" si="136"/>
        <v>1</v>
      </c>
      <c r="AD687" s="79">
        <f t="shared" si="137"/>
        <v>-1</v>
      </c>
      <c r="AE687" s="79">
        <f t="shared" si="138"/>
        <v>-1</v>
      </c>
    </row>
    <row r="688" spans="1:31" x14ac:dyDescent="0.2">
      <c r="A688" s="7" t="s">
        <v>233</v>
      </c>
      <c r="B688" s="9">
        <v>21.715870397697898</v>
      </c>
      <c r="C688" s="9">
        <v>22.534717785414198</v>
      </c>
      <c r="D688" s="219">
        <v>23.016802454488499</v>
      </c>
      <c r="E688" s="330">
        <v>19.921940061741498</v>
      </c>
      <c r="F688" s="330">
        <v>19.788025684583801</v>
      </c>
      <c r="G688" s="330">
        <v>19.1191404551071</v>
      </c>
      <c r="H688" s="10">
        <v>19.512916015697598</v>
      </c>
      <c r="I688" s="10">
        <v>19.0990968715336</v>
      </c>
      <c r="J688" s="10">
        <v>17.093239096080602</v>
      </c>
      <c r="L688" s="330">
        <v>18.636043281139202</v>
      </c>
      <c r="M688" s="330">
        <v>18.521581547195499</v>
      </c>
      <c r="N688" s="330">
        <v>17.8927426151484</v>
      </c>
      <c r="O688" s="10">
        <v>12.429620078211</v>
      </c>
      <c r="P688" s="10">
        <v>12.0427206535685</v>
      </c>
      <c r="Q688" s="10">
        <v>10.655484977424599</v>
      </c>
      <c r="S688" s="330">
        <v>21.272674639790001</v>
      </c>
      <c r="T688" s="330">
        <v>21.117861157775</v>
      </c>
      <c r="U688" s="330">
        <v>20.407166698862401</v>
      </c>
      <c r="V688" s="10">
        <v>29.128560082783999</v>
      </c>
      <c r="W688" s="10">
        <v>28.742099261717001</v>
      </c>
      <c r="X688" s="10">
        <v>25.9535385203578</v>
      </c>
      <c r="Z688" s="331">
        <f t="shared" si="133"/>
        <v>2</v>
      </c>
      <c r="AA688" s="331">
        <f t="shared" si="134"/>
        <v>2</v>
      </c>
      <c r="AB688" s="331">
        <f t="shared" si="135"/>
        <v>2</v>
      </c>
      <c r="AC688" s="79">
        <f t="shared" si="136"/>
        <v>1</v>
      </c>
      <c r="AD688" s="79">
        <f t="shared" si="137"/>
        <v>1</v>
      </c>
      <c r="AE688" s="79">
        <f t="shared" si="138"/>
        <v>1</v>
      </c>
    </row>
    <row r="689" spans="1:31" x14ac:dyDescent="0.2">
      <c r="A689" s="7" t="s">
        <v>234</v>
      </c>
      <c r="B689" s="9">
        <v>43.443110045911403</v>
      </c>
      <c r="C689" s="9">
        <v>43.0100862927709</v>
      </c>
      <c r="D689" s="219">
        <v>42.911808553615103</v>
      </c>
      <c r="E689" s="330">
        <v>38.871683554076398</v>
      </c>
      <c r="F689" s="330">
        <v>39.212178758717499</v>
      </c>
      <c r="G689" s="330">
        <v>39.203775617403998</v>
      </c>
      <c r="H689" s="10">
        <v>39.991252272957801</v>
      </c>
      <c r="I689" s="10">
        <v>42.299386109016197</v>
      </c>
      <c r="J689" s="10">
        <v>52.379503151445597</v>
      </c>
      <c r="L689" s="330">
        <v>37.115431707161498</v>
      </c>
      <c r="M689" s="330">
        <v>37.455161893480302</v>
      </c>
      <c r="N689" s="330">
        <v>37.4505315422875</v>
      </c>
      <c r="O689" s="10">
        <v>30.050887529696599</v>
      </c>
      <c r="P689" s="10">
        <v>32.044566354632302</v>
      </c>
      <c r="Q689" s="10">
        <v>40.732338279726001</v>
      </c>
      <c r="S689" s="330">
        <v>40.689246224554502</v>
      </c>
      <c r="T689" s="330">
        <v>41.030067705507001</v>
      </c>
      <c r="U689" s="330">
        <v>41.017679228248902</v>
      </c>
      <c r="V689" s="10">
        <v>52.145622423549</v>
      </c>
      <c r="W689" s="10">
        <v>54.771802760936303</v>
      </c>
      <c r="X689" s="10">
        <v>66.296775253223998</v>
      </c>
      <c r="Z689" s="331">
        <f t="shared" si="133"/>
        <v>2</v>
      </c>
      <c r="AA689" s="331">
        <f t="shared" si="134"/>
        <v>2</v>
      </c>
      <c r="AB689" s="331">
        <f t="shared" si="135"/>
        <v>2</v>
      </c>
      <c r="AC689" s="79">
        <f t="shared" si="136"/>
        <v>-1</v>
      </c>
      <c r="AD689" s="79">
        <f t="shared" si="137"/>
        <v>-1</v>
      </c>
      <c r="AE689" s="79">
        <f t="shared" si="138"/>
        <v>-2</v>
      </c>
    </row>
    <row r="690" spans="1:31" x14ac:dyDescent="0.2">
      <c r="A690" s="7" t="s">
        <v>235</v>
      </c>
      <c r="B690" s="9">
        <v>10.8726741925203</v>
      </c>
      <c r="C690" s="9">
        <v>10.7348148696564</v>
      </c>
      <c r="D690" s="219">
        <v>11.130155473178601</v>
      </c>
      <c r="E690" s="330">
        <v>8.3089782614321894</v>
      </c>
      <c r="F690" s="330">
        <v>8.7504778494913396</v>
      </c>
      <c r="G690" s="330">
        <v>9.4996745304547403</v>
      </c>
      <c r="H690" s="10">
        <v>9.4004420266537192</v>
      </c>
      <c r="I690" s="10">
        <v>10.212714351189</v>
      </c>
      <c r="J690" s="10">
        <v>13.547527918308701</v>
      </c>
      <c r="L690" s="330">
        <v>7.5082093700095296</v>
      </c>
      <c r="M690" s="330">
        <v>7.9284970364977898</v>
      </c>
      <c r="N690" s="330">
        <v>8.6419046100322703</v>
      </c>
      <c r="O690" s="10">
        <v>4.9847861684192596</v>
      </c>
      <c r="P690" s="10">
        <v>5.5679469275375801</v>
      </c>
      <c r="Q690" s="10">
        <v>7.9880519172456399</v>
      </c>
      <c r="S690" s="330">
        <v>9.1716049962635608</v>
      </c>
      <c r="T690" s="330">
        <v>9.63427409551519</v>
      </c>
      <c r="U690" s="330">
        <v>10.4193104090897</v>
      </c>
      <c r="V690" s="10">
        <v>16.099824710530498</v>
      </c>
      <c r="W690" s="10">
        <v>17.1522956727066</v>
      </c>
      <c r="X690" s="10">
        <v>21.464700940598899</v>
      </c>
      <c r="Z690" s="331">
        <f t="shared" si="133"/>
        <v>2</v>
      </c>
      <c r="AA690" s="331">
        <f t="shared" si="134"/>
        <v>2</v>
      </c>
      <c r="AB690" s="331">
        <f t="shared" si="135"/>
        <v>2</v>
      </c>
      <c r="AC690" s="79">
        <f t="shared" si="136"/>
        <v>-1</v>
      </c>
      <c r="AD690" s="79">
        <f t="shared" si="137"/>
        <v>-1</v>
      </c>
      <c r="AE690" s="79">
        <f t="shared" si="138"/>
        <v>-1</v>
      </c>
    </row>
    <row r="691" spans="1:31" x14ac:dyDescent="0.2">
      <c r="A691" s="7" t="s">
        <v>236</v>
      </c>
      <c r="B691" s="9">
        <v>3.5612418203086502</v>
      </c>
      <c r="C691" s="9">
        <v>3.5746839520430802</v>
      </c>
      <c r="D691" s="219">
        <v>3.4394870781734399</v>
      </c>
      <c r="E691" s="330">
        <v>3.7370290167303999</v>
      </c>
      <c r="F691" s="330">
        <v>3.6908684423717801</v>
      </c>
      <c r="G691" s="330">
        <v>3.6268920159129001</v>
      </c>
      <c r="H691" s="10">
        <v>3.8411771697831401</v>
      </c>
      <c r="I691" s="10">
        <v>4.7843322192818301</v>
      </c>
      <c r="J691" s="10">
        <v>6.37129781415873</v>
      </c>
      <c r="L691" s="330">
        <v>3.1970076096135198</v>
      </c>
      <c r="M691" s="330">
        <v>3.1599766748610398</v>
      </c>
      <c r="N691" s="330">
        <v>3.1059091442202802</v>
      </c>
      <c r="O691" s="10">
        <v>1.2140972461624999</v>
      </c>
      <c r="P691" s="10">
        <v>1.7218327119805199</v>
      </c>
      <c r="Q691" s="10">
        <v>2.7181202552435901</v>
      </c>
      <c r="S691" s="330">
        <v>4.3416141819538296</v>
      </c>
      <c r="T691" s="330">
        <v>4.2850382736709003</v>
      </c>
      <c r="U691" s="330">
        <v>4.2099718900551801</v>
      </c>
      <c r="V691" s="10">
        <v>9.0107250096113098</v>
      </c>
      <c r="W691" s="10">
        <v>10.4604684716886</v>
      </c>
      <c r="X691" s="10">
        <v>12.597718500573301</v>
      </c>
      <c r="Z691" s="331">
        <f t="shared" si="133"/>
        <v>-1</v>
      </c>
      <c r="AA691" s="331">
        <f t="shared" si="134"/>
        <v>-1</v>
      </c>
      <c r="AB691" s="331">
        <f t="shared" si="135"/>
        <v>-1</v>
      </c>
      <c r="AC691" s="79">
        <f t="shared" si="136"/>
        <v>-1</v>
      </c>
      <c r="AD691" s="79">
        <f t="shared" si="137"/>
        <v>-1</v>
      </c>
      <c r="AE691" s="79">
        <f t="shared" si="138"/>
        <v>-1</v>
      </c>
    </row>
    <row r="692" spans="1:31" x14ac:dyDescent="0.2">
      <c r="A692" s="7" t="s">
        <v>237</v>
      </c>
      <c r="B692" s="9">
        <v>12.5944667851345</v>
      </c>
      <c r="C692" s="9">
        <v>12.018346935333399</v>
      </c>
      <c r="D692" s="219">
        <v>11.851988466570001</v>
      </c>
      <c r="E692" s="330">
        <v>10.264674412586499</v>
      </c>
      <c r="F692" s="330">
        <v>10.1230122517198</v>
      </c>
      <c r="G692" s="330">
        <v>9.7305046692407196</v>
      </c>
      <c r="H692" s="10">
        <v>5.6597057615730897</v>
      </c>
      <c r="I692" s="10">
        <v>7.1035647864808302</v>
      </c>
      <c r="J692" s="10">
        <v>8.6019438153608796</v>
      </c>
      <c r="L692" s="330">
        <v>9.3770220059356593</v>
      </c>
      <c r="M692" s="330">
        <v>9.2429014715916509</v>
      </c>
      <c r="N692" s="330">
        <v>8.8702477099167307</v>
      </c>
      <c r="O692" s="10">
        <v>2.41233365885796</v>
      </c>
      <c r="P692" s="10">
        <v>3.3782815277202398</v>
      </c>
      <c r="Q692" s="10">
        <v>4.40531538397508</v>
      </c>
      <c r="S692" s="330">
        <v>11.213404589753299</v>
      </c>
      <c r="T692" s="330">
        <v>11.0640653428388</v>
      </c>
      <c r="U692" s="330">
        <v>10.6514305919448</v>
      </c>
      <c r="V692" s="10">
        <v>11.194477754105399</v>
      </c>
      <c r="W692" s="10">
        <v>13.100736946873701</v>
      </c>
      <c r="X692" s="10">
        <v>15.079830441836901</v>
      </c>
      <c r="Z692" s="331">
        <f t="shared" si="133"/>
        <v>2</v>
      </c>
      <c r="AA692" s="331">
        <f t="shared" si="134"/>
        <v>2</v>
      </c>
      <c r="AB692" s="331">
        <f t="shared" si="135"/>
        <v>2</v>
      </c>
      <c r="AC692" s="79">
        <f t="shared" si="136"/>
        <v>1</v>
      </c>
      <c r="AD692" s="79">
        <f t="shared" si="137"/>
        <v>1</v>
      </c>
      <c r="AE692" s="79">
        <f t="shared" si="138"/>
        <v>1</v>
      </c>
    </row>
    <row r="693" spans="1:31" x14ac:dyDescent="0.2">
      <c r="A693" s="7" t="s">
        <v>238</v>
      </c>
      <c r="B693" s="9">
        <v>5.7907498069352101</v>
      </c>
      <c r="C693" s="9">
        <v>5.82834647325544</v>
      </c>
      <c r="D693" s="219">
        <v>5.9113199400942102</v>
      </c>
      <c r="E693" s="330">
        <v>6.33297312332214</v>
      </c>
      <c r="F693" s="330">
        <v>6.0996143578945503</v>
      </c>
      <c r="G693" s="330">
        <v>5.5330152330916702</v>
      </c>
      <c r="H693" s="10">
        <v>8.6767369473186609</v>
      </c>
      <c r="I693" s="10">
        <v>7.0937845949377101</v>
      </c>
      <c r="J693" s="10">
        <v>8.9624346235189005</v>
      </c>
      <c r="L693" s="330">
        <v>5.6424229103097003</v>
      </c>
      <c r="M693" s="330">
        <v>5.4229140803034896</v>
      </c>
      <c r="N693" s="330">
        <v>4.88923150713818</v>
      </c>
      <c r="O693" s="10">
        <v>4.4448745526265299</v>
      </c>
      <c r="P693" s="10">
        <v>3.36974317924594</v>
      </c>
      <c r="Q693" s="10">
        <v>4.5871685218336804</v>
      </c>
      <c r="S693" s="330">
        <v>7.08442764991125</v>
      </c>
      <c r="T693" s="330">
        <v>6.83714535849239</v>
      </c>
      <c r="U693" s="330">
        <v>6.2377568766750997</v>
      </c>
      <c r="V693" s="10">
        <v>15.2090104759071</v>
      </c>
      <c r="W693" s="10">
        <v>13.0889575659636</v>
      </c>
      <c r="X693" s="10">
        <v>15.716065122567301</v>
      </c>
      <c r="Z693" s="331">
        <f t="shared" si="133"/>
        <v>-1</v>
      </c>
      <c r="AA693" s="331">
        <f t="shared" si="134"/>
        <v>-1</v>
      </c>
      <c r="AB693" s="331">
        <f t="shared" si="135"/>
        <v>1</v>
      </c>
      <c r="AC693" s="79">
        <f t="shared" si="136"/>
        <v>-1</v>
      </c>
      <c r="AD693" s="79">
        <f t="shared" si="137"/>
        <v>-1</v>
      </c>
      <c r="AE693" s="79">
        <f t="shared" si="138"/>
        <v>-1</v>
      </c>
    </row>
    <row r="694" spans="1:31" x14ac:dyDescent="0.2">
      <c r="A694" s="7" t="str">
        <f>IF($H$321=0,"","Sem Informação Disponibilizada")</f>
        <v/>
      </c>
      <c r="B694" s="9"/>
      <c r="C694" s="9"/>
      <c r="D694" s="9"/>
      <c r="E694" s="9"/>
      <c r="F694" s="9"/>
      <c r="N694" s="9"/>
      <c r="O694" s="9"/>
    </row>
    <row r="695" spans="1:31" x14ac:dyDescent="0.2">
      <c r="A695" s="293" t="s">
        <v>800</v>
      </c>
      <c r="L695" s="7" t="s">
        <v>793</v>
      </c>
      <c r="N695" s="9"/>
      <c r="O695" s="9"/>
      <c r="S695" s="7" t="s">
        <v>794</v>
      </c>
      <c r="U695" s="9"/>
      <c r="V695" s="9"/>
      <c r="Z695" s="7" t="s">
        <v>795</v>
      </c>
      <c r="AB695" s="9"/>
      <c r="AC695" s="9"/>
    </row>
    <row r="696" spans="1:31" ht="15" customHeight="1" x14ac:dyDescent="0.25">
      <c r="B696" s="918" t="s">
        <v>58</v>
      </c>
      <c r="C696" s="919"/>
      <c r="D696" s="919"/>
      <c r="E696" s="918" t="str">
        <f>A250</f>
        <v>ARS Norte</v>
      </c>
      <c r="F696" s="919"/>
      <c r="G696" s="919"/>
      <c r="H696" s="918" t="str">
        <f>A251</f>
        <v>ACES Gerês/Cabreira</v>
      </c>
      <c r="I696" s="919"/>
      <c r="J696" s="919"/>
      <c r="L696" s="918" t="str">
        <f>$A$2</f>
        <v>ARS Norte</v>
      </c>
      <c r="M696" s="919"/>
      <c r="N696" s="919"/>
      <c r="O696" s="918" t="str">
        <f>$A$3</f>
        <v>ACES Gerês/Cabreira</v>
      </c>
      <c r="P696" s="919"/>
      <c r="Q696" s="919"/>
      <c r="S696" s="918" t="str">
        <f>$A$2</f>
        <v>ARS Norte</v>
      </c>
      <c r="T696" s="919"/>
      <c r="U696" s="919"/>
      <c r="V696" s="918" t="str">
        <f>$A$3</f>
        <v>ACES Gerês/Cabreira</v>
      </c>
      <c r="W696" s="919"/>
      <c r="X696" s="919"/>
      <c r="Z696" s="918" t="str">
        <f>$A$2</f>
        <v>ARS Norte</v>
      </c>
      <c r="AA696" s="919"/>
      <c r="AB696" s="919"/>
      <c r="AC696" s="918" t="str">
        <f>$A$3</f>
        <v>ACES Gerês/Cabreira</v>
      </c>
      <c r="AD696" s="919"/>
      <c r="AE696" s="919"/>
    </row>
    <row r="697" spans="1:31" x14ac:dyDescent="0.2">
      <c r="B697" s="498" t="s">
        <v>165</v>
      </c>
      <c r="C697" s="498" t="s">
        <v>166</v>
      </c>
      <c r="D697" s="498" t="s">
        <v>167</v>
      </c>
      <c r="E697" s="498" t="s">
        <v>165</v>
      </c>
      <c r="F697" s="498" t="s">
        <v>166</v>
      </c>
      <c r="G697" s="498" t="s">
        <v>167</v>
      </c>
      <c r="H697" s="498" t="s">
        <v>165</v>
      </c>
      <c r="I697" s="498" t="s">
        <v>166</v>
      </c>
      <c r="J697" s="498" t="s">
        <v>167</v>
      </c>
      <c r="L697" s="498" t="s">
        <v>165</v>
      </c>
      <c r="M697" s="498" t="s">
        <v>166</v>
      </c>
      <c r="N697" s="498" t="s">
        <v>167</v>
      </c>
      <c r="O697" s="498" t="s">
        <v>165</v>
      </c>
      <c r="P697" s="498" t="s">
        <v>166</v>
      </c>
      <c r="Q697" s="498" t="s">
        <v>167</v>
      </c>
      <c r="S697" s="498" t="s">
        <v>165</v>
      </c>
      <c r="T697" s="498" t="s">
        <v>166</v>
      </c>
      <c r="U697" s="498" t="s">
        <v>167</v>
      </c>
      <c r="V697" s="498" t="s">
        <v>165</v>
      </c>
      <c r="W697" s="498" t="s">
        <v>166</v>
      </c>
      <c r="X697" s="498" t="s">
        <v>167</v>
      </c>
      <c r="Z697" s="450" t="s">
        <v>161</v>
      </c>
      <c r="AA697" s="450" t="s">
        <v>162</v>
      </c>
      <c r="AB697" s="450" t="s">
        <v>167</v>
      </c>
      <c r="AC697" s="450" t="s">
        <v>161</v>
      </c>
      <c r="AD697" s="450" t="s">
        <v>162</v>
      </c>
      <c r="AE697" s="450" t="s">
        <v>167</v>
      </c>
    </row>
    <row r="698" spans="1:31" x14ac:dyDescent="0.2">
      <c r="A698" s="7" t="s">
        <v>200</v>
      </c>
      <c r="B698" s="9">
        <v>208.86381908257499</v>
      </c>
      <c r="C698" s="9">
        <v>207.37690230576601</v>
      </c>
      <c r="D698" s="219">
        <v>204.221243520635</v>
      </c>
      <c r="E698" s="330">
        <v>197.95964456415601</v>
      </c>
      <c r="F698" s="330">
        <v>195.787820215566</v>
      </c>
      <c r="G698" s="330">
        <v>192.40694365345001</v>
      </c>
      <c r="H698" s="10">
        <v>191.239503215827</v>
      </c>
      <c r="I698" s="10">
        <v>189.879146509793</v>
      </c>
      <c r="J698" s="10">
        <v>186.60230174626699</v>
      </c>
      <c r="L698" s="330">
        <v>194.17933829771701</v>
      </c>
      <c r="M698" s="330">
        <v>192.065420752303</v>
      </c>
      <c r="N698" s="330">
        <v>188.75107225141701</v>
      </c>
      <c r="O698" s="10">
        <v>169.17270678911001</v>
      </c>
      <c r="P698" s="10">
        <v>168.13285173518</v>
      </c>
      <c r="Q698" s="10">
        <v>165.24590272715</v>
      </c>
      <c r="S698" s="330">
        <v>201.79485037492199</v>
      </c>
      <c r="T698" s="330">
        <v>199.56404894314201</v>
      </c>
      <c r="U698" s="330">
        <v>196.11564709410001</v>
      </c>
      <c r="V698" s="10">
        <v>215.375625220534</v>
      </c>
      <c r="W698" s="10">
        <v>213.64925471117701</v>
      </c>
      <c r="X698" s="10">
        <v>209.946228642216</v>
      </c>
      <c r="Z698" s="331">
        <f t="shared" ref="Z698" si="139">IF(S698=0,0,IF(L698&gt;B698,-2,IF(S698&lt;B698,2,IF(E698&gt;B698,-1,1))))</f>
        <v>2</v>
      </c>
      <c r="AA698" s="331">
        <f t="shared" ref="AA698" si="140">IF(T698=0,0,IF(M698&gt;C698,-2,IF(T698&lt;C698,2,IF(F698&gt;C698,-1,1))))</f>
        <v>2</v>
      </c>
      <c r="AB698" s="331">
        <f t="shared" ref="AB698" si="141">IF(U698=0,0,IF(N698&gt;D698,-2,IF(U698&lt;D698,2,IF(G698&gt;D698,-1,1))))</f>
        <v>2</v>
      </c>
      <c r="AC698" s="79">
        <f t="shared" ref="AC698" si="142">IF(V698=0,0,IF(O698&gt;E698,-2,IF(V698&lt;E698,2,IF(H698&gt;E698,-1,1))))</f>
        <v>1</v>
      </c>
      <c r="AD698" s="79">
        <f t="shared" ref="AD698" si="143">IF(W698=0,0,IF(P698&gt;F698,-2,IF(W698&lt;F698,2,IF(I698&gt;F698,-1,1))))</f>
        <v>1</v>
      </c>
      <c r="AE698" s="79">
        <f t="shared" ref="AE698" si="144">IF(X698=0,0,IF(Q698&gt;G698,-2,IF(X698&lt;G698,2,IF(J698&gt;G698,-1,1))))</f>
        <v>1</v>
      </c>
    </row>
    <row r="699" spans="1:31" x14ac:dyDescent="0.2">
      <c r="A699" s="7" t="s">
        <v>201</v>
      </c>
      <c r="B699" s="9">
        <v>4.38058708462151</v>
      </c>
      <c r="C699" s="9">
        <v>4.2423501919122497</v>
      </c>
      <c r="D699" s="219">
        <v>3.9249080251481501</v>
      </c>
      <c r="E699" s="330">
        <v>3.058120663995</v>
      </c>
      <c r="F699" s="330">
        <v>3.28200705098592</v>
      </c>
      <c r="G699" s="330">
        <v>3.4050195950456299</v>
      </c>
      <c r="H699" s="10">
        <v>2.1063197386974402</v>
      </c>
      <c r="I699" s="10">
        <v>3.3546561235475099</v>
      </c>
      <c r="J699" s="10">
        <v>1.2988273895427001</v>
      </c>
      <c r="L699" s="330">
        <v>2.6051619831444901</v>
      </c>
      <c r="M699" s="330">
        <v>2.8146571047376199</v>
      </c>
      <c r="N699" s="330">
        <v>2.9325810385497602</v>
      </c>
      <c r="O699" s="10">
        <v>0.41889432713300701</v>
      </c>
      <c r="P699" s="10">
        <v>1.0733513966723001</v>
      </c>
      <c r="Q699" s="10">
        <v>0.14313266242088901</v>
      </c>
      <c r="S699" s="330">
        <v>3.5669773165588299</v>
      </c>
      <c r="T699" s="330">
        <v>3.80455765382158</v>
      </c>
      <c r="U699" s="330">
        <v>3.9316553948976698</v>
      </c>
      <c r="V699" s="10">
        <v>6.1649392906382401</v>
      </c>
      <c r="W699" s="10">
        <v>7.8437901680702202</v>
      </c>
      <c r="X699" s="10">
        <v>4.69739473084931</v>
      </c>
      <c r="Z699" s="331">
        <f t="shared" ref="Z699:Z742" si="145">IF(S699=0,0,IF(L699&gt;B699,-2,IF(S699&lt;B699,2,IF(E699&gt;B699,-1,1))))</f>
        <v>2</v>
      </c>
      <c r="AA699" s="331">
        <f t="shared" ref="AA699:AA742" si="146">IF(T699=0,0,IF(M699&gt;C699,-2,IF(T699&lt;C699,2,IF(F699&gt;C699,-1,1))))</f>
        <v>2</v>
      </c>
      <c r="AB699" s="331">
        <f t="shared" ref="AB699:AB742" si="147">IF(U699=0,0,IF(N699&gt;D699,-2,IF(U699&lt;D699,2,IF(G699&gt;D699,-1,1))))</f>
        <v>1</v>
      </c>
      <c r="AC699" s="79">
        <f t="shared" ref="AC699:AC742" si="148">IF(V699=0,0,IF(O699&gt;E699,-2,IF(V699&lt;E699,2,IF(H699&gt;E699,-1,1))))</f>
        <v>1</v>
      </c>
      <c r="AD699" s="79">
        <f t="shared" ref="AD699:AD742" si="149">IF(W699=0,0,IF(P699&gt;F699,-2,IF(W699&lt;F699,2,IF(I699&gt;F699,-1,1))))</f>
        <v>-1</v>
      </c>
      <c r="AE699" s="79">
        <f t="shared" ref="AE699:AE742" si="150">IF(X699=0,0,IF(Q699&gt;G699,-2,IF(X699&lt;G699,2,IF(J699&gt;G699,-1,1))))</f>
        <v>1</v>
      </c>
    </row>
    <row r="700" spans="1:31" x14ac:dyDescent="0.2">
      <c r="A700" s="7" t="s">
        <v>46</v>
      </c>
      <c r="B700" s="9">
        <v>0.347497771069397</v>
      </c>
      <c r="C700" s="9">
        <v>0.35225978532121799</v>
      </c>
      <c r="D700" s="219">
        <v>0.26574541080195802</v>
      </c>
      <c r="E700" s="330">
        <v>0.16704875039117401</v>
      </c>
      <c r="F700" s="330">
        <v>0.23750367534833799</v>
      </c>
      <c r="G700" s="330">
        <v>0.23218247616686499</v>
      </c>
      <c r="H700" s="10">
        <v>0</v>
      </c>
      <c r="I700" s="10">
        <v>0.70984274401973602</v>
      </c>
      <c r="J700" s="10">
        <v>0.69422881276775095</v>
      </c>
      <c r="L700" s="330">
        <v>7.6009575809250399E-2</v>
      </c>
      <c r="M700" s="330">
        <v>0.126126698214654</v>
      </c>
      <c r="N700" s="330">
        <v>0.123389351042882</v>
      </c>
      <c r="O700" s="10">
        <v>0</v>
      </c>
      <c r="P700" s="10">
        <v>9.2791586889945394E-3</v>
      </c>
      <c r="Q700" s="10">
        <v>9.0750513045535497E-3</v>
      </c>
      <c r="S700" s="330">
        <v>0.31748927822413597</v>
      </c>
      <c r="T700" s="330">
        <v>0.40648355420381799</v>
      </c>
      <c r="U700" s="330">
        <v>0.39724216423591402</v>
      </c>
      <c r="V700" s="10">
        <v>0</v>
      </c>
      <c r="W700" s="10">
        <v>3.9493915297193598</v>
      </c>
      <c r="X700" s="10">
        <v>3.8625194325517498</v>
      </c>
      <c r="Z700" s="331">
        <f t="shared" si="145"/>
        <v>2</v>
      </c>
      <c r="AA700" s="331">
        <f t="shared" si="146"/>
        <v>1</v>
      </c>
      <c r="AB700" s="331">
        <f t="shared" si="147"/>
        <v>1</v>
      </c>
      <c r="AC700" s="79">
        <f t="shared" si="148"/>
        <v>0</v>
      </c>
      <c r="AD700" s="79">
        <f t="shared" si="149"/>
        <v>-1</v>
      </c>
      <c r="AE700" s="79">
        <f t="shared" si="150"/>
        <v>-1</v>
      </c>
    </row>
    <row r="701" spans="1:31" x14ac:dyDescent="0.2">
      <c r="A701" s="7" t="s">
        <v>202</v>
      </c>
      <c r="B701" s="9">
        <v>1.4577128461044699</v>
      </c>
      <c r="C701" s="9">
        <v>1.318820603474</v>
      </c>
      <c r="D701" s="219">
        <v>1.2920424714548899</v>
      </c>
      <c r="E701" s="330">
        <v>0.65447651896181702</v>
      </c>
      <c r="F701" s="330">
        <v>0.67951964303627999</v>
      </c>
      <c r="G701" s="330">
        <v>0.75895157892529497</v>
      </c>
      <c r="H701" s="10">
        <v>0.738260731542559</v>
      </c>
      <c r="I701" s="10">
        <v>1.31598644467092</v>
      </c>
      <c r="J701" s="10">
        <v>0.60459857677494999</v>
      </c>
      <c r="L701" s="330">
        <v>0.45780054713705698</v>
      </c>
      <c r="M701" s="330">
        <v>0.48044024471839197</v>
      </c>
      <c r="N701" s="330">
        <v>0.54615993358086501</v>
      </c>
      <c r="O701" s="10">
        <v>9.6506423986860695E-3</v>
      </c>
      <c r="P701" s="10">
        <v>0.142778110580738</v>
      </c>
      <c r="Q701" s="10">
        <v>7.9033929476626207E-3</v>
      </c>
      <c r="S701" s="330">
        <v>0.90676905144780995</v>
      </c>
      <c r="T701" s="330">
        <v>0.93318841481385695</v>
      </c>
      <c r="U701" s="330">
        <v>1.02687504322606</v>
      </c>
      <c r="V701" s="10">
        <v>4.1075022664421796</v>
      </c>
      <c r="W701" s="10">
        <v>4.7660562902932098</v>
      </c>
      <c r="X701" s="10">
        <v>3.36383870668823</v>
      </c>
      <c r="Z701" s="331">
        <f t="shared" si="145"/>
        <v>2</v>
      </c>
      <c r="AA701" s="331">
        <f t="shared" si="146"/>
        <v>2</v>
      </c>
      <c r="AB701" s="331">
        <f t="shared" si="147"/>
        <v>2</v>
      </c>
      <c r="AC701" s="79">
        <f t="shared" si="148"/>
        <v>-1</v>
      </c>
      <c r="AD701" s="79">
        <f t="shared" si="149"/>
        <v>-1</v>
      </c>
      <c r="AE701" s="79">
        <f t="shared" si="150"/>
        <v>1</v>
      </c>
    </row>
    <row r="702" spans="1:31" x14ac:dyDescent="0.2">
      <c r="A702" s="7" t="s">
        <v>203</v>
      </c>
      <c r="B702" s="9">
        <v>92.789237391009607</v>
      </c>
      <c r="C702" s="9">
        <v>92.382611530487296</v>
      </c>
      <c r="D702" s="219">
        <v>92.701524530980507</v>
      </c>
      <c r="E702" s="330">
        <v>84.552707841870301</v>
      </c>
      <c r="F702" s="330">
        <v>83.921551753679097</v>
      </c>
      <c r="G702" s="330">
        <v>84.826001873691894</v>
      </c>
      <c r="H702" s="10">
        <v>79.554476489297898</v>
      </c>
      <c r="I702" s="10">
        <v>74.958054563055001</v>
      </c>
      <c r="J702" s="10">
        <v>77.113366468471995</v>
      </c>
      <c r="L702" s="330">
        <v>82.110975228928595</v>
      </c>
      <c r="M702" s="330">
        <v>81.511162380255598</v>
      </c>
      <c r="N702" s="330">
        <v>82.4244559556344</v>
      </c>
      <c r="O702" s="10">
        <v>65.560771881811903</v>
      </c>
      <c r="P702" s="10">
        <v>61.559189990914099</v>
      </c>
      <c r="Q702" s="10">
        <v>63.691774715114697</v>
      </c>
      <c r="S702" s="330">
        <v>87.0484794827331</v>
      </c>
      <c r="T702" s="330">
        <v>86.385010485522798</v>
      </c>
      <c r="U702" s="330">
        <v>87.279661184028399</v>
      </c>
      <c r="V702" s="10">
        <v>95.639697993696601</v>
      </c>
      <c r="W702" s="10">
        <v>90.398490176241097</v>
      </c>
      <c r="X702" s="10">
        <v>92.522252841417796</v>
      </c>
      <c r="Z702" s="331">
        <f t="shared" si="145"/>
        <v>2</v>
      </c>
      <c r="AA702" s="331">
        <f t="shared" si="146"/>
        <v>2</v>
      </c>
      <c r="AB702" s="331">
        <f t="shared" si="147"/>
        <v>2</v>
      </c>
      <c r="AC702" s="79">
        <f t="shared" si="148"/>
        <v>1</v>
      </c>
      <c r="AD702" s="79">
        <f t="shared" si="149"/>
        <v>1</v>
      </c>
      <c r="AE702" s="79">
        <f t="shared" si="150"/>
        <v>1</v>
      </c>
    </row>
    <row r="703" spans="1:31" x14ac:dyDescent="0.2">
      <c r="A703" s="7" t="s">
        <v>204</v>
      </c>
      <c r="B703" s="9">
        <v>1.13112735315682</v>
      </c>
      <c r="C703" s="9">
        <v>1.2529802288183101</v>
      </c>
      <c r="D703" s="219">
        <v>1.32568986961436</v>
      </c>
      <c r="E703" s="330">
        <v>1.12973096711196</v>
      </c>
      <c r="F703" s="330">
        <v>1.1269530469482001</v>
      </c>
      <c r="G703" s="330">
        <v>1.29636066666613</v>
      </c>
      <c r="H703" s="10">
        <v>1.31738813669689</v>
      </c>
      <c r="I703" s="10">
        <v>1.30674719752386</v>
      </c>
      <c r="J703" s="10">
        <v>0.60459857677494999</v>
      </c>
      <c r="L703" s="330">
        <v>0.86568985854719105</v>
      </c>
      <c r="M703" s="330">
        <v>0.86561096088677503</v>
      </c>
      <c r="N703" s="330">
        <v>1.0156724743860399</v>
      </c>
      <c r="O703" s="10">
        <v>0.14256158433230601</v>
      </c>
      <c r="P703" s="10">
        <v>0.14243991914750601</v>
      </c>
      <c r="Q703" s="10">
        <v>7.9033929476626207E-3</v>
      </c>
      <c r="S703" s="330">
        <v>1.4487988758706101</v>
      </c>
      <c r="T703" s="330">
        <v>1.44227960429963</v>
      </c>
      <c r="U703" s="330">
        <v>1.6305095716211599</v>
      </c>
      <c r="V703" s="10">
        <v>4.7722166990022297</v>
      </c>
      <c r="W703" s="10">
        <v>4.7306415864773204</v>
      </c>
      <c r="X703" s="10">
        <v>3.36383870668823</v>
      </c>
      <c r="Z703" s="331">
        <f t="shared" si="145"/>
        <v>1</v>
      </c>
      <c r="AA703" s="331">
        <f t="shared" si="146"/>
        <v>1</v>
      </c>
      <c r="AB703" s="331">
        <f t="shared" si="147"/>
        <v>1</v>
      </c>
      <c r="AC703" s="79">
        <f t="shared" si="148"/>
        <v>-1</v>
      </c>
      <c r="AD703" s="79">
        <f t="shared" si="149"/>
        <v>-1</v>
      </c>
      <c r="AE703" s="79">
        <f t="shared" si="150"/>
        <v>1</v>
      </c>
    </row>
    <row r="704" spans="1:31" x14ac:dyDescent="0.2">
      <c r="A704" s="7" t="s">
        <v>205</v>
      </c>
      <c r="B704" s="9">
        <v>0.57257972611380503</v>
      </c>
      <c r="C704" s="9">
        <v>0.57697185029875098</v>
      </c>
      <c r="D704" s="219">
        <v>0.57649721508034701</v>
      </c>
      <c r="E704" s="330">
        <v>0.59476644772300802</v>
      </c>
      <c r="F704" s="330">
        <v>0.61525034339472595</v>
      </c>
      <c r="G704" s="330">
        <v>0.59013347575575703</v>
      </c>
      <c r="H704" s="10">
        <v>1.37778844288091</v>
      </c>
      <c r="I704" s="10">
        <v>1.3353058768480801</v>
      </c>
      <c r="J704" s="10">
        <v>1.29530113322658</v>
      </c>
      <c r="L704" s="330">
        <v>0.40635105614630501</v>
      </c>
      <c r="M704" s="330">
        <v>0.42573059738027302</v>
      </c>
      <c r="N704" s="330">
        <v>0.40591522856147899</v>
      </c>
      <c r="O704" s="10">
        <v>0.154743010088844</v>
      </c>
      <c r="P704" s="10">
        <v>0.14997168240193701</v>
      </c>
      <c r="Q704" s="10">
        <v>0.14547864540644601</v>
      </c>
      <c r="S704" s="330">
        <v>0.84017968487920502</v>
      </c>
      <c r="T704" s="330">
        <v>0.86014242240493699</v>
      </c>
      <c r="U704" s="330">
        <v>0.82910383133358501</v>
      </c>
      <c r="V704" s="10">
        <v>4.9744149284694403</v>
      </c>
      <c r="W704" s="10">
        <v>4.8210344063977599</v>
      </c>
      <c r="X704" s="10">
        <v>4.6765998998458898</v>
      </c>
      <c r="Z704" s="331">
        <f t="shared" si="145"/>
        <v>-1</v>
      </c>
      <c r="AA704" s="331">
        <f t="shared" si="146"/>
        <v>-1</v>
      </c>
      <c r="AB704" s="331">
        <f t="shared" si="147"/>
        <v>-1</v>
      </c>
      <c r="AC704" s="79">
        <f t="shared" si="148"/>
        <v>-1</v>
      </c>
      <c r="AD704" s="79">
        <f t="shared" si="149"/>
        <v>-1</v>
      </c>
      <c r="AE704" s="79">
        <f t="shared" si="150"/>
        <v>-1</v>
      </c>
    </row>
    <row r="705" spans="1:31" x14ac:dyDescent="0.2">
      <c r="A705" s="7" t="s">
        <v>206</v>
      </c>
      <c r="B705" s="9">
        <v>7.1656536359357403</v>
      </c>
      <c r="C705" s="9">
        <v>6.8963109750689497</v>
      </c>
      <c r="D705" s="219">
        <v>6.5818085654395899</v>
      </c>
      <c r="E705" s="330">
        <v>9.3363243840793402</v>
      </c>
      <c r="F705" s="330">
        <v>9.0778624419871097</v>
      </c>
      <c r="G705" s="330">
        <v>8.2510714649315595</v>
      </c>
      <c r="H705" s="10">
        <v>4.7252310039026204</v>
      </c>
      <c r="I705" s="10">
        <v>5.3446031813020696</v>
      </c>
      <c r="J705" s="10">
        <v>7.2453978793846696</v>
      </c>
      <c r="L705" s="330">
        <v>8.5396266033043293</v>
      </c>
      <c r="M705" s="330">
        <v>8.2981873896013596</v>
      </c>
      <c r="N705" s="330">
        <v>7.5137651214346297</v>
      </c>
      <c r="O705" s="10">
        <v>1.8849304164574501</v>
      </c>
      <c r="P705" s="10">
        <v>2.29314618571826</v>
      </c>
      <c r="Q705" s="10">
        <v>3.60448470630197</v>
      </c>
      <c r="S705" s="330">
        <v>10.187221583324</v>
      </c>
      <c r="T705" s="330">
        <v>9.9109625536166206</v>
      </c>
      <c r="U705" s="330">
        <v>9.0410741277530295</v>
      </c>
      <c r="V705" s="10">
        <v>9.7506031112710705</v>
      </c>
      <c r="W705" s="10">
        <v>10.5454604225936</v>
      </c>
      <c r="X705" s="10">
        <v>12.976568451475201</v>
      </c>
      <c r="Z705" s="331">
        <f t="shared" si="145"/>
        <v>-2</v>
      </c>
      <c r="AA705" s="331">
        <f t="shared" si="146"/>
        <v>-2</v>
      </c>
      <c r="AB705" s="331">
        <f t="shared" si="147"/>
        <v>-2</v>
      </c>
      <c r="AC705" s="79">
        <f t="shared" si="148"/>
        <v>1</v>
      </c>
      <c r="AD705" s="79">
        <f t="shared" si="149"/>
        <v>1</v>
      </c>
      <c r="AE705" s="79">
        <f t="shared" si="150"/>
        <v>1</v>
      </c>
    </row>
    <row r="706" spans="1:31" x14ac:dyDescent="0.2">
      <c r="A706" s="7" t="s">
        <v>207</v>
      </c>
      <c r="B706" s="9">
        <v>8.1002509667174394</v>
      </c>
      <c r="C706" s="9">
        <v>7.7844454390792803</v>
      </c>
      <c r="D706" s="219">
        <v>7.6741974677630997</v>
      </c>
      <c r="E706" s="330">
        <v>6.8188701543769801</v>
      </c>
      <c r="F706" s="330">
        <v>6.7124511982646604</v>
      </c>
      <c r="G706" s="330">
        <v>6.8583917337488201</v>
      </c>
      <c r="H706" s="10">
        <v>5.4557591649430597</v>
      </c>
      <c r="I706" s="10">
        <v>4.5883289420991202</v>
      </c>
      <c r="J706" s="10">
        <v>5.2746249895469504</v>
      </c>
      <c r="L706" s="330">
        <v>6.1385000227995699</v>
      </c>
      <c r="M706" s="330">
        <v>6.0447862205976204</v>
      </c>
      <c r="N706" s="330">
        <v>6.18759073517879</v>
      </c>
      <c r="O706" s="10">
        <v>2.3410958656351899</v>
      </c>
      <c r="P706" s="10">
        <v>1.83010186772537</v>
      </c>
      <c r="Q706" s="10">
        <v>2.2654830332786502</v>
      </c>
      <c r="S706" s="330">
        <v>7.5539169975429896</v>
      </c>
      <c r="T706" s="330">
        <v>7.43362039242239</v>
      </c>
      <c r="U706" s="330">
        <v>7.58198912968348</v>
      </c>
      <c r="V706" s="10">
        <v>10.7643442761978</v>
      </c>
      <c r="W706" s="10">
        <v>9.4684875656672904</v>
      </c>
      <c r="X706" s="10">
        <v>10.4033611165779</v>
      </c>
      <c r="Z706" s="331">
        <f t="shared" si="145"/>
        <v>2</v>
      </c>
      <c r="AA706" s="331">
        <f t="shared" si="146"/>
        <v>2</v>
      </c>
      <c r="AB706" s="331">
        <f t="shared" si="147"/>
        <v>2</v>
      </c>
      <c r="AC706" s="79">
        <f t="shared" si="148"/>
        <v>1</v>
      </c>
      <c r="AD706" s="79">
        <f t="shared" si="149"/>
        <v>1</v>
      </c>
      <c r="AE706" s="79">
        <f t="shared" si="150"/>
        <v>1</v>
      </c>
    </row>
    <row r="707" spans="1:31" x14ac:dyDescent="0.2">
      <c r="A707" s="7" t="s">
        <v>796</v>
      </c>
      <c r="B707" s="9">
        <v>3.20088462364052</v>
      </c>
      <c r="C707" s="9">
        <v>3.2911687077654399</v>
      </c>
      <c r="D707" s="219">
        <v>3.2181301040817898</v>
      </c>
      <c r="E707" s="330">
        <v>2.9745344773121398</v>
      </c>
      <c r="F707" s="330">
        <v>3.22362710153992</v>
      </c>
      <c r="G707" s="330">
        <v>3.1811614828534802</v>
      </c>
      <c r="H707" s="10">
        <v>2.7777032310560101</v>
      </c>
      <c r="I707" s="10">
        <v>4.0796113782704104</v>
      </c>
      <c r="J707" s="10">
        <v>3.976330508587</v>
      </c>
      <c r="L707" s="330">
        <v>2.5318781539351698</v>
      </c>
      <c r="M707" s="330">
        <v>2.7666555172528802</v>
      </c>
      <c r="N707" s="330">
        <v>2.7302702080509502</v>
      </c>
      <c r="O707" s="10">
        <v>0.74033585324870499</v>
      </c>
      <c r="P707" s="10">
        <v>1.4828370682562</v>
      </c>
      <c r="Q707" s="10">
        <v>1.4469340578773</v>
      </c>
      <c r="S707" s="330">
        <v>3.4721778398470899</v>
      </c>
      <c r="T707" s="330">
        <v>3.73441221567409</v>
      </c>
      <c r="U707" s="330">
        <v>3.6851502628592199</v>
      </c>
      <c r="V707" s="10">
        <v>7.1263216001830596</v>
      </c>
      <c r="W707" s="10">
        <v>8.8925573935267206</v>
      </c>
      <c r="X707" s="10">
        <v>8.6643962066722597</v>
      </c>
      <c r="Z707" s="331">
        <f t="shared" si="145"/>
        <v>1</v>
      </c>
      <c r="AA707" s="331">
        <f t="shared" si="146"/>
        <v>1</v>
      </c>
      <c r="AB707" s="331">
        <f t="shared" si="147"/>
        <v>1</v>
      </c>
      <c r="AC707" s="79">
        <f t="shared" si="148"/>
        <v>1</v>
      </c>
      <c r="AD707" s="79">
        <f t="shared" si="149"/>
        <v>-1</v>
      </c>
      <c r="AE707" s="79">
        <f t="shared" si="150"/>
        <v>-1</v>
      </c>
    </row>
    <row r="708" spans="1:31" x14ac:dyDescent="0.2">
      <c r="A708" s="7" t="s">
        <v>797</v>
      </c>
      <c r="B708" s="9">
        <v>2.5368795180222801</v>
      </c>
      <c r="C708" s="9">
        <v>2.6643925674388398</v>
      </c>
      <c r="D708" s="219">
        <v>2.5980990188622202</v>
      </c>
      <c r="E708" s="330">
        <v>2.6601266128094001</v>
      </c>
      <c r="F708" s="330">
        <v>2.8486733428532802</v>
      </c>
      <c r="G708" s="330">
        <v>2.67212461555054</v>
      </c>
      <c r="H708" s="10">
        <v>3.37707088235492</v>
      </c>
      <c r="I708" s="10">
        <v>2.73067437515085</v>
      </c>
      <c r="J708" s="10">
        <v>1.4078548445341099</v>
      </c>
      <c r="L708" s="330">
        <v>2.2397503462897501</v>
      </c>
      <c r="M708" s="330">
        <v>2.4185410917186601</v>
      </c>
      <c r="N708" s="330">
        <v>2.2611490692084599</v>
      </c>
      <c r="O708" s="10">
        <v>1.0793210115698499</v>
      </c>
      <c r="P708" s="10">
        <v>0.73132713319737697</v>
      </c>
      <c r="Q708" s="10">
        <v>0.158119846001786</v>
      </c>
      <c r="S708" s="330">
        <v>3.1363431855872199</v>
      </c>
      <c r="T708" s="330">
        <v>3.33314305886302</v>
      </c>
      <c r="U708" s="330">
        <v>3.13611573419232</v>
      </c>
      <c r="V708" s="10">
        <v>7.89856555565426</v>
      </c>
      <c r="W708" s="10">
        <v>6.99814141979334</v>
      </c>
      <c r="X708" s="10">
        <v>5.08296770230191</v>
      </c>
      <c r="Z708" s="331">
        <f t="shared" si="145"/>
        <v>-1</v>
      </c>
      <c r="AA708" s="331">
        <f t="shared" si="146"/>
        <v>-1</v>
      </c>
      <c r="AB708" s="331">
        <f t="shared" si="147"/>
        <v>-1</v>
      </c>
      <c r="AC708" s="79">
        <f t="shared" si="148"/>
        <v>-1</v>
      </c>
      <c r="AD708" s="79">
        <f t="shared" si="149"/>
        <v>1</v>
      </c>
      <c r="AE708" s="79">
        <f t="shared" si="150"/>
        <v>1</v>
      </c>
    </row>
    <row r="709" spans="1:31" x14ac:dyDescent="0.2">
      <c r="A709" s="7" t="s">
        <v>210</v>
      </c>
      <c r="B709" s="9">
        <v>5.2611155186607803</v>
      </c>
      <c r="C709" s="9">
        <v>5.4311799025204897</v>
      </c>
      <c r="D709" s="220">
        <v>5.5491893258186504</v>
      </c>
      <c r="E709" s="330">
        <v>4.6856532861976499</v>
      </c>
      <c r="F709" s="330">
        <v>4.77363483012505</v>
      </c>
      <c r="G709" s="381">
        <v>4.7530595719224698</v>
      </c>
      <c r="H709" s="10">
        <v>4.2490521214970496</v>
      </c>
      <c r="I709" s="294">
        <v>3.4318835504586498</v>
      </c>
      <c r="J709" s="10">
        <v>3.3508065443739801</v>
      </c>
      <c r="L709" s="330">
        <v>4.1215989197188501</v>
      </c>
      <c r="M709" s="330">
        <v>4.2111541075947603</v>
      </c>
      <c r="N709" s="330">
        <v>4.1982905083164299</v>
      </c>
      <c r="O709" s="10">
        <v>1.5505240989198501</v>
      </c>
      <c r="P709" s="10">
        <v>1.10467273303073</v>
      </c>
      <c r="Q709" s="10">
        <v>1.07794199354204</v>
      </c>
      <c r="S709" s="330">
        <v>5.3052133139827999</v>
      </c>
      <c r="T709" s="330">
        <v>5.3902268541213596</v>
      </c>
      <c r="U709" s="330">
        <v>5.36066844967407</v>
      </c>
      <c r="V709" s="10">
        <v>9.2505917790768208</v>
      </c>
      <c r="W709" s="10">
        <v>8.0113512498953092</v>
      </c>
      <c r="X709" s="10">
        <v>7.8233320748427504</v>
      </c>
      <c r="Z709" s="331">
        <f t="shared" si="145"/>
        <v>1</v>
      </c>
      <c r="AA709" s="331">
        <f t="shared" si="146"/>
        <v>2</v>
      </c>
      <c r="AB709" s="331">
        <f t="shared" si="147"/>
        <v>2</v>
      </c>
      <c r="AC709" s="79">
        <f t="shared" si="148"/>
        <v>1</v>
      </c>
      <c r="AD709" s="79">
        <f t="shared" si="149"/>
        <v>1</v>
      </c>
      <c r="AE709" s="79">
        <f t="shared" si="150"/>
        <v>1</v>
      </c>
    </row>
    <row r="710" spans="1:31" x14ac:dyDescent="0.2">
      <c r="A710" s="7" t="s">
        <v>798</v>
      </c>
      <c r="B710" s="9">
        <v>10.683334580459499</v>
      </c>
      <c r="C710" s="9">
        <v>10.668131804944601</v>
      </c>
      <c r="D710" s="219">
        <v>11.194303993601</v>
      </c>
      <c r="E710" s="330">
        <v>9.1713695304812202</v>
      </c>
      <c r="F710" s="330">
        <v>9.0973961098639293</v>
      </c>
      <c r="G710" s="330">
        <v>10.0035884952818</v>
      </c>
      <c r="H710" s="10">
        <v>11.163345111469701</v>
      </c>
      <c r="I710" s="10">
        <v>8.6755132254344804</v>
      </c>
      <c r="J710" s="10">
        <v>9.2618601758982209</v>
      </c>
      <c r="L710" s="330">
        <v>8.3827049173841601</v>
      </c>
      <c r="M710" s="330">
        <v>8.3184096089021207</v>
      </c>
      <c r="N710" s="330">
        <v>9.1932050676041595</v>
      </c>
      <c r="O710" s="10">
        <v>6.3652870887867996</v>
      </c>
      <c r="P710" s="10">
        <v>4.6037775483042704</v>
      </c>
      <c r="Q710" s="10">
        <v>5.0514816435403702</v>
      </c>
      <c r="S710" s="330">
        <v>10.014131315398499</v>
      </c>
      <c r="T710" s="330">
        <v>9.9295951885205493</v>
      </c>
      <c r="U710" s="330">
        <v>10.8661906951654</v>
      </c>
      <c r="V710" s="10">
        <v>18.146214589787899</v>
      </c>
      <c r="W710" s="10">
        <v>14.8531041347941</v>
      </c>
      <c r="X710" s="10">
        <v>15.5524365502691</v>
      </c>
      <c r="Z710" s="331">
        <f t="shared" si="145"/>
        <v>2</v>
      </c>
      <c r="AA710" s="331">
        <f t="shared" si="146"/>
        <v>2</v>
      </c>
      <c r="AB710" s="331">
        <f t="shared" si="147"/>
        <v>2</v>
      </c>
      <c r="AC710" s="79">
        <f t="shared" si="148"/>
        <v>-1</v>
      </c>
      <c r="AD710" s="79">
        <f t="shared" si="149"/>
        <v>1</v>
      </c>
      <c r="AE710" s="79">
        <f t="shared" si="150"/>
        <v>1</v>
      </c>
    </row>
    <row r="711" spans="1:31" x14ac:dyDescent="0.2">
      <c r="A711" s="7" t="s">
        <v>212</v>
      </c>
      <c r="B711" s="9">
        <v>1.11633771501365</v>
      </c>
      <c r="C711" s="9">
        <v>1.1463524383269399</v>
      </c>
      <c r="D711" s="219">
        <v>1.2273358806318799</v>
      </c>
      <c r="E711" s="330">
        <v>0.732915139848345</v>
      </c>
      <c r="F711" s="330">
        <v>0.89422163479904104</v>
      </c>
      <c r="G711" s="330">
        <v>1.02871665111315</v>
      </c>
      <c r="H711" s="10">
        <v>0.738260731542559</v>
      </c>
      <c r="I711" s="10">
        <v>1.42892473518653</v>
      </c>
      <c r="J711" s="10">
        <v>1.39815623503481</v>
      </c>
      <c r="L711" s="330">
        <v>0.52313922945094105</v>
      </c>
      <c r="M711" s="330">
        <v>0.66088077872613205</v>
      </c>
      <c r="N711" s="330">
        <v>0.77819235902861505</v>
      </c>
      <c r="O711" s="10">
        <v>9.6506423986860695E-3</v>
      </c>
      <c r="P711" s="10">
        <v>0.16045974546258401</v>
      </c>
      <c r="Q711" s="10">
        <v>0.157000710016269</v>
      </c>
      <c r="S711" s="330">
        <v>0.998562984188198</v>
      </c>
      <c r="T711" s="330">
        <v>1.18299674408668</v>
      </c>
      <c r="U711" s="330">
        <v>1.33394244963342</v>
      </c>
      <c r="V711" s="10">
        <v>4.1075022664421796</v>
      </c>
      <c r="W711" s="10">
        <v>5.1591171350452996</v>
      </c>
      <c r="X711" s="10">
        <v>5.0480393173218596</v>
      </c>
      <c r="Z711" s="331">
        <f t="shared" si="145"/>
        <v>2</v>
      </c>
      <c r="AA711" s="331">
        <f t="shared" si="146"/>
        <v>1</v>
      </c>
      <c r="AB711" s="331">
        <f t="shared" si="147"/>
        <v>1</v>
      </c>
      <c r="AC711" s="79">
        <f t="shared" si="148"/>
        <v>-1</v>
      </c>
      <c r="AD711" s="79">
        <f t="shared" si="149"/>
        <v>-1</v>
      </c>
      <c r="AE711" s="79">
        <f t="shared" si="150"/>
        <v>-1</v>
      </c>
    </row>
    <row r="712" spans="1:31" x14ac:dyDescent="0.2">
      <c r="A712" s="7" t="s">
        <v>248</v>
      </c>
      <c r="B712" s="9">
        <v>18.084851121402799</v>
      </c>
      <c r="C712" s="9">
        <v>17.888300531123001</v>
      </c>
      <c r="D712" s="219">
        <v>17.678812527240101</v>
      </c>
      <c r="E712" s="330">
        <v>15.3991825501927</v>
      </c>
      <c r="F712" s="330">
        <v>15.243414876628</v>
      </c>
      <c r="G712" s="330">
        <v>15.303949137406001</v>
      </c>
      <c r="H712" s="10">
        <v>10.1303192983877</v>
      </c>
      <c r="I712" s="10">
        <v>8.4507191764085796</v>
      </c>
      <c r="J712" s="10">
        <v>10.2527078474776</v>
      </c>
      <c r="L712" s="330">
        <v>14.3764268034328</v>
      </c>
      <c r="M712" s="330">
        <v>14.2330278010539</v>
      </c>
      <c r="N712" s="330">
        <v>14.298875164509001</v>
      </c>
      <c r="O712" s="10">
        <v>5.6524774566526501</v>
      </c>
      <c r="P712" s="10">
        <v>4.4868616443761304</v>
      </c>
      <c r="Q712" s="10">
        <v>5.8507421648352</v>
      </c>
      <c r="S712" s="330">
        <v>16.4753889087659</v>
      </c>
      <c r="T712" s="330">
        <v>16.306510020868</v>
      </c>
      <c r="U712" s="330">
        <v>16.3609525635203</v>
      </c>
      <c r="V712" s="10">
        <v>16.728901441542099</v>
      </c>
      <c r="W712" s="10">
        <v>14.4646385949546</v>
      </c>
      <c r="X712" s="10">
        <v>16.659123039751599</v>
      </c>
      <c r="Z712" s="331">
        <f t="shared" si="145"/>
        <v>2</v>
      </c>
      <c r="AA712" s="331">
        <f t="shared" si="146"/>
        <v>2</v>
      </c>
      <c r="AB712" s="331">
        <f t="shared" si="147"/>
        <v>2</v>
      </c>
      <c r="AC712" s="79">
        <f t="shared" si="148"/>
        <v>1</v>
      </c>
      <c r="AD712" s="79">
        <f t="shared" si="149"/>
        <v>2</v>
      </c>
      <c r="AE712" s="79">
        <f t="shared" si="150"/>
        <v>1</v>
      </c>
    </row>
    <row r="713" spans="1:31" x14ac:dyDescent="0.2">
      <c r="A713" s="7" t="s">
        <v>249</v>
      </c>
      <c r="B713" s="9">
        <v>2.4572126366335598</v>
      </c>
      <c r="C713" s="9">
        <v>2.5732260571350798</v>
      </c>
      <c r="D713" s="219">
        <v>2.5900623822950002</v>
      </c>
      <c r="E713" s="330">
        <v>1.7943738056129399</v>
      </c>
      <c r="F713" s="330">
        <v>1.9345497620457399</v>
      </c>
      <c r="G713" s="330">
        <v>1.94202396878729</v>
      </c>
      <c r="H713" s="10">
        <v>1.2116551978293399</v>
      </c>
      <c r="I713" s="10">
        <v>0</v>
      </c>
      <c r="J713" s="10">
        <v>0</v>
      </c>
      <c r="L713" s="330">
        <v>1.4560913453947499</v>
      </c>
      <c r="M713" s="330">
        <v>1.5846544494180299</v>
      </c>
      <c r="N713" s="330">
        <v>1.5937351157074</v>
      </c>
      <c r="O713" s="10">
        <v>0.13592281095751799</v>
      </c>
      <c r="P713" s="10">
        <v>0</v>
      </c>
      <c r="Q713" s="10">
        <v>0</v>
      </c>
      <c r="S713" s="330">
        <v>2.18752379574941</v>
      </c>
      <c r="T713" s="330">
        <v>2.3385604086945402</v>
      </c>
      <c r="U713" s="330">
        <v>2.3436435322792799</v>
      </c>
      <c r="V713" s="10">
        <v>4.3750761880014801</v>
      </c>
      <c r="W713" s="10">
        <v>0</v>
      </c>
      <c r="X713" s="10">
        <v>0</v>
      </c>
      <c r="Z713" s="331">
        <f t="shared" si="145"/>
        <v>2</v>
      </c>
      <c r="AA713" s="331">
        <f t="shared" si="146"/>
        <v>2</v>
      </c>
      <c r="AB713" s="331">
        <f t="shared" si="147"/>
        <v>2</v>
      </c>
      <c r="AC713" s="79">
        <f t="shared" si="148"/>
        <v>1</v>
      </c>
      <c r="AD713" s="79">
        <f t="shared" si="149"/>
        <v>0</v>
      </c>
      <c r="AE713" s="79">
        <f t="shared" si="150"/>
        <v>0</v>
      </c>
    </row>
    <row r="714" spans="1:31" x14ac:dyDescent="0.2">
      <c r="A714" s="7" t="s">
        <v>250</v>
      </c>
      <c r="B714" s="9">
        <v>3.9463947544337201</v>
      </c>
      <c r="C714" s="9">
        <v>3.9347783796053299</v>
      </c>
      <c r="D714" s="219">
        <v>3.97979906306775</v>
      </c>
      <c r="E714" s="330">
        <v>3.3162455830289201</v>
      </c>
      <c r="F714" s="330">
        <v>3.1028436341418399</v>
      </c>
      <c r="G714" s="330">
        <v>3.2184592580716398</v>
      </c>
      <c r="H714" s="10">
        <v>5.0528857318677103</v>
      </c>
      <c r="I714" s="10">
        <v>3.4833126032014099</v>
      </c>
      <c r="J714" s="10">
        <v>2.6032942236858401</v>
      </c>
      <c r="L714" s="330">
        <v>2.8446769845909801</v>
      </c>
      <c r="M714" s="330">
        <v>2.6518277320863102</v>
      </c>
      <c r="N714" s="330">
        <v>2.7635004023921201</v>
      </c>
      <c r="O714" s="10">
        <v>2.02300377974812</v>
      </c>
      <c r="P714" s="10">
        <v>1.12117381311473</v>
      </c>
      <c r="Q714" s="10">
        <v>0.69854436426023603</v>
      </c>
      <c r="S714" s="330">
        <v>3.8435131207065498</v>
      </c>
      <c r="T714" s="330">
        <v>3.60845702189114</v>
      </c>
      <c r="U714" s="330">
        <v>3.7268354396731098</v>
      </c>
      <c r="V714" s="10">
        <v>10.4136860352246</v>
      </c>
      <c r="W714" s="10">
        <v>8.1315113008784294</v>
      </c>
      <c r="X714" s="10">
        <v>6.6688497624246903</v>
      </c>
      <c r="Z714" s="331">
        <f t="shared" si="145"/>
        <v>2</v>
      </c>
      <c r="AA714" s="331">
        <f t="shared" si="146"/>
        <v>2</v>
      </c>
      <c r="AB714" s="331">
        <f t="shared" si="147"/>
        <v>2</v>
      </c>
      <c r="AC714" s="79">
        <f t="shared" si="148"/>
        <v>-1</v>
      </c>
      <c r="AD714" s="79">
        <f t="shared" si="149"/>
        <v>-1</v>
      </c>
      <c r="AE714" s="79">
        <f t="shared" si="150"/>
        <v>1</v>
      </c>
    </row>
    <row r="715" spans="1:31" x14ac:dyDescent="0.2">
      <c r="A715" s="7" t="s">
        <v>251</v>
      </c>
      <c r="B715" s="9">
        <v>4.0757850836172604</v>
      </c>
      <c r="C715" s="9">
        <v>4.2796752595193297</v>
      </c>
      <c r="D715" s="219">
        <v>4.2710538297088396</v>
      </c>
      <c r="E715" s="330">
        <v>3.1221871682783302</v>
      </c>
      <c r="F715" s="330">
        <v>3.0822223210648199</v>
      </c>
      <c r="G715" s="330">
        <v>3.1393452332575</v>
      </c>
      <c r="H715" s="10">
        <v>0.738260731542559</v>
      </c>
      <c r="I715" s="10">
        <v>1.38673492959084</v>
      </c>
      <c r="J715" s="10">
        <v>2.5827658699889402</v>
      </c>
      <c r="L715" s="330">
        <v>2.6682672736118001</v>
      </c>
      <c r="M715" s="330">
        <v>2.6355053930283598</v>
      </c>
      <c r="N715" s="330">
        <v>2.6917733796408299</v>
      </c>
      <c r="O715" s="10">
        <v>9.6506423986860695E-3</v>
      </c>
      <c r="P715" s="10">
        <v>0.15490155218600801</v>
      </c>
      <c r="Q715" s="10">
        <v>0.69196803009143903</v>
      </c>
      <c r="S715" s="330">
        <v>3.6310560898909698</v>
      </c>
      <c r="T715" s="330">
        <v>3.58284687442581</v>
      </c>
      <c r="U715" s="330">
        <v>3.6399410469223099</v>
      </c>
      <c r="V715" s="10">
        <v>4.1075022664421796</v>
      </c>
      <c r="W715" s="10">
        <v>5.0092042444812899</v>
      </c>
      <c r="X715" s="10">
        <v>6.6185417975161904</v>
      </c>
      <c r="Z715" s="331">
        <f t="shared" si="145"/>
        <v>2</v>
      </c>
      <c r="AA715" s="331">
        <f t="shared" si="146"/>
        <v>2</v>
      </c>
      <c r="AB715" s="331">
        <f t="shared" si="147"/>
        <v>2</v>
      </c>
      <c r="AC715" s="79">
        <f t="shared" si="148"/>
        <v>1</v>
      </c>
      <c r="AD715" s="79">
        <f t="shared" si="149"/>
        <v>1</v>
      </c>
      <c r="AE715" s="79">
        <f t="shared" si="150"/>
        <v>1</v>
      </c>
    </row>
    <row r="716" spans="1:31" x14ac:dyDescent="0.2">
      <c r="A716" s="7" t="s">
        <v>246</v>
      </c>
      <c r="B716" s="9">
        <v>0</v>
      </c>
      <c r="C716" s="9">
        <v>0</v>
      </c>
      <c r="D716" s="219">
        <v>0</v>
      </c>
      <c r="E716" s="330">
        <v>0</v>
      </c>
      <c r="F716" s="330">
        <v>0</v>
      </c>
      <c r="G716" s="330">
        <v>0</v>
      </c>
      <c r="H716" s="10">
        <v>0</v>
      </c>
      <c r="I716" s="10">
        <v>0</v>
      </c>
      <c r="J716" s="10">
        <v>0</v>
      </c>
      <c r="L716" s="330">
        <v>0</v>
      </c>
      <c r="M716" s="330">
        <v>0</v>
      </c>
      <c r="N716" s="330">
        <v>0</v>
      </c>
      <c r="O716" s="10">
        <v>0</v>
      </c>
      <c r="P716" s="10">
        <v>0</v>
      </c>
      <c r="Q716" s="10">
        <v>0</v>
      </c>
      <c r="S716" s="330">
        <v>0</v>
      </c>
      <c r="T716" s="330">
        <v>0</v>
      </c>
      <c r="U716" s="330">
        <v>0</v>
      </c>
      <c r="V716" s="10">
        <v>0</v>
      </c>
      <c r="W716" s="10">
        <v>0</v>
      </c>
      <c r="X716" s="10">
        <v>0</v>
      </c>
      <c r="Z716" s="331">
        <f t="shared" si="145"/>
        <v>0</v>
      </c>
      <c r="AA716" s="331">
        <f t="shared" si="146"/>
        <v>0</v>
      </c>
      <c r="AB716" s="331">
        <f t="shared" si="147"/>
        <v>0</v>
      </c>
      <c r="AC716" s="79">
        <f t="shared" si="148"/>
        <v>0</v>
      </c>
      <c r="AD716" s="79">
        <f t="shared" si="149"/>
        <v>0</v>
      </c>
      <c r="AE716" s="79">
        <f t="shared" si="150"/>
        <v>0</v>
      </c>
    </row>
    <row r="717" spans="1:31" x14ac:dyDescent="0.2">
      <c r="A717" s="7" t="s">
        <v>213</v>
      </c>
      <c r="B717" s="9">
        <v>0.97544799651501202</v>
      </c>
      <c r="C717" s="9">
        <v>1.1166152655113799</v>
      </c>
      <c r="D717" s="219">
        <v>1.1402983127952899</v>
      </c>
      <c r="E717" s="330">
        <v>0.99896531311325498</v>
      </c>
      <c r="F717" s="330">
        <v>1.12222399757484</v>
      </c>
      <c r="G717" s="330">
        <v>1.00632837188054</v>
      </c>
      <c r="H717" s="10">
        <v>0</v>
      </c>
      <c r="I717" s="10">
        <v>0</v>
      </c>
      <c r="J717" s="10">
        <v>1.4072325542076101</v>
      </c>
      <c r="L717" s="330">
        <v>0.74990690116800596</v>
      </c>
      <c r="M717" s="330">
        <v>0.85990445849152597</v>
      </c>
      <c r="N717" s="330">
        <v>0.75932903579618205</v>
      </c>
      <c r="O717" s="10">
        <v>0</v>
      </c>
      <c r="P717" s="10">
        <v>0</v>
      </c>
      <c r="Q717" s="10">
        <v>0.151226814459864</v>
      </c>
      <c r="S717" s="330">
        <v>1.30406598289987</v>
      </c>
      <c r="T717" s="330">
        <v>1.4392115576437701</v>
      </c>
      <c r="U717" s="330">
        <v>1.30779279261429</v>
      </c>
      <c r="V717" s="10">
        <v>0</v>
      </c>
      <c r="W717" s="10">
        <v>0</v>
      </c>
      <c r="X717" s="10">
        <v>5.1007858667082804</v>
      </c>
      <c r="Z717" s="331">
        <f t="shared" si="145"/>
        <v>-1</v>
      </c>
      <c r="AA717" s="331">
        <f t="shared" si="146"/>
        <v>-1</v>
      </c>
      <c r="AB717" s="331">
        <f t="shared" si="147"/>
        <v>1</v>
      </c>
      <c r="AC717" s="79">
        <f t="shared" si="148"/>
        <v>0</v>
      </c>
      <c r="AD717" s="79">
        <f t="shared" si="149"/>
        <v>0</v>
      </c>
      <c r="AE717" s="79">
        <f t="shared" si="150"/>
        <v>-1</v>
      </c>
    </row>
    <row r="718" spans="1:31" x14ac:dyDescent="0.2">
      <c r="A718" s="7" t="s">
        <v>214</v>
      </c>
      <c r="B718" s="9">
        <v>1.2129296943275401</v>
      </c>
      <c r="C718" s="9">
        <v>1.26107918871355</v>
      </c>
      <c r="D718" s="219">
        <v>1.1859217625922001</v>
      </c>
      <c r="E718" s="330">
        <v>0.93542080922636595</v>
      </c>
      <c r="F718" s="330">
        <v>1.1424022373252301</v>
      </c>
      <c r="G718" s="330">
        <v>1.1837860820901001</v>
      </c>
      <c r="H718" s="10">
        <v>0.738260731542559</v>
      </c>
      <c r="I718" s="10">
        <v>0</v>
      </c>
      <c r="J718" s="10">
        <v>1.2971633462616701</v>
      </c>
      <c r="L718" s="330">
        <v>0.69140947022316201</v>
      </c>
      <c r="M718" s="330">
        <v>0.87539198201797297</v>
      </c>
      <c r="N718" s="330">
        <v>0.91517916119218001</v>
      </c>
      <c r="O718" s="10">
        <v>9.6506423986860695E-3</v>
      </c>
      <c r="P718" s="10">
        <v>0</v>
      </c>
      <c r="Q718" s="10">
        <v>0.141502988163865</v>
      </c>
      <c r="S718" s="330">
        <v>1.2374013636563901</v>
      </c>
      <c r="T718" s="330">
        <v>1.4650580701275</v>
      </c>
      <c r="U718" s="330">
        <v>1.5064708940109801</v>
      </c>
      <c r="V718" s="10">
        <v>4.1075022664421796</v>
      </c>
      <c r="W718" s="10">
        <v>0</v>
      </c>
      <c r="X718" s="10">
        <v>4.6956296181077999</v>
      </c>
      <c r="Z718" s="331">
        <f t="shared" si="145"/>
        <v>1</v>
      </c>
      <c r="AA718" s="331">
        <f t="shared" si="146"/>
        <v>1</v>
      </c>
      <c r="AB718" s="331">
        <f t="shared" si="147"/>
        <v>1</v>
      </c>
      <c r="AC718" s="79">
        <f t="shared" si="148"/>
        <v>1</v>
      </c>
      <c r="AD718" s="79">
        <f t="shared" si="149"/>
        <v>0</v>
      </c>
      <c r="AE718" s="79">
        <f t="shared" si="150"/>
        <v>-1</v>
      </c>
    </row>
    <row r="719" spans="1:31" x14ac:dyDescent="0.2">
      <c r="A719" s="7" t="s">
        <v>215</v>
      </c>
      <c r="B719" s="9">
        <v>7.9251658109053498</v>
      </c>
      <c r="C719" s="9">
        <v>7.6107788369165803</v>
      </c>
      <c r="D719" s="219">
        <v>7.4083890783890904</v>
      </c>
      <c r="E719" s="330">
        <v>7.4012194374137303</v>
      </c>
      <c r="F719" s="330">
        <v>6.8153398358172703</v>
      </c>
      <c r="G719" s="330">
        <v>6.4941150371820298</v>
      </c>
      <c r="H719" s="10">
        <v>10.2896648396004</v>
      </c>
      <c r="I719" s="10">
        <v>10.986575021563</v>
      </c>
      <c r="J719" s="10">
        <v>8.1931793460310907</v>
      </c>
      <c r="L719" s="330">
        <v>6.6816690599587503</v>
      </c>
      <c r="M719" s="330">
        <v>6.1318435238527398</v>
      </c>
      <c r="N719" s="330">
        <v>5.8370905866318497</v>
      </c>
      <c r="O719" s="10">
        <v>5.5953098830254797</v>
      </c>
      <c r="P719" s="10">
        <v>6.1152542983713998</v>
      </c>
      <c r="Q719" s="10">
        <v>4.2240950570557603</v>
      </c>
      <c r="S719" s="330">
        <v>8.1769462284447503</v>
      </c>
      <c r="T719" s="330">
        <v>7.5539991324256004</v>
      </c>
      <c r="U719" s="330">
        <v>7.2047045178398896</v>
      </c>
      <c r="V719" s="10">
        <v>17.303333125193799</v>
      </c>
      <c r="W719" s="10">
        <v>18.164990667698401</v>
      </c>
      <c r="X719" s="10">
        <v>14.3198304077785</v>
      </c>
      <c r="Z719" s="331">
        <f t="shared" si="145"/>
        <v>1</v>
      </c>
      <c r="AA719" s="331">
        <f t="shared" si="146"/>
        <v>2</v>
      </c>
      <c r="AB719" s="331">
        <f t="shared" si="147"/>
        <v>2</v>
      </c>
      <c r="AC719" s="79">
        <f t="shared" si="148"/>
        <v>-1</v>
      </c>
      <c r="AD719" s="79">
        <f t="shared" si="149"/>
        <v>-1</v>
      </c>
      <c r="AE719" s="79">
        <f t="shared" si="150"/>
        <v>-1</v>
      </c>
    </row>
    <row r="720" spans="1:31" x14ac:dyDescent="0.2">
      <c r="A720" s="7" t="s">
        <v>216</v>
      </c>
      <c r="B720" s="9">
        <v>0.91553567016058501</v>
      </c>
      <c r="C720" s="9">
        <v>0.94295460096596795</v>
      </c>
      <c r="D720" s="219">
        <v>0.92091708146888096</v>
      </c>
      <c r="E720" s="330">
        <v>0.73061566995754101</v>
      </c>
      <c r="F720" s="330">
        <v>0.75025668886476005</v>
      </c>
      <c r="G720" s="330">
        <v>0.71313547766268304</v>
      </c>
      <c r="H720" s="10">
        <v>0</v>
      </c>
      <c r="I720" s="10">
        <v>0</v>
      </c>
      <c r="J720" s="10">
        <v>0</v>
      </c>
      <c r="L720" s="330">
        <v>0.518405073366072</v>
      </c>
      <c r="M720" s="330">
        <v>0.53471938105742001</v>
      </c>
      <c r="N720" s="330">
        <v>0.50647212813581299</v>
      </c>
      <c r="O720" s="10">
        <v>0</v>
      </c>
      <c r="P720" s="10">
        <v>0</v>
      </c>
      <c r="Q720" s="10">
        <v>0</v>
      </c>
      <c r="S720" s="330">
        <v>1.0001640617901599</v>
      </c>
      <c r="T720" s="330">
        <v>1.02320042718708</v>
      </c>
      <c r="U720" s="330">
        <v>0.97563779569231102</v>
      </c>
      <c r="V720" s="10">
        <v>0</v>
      </c>
      <c r="W720" s="10">
        <v>0</v>
      </c>
      <c r="X720" s="10">
        <v>0</v>
      </c>
      <c r="Z720" s="331">
        <f t="shared" si="145"/>
        <v>1</v>
      </c>
      <c r="AA720" s="331">
        <f t="shared" si="146"/>
        <v>1</v>
      </c>
      <c r="AB720" s="331">
        <f t="shared" si="147"/>
        <v>1</v>
      </c>
      <c r="AC720" s="79">
        <f t="shared" si="148"/>
        <v>0</v>
      </c>
      <c r="AD720" s="79">
        <f t="shared" si="149"/>
        <v>0</v>
      </c>
      <c r="AE720" s="79">
        <f t="shared" si="150"/>
        <v>0</v>
      </c>
    </row>
    <row r="721" spans="1:31" x14ac:dyDescent="0.2">
      <c r="A721" s="7" t="s">
        <v>217</v>
      </c>
      <c r="B721" s="9">
        <v>9.9503391263790597</v>
      </c>
      <c r="C721" s="9">
        <v>9.3000729751640208</v>
      </c>
      <c r="D721" s="219">
        <v>8.4282175526630692</v>
      </c>
      <c r="E721" s="330">
        <v>9.3740780886549597</v>
      </c>
      <c r="F721" s="330">
        <v>8.8279417725536593</v>
      </c>
      <c r="G721" s="330">
        <v>7.8649335934301403</v>
      </c>
      <c r="H721" s="10">
        <v>9.3396976583993805</v>
      </c>
      <c r="I721" s="10">
        <v>7.0815730228972198</v>
      </c>
      <c r="J721" s="10">
        <v>5.5091670573296003</v>
      </c>
      <c r="L721" s="330">
        <v>8.5602544934608797</v>
      </c>
      <c r="M721" s="330">
        <v>8.0482872855657899</v>
      </c>
      <c r="N721" s="330">
        <v>7.1378912526801201</v>
      </c>
      <c r="O721" s="10">
        <v>4.9631660549849101</v>
      </c>
      <c r="P721" s="10">
        <v>3.3891012100436</v>
      </c>
      <c r="Q721" s="10">
        <v>2.3702873451349502</v>
      </c>
      <c r="S721" s="330">
        <v>10.244254011021701</v>
      </c>
      <c r="T721" s="330">
        <v>9.6625807952753302</v>
      </c>
      <c r="U721" s="330">
        <v>8.6457876757535601</v>
      </c>
      <c r="V721" s="10">
        <v>15.979721469285201</v>
      </c>
      <c r="W721" s="10">
        <v>13.025923457727901</v>
      </c>
      <c r="X721" s="10">
        <v>10.859026257159901</v>
      </c>
      <c r="Z721" s="331">
        <f t="shared" si="145"/>
        <v>1</v>
      </c>
      <c r="AA721" s="331">
        <f t="shared" si="146"/>
        <v>1</v>
      </c>
      <c r="AB721" s="331">
        <f t="shared" si="147"/>
        <v>1</v>
      </c>
      <c r="AC721" s="79">
        <f t="shared" si="148"/>
        <v>1</v>
      </c>
      <c r="AD721" s="79">
        <f t="shared" si="149"/>
        <v>1</v>
      </c>
      <c r="AE721" s="79">
        <f t="shared" si="150"/>
        <v>1</v>
      </c>
    </row>
    <row r="722" spans="1:31" x14ac:dyDescent="0.2">
      <c r="A722" s="7" t="s">
        <v>218</v>
      </c>
      <c r="B722" s="9">
        <v>7.1265651424575598</v>
      </c>
      <c r="C722" s="9">
        <v>6.54500337332989</v>
      </c>
      <c r="D722" s="219">
        <v>5.9157079947042703</v>
      </c>
      <c r="E722" s="330">
        <v>6.59569830792136</v>
      </c>
      <c r="F722" s="330">
        <v>6.2347870047031204</v>
      </c>
      <c r="G722" s="330">
        <v>5.5079954579005497</v>
      </c>
      <c r="H722" s="10">
        <v>7.8793825640402497</v>
      </c>
      <c r="I722" s="10">
        <v>6.3624910317304204</v>
      </c>
      <c r="J722" s="10">
        <v>5.5091670573296003</v>
      </c>
      <c r="L722" s="330">
        <v>5.9147812235383999</v>
      </c>
      <c r="M722" s="330">
        <v>5.5819909200342401</v>
      </c>
      <c r="N722" s="330">
        <v>4.9034154654916096</v>
      </c>
      <c r="O722" s="10">
        <v>3.9227870870038299</v>
      </c>
      <c r="P722" s="10">
        <v>2.9021677823600101</v>
      </c>
      <c r="Q722" s="10">
        <v>2.3702873451349502</v>
      </c>
      <c r="S722" s="330">
        <v>7.3333829389580796</v>
      </c>
      <c r="T722" s="330">
        <v>6.9428541956595202</v>
      </c>
      <c r="U722" s="330">
        <v>6.1664497156880902</v>
      </c>
      <c r="V722" s="10">
        <v>14.1074694438101</v>
      </c>
      <c r="W722" s="10">
        <v>12.0806102754359</v>
      </c>
      <c r="X722" s="10">
        <v>10.859026257159901</v>
      </c>
      <c r="Z722" s="331">
        <f t="shared" si="145"/>
        <v>1</v>
      </c>
      <c r="AA722" s="331">
        <f t="shared" si="146"/>
        <v>1</v>
      </c>
      <c r="AB722" s="331">
        <f t="shared" si="147"/>
        <v>1</v>
      </c>
      <c r="AC722" s="79">
        <f t="shared" si="148"/>
        <v>-1</v>
      </c>
      <c r="AD722" s="79">
        <f t="shared" si="149"/>
        <v>-1</v>
      </c>
      <c r="AE722" s="79">
        <f t="shared" si="150"/>
        <v>-1</v>
      </c>
    </row>
    <row r="723" spans="1:31" x14ac:dyDescent="0.2">
      <c r="A723" s="7" t="s">
        <v>219</v>
      </c>
      <c r="B723" s="9">
        <v>7.8833792032615602</v>
      </c>
      <c r="C723" s="9">
        <v>8.0683666485852203</v>
      </c>
      <c r="D723" s="219">
        <v>8.2285544621681392</v>
      </c>
      <c r="E723" s="330">
        <v>8.0218207513577795</v>
      </c>
      <c r="F723" s="330">
        <v>7.8311582226254997</v>
      </c>
      <c r="G723" s="330">
        <v>7.56335685403221</v>
      </c>
      <c r="H723" s="10">
        <v>9.9191892634957899</v>
      </c>
      <c r="I723" s="10">
        <v>8.9331415392395996</v>
      </c>
      <c r="J723" s="10">
        <v>6.7107446482144502</v>
      </c>
      <c r="L723" s="330">
        <v>7.2679943800936098</v>
      </c>
      <c r="M723" s="330">
        <v>7.0950385790809101</v>
      </c>
      <c r="N723" s="330">
        <v>6.8477766938608902</v>
      </c>
      <c r="O723" s="10">
        <v>5.4098316542461999</v>
      </c>
      <c r="P723" s="10">
        <v>4.7413587175495797</v>
      </c>
      <c r="Q723" s="10">
        <v>3.2060049037809799</v>
      </c>
      <c r="S723" s="330">
        <v>8.8323371363457994</v>
      </c>
      <c r="T723" s="330">
        <v>8.6226362806348895</v>
      </c>
      <c r="U723" s="330">
        <v>8.3331571664260498</v>
      </c>
      <c r="V723" s="10">
        <v>16.656459611596699</v>
      </c>
      <c r="W723" s="10">
        <v>15.2928666065438</v>
      </c>
      <c r="X723" s="10">
        <v>12.3528733575711</v>
      </c>
      <c r="Z723" s="331">
        <f t="shared" si="145"/>
        <v>-1</v>
      </c>
      <c r="AA723" s="331">
        <f t="shared" si="146"/>
        <v>1</v>
      </c>
      <c r="AB723" s="331">
        <f t="shared" si="147"/>
        <v>1</v>
      </c>
      <c r="AC723" s="79">
        <f t="shared" si="148"/>
        <v>-1</v>
      </c>
      <c r="AD723" s="79">
        <f t="shared" si="149"/>
        <v>-1</v>
      </c>
      <c r="AE723" s="79">
        <f t="shared" si="150"/>
        <v>1</v>
      </c>
    </row>
    <row r="724" spans="1:31" x14ac:dyDescent="0.2">
      <c r="A724" s="7" t="s">
        <v>220</v>
      </c>
      <c r="B724" s="9">
        <v>39.900038424480002</v>
      </c>
      <c r="C724" s="9">
        <v>39.209263593717402</v>
      </c>
      <c r="D724" s="219">
        <v>37.6145435985405</v>
      </c>
      <c r="E724" s="330">
        <v>39.351501406168097</v>
      </c>
      <c r="F724" s="330">
        <v>38.696049725000897</v>
      </c>
      <c r="G724" s="330">
        <v>37.275960805827502</v>
      </c>
      <c r="H724" s="10">
        <v>39.768437553412099</v>
      </c>
      <c r="I724" s="10">
        <v>37.036279555140197</v>
      </c>
      <c r="J724" s="10">
        <v>33.280451310104503</v>
      </c>
      <c r="L724" s="330">
        <v>37.671081315597803</v>
      </c>
      <c r="M724" s="330">
        <v>37.049287185587701</v>
      </c>
      <c r="N724" s="330">
        <v>35.676820780465199</v>
      </c>
      <c r="O724" s="10">
        <v>30.092883953551301</v>
      </c>
      <c r="P724" s="10">
        <v>27.8025486092695</v>
      </c>
      <c r="Q724" s="10">
        <v>24.6048838271549</v>
      </c>
      <c r="S724" s="330">
        <v>41.087445546370098</v>
      </c>
      <c r="T724" s="330">
        <v>40.397051161754298</v>
      </c>
      <c r="U724" s="330">
        <v>38.928214107702502</v>
      </c>
      <c r="V724" s="10">
        <v>51.556630023971799</v>
      </c>
      <c r="W724" s="10">
        <v>48.3477525313426</v>
      </c>
      <c r="X724" s="10">
        <v>44.0170535073567</v>
      </c>
      <c r="Z724" s="331">
        <f t="shared" si="145"/>
        <v>1</v>
      </c>
      <c r="AA724" s="331">
        <f t="shared" si="146"/>
        <v>1</v>
      </c>
      <c r="AB724" s="331">
        <f t="shared" si="147"/>
        <v>1</v>
      </c>
      <c r="AC724" s="79">
        <f t="shared" si="148"/>
        <v>-1</v>
      </c>
      <c r="AD724" s="79">
        <f t="shared" si="149"/>
        <v>1</v>
      </c>
      <c r="AE724" s="79">
        <f t="shared" si="150"/>
        <v>1</v>
      </c>
    </row>
    <row r="725" spans="1:31" x14ac:dyDescent="0.2">
      <c r="A725" s="7" t="s">
        <v>221</v>
      </c>
      <c r="B725" s="9">
        <v>10.1101272846738</v>
      </c>
      <c r="C725" s="9">
        <v>10.0697663141058</v>
      </c>
      <c r="D725" s="219">
        <v>10.1011552948311</v>
      </c>
      <c r="E725" s="330">
        <v>9.0350066568065408</v>
      </c>
      <c r="F725" s="330">
        <v>9.3285740613460799</v>
      </c>
      <c r="G725" s="330">
        <v>9.6051650549968599</v>
      </c>
      <c r="H725" s="10">
        <v>12.3005318988582</v>
      </c>
      <c r="I725" s="10">
        <v>12.2329199728037</v>
      </c>
      <c r="J725" s="10">
        <v>7.2893339678532501</v>
      </c>
      <c r="L725" s="330">
        <v>8.2438005165238799</v>
      </c>
      <c r="M725" s="330">
        <v>8.5318577514314295</v>
      </c>
      <c r="N725" s="330">
        <v>8.8049518729803502</v>
      </c>
      <c r="O725" s="10">
        <v>7.2732989221497304</v>
      </c>
      <c r="P725" s="10">
        <v>7.2359544466502399</v>
      </c>
      <c r="Q725" s="10">
        <v>3.62685961377524</v>
      </c>
      <c r="S725" s="330">
        <v>9.8815284432304207</v>
      </c>
      <c r="T725" s="330">
        <v>10.179546551806601</v>
      </c>
      <c r="U725" s="330">
        <v>10.458475881868701</v>
      </c>
      <c r="V725" s="10">
        <v>19.459744977996099</v>
      </c>
      <c r="W725" s="10">
        <v>19.3490295934606</v>
      </c>
      <c r="X725" s="10">
        <v>13.0544440491123</v>
      </c>
      <c r="Z725" s="331">
        <f t="shared" si="145"/>
        <v>2</v>
      </c>
      <c r="AA725" s="331">
        <f t="shared" si="146"/>
        <v>1</v>
      </c>
      <c r="AB725" s="331">
        <f t="shared" si="147"/>
        <v>1</v>
      </c>
      <c r="AC725" s="79">
        <f t="shared" si="148"/>
        <v>-1</v>
      </c>
      <c r="AD725" s="79">
        <f t="shared" si="149"/>
        <v>-1</v>
      </c>
      <c r="AE725" s="79">
        <f t="shared" si="150"/>
        <v>1</v>
      </c>
    </row>
    <row r="726" spans="1:31" x14ac:dyDescent="0.2">
      <c r="A726" s="7" t="s">
        <v>222</v>
      </c>
      <c r="B726" s="9">
        <v>6.3889873212833903</v>
      </c>
      <c r="C726" s="9">
        <v>6.5339881122624099</v>
      </c>
      <c r="D726" s="219">
        <v>6.35493230020497</v>
      </c>
      <c r="E726" s="330">
        <v>7.6785374558885797</v>
      </c>
      <c r="F726" s="330">
        <v>7.5811699385653197</v>
      </c>
      <c r="G726" s="330">
        <v>7.4865429241303501</v>
      </c>
      <c r="H726" s="10">
        <v>9.2318081114547095</v>
      </c>
      <c r="I726" s="10">
        <v>9.1226250549194301</v>
      </c>
      <c r="J726" s="10">
        <v>6.1747468879901399</v>
      </c>
      <c r="L726" s="330">
        <v>6.9463614482452298</v>
      </c>
      <c r="M726" s="330">
        <v>6.8620916484489802</v>
      </c>
      <c r="N726" s="330">
        <v>6.7786226151448101</v>
      </c>
      <c r="O726" s="10">
        <v>4.90242059412956</v>
      </c>
      <c r="P726" s="10">
        <v>4.8489411397632596</v>
      </c>
      <c r="Q726" s="10">
        <v>2.813748975697</v>
      </c>
      <c r="S726" s="330">
        <v>8.4667602230032095</v>
      </c>
      <c r="T726" s="330">
        <v>8.35501079910504</v>
      </c>
      <c r="U726" s="330">
        <v>8.2481708721201006</v>
      </c>
      <c r="V726" s="10">
        <v>15.800305452857</v>
      </c>
      <c r="W726" s="10">
        <v>15.606609526709301</v>
      </c>
      <c r="X726" s="10">
        <v>11.7287328758119</v>
      </c>
      <c r="Z726" s="331">
        <f t="shared" si="145"/>
        <v>-2</v>
      </c>
      <c r="AA726" s="331">
        <f t="shared" si="146"/>
        <v>-2</v>
      </c>
      <c r="AB726" s="331">
        <f t="shared" si="147"/>
        <v>-2</v>
      </c>
      <c r="AC726" s="79">
        <f t="shared" si="148"/>
        <v>-1</v>
      </c>
      <c r="AD726" s="79">
        <f t="shared" si="149"/>
        <v>-1</v>
      </c>
      <c r="AE726" s="79">
        <f t="shared" si="150"/>
        <v>1</v>
      </c>
    </row>
    <row r="727" spans="1:31" x14ac:dyDescent="0.2">
      <c r="A727" s="7" t="s">
        <v>223</v>
      </c>
      <c r="B727" s="9">
        <v>14.603437338258299</v>
      </c>
      <c r="C727" s="9">
        <v>13.8474007623257</v>
      </c>
      <c r="D727" s="219">
        <v>12.7954077432936</v>
      </c>
      <c r="E727" s="330">
        <v>14.523235291603999</v>
      </c>
      <c r="F727" s="330">
        <v>13.2802304019782</v>
      </c>
      <c r="G727" s="330">
        <v>12.119778148541</v>
      </c>
      <c r="H727" s="10">
        <v>9.0072554728892307</v>
      </c>
      <c r="I727" s="10">
        <v>10.123330514717701</v>
      </c>
      <c r="J727" s="10">
        <v>11.459404531632</v>
      </c>
      <c r="L727" s="330">
        <v>13.5061438853366</v>
      </c>
      <c r="M727" s="330">
        <v>12.3222468215014</v>
      </c>
      <c r="N727" s="330">
        <v>11.2167622265021</v>
      </c>
      <c r="O727" s="10">
        <v>4.7784080623714802</v>
      </c>
      <c r="P727" s="10">
        <v>5.6504641150107897</v>
      </c>
      <c r="Q727" s="10">
        <v>6.6621412186692801</v>
      </c>
      <c r="S727" s="330">
        <v>15.596499883551999</v>
      </c>
      <c r="T727" s="330">
        <v>14.292815328660099</v>
      </c>
      <c r="U727" s="330">
        <v>13.076060872779699</v>
      </c>
      <c r="V727" s="10">
        <v>15.423214511442501</v>
      </c>
      <c r="W727" s="10">
        <v>16.714580808270899</v>
      </c>
      <c r="X727" s="10">
        <v>18.362382058963199</v>
      </c>
      <c r="Z727" s="331">
        <f t="shared" si="145"/>
        <v>1</v>
      </c>
      <c r="AA727" s="331">
        <f t="shared" si="146"/>
        <v>1</v>
      </c>
      <c r="AB727" s="331">
        <f t="shared" si="147"/>
        <v>1</v>
      </c>
      <c r="AC727" s="79">
        <f t="shared" si="148"/>
        <v>1</v>
      </c>
      <c r="AD727" s="79">
        <f t="shared" si="149"/>
        <v>1</v>
      </c>
      <c r="AE727" s="79">
        <f t="shared" si="150"/>
        <v>1</v>
      </c>
    </row>
    <row r="728" spans="1:31" x14ac:dyDescent="0.2">
      <c r="A728" s="7" t="s">
        <v>224</v>
      </c>
      <c r="B728" s="9">
        <v>10.586718448946099</v>
      </c>
      <c r="C728" s="9">
        <v>10.3053037146897</v>
      </c>
      <c r="D728" s="219">
        <v>9.3389450975988009</v>
      </c>
      <c r="E728" s="330">
        <v>10.937818091289399</v>
      </c>
      <c r="F728" s="330">
        <v>10.5554379419833</v>
      </c>
      <c r="G728" s="330">
        <v>9.31183163232817</v>
      </c>
      <c r="H728" s="10">
        <v>5.0346824979178102</v>
      </c>
      <c r="I728" s="10">
        <v>7.6019746410032303</v>
      </c>
      <c r="J728" s="10">
        <v>6.1549338214725298</v>
      </c>
      <c r="L728" s="330">
        <v>10.058924333986001</v>
      </c>
      <c r="M728" s="330">
        <v>9.70232679422719</v>
      </c>
      <c r="N728" s="330">
        <v>8.5181591201478195</v>
      </c>
      <c r="O728" s="10">
        <v>2.0123116650504702</v>
      </c>
      <c r="P728" s="10">
        <v>3.7827821776262902</v>
      </c>
      <c r="Q728" s="10">
        <v>2.8015454477915598</v>
      </c>
      <c r="S728" s="330">
        <v>11.872781120229501</v>
      </c>
      <c r="T728" s="330">
        <v>11.4633201152008</v>
      </c>
      <c r="U728" s="330">
        <v>10.159387675693999</v>
      </c>
      <c r="V728" s="10">
        <v>10.382193303201101</v>
      </c>
      <c r="W728" s="10">
        <v>13.6137750918015</v>
      </c>
      <c r="X728" s="10">
        <v>11.6963451895151</v>
      </c>
      <c r="Z728" s="331">
        <f t="shared" si="145"/>
        <v>-1</v>
      </c>
      <c r="AA728" s="331">
        <f t="shared" si="146"/>
        <v>-1</v>
      </c>
      <c r="AB728" s="331">
        <f t="shared" si="147"/>
        <v>1</v>
      </c>
      <c r="AC728" s="79">
        <f t="shared" si="148"/>
        <v>2</v>
      </c>
      <c r="AD728" s="79">
        <f t="shared" si="149"/>
        <v>1</v>
      </c>
      <c r="AE728" s="79">
        <f t="shared" si="150"/>
        <v>1</v>
      </c>
    </row>
    <row r="729" spans="1:31" x14ac:dyDescent="0.2">
      <c r="A729" s="7" t="s">
        <v>225</v>
      </c>
      <c r="B729" s="9">
        <v>4.1020706565553597</v>
      </c>
      <c r="C729" s="9">
        <v>3.84531472899288</v>
      </c>
      <c r="D729" s="219">
        <v>3.20722043674821</v>
      </c>
      <c r="E729" s="330">
        <v>4.1020685655820497</v>
      </c>
      <c r="F729" s="330">
        <v>4.0781709139850202</v>
      </c>
      <c r="G729" s="330">
        <v>3.2304395210063102</v>
      </c>
      <c r="H729" s="10">
        <v>2.8361066720161299</v>
      </c>
      <c r="I729" s="10">
        <v>4.1186620378018297</v>
      </c>
      <c r="J729" s="10">
        <v>2.75754903094409</v>
      </c>
      <c r="L729" s="330">
        <v>3.57162617765304</v>
      </c>
      <c r="M729" s="330">
        <v>3.5544449030849301</v>
      </c>
      <c r="N729" s="330">
        <v>2.7691485419993098</v>
      </c>
      <c r="O729" s="10">
        <v>0.757739636116464</v>
      </c>
      <c r="P729" s="10">
        <v>1.4966090850457101</v>
      </c>
      <c r="Q729" s="10">
        <v>0.73438793288710902</v>
      </c>
      <c r="S729" s="330">
        <v>4.6888913051411301</v>
      </c>
      <c r="T729" s="330">
        <v>4.6571593266926703</v>
      </c>
      <c r="U729" s="330">
        <v>3.7463797686028801</v>
      </c>
      <c r="V729" s="10">
        <v>7.2722359477427601</v>
      </c>
      <c r="W729" s="10">
        <v>8.9784603121807507</v>
      </c>
      <c r="X729" s="10">
        <v>7.0758450881738604</v>
      </c>
      <c r="Z729" s="331">
        <f t="shared" si="145"/>
        <v>1</v>
      </c>
      <c r="AA729" s="331">
        <f t="shared" si="146"/>
        <v>-1</v>
      </c>
      <c r="AB729" s="331">
        <f t="shared" si="147"/>
        <v>-1</v>
      </c>
      <c r="AC729" s="79">
        <f t="shared" si="148"/>
        <v>1</v>
      </c>
      <c r="AD729" s="79">
        <f t="shared" si="149"/>
        <v>-1</v>
      </c>
      <c r="AE729" s="79">
        <f t="shared" si="150"/>
        <v>1</v>
      </c>
    </row>
    <row r="730" spans="1:31" x14ac:dyDescent="0.2">
      <c r="A730" s="7" t="s">
        <v>226</v>
      </c>
      <c r="B730" s="9">
        <v>2.2772396071615901</v>
      </c>
      <c r="C730" s="9">
        <v>2.2180242600020699</v>
      </c>
      <c r="D730" s="219">
        <v>2.1381760720786902</v>
      </c>
      <c r="E730" s="330">
        <v>2.4928317445860499</v>
      </c>
      <c r="F730" s="330">
        <v>2.4104610921167602</v>
      </c>
      <c r="G730" s="330">
        <v>2.1471094300557998</v>
      </c>
      <c r="H730" s="10">
        <v>0</v>
      </c>
      <c r="I730" s="10">
        <v>0</v>
      </c>
      <c r="J730" s="10">
        <v>0</v>
      </c>
      <c r="L730" s="330">
        <v>2.0819157107792901</v>
      </c>
      <c r="M730" s="330">
        <v>2.0132948315000898</v>
      </c>
      <c r="N730" s="330">
        <v>1.77676688103323</v>
      </c>
      <c r="O730" s="10">
        <v>0</v>
      </c>
      <c r="P730" s="10">
        <v>0</v>
      </c>
      <c r="Q730" s="10">
        <v>0</v>
      </c>
      <c r="S730" s="330">
        <v>2.96097545912209</v>
      </c>
      <c r="T730" s="330">
        <v>2.86294012247</v>
      </c>
      <c r="U730" s="330">
        <v>2.5717849560893602</v>
      </c>
      <c r="V730" s="10">
        <v>0</v>
      </c>
      <c r="W730" s="10">
        <v>0</v>
      </c>
      <c r="X730" s="10">
        <v>0</v>
      </c>
      <c r="Z730" s="331">
        <f t="shared" si="145"/>
        <v>-1</v>
      </c>
      <c r="AA730" s="331">
        <f t="shared" si="146"/>
        <v>-1</v>
      </c>
      <c r="AB730" s="331">
        <f t="shared" si="147"/>
        <v>-1</v>
      </c>
      <c r="AC730" s="79">
        <f t="shared" si="148"/>
        <v>0</v>
      </c>
      <c r="AD730" s="79">
        <f t="shared" si="149"/>
        <v>0</v>
      </c>
      <c r="AE730" s="79">
        <f t="shared" si="150"/>
        <v>0</v>
      </c>
    </row>
    <row r="731" spans="1:31" x14ac:dyDescent="0.2">
      <c r="A731" s="7" t="s">
        <v>227</v>
      </c>
      <c r="B731" s="9">
        <v>10.0485942043025</v>
      </c>
      <c r="C731" s="9">
        <v>10.008390109520001</v>
      </c>
      <c r="D731" s="219">
        <v>9.6425388290314196</v>
      </c>
      <c r="E731" s="330">
        <v>11.468838926509701</v>
      </c>
      <c r="F731" s="330">
        <v>11.2034178466035</v>
      </c>
      <c r="G731" s="330">
        <v>11.1125996765523</v>
      </c>
      <c r="H731" s="10">
        <v>18.672248013902902</v>
      </c>
      <c r="I731" s="10">
        <v>24.362597873168401</v>
      </c>
      <c r="J731" s="10">
        <v>25.5734350741524</v>
      </c>
      <c r="L731" s="330">
        <v>10.5810246483488</v>
      </c>
      <c r="M731" s="330">
        <v>10.334545631414001</v>
      </c>
      <c r="N731" s="330">
        <v>10.255824643726299</v>
      </c>
      <c r="O731" s="10">
        <v>12.384922295645399</v>
      </c>
      <c r="P731" s="10">
        <v>17.130536132382701</v>
      </c>
      <c r="Q731" s="10">
        <v>18.164687301047501</v>
      </c>
      <c r="S731" s="330">
        <v>12.4111242702925</v>
      </c>
      <c r="T731" s="330">
        <v>12.125732928220099</v>
      </c>
      <c r="U731" s="330">
        <v>12.0217667627628</v>
      </c>
      <c r="V731" s="10">
        <v>27.0140224935985</v>
      </c>
      <c r="W731" s="10">
        <v>33.608075130285897</v>
      </c>
      <c r="X731" s="10">
        <v>34.983973849360098</v>
      </c>
      <c r="Z731" s="331">
        <f t="shared" si="145"/>
        <v>-2</v>
      </c>
      <c r="AA731" s="331">
        <f t="shared" si="146"/>
        <v>-2</v>
      </c>
      <c r="AB731" s="331">
        <f t="shared" si="147"/>
        <v>-2</v>
      </c>
      <c r="AC731" s="79">
        <f t="shared" si="148"/>
        <v>-2</v>
      </c>
      <c r="AD731" s="79">
        <f t="shared" si="149"/>
        <v>-2</v>
      </c>
      <c r="AE731" s="79">
        <f t="shared" si="150"/>
        <v>-2</v>
      </c>
    </row>
    <row r="732" spans="1:31" x14ac:dyDescent="0.2">
      <c r="A732" s="7" t="s">
        <v>228</v>
      </c>
      <c r="B732" s="9">
        <v>3.3241993086839101</v>
      </c>
      <c r="C732" s="9">
        <v>3.0747346232585202</v>
      </c>
      <c r="D732" s="219">
        <v>2.8990936722965102</v>
      </c>
      <c r="E732" s="330">
        <v>4.1085427558361101</v>
      </c>
      <c r="F732" s="330">
        <v>4.01741379552496</v>
      </c>
      <c r="G732" s="330">
        <v>4.3446646325019396</v>
      </c>
      <c r="H732" s="10">
        <v>10.6379780285857</v>
      </c>
      <c r="I732" s="10">
        <v>15.126938031162499</v>
      </c>
      <c r="J732" s="10">
        <v>16.417415689060999</v>
      </c>
      <c r="L732" s="330">
        <v>3.5916447685851298</v>
      </c>
      <c r="M732" s="330">
        <v>3.5088759297243901</v>
      </c>
      <c r="N732" s="330">
        <v>3.8179838598800901</v>
      </c>
      <c r="O732" s="10">
        <v>6.0607709546575999</v>
      </c>
      <c r="P732" s="10">
        <v>9.5706458694606908</v>
      </c>
      <c r="Q732" s="10">
        <v>10.606089175542101</v>
      </c>
      <c r="S732" s="330">
        <v>4.6788355485456599</v>
      </c>
      <c r="T732" s="330">
        <v>4.5788512625556796</v>
      </c>
      <c r="U732" s="330">
        <v>4.9236152142628899</v>
      </c>
      <c r="V732" s="10">
        <v>17.299431354363101</v>
      </c>
      <c r="W732" s="10">
        <v>22.7199768574426</v>
      </c>
      <c r="X732" s="10">
        <v>24.257247704755901</v>
      </c>
      <c r="Z732" s="331">
        <f t="shared" si="145"/>
        <v>-2</v>
      </c>
      <c r="AA732" s="331">
        <f t="shared" si="146"/>
        <v>-2</v>
      </c>
      <c r="AB732" s="331">
        <f t="shared" si="147"/>
        <v>-2</v>
      </c>
      <c r="AC732" s="79">
        <f t="shared" si="148"/>
        <v>-2</v>
      </c>
      <c r="AD732" s="79">
        <f t="shared" si="149"/>
        <v>-2</v>
      </c>
      <c r="AE732" s="79">
        <f t="shared" si="150"/>
        <v>-2</v>
      </c>
    </row>
    <row r="733" spans="1:31" x14ac:dyDescent="0.2">
      <c r="A733" s="7" t="s">
        <v>229</v>
      </c>
      <c r="B733" s="9">
        <v>1.4071186596285099</v>
      </c>
      <c r="C733" s="9">
        <v>1.33593648536327</v>
      </c>
      <c r="D733" s="219">
        <v>1.5936667840543599</v>
      </c>
      <c r="E733" s="330">
        <v>1.3432283545342401</v>
      </c>
      <c r="F733" s="330">
        <v>1.10319718103958</v>
      </c>
      <c r="G733" s="330">
        <v>1.2252152112036501</v>
      </c>
      <c r="H733" s="10">
        <v>1.41094858425702</v>
      </c>
      <c r="I733" s="10">
        <v>1.3774956824437701</v>
      </c>
      <c r="J733" s="10">
        <v>0.70392742226705496</v>
      </c>
      <c r="L733" s="330">
        <v>1.0482979492070601</v>
      </c>
      <c r="M733" s="330">
        <v>0.84125644942598499</v>
      </c>
      <c r="N733" s="330">
        <v>0.94883311154075201</v>
      </c>
      <c r="O733" s="10">
        <v>0.158121458882959</v>
      </c>
      <c r="P733" s="10">
        <v>0.15413673553159599</v>
      </c>
      <c r="Q733" s="10">
        <v>9.2018328168881301E-3</v>
      </c>
      <c r="S733" s="330">
        <v>1.6951959471428799</v>
      </c>
      <c r="T733" s="330">
        <v>1.42072721253821</v>
      </c>
      <c r="U733" s="330">
        <v>1.55678106369684</v>
      </c>
      <c r="V733" s="10">
        <v>5.0951545018553102</v>
      </c>
      <c r="W733" s="10">
        <v>4.9750441233070397</v>
      </c>
      <c r="X733" s="10">
        <v>3.91648012529574</v>
      </c>
      <c r="Z733" s="331">
        <f t="shared" si="145"/>
        <v>1</v>
      </c>
      <c r="AA733" s="331">
        <f t="shared" si="146"/>
        <v>1</v>
      </c>
      <c r="AB733" s="331">
        <f t="shared" si="147"/>
        <v>2</v>
      </c>
      <c r="AC733" s="79">
        <f t="shared" si="148"/>
        <v>-1</v>
      </c>
      <c r="AD733" s="79">
        <f t="shared" si="149"/>
        <v>-1</v>
      </c>
      <c r="AE733" s="79">
        <f t="shared" si="150"/>
        <v>1</v>
      </c>
    </row>
    <row r="734" spans="1:31" x14ac:dyDescent="0.2">
      <c r="A734" s="7" t="s">
        <v>230</v>
      </c>
      <c r="B734" s="9">
        <v>3.16185177168899</v>
      </c>
      <c r="C734" s="9">
        <v>3.14708897052313</v>
      </c>
      <c r="D734" s="219">
        <v>2.9648404987539698</v>
      </c>
      <c r="E734" s="330">
        <v>2.8770585676357201</v>
      </c>
      <c r="F734" s="330">
        <v>3.1772548924025101</v>
      </c>
      <c r="G734" s="330">
        <v>2.7868294122671502</v>
      </c>
      <c r="H734" s="10">
        <v>1.4603150943591201</v>
      </c>
      <c r="I734" s="10">
        <v>1.4381639823335901</v>
      </c>
      <c r="J734" s="10">
        <v>1.99922855549363</v>
      </c>
      <c r="L734" s="330">
        <v>2.4369875479995899</v>
      </c>
      <c r="M734" s="330">
        <v>2.71945934868448</v>
      </c>
      <c r="N734" s="330">
        <v>2.3648990657013198</v>
      </c>
      <c r="O734" s="10">
        <v>0.16393196787327</v>
      </c>
      <c r="P734" s="10">
        <v>0.161523944243808</v>
      </c>
      <c r="Q734" s="10">
        <v>0.40056140881274099</v>
      </c>
      <c r="S734" s="330">
        <v>3.3734984335866298</v>
      </c>
      <c r="T734" s="330">
        <v>3.68995241113549</v>
      </c>
      <c r="U734" s="330">
        <v>3.2622442444353399</v>
      </c>
      <c r="V734" s="10">
        <v>5.2726067420577003</v>
      </c>
      <c r="W734" s="10">
        <v>5.1923968590914198</v>
      </c>
      <c r="X734" s="10">
        <v>5.84436546886334</v>
      </c>
      <c r="Z734" s="331">
        <f t="shared" si="145"/>
        <v>1</v>
      </c>
      <c r="AA734" s="331">
        <f t="shared" si="146"/>
        <v>-1</v>
      </c>
      <c r="AB734" s="331">
        <f t="shared" si="147"/>
        <v>1</v>
      </c>
      <c r="AC734" s="79">
        <f t="shared" si="148"/>
        <v>1</v>
      </c>
      <c r="AD734" s="79">
        <f t="shared" si="149"/>
        <v>1</v>
      </c>
      <c r="AE734" s="79">
        <f t="shared" si="150"/>
        <v>1</v>
      </c>
    </row>
    <row r="735" spans="1:31" x14ac:dyDescent="0.2">
      <c r="A735" s="7" t="s">
        <v>231</v>
      </c>
      <c r="B735" s="9">
        <v>1.30232080257486</v>
      </c>
      <c r="C735" s="9">
        <v>1.3292145592343401</v>
      </c>
      <c r="D735" s="219">
        <v>1.27668689058577</v>
      </c>
      <c r="E735" s="330">
        <v>1.0646763243780599</v>
      </c>
      <c r="F735" s="330">
        <v>1.4195243185678901</v>
      </c>
      <c r="G735" s="330">
        <v>1.2187096674603399</v>
      </c>
      <c r="H735" s="10">
        <v>0</v>
      </c>
      <c r="I735" s="10">
        <v>0.71908199116679705</v>
      </c>
      <c r="J735" s="10">
        <v>0.70392742226705496</v>
      </c>
      <c r="L735" s="330">
        <v>0.80372758235314801</v>
      </c>
      <c r="M735" s="330">
        <v>1.1198104338244901</v>
      </c>
      <c r="N735" s="330">
        <v>0.94605312943358</v>
      </c>
      <c r="O735" s="10">
        <v>0</v>
      </c>
      <c r="P735" s="10">
        <v>9.3999353556107907E-3</v>
      </c>
      <c r="Q735" s="10">
        <v>9.2018328168881301E-3</v>
      </c>
      <c r="S735" s="330">
        <v>1.3831660928237199</v>
      </c>
      <c r="T735" s="330">
        <v>1.7746768961450201</v>
      </c>
      <c r="U735" s="330">
        <v>1.5453634840327299</v>
      </c>
      <c r="V735" s="10">
        <v>0</v>
      </c>
      <c r="W735" s="10">
        <v>4.0007964426116898</v>
      </c>
      <c r="X735" s="10">
        <v>3.91648012529574</v>
      </c>
      <c r="Z735" s="331">
        <f t="shared" si="145"/>
        <v>1</v>
      </c>
      <c r="AA735" s="331">
        <f t="shared" si="146"/>
        <v>-1</v>
      </c>
      <c r="AB735" s="331">
        <f t="shared" si="147"/>
        <v>1</v>
      </c>
      <c r="AC735" s="79">
        <f t="shared" si="148"/>
        <v>0</v>
      </c>
      <c r="AD735" s="79">
        <f t="shared" si="149"/>
        <v>1</v>
      </c>
      <c r="AE735" s="79">
        <f t="shared" si="150"/>
        <v>1</v>
      </c>
    </row>
    <row r="736" spans="1:31" x14ac:dyDescent="0.2">
      <c r="A736" s="7" t="s">
        <v>232</v>
      </c>
      <c r="B736" s="9">
        <v>1.71372184451752</v>
      </c>
      <c r="C736" s="9">
        <v>1.83282003753121</v>
      </c>
      <c r="D736" s="219">
        <v>1.6973678526700799</v>
      </c>
      <c r="E736" s="330">
        <v>1.92521872891284</v>
      </c>
      <c r="F736" s="330">
        <v>1.9500869820047599</v>
      </c>
      <c r="G736" s="330">
        <v>1.6691060240772599</v>
      </c>
      <c r="H736" s="10">
        <v>0</v>
      </c>
      <c r="I736" s="10">
        <v>0</v>
      </c>
      <c r="J736" s="10">
        <v>0</v>
      </c>
      <c r="L736" s="330">
        <v>1.5007382778466101</v>
      </c>
      <c r="M736" s="330">
        <v>1.5257608320926399</v>
      </c>
      <c r="N736" s="330">
        <v>1.27666446754345</v>
      </c>
      <c r="O736" s="10">
        <v>0</v>
      </c>
      <c r="P736" s="10">
        <v>0</v>
      </c>
      <c r="Q736" s="10">
        <v>0</v>
      </c>
      <c r="S736" s="330">
        <v>2.4324331458495001</v>
      </c>
      <c r="T736" s="330">
        <v>2.4558461075132101</v>
      </c>
      <c r="U736" s="330">
        <v>2.1440727660121</v>
      </c>
      <c r="V736" s="10">
        <v>0</v>
      </c>
      <c r="W736" s="10">
        <v>0</v>
      </c>
      <c r="X736" s="10">
        <v>0</v>
      </c>
      <c r="Z736" s="331">
        <f t="shared" si="145"/>
        <v>-1</v>
      </c>
      <c r="AA736" s="331">
        <f t="shared" si="146"/>
        <v>-1</v>
      </c>
      <c r="AB736" s="331">
        <f t="shared" si="147"/>
        <v>1</v>
      </c>
      <c r="AC736" s="79">
        <f t="shared" si="148"/>
        <v>0</v>
      </c>
      <c r="AD736" s="79">
        <f t="shared" si="149"/>
        <v>0</v>
      </c>
      <c r="AE736" s="79">
        <f t="shared" si="150"/>
        <v>0</v>
      </c>
    </row>
    <row r="737" spans="1:31" x14ac:dyDescent="0.2">
      <c r="A737" s="7" t="s">
        <v>233</v>
      </c>
      <c r="B737" s="9">
        <v>8.2213200272079803</v>
      </c>
      <c r="C737" s="9">
        <v>8.2562367414970108</v>
      </c>
      <c r="D737" s="219">
        <v>7.8574770524996103</v>
      </c>
      <c r="E737" s="330">
        <v>7.9860025374601902</v>
      </c>
      <c r="F737" s="330">
        <v>7.1660047950624497</v>
      </c>
      <c r="G737" s="330">
        <v>6.2925628821207598</v>
      </c>
      <c r="H737" s="10">
        <v>7.0210597942456099</v>
      </c>
      <c r="I737" s="10">
        <v>7.5270957240708203</v>
      </c>
      <c r="J737" s="10">
        <v>5.9466614053367799</v>
      </c>
      <c r="L737" s="330">
        <v>7.2391794247150498</v>
      </c>
      <c r="M737" s="330">
        <v>6.4681006317255703</v>
      </c>
      <c r="N737" s="330">
        <v>5.6472945933991499</v>
      </c>
      <c r="O737" s="10">
        <v>3.35426547399992</v>
      </c>
      <c r="P737" s="10">
        <v>3.7442316571021199</v>
      </c>
      <c r="Q737" s="10">
        <v>2.70583995131356</v>
      </c>
      <c r="S737" s="330">
        <v>8.7887804403127596</v>
      </c>
      <c r="T737" s="330">
        <v>7.9185419521222498</v>
      </c>
      <c r="U737" s="330">
        <v>6.9912216091720696</v>
      </c>
      <c r="V737" s="10">
        <v>12.9240731459284</v>
      </c>
      <c r="W737" s="10">
        <v>13.481711554822301</v>
      </c>
      <c r="X737" s="10">
        <v>11.302058050732599</v>
      </c>
      <c r="Z737" s="331">
        <f t="shared" si="145"/>
        <v>1</v>
      </c>
      <c r="AA737" s="331">
        <f t="shared" si="146"/>
        <v>2</v>
      </c>
      <c r="AB737" s="331">
        <f t="shared" si="147"/>
        <v>2</v>
      </c>
      <c r="AC737" s="79">
        <f t="shared" si="148"/>
        <v>1</v>
      </c>
      <c r="AD737" s="79">
        <f t="shared" si="149"/>
        <v>-1</v>
      </c>
      <c r="AE737" s="79">
        <f t="shared" si="150"/>
        <v>1</v>
      </c>
    </row>
    <row r="738" spans="1:31" x14ac:dyDescent="0.2">
      <c r="A738" s="7" t="s">
        <v>234</v>
      </c>
      <c r="B738" s="9">
        <v>12.127815852675401</v>
      </c>
      <c r="C738" s="9">
        <v>11.8832611016709</v>
      </c>
      <c r="D738" s="219">
        <v>12.1682660381804</v>
      </c>
      <c r="E738" s="330">
        <v>10.702421605599501</v>
      </c>
      <c r="F738" s="330">
        <v>10.972486588731799</v>
      </c>
      <c r="G738" s="330">
        <v>11.5971364213183</v>
      </c>
      <c r="H738" s="10">
        <v>8.8128847042078604</v>
      </c>
      <c r="I738" s="10">
        <v>7.4184216369653697</v>
      </c>
      <c r="J738" s="10">
        <v>12.7496820480872</v>
      </c>
      <c r="L738" s="330">
        <v>9.8394308398223895</v>
      </c>
      <c r="M738" s="330">
        <v>10.1030332357885</v>
      </c>
      <c r="N738" s="330">
        <v>10.7075679213114</v>
      </c>
      <c r="O738" s="10">
        <v>4.6769120875471897</v>
      </c>
      <c r="P738" s="10">
        <v>3.6921401023912099</v>
      </c>
      <c r="Q738" s="10">
        <v>7.6643300770041503</v>
      </c>
      <c r="S738" s="330">
        <v>11.620616546621701</v>
      </c>
      <c r="T738" s="330">
        <v>11.896528313654899</v>
      </c>
      <c r="U738" s="330">
        <v>12.540656734303999</v>
      </c>
      <c r="V738" s="10">
        <v>15.087935165256299</v>
      </c>
      <c r="W738" s="10">
        <v>13.283970761333499</v>
      </c>
      <c r="X738" s="10">
        <v>19.922890829730601</v>
      </c>
      <c r="Z738" s="331">
        <f t="shared" si="145"/>
        <v>2</v>
      </c>
      <c r="AA738" s="331">
        <f t="shared" si="146"/>
        <v>1</v>
      </c>
      <c r="AB738" s="331">
        <f t="shared" si="147"/>
        <v>1</v>
      </c>
      <c r="AC738" s="79">
        <f t="shared" si="148"/>
        <v>1</v>
      </c>
      <c r="AD738" s="79">
        <f t="shared" si="149"/>
        <v>1</v>
      </c>
      <c r="AE738" s="79">
        <f t="shared" si="150"/>
        <v>-1</v>
      </c>
    </row>
    <row r="739" spans="1:31" x14ac:dyDescent="0.2">
      <c r="A739" s="7" t="s">
        <v>235</v>
      </c>
      <c r="B739" s="9">
        <v>2.3234071836897598</v>
      </c>
      <c r="C739" s="9">
        <v>2.16485038924883</v>
      </c>
      <c r="D739" s="219">
        <v>2.27150519433272</v>
      </c>
      <c r="E739" s="330">
        <v>1.83946600242945</v>
      </c>
      <c r="F739" s="330">
        <v>1.82537899294049</v>
      </c>
      <c r="G739" s="330">
        <v>1.9565866701341099</v>
      </c>
      <c r="H739" s="10">
        <v>2.7074222018429399</v>
      </c>
      <c r="I739" s="10">
        <v>3.3167305213619702</v>
      </c>
      <c r="J739" s="10">
        <v>4.0626789100882101</v>
      </c>
      <c r="L739" s="330">
        <v>1.48841932377145</v>
      </c>
      <c r="M739" s="330">
        <v>1.4766923910370899</v>
      </c>
      <c r="N739" s="330">
        <v>1.5965116630289999</v>
      </c>
      <c r="O739" s="10">
        <v>0.72692809525513002</v>
      </c>
      <c r="P739" s="10">
        <v>1.0679354918664901</v>
      </c>
      <c r="Q739" s="10">
        <v>1.4821185951274101</v>
      </c>
      <c r="S739" s="330">
        <v>2.2480908842670901</v>
      </c>
      <c r="T739" s="330">
        <v>2.2312567014145501</v>
      </c>
      <c r="U739" s="330">
        <v>2.3732142636170801</v>
      </c>
      <c r="V739" s="10">
        <v>6.9346485458342801</v>
      </c>
      <c r="W739" s="10">
        <v>7.7418922312968501</v>
      </c>
      <c r="X739" s="10">
        <v>8.8455733792464297</v>
      </c>
      <c r="Z739" s="331">
        <f t="shared" si="145"/>
        <v>2</v>
      </c>
      <c r="AA739" s="331">
        <f t="shared" si="146"/>
        <v>1</v>
      </c>
      <c r="AB739" s="331">
        <f t="shared" si="147"/>
        <v>1</v>
      </c>
      <c r="AC739" s="79">
        <f t="shared" si="148"/>
        <v>-1</v>
      </c>
      <c r="AD739" s="79">
        <f t="shared" si="149"/>
        <v>-1</v>
      </c>
      <c r="AE739" s="79">
        <f t="shared" si="150"/>
        <v>-1</v>
      </c>
    </row>
    <row r="740" spans="1:31" x14ac:dyDescent="0.2">
      <c r="A740" s="7" t="s">
        <v>236</v>
      </c>
      <c r="B740" s="9">
        <v>0.86517272303494197</v>
      </c>
      <c r="C740" s="9">
        <v>0.78049989686825305</v>
      </c>
      <c r="D740" s="219">
        <v>0.71880486921862896</v>
      </c>
      <c r="E740" s="330">
        <v>0.95389580871801904</v>
      </c>
      <c r="F740" s="330">
        <v>0.86615633560610406</v>
      </c>
      <c r="G740" s="330">
        <v>0.93959905475939798</v>
      </c>
      <c r="H740" s="10">
        <v>2.1985758259016799</v>
      </c>
      <c r="I740" s="10">
        <v>0.71908199116679705</v>
      </c>
      <c r="J740" s="10">
        <v>1.39815623503481</v>
      </c>
      <c r="L740" s="330">
        <v>0.70743161225107198</v>
      </c>
      <c r="M740" s="330">
        <v>0.63597937826542805</v>
      </c>
      <c r="N740" s="330">
        <v>0.70136929730654296</v>
      </c>
      <c r="O740" s="10">
        <v>0.44179819072415999</v>
      </c>
      <c r="P740" s="10">
        <v>9.3999353556107907E-3</v>
      </c>
      <c r="Q740" s="10">
        <v>0.157000710016269</v>
      </c>
      <c r="S740" s="330">
        <v>1.25825348692657</v>
      </c>
      <c r="T740" s="330">
        <v>1.1523087727714301</v>
      </c>
      <c r="U740" s="330">
        <v>1.23257476941724</v>
      </c>
      <c r="V740" s="10">
        <v>6.4240023304921303</v>
      </c>
      <c r="W740" s="10">
        <v>4.0007964426116898</v>
      </c>
      <c r="X740" s="10">
        <v>5.0480393173218596</v>
      </c>
      <c r="Z740" s="331">
        <f t="shared" si="145"/>
        <v>-1</v>
      </c>
      <c r="AA740" s="331">
        <f t="shared" si="146"/>
        <v>-1</v>
      </c>
      <c r="AB740" s="331">
        <f t="shared" si="147"/>
        <v>-1</v>
      </c>
      <c r="AC740" s="79">
        <f t="shared" si="148"/>
        <v>-1</v>
      </c>
      <c r="AD740" s="79">
        <f t="shared" si="149"/>
        <v>1</v>
      </c>
      <c r="AE740" s="79">
        <f t="shared" si="150"/>
        <v>-1</v>
      </c>
    </row>
    <row r="741" spans="1:31" x14ac:dyDescent="0.2">
      <c r="A741" s="7" t="s">
        <v>237</v>
      </c>
      <c r="B741" s="9">
        <v>3.7273231899488799</v>
      </c>
      <c r="C741" s="9">
        <v>3.7064979225920398</v>
      </c>
      <c r="D741" s="219">
        <v>3.8051665896922402</v>
      </c>
      <c r="E741" s="330">
        <v>2.9801884215525098</v>
      </c>
      <c r="F741" s="330">
        <v>3.3314960542488401</v>
      </c>
      <c r="G741" s="330">
        <v>3.4859799576764101</v>
      </c>
      <c r="H741" s="10">
        <v>3.1848323136466798</v>
      </c>
      <c r="I741" s="10">
        <v>1.94444514210301</v>
      </c>
      <c r="J741" s="10">
        <v>3.1503489352671599</v>
      </c>
      <c r="L741" s="330">
        <v>2.5391258536627901</v>
      </c>
      <c r="M741" s="330">
        <v>2.86625826052361</v>
      </c>
      <c r="N741" s="330">
        <v>3.01121315176333</v>
      </c>
      <c r="O741" s="10">
        <v>1.0212226091363801</v>
      </c>
      <c r="P741" s="10">
        <v>0.38723036246488102</v>
      </c>
      <c r="Q741" s="10">
        <v>1.0108728604974</v>
      </c>
      <c r="S741" s="330">
        <v>3.47568090542797</v>
      </c>
      <c r="T741" s="330">
        <v>3.8505649423710602</v>
      </c>
      <c r="U741" s="330">
        <v>4.0141602951844204</v>
      </c>
      <c r="V741" s="10">
        <v>7.4423669906912497</v>
      </c>
      <c r="W741" s="10">
        <v>5.6898802338686298</v>
      </c>
      <c r="X741" s="10">
        <v>7.36039363974918</v>
      </c>
      <c r="Z741" s="331">
        <f t="shared" si="145"/>
        <v>2</v>
      </c>
      <c r="AA741" s="331">
        <f t="shared" si="146"/>
        <v>1</v>
      </c>
      <c r="AB741" s="331">
        <f t="shared" si="147"/>
        <v>1</v>
      </c>
      <c r="AC741" s="79">
        <f t="shared" si="148"/>
        <v>-1</v>
      </c>
      <c r="AD741" s="79">
        <f t="shared" si="149"/>
        <v>1</v>
      </c>
      <c r="AE741" s="79">
        <f t="shared" si="150"/>
        <v>1</v>
      </c>
    </row>
    <row r="742" spans="1:31" x14ac:dyDescent="0.2">
      <c r="A742" s="7" t="s">
        <v>238</v>
      </c>
      <c r="B742" s="9">
        <v>1.58205519668839</v>
      </c>
      <c r="C742" s="9">
        <v>1.5421521396909501</v>
      </c>
      <c r="D742" s="219">
        <v>1.65305753973389</v>
      </c>
      <c r="E742" s="330">
        <v>1.5400741346783799</v>
      </c>
      <c r="F742" s="330">
        <v>1.4845560759599701</v>
      </c>
      <c r="G742" s="330">
        <v>1.5837972636442099</v>
      </c>
      <c r="H742" s="10">
        <v>0.72205436281656299</v>
      </c>
      <c r="I742" s="10">
        <v>0</v>
      </c>
      <c r="J742" s="10">
        <v>0.70392742226705496</v>
      </c>
      <c r="L742" s="330">
        <v>1.22554204908443</v>
      </c>
      <c r="M742" s="330">
        <v>1.1759647734665699</v>
      </c>
      <c r="N742" s="330">
        <v>1.2656713312510799</v>
      </c>
      <c r="O742" s="10">
        <v>9.4387905928490206E-3</v>
      </c>
      <c r="P742" s="10">
        <v>0</v>
      </c>
      <c r="Q742" s="10">
        <v>9.2018328168881301E-3</v>
      </c>
      <c r="S742" s="330">
        <v>1.91044705763898</v>
      </c>
      <c r="T742" s="330">
        <v>1.84904661115936</v>
      </c>
      <c r="U742" s="330">
        <v>1.9573186436565799</v>
      </c>
      <c r="V742" s="10">
        <v>4.0173339919712703</v>
      </c>
      <c r="W742" s="10">
        <v>0</v>
      </c>
      <c r="X742" s="10">
        <v>3.91648012529574</v>
      </c>
      <c r="Z742" s="331">
        <f t="shared" si="145"/>
        <v>1</v>
      </c>
      <c r="AA742" s="331">
        <f t="shared" si="146"/>
        <v>1</v>
      </c>
      <c r="AB742" s="331">
        <f t="shared" si="147"/>
        <v>1</v>
      </c>
      <c r="AC742" s="79">
        <f t="shared" si="148"/>
        <v>1</v>
      </c>
      <c r="AD742" s="79">
        <f t="shared" si="149"/>
        <v>0</v>
      </c>
      <c r="AE742" s="79">
        <f t="shared" si="150"/>
        <v>1</v>
      </c>
    </row>
  </sheetData>
  <mergeCells count="54">
    <mergeCell ref="AC647:AE647"/>
    <mergeCell ref="Z696:AB696"/>
    <mergeCell ref="AC696:AE696"/>
    <mergeCell ref="S647:U647"/>
    <mergeCell ref="V647:X647"/>
    <mergeCell ref="S696:U696"/>
    <mergeCell ref="V696:X696"/>
    <mergeCell ref="Z647:AB647"/>
    <mergeCell ref="P20:Q20"/>
    <mergeCell ref="B20:E20"/>
    <mergeCell ref="F20:G20"/>
    <mergeCell ref="F21:G21"/>
    <mergeCell ref="B21:C21"/>
    <mergeCell ref="D21:E21"/>
    <mergeCell ref="H20:K20"/>
    <mergeCell ref="H21:I21"/>
    <mergeCell ref="J21:K21"/>
    <mergeCell ref="L20:M20"/>
    <mergeCell ref="L21:M21"/>
    <mergeCell ref="N20:O20"/>
    <mergeCell ref="B332:D332"/>
    <mergeCell ref="E332:G332"/>
    <mergeCell ref="H332:J332"/>
    <mergeCell ref="L332:N332"/>
    <mergeCell ref="O332:Q332"/>
    <mergeCell ref="B369:D369"/>
    <mergeCell ref="E369:G369"/>
    <mergeCell ref="H369:J369"/>
    <mergeCell ref="L369:N369"/>
    <mergeCell ref="O369:Q369"/>
    <mergeCell ref="H598:J598"/>
    <mergeCell ref="L598:N598"/>
    <mergeCell ref="O598:Q598"/>
    <mergeCell ref="B407:D407"/>
    <mergeCell ref="E407:G407"/>
    <mergeCell ref="H407:J407"/>
    <mergeCell ref="L407:N407"/>
    <mergeCell ref="O407:Q407"/>
    <mergeCell ref="S598:U598"/>
    <mergeCell ref="V598:X598"/>
    <mergeCell ref="Z598:AB598"/>
    <mergeCell ref="AC598:AE598"/>
    <mergeCell ref="B696:D696"/>
    <mergeCell ref="E696:G696"/>
    <mergeCell ref="H696:J696"/>
    <mergeCell ref="L696:N696"/>
    <mergeCell ref="O696:Q696"/>
    <mergeCell ref="B647:D647"/>
    <mergeCell ref="E647:G647"/>
    <mergeCell ref="H647:J647"/>
    <mergeCell ref="L647:N647"/>
    <mergeCell ref="O647:Q647"/>
    <mergeCell ref="B598:D598"/>
    <mergeCell ref="E598:G598"/>
  </mergeCells>
  <pageMargins left="0.7" right="0.7" top="0.75" bottom="0.75" header="0.3" footer="0.3"/>
  <pageSetup paperSize="9" orientation="portrait" r:id="rId1"/>
  <ignoredErrors>
    <ignoredError sqref="I41" formula="1"/>
    <ignoredError sqref="F132:F137" formulaRange="1"/>
    <ignoredError sqref="Q80 Q84 Q91 Q209:R209 Q215:R215" twoDigitTextYear="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15</vt:i4>
      </vt:variant>
      <vt:variant>
        <vt:lpstr>Intervalos com Nome</vt:lpstr>
      </vt:variant>
      <vt:variant>
        <vt:i4>18</vt:i4>
      </vt:variant>
    </vt:vector>
  </HeadingPairs>
  <TitlesOfParts>
    <vt:vector size="33" baseType="lpstr">
      <vt:lpstr>INTRO</vt:lpstr>
      <vt:lpstr>PeLS</vt:lpstr>
      <vt:lpstr>INDICE</vt:lpstr>
      <vt:lpstr>LIGA</vt:lpstr>
      <vt:lpstr>A01</vt:lpstr>
      <vt:lpstr>B01</vt:lpstr>
      <vt:lpstr>C01</vt:lpstr>
      <vt:lpstr>D01</vt:lpstr>
      <vt:lpstr>D02</vt:lpstr>
      <vt:lpstr>D03</vt:lpstr>
      <vt:lpstr>D04</vt:lpstr>
      <vt:lpstr>D05</vt:lpstr>
      <vt:lpstr>E01</vt:lpstr>
      <vt:lpstr>FTEC</vt:lpstr>
      <vt:lpstr>AUX</vt:lpstr>
      <vt:lpstr>'A01'!Área_de_Impressão</vt:lpstr>
      <vt:lpstr>'B01'!Área_de_Impressão</vt:lpstr>
      <vt:lpstr>'C01'!Área_de_Impressão</vt:lpstr>
      <vt:lpstr>'D01'!Área_de_Impressão</vt:lpstr>
      <vt:lpstr>'D02'!Área_de_Impressão</vt:lpstr>
      <vt:lpstr>'D03'!Área_de_Impressão</vt:lpstr>
      <vt:lpstr>'D04'!Área_de_Impressão</vt:lpstr>
      <vt:lpstr>'D05'!Área_de_Impressão</vt:lpstr>
      <vt:lpstr>'E01'!Área_de_Impressão</vt:lpstr>
      <vt:lpstr>'A01'!Títulos_de_Impressão</vt:lpstr>
      <vt:lpstr>'B01'!Títulos_de_Impressão</vt:lpstr>
      <vt:lpstr>'C01'!Títulos_de_Impressão</vt:lpstr>
      <vt:lpstr>'D01'!Títulos_de_Impressão</vt:lpstr>
      <vt:lpstr>'D02'!Títulos_de_Impressão</vt:lpstr>
      <vt:lpstr>'D03'!Títulos_de_Impressão</vt:lpstr>
      <vt:lpstr>'D04'!Títulos_de_Impressão</vt:lpstr>
      <vt:lpstr>'D05'!Títulos_de_Impressão</vt:lpstr>
      <vt:lpstr>'E01'!Títulos_de_Impressão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Observatório Regionais de Saúde</dc:creator>
  <cp:keywords/>
  <dc:description/>
  <cp:lastModifiedBy>Carlos Manuel Dias Matos</cp:lastModifiedBy>
  <cp:revision/>
  <dcterms:created xsi:type="dcterms:W3CDTF">2012-10-10T17:05:50Z</dcterms:created>
  <dcterms:modified xsi:type="dcterms:W3CDTF">2022-12-06T10:50:10Z</dcterms:modified>
  <cp:category/>
  <cp:contentStatus/>
</cp:coreProperties>
</file>